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5.xml" ContentType="application/vnd.openxmlformats-officedocument.drawing+xml"/>
  <Override PartName="/xl/comments12.xml" ContentType="application/vnd.openxmlformats-officedocument.spreadsheetml.comments+xml"/>
  <Override PartName="/xl/drawings/drawing6.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fssvr02\NMHED\Institutional Finance\Budget\FY 2027\FY27 HED REC to DFA LFC\FY27 Rec Exec-LFC\FY27 Final Models\"/>
    </mc:Choice>
  </mc:AlternateContent>
  <xr:revisionPtr revIDLastSave="0" documentId="8_{597A225D-630F-45F2-B097-B820BDB59DAC}" xr6:coauthVersionLast="47" xr6:coauthVersionMax="47" xr10:uidLastSave="{00000000-0000-0000-0000-000000000000}"/>
  <bookViews>
    <workbookView xWindow="38280" yWindow="-120" windowWidth="38640" windowHeight="21120" activeTab="4" xr2:uid="{1563C2D3-41C8-4D48-A859-A339A3344CFD}"/>
  </bookViews>
  <sheets>
    <sheet name="Worksheet Flow" sheetId="39" r:id="rId1"/>
    <sheet name="1-PriorYrI&amp;G Previous" sheetId="36" state="hidden" r:id="rId2"/>
    <sheet name="1-PriorYrI&amp;G Copy" sheetId="40" state="hidden" r:id="rId3"/>
    <sheet name="1-PriorYrI&amp;G" sheetId="41" r:id="rId4"/>
    <sheet name="2-Assumptions" sheetId="3" r:id="rId5"/>
    <sheet name="3-NonFormAdj" sheetId="34" r:id="rId6"/>
    <sheet name="Nurse Exp" sheetId="43" r:id="rId7"/>
    <sheet name="4a-Summary_High" sheetId="35" r:id="rId8"/>
    <sheet name="4b-Summary_Medium" sheetId="32" r:id="rId9"/>
    <sheet name="4c-Summary_Detail" sheetId="33" r:id="rId10"/>
    <sheet name="4d I&amp;G Spend Summary" sheetId="37" state="hidden" r:id="rId11"/>
    <sheet name="5a-EOCSCH_$Alloc" sheetId="4" r:id="rId12"/>
    <sheet name="5b-TtlAwrds_$Alloc" sheetId="5" r:id="rId13"/>
    <sheet name="5c-STEMHWF_$Alloc" sheetId="19" r:id="rId14"/>
    <sheet name="5d-AtRisk_$Alloc" sheetId="24" r:id="rId15"/>
    <sheet name="5e-MP30_$Alloc" sheetId="29" r:id="rId16"/>
    <sheet name="5f-MP60_Alloc" sheetId="30" r:id="rId17"/>
    <sheet name="5g-DualCredit_$Alloc" sheetId="31" r:id="rId18"/>
    <sheet name="5h-Research_$Alloc" sheetId="28" r:id="rId19"/>
    <sheet name="6a-EOCSCH_WtCalc" sheetId="12" r:id="rId20"/>
    <sheet name="6b-TtlAwrds_WtCalc" sheetId="16" r:id="rId21"/>
    <sheet name="6c-STEMHWF_WtCalc" sheetId="20" r:id="rId22"/>
    <sheet name="6d-AtRisk_WtCalc" sheetId="26" r:id="rId23"/>
    <sheet name="7a-EOCSCH_RawData" sheetId="13" r:id="rId24"/>
    <sheet name="7b-TtlAwrds_RawData" sheetId="17" r:id="rId25"/>
    <sheet name="7c-STEMHWF_RawData" sheetId="22" r:id="rId26"/>
    <sheet name="7d-AtRisk_RawData" sheetId="25" r:id="rId27"/>
    <sheet name="7e-Research_RawData" sheetId="27" r:id="rId28"/>
    <sheet name="8-Matrices" sheetId="14" r:id="rId29"/>
  </sheets>
  <definedNames>
    <definedName name="_xlnm.Print_Area" localSheetId="3">'1-PriorYrI&amp;G'!$A$3:$F$36</definedName>
    <definedName name="_xlnm.Print_Area" localSheetId="2">'1-PriorYrI&amp;G Copy'!$A$3:$N$38</definedName>
    <definedName name="_xlnm.Print_Area" localSheetId="1">'1-PriorYrI&amp;G Previous'!$A$3:$N$38</definedName>
    <definedName name="_xlnm.Print_Area" localSheetId="7">'4a-Summary_High'!$B$2:$N$36</definedName>
    <definedName name="_xlnm.Print_Area" localSheetId="8">'4b-Summary_Medium'!$C$2:$AA$35</definedName>
    <definedName name="_xlnm.Print_Area" localSheetId="9">'4c-Summary_Detail'!$C$5:$AH$34</definedName>
    <definedName name="_xlnm.Print_Titles" localSheetId="15">'5e-MP30_$Alloc'!$3:$4</definedName>
    <definedName name="_xlnm.Print_Titles" localSheetId="19">'6a-EOCSCH_WtCalc'!$A:$A,'6a-EOCSCH_WtCalc'!$1:$11</definedName>
    <definedName name="_xlnm.Print_Titles" localSheetId="21">'6c-STEMHWF_WtCalc'!$A:$C,'6c-STEMHWF_WtCalc'!$1:$7</definedName>
    <definedName name="_xlnm.Print_Titles" localSheetId="22">'6d-AtRisk_WtCalc'!$A:$C,'6d-AtRisk_WtCalc'!$2:$7</definedName>
    <definedName name="Q1b_awardee">'7b-TtlAwrds_RawData'!$A$6:$BI$75</definedName>
    <definedName name="Q5a4_M30_Points_by_Sem">'5e-MP30_$Alloc'!$C$5:$L$25</definedName>
    <definedName name="Raw_Awards_Data">'7d-AtRisk_RawData'!$A$6:$BI$75</definedName>
    <definedName name="Raw_STEMH_Data">'7c-STEMHWF_RawData'!$A$6:$BI$75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34" l="1"/>
  <c r="F16" i="34" l="1"/>
  <c r="F35" i="34"/>
  <c r="I25" i="43"/>
  <c r="H25" i="43"/>
  <c r="J24" i="43"/>
  <c r="J23" i="43"/>
  <c r="J22" i="43"/>
  <c r="J21" i="43"/>
  <c r="J20" i="43"/>
  <c r="J19" i="43"/>
  <c r="J18" i="43"/>
  <c r="J17" i="43"/>
  <c r="J16" i="43"/>
  <c r="J15" i="43"/>
  <c r="J14" i="43"/>
  <c r="J13" i="43"/>
  <c r="J12" i="43"/>
  <c r="J11" i="43"/>
  <c r="J10" i="43"/>
  <c r="J9" i="43"/>
  <c r="J8" i="43"/>
  <c r="J7" i="43"/>
  <c r="J6" i="43"/>
  <c r="J5" i="43"/>
  <c r="J4" i="43"/>
  <c r="H35" i="34"/>
  <c r="G16" i="34"/>
  <c r="H16" i="34"/>
  <c r="G10" i="34"/>
  <c r="H10" i="34"/>
  <c r="G5" i="34" l="1"/>
  <c r="F10" i="34"/>
  <c r="F5" i="34" s="1"/>
  <c r="J25" i="43"/>
  <c r="H5" i="34"/>
  <c r="N42" i="31" l="1"/>
  <c r="N43" i="31"/>
  <c r="N44" i="31"/>
  <c r="N45" i="31"/>
  <c r="N46" i="31"/>
  <c r="N47" i="31"/>
  <c r="N48" i="31"/>
  <c r="N49" i="31"/>
  <c r="N50" i="31"/>
  <c r="N51" i="31"/>
  <c r="N52" i="31"/>
  <c r="N53" i="31"/>
  <c r="N54" i="31"/>
  <c r="N55" i="31"/>
  <c r="N56" i="31"/>
  <c r="N57" i="31"/>
  <c r="N58" i="31"/>
  <c r="N59" i="31"/>
  <c r="N60" i="31"/>
  <c r="N61" i="31"/>
  <c r="N41" i="31"/>
  <c r="K67" i="31" l="1"/>
  <c r="K68" i="31"/>
  <c r="K69" i="31"/>
  <c r="K70" i="31"/>
  <c r="K71" i="31"/>
  <c r="K72" i="31"/>
  <c r="K73" i="31"/>
  <c r="K74" i="31"/>
  <c r="K75" i="31"/>
  <c r="K76" i="31"/>
  <c r="K77" i="31"/>
  <c r="K78" i="31"/>
  <c r="K79" i="31"/>
  <c r="K80" i="31"/>
  <c r="K81" i="31"/>
  <c r="K82" i="31"/>
  <c r="K83" i="31"/>
  <c r="K84" i="31"/>
  <c r="K85" i="31"/>
  <c r="K86" i="31"/>
  <c r="K66" i="31"/>
  <c r="AM4" i="29"/>
  <c r="AM5" i="29"/>
  <c r="AM6" i="29"/>
  <c r="AM7" i="29"/>
  <c r="AM8" i="29"/>
  <c r="AM9" i="29"/>
  <c r="AM10" i="29"/>
  <c r="AM11" i="29"/>
  <c r="AM12" i="29"/>
  <c r="AM13" i="29"/>
  <c r="AM14" i="29"/>
  <c r="AM15" i="29"/>
  <c r="AM16" i="29"/>
  <c r="AM17" i="29"/>
  <c r="AM18" i="29"/>
  <c r="AM19" i="29"/>
  <c r="AM20" i="29"/>
  <c r="AM21" i="29"/>
  <c r="AM22" i="29"/>
  <c r="AM23" i="29"/>
  <c r="AM24" i="29"/>
  <c r="E77" i="13" l="1"/>
  <c r="G78" i="13" s="1"/>
  <c r="F77" i="13"/>
  <c r="G77" i="13"/>
  <c r="E20" i="4" l="1"/>
  <c r="E21" i="4"/>
  <c r="E22" i="4"/>
  <c r="E23" i="4"/>
  <c r="E24" i="4"/>
  <c r="E25" i="4"/>
  <c r="E26" i="4"/>
  <c r="E27" i="4"/>
  <c r="E28" i="4"/>
  <c r="E29" i="4"/>
  <c r="E30" i="4"/>
  <c r="E31" i="4"/>
  <c r="E32" i="4"/>
  <c r="E33" i="4"/>
  <c r="E34" i="4"/>
  <c r="E35" i="4"/>
  <c r="E36" i="4"/>
  <c r="E37" i="4"/>
  <c r="E38" i="4"/>
  <c r="E39" i="4"/>
  <c r="E40" i="4"/>
  <c r="E41" i="4"/>
  <c r="E42" i="4"/>
  <c r="E19" i="4"/>
  <c r="D20" i="4"/>
  <c r="D21" i="4"/>
  <c r="D22" i="4"/>
  <c r="D23" i="4"/>
  <c r="D24" i="4"/>
  <c r="D25" i="4"/>
  <c r="D26" i="4"/>
  <c r="D27" i="4"/>
  <c r="D28" i="4"/>
  <c r="D29" i="4"/>
  <c r="D30" i="4"/>
  <c r="D31" i="4"/>
  <c r="D32" i="4"/>
  <c r="D33" i="4"/>
  <c r="D34" i="4"/>
  <c r="D35" i="4"/>
  <c r="D36" i="4"/>
  <c r="D37" i="4"/>
  <c r="D38" i="4"/>
  <c r="D39" i="4"/>
  <c r="D40" i="4"/>
  <c r="D41" i="4"/>
  <c r="D42" i="4"/>
  <c r="D19" i="4"/>
  <c r="D174" i="4"/>
  <c r="D175" i="4"/>
  <c r="D176" i="4"/>
  <c r="D177" i="4"/>
  <c r="D178" i="4"/>
  <c r="D179" i="4"/>
  <c r="D180" i="4"/>
  <c r="D181" i="4"/>
  <c r="D182" i="4"/>
  <c r="D183" i="4"/>
  <c r="D184" i="4"/>
  <c r="D185" i="4"/>
  <c r="D186" i="4"/>
  <c r="D187" i="4"/>
  <c r="D188" i="4"/>
  <c r="D189" i="4"/>
  <c r="D190" i="4"/>
  <c r="D191" i="4"/>
  <c r="D192" i="4"/>
  <c r="D193" i="4"/>
  <c r="D194" i="4"/>
  <c r="D195" i="4"/>
  <c r="D196" i="4"/>
  <c r="D173" i="4"/>
  <c r="E20" i="5"/>
  <c r="E21" i="5"/>
  <c r="E22" i="5"/>
  <c r="E23" i="5"/>
  <c r="E24" i="5"/>
  <c r="E25" i="5"/>
  <c r="E26" i="5"/>
  <c r="E27" i="5"/>
  <c r="E28" i="5"/>
  <c r="E29" i="5"/>
  <c r="E30" i="5"/>
  <c r="E31" i="5"/>
  <c r="E32" i="5"/>
  <c r="E33" i="5"/>
  <c r="E34" i="5"/>
  <c r="E35" i="5"/>
  <c r="E36" i="5"/>
  <c r="E37" i="5"/>
  <c r="E38" i="5"/>
  <c r="E39" i="5"/>
  <c r="E40" i="5"/>
  <c r="E41" i="5"/>
  <c r="E42" i="5"/>
  <c r="E19" i="5"/>
  <c r="D20" i="5"/>
  <c r="D21" i="5"/>
  <c r="D22" i="5"/>
  <c r="D23" i="5"/>
  <c r="D24" i="5"/>
  <c r="D25" i="5"/>
  <c r="D26" i="5"/>
  <c r="D27" i="5"/>
  <c r="D28" i="5"/>
  <c r="D29" i="5"/>
  <c r="D30" i="5"/>
  <c r="D31" i="5"/>
  <c r="D32" i="5"/>
  <c r="D33" i="5"/>
  <c r="D34" i="5"/>
  <c r="D35" i="5"/>
  <c r="D36" i="5"/>
  <c r="D37" i="5"/>
  <c r="D38" i="5"/>
  <c r="D39" i="5"/>
  <c r="D40" i="5"/>
  <c r="D41" i="5"/>
  <c r="D42" i="5"/>
  <c r="D19" i="5"/>
  <c r="D174" i="5"/>
  <c r="D175" i="5"/>
  <c r="D176" i="5"/>
  <c r="D177" i="5"/>
  <c r="D178" i="5"/>
  <c r="D179" i="5"/>
  <c r="D180" i="5"/>
  <c r="D181" i="5"/>
  <c r="D182" i="5"/>
  <c r="D183" i="5"/>
  <c r="D184" i="5"/>
  <c r="D185" i="5"/>
  <c r="D186" i="5"/>
  <c r="D187" i="5"/>
  <c r="D188" i="5"/>
  <c r="D189" i="5"/>
  <c r="D190" i="5"/>
  <c r="D191" i="5"/>
  <c r="D192" i="5"/>
  <c r="D193" i="5"/>
  <c r="D194" i="5"/>
  <c r="D195" i="5"/>
  <c r="D196" i="5"/>
  <c r="D173" i="5"/>
  <c r="E20" i="19"/>
  <c r="E21" i="19"/>
  <c r="E22" i="19"/>
  <c r="E23" i="19"/>
  <c r="E24" i="19"/>
  <c r="E25" i="19"/>
  <c r="E26" i="19"/>
  <c r="E27" i="19"/>
  <c r="E28" i="19"/>
  <c r="E29" i="19"/>
  <c r="E30" i="19"/>
  <c r="E31" i="19"/>
  <c r="E32" i="19"/>
  <c r="E33" i="19"/>
  <c r="E34" i="19"/>
  <c r="E35" i="19"/>
  <c r="E36" i="19"/>
  <c r="E37" i="19"/>
  <c r="E38" i="19"/>
  <c r="E39" i="19"/>
  <c r="E40" i="19"/>
  <c r="E41" i="19"/>
  <c r="E42" i="19"/>
  <c r="E19" i="19"/>
  <c r="D20" i="19"/>
  <c r="D21" i="19"/>
  <c r="D22" i="19"/>
  <c r="D23" i="19"/>
  <c r="D24" i="19"/>
  <c r="D25" i="19"/>
  <c r="D26" i="19"/>
  <c r="D27" i="19"/>
  <c r="D28" i="19"/>
  <c r="D29" i="19"/>
  <c r="D30" i="19"/>
  <c r="D31" i="19"/>
  <c r="D32" i="19"/>
  <c r="D33" i="19"/>
  <c r="D34" i="19"/>
  <c r="D35" i="19"/>
  <c r="D36" i="19"/>
  <c r="D37" i="19"/>
  <c r="D38" i="19"/>
  <c r="D39" i="19"/>
  <c r="D40" i="19"/>
  <c r="D41" i="19"/>
  <c r="D42" i="19"/>
  <c r="D19"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73" i="19"/>
  <c r="D20" i="24" l="1"/>
  <c r="D21" i="24"/>
  <c r="D22" i="24"/>
  <c r="D23" i="24"/>
  <c r="D24" i="24"/>
  <c r="D25" i="24"/>
  <c r="D26" i="24"/>
  <c r="D27" i="24"/>
  <c r="D28" i="24"/>
  <c r="D29" i="24"/>
  <c r="D30" i="24"/>
  <c r="D31" i="24"/>
  <c r="D32" i="24"/>
  <c r="D33" i="24"/>
  <c r="D34" i="24"/>
  <c r="D35" i="24"/>
  <c r="D36" i="24"/>
  <c r="D37" i="24"/>
  <c r="D38" i="24"/>
  <c r="D39" i="24"/>
  <c r="D40" i="24"/>
  <c r="D41" i="24"/>
  <c r="D42" i="24"/>
  <c r="D19" i="24"/>
  <c r="E20" i="24"/>
  <c r="E21" i="24"/>
  <c r="E22" i="24"/>
  <c r="E23" i="24"/>
  <c r="E24" i="24"/>
  <c r="E25" i="24"/>
  <c r="E26" i="24"/>
  <c r="E27" i="24"/>
  <c r="E28" i="24"/>
  <c r="E29" i="24"/>
  <c r="E30" i="24"/>
  <c r="E31" i="24"/>
  <c r="E32" i="24"/>
  <c r="E33" i="24"/>
  <c r="E34" i="24"/>
  <c r="E35" i="24"/>
  <c r="E36" i="24"/>
  <c r="E37" i="24"/>
  <c r="E38" i="24"/>
  <c r="E39" i="24"/>
  <c r="E40" i="24"/>
  <c r="E41" i="24"/>
  <c r="E42" i="24"/>
  <c r="E19"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AM31" i="29" l="1"/>
  <c r="AM32" i="29"/>
  <c r="AM30" i="29"/>
  <c r="AE15" i="30"/>
  <c r="AE16" i="30"/>
  <c r="AE17" i="30"/>
  <c r="AE18" i="30"/>
  <c r="AE19" i="30"/>
  <c r="AE20" i="30"/>
  <c r="AE21" i="30"/>
  <c r="AE22" i="30"/>
  <c r="AE23" i="30"/>
  <c r="AE24" i="30"/>
  <c r="AE25" i="30"/>
  <c r="AE26" i="30"/>
  <c r="AE27" i="30"/>
  <c r="AE28" i="30"/>
  <c r="AE29" i="30"/>
  <c r="AE30" i="30"/>
  <c r="AE31" i="30"/>
  <c r="AE32" i="30"/>
  <c r="AE33" i="30"/>
  <c r="AE14" i="30"/>
  <c r="AE5" i="30"/>
  <c r="AE6" i="30"/>
  <c r="AE7" i="30"/>
  <c r="AE4" i="30"/>
  <c r="L67" i="31"/>
  <c r="L68" i="31"/>
  <c r="L69" i="31"/>
  <c r="L70" i="31"/>
  <c r="L71" i="31"/>
  <c r="L72" i="31"/>
  <c r="L73" i="31"/>
  <c r="L74" i="31"/>
  <c r="L75" i="31"/>
  <c r="L76" i="31"/>
  <c r="L77" i="31"/>
  <c r="L78" i="31"/>
  <c r="L79" i="31"/>
  <c r="L80" i="31"/>
  <c r="L81" i="31"/>
  <c r="L82" i="31"/>
  <c r="L83" i="31"/>
  <c r="L84" i="31"/>
  <c r="L85" i="31"/>
  <c r="L86" i="31"/>
  <c r="L66" i="31"/>
  <c r="Q8" i="31"/>
  <c r="Q9" i="31"/>
  <c r="Q10" i="31"/>
  <c r="Q11" i="31"/>
  <c r="Q12" i="31"/>
  <c r="Q13" i="31"/>
  <c r="Q14" i="31"/>
  <c r="Q15" i="31"/>
  <c r="Q16" i="31"/>
  <c r="Q17" i="31"/>
  <c r="Q18" i="31"/>
  <c r="Q19" i="31"/>
  <c r="Q20" i="31"/>
  <c r="Q21" i="31"/>
  <c r="Q22" i="31"/>
  <c r="Q23" i="31"/>
  <c r="Q24" i="31"/>
  <c r="Q25" i="31"/>
  <c r="Q26" i="31"/>
  <c r="Q27" i="31"/>
  <c r="Q7" i="31"/>
  <c r="N33" i="31"/>
  <c r="N6" i="31"/>
  <c r="EC200" i="12"/>
  <c r="EH200" i="12" s="1"/>
  <c r="EB200" i="12"/>
  <c r="EG200" i="12" s="1"/>
  <c r="EA200" i="12"/>
  <c r="EF200" i="12" s="1"/>
  <c r="EC199" i="12"/>
  <c r="EH199" i="12" s="1"/>
  <c r="EB199" i="12"/>
  <c r="EG199" i="12" s="1"/>
  <c r="EA199" i="12"/>
  <c r="EF199" i="12" s="1"/>
  <c r="EC198" i="12"/>
  <c r="EH198" i="12" s="1"/>
  <c r="EB198" i="12"/>
  <c r="EG198" i="12" s="1"/>
  <c r="EA198" i="12"/>
  <c r="EF198" i="12" s="1"/>
  <c r="EC192" i="12"/>
  <c r="EH192" i="12" s="1"/>
  <c r="EB192" i="12"/>
  <c r="EG192" i="12" s="1"/>
  <c r="EA192" i="12"/>
  <c r="EF192" i="12" s="1"/>
  <c r="EF191" i="12"/>
  <c r="EC191" i="12"/>
  <c r="EH191" i="12" s="1"/>
  <c r="EB191" i="12"/>
  <c r="EG191" i="12" s="1"/>
  <c r="EA191" i="12"/>
  <c r="EC190" i="12"/>
  <c r="EB190" i="12"/>
  <c r="EG190" i="12" s="1"/>
  <c r="EA190" i="12"/>
  <c r="EF190" i="12" s="1"/>
  <c r="EC184" i="12"/>
  <c r="EH184" i="12" s="1"/>
  <c r="EB184" i="12"/>
  <c r="EG184" i="12" s="1"/>
  <c r="EA184" i="12"/>
  <c r="EF184" i="12" s="1"/>
  <c r="EC183" i="12"/>
  <c r="EH183" i="12" s="1"/>
  <c r="EB183" i="12"/>
  <c r="EG183" i="12" s="1"/>
  <c r="EA183" i="12"/>
  <c r="EF183" i="12" s="1"/>
  <c r="EC182" i="12"/>
  <c r="EH182" i="12" s="1"/>
  <c r="EB182" i="12"/>
  <c r="EA182" i="12"/>
  <c r="EF182" i="12" s="1"/>
  <c r="EC176" i="12"/>
  <c r="EH176" i="12" s="1"/>
  <c r="EB176" i="12"/>
  <c r="EG176" i="12" s="1"/>
  <c r="EA176" i="12"/>
  <c r="EF176" i="12" s="1"/>
  <c r="EC175" i="12"/>
  <c r="EH175" i="12" s="1"/>
  <c r="EB175" i="12"/>
  <c r="EG175" i="12" s="1"/>
  <c r="EA175" i="12"/>
  <c r="EF175" i="12" s="1"/>
  <c r="EC174" i="12"/>
  <c r="EH174" i="12" s="1"/>
  <c r="EB174" i="12"/>
  <c r="EG174" i="12" s="1"/>
  <c r="EA174" i="12"/>
  <c r="EF174" i="12" s="1"/>
  <c r="EC168" i="12"/>
  <c r="EH168" i="12" s="1"/>
  <c r="EB168" i="12"/>
  <c r="EG168" i="12" s="1"/>
  <c r="EA168" i="12"/>
  <c r="EF168" i="12" s="1"/>
  <c r="EC167" i="12"/>
  <c r="EH167" i="12" s="1"/>
  <c r="EB167" i="12"/>
  <c r="EG167" i="12" s="1"/>
  <c r="EA167" i="12"/>
  <c r="EF167" i="12" s="1"/>
  <c r="EC166" i="12"/>
  <c r="EH166" i="12" s="1"/>
  <c r="EB166" i="12"/>
  <c r="EG166" i="12" s="1"/>
  <c r="EA166" i="12"/>
  <c r="EC160" i="12"/>
  <c r="EH160" i="12" s="1"/>
  <c r="EB160" i="12"/>
  <c r="EG160" i="12" s="1"/>
  <c r="EA160" i="12"/>
  <c r="EF160" i="12" s="1"/>
  <c r="EC159" i="12"/>
  <c r="EH159" i="12" s="1"/>
  <c r="EB159" i="12"/>
  <c r="EG159" i="12" s="1"/>
  <c r="EA159" i="12"/>
  <c r="EF159" i="12" s="1"/>
  <c r="EC158" i="12"/>
  <c r="EH158" i="12" s="1"/>
  <c r="EB158" i="12"/>
  <c r="EG158" i="12" s="1"/>
  <c r="EA158" i="12"/>
  <c r="EC152" i="12"/>
  <c r="EH152" i="12" s="1"/>
  <c r="EB152" i="12"/>
  <c r="EG152" i="12" s="1"/>
  <c r="EA152" i="12"/>
  <c r="EF152" i="12" s="1"/>
  <c r="EC151" i="12"/>
  <c r="EH151" i="12" s="1"/>
  <c r="EB151" i="12"/>
  <c r="EG151" i="12" s="1"/>
  <c r="EA151" i="12"/>
  <c r="EF151" i="12" s="1"/>
  <c r="EH150" i="12"/>
  <c r="EC150" i="12"/>
  <c r="EB150" i="12"/>
  <c r="EG150" i="12" s="1"/>
  <c r="EA150" i="12"/>
  <c r="EF150" i="12" s="1"/>
  <c r="EC144" i="12"/>
  <c r="EH144" i="12" s="1"/>
  <c r="EB144" i="12"/>
  <c r="EG144" i="12" s="1"/>
  <c r="EA144" i="12"/>
  <c r="EF144" i="12" s="1"/>
  <c r="EC143" i="12"/>
  <c r="EH143" i="12" s="1"/>
  <c r="EB143" i="12"/>
  <c r="EG143" i="12" s="1"/>
  <c r="EA143" i="12"/>
  <c r="EF143" i="12" s="1"/>
  <c r="EC142" i="12"/>
  <c r="EB142" i="12"/>
  <c r="EA142" i="12"/>
  <c r="EC136" i="12"/>
  <c r="EH136" i="12" s="1"/>
  <c r="EB136" i="12"/>
  <c r="EG136" i="12" s="1"/>
  <c r="EA136" i="12"/>
  <c r="EF136" i="12" s="1"/>
  <c r="EC135" i="12"/>
  <c r="EH135" i="12" s="1"/>
  <c r="EB135" i="12"/>
  <c r="EG135" i="12" s="1"/>
  <c r="EA135" i="12"/>
  <c r="EF135" i="12" s="1"/>
  <c r="EC134" i="12"/>
  <c r="EH134" i="12" s="1"/>
  <c r="EB134" i="12"/>
  <c r="EG134" i="12" s="1"/>
  <c r="EA134" i="12"/>
  <c r="EF134" i="12" s="1"/>
  <c r="EC128" i="12"/>
  <c r="EH128" i="12" s="1"/>
  <c r="EB128" i="12"/>
  <c r="EG128" i="12" s="1"/>
  <c r="EA128" i="12"/>
  <c r="EF128" i="12" s="1"/>
  <c r="EC127" i="12"/>
  <c r="EH127" i="12" s="1"/>
  <c r="EB127" i="12"/>
  <c r="EG127" i="12" s="1"/>
  <c r="EA127" i="12"/>
  <c r="EF127" i="12" s="1"/>
  <c r="EC126" i="12"/>
  <c r="EH126" i="12" s="1"/>
  <c r="EB126" i="12"/>
  <c r="EA126" i="12"/>
  <c r="EC120" i="12"/>
  <c r="EH120" i="12" s="1"/>
  <c r="EB120" i="12"/>
  <c r="EG120" i="12" s="1"/>
  <c r="EA120" i="12"/>
  <c r="EF120" i="12" s="1"/>
  <c r="EC119" i="12"/>
  <c r="EH119" i="12" s="1"/>
  <c r="EB119" i="12"/>
  <c r="EG119" i="12" s="1"/>
  <c r="EA119" i="12"/>
  <c r="EF119" i="12" s="1"/>
  <c r="EC118" i="12"/>
  <c r="EH118" i="12" s="1"/>
  <c r="EB118" i="12"/>
  <c r="EG118" i="12" s="1"/>
  <c r="EA118" i="12"/>
  <c r="EC112" i="12"/>
  <c r="EH112" i="12" s="1"/>
  <c r="EB112" i="12"/>
  <c r="EG112" i="12" s="1"/>
  <c r="EA112" i="12"/>
  <c r="EF112" i="12" s="1"/>
  <c r="EC111" i="12"/>
  <c r="EH111" i="12" s="1"/>
  <c r="EB111" i="12"/>
  <c r="EG111" i="12" s="1"/>
  <c r="EA111" i="12"/>
  <c r="EF111" i="12" s="1"/>
  <c r="EH110" i="12"/>
  <c r="EC110" i="12"/>
  <c r="EB110" i="12"/>
  <c r="EG110" i="12" s="1"/>
  <c r="EA110" i="12"/>
  <c r="EF110" i="12" s="1"/>
  <c r="EC104" i="12"/>
  <c r="EH104" i="12" s="1"/>
  <c r="EB104" i="12"/>
  <c r="EG104" i="12" s="1"/>
  <c r="EA104" i="12"/>
  <c r="EF104" i="12" s="1"/>
  <c r="EC103" i="12"/>
  <c r="EH103" i="12" s="1"/>
  <c r="EB103" i="12"/>
  <c r="EG103" i="12" s="1"/>
  <c r="EA103" i="12"/>
  <c r="EF103" i="12" s="1"/>
  <c r="EC102" i="12"/>
  <c r="EB102" i="12"/>
  <c r="EA102" i="12"/>
  <c r="EF102" i="12" s="1"/>
  <c r="EC96" i="12"/>
  <c r="EH96" i="12" s="1"/>
  <c r="EB96" i="12"/>
  <c r="EG96" i="12" s="1"/>
  <c r="EA96" i="12"/>
  <c r="EF96" i="12" s="1"/>
  <c r="EC95" i="12"/>
  <c r="EH95" i="12" s="1"/>
  <c r="EB95" i="12"/>
  <c r="EG95" i="12" s="1"/>
  <c r="EA95" i="12"/>
  <c r="EF95" i="12" s="1"/>
  <c r="EC94" i="12"/>
  <c r="EH94" i="12" s="1"/>
  <c r="EB94" i="12"/>
  <c r="EG94" i="12" s="1"/>
  <c r="EA94" i="12"/>
  <c r="EF94" i="12" s="1"/>
  <c r="EC88" i="12"/>
  <c r="EH88" i="12" s="1"/>
  <c r="EB88" i="12"/>
  <c r="EG88" i="12" s="1"/>
  <c r="EA88" i="12"/>
  <c r="EF88" i="12" s="1"/>
  <c r="EC87" i="12"/>
  <c r="EH87" i="12" s="1"/>
  <c r="EB87" i="12"/>
  <c r="EG87" i="12" s="1"/>
  <c r="EA87" i="12"/>
  <c r="EF87" i="12" s="1"/>
  <c r="EC86" i="12"/>
  <c r="EB86" i="12"/>
  <c r="EA86" i="12"/>
  <c r="EC80" i="12"/>
  <c r="EH80" i="12" s="1"/>
  <c r="EB80" i="12"/>
  <c r="EG80" i="12" s="1"/>
  <c r="EA80" i="12"/>
  <c r="EF80" i="12" s="1"/>
  <c r="EC79" i="12"/>
  <c r="EH79" i="12" s="1"/>
  <c r="EB79" i="12"/>
  <c r="EG79" i="12" s="1"/>
  <c r="EA79" i="12"/>
  <c r="EF79" i="12" s="1"/>
  <c r="EC78" i="12"/>
  <c r="EH78" i="12" s="1"/>
  <c r="EB78" i="12"/>
  <c r="EG78" i="12" s="1"/>
  <c r="EA78" i="12"/>
  <c r="EC72" i="12"/>
  <c r="EH72" i="12" s="1"/>
  <c r="EB72" i="12"/>
  <c r="EG72" i="12" s="1"/>
  <c r="EA72" i="12"/>
  <c r="EF72" i="12" s="1"/>
  <c r="EC71" i="12"/>
  <c r="EH71" i="12" s="1"/>
  <c r="EB71" i="12"/>
  <c r="EG71" i="12" s="1"/>
  <c r="EA71" i="12"/>
  <c r="EF71" i="12" s="1"/>
  <c r="EC70" i="12"/>
  <c r="EB70" i="12"/>
  <c r="EG70" i="12" s="1"/>
  <c r="EA70" i="12"/>
  <c r="EF70" i="12" s="1"/>
  <c r="EC64" i="12"/>
  <c r="EH64" i="12" s="1"/>
  <c r="EB64" i="12"/>
  <c r="EG64" i="12" s="1"/>
  <c r="EA64" i="12"/>
  <c r="EF64" i="12" s="1"/>
  <c r="EC63" i="12"/>
  <c r="EH63" i="12" s="1"/>
  <c r="EB63" i="12"/>
  <c r="EG63" i="12" s="1"/>
  <c r="EA63" i="12"/>
  <c r="EF63" i="12" s="1"/>
  <c r="EC62" i="12"/>
  <c r="EB62" i="12"/>
  <c r="EB65" i="12" s="1"/>
  <c r="EA62" i="12"/>
  <c r="EC56" i="12"/>
  <c r="EH56" i="12" s="1"/>
  <c r="EB56" i="12"/>
  <c r="EG56" i="12" s="1"/>
  <c r="EA56" i="12"/>
  <c r="EF56" i="12" s="1"/>
  <c r="EC55" i="12"/>
  <c r="EH55" i="12" s="1"/>
  <c r="EB55" i="12"/>
  <c r="EG55" i="12" s="1"/>
  <c r="EA55" i="12"/>
  <c r="EF55" i="12" s="1"/>
  <c r="EC54" i="12"/>
  <c r="EH54" i="12" s="1"/>
  <c r="EB54" i="12"/>
  <c r="EG54" i="12" s="1"/>
  <c r="EA54" i="12"/>
  <c r="EF54" i="12" s="1"/>
  <c r="EC48" i="12"/>
  <c r="EH48" i="12" s="1"/>
  <c r="EB48" i="12"/>
  <c r="EG48" i="12" s="1"/>
  <c r="EA48" i="12"/>
  <c r="EF48" i="12" s="1"/>
  <c r="EC47" i="12"/>
  <c r="EH47" i="12" s="1"/>
  <c r="EB47" i="12"/>
  <c r="EG47" i="12" s="1"/>
  <c r="EA47" i="12"/>
  <c r="EF47" i="12" s="1"/>
  <c r="EC46" i="12"/>
  <c r="EB46" i="12"/>
  <c r="EA46" i="12"/>
  <c r="EC40" i="12"/>
  <c r="EH40" i="12" s="1"/>
  <c r="EB40" i="12"/>
  <c r="EG40" i="12" s="1"/>
  <c r="EA40" i="12"/>
  <c r="EF40" i="12" s="1"/>
  <c r="EC39" i="12"/>
  <c r="EH39" i="12" s="1"/>
  <c r="EB39" i="12"/>
  <c r="EG39" i="12" s="1"/>
  <c r="EA39" i="12"/>
  <c r="EF39" i="12" s="1"/>
  <c r="EC38" i="12"/>
  <c r="EH38" i="12" s="1"/>
  <c r="EB38" i="12"/>
  <c r="EG38" i="12" s="1"/>
  <c r="EA38" i="12"/>
  <c r="EA41" i="12" s="1"/>
  <c r="EC33" i="12"/>
  <c r="EB33" i="12"/>
  <c r="EC32" i="12"/>
  <c r="EH32" i="12" s="1"/>
  <c r="EB32" i="12"/>
  <c r="EG32" i="12" s="1"/>
  <c r="EA32" i="12"/>
  <c r="EF32" i="12" s="1"/>
  <c r="EC31" i="12"/>
  <c r="EH31" i="12" s="1"/>
  <c r="EB31" i="12"/>
  <c r="EG31" i="12" s="1"/>
  <c r="EA31" i="12"/>
  <c r="EF31" i="12" s="1"/>
  <c r="EC30" i="12"/>
  <c r="EH30" i="12" s="1"/>
  <c r="EH33" i="12" s="1"/>
  <c r="EB30" i="12"/>
  <c r="EG30" i="12" s="1"/>
  <c r="EA30" i="12"/>
  <c r="EF30" i="12" s="1"/>
  <c r="EC24" i="12"/>
  <c r="EH24" i="12" s="1"/>
  <c r="EB24" i="12"/>
  <c r="EG24" i="12" s="1"/>
  <c r="EA24" i="12"/>
  <c r="EF24" i="12" s="1"/>
  <c r="EC23" i="12"/>
  <c r="EH23" i="12" s="1"/>
  <c r="EB23" i="12"/>
  <c r="EG23" i="12" s="1"/>
  <c r="EA23" i="12"/>
  <c r="EF23" i="12" s="1"/>
  <c r="EC22" i="12"/>
  <c r="EB22" i="12"/>
  <c r="EB25" i="12" s="1"/>
  <c r="EA22" i="12"/>
  <c r="EC16" i="12"/>
  <c r="EH16" i="12" s="1"/>
  <c r="EB16" i="12"/>
  <c r="EG16" i="12" s="1"/>
  <c r="EA16" i="12"/>
  <c r="EF16" i="12" s="1"/>
  <c r="EC15" i="12"/>
  <c r="EH15" i="12" s="1"/>
  <c r="EB15" i="12"/>
  <c r="EG15" i="12" s="1"/>
  <c r="EA15" i="12"/>
  <c r="EF15" i="12" s="1"/>
  <c r="EC14" i="12"/>
  <c r="EH14" i="12" s="1"/>
  <c r="EB14" i="12"/>
  <c r="EG14" i="12" s="1"/>
  <c r="EA14" i="12"/>
  <c r="EF14" i="12" s="1"/>
  <c r="EA245" i="16"/>
  <c r="EA244" i="16"/>
  <c r="DX244" i="16"/>
  <c r="EC240" i="16"/>
  <c r="EC245" i="16" s="1"/>
  <c r="EB240" i="16"/>
  <c r="EB245" i="16" s="1"/>
  <c r="EA240" i="16"/>
  <c r="DZ240" i="16"/>
  <c r="DZ245" i="16" s="1"/>
  <c r="DY240" i="16"/>
  <c r="DY245" i="16" s="1"/>
  <c r="DX240" i="16"/>
  <c r="DX245" i="16" s="1"/>
  <c r="DW240" i="16"/>
  <c r="DW245" i="16" s="1"/>
  <c r="DV240" i="16"/>
  <c r="DV245" i="16" s="1"/>
  <c r="DU240" i="16"/>
  <c r="DU245" i="16" s="1"/>
  <c r="DT240" i="16"/>
  <c r="DT245" i="16" s="1"/>
  <c r="EC239" i="16"/>
  <c r="EC244" i="16" s="1"/>
  <c r="EB239" i="16"/>
  <c r="EB244" i="16" s="1"/>
  <c r="EA239" i="16"/>
  <c r="DZ239" i="16"/>
  <c r="DZ244" i="16" s="1"/>
  <c r="DY239" i="16"/>
  <c r="DY244" i="16" s="1"/>
  <c r="DX239" i="16"/>
  <c r="DW239" i="16"/>
  <c r="DW244" i="16" s="1"/>
  <c r="DV239" i="16"/>
  <c r="DV244" i="16" s="1"/>
  <c r="DU239" i="16"/>
  <c r="DU244" i="16" s="1"/>
  <c r="DT239" i="16"/>
  <c r="DT244" i="16" s="1"/>
  <c r="EC238" i="16"/>
  <c r="EB238" i="16"/>
  <c r="EB241" i="16" s="1"/>
  <c r="EA238" i="16"/>
  <c r="EA243" i="16" s="1"/>
  <c r="DZ238" i="16"/>
  <c r="DZ241" i="16" s="1"/>
  <c r="DY238" i="16"/>
  <c r="DY243" i="16" s="1"/>
  <c r="DY246" i="16" s="1"/>
  <c r="DX238" i="16"/>
  <c r="DX241" i="16" s="1"/>
  <c r="DW238" i="16"/>
  <c r="DW243" i="16" s="1"/>
  <c r="DW246" i="16" s="1"/>
  <c r="DV238" i="16"/>
  <c r="DV243" i="16" s="1"/>
  <c r="DU238" i="16"/>
  <c r="DU243" i="16" s="1"/>
  <c r="DT238" i="16"/>
  <c r="DT241" i="16" s="1"/>
  <c r="EC235" i="16"/>
  <c r="DX235" i="16"/>
  <c r="DZ234" i="16"/>
  <c r="EC230" i="16"/>
  <c r="EB230" i="16"/>
  <c r="EB235" i="16" s="1"/>
  <c r="EA230" i="16"/>
  <c r="EA235" i="16" s="1"/>
  <c r="DZ230" i="16"/>
  <c r="DZ235" i="16" s="1"/>
  <c r="DY230" i="16"/>
  <c r="DY235" i="16" s="1"/>
  <c r="DX230" i="16"/>
  <c r="DW230" i="16"/>
  <c r="DW235" i="16" s="1"/>
  <c r="DV230" i="16"/>
  <c r="DV235" i="16" s="1"/>
  <c r="DU230" i="16"/>
  <c r="DU235" i="16" s="1"/>
  <c r="DT230" i="16"/>
  <c r="DT235" i="16" s="1"/>
  <c r="EC229" i="16"/>
  <c r="EC234" i="16" s="1"/>
  <c r="EB229" i="16"/>
  <c r="EB234" i="16" s="1"/>
  <c r="EA229" i="16"/>
  <c r="EA234" i="16" s="1"/>
  <c r="DZ229" i="16"/>
  <c r="DY229" i="16"/>
  <c r="DY234" i="16" s="1"/>
  <c r="DX229" i="16"/>
  <c r="DX234" i="16" s="1"/>
  <c r="DW229" i="16"/>
  <c r="DW234" i="16" s="1"/>
  <c r="DV229" i="16"/>
  <c r="DV234" i="16" s="1"/>
  <c r="DU229" i="16"/>
  <c r="DU234" i="16" s="1"/>
  <c r="DT229" i="16"/>
  <c r="DT234" i="16" s="1"/>
  <c r="EC228" i="16"/>
  <c r="EC233" i="16" s="1"/>
  <c r="EC236" i="16" s="1"/>
  <c r="EB228" i="16"/>
  <c r="EB233" i="16" s="1"/>
  <c r="EB236" i="16" s="1"/>
  <c r="EA228" i="16"/>
  <c r="EA231" i="16" s="1"/>
  <c r="DZ228" i="16"/>
  <c r="DZ231" i="16" s="1"/>
  <c r="DY228" i="16"/>
  <c r="DY233" i="16" s="1"/>
  <c r="DY236" i="16" s="1"/>
  <c r="DX228" i="16"/>
  <c r="DX233" i="16" s="1"/>
  <c r="DX236" i="16" s="1"/>
  <c r="DW228" i="16"/>
  <c r="DW233" i="16" s="1"/>
  <c r="DV228" i="16"/>
  <c r="DV233" i="16" s="1"/>
  <c r="DV236" i="16" s="1"/>
  <c r="DU228" i="16"/>
  <c r="DU233" i="16" s="1"/>
  <c r="DT228" i="16"/>
  <c r="DT233" i="16" s="1"/>
  <c r="DZ225" i="16"/>
  <c r="EC220" i="16"/>
  <c r="EC225" i="16" s="1"/>
  <c r="EB220" i="16"/>
  <c r="EB225" i="16" s="1"/>
  <c r="EA220" i="16"/>
  <c r="EA225" i="16" s="1"/>
  <c r="DZ220" i="16"/>
  <c r="DY220" i="16"/>
  <c r="DY225" i="16" s="1"/>
  <c r="DX220" i="16"/>
  <c r="DX225" i="16" s="1"/>
  <c r="DW220" i="16"/>
  <c r="DW225" i="16" s="1"/>
  <c r="DV220" i="16"/>
  <c r="DV225" i="16" s="1"/>
  <c r="DU220" i="16"/>
  <c r="DU225" i="16" s="1"/>
  <c r="DT220" i="16"/>
  <c r="DT225" i="16" s="1"/>
  <c r="EC219" i="16"/>
  <c r="EC224" i="16" s="1"/>
  <c r="EB219" i="16"/>
  <c r="EB224" i="16" s="1"/>
  <c r="EA219" i="16"/>
  <c r="EA224" i="16" s="1"/>
  <c r="DZ219" i="16"/>
  <c r="DZ224" i="16" s="1"/>
  <c r="DY219" i="16"/>
  <c r="DY224" i="16" s="1"/>
  <c r="DX219" i="16"/>
  <c r="DX224" i="16" s="1"/>
  <c r="DW219" i="16"/>
  <c r="DW224" i="16" s="1"/>
  <c r="DV219" i="16"/>
  <c r="DV224" i="16" s="1"/>
  <c r="DU219" i="16"/>
  <c r="DU224" i="16" s="1"/>
  <c r="DT219" i="16"/>
  <c r="DT224" i="16" s="1"/>
  <c r="EC218" i="16"/>
  <c r="EC223" i="16" s="1"/>
  <c r="EC226" i="16" s="1"/>
  <c r="EB218" i="16"/>
  <c r="EB221" i="16" s="1"/>
  <c r="EA218" i="16"/>
  <c r="EA223" i="16" s="1"/>
  <c r="EA226" i="16" s="1"/>
  <c r="DZ218" i="16"/>
  <c r="DZ223" i="16" s="1"/>
  <c r="DY218" i="16"/>
  <c r="DY223" i="16" s="1"/>
  <c r="DX218" i="16"/>
  <c r="DX221" i="16" s="1"/>
  <c r="DW218" i="16"/>
  <c r="DW223" i="16" s="1"/>
  <c r="DW226" i="16" s="1"/>
  <c r="DV218" i="16"/>
  <c r="DV223" i="16" s="1"/>
  <c r="DU218" i="16"/>
  <c r="DU223" i="16" s="1"/>
  <c r="DT218" i="16"/>
  <c r="DT223" i="16" s="1"/>
  <c r="EC210" i="16"/>
  <c r="EC215" i="16" s="1"/>
  <c r="EB210" i="16"/>
  <c r="EB215" i="16" s="1"/>
  <c r="EA210" i="16"/>
  <c r="EA215" i="16" s="1"/>
  <c r="DZ210" i="16"/>
  <c r="DZ215" i="16" s="1"/>
  <c r="DY210" i="16"/>
  <c r="DY215" i="16" s="1"/>
  <c r="DX210" i="16"/>
  <c r="DX215" i="16" s="1"/>
  <c r="DW210" i="16"/>
  <c r="DW215" i="16" s="1"/>
  <c r="DV210" i="16"/>
  <c r="DV215" i="16" s="1"/>
  <c r="DU210" i="16"/>
  <c r="DU215" i="16" s="1"/>
  <c r="DT210" i="16"/>
  <c r="DT215" i="16" s="1"/>
  <c r="EC209" i="16"/>
  <c r="EC214" i="16" s="1"/>
  <c r="EB209" i="16"/>
  <c r="EB214" i="16" s="1"/>
  <c r="EA209" i="16"/>
  <c r="EA214" i="16" s="1"/>
  <c r="DZ209" i="16"/>
  <c r="DZ214" i="16" s="1"/>
  <c r="DY209" i="16"/>
  <c r="DY214" i="16" s="1"/>
  <c r="DX209" i="16"/>
  <c r="DX214" i="16" s="1"/>
  <c r="DW209" i="16"/>
  <c r="DW214" i="16" s="1"/>
  <c r="DV209" i="16"/>
  <c r="DV214" i="16" s="1"/>
  <c r="DU209" i="16"/>
  <c r="DU214" i="16" s="1"/>
  <c r="DT209" i="16"/>
  <c r="DT214" i="16" s="1"/>
  <c r="EC208" i="16"/>
  <c r="EB208" i="16"/>
  <c r="EB213" i="16" s="1"/>
  <c r="EA208" i="16"/>
  <c r="EA213" i="16" s="1"/>
  <c r="DZ208" i="16"/>
  <c r="DZ213" i="16" s="1"/>
  <c r="DZ216" i="16" s="1"/>
  <c r="DY208" i="16"/>
  <c r="DY213" i="16" s="1"/>
  <c r="DX208" i="16"/>
  <c r="DX213" i="16" s="1"/>
  <c r="DX216" i="16" s="1"/>
  <c r="DW208" i="16"/>
  <c r="DV208" i="16"/>
  <c r="DV213" i="16" s="1"/>
  <c r="DU208" i="16"/>
  <c r="DU211" i="16" s="1"/>
  <c r="DT208" i="16"/>
  <c r="DT211" i="16" s="1"/>
  <c r="EC200" i="16"/>
  <c r="EC205" i="16" s="1"/>
  <c r="EB200" i="16"/>
  <c r="EB205" i="16" s="1"/>
  <c r="EA200" i="16"/>
  <c r="EA205" i="16" s="1"/>
  <c r="DZ200" i="16"/>
  <c r="DZ205" i="16" s="1"/>
  <c r="DY200" i="16"/>
  <c r="DY205" i="16" s="1"/>
  <c r="DX200" i="16"/>
  <c r="DX205" i="16" s="1"/>
  <c r="DW200" i="16"/>
  <c r="DW205" i="16" s="1"/>
  <c r="DV200" i="16"/>
  <c r="DV205" i="16" s="1"/>
  <c r="DU200" i="16"/>
  <c r="DU205" i="16" s="1"/>
  <c r="DT200" i="16"/>
  <c r="DT205" i="16" s="1"/>
  <c r="EC199" i="16"/>
  <c r="EC204" i="16" s="1"/>
  <c r="EB199" i="16"/>
  <c r="EB204" i="16" s="1"/>
  <c r="EA199" i="16"/>
  <c r="EA204" i="16" s="1"/>
  <c r="DZ199" i="16"/>
  <c r="DZ204" i="16" s="1"/>
  <c r="DY199" i="16"/>
  <c r="DY204" i="16" s="1"/>
  <c r="DX199" i="16"/>
  <c r="DX204" i="16" s="1"/>
  <c r="DW199" i="16"/>
  <c r="DW204" i="16" s="1"/>
  <c r="DV199" i="16"/>
  <c r="DV204" i="16" s="1"/>
  <c r="DU199" i="16"/>
  <c r="DU204" i="16" s="1"/>
  <c r="DT199" i="16"/>
  <c r="DT204" i="16" s="1"/>
  <c r="EC198" i="16"/>
  <c r="EC203" i="16" s="1"/>
  <c r="EB198" i="16"/>
  <c r="EB203" i="16" s="1"/>
  <c r="EB206" i="16" s="1"/>
  <c r="EA198" i="16"/>
  <c r="EA201" i="16" s="1"/>
  <c r="DZ198" i="16"/>
  <c r="DY198" i="16"/>
  <c r="DY201" i="16" s="1"/>
  <c r="DX198" i="16"/>
  <c r="DX203" i="16" s="1"/>
  <c r="DW198" i="16"/>
  <c r="DW201" i="16" s="1"/>
  <c r="DV198" i="16"/>
  <c r="DV201" i="16" s="1"/>
  <c r="DU198" i="16"/>
  <c r="DU203" i="16" s="1"/>
  <c r="DU206" i="16" s="1"/>
  <c r="DT198" i="16"/>
  <c r="DT203" i="16" s="1"/>
  <c r="DT206" i="16" s="1"/>
  <c r="EC190" i="16"/>
  <c r="EC195" i="16" s="1"/>
  <c r="EB190" i="16"/>
  <c r="EB195" i="16" s="1"/>
  <c r="EA190" i="16"/>
  <c r="EA195" i="16" s="1"/>
  <c r="DZ190" i="16"/>
  <c r="DZ195" i="16" s="1"/>
  <c r="DY190" i="16"/>
  <c r="DY195" i="16" s="1"/>
  <c r="DX190" i="16"/>
  <c r="DX195" i="16" s="1"/>
  <c r="DW190" i="16"/>
  <c r="DW195" i="16" s="1"/>
  <c r="DV190" i="16"/>
  <c r="DV195" i="16" s="1"/>
  <c r="DU190" i="16"/>
  <c r="DU195" i="16" s="1"/>
  <c r="DT190" i="16"/>
  <c r="DT195" i="16" s="1"/>
  <c r="EC189" i="16"/>
  <c r="EC194" i="16" s="1"/>
  <c r="EB189" i="16"/>
  <c r="EB194" i="16" s="1"/>
  <c r="EA189" i="16"/>
  <c r="EA194" i="16" s="1"/>
  <c r="DZ189" i="16"/>
  <c r="DZ194" i="16" s="1"/>
  <c r="DY189" i="16"/>
  <c r="DY194" i="16" s="1"/>
  <c r="DX189" i="16"/>
  <c r="DX194" i="16" s="1"/>
  <c r="DW189" i="16"/>
  <c r="DW194" i="16" s="1"/>
  <c r="DV189" i="16"/>
  <c r="DV194" i="16" s="1"/>
  <c r="DU189" i="16"/>
  <c r="DU194" i="16" s="1"/>
  <c r="DT189" i="16"/>
  <c r="DT194" i="16" s="1"/>
  <c r="EC188" i="16"/>
  <c r="EC193" i="16" s="1"/>
  <c r="EC196" i="16" s="1"/>
  <c r="EB188" i="16"/>
  <c r="EB191" i="16" s="1"/>
  <c r="EA188" i="16"/>
  <c r="DZ188" i="16"/>
  <c r="DZ191" i="16" s="1"/>
  <c r="DY188" i="16"/>
  <c r="DY193" i="16" s="1"/>
  <c r="DX188" i="16"/>
  <c r="DX191" i="16" s="1"/>
  <c r="DW188" i="16"/>
  <c r="DW193" i="16" s="1"/>
  <c r="DW196" i="16" s="1"/>
  <c r="DV188" i="16"/>
  <c r="DV193" i="16" s="1"/>
  <c r="DU188" i="16"/>
  <c r="DU193" i="16" s="1"/>
  <c r="DT188" i="16"/>
  <c r="DT193" i="16" s="1"/>
  <c r="DT196" i="16" s="1"/>
  <c r="EC180" i="16"/>
  <c r="EC185" i="16" s="1"/>
  <c r="EB180" i="16"/>
  <c r="EB185" i="16" s="1"/>
  <c r="EA180" i="16"/>
  <c r="EA185" i="16" s="1"/>
  <c r="DZ180" i="16"/>
  <c r="DZ185" i="16" s="1"/>
  <c r="DY180" i="16"/>
  <c r="DY185" i="16" s="1"/>
  <c r="DX180" i="16"/>
  <c r="DX185" i="16" s="1"/>
  <c r="DW180" i="16"/>
  <c r="DW185" i="16" s="1"/>
  <c r="DV180" i="16"/>
  <c r="DV185" i="16" s="1"/>
  <c r="DU180" i="16"/>
  <c r="DU185" i="16" s="1"/>
  <c r="DT180" i="16"/>
  <c r="DT185" i="16" s="1"/>
  <c r="EC179" i="16"/>
  <c r="EC184" i="16" s="1"/>
  <c r="EB179" i="16"/>
  <c r="EB184" i="16" s="1"/>
  <c r="EA179" i="16"/>
  <c r="EA184" i="16" s="1"/>
  <c r="DZ179" i="16"/>
  <c r="DZ184" i="16" s="1"/>
  <c r="DY179" i="16"/>
  <c r="DY184" i="16" s="1"/>
  <c r="DX179" i="16"/>
  <c r="DX184" i="16" s="1"/>
  <c r="DW179" i="16"/>
  <c r="DW184" i="16" s="1"/>
  <c r="DV179" i="16"/>
  <c r="DV184" i="16" s="1"/>
  <c r="DU179" i="16"/>
  <c r="DU184" i="16" s="1"/>
  <c r="DT179" i="16"/>
  <c r="DT184" i="16" s="1"/>
  <c r="EC178" i="16"/>
  <c r="EC181" i="16" s="1"/>
  <c r="EB178" i="16"/>
  <c r="EB183" i="16" s="1"/>
  <c r="EA178" i="16"/>
  <c r="EA181" i="16" s="1"/>
  <c r="DZ178" i="16"/>
  <c r="DZ181" i="16" s="1"/>
  <c r="DY178" i="16"/>
  <c r="DY183" i="16" s="1"/>
  <c r="DY186" i="16" s="1"/>
  <c r="DX178" i="16"/>
  <c r="DX181" i="16" s="1"/>
  <c r="DW178" i="16"/>
  <c r="DW183" i="16" s="1"/>
  <c r="DW186" i="16" s="1"/>
  <c r="DV178" i="16"/>
  <c r="DV181" i="16" s="1"/>
  <c r="DU178" i="16"/>
  <c r="DU181" i="16" s="1"/>
  <c r="DT178" i="16"/>
  <c r="DT181" i="16" s="1"/>
  <c r="EC170" i="16"/>
  <c r="EC175" i="16" s="1"/>
  <c r="EB170" i="16"/>
  <c r="EB175" i="16" s="1"/>
  <c r="EA170" i="16"/>
  <c r="EA175" i="16" s="1"/>
  <c r="DZ170" i="16"/>
  <c r="DZ175" i="16" s="1"/>
  <c r="DY170" i="16"/>
  <c r="DY175" i="16" s="1"/>
  <c r="DX170" i="16"/>
  <c r="DX175" i="16" s="1"/>
  <c r="DW170" i="16"/>
  <c r="DW175" i="16" s="1"/>
  <c r="DV170" i="16"/>
  <c r="DV175" i="16" s="1"/>
  <c r="DU170" i="16"/>
  <c r="DU175" i="16" s="1"/>
  <c r="DT170" i="16"/>
  <c r="DT175" i="16" s="1"/>
  <c r="EC169" i="16"/>
  <c r="EC174" i="16" s="1"/>
  <c r="EB169" i="16"/>
  <c r="EB174" i="16" s="1"/>
  <c r="EA169" i="16"/>
  <c r="EA174" i="16" s="1"/>
  <c r="DZ169" i="16"/>
  <c r="DZ174" i="16" s="1"/>
  <c r="DY169" i="16"/>
  <c r="DY174" i="16" s="1"/>
  <c r="DX169" i="16"/>
  <c r="DX174" i="16" s="1"/>
  <c r="DW169" i="16"/>
  <c r="DW174" i="16" s="1"/>
  <c r="DV169" i="16"/>
  <c r="DV174" i="16" s="1"/>
  <c r="DU169" i="16"/>
  <c r="DU174" i="16" s="1"/>
  <c r="DT169" i="16"/>
  <c r="DT174" i="16" s="1"/>
  <c r="EC168" i="16"/>
  <c r="EC173" i="16" s="1"/>
  <c r="EB168" i="16"/>
  <c r="EB171" i="16" s="1"/>
  <c r="EA168" i="16"/>
  <c r="EA173" i="16" s="1"/>
  <c r="EA176" i="16" s="1"/>
  <c r="DZ168" i="16"/>
  <c r="DZ173" i="16" s="1"/>
  <c r="DY168" i="16"/>
  <c r="DY173" i="16" s="1"/>
  <c r="DX168" i="16"/>
  <c r="DX173" i="16" s="1"/>
  <c r="DX176" i="16" s="1"/>
  <c r="DW168" i="16"/>
  <c r="DW173" i="16" s="1"/>
  <c r="DV168" i="16"/>
  <c r="DV173" i="16" s="1"/>
  <c r="DU168" i="16"/>
  <c r="DU173" i="16" s="1"/>
  <c r="DU176" i="16" s="1"/>
  <c r="DT168" i="16"/>
  <c r="DT173" i="16" s="1"/>
  <c r="EC160" i="16"/>
  <c r="EC165" i="16" s="1"/>
  <c r="EB160" i="16"/>
  <c r="EB165" i="16" s="1"/>
  <c r="EA160" i="16"/>
  <c r="EA165" i="16" s="1"/>
  <c r="DZ160" i="16"/>
  <c r="DZ165" i="16" s="1"/>
  <c r="DY160" i="16"/>
  <c r="DY165" i="16" s="1"/>
  <c r="DX160" i="16"/>
  <c r="DX165" i="16" s="1"/>
  <c r="DW160" i="16"/>
  <c r="DW165" i="16" s="1"/>
  <c r="DV160" i="16"/>
  <c r="DV165" i="16" s="1"/>
  <c r="DU160" i="16"/>
  <c r="DU165" i="16" s="1"/>
  <c r="DT160" i="16"/>
  <c r="DT165" i="16" s="1"/>
  <c r="EC159" i="16"/>
  <c r="EC164" i="16" s="1"/>
  <c r="EB159" i="16"/>
  <c r="EB164" i="16" s="1"/>
  <c r="EA159" i="16"/>
  <c r="EA164" i="16" s="1"/>
  <c r="DZ159" i="16"/>
  <c r="DZ164" i="16" s="1"/>
  <c r="DY159" i="16"/>
  <c r="DY164" i="16" s="1"/>
  <c r="DX159" i="16"/>
  <c r="DX164" i="16" s="1"/>
  <c r="DW159" i="16"/>
  <c r="DW164" i="16" s="1"/>
  <c r="DV159" i="16"/>
  <c r="DV164" i="16" s="1"/>
  <c r="DU159" i="16"/>
  <c r="DU164" i="16" s="1"/>
  <c r="DT159" i="16"/>
  <c r="DT164" i="16" s="1"/>
  <c r="EC158" i="16"/>
  <c r="EC163" i="16" s="1"/>
  <c r="EC166" i="16" s="1"/>
  <c r="EB158" i="16"/>
  <c r="EB163" i="16" s="1"/>
  <c r="EB166" i="16" s="1"/>
  <c r="EA158" i="16"/>
  <c r="DZ158" i="16"/>
  <c r="DZ163" i="16" s="1"/>
  <c r="DZ166" i="16" s="1"/>
  <c r="DY158" i="16"/>
  <c r="DY161" i="16" s="1"/>
  <c r="DX158" i="16"/>
  <c r="DX161" i="16" s="1"/>
  <c r="DW158" i="16"/>
  <c r="DV158" i="16"/>
  <c r="DV161" i="16" s="1"/>
  <c r="DU158" i="16"/>
  <c r="DU163" i="16" s="1"/>
  <c r="DU166" i="16" s="1"/>
  <c r="DT158" i="16"/>
  <c r="DT161" i="16" s="1"/>
  <c r="EC150" i="16"/>
  <c r="EC155" i="16" s="1"/>
  <c r="EB150" i="16"/>
  <c r="EB155" i="16" s="1"/>
  <c r="EA150" i="16"/>
  <c r="EA155" i="16" s="1"/>
  <c r="DZ150" i="16"/>
  <c r="DZ155" i="16" s="1"/>
  <c r="DY150" i="16"/>
  <c r="DY155" i="16" s="1"/>
  <c r="DX150" i="16"/>
  <c r="DX155" i="16" s="1"/>
  <c r="DW150" i="16"/>
  <c r="DW155" i="16" s="1"/>
  <c r="DV150" i="16"/>
  <c r="DV155" i="16" s="1"/>
  <c r="DU150" i="16"/>
  <c r="DU155" i="16" s="1"/>
  <c r="DT150" i="16"/>
  <c r="DT155" i="16" s="1"/>
  <c r="EC149" i="16"/>
  <c r="EC154" i="16" s="1"/>
  <c r="EB149" i="16"/>
  <c r="EB154" i="16" s="1"/>
  <c r="EA149" i="16"/>
  <c r="EA154" i="16" s="1"/>
  <c r="DZ149" i="16"/>
  <c r="DZ154" i="16" s="1"/>
  <c r="DY149" i="16"/>
  <c r="DY154" i="16" s="1"/>
  <c r="DX149" i="16"/>
  <c r="DX154" i="16" s="1"/>
  <c r="DW149" i="16"/>
  <c r="DW154" i="16" s="1"/>
  <c r="DV149" i="16"/>
  <c r="DV154" i="16" s="1"/>
  <c r="DU149" i="16"/>
  <c r="DU154" i="16" s="1"/>
  <c r="DT149" i="16"/>
  <c r="DT154" i="16" s="1"/>
  <c r="EC148" i="16"/>
  <c r="EC153" i="16" s="1"/>
  <c r="EB148" i="16"/>
  <c r="EB153" i="16" s="1"/>
  <c r="EA148" i="16"/>
  <c r="EA151" i="16" s="1"/>
  <c r="DZ148" i="16"/>
  <c r="DZ153" i="16" s="1"/>
  <c r="DZ156" i="16" s="1"/>
  <c r="DY148" i="16"/>
  <c r="DY151" i="16" s="1"/>
  <c r="DX148" i="16"/>
  <c r="DW148" i="16"/>
  <c r="DW151" i="16" s="1"/>
  <c r="DV148" i="16"/>
  <c r="DV151" i="16" s="1"/>
  <c r="DU148" i="16"/>
  <c r="DU153" i="16" s="1"/>
  <c r="DU156" i="16" s="1"/>
  <c r="DT148" i="16"/>
  <c r="DT153" i="16" s="1"/>
  <c r="DT156" i="16" s="1"/>
  <c r="EC140" i="16"/>
  <c r="EC145" i="16" s="1"/>
  <c r="EB140" i="16"/>
  <c r="EB145" i="16" s="1"/>
  <c r="EA140" i="16"/>
  <c r="EA145" i="16" s="1"/>
  <c r="DZ140" i="16"/>
  <c r="DZ145" i="16" s="1"/>
  <c r="DY140" i="16"/>
  <c r="DY145" i="16" s="1"/>
  <c r="DX140" i="16"/>
  <c r="DX145" i="16" s="1"/>
  <c r="DW140" i="16"/>
  <c r="DW145" i="16" s="1"/>
  <c r="DV140" i="16"/>
  <c r="DV145" i="16" s="1"/>
  <c r="DU140" i="16"/>
  <c r="DU145" i="16" s="1"/>
  <c r="DT140" i="16"/>
  <c r="DT145" i="16" s="1"/>
  <c r="EC139" i="16"/>
  <c r="EC144" i="16" s="1"/>
  <c r="EB139" i="16"/>
  <c r="EB144" i="16" s="1"/>
  <c r="EA139" i="16"/>
  <c r="EA144" i="16" s="1"/>
  <c r="DZ139" i="16"/>
  <c r="DZ144" i="16" s="1"/>
  <c r="DY139" i="16"/>
  <c r="DY144" i="16" s="1"/>
  <c r="DX139" i="16"/>
  <c r="DX144" i="16" s="1"/>
  <c r="DW139" i="16"/>
  <c r="DW144" i="16" s="1"/>
  <c r="DV139" i="16"/>
  <c r="DV144" i="16" s="1"/>
  <c r="DU139" i="16"/>
  <c r="DU144" i="16" s="1"/>
  <c r="DT139" i="16"/>
  <c r="DT144" i="16" s="1"/>
  <c r="EC138" i="16"/>
  <c r="EC143" i="16" s="1"/>
  <c r="EB138" i="16"/>
  <c r="EB143" i="16" s="1"/>
  <c r="EB146" i="16" s="1"/>
  <c r="EA138" i="16"/>
  <c r="DZ138" i="16"/>
  <c r="DZ143" i="16" s="1"/>
  <c r="DY138" i="16"/>
  <c r="DY143" i="16" s="1"/>
  <c r="DY146" i="16" s="1"/>
  <c r="DX138" i="16"/>
  <c r="DX141" i="16" s="1"/>
  <c r="DW138" i="16"/>
  <c r="DW143" i="16" s="1"/>
  <c r="DW146" i="16" s="1"/>
  <c r="DV138" i="16"/>
  <c r="DV143" i="16" s="1"/>
  <c r="DV146" i="16" s="1"/>
  <c r="DU138" i="16"/>
  <c r="DU141" i="16" s="1"/>
  <c r="DT138" i="16"/>
  <c r="DT143" i="16" s="1"/>
  <c r="EC130" i="16"/>
  <c r="EC135" i="16" s="1"/>
  <c r="EB130" i="16"/>
  <c r="EB135" i="16" s="1"/>
  <c r="EA130" i="16"/>
  <c r="EA135" i="16" s="1"/>
  <c r="DZ130" i="16"/>
  <c r="DZ135" i="16" s="1"/>
  <c r="DY130" i="16"/>
  <c r="DY135" i="16" s="1"/>
  <c r="DX130" i="16"/>
  <c r="DX135" i="16" s="1"/>
  <c r="DW130" i="16"/>
  <c r="DW135" i="16" s="1"/>
  <c r="DV130" i="16"/>
  <c r="DV135" i="16" s="1"/>
  <c r="DU130" i="16"/>
  <c r="DU135" i="16" s="1"/>
  <c r="DT130" i="16"/>
  <c r="DT135" i="16" s="1"/>
  <c r="EC129" i="16"/>
  <c r="EC134" i="16" s="1"/>
  <c r="EB129" i="16"/>
  <c r="EB134" i="16" s="1"/>
  <c r="EA129" i="16"/>
  <c r="EA134" i="16" s="1"/>
  <c r="DZ129" i="16"/>
  <c r="DZ134" i="16" s="1"/>
  <c r="DY129" i="16"/>
  <c r="DY134" i="16" s="1"/>
  <c r="DX129" i="16"/>
  <c r="DX134" i="16" s="1"/>
  <c r="DW129" i="16"/>
  <c r="DW134" i="16" s="1"/>
  <c r="DV129" i="16"/>
  <c r="DV134" i="16" s="1"/>
  <c r="DU129" i="16"/>
  <c r="DU134" i="16" s="1"/>
  <c r="DT129" i="16"/>
  <c r="DT134" i="16" s="1"/>
  <c r="EC128" i="16"/>
  <c r="EC133" i="16" s="1"/>
  <c r="EB128" i="16"/>
  <c r="EA128" i="16"/>
  <c r="EA133" i="16" s="1"/>
  <c r="DZ128" i="16"/>
  <c r="DZ131" i="16" s="1"/>
  <c r="DY128" i="16"/>
  <c r="DY133" i="16" s="1"/>
  <c r="DY136" i="16" s="1"/>
  <c r="DX128" i="16"/>
  <c r="DX133" i="16" s="1"/>
  <c r="DX136" i="16" s="1"/>
  <c r="DW128" i="16"/>
  <c r="DW133" i="16" s="1"/>
  <c r="DV128" i="16"/>
  <c r="DV133" i="16" s="1"/>
  <c r="DU128" i="16"/>
  <c r="DU133" i="16" s="1"/>
  <c r="DT128" i="16"/>
  <c r="DT133" i="16" s="1"/>
  <c r="EC120" i="16"/>
  <c r="EC125" i="16" s="1"/>
  <c r="EB120" i="16"/>
  <c r="EB125" i="16" s="1"/>
  <c r="EA120" i="16"/>
  <c r="EA125" i="16" s="1"/>
  <c r="DZ120" i="16"/>
  <c r="DZ125" i="16" s="1"/>
  <c r="DY120" i="16"/>
  <c r="DY125" i="16" s="1"/>
  <c r="DX120" i="16"/>
  <c r="DX125" i="16" s="1"/>
  <c r="DW120" i="16"/>
  <c r="DW125" i="16" s="1"/>
  <c r="DV120" i="16"/>
  <c r="DV125" i="16" s="1"/>
  <c r="DU120" i="16"/>
  <c r="DU125" i="16" s="1"/>
  <c r="DT120" i="16"/>
  <c r="DT125" i="16" s="1"/>
  <c r="EC119" i="16"/>
  <c r="EC124" i="16" s="1"/>
  <c r="EB119" i="16"/>
  <c r="EB124" i="16" s="1"/>
  <c r="EA119" i="16"/>
  <c r="EA124" i="16" s="1"/>
  <c r="DZ119" i="16"/>
  <c r="DZ124" i="16" s="1"/>
  <c r="DY119" i="16"/>
  <c r="DY124" i="16" s="1"/>
  <c r="DX119" i="16"/>
  <c r="DX124" i="16" s="1"/>
  <c r="DW119" i="16"/>
  <c r="DW124" i="16" s="1"/>
  <c r="DV119" i="16"/>
  <c r="DV124" i="16" s="1"/>
  <c r="DU119" i="16"/>
  <c r="DU124" i="16" s="1"/>
  <c r="DT119" i="16"/>
  <c r="DT124" i="16" s="1"/>
  <c r="EC118" i="16"/>
  <c r="EC123" i="16" s="1"/>
  <c r="EC126" i="16" s="1"/>
  <c r="EB118" i="16"/>
  <c r="EB121" i="16" s="1"/>
  <c r="EA118" i="16"/>
  <c r="DZ118" i="16"/>
  <c r="DZ123" i="16" s="1"/>
  <c r="DZ126" i="16" s="1"/>
  <c r="DY118" i="16"/>
  <c r="DY123" i="16" s="1"/>
  <c r="DY126" i="16" s="1"/>
  <c r="DX118" i="16"/>
  <c r="DX123" i="16" s="1"/>
  <c r="DW118" i="16"/>
  <c r="DW123" i="16" s="1"/>
  <c r="DW126" i="16" s="1"/>
  <c r="DV118" i="16"/>
  <c r="DV123" i="16" s="1"/>
  <c r="DV126" i="16" s="1"/>
  <c r="DU118" i="16"/>
  <c r="DU121" i="16" s="1"/>
  <c r="DT118" i="16"/>
  <c r="DT123" i="16" s="1"/>
  <c r="EC110" i="16"/>
  <c r="EC115" i="16" s="1"/>
  <c r="EB110" i="16"/>
  <c r="EB115" i="16" s="1"/>
  <c r="EA110" i="16"/>
  <c r="EA115" i="16" s="1"/>
  <c r="DZ110" i="16"/>
  <c r="DZ115" i="16" s="1"/>
  <c r="DY110" i="16"/>
  <c r="DY115" i="16" s="1"/>
  <c r="DX110" i="16"/>
  <c r="DX115" i="16" s="1"/>
  <c r="DW110" i="16"/>
  <c r="DW115" i="16" s="1"/>
  <c r="DV110" i="16"/>
  <c r="DV115" i="16" s="1"/>
  <c r="DU110" i="16"/>
  <c r="DU115" i="16" s="1"/>
  <c r="DT110" i="16"/>
  <c r="DT115" i="16" s="1"/>
  <c r="EC109" i="16"/>
  <c r="EC114" i="16" s="1"/>
  <c r="EB109" i="16"/>
  <c r="EB114" i="16" s="1"/>
  <c r="EA109" i="16"/>
  <c r="EA114" i="16" s="1"/>
  <c r="DZ109" i="16"/>
  <c r="DZ114" i="16" s="1"/>
  <c r="DY109" i="16"/>
  <c r="DY114" i="16" s="1"/>
  <c r="DX109" i="16"/>
  <c r="DX114" i="16" s="1"/>
  <c r="DW109" i="16"/>
  <c r="DW114" i="16" s="1"/>
  <c r="DV109" i="16"/>
  <c r="DV114" i="16" s="1"/>
  <c r="DU109" i="16"/>
  <c r="DU114" i="16" s="1"/>
  <c r="DT109" i="16"/>
  <c r="DT114" i="16" s="1"/>
  <c r="EC108" i="16"/>
  <c r="EC113" i="16" s="1"/>
  <c r="EC116" i="16" s="1"/>
  <c r="EB108" i="16"/>
  <c r="EB113" i="16" s="1"/>
  <c r="EB116" i="16" s="1"/>
  <c r="EA108" i="16"/>
  <c r="DZ108" i="16"/>
  <c r="DZ111" i="16" s="1"/>
  <c r="DY108" i="16"/>
  <c r="DY113" i="16" s="1"/>
  <c r="DX108" i="16"/>
  <c r="DX111" i="16" s="1"/>
  <c r="DW108" i="16"/>
  <c r="DV108" i="16"/>
  <c r="DV113" i="16" s="1"/>
  <c r="DU108" i="16"/>
  <c r="DT108" i="16"/>
  <c r="DT111" i="16" s="1"/>
  <c r="EC100" i="16"/>
  <c r="EC105" i="16" s="1"/>
  <c r="EB100" i="16"/>
  <c r="EB105" i="16" s="1"/>
  <c r="EA100" i="16"/>
  <c r="EA105" i="16" s="1"/>
  <c r="DZ100" i="16"/>
  <c r="DZ105" i="16" s="1"/>
  <c r="DY100" i="16"/>
  <c r="DY105" i="16" s="1"/>
  <c r="DX100" i="16"/>
  <c r="DX105" i="16" s="1"/>
  <c r="DW100" i="16"/>
  <c r="DW105" i="16" s="1"/>
  <c r="DV100" i="16"/>
  <c r="DV105" i="16" s="1"/>
  <c r="DU100" i="16"/>
  <c r="DU105" i="16" s="1"/>
  <c r="DT100" i="16"/>
  <c r="DT105" i="16" s="1"/>
  <c r="EC99" i="16"/>
  <c r="EC104" i="16" s="1"/>
  <c r="EB99" i="16"/>
  <c r="EB104" i="16" s="1"/>
  <c r="EA99" i="16"/>
  <c r="EA104" i="16" s="1"/>
  <c r="DZ99" i="16"/>
  <c r="DZ104" i="16" s="1"/>
  <c r="DY99" i="16"/>
  <c r="DY104" i="16" s="1"/>
  <c r="DX99" i="16"/>
  <c r="DX104" i="16" s="1"/>
  <c r="DW99" i="16"/>
  <c r="DW104" i="16" s="1"/>
  <c r="DV99" i="16"/>
  <c r="DV104" i="16" s="1"/>
  <c r="DU99" i="16"/>
  <c r="DU104" i="16" s="1"/>
  <c r="DT99" i="16"/>
  <c r="DT104" i="16" s="1"/>
  <c r="EC98" i="16"/>
  <c r="EC101" i="16" s="1"/>
  <c r="EB98" i="16"/>
  <c r="EA98" i="16"/>
  <c r="EA101" i="16" s="1"/>
  <c r="DZ98" i="16"/>
  <c r="DZ101" i="16" s="1"/>
  <c r="DY98" i="16"/>
  <c r="DY103" i="16" s="1"/>
  <c r="DY106" i="16" s="1"/>
  <c r="DX98" i="16"/>
  <c r="DW98" i="16"/>
  <c r="DW103" i="16" s="1"/>
  <c r="DV98" i="16"/>
  <c r="DV101" i="16" s="1"/>
  <c r="DU98" i="16"/>
  <c r="DU103" i="16" s="1"/>
  <c r="DU106" i="16" s="1"/>
  <c r="DT98" i="16"/>
  <c r="DT103" i="16" s="1"/>
  <c r="DT106" i="16" s="1"/>
  <c r="EC90" i="16"/>
  <c r="EC95" i="16" s="1"/>
  <c r="EB90" i="16"/>
  <c r="EB95" i="16" s="1"/>
  <c r="EA90" i="16"/>
  <c r="EA95" i="16" s="1"/>
  <c r="DZ90" i="16"/>
  <c r="DZ95" i="16" s="1"/>
  <c r="DY90" i="16"/>
  <c r="DY95" i="16" s="1"/>
  <c r="DX90" i="16"/>
  <c r="DX95" i="16" s="1"/>
  <c r="DW90" i="16"/>
  <c r="DW95" i="16" s="1"/>
  <c r="DV90" i="16"/>
  <c r="DV95" i="16" s="1"/>
  <c r="DU90" i="16"/>
  <c r="DU95" i="16" s="1"/>
  <c r="DT90" i="16"/>
  <c r="DT95" i="16" s="1"/>
  <c r="EC89" i="16"/>
  <c r="EC94" i="16" s="1"/>
  <c r="EB89" i="16"/>
  <c r="EB94" i="16" s="1"/>
  <c r="EA89" i="16"/>
  <c r="EA94" i="16" s="1"/>
  <c r="DZ89" i="16"/>
  <c r="DZ94" i="16" s="1"/>
  <c r="DY89" i="16"/>
  <c r="DY94" i="16" s="1"/>
  <c r="DX89" i="16"/>
  <c r="DX94" i="16" s="1"/>
  <c r="DW89" i="16"/>
  <c r="DW94" i="16" s="1"/>
  <c r="DV89" i="16"/>
  <c r="DV94" i="16" s="1"/>
  <c r="DU89" i="16"/>
  <c r="DU94" i="16" s="1"/>
  <c r="DT89" i="16"/>
  <c r="DT94" i="16" s="1"/>
  <c r="EC88" i="16"/>
  <c r="EC93" i="16" s="1"/>
  <c r="EB88" i="16"/>
  <c r="EB91" i="16" s="1"/>
  <c r="EA88" i="16"/>
  <c r="DZ88" i="16"/>
  <c r="DZ91" i="16" s="1"/>
  <c r="DY88" i="16"/>
  <c r="DX88" i="16"/>
  <c r="DX91" i="16" s="1"/>
  <c r="DW88" i="16"/>
  <c r="DW93" i="16" s="1"/>
  <c r="DW96" i="16" s="1"/>
  <c r="DV88" i="16"/>
  <c r="DV91" i="16" s="1"/>
  <c r="DU88" i="16"/>
  <c r="DU93" i="16" s="1"/>
  <c r="DU96" i="16" s="1"/>
  <c r="DT88" i="16"/>
  <c r="DT93" i="16" s="1"/>
  <c r="EC80" i="16"/>
  <c r="EC85" i="16" s="1"/>
  <c r="EB80" i="16"/>
  <c r="EB85" i="16" s="1"/>
  <c r="EA80" i="16"/>
  <c r="EA85" i="16" s="1"/>
  <c r="DZ80" i="16"/>
  <c r="DZ85" i="16" s="1"/>
  <c r="DY80" i="16"/>
  <c r="DY85" i="16" s="1"/>
  <c r="DX80" i="16"/>
  <c r="DX85" i="16" s="1"/>
  <c r="DW80" i="16"/>
  <c r="DW85" i="16" s="1"/>
  <c r="DV80" i="16"/>
  <c r="DV85" i="16" s="1"/>
  <c r="DU80" i="16"/>
  <c r="DU85" i="16" s="1"/>
  <c r="DT80" i="16"/>
  <c r="DT85" i="16" s="1"/>
  <c r="EC79" i="16"/>
  <c r="EC84" i="16" s="1"/>
  <c r="EB79" i="16"/>
  <c r="EB84" i="16" s="1"/>
  <c r="EA79" i="16"/>
  <c r="EA84" i="16" s="1"/>
  <c r="DZ79" i="16"/>
  <c r="DZ84" i="16" s="1"/>
  <c r="DY79" i="16"/>
  <c r="DY84" i="16" s="1"/>
  <c r="DX79" i="16"/>
  <c r="DX84" i="16" s="1"/>
  <c r="DW79" i="16"/>
  <c r="DW84" i="16" s="1"/>
  <c r="DV79" i="16"/>
  <c r="DV84" i="16" s="1"/>
  <c r="DU79" i="16"/>
  <c r="DU84" i="16" s="1"/>
  <c r="DT79" i="16"/>
  <c r="DT84" i="16" s="1"/>
  <c r="EC78" i="16"/>
  <c r="EC81" i="16" s="1"/>
  <c r="EB78" i="16"/>
  <c r="EB81" i="16" s="1"/>
  <c r="EA78" i="16"/>
  <c r="EA83" i="16" s="1"/>
  <c r="DZ78" i="16"/>
  <c r="DZ81" i="16" s="1"/>
  <c r="DY78" i="16"/>
  <c r="DY83" i="16" s="1"/>
  <c r="DY86" i="16" s="1"/>
  <c r="DX78" i="16"/>
  <c r="DX81" i="16" s="1"/>
  <c r="DW78" i="16"/>
  <c r="DW83" i="16" s="1"/>
  <c r="DW86" i="16" s="1"/>
  <c r="DV78" i="16"/>
  <c r="DV81" i="16" s="1"/>
  <c r="DU78" i="16"/>
  <c r="DU81" i="16" s="1"/>
  <c r="DT78" i="16"/>
  <c r="DT81" i="16" s="1"/>
  <c r="EC70" i="16"/>
  <c r="EC75" i="16" s="1"/>
  <c r="EB70" i="16"/>
  <c r="EB75" i="16" s="1"/>
  <c r="EA70" i="16"/>
  <c r="EA75" i="16" s="1"/>
  <c r="DZ70" i="16"/>
  <c r="DZ75" i="16" s="1"/>
  <c r="DY70" i="16"/>
  <c r="DY75" i="16" s="1"/>
  <c r="DX70" i="16"/>
  <c r="DX75" i="16" s="1"/>
  <c r="DW70" i="16"/>
  <c r="DW75" i="16" s="1"/>
  <c r="DV70" i="16"/>
  <c r="DV75" i="16" s="1"/>
  <c r="DU70" i="16"/>
  <c r="DU75" i="16" s="1"/>
  <c r="DT70" i="16"/>
  <c r="DT75" i="16" s="1"/>
  <c r="EC69" i="16"/>
  <c r="EC74" i="16" s="1"/>
  <c r="EB69" i="16"/>
  <c r="EB74" i="16" s="1"/>
  <c r="EA69" i="16"/>
  <c r="EA74" i="16" s="1"/>
  <c r="DZ69" i="16"/>
  <c r="DZ74" i="16" s="1"/>
  <c r="DY69" i="16"/>
  <c r="DY74" i="16" s="1"/>
  <c r="DX69" i="16"/>
  <c r="DX74" i="16" s="1"/>
  <c r="DW69" i="16"/>
  <c r="DW74" i="16" s="1"/>
  <c r="DV69" i="16"/>
  <c r="DV74" i="16" s="1"/>
  <c r="DU69" i="16"/>
  <c r="DU74" i="16" s="1"/>
  <c r="DT69" i="16"/>
  <c r="DT74" i="16" s="1"/>
  <c r="EC68" i="16"/>
  <c r="EC73" i="16" s="1"/>
  <c r="EC76" i="16" s="1"/>
  <c r="EB68" i="16"/>
  <c r="EB71" i="16" s="1"/>
  <c r="EA68" i="16"/>
  <c r="EA73" i="16" s="1"/>
  <c r="EA76" i="16" s="1"/>
  <c r="DZ68" i="16"/>
  <c r="DZ71" i="16" s="1"/>
  <c r="DY68" i="16"/>
  <c r="DY73" i="16" s="1"/>
  <c r="DY76" i="16" s="1"/>
  <c r="DX68" i="16"/>
  <c r="DX71" i="16" s="1"/>
  <c r="DW68" i="16"/>
  <c r="DW71" i="16" s="1"/>
  <c r="DV68" i="16"/>
  <c r="DV71" i="16" s="1"/>
  <c r="DU68" i="16"/>
  <c r="DU71" i="16" s="1"/>
  <c r="DT68" i="16"/>
  <c r="DT71" i="16" s="1"/>
  <c r="EC60" i="16"/>
  <c r="EC65" i="16" s="1"/>
  <c r="EB60" i="16"/>
  <c r="EB65" i="16" s="1"/>
  <c r="EA60" i="16"/>
  <c r="EA65" i="16" s="1"/>
  <c r="DZ60" i="16"/>
  <c r="DZ65" i="16" s="1"/>
  <c r="DY60" i="16"/>
  <c r="DY65" i="16" s="1"/>
  <c r="DX60" i="16"/>
  <c r="DX65" i="16" s="1"/>
  <c r="DW60" i="16"/>
  <c r="DW65" i="16" s="1"/>
  <c r="DV60" i="16"/>
  <c r="DV65" i="16" s="1"/>
  <c r="DU60" i="16"/>
  <c r="DU65" i="16" s="1"/>
  <c r="DT60" i="16"/>
  <c r="DT65" i="16" s="1"/>
  <c r="EC59" i="16"/>
  <c r="EC64" i="16" s="1"/>
  <c r="EB59" i="16"/>
  <c r="EB64" i="16" s="1"/>
  <c r="EA59" i="16"/>
  <c r="EA64" i="16" s="1"/>
  <c r="DZ59" i="16"/>
  <c r="DZ64" i="16" s="1"/>
  <c r="DY59" i="16"/>
  <c r="DY64" i="16" s="1"/>
  <c r="DX59" i="16"/>
  <c r="DX64" i="16" s="1"/>
  <c r="DW59" i="16"/>
  <c r="DW64" i="16" s="1"/>
  <c r="DV59" i="16"/>
  <c r="DV64" i="16" s="1"/>
  <c r="DU59" i="16"/>
  <c r="DU64" i="16" s="1"/>
  <c r="DT59" i="16"/>
  <c r="DT64" i="16" s="1"/>
  <c r="EC58" i="16"/>
  <c r="EC63" i="16" s="1"/>
  <c r="EC66" i="16" s="1"/>
  <c r="EB58" i="16"/>
  <c r="EB63" i="16" s="1"/>
  <c r="EA58" i="16"/>
  <c r="EA61" i="16" s="1"/>
  <c r="DZ58" i="16"/>
  <c r="DZ61" i="16" s="1"/>
  <c r="DY58" i="16"/>
  <c r="DY63" i="16" s="1"/>
  <c r="DX58" i="16"/>
  <c r="DX61" i="16" s="1"/>
  <c r="DW58" i="16"/>
  <c r="DW61" i="16" s="1"/>
  <c r="DV58" i="16"/>
  <c r="DV61" i="16" s="1"/>
  <c r="DU58" i="16"/>
  <c r="DU63" i="16" s="1"/>
  <c r="DU66" i="16" s="1"/>
  <c r="DT58" i="16"/>
  <c r="DT63" i="16" s="1"/>
  <c r="DT66" i="16" s="1"/>
  <c r="EC50" i="16"/>
  <c r="EC55" i="16" s="1"/>
  <c r="EB50" i="16"/>
  <c r="EB55" i="16" s="1"/>
  <c r="EA50" i="16"/>
  <c r="EA55" i="16" s="1"/>
  <c r="DZ50" i="16"/>
  <c r="DZ55" i="16" s="1"/>
  <c r="DY50" i="16"/>
  <c r="DY55" i="16" s="1"/>
  <c r="DX50" i="16"/>
  <c r="DX55" i="16" s="1"/>
  <c r="DW50" i="16"/>
  <c r="DW55" i="16" s="1"/>
  <c r="DV50" i="16"/>
  <c r="DV55" i="16" s="1"/>
  <c r="DU50" i="16"/>
  <c r="DU55" i="16" s="1"/>
  <c r="DT50" i="16"/>
  <c r="DT55" i="16" s="1"/>
  <c r="EC49" i="16"/>
  <c r="EC54" i="16" s="1"/>
  <c r="EB49" i="16"/>
  <c r="EB54" i="16" s="1"/>
  <c r="EA49" i="16"/>
  <c r="EA54" i="16" s="1"/>
  <c r="DZ49" i="16"/>
  <c r="DZ54" i="16" s="1"/>
  <c r="DY49" i="16"/>
  <c r="DY54" i="16" s="1"/>
  <c r="DX49" i="16"/>
  <c r="DX54" i="16" s="1"/>
  <c r="DW49" i="16"/>
  <c r="DW54" i="16" s="1"/>
  <c r="DV49" i="16"/>
  <c r="DV54" i="16" s="1"/>
  <c r="DU49" i="16"/>
  <c r="DU54" i="16" s="1"/>
  <c r="DT49" i="16"/>
  <c r="DT54" i="16" s="1"/>
  <c r="EC48" i="16"/>
  <c r="EC53" i="16" s="1"/>
  <c r="EC56" i="16" s="1"/>
  <c r="EB48" i="16"/>
  <c r="EB51" i="16" s="1"/>
  <c r="EA48" i="16"/>
  <c r="EA51" i="16" s="1"/>
  <c r="DZ48" i="16"/>
  <c r="DZ51" i="16" s="1"/>
  <c r="DY48" i="16"/>
  <c r="DY53" i="16" s="1"/>
  <c r="DY56" i="16" s="1"/>
  <c r="DX48" i="16"/>
  <c r="DX51" i="16" s="1"/>
  <c r="DW48" i="16"/>
  <c r="DW53" i="16" s="1"/>
  <c r="DW56" i="16" s="1"/>
  <c r="DV48" i="16"/>
  <c r="DV51" i="16" s="1"/>
  <c r="DU48" i="16"/>
  <c r="DU53" i="16" s="1"/>
  <c r="DU56" i="16" s="1"/>
  <c r="DT48" i="16"/>
  <c r="DT51" i="16" s="1"/>
  <c r="EC40" i="16"/>
  <c r="EC45" i="16" s="1"/>
  <c r="EB40" i="16"/>
  <c r="EB45" i="16" s="1"/>
  <c r="EA40" i="16"/>
  <c r="EA45" i="16" s="1"/>
  <c r="DZ40" i="16"/>
  <c r="DZ45" i="16" s="1"/>
  <c r="DY40" i="16"/>
  <c r="DY45" i="16" s="1"/>
  <c r="DX40" i="16"/>
  <c r="DX45" i="16" s="1"/>
  <c r="DW40" i="16"/>
  <c r="DW45" i="16" s="1"/>
  <c r="DV40" i="16"/>
  <c r="DV45" i="16" s="1"/>
  <c r="DU40" i="16"/>
  <c r="DU45" i="16" s="1"/>
  <c r="DT40" i="16"/>
  <c r="DT45" i="16" s="1"/>
  <c r="EC39" i="16"/>
  <c r="EC44" i="16" s="1"/>
  <c r="EB39" i="16"/>
  <c r="EB44" i="16" s="1"/>
  <c r="EA39" i="16"/>
  <c r="EA44" i="16" s="1"/>
  <c r="DZ39" i="16"/>
  <c r="DZ44" i="16" s="1"/>
  <c r="DY39" i="16"/>
  <c r="DY44" i="16" s="1"/>
  <c r="DX39" i="16"/>
  <c r="DX44" i="16" s="1"/>
  <c r="DW39" i="16"/>
  <c r="DW44" i="16" s="1"/>
  <c r="DV39" i="16"/>
  <c r="DV44" i="16" s="1"/>
  <c r="DU39" i="16"/>
  <c r="DU44" i="16" s="1"/>
  <c r="DT39" i="16"/>
  <c r="DT44" i="16" s="1"/>
  <c r="EC38" i="16"/>
  <c r="EC41" i="16" s="1"/>
  <c r="EB38" i="16"/>
  <c r="EB41" i="16" s="1"/>
  <c r="EA38" i="16"/>
  <c r="EA43" i="16" s="1"/>
  <c r="EA46" i="16" s="1"/>
  <c r="DZ38" i="16"/>
  <c r="DZ41" i="16" s="1"/>
  <c r="DY38" i="16"/>
  <c r="DY43" i="16" s="1"/>
  <c r="DY46" i="16" s="1"/>
  <c r="DX38" i="16"/>
  <c r="DX41" i="16" s="1"/>
  <c r="DW38" i="16"/>
  <c r="DW43" i="16" s="1"/>
  <c r="DW46" i="16" s="1"/>
  <c r="DV38" i="16"/>
  <c r="DV41" i="16" s="1"/>
  <c r="DU38" i="16"/>
  <c r="DU41" i="16" s="1"/>
  <c r="DT38" i="16"/>
  <c r="DT41" i="16" s="1"/>
  <c r="EC30" i="16"/>
  <c r="EC35" i="16" s="1"/>
  <c r="EB30" i="16"/>
  <c r="EB35" i="16" s="1"/>
  <c r="EA30" i="16"/>
  <c r="EA35" i="16" s="1"/>
  <c r="DZ30" i="16"/>
  <c r="DZ35" i="16" s="1"/>
  <c r="DY30" i="16"/>
  <c r="DY35" i="16" s="1"/>
  <c r="DX30" i="16"/>
  <c r="DX35" i="16" s="1"/>
  <c r="DW30" i="16"/>
  <c r="DW35" i="16" s="1"/>
  <c r="DV30" i="16"/>
  <c r="DV35" i="16" s="1"/>
  <c r="DU30" i="16"/>
  <c r="DU35" i="16" s="1"/>
  <c r="DT30" i="16"/>
  <c r="DT35" i="16" s="1"/>
  <c r="EC29" i="16"/>
  <c r="EC34" i="16" s="1"/>
  <c r="EB29" i="16"/>
  <c r="EB34" i="16" s="1"/>
  <c r="EA29" i="16"/>
  <c r="EA34" i="16" s="1"/>
  <c r="DZ29" i="16"/>
  <c r="DZ34" i="16" s="1"/>
  <c r="DY29" i="16"/>
  <c r="DY34" i="16" s="1"/>
  <c r="DX29" i="16"/>
  <c r="DX34" i="16" s="1"/>
  <c r="DW29" i="16"/>
  <c r="DW34" i="16" s="1"/>
  <c r="DV29" i="16"/>
  <c r="DV34" i="16" s="1"/>
  <c r="DU29" i="16"/>
  <c r="DU34" i="16" s="1"/>
  <c r="DT29" i="16"/>
  <c r="DT34" i="16" s="1"/>
  <c r="EC28" i="16"/>
  <c r="EC33" i="16" s="1"/>
  <c r="EB28" i="16"/>
  <c r="EB31" i="16" s="1"/>
  <c r="EA28" i="16"/>
  <c r="EA31" i="16" s="1"/>
  <c r="DZ28" i="16"/>
  <c r="DZ33" i="16" s="1"/>
  <c r="DZ36" i="16" s="1"/>
  <c r="DY28" i="16"/>
  <c r="DY31" i="16" s="1"/>
  <c r="DX28" i="16"/>
  <c r="DX33" i="16" s="1"/>
  <c r="DW28" i="16"/>
  <c r="DW33" i="16" s="1"/>
  <c r="DV28" i="16"/>
  <c r="DV31" i="16" s="1"/>
  <c r="DU28" i="16"/>
  <c r="DU31" i="16" s="1"/>
  <c r="DT28" i="16"/>
  <c r="DT31" i="16" s="1"/>
  <c r="EC20" i="16"/>
  <c r="EC25" i="16" s="1"/>
  <c r="EB20" i="16"/>
  <c r="EB25" i="16" s="1"/>
  <c r="EA20" i="16"/>
  <c r="EA25" i="16" s="1"/>
  <c r="DZ20" i="16"/>
  <c r="DZ25" i="16" s="1"/>
  <c r="DY20" i="16"/>
  <c r="DY25" i="16" s="1"/>
  <c r="DX20" i="16"/>
  <c r="DX25" i="16" s="1"/>
  <c r="DW20" i="16"/>
  <c r="DW25" i="16" s="1"/>
  <c r="DV20" i="16"/>
  <c r="DV25" i="16" s="1"/>
  <c r="DU20" i="16"/>
  <c r="DU25" i="16" s="1"/>
  <c r="DT20" i="16"/>
  <c r="DT25" i="16" s="1"/>
  <c r="EC19" i="16"/>
  <c r="EC24" i="16" s="1"/>
  <c r="EB19" i="16"/>
  <c r="EB24" i="16" s="1"/>
  <c r="EA19" i="16"/>
  <c r="EA24" i="16" s="1"/>
  <c r="DZ19" i="16"/>
  <c r="DZ24" i="16" s="1"/>
  <c r="DY19" i="16"/>
  <c r="DY24" i="16" s="1"/>
  <c r="DX19" i="16"/>
  <c r="DX24" i="16" s="1"/>
  <c r="DW19" i="16"/>
  <c r="DW24" i="16" s="1"/>
  <c r="DV19" i="16"/>
  <c r="DV24" i="16" s="1"/>
  <c r="DU19" i="16"/>
  <c r="DU24" i="16" s="1"/>
  <c r="DT19" i="16"/>
  <c r="DT24" i="16" s="1"/>
  <c r="EC18" i="16"/>
  <c r="EC21" i="16" s="1"/>
  <c r="EB18" i="16"/>
  <c r="EB21" i="16" s="1"/>
  <c r="EA18" i="16"/>
  <c r="EA21" i="16" s="1"/>
  <c r="DZ18" i="16"/>
  <c r="DZ23" i="16" s="1"/>
  <c r="DZ26" i="16" s="1"/>
  <c r="DY18" i="16"/>
  <c r="DY21" i="16" s="1"/>
  <c r="DX18" i="16"/>
  <c r="DX23" i="16" s="1"/>
  <c r="DX26" i="16" s="1"/>
  <c r="DW18" i="16"/>
  <c r="DW23" i="16" s="1"/>
  <c r="DW26" i="16" s="1"/>
  <c r="DV18" i="16"/>
  <c r="DV21" i="16" s="1"/>
  <c r="DU18" i="16"/>
  <c r="DU23" i="16" s="1"/>
  <c r="DU26" i="16" s="1"/>
  <c r="DT18" i="16"/>
  <c r="DT23" i="16" s="1"/>
  <c r="EC10" i="16"/>
  <c r="EC15" i="16" s="1"/>
  <c r="EB10" i="16"/>
  <c r="EB15" i="16" s="1"/>
  <c r="EA10" i="16"/>
  <c r="EA15" i="16" s="1"/>
  <c r="DZ10" i="16"/>
  <c r="DZ15" i="16" s="1"/>
  <c r="DY10" i="16"/>
  <c r="DY15" i="16" s="1"/>
  <c r="DX10" i="16"/>
  <c r="DX15" i="16" s="1"/>
  <c r="DW10" i="16"/>
  <c r="DW15" i="16" s="1"/>
  <c r="DV10" i="16"/>
  <c r="DV15" i="16" s="1"/>
  <c r="DU10" i="16"/>
  <c r="DU15" i="16" s="1"/>
  <c r="DT10" i="16"/>
  <c r="DT15" i="16" s="1"/>
  <c r="EC9" i="16"/>
  <c r="EC14" i="16" s="1"/>
  <c r="EB9" i="16"/>
  <c r="EB14" i="16" s="1"/>
  <c r="EA9" i="16"/>
  <c r="EA14" i="16" s="1"/>
  <c r="DZ9" i="16"/>
  <c r="DZ14" i="16" s="1"/>
  <c r="DY9" i="16"/>
  <c r="DY14" i="16" s="1"/>
  <c r="DX9" i="16"/>
  <c r="DX14" i="16" s="1"/>
  <c r="DW9" i="16"/>
  <c r="DW14" i="16" s="1"/>
  <c r="DV9" i="16"/>
  <c r="DV14" i="16" s="1"/>
  <c r="DU9" i="16"/>
  <c r="DU14" i="16" s="1"/>
  <c r="DT9" i="16"/>
  <c r="DT14" i="16" s="1"/>
  <c r="EC8" i="16"/>
  <c r="EC11" i="16" s="1"/>
  <c r="EB8" i="16"/>
  <c r="EB13" i="16" s="1"/>
  <c r="EA8" i="16"/>
  <c r="EA13" i="16" s="1"/>
  <c r="DZ8" i="16"/>
  <c r="DZ13" i="16" s="1"/>
  <c r="DZ16" i="16" s="1"/>
  <c r="DY8" i="16"/>
  <c r="DY13" i="16" s="1"/>
  <c r="DY16" i="16" s="1"/>
  <c r="DX8" i="16"/>
  <c r="DX11" i="16" s="1"/>
  <c r="DW8" i="16"/>
  <c r="DW13" i="16" s="1"/>
  <c r="DW16" i="16" s="1"/>
  <c r="DV8" i="16"/>
  <c r="DV13" i="16" s="1"/>
  <c r="DU8" i="16"/>
  <c r="DU13" i="16" s="1"/>
  <c r="DT8" i="16"/>
  <c r="DT13" i="16" s="1"/>
  <c r="DT16" i="16" s="1"/>
  <c r="EA245" i="20"/>
  <c r="DX243" i="20"/>
  <c r="DX246" i="20" s="1"/>
  <c r="EC240" i="20"/>
  <c r="EC245" i="20" s="1"/>
  <c r="EB240" i="20"/>
  <c r="EB245" i="20" s="1"/>
  <c r="EA240" i="20"/>
  <c r="DZ240" i="20"/>
  <c r="DZ245" i="20" s="1"/>
  <c r="DY240" i="20"/>
  <c r="DY245" i="20" s="1"/>
  <c r="DX240" i="20"/>
  <c r="DX245" i="20" s="1"/>
  <c r="DW240" i="20"/>
  <c r="DW245" i="20" s="1"/>
  <c r="DV240" i="20"/>
  <c r="DV245" i="20" s="1"/>
  <c r="DU240" i="20"/>
  <c r="DU245" i="20" s="1"/>
  <c r="DT240" i="20"/>
  <c r="DT245" i="20" s="1"/>
  <c r="EC239" i="20"/>
  <c r="EC244" i="20" s="1"/>
  <c r="EB239" i="20"/>
  <c r="EB244" i="20" s="1"/>
  <c r="EA239" i="20"/>
  <c r="EA244" i="20" s="1"/>
  <c r="DZ239" i="20"/>
  <c r="DZ244" i="20" s="1"/>
  <c r="DY239" i="20"/>
  <c r="DY244" i="20" s="1"/>
  <c r="DX239" i="20"/>
  <c r="DX244" i="20" s="1"/>
  <c r="DW239" i="20"/>
  <c r="DW244" i="20" s="1"/>
  <c r="DV239" i="20"/>
  <c r="DV244" i="20" s="1"/>
  <c r="DU239" i="20"/>
  <c r="DU244" i="20" s="1"/>
  <c r="DT239" i="20"/>
  <c r="DT244" i="20" s="1"/>
  <c r="EC238" i="20"/>
  <c r="EC243" i="20" s="1"/>
  <c r="EC246" i="20" s="1"/>
  <c r="EB238" i="20"/>
  <c r="EB243" i="20" s="1"/>
  <c r="EB246" i="20" s="1"/>
  <c r="EA238" i="20"/>
  <c r="EA241" i="20" s="1"/>
  <c r="DZ238" i="20"/>
  <c r="DY238" i="20"/>
  <c r="DX238" i="20"/>
  <c r="DX241" i="20" s="1"/>
  <c r="DW238" i="20"/>
  <c r="DW243" i="20" s="1"/>
  <c r="DW246" i="20" s="1"/>
  <c r="DV238" i="20"/>
  <c r="DV241" i="20" s="1"/>
  <c r="DU238" i="20"/>
  <c r="DT238" i="20"/>
  <c r="DT241" i="20" s="1"/>
  <c r="DX234" i="20"/>
  <c r="DV234" i="20"/>
  <c r="EC230" i="20"/>
  <c r="EC235" i="20" s="1"/>
  <c r="EB230" i="20"/>
  <c r="EB235" i="20" s="1"/>
  <c r="EA230" i="20"/>
  <c r="EA235" i="20" s="1"/>
  <c r="DZ230" i="20"/>
  <c r="DZ235" i="20" s="1"/>
  <c r="DY230" i="20"/>
  <c r="DY235" i="20" s="1"/>
  <c r="DX230" i="20"/>
  <c r="DX235" i="20" s="1"/>
  <c r="DW230" i="20"/>
  <c r="DW235" i="20" s="1"/>
  <c r="DV230" i="20"/>
  <c r="DV235" i="20" s="1"/>
  <c r="DU230" i="20"/>
  <c r="DU235" i="20" s="1"/>
  <c r="DT230" i="20"/>
  <c r="DT235" i="20" s="1"/>
  <c r="EC229" i="20"/>
  <c r="EC234" i="20" s="1"/>
  <c r="EB229" i="20"/>
  <c r="EB234" i="20" s="1"/>
  <c r="EA229" i="20"/>
  <c r="EA234" i="20" s="1"/>
  <c r="DZ229" i="20"/>
  <c r="DZ234" i="20" s="1"/>
  <c r="DY229" i="20"/>
  <c r="DY234" i="20" s="1"/>
  <c r="DX229" i="20"/>
  <c r="DW229" i="20"/>
  <c r="DW234" i="20" s="1"/>
  <c r="DV229" i="20"/>
  <c r="DU229" i="20"/>
  <c r="DU234" i="20" s="1"/>
  <c r="DT229" i="20"/>
  <c r="DT234" i="20" s="1"/>
  <c r="EC228" i="20"/>
  <c r="EC231" i="20" s="1"/>
  <c r="EB228" i="20"/>
  <c r="EB233" i="20" s="1"/>
  <c r="EB236" i="20" s="1"/>
  <c r="EA228" i="20"/>
  <c r="DZ228" i="20"/>
  <c r="DZ231" i="20" s="1"/>
  <c r="DY228" i="20"/>
  <c r="DY233" i="20" s="1"/>
  <c r="DY236" i="20" s="1"/>
  <c r="DX228" i="20"/>
  <c r="DX231" i="20" s="1"/>
  <c r="DW228" i="20"/>
  <c r="DW233" i="20" s="1"/>
  <c r="DW236" i="20" s="1"/>
  <c r="DV228" i="20"/>
  <c r="DV231" i="20" s="1"/>
  <c r="DU228" i="20"/>
  <c r="DU233" i="20" s="1"/>
  <c r="DT228" i="20"/>
  <c r="DT233" i="20" s="1"/>
  <c r="DT236" i="20" s="1"/>
  <c r="DZ225" i="20"/>
  <c r="EB224" i="20"/>
  <c r="DZ224" i="20"/>
  <c r="DZ223" i="20"/>
  <c r="DZ226" i="20" s="1"/>
  <c r="EC220" i="20"/>
  <c r="EC225" i="20" s="1"/>
  <c r="EB220" i="20"/>
  <c r="EB225" i="20" s="1"/>
  <c r="EA220" i="20"/>
  <c r="EA225" i="20" s="1"/>
  <c r="DZ220" i="20"/>
  <c r="DY220" i="20"/>
  <c r="DY225" i="20" s="1"/>
  <c r="DX220" i="20"/>
  <c r="DX225" i="20" s="1"/>
  <c r="DW220" i="20"/>
  <c r="DW225" i="20" s="1"/>
  <c r="DV220" i="20"/>
  <c r="DV225" i="20" s="1"/>
  <c r="DU220" i="20"/>
  <c r="DU225" i="20" s="1"/>
  <c r="DT220" i="20"/>
  <c r="DT225" i="20" s="1"/>
  <c r="EC219" i="20"/>
  <c r="EC224" i="20" s="1"/>
  <c r="EB219" i="20"/>
  <c r="EA219" i="20"/>
  <c r="EA224" i="20" s="1"/>
  <c r="DZ219" i="20"/>
  <c r="DY219" i="20"/>
  <c r="DY224" i="20" s="1"/>
  <c r="DX219" i="20"/>
  <c r="DX224" i="20" s="1"/>
  <c r="DW219" i="20"/>
  <c r="DW224" i="20" s="1"/>
  <c r="DV219" i="20"/>
  <c r="DV224" i="20" s="1"/>
  <c r="DU219" i="20"/>
  <c r="DU224" i="20" s="1"/>
  <c r="DT219" i="20"/>
  <c r="DT224" i="20" s="1"/>
  <c r="EC218" i="20"/>
  <c r="EC221" i="20" s="1"/>
  <c r="EB218" i="20"/>
  <c r="EB221" i="20" s="1"/>
  <c r="EA218" i="20"/>
  <c r="EA223" i="20" s="1"/>
  <c r="EA226" i="20" s="1"/>
  <c r="DZ218" i="20"/>
  <c r="DZ221" i="20" s="1"/>
  <c r="DY218" i="20"/>
  <c r="DY223" i="20" s="1"/>
  <c r="DY226" i="20" s="1"/>
  <c r="DX218" i="20"/>
  <c r="DX221" i="20" s="1"/>
  <c r="DW218" i="20"/>
  <c r="DW223" i="20" s="1"/>
  <c r="DW226" i="20" s="1"/>
  <c r="DV218" i="20"/>
  <c r="DV223" i="20" s="1"/>
  <c r="DV226" i="20" s="1"/>
  <c r="DU218" i="20"/>
  <c r="DU221" i="20" s="1"/>
  <c r="DT218" i="20"/>
  <c r="DT223" i="20" s="1"/>
  <c r="DT226" i="20" s="1"/>
  <c r="EC210" i="20"/>
  <c r="EC215" i="20" s="1"/>
  <c r="EB210" i="20"/>
  <c r="EB215" i="20" s="1"/>
  <c r="EA210" i="20"/>
  <c r="EA215" i="20" s="1"/>
  <c r="DZ210" i="20"/>
  <c r="DZ215" i="20" s="1"/>
  <c r="DY210" i="20"/>
  <c r="DY215" i="20" s="1"/>
  <c r="DX210" i="20"/>
  <c r="DX215" i="20" s="1"/>
  <c r="DW210" i="20"/>
  <c r="DW215" i="20" s="1"/>
  <c r="DV210" i="20"/>
  <c r="DV215" i="20" s="1"/>
  <c r="DU210" i="20"/>
  <c r="DU215" i="20" s="1"/>
  <c r="DT210" i="20"/>
  <c r="DT215" i="20" s="1"/>
  <c r="EC209" i="20"/>
  <c r="EC214" i="20" s="1"/>
  <c r="EB209" i="20"/>
  <c r="EB214" i="20" s="1"/>
  <c r="EA209" i="20"/>
  <c r="EA214" i="20" s="1"/>
  <c r="DZ209" i="20"/>
  <c r="DZ214" i="20" s="1"/>
  <c r="DY209" i="20"/>
  <c r="DY214" i="20" s="1"/>
  <c r="DX209" i="20"/>
  <c r="DX214" i="20" s="1"/>
  <c r="DW209" i="20"/>
  <c r="DW214" i="20" s="1"/>
  <c r="DV209" i="20"/>
  <c r="DV214" i="20" s="1"/>
  <c r="DU209" i="20"/>
  <c r="DU214" i="20" s="1"/>
  <c r="DT209" i="20"/>
  <c r="DT214" i="20" s="1"/>
  <c r="EC208" i="20"/>
  <c r="EC213" i="20" s="1"/>
  <c r="EC216" i="20" s="1"/>
  <c r="EB208" i="20"/>
  <c r="EB211" i="20" s="1"/>
  <c r="EA208" i="20"/>
  <c r="EA213" i="20" s="1"/>
  <c r="EA216" i="20" s="1"/>
  <c r="DZ208" i="20"/>
  <c r="DZ211" i="20" s="1"/>
  <c r="DY208" i="20"/>
  <c r="DY213" i="20" s="1"/>
  <c r="DY216" i="20" s="1"/>
  <c r="DX208" i="20"/>
  <c r="DW208" i="20"/>
  <c r="DW211" i="20" s="1"/>
  <c r="DV208" i="20"/>
  <c r="DV213" i="20" s="1"/>
  <c r="DV216" i="20" s="1"/>
  <c r="DU208" i="20"/>
  <c r="DU211" i="20" s="1"/>
  <c r="DT208" i="20"/>
  <c r="DT211" i="20" s="1"/>
  <c r="EC200" i="20"/>
  <c r="EC205" i="20" s="1"/>
  <c r="EB200" i="20"/>
  <c r="EB205" i="20" s="1"/>
  <c r="EA200" i="20"/>
  <c r="EA205" i="20" s="1"/>
  <c r="DZ200" i="20"/>
  <c r="DZ205" i="20" s="1"/>
  <c r="DY200" i="20"/>
  <c r="DY205" i="20" s="1"/>
  <c r="DX200" i="20"/>
  <c r="DX205" i="20" s="1"/>
  <c r="DW200" i="20"/>
  <c r="DW205" i="20" s="1"/>
  <c r="DV200" i="20"/>
  <c r="DV205" i="20" s="1"/>
  <c r="DU200" i="20"/>
  <c r="DU205" i="20" s="1"/>
  <c r="DT200" i="20"/>
  <c r="DT205" i="20" s="1"/>
  <c r="EC199" i="20"/>
  <c r="EC204" i="20" s="1"/>
  <c r="EB199" i="20"/>
  <c r="EB204" i="20" s="1"/>
  <c r="EA199" i="20"/>
  <c r="EA204" i="20" s="1"/>
  <c r="DZ199" i="20"/>
  <c r="DZ204" i="20" s="1"/>
  <c r="DY199" i="20"/>
  <c r="DY204" i="20" s="1"/>
  <c r="DX199" i="20"/>
  <c r="DX204" i="20" s="1"/>
  <c r="DW199" i="20"/>
  <c r="DW204" i="20" s="1"/>
  <c r="DV199" i="20"/>
  <c r="DV204" i="20" s="1"/>
  <c r="DU199" i="20"/>
  <c r="DU204" i="20" s="1"/>
  <c r="DT199" i="20"/>
  <c r="DT204" i="20" s="1"/>
  <c r="EC198" i="20"/>
  <c r="EB198" i="20"/>
  <c r="EB201" i="20" s="1"/>
  <c r="EA198" i="20"/>
  <c r="EA203" i="20" s="1"/>
  <c r="EA206" i="20" s="1"/>
  <c r="DZ198" i="20"/>
  <c r="DZ203" i="20" s="1"/>
  <c r="DZ206" i="20" s="1"/>
  <c r="DY198" i="20"/>
  <c r="DY201" i="20" s="1"/>
  <c r="DX198" i="20"/>
  <c r="DX203" i="20" s="1"/>
  <c r="DX206" i="20" s="1"/>
  <c r="DW198" i="20"/>
  <c r="DW203" i="20" s="1"/>
  <c r="DW206" i="20" s="1"/>
  <c r="DV198" i="20"/>
  <c r="DV201" i="20" s="1"/>
  <c r="DU198" i="20"/>
  <c r="DU203" i="20" s="1"/>
  <c r="DU206" i="20" s="1"/>
  <c r="DT198" i="20"/>
  <c r="DT201" i="20" s="1"/>
  <c r="EC190" i="20"/>
  <c r="EC195" i="20" s="1"/>
  <c r="EB190" i="20"/>
  <c r="EB195" i="20" s="1"/>
  <c r="EA190" i="20"/>
  <c r="EA195" i="20" s="1"/>
  <c r="DZ190" i="20"/>
  <c r="DZ195" i="20" s="1"/>
  <c r="DY190" i="20"/>
  <c r="DY195" i="20" s="1"/>
  <c r="DX190" i="20"/>
  <c r="DX195" i="20" s="1"/>
  <c r="DW190" i="20"/>
  <c r="DW195" i="20" s="1"/>
  <c r="DV190" i="20"/>
  <c r="DV195" i="20" s="1"/>
  <c r="DU190" i="20"/>
  <c r="DU195" i="20" s="1"/>
  <c r="DT190" i="20"/>
  <c r="DT195" i="20" s="1"/>
  <c r="EC189" i="20"/>
  <c r="EC194" i="20" s="1"/>
  <c r="EB189" i="20"/>
  <c r="EB194" i="20" s="1"/>
  <c r="EA189" i="20"/>
  <c r="EA194" i="20" s="1"/>
  <c r="DZ189" i="20"/>
  <c r="DZ194" i="20" s="1"/>
  <c r="DY189" i="20"/>
  <c r="DY194" i="20" s="1"/>
  <c r="DX189" i="20"/>
  <c r="DX194" i="20" s="1"/>
  <c r="DW189" i="20"/>
  <c r="DW194" i="20" s="1"/>
  <c r="DV189" i="20"/>
  <c r="DV194" i="20" s="1"/>
  <c r="DU189" i="20"/>
  <c r="DU194" i="20" s="1"/>
  <c r="DT189" i="20"/>
  <c r="DT194" i="20" s="1"/>
  <c r="EC188" i="20"/>
  <c r="EC193" i="20" s="1"/>
  <c r="EC196" i="20" s="1"/>
  <c r="EB188" i="20"/>
  <c r="EB193" i="20" s="1"/>
  <c r="EB196" i="20" s="1"/>
  <c r="EA188" i="20"/>
  <c r="EA191" i="20" s="1"/>
  <c r="DZ188" i="20"/>
  <c r="DY188" i="20"/>
  <c r="DX188" i="20"/>
  <c r="DX191" i="20" s="1"/>
  <c r="DW188" i="20"/>
  <c r="DW193" i="20" s="1"/>
  <c r="DW196" i="20" s="1"/>
  <c r="DV188" i="20"/>
  <c r="DV191" i="20" s="1"/>
  <c r="DU188" i="20"/>
  <c r="DT188" i="20"/>
  <c r="DT191" i="20" s="1"/>
  <c r="EC180" i="20"/>
  <c r="EC185" i="20" s="1"/>
  <c r="EB180" i="20"/>
  <c r="EB185" i="20" s="1"/>
  <c r="EA180" i="20"/>
  <c r="EA185" i="20" s="1"/>
  <c r="DZ180" i="20"/>
  <c r="DZ185" i="20" s="1"/>
  <c r="DY180" i="20"/>
  <c r="DY185" i="20" s="1"/>
  <c r="DX180" i="20"/>
  <c r="DX185" i="20" s="1"/>
  <c r="DW180" i="20"/>
  <c r="DW185" i="20" s="1"/>
  <c r="DV180" i="20"/>
  <c r="DV185" i="20" s="1"/>
  <c r="DU180" i="20"/>
  <c r="DU185" i="20" s="1"/>
  <c r="DT180" i="20"/>
  <c r="DT185" i="20" s="1"/>
  <c r="EC179" i="20"/>
  <c r="EC184" i="20" s="1"/>
  <c r="EB179" i="20"/>
  <c r="EB184" i="20" s="1"/>
  <c r="EA179" i="20"/>
  <c r="EA184" i="20" s="1"/>
  <c r="DZ179" i="20"/>
  <c r="DZ184" i="20" s="1"/>
  <c r="DY179" i="20"/>
  <c r="DY184" i="20" s="1"/>
  <c r="DX179" i="20"/>
  <c r="DX184" i="20" s="1"/>
  <c r="DW179" i="20"/>
  <c r="DW184" i="20" s="1"/>
  <c r="DV179" i="20"/>
  <c r="DV184" i="20" s="1"/>
  <c r="DU179" i="20"/>
  <c r="DU184" i="20" s="1"/>
  <c r="DT179" i="20"/>
  <c r="DT184" i="20" s="1"/>
  <c r="EC178" i="20"/>
  <c r="EC181" i="20" s="1"/>
  <c r="EB178" i="20"/>
  <c r="EB183" i="20" s="1"/>
  <c r="EB186" i="20" s="1"/>
  <c r="EA178" i="20"/>
  <c r="DZ178" i="20"/>
  <c r="DZ181" i="20" s="1"/>
  <c r="DY178" i="20"/>
  <c r="DY183" i="20" s="1"/>
  <c r="DY186" i="20" s="1"/>
  <c r="DX178" i="20"/>
  <c r="DX181" i="20" s="1"/>
  <c r="DW178" i="20"/>
  <c r="DW183" i="20" s="1"/>
  <c r="DW186" i="20" s="1"/>
  <c r="DV178" i="20"/>
  <c r="DV181" i="20" s="1"/>
  <c r="DU178" i="20"/>
  <c r="DU183" i="20" s="1"/>
  <c r="DU186" i="20" s="1"/>
  <c r="DT178" i="20"/>
  <c r="DT183" i="20" s="1"/>
  <c r="DT186" i="20" s="1"/>
  <c r="EC170" i="20"/>
  <c r="EC175" i="20" s="1"/>
  <c r="EB170" i="20"/>
  <c r="EB175" i="20" s="1"/>
  <c r="EA170" i="20"/>
  <c r="EA175" i="20" s="1"/>
  <c r="DZ170" i="20"/>
  <c r="DZ175" i="20" s="1"/>
  <c r="DY170" i="20"/>
  <c r="DY175" i="20" s="1"/>
  <c r="DX170" i="20"/>
  <c r="DX175" i="20" s="1"/>
  <c r="DW170" i="20"/>
  <c r="DW175" i="20" s="1"/>
  <c r="DV170" i="20"/>
  <c r="DV175" i="20" s="1"/>
  <c r="DU170" i="20"/>
  <c r="DU175" i="20" s="1"/>
  <c r="DT170" i="20"/>
  <c r="DT175" i="20" s="1"/>
  <c r="EC169" i="20"/>
  <c r="EC174" i="20" s="1"/>
  <c r="EB169" i="20"/>
  <c r="EB174" i="20" s="1"/>
  <c r="EA169" i="20"/>
  <c r="EA174" i="20" s="1"/>
  <c r="DZ169" i="20"/>
  <c r="DZ174" i="20" s="1"/>
  <c r="DY169" i="20"/>
  <c r="DY174" i="20" s="1"/>
  <c r="DX169" i="20"/>
  <c r="DX174" i="20" s="1"/>
  <c r="DW169" i="20"/>
  <c r="DW174" i="20" s="1"/>
  <c r="DV169" i="20"/>
  <c r="DV174" i="20" s="1"/>
  <c r="DU169" i="20"/>
  <c r="DU174" i="20" s="1"/>
  <c r="DT169" i="20"/>
  <c r="DT174" i="20" s="1"/>
  <c r="EC168" i="20"/>
  <c r="EC171" i="20" s="1"/>
  <c r="EB168" i="20"/>
  <c r="EB171" i="20" s="1"/>
  <c r="EA168" i="20"/>
  <c r="EA173" i="20" s="1"/>
  <c r="EA176" i="20" s="1"/>
  <c r="DZ168" i="20"/>
  <c r="DZ171" i="20" s="1"/>
  <c r="DY168" i="20"/>
  <c r="DX168" i="20"/>
  <c r="DX173" i="20" s="1"/>
  <c r="DW168" i="20"/>
  <c r="DW171" i="20" s="1"/>
  <c r="DV168" i="20"/>
  <c r="DV173" i="20" s="1"/>
  <c r="DV176" i="20" s="1"/>
  <c r="DU168" i="20"/>
  <c r="DU171" i="20" s="1"/>
  <c r="DT168" i="20"/>
  <c r="DT173" i="20" s="1"/>
  <c r="DT176" i="20" s="1"/>
  <c r="EC160" i="20"/>
  <c r="EC165" i="20" s="1"/>
  <c r="EB160" i="20"/>
  <c r="EB165" i="20" s="1"/>
  <c r="EA160" i="20"/>
  <c r="EA165" i="20" s="1"/>
  <c r="DZ160" i="20"/>
  <c r="DZ165" i="20" s="1"/>
  <c r="DY160" i="20"/>
  <c r="DY165" i="20" s="1"/>
  <c r="DX160" i="20"/>
  <c r="DX165" i="20" s="1"/>
  <c r="DW160" i="20"/>
  <c r="DW165" i="20" s="1"/>
  <c r="DV160" i="20"/>
  <c r="DV165" i="20" s="1"/>
  <c r="DU160" i="20"/>
  <c r="DU165" i="20" s="1"/>
  <c r="DT160" i="20"/>
  <c r="DT165" i="20" s="1"/>
  <c r="EC159" i="20"/>
  <c r="EC164" i="20" s="1"/>
  <c r="EB159" i="20"/>
  <c r="EB164" i="20" s="1"/>
  <c r="EA159" i="20"/>
  <c r="EA164" i="20" s="1"/>
  <c r="DZ159" i="20"/>
  <c r="DZ164" i="20" s="1"/>
  <c r="DY159" i="20"/>
  <c r="DY164" i="20" s="1"/>
  <c r="DX159" i="20"/>
  <c r="DX164" i="20" s="1"/>
  <c r="DW159" i="20"/>
  <c r="DW164" i="20" s="1"/>
  <c r="DV159" i="20"/>
  <c r="DV164" i="20" s="1"/>
  <c r="DU159" i="20"/>
  <c r="DU164" i="20" s="1"/>
  <c r="DT159" i="20"/>
  <c r="DT164" i="20" s="1"/>
  <c r="EC158" i="20"/>
  <c r="EC163" i="20" s="1"/>
  <c r="EC166" i="20" s="1"/>
  <c r="EB158" i="20"/>
  <c r="EB161" i="20" s="1"/>
  <c r="EA158" i="20"/>
  <c r="DZ158" i="20"/>
  <c r="DZ163" i="20" s="1"/>
  <c r="DY158" i="20"/>
  <c r="DY161" i="20" s="1"/>
  <c r="DX158" i="20"/>
  <c r="DX163" i="20" s="1"/>
  <c r="DX166" i="20" s="1"/>
  <c r="DW158" i="20"/>
  <c r="DW161" i="20" s="1"/>
  <c r="DV158" i="20"/>
  <c r="DU158" i="20"/>
  <c r="DU161" i="20" s="1"/>
  <c r="DT158" i="20"/>
  <c r="DT161" i="20" s="1"/>
  <c r="EC150" i="20"/>
  <c r="EC155" i="20" s="1"/>
  <c r="EB150" i="20"/>
  <c r="EB155" i="20" s="1"/>
  <c r="EA150" i="20"/>
  <c r="EA155" i="20" s="1"/>
  <c r="DZ150" i="20"/>
  <c r="DZ155" i="20" s="1"/>
  <c r="DY150" i="20"/>
  <c r="DY155" i="20" s="1"/>
  <c r="DX150" i="20"/>
  <c r="DX155" i="20" s="1"/>
  <c r="DW150" i="20"/>
  <c r="DW155" i="20" s="1"/>
  <c r="DV150" i="20"/>
  <c r="DV155" i="20" s="1"/>
  <c r="DU150" i="20"/>
  <c r="DU155" i="20" s="1"/>
  <c r="DT150" i="20"/>
  <c r="DT155" i="20" s="1"/>
  <c r="EC149" i="20"/>
  <c r="EC154" i="20" s="1"/>
  <c r="EB149" i="20"/>
  <c r="EB154" i="20" s="1"/>
  <c r="EA149" i="20"/>
  <c r="EA154" i="20" s="1"/>
  <c r="DZ149" i="20"/>
  <c r="DZ154" i="20" s="1"/>
  <c r="DY149" i="20"/>
  <c r="DY154" i="20" s="1"/>
  <c r="DX149" i="20"/>
  <c r="DX154" i="20" s="1"/>
  <c r="DW149" i="20"/>
  <c r="DW154" i="20" s="1"/>
  <c r="DV149" i="20"/>
  <c r="DV154" i="20" s="1"/>
  <c r="DU149" i="20"/>
  <c r="DU154" i="20" s="1"/>
  <c r="DT149" i="20"/>
  <c r="DT154" i="20" s="1"/>
  <c r="EC148" i="20"/>
  <c r="EB148" i="20"/>
  <c r="EB153" i="20" s="1"/>
  <c r="EB156" i="20" s="1"/>
  <c r="EA148" i="20"/>
  <c r="EA151" i="20" s="1"/>
  <c r="DZ148" i="20"/>
  <c r="DZ153" i="20" s="1"/>
  <c r="DZ156" i="20" s="1"/>
  <c r="DY148" i="20"/>
  <c r="DY151" i="20" s="1"/>
  <c r="DX148" i="20"/>
  <c r="DW148" i="20"/>
  <c r="DW151" i="20" s="1"/>
  <c r="DV148" i="20"/>
  <c r="DV151" i="20" s="1"/>
  <c r="DU148" i="20"/>
  <c r="DU153" i="20" s="1"/>
  <c r="DU156" i="20" s="1"/>
  <c r="DT148" i="20"/>
  <c r="DT151" i="20" s="1"/>
  <c r="EC140" i="20"/>
  <c r="EC145" i="20" s="1"/>
  <c r="EB140" i="20"/>
  <c r="EB145" i="20" s="1"/>
  <c r="EA140" i="20"/>
  <c r="EA145" i="20" s="1"/>
  <c r="DZ140" i="20"/>
  <c r="DZ145" i="20" s="1"/>
  <c r="DY140" i="20"/>
  <c r="DY145" i="20" s="1"/>
  <c r="DX140" i="20"/>
  <c r="DX145" i="20" s="1"/>
  <c r="DW140" i="20"/>
  <c r="DW145" i="20" s="1"/>
  <c r="DV140" i="20"/>
  <c r="DV145" i="20" s="1"/>
  <c r="DU140" i="20"/>
  <c r="DU145" i="20" s="1"/>
  <c r="DT140" i="20"/>
  <c r="DT145" i="20" s="1"/>
  <c r="EC139" i="20"/>
  <c r="EC144" i="20" s="1"/>
  <c r="EB139" i="20"/>
  <c r="EB144" i="20" s="1"/>
  <c r="EA139" i="20"/>
  <c r="EA144" i="20" s="1"/>
  <c r="DZ139" i="20"/>
  <c r="DZ144" i="20" s="1"/>
  <c r="DY139" i="20"/>
  <c r="DY144" i="20" s="1"/>
  <c r="DX139" i="20"/>
  <c r="DX144" i="20" s="1"/>
  <c r="DW139" i="20"/>
  <c r="DW144" i="20" s="1"/>
  <c r="DV139" i="20"/>
  <c r="DV144" i="20" s="1"/>
  <c r="DU139" i="20"/>
  <c r="DU144" i="20" s="1"/>
  <c r="DT139" i="20"/>
  <c r="DT144" i="20" s="1"/>
  <c r="EC138" i="20"/>
  <c r="EC141" i="20" s="1"/>
  <c r="EB138" i="20"/>
  <c r="EB143" i="20" s="1"/>
  <c r="EB146" i="20" s="1"/>
  <c r="EA138" i="20"/>
  <c r="EA141" i="20" s="1"/>
  <c r="DZ138" i="20"/>
  <c r="DY138" i="20"/>
  <c r="DY141" i="20" s="1"/>
  <c r="DX138" i="20"/>
  <c r="DX141" i="20" s="1"/>
  <c r="DW138" i="20"/>
  <c r="DW143" i="20" s="1"/>
  <c r="DW146" i="20" s="1"/>
  <c r="DV138" i="20"/>
  <c r="DV141" i="20" s="1"/>
  <c r="DU138" i="20"/>
  <c r="DU143" i="20" s="1"/>
  <c r="DU146" i="20" s="1"/>
  <c r="DT138" i="20"/>
  <c r="DT143" i="20" s="1"/>
  <c r="DT146" i="20" s="1"/>
  <c r="EC130" i="20"/>
  <c r="EC135" i="20" s="1"/>
  <c r="EB130" i="20"/>
  <c r="EB135" i="20" s="1"/>
  <c r="EA130" i="20"/>
  <c r="EA135" i="20" s="1"/>
  <c r="DZ130" i="20"/>
  <c r="DZ135" i="20" s="1"/>
  <c r="DY130" i="20"/>
  <c r="DY135" i="20" s="1"/>
  <c r="DX130" i="20"/>
  <c r="DX135" i="20" s="1"/>
  <c r="DW130" i="20"/>
  <c r="DW135" i="20" s="1"/>
  <c r="DV130" i="20"/>
  <c r="DV135" i="20" s="1"/>
  <c r="DU130" i="20"/>
  <c r="DU135" i="20" s="1"/>
  <c r="DT130" i="20"/>
  <c r="DT135" i="20" s="1"/>
  <c r="EC129" i="20"/>
  <c r="EC134" i="20" s="1"/>
  <c r="EB129" i="20"/>
  <c r="EB134" i="20" s="1"/>
  <c r="EA129" i="20"/>
  <c r="EA134" i="20" s="1"/>
  <c r="DZ129" i="20"/>
  <c r="DZ134" i="20" s="1"/>
  <c r="DY129" i="20"/>
  <c r="DY134" i="20" s="1"/>
  <c r="DX129" i="20"/>
  <c r="DX134" i="20" s="1"/>
  <c r="DW129" i="20"/>
  <c r="DW134" i="20" s="1"/>
  <c r="DV129" i="20"/>
  <c r="DV134" i="20" s="1"/>
  <c r="DU129" i="20"/>
  <c r="DU134" i="20" s="1"/>
  <c r="DT129" i="20"/>
  <c r="DT134" i="20" s="1"/>
  <c r="EC128" i="20"/>
  <c r="EB128" i="20"/>
  <c r="EB131" i="20" s="1"/>
  <c r="EA128" i="20"/>
  <c r="EA133" i="20" s="1"/>
  <c r="EA136" i="20" s="1"/>
  <c r="DZ128" i="20"/>
  <c r="DZ131" i="20" s="1"/>
  <c r="DY128" i="20"/>
  <c r="DY133" i="20" s="1"/>
  <c r="DY136" i="20" s="1"/>
  <c r="DX128" i="20"/>
  <c r="DX131" i="20" s="1"/>
  <c r="DW128" i="20"/>
  <c r="DW133" i="20" s="1"/>
  <c r="DW136" i="20" s="1"/>
  <c r="DV128" i="20"/>
  <c r="DV133" i="20" s="1"/>
  <c r="DU128" i="20"/>
  <c r="DU133" i="20" s="1"/>
  <c r="DU136" i="20" s="1"/>
  <c r="DT128" i="20"/>
  <c r="DT131" i="20" s="1"/>
  <c r="EC120" i="20"/>
  <c r="EC125" i="20" s="1"/>
  <c r="EB120" i="20"/>
  <c r="EB125" i="20" s="1"/>
  <c r="EA120" i="20"/>
  <c r="EA125" i="20" s="1"/>
  <c r="DZ120" i="20"/>
  <c r="DZ125" i="20" s="1"/>
  <c r="DY120" i="20"/>
  <c r="DY125" i="20" s="1"/>
  <c r="DX120" i="20"/>
  <c r="DX125" i="20" s="1"/>
  <c r="DW120" i="20"/>
  <c r="DW125" i="20" s="1"/>
  <c r="DV120" i="20"/>
  <c r="DV125" i="20" s="1"/>
  <c r="DU120" i="20"/>
  <c r="DU125" i="20" s="1"/>
  <c r="DT120" i="20"/>
  <c r="DT125" i="20" s="1"/>
  <c r="EC119" i="20"/>
  <c r="EC124" i="20" s="1"/>
  <c r="EB119" i="20"/>
  <c r="EB124" i="20" s="1"/>
  <c r="EA119" i="20"/>
  <c r="EA124" i="20" s="1"/>
  <c r="DZ119" i="20"/>
  <c r="DZ124" i="20" s="1"/>
  <c r="DY119" i="20"/>
  <c r="DY124" i="20" s="1"/>
  <c r="DX119" i="20"/>
  <c r="DX124" i="20" s="1"/>
  <c r="DW119" i="20"/>
  <c r="DW124" i="20" s="1"/>
  <c r="DV119" i="20"/>
  <c r="DV124" i="20" s="1"/>
  <c r="DU119" i="20"/>
  <c r="DU124" i="20" s="1"/>
  <c r="DT119" i="20"/>
  <c r="DT124" i="20" s="1"/>
  <c r="EC118" i="20"/>
  <c r="EC123" i="20" s="1"/>
  <c r="EC126" i="20" s="1"/>
  <c r="EB118" i="20"/>
  <c r="EB121" i="20" s="1"/>
  <c r="EA118" i="20"/>
  <c r="EA123" i="20" s="1"/>
  <c r="EA126" i="20" s="1"/>
  <c r="DZ118" i="20"/>
  <c r="DZ121" i="20" s="1"/>
  <c r="DY118" i="20"/>
  <c r="DY123" i="20" s="1"/>
  <c r="DY126" i="20" s="1"/>
  <c r="DX118" i="20"/>
  <c r="DX123" i="20" s="1"/>
  <c r="DW118" i="20"/>
  <c r="DW123" i="20" s="1"/>
  <c r="DV118" i="20"/>
  <c r="DV121" i="20" s="1"/>
  <c r="DU118" i="20"/>
  <c r="DU121" i="20" s="1"/>
  <c r="DT118" i="20"/>
  <c r="DT123" i="20" s="1"/>
  <c r="EC110" i="20"/>
  <c r="EC115" i="20" s="1"/>
  <c r="EB110" i="20"/>
  <c r="EB115" i="20" s="1"/>
  <c r="EA110" i="20"/>
  <c r="EA115" i="20" s="1"/>
  <c r="DZ110" i="20"/>
  <c r="DZ115" i="20" s="1"/>
  <c r="DY110" i="20"/>
  <c r="DY115" i="20" s="1"/>
  <c r="DX110" i="20"/>
  <c r="DX115" i="20" s="1"/>
  <c r="DW110" i="20"/>
  <c r="DW115" i="20" s="1"/>
  <c r="DV110" i="20"/>
  <c r="DV115" i="20" s="1"/>
  <c r="DU110" i="20"/>
  <c r="DU115" i="20" s="1"/>
  <c r="DT110" i="20"/>
  <c r="DT115" i="20" s="1"/>
  <c r="EC109" i="20"/>
  <c r="EC114" i="20" s="1"/>
  <c r="EB109" i="20"/>
  <c r="EB114" i="20" s="1"/>
  <c r="EA109" i="20"/>
  <c r="EA114" i="20" s="1"/>
  <c r="DZ109" i="20"/>
  <c r="DZ114" i="20" s="1"/>
  <c r="DY109" i="20"/>
  <c r="DY114" i="20" s="1"/>
  <c r="DX109" i="20"/>
  <c r="DX114" i="20" s="1"/>
  <c r="DW109" i="20"/>
  <c r="DW114" i="20" s="1"/>
  <c r="DV109" i="20"/>
  <c r="DV114" i="20" s="1"/>
  <c r="DU109" i="20"/>
  <c r="DU114" i="20" s="1"/>
  <c r="DT109" i="20"/>
  <c r="DT114" i="20" s="1"/>
  <c r="EC108" i="20"/>
  <c r="EC113" i="20" s="1"/>
  <c r="EC116" i="20" s="1"/>
  <c r="EB108" i="20"/>
  <c r="EB111" i="20" s="1"/>
  <c r="EA108" i="20"/>
  <c r="EA113" i="20" s="1"/>
  <c r="EA116" i="20" s="1"/>
  <c r="DZ108" i="20"/>
  <c r="DZ111" i="20" s="1"/>
  <c r="DY108" i="20"/>
  <c r="DY113" i="20" s="1"/>
  <c r="DX108" i="20"/>
  <c r="DX111" i="20" s="1"/>
  <c r="DW108" i="20"/>
  <c r="DW113" i="20" s="1"/>
  <c r="DW116" i="20" s="1"/>
  <c r="DV108" i="20"/>
  <c r="DV113" i="20" s="1"/>
  <c r="DV116" i="20" s="1"/>
  <c r="DU108" i="20"/>
  <c r="DT108" i="20"/>
  <c r="DT111" i="20" s="1"/>
  <c r="EC100" i="20"/>
  <c r="EC105" i="20" s="1"/>
  <c r="EB100" i="20"/>
  <c r="EB105" i="20" s="1"/>
  <c r="EA100" i="20"/>
  <c r="EA105" i="20" s="1"/>
  <c r="DZ100" i="20"/>
  <c r="DZ105" i="20" s="1"/>
  <c r="DY100" i="20"/>
  <c r="DY105" i="20" s="1"/>
  <c r="DX100" i="20"/>
  <c r="DX105" i="20" s="1"/>
  <c r="DW100" i="20"/>
  <c r="DW105" i="20" s="1"/>
  <c r="DV100" i="20"/>
  <c r="DV105" i="20" s="1"/>
  <c r="DU100" i="20"/>
  <c r="DU105" i="20" s="1"/>
  <c r="DT100" i="20"/>
  <c r="DT105" i="20" s="1"/>
  <c r="EC99" i="20"/>
  <c r="EC104" i="20" s="1"/>
  <c r="EB99" i="20"/>
  <c r="EB104" i="20" s="1"/>
  <c r="EA99" i="20"/>
  <c r="EA104" i="20" s="1"/>
  <c r="DZ99" i="20"/>
  <c r="DZ104" i="20" s="1"/>
  <c r="DY99" i="20"/>
  <c r="DY104" i="20" s="1"/>
  <c r="DX99" i="20"/>
  <c r="DX104" i="20" s="1"/>
  <c r="DW99" i="20"/>
  <c r="DW104" i="20" s="1"/>
  <c r="DV99" i="20"/>
  <c r="DV104" i="20" s="1"/>
  <c r="DU99" i="20"/>
  <c r="DU104" i="20" s="1"/>
  <c r="DT99" i="20"/>
  <c r="DT104" i="20" s="1"/>
  <c r="EC98" i="20"/>
  <c r="EC103" i="20" s="1"/>
  <c r="EC106" i="20" s="1"/>
  <c r="EB98" i="20"/>
  <c r="EB101" i="20" s="1"/>
  <c r="EA98" i="20"/>
  <c r="EA103" i="20" s="1"/>
  <c r="EA106" i="20" s="1"/>
  <c r="DZ98" i="20"/>
  <c r="DZ101" i="20" s="1"/>
  <c r="DY98" i="20"/>
  <c r="DY101" i="20" s="1"/>
  <c r="DX98" i="20"/>
  <c r="DX101" i="20" s="1"/>
  <c r="DW98" i="20"/>
  <c r="DV98" i="20"/>
  <c r="DV101" i="20" s="1"/>
  <c r="DU98" i="20"/>
  <c r="DU103" i="20" s="1"/>
  <c r="DU106" i="20" s="1"/>
  <c r="DT98" i="20"/>
  <c r="DT101" i="20" s="1"/>
  <c r="EC90" i="20"/>
  <c r="EC95" i="20" s="1"/>
  <c r="EB90" i="20"/>
  <c r="EB95" i="20" s="1"/>
  <c r="EA90" i="20"/>
  <c r="EA95" i="20" s="1"/>
  <c r="DZ90" i="20"/>
  <c r="DZ95" i="20" s="1"/>
  <c r="DY90" i="20"/>
  <c r="DY95" i="20" s="1"/>
  <c r="DX90" i="20"/>
  <c r="DX95" i="20" s="1"/>
  <c r="DW90" i="20"/>
  <c r="DW95" i="20" s="1"/>
  <c r="DV90" i="20"/>
  <c r="DV95" i="20" s="1"/>
  <c r="DU90" i="20"/>
  <c r="DU95" i="20" s="1"/>
  <c r="DT90" i="20"/>
  <c r="DT95" i="20" s="1"/>
  <c r="EC89" i="20"/>
  <c r="EC94" i="20" s="1"/>
  <c r="EB89" i="20"/>
  <c r="EB94" i="20" s="1"/>
  <c r="EA89" i="20"/>
  <c r="EA94" i="20" s="1"/>
  <c r="DZ89" i="20"/>
  <c r="DZ94" i="20" s="1"/>
  <c r="DY89" i="20"/>
  <c r="DY94" i="20" s="1"/>
  <c r="DX89" i="20"/>
  <c r="DX94" i="20" s="1"/>
  <c r="DW89" i="20"/>
  <c r="DW94" i="20" s="1"/>
  <c r="DV89" i="20"/>
  <c r="DV94" i="20" s="1"/>
  <c r="DU89" i="20"/>
  <c r="DU94" i="20" s="1"/>
  <c r="DT89" i="20"/>
  <c r="DT94" i="20" s="1"/>
  <c r="EC88" i="20"/>
  <c r="EC93" i="20" s="1"/>
  <c r="EC96" i="20" s="1"/>
  <c r="EB88" i="20"/>
  <c r="EB91" i="20" s="1"/>
  <c r="EA88" i="20"/>
  <c r="EA91" i="20" s="1"/>
  <c r="DZ88" i="20"/>
  <c r="DZ91" i="20" s="1"/>
  <c r="DY88" i="20"/>
  <c r="DX88" i="20"/>
  <c r="DX91" i="20" s="1"/>
  <c r="DW88" i="20"/>
  <c r="DW93" i="20" s="1"/>
  <c r="DW96" i="20" s="1"/>
  <c r="DV88" i="20"/>
  <c r="DV91" i="20" s="1"/>
  <c r="DU88" i="20"/>
  <c r="DU93" i="20" s="1"/>
  <c r="DU96" i="20" s="1"/>
  <c r="DT88" i="20"/>
  <c r="DT91" i="20" s="1"/>
  <c r="EC80" i="20"/>
  <c r="EC85" i="20" s="1"/>
  <c r="EB80" i="20"/>
  <c r="EB85" i="20" s="1"/>
  <c r="EA80" i="20"/>
  <c r="EA85" i="20" s="1"/>
  <c r="DZ80" i="20"/>
  <c r="DZ85" i="20" s="1"/>
  <c r="DY80" i="20"/>
  <c r="DY85" i="20" s="1"/>
  <c r="DX80" i="20"/>
  <c r="DX85" i="20" s="1"/>
  <c r="DW80" i="20"/>
  <c r="DW85" i="20" s="1"/>
  <c r="DV80" i="20"/>
  <c r="DV85" i="20" s="1"/>
  <c r="DU80" i="20"/>
  <c r="DU85" i="20" s="1"/>
  <c r="DT80" i="20"/>
  <c r="DT85" i="20" s="1"/>
  <c r="EC79" i="20"/>
  <c r="EC84" i="20" s="1"/>
  <c r="EB79" i="20"/>
  <c r="EB84" i="20" s="1"/>
  <c r="EA79" i="20"/>
  <c r="EA84" i="20" s="1"/>
  <c r="DZ79" i="20"/>
  <c r="DZ84" i="20" s="1"/>
  <c r="DY79" i="20"/>
  <c r="DY84" i="20" s="1"/>
  <c r="DX79" i="20"/>
  <c r="DX84" i="20" s="1"/>
  <c r="DW79" i="20"/>
  <c r="DW84" i="20" s="1"/>
  <c r="DV79" i="20"/>
  <c r="DV84" i="20" s="1"/>
  <c r="DU79" i="20"/>
  <c r="DU84" i="20" s="1"/>
  <c r="DT79" i="20"/>
  <c r="DT84" i="20" s="1"/>
  <c r="EC78" i="20"/>
  <c r="EC81" i="20" s="1"/>
  <c r="EB78" i="20"/>
  <c r="EB83" i="20" s="1"/>
  <c r="EA78" i="20"/>
  <c r="EA81" i="20" s="1"/>
  <c r="DZ78" i="20"/>
  <c r="DZ83" i="20" s="1"/>
  <c r="DY78" i="20"/>
  <c r="DY81" i="20" s="1"/>
  <c r="DX78" i="20"/>
  <c r="DX83" i="20" s="1"/>
  <c r="DX86" i="20" s="1"/>
  <c r="DW78" i="20"/>
  <c r="DW81" i="20" s="1"/>
  <c r="DV78" i="20"/>
  <c r="DV81" i="20" s="1"/>
  <c r="DU78" i="20"/>
  <c r="DU81" i="20" s="1"/>
  <c r="DT78" i="20"/>
  <c r="DT83" i="20" s="1"/>
  <c r="DT86" i="20" s="1"/>
  <c r="EC70" i="20"/>
  <c r="EC75" i="20" s="1"/>
  <c r="EB70" i="20"/>
  <c r="EB75" i="20" s="1"/>
  <c r="EA70" i="20"/>
  <c r="EA75" i="20" s="1"/>
  <c r="DZ70" i="20"/>
  <c r="DZ75" i="20" s="1"/>
  <c r="DY70" i="20"/>
  <c r="DY75" i="20" s="1"/>
  <c r="DX70" i="20"/>
  <c r="DX75" i="20" s="1"/>
  <c r="DW70" i="20"/>
  <c r="DW75" i="20" s="1"/>
  <c r="DV70" i="20"/>
  <c r="DV75" i="20" s="1"/>
  <c r="DU70" i="20"/>
  <c r="DU75" i="20" s="1"/>
  <c r="DT70" i="20"/>
  <c r="DT75" i="20" s="1"/>
  <c r="EC69" i="20"/>
  <c r="EC74" i="20" s="1"/>
  <c r="EB69" i="20"/>
  <c r="EB74" i="20" s="1"/>
  <c r="EA69" i="20"/>
  <c r="EA74" i="20" s="1"/>
  <c r="DZ69" i="20"/>
  <c r="DZ74" i="20" s="1"/>
  <c r="DY69" i="20"/>
  <c r="DY74" i="20" s="1"/>
  <c r="DX69" i="20"/>
  <c r="DX74" i="20" s="1"/>
  <c r="DW69" i="20"/>
  <c r="DW74" i="20" s="1"/>
  <c r="DV69" i="20"/>
  <c r="DV74" i="20" s="1"/>
  <c r="DU69" i="20"/>
  <c r="DU74" i="20" s="1"/>
  <c r="DT69" i="20"/>
  <c r="DT74" i="20" s="1"/>
  <c r="EC68" i="20"/>
  <c r="EC71" i="20" s="1"/>
  <c r="EB68" i="20"/>
  <c r="EB73" i="20" s="1"/>
  <c r="EA68" i="20"/>
  <c r="EA71" i="20" s="1"/>
  <c r="DZ68" i="20"/>
  <c r="DZ73" i="20" s="1"/>
  <c r="DZ76" i="20" s="1"/>
  <c r="DY68" i="20"/>
  <c r="DY73" i="20" s="1"/>
  <c r="DY76" i="20" s="1"/>
  <c r="DX68" i="20"/>
  <c r="DX71" i="20" s="1"/>
  <c r="DW68" i="20"/>
  <c r="DW71" i="20" s="1"/>
  <c r="DV68" i="20"/>
  <c r="DV73" i="20" s="1"/>
  <c r="DV76" i="20" s="1"/>
  <c r="DU68" i="20"/>
  <c r="DU71" i="20" s="1"/>
  <c r="DT68" i="20"/>
  <c r="DT71" i="20" s="1"/>
  <c r="EC60" i="20"/>
  <c r="EC65" i="20" s="1"/>
  <c r="EB60" i="20"/>
  <c r="EB65" i="20" s="1"/>
  <c r="EA60" i="20"/>
  <c r="EA65" i="20" s="1"/>
  <c r="DZ60" i="20"/>
  <c r="DZ65" i="20" s="1"/>
  <c r="DY60" i="20"/>
  <c r="DY65" i="20" s="1"/>
  <c r="DX60" i="20"/>
  <c r="DX65" i="20" s="1"/>
  <c r="DW60" i="20"/>
  <c r="DW65" i="20" s="1"/>
  <c r="DV60" i="20"/>
  <c r="DV65" i="20" s="1"/>
  <c r="DU60" i="20"/>
  <c r="DU65" i="20" s="1"/>
  <c r="DT60" i="20"/>
  <c r="DT65" i="20" s="1"/>
  <c r="EC59" i="20"/>
  <c r="EC64" i="20" s="1"/>
  <c r="EB59" i="20"/>
  <c r="EB64" i="20" s="1"/>
  <c r="EA59" i="20"/>
  <c r="EA64" i="20" s="1"/>
  <c r="DZ59" i="20"/>
  <c r="DZ64" i="20" s="1"/>
  <c r="DY59" i="20"/>
  <c r="DY64" i="20" s="1"/>
  <c r="DX59" i="20"/>
  <c r="DX64" i="20" s="1"/>
  <c r="DW59" i="20"/>
  <c r="DW64" i="20" s="1"/>
  <c r="DV59" i="20"/>
  <c r="DV64" i="20" s="1"/>
  <c r="DU59" i="20"/>
  <c r="DU64" i="20" s="1"/>
  <c r="DT59" i="20"/>
  <c r="DT64" i="20" s="1"/>
  <c r="EC58" i="20"/>
  <c r="EC61" i="20" s="1"/>
  <c r="EB58" i="20"/>
  <c r="EB63" i="20" s="1"/>
  <c r="EB66" i="20" s="1"/>
  <c r="EA58" i="20"/>
  <c r="EA63" i="20" s="1"/>
  <c r="DZ58" i="20"/>
  <c r="DZ61" i="20" s="1"/>
  <c r="DY58" i="20"/>
  <c r="DY61" i="20" s="1"/>
  <c r="DX58" i="20"/>
  <c r="DX63" i="20" s="1"/>
  <c r="DX66" i="20" s="1"/>
  <c r="DW58" i="20"/>
  <c r="DW61" i="20" s="1"/>
  <c r="DV58" i="20"/>
  <c r="DV61" i="20" s="1"/>
  <c r="DU58" i="20"/>
  <c r="DU61" i="20" s="1"/>
  <c r="DT58" i="20"/>
  <c r="DT61" i="20" s="1"/>
  <c r="EC50" i="20"/>
  <c r="EC55" i="20" s="1"/>
  <c r="EB50" i="20"/>
  <c r="EB55" i="20" s="1"/>
  <c r="EA50" i="20"/>
  <c r="EA55" i="20" s="1"/>
  <c r="DZ50" i="20"/>
  <c r="DZ55" i="20" s="1"/>
  <c r="DY50" i="20"/>
  <c r="DY55" i="20" s="1"/>
  <c r="DX50" i="20"/>
  <c r="DX55" i="20" s="1"/>
  <c r="DW50" i="20"/>
  <c r="DW55" i="20" s="1"/>
  <c r="DV50" i="20"/>
  <c r="DV55" i="20" s="1"/>
  <c r="DU50" i="20"/>
  <c r="DU55" i="20" s="1"/>
  <c r="DT50" i="20"/>
  <c r="DT55" i="20" s="1"/>
  <c r="EC49" i="20"/>
  <c r="EC54" i="20" s="1"/>
  <c r="EB49" i="20"/>
  <c r="EB54" i="20" s="1"/>
  <c r="EA49" i="20"/>
  <c r="EA54" i="20" s="1"/>
  <c r="DZ49" i="20"/>
  <c r="DZ54" i="20" s="1"/>
  <c r="DY49" i="20"/>
  <c r="DY54" i="20" s="1"/>
  <c r="DX49" i="20"/>
  <c r="DX54" i="20" s="1"/>
  <c r="DW49" i="20"/>
  <c r="DW54" i="20" s="1"/>
  <c r="DV49" i="20"/>
  <c r="DV54" i="20" s="1"/>
  <c r="DU49" i="20"/>
  <c r="DU54" i="20" s="1"/>
  <c r="DT49" i="20"/>
  <c r="DT54" i="20" s="1"/>
  <c r="EC48" i="20"/>
  <c r="EC51" i="20" s="1"/>
  <c r="EB48" i="20"/>
  <c r="EB51" i="20" s="1"/>
  <c r="EA48" i="20"/>
  <c r="EA51" i="20" s="1"/>
  <c r="DZ48" i="20"/>
  <c r="DZ53" i="20" s="1"/>
  <c r="DZ56" i="20" s="1"/>
  <c r="DY48" i="20"/>
  <c r="DY53" i="20" s="1"/>
  <c r="DY56" i="20" s="1"/>
  <c r="DX48" i="20"/>
  <c r="DX53" i="20" s="1"/>
  <c r="DX56" i="20" s="1"/>
  <c r="DW48" i="20"/>
  <c r="DW51" i="20" s="1"/>
  <c r="DV48" i="20"/>
  <c r="DV51" i="20" s="1"/>
  <c r="DU48" i="20"/>
  <c r="DU51" i="20" s="1"/>
  <c r="DT48" i="20"/>
  <c r="DT53" i="20" s="1"/>
  <c r="DT56" i="20" s="1"/>
  <c r="EC40" i="20"/>
  <c r="EC45" i="20" s="1"/>
  <c r="EB40" i="20"/>
  <c r="EB45" i="20" s="1"/>
  <c r="EA40" i="20"/>
  <c r="EA45" i="20" s="1"/>
  <c r="DZ40" i="20"/>
  <c r="DZ45" i="20" s="1"/>
  <c r="DY40" i="20"/>
  <c r="DY45" i="20" s="1"/>
  <c r="DX40" i="20"/>
  <c r="DX45" i="20" s="1"/>
  <c r="DW40" i="20"/>
  <c r="DW45" i="20" s="1"/>
  <c r="DV40" i="20"/>
  <c r="DV45" i="20" s="1"/>
  <c r="DU40" i="20"/>
  <c r="DU45" i="20" s="1"/>
  <c r="DT40" i="20"/>
  <c r="DT45" i="20" s="1"/>
  <c r="EC39" i="20"/>
  <c r="EC44" i="20" s="1"/>
  <c r="EB39" i="20"/>
  <c r="EB44" i="20" s="1"/>
  <c r="EA39" i="20"/>
  <c r="EA44" i="20" s="1"/>
  <c r="DZ39" i="20"/>
  <c r="DZ44" i="20" s="1"/>
  <c r="DY39" i="20"/>
  <c r="DY44" i="20" s="1"/>
  <c r="DX39" i="20"/>
  <c r="DX44" i="20" s="1"/>
  <c r="DW39" i="20"/>
  <c r="DW44" i="20" s="1"/>
  <c r="DV39" i="20"/>
  <c r="DV44" i="20" s="1"/>
  <c r="DU39" i="20"/>
  <c r="DU44" i="20" s="1"/>
  <c r="DT39" i="20"/>
  <c r="DT44" i="20" s="1"/>
  <c r="EC38" i="20"/>
  <c r="EC41" i="20" s="1"/>
  <c r="EB38" i="20"/>
  <c r="EB43" i="20" s="1"/>
  <c r="EB46" i="20" s="1"/>
  <c r="EA38" i="20"/>
  <c r="EA41" i="20" s="1"/>
  <c r="DZ38" i="20"/>
  <c r="DZ43" i="20" s="1"/>
  <c r="DZ46" i="20" s="1"/>
  <c r="DY38" i="20"/>
  <c r="DY41" i="20" s="1"/>
  <c r="DX38" i="20"/>
  <c r="DX41" i="20" s="1"/>
  <c r="DW38" i="20"/>
  <c r="DW41" i="20" s="1"/>
  <c r="DV38" i="20"/>
  <c r="DV43" i="20" s="1"/>
  <c r="DV46" i="20" s="1"/>
  <c r="DU38" i="20"/>
  <c r="DU41" i="20" s="1"/>
  <c r="DT38" i="20"/>
  <c r="DT41" i="20" s="1"/>
  <c r="EC30" i="20"/>
  <c r="EC35" i="20" s="1"/>
  <c r="EB30" i="20"/>
  <c r="EB35" i="20" s="1"/>
  <c r="EA30" i="20"/>
  <c r="EA35" i="20" s="1"/>
  <c r="DZ30" i="20"/>
  <c r="DZ35" i="20" s="1"/>
  <c r="DY30" i="20"/>
  <c r="DY35" i="20" s="1"/>
  <c r="DX30" i="20"/>
  <c r="DX35" i="20" s="1"/>
  <c r="DW30" i="20"/>
  <c r="DW35" i="20" s="1"/>
  <c r="DV30" i="20"/>
  <c r="DV35" i="20" s="1"/>
  <c r="DU30" i="20"/>
  <c r="DU35" i="20" s="1"/>
  <c r="DT30" i="20"/>
  <c r="DT35" i="20" s="1"/>
  <c r="EC29" i="20"/>
  <c r="EC34" i="20" s="1"/>
  <c r="EB29" i="20"/>
  <c r="EB34" i="20" s="1"/>
  <c r="EA29" i="20"/>
  <c r="EA34" i="20" s="1"/>
  <c r="DZ29" i="20"/>
  <c r="DZ34" i="20" s="1"/>
  <c r="DY29" i="20"/>
  <c r="DY34" i="20" s="1"/>
  <c r="DX29" i="20"/>
  <c r="DX34" i="20" s="1"/>
  <c r="DW29" i="20"/>
  <c r="DW34" i="20" s="1"/>
  <c r="DV29" i="20"/>
  <c r="DV34" i="20" s="1"/>
  <c r="DU29" i="20"/>
  <c r="DU34" i="20" s="1"/>
  <c r="DT29" i="20"/>
  <c r="DT34" i="20" s="1"/>
  <c r="EC28" i="20"/>
  <c r="EC33" i="20" s="1"/>
  <c r="EB28" i="20"/>
  <c r="EB33" i="20" s="1"/>
  <c r="EA28" i="20"/>
  <c r="EA31" i="20" s="1"/>
  <c r="DZ28" i="20"/>
  <c r="DZ33" i="20" s="1"/>
  <c r="DZ36" i="20" s="1"/>
  <c r="DY28" i="20"/>
  <c r="DY31" i="20" s="1"/>
  <c r="DX28" i="20"/>
  <c r="DX33" i="20" s="1"/>
  <c r="DX36" i="20" s="1"/>
  <c r="DW28" i="20"/>
  <c r="DW31" i="20" s="1"/>
  <c r="DV28" i="20"/>
  <c r="DV31" i="20" s="1"/>
  <c r="DU28" i="20"/>
  <c r="DU31" i="20" s="1"/>
  <c r="DT28" i="20"/>
  <c r="DT33" i="20" s="1"/>
  <c r="DT36" i="20" s="1"/>
  <c r="EC20" i="20"/>
  <c r="EC25" i="20" s="1"/>
  <c r="EB20" i="20"/>
  <c r="EB25" i="20" s="1"/>
  <c r="EA20" i="20"/>
  <c r="EA25" i="20" s="1"/>
  <c r="DZ20" i="20"/>
  <c r="DZ25" i="20" s="1"/>
  <c r="DY20" i="20"/>
  <c r="DY25" i="20" s="1"/>
  <c r="DX20" i="20"/>
  <c r="DX25" i="20" s="1"/>
  <c r="DW20" i="20"/>
  <c r="DW25" i="20" s="1"/>
  <c r="DV20" i="20"/>
  <c r="DV25" i="20" s="1"/>
  <c r="DU20" i="20"/>
  <c r="DU25" i="20" s="1"/>
  <c r="DT20" i="20"/>
  <c r="DT25" i="20" s="1"/>
  <c r="EC19" i="20"/>
  <c r="EC24" i="20" s="1"/>
  <c r="EB19" i="20"/>
  <c r="EB24" i="20" s="1"/>
  <c r="EA19" i="20"/>
  <c r="EA24" i="20" s="1"/>
  <c r="DZ19" i="20"/>
  <c r="DZ24" i="20" s="1"/>
  <c r="DY19" i="20"/>
  <c r="DY24" i="20" s="1"/>
  <c r="DX19" i="20"/>
  <c r="DX24" i="20" s="1"/>
  <c r="DW19" i="20"/>
  <c r="DW24" i="20" s="1"/>
  <c r="DV19" i="20"/>
  <c r="DV24" i="20" s="1"/>
  <c r="DU19" i="20"/>
  <c r="DU24" i="20" s="1"/>
  <c r="DT19" i="20"/>
  <c r="DT24" i="20" s="1"/>
  <c r="EC18" i="20"/>
  <c r="EC23" i="20" s="1"/>
  <c r="EC26" i="20" s="1"/>
  <c r="EB18" i="20"/>
  <c r="EB23" i="20" s="1"/>
  <c r="EB26" i="20" s="1"/>
  <c r="EA18" i="20"/>
  <c r="EA21" i="20" s="1"/>
  <c r="DZ18" i="20"/>
  <c r="DZ23" i="20" s="1"/>
  <c r="DY18" i="20"/>
  <c r="DY21" i="20" s="1"/>
  <c r="DX18" i="20"/>
  <c r="DX21" i="20" s="1"/>
  <c r="DW18" i="20"/>
  <c r="DW21" i="20" s="1"/>
  <c r="DV18" i="20"/>
  <c r="DV23" i="20" s="1"/>
  <c r="DV26" i="20" s="1"/>
  <c r="DU18" i="20"/>
  <c r="DU21" i="20" s="1"/>
  <c r="DT18" i="20"/>
  <c r="DT21" i="20" s="1"/>
  <c r="EC10" i="20"/>
  <c r="EC15" i="20" s="1"/>
  <c r="EB10" i="20"/>
  <c r="EB15" i="20" s="1"/>
  <c r="EA10" i="20"/>
  <c r="EA15" i="20" s="1"/>
  <c r="DZ10" i="20"/>
  <c r="DZ15" i="20" s="1"/>
  <c r="DY10" i="20"/>
  <c r="DY15" i="20" s="1"/>
  <c r="DX10" i="20"/>
  <c r="DX15" i="20" s="1"/>
  <c r="DW10" i="20"/>
  <c r="DW15" i="20" s="1"/>
  <c r="DV10" i="20"/>
  <c r="DV15" i="20" s="1"/>
  <c r="DU10" i="20"/>
  <c r="DU15" i="20" s="1"/>
  <c r="DT10" i="20"/>
  <c r="DT15" i="20" s="1"/>
  <c r="EC9" i="20"/>
  <c r="EC14" i="20" s="1"/>
  <c r="EB9" i="20"/>
  <c r="EB14" i="20" s="1"/>
  <c r="EA9" i="20"/>
  <c r="EA14" i="20" s="1"/>
  <c r="DZ9" i="20"/>
  <c r="DZ14" i="20" s="1"/>
  <c r="DY9" i="20"/>
  <c r="DY14" i="20" s="1"/>
  <c r="DX9" i="20"/>
  <c r="DX14" i="20" s="1"/>
  <c r="DW9" i="20"/>
  <c r="DW14" i="20" s="1"/>
  <c r="DV9" i="20"/>
  <c r="DV14" i="20" s="1"/>
  <c r="DU9" i="20"/>
  <c r="DU14" i="20" s="1"/>
  <c r="DT9" i="20"/>
  <c r="DT14" i="20" s="1"/>
  <c r="EC8" i="20"/>
  <c r="EC11" i="20" s="1"/>
  <c r="EB8" i="20"/>
  <c r="EB11" i="20" s="1"/>
  <c r="EA8" i="20"/>
  <c r="EA11" i="20" s="1"/>
  <c r="DZ8" i="20"/>
  <c r="DZ13" i="20" s="1"/>
  <c r="DZ16" i="20" s="1"/>
  <c r="DY8" i="20"/>
  <c r="DY11" i="20" s="1"/>
  <c r="DX8" i="20"/>
  <c r="DX11" i="20" s="1"/>
  <c r="DW8" i="20"/>
  <c r="DW13" i="20" s="1"/>
  <c r="DW16" i="20" s="1"/>
  <c r="DV8" i="20"/>
  <c r="DV11" i="20" s="1"/>
  <c r="DU8" i="20"/>
  <c r="DU13" i="20" s="1"/>
  <c r="DU16" i="20" s="1"/>
  <c r="DT8" i="20"/>
  <c r="DT13" i="20" s="1"/>
  <c r="DT16" i="20" s="1"/>
  <c r="EC240" i="26"/>
  <c r="EC245" i="26" s="1"/>
  <c r="EB240" i="26"/>
  <c r="EB245" i="26" s="1"/>
  <c r="EA240" i="26"/>
  <c r="EA245" i="26" s="1"/>
  <c r="DZ240" i="26"/>
  <c r="DZ245" i="26" s="1"/>
  <c r="DY240" i="26"/>
  <c r="DY245" i="26" s="1"/>
  <c r="DX240" i="26"/>
  <c r="DX245" i="26" s="1"/>
  <c r="DW240" i="26"/>
  <c r="DW245" i="26" s="1"/>
  <c r="DV240" i="26"/>
  <c r="DV245" i="26" s="1"/>
  <c r="DU240" i="26"/>
  <c r="DU245" i="26" s="1"/>
  <c r="DT240" i="26"/>
  <c r="DT245" i="26" s="1"/>
  <c r="EC239" i="26"/>
  <c r="EC244" i="26" s="1"/>
  <c r="EB239" i="26"/>
  <c r="EB244" i="26" s="1"/>
  <c r="EA239" i="26"/>
  <c r="EA244" i="26" s="1"/>
  <c r="DZ239" i="26"/>
  <c r="DZ244" i="26" s="1"/>
  <c r="DY239" i="26"/>
  <c r="DY244" i="26" s="1"/>
  <c r="DX239" i="26"/>
  <c r="DX244" i="26" s="1"/>
  <c r="DW239" i="26"/>
  <c r="DW244" i="26" s="1"/>
  <c r="DV239" i="26"/>
  <c r="DV244" i="26" s="1"/>
  <c r="DU239" i="26"/>
  <c r="DU244" i="26" s="1"/>
  <c r="DT239" i="26"/>
  <c r="DT244" i="26" s="1"/>
  <c r="EC238" i="26"/>
  <c r="EC241" i="26" s="1"/>
  <c r="EB238" i="26"/>
  <c r="EB241" i="26" s="1"/>
  <c r="EA238" i="26"/>
  <c r="EA243" i="26" s="1"/>
  <c r="EA246" i="26" s="1"/>
  <c r="DZ238" i="26"/>
  <c r="DZ241" i="26" s="1"/>
  <c r="DY238" i="26"/>
  <c r="DY243" i="26" s="1"/>
  <c r="DY246" i="26" s="1"/>
  <c r="DX238" i="26"/>
  <c r="DX241" i="26" s="1"/>
  <c r="DW238" i="26"/>
  <c r="DW243" i="26" s="1"/>
  <c r="DW246" i="26" s="1"/>
  <c r="DV238" i="26"/>
  <c r="DV243" i="26" s="1"/>
  <c r="DU238" i="26"/>
  <c r="DU241" i="26" s="1"/>
  <c r="DT238" i="26"/>
  <c r="DT243" i="26" s="1"/>
  <c r="DT246" i="26" s="1"/>
  <c r="EC230" i="26"/>
  <c r="EC235" i="26" s="1"/>
  <c r="EB230" i="26"/>
  <c r="EB235" i="26" s="1"/>
  <c r="EA230" i="26"/>
  <c r="EA235" i="26" s="1"/>
  <c r="DZ230" i="26"/>
  <c r="DZ235" i="26" s="1"/>
  <c r="DY230" i="26"/>
  <c r="DY235" i="26" s="1"/>
  <c r="DX230" i="26"/>
  <c r="DX235" i="26" s="1"/>
  <c r="DW230" i="26"/>
  <c r="DW235" i="26" s="1"/>
  <c r="DV230" i="26"/>
  <c r="DV235" i="26" s="1"/>
  <c r="DU230" i="26"/>
  <c r="DU235" i="26" s="1"/>
  <c r="DT230" i="26"/>
  <c r="DT235" i="26" s="1"/>
  <c r="EC229" i="26"/>
  <c r="EC234" i="26" s="1"/>
  <c r="EB229" i="26"/>
  <c r="EB234" i="26" s="1"/>
  <c r="EA229" i="26"/>
  <c r="EA234" i="26" s="1"/>
  <c r="DZ229" i="26"/>
  <c r="DZ234" i="26" s="1"/>
  <c r="DY229" i="26"/>
  <c r="DY234" i="26" s="1"/>
  <c r="DX229" i="26"/>
  <c r="DX234" i="26" s="1"/>
  <c r="DW229" i="26"/>
  <c r="DW234" i="26" s="1"/>
  <c r="DV229" i="26"/>
  <c r="DV234" i="26" s="1"/>
  <c r="DU229" i="26"/>
  <c r="DU234" i="26" s="1"/>
  <c r="DT229" i="26"/>
  <c r="DT234" i="26" s="1"/>
  <c r="EC228" i="26"/>
  <c r="EC233" i="26" s="1"/>
  <c r="EC236" i="26" s="1"/>
  <c r="EB228" i="26"/>
  <c r="EB231" i="26" s="1"/>
  <c r="EA228" i="26"/>
  <c r="EA233" i="26" s="1"/>
  <c r="EA236" i="26" s="1"/>
  <c r="DZ228" i="26"/>
  <c r="DZ231" i="26" s="1"/>
  <c r="DY228" i="26"/>
  <c r="DY233" i="26" s="1"/>
  <c r="DY236" i="26" s="1"/>
  <c r="DX228" i="26"/>
  <c r="DX231" i="26" s="1"/>
  <c r="DW228" i="26"/>
  <c r="DW231" i="26" s="1"/>
  <c r="DV228" i="26"/>
  <c r="DV233" i="26" s="1"/>
  <c r="DV236" i="26" s="1"/>
  <c r="DU228" i="26"/>
  <c r="DU231" i="26" s="1"/>
  <c r="DT228" i="26"/>
  <c r="DT231" i="26" s="1"/>
  <c r="EC220" i="26"/>
  <c r="EC225" i="26" s="1"/>
  <c r="EB220" i="26"/>
  <c r="EB225" i="26" s="1"/>
  <c r="EA220" i="26"/>
  <c r="EA225" i="26" s="1"/>
  <c r="DZ220" i="26"/>
  <c r="DZ225" i="26" s="1"/>
  <c r="DY220" i="26"/>
  <c r="DY225" i="26" s="1"/>
  <c r="DX220" i="26"/>
  <c r="DX225" i="26" s="1"/>
  <c r="DW220" i="26"/>
  <c r="DW225" i="26" s="1"/>
  <c r="DV220" i="26"/>
  <c r="DV225" i="26" s="1"/>
  <c r="DU220" i="26"/>
  <c r="DU225" i="26" s="1"/>
  <c r="DT220" i="26"/>
  <c r="DT225" i="26" s="1"/>
  <c r="EC219" i="26"/>
  <c r="EC224" i="26" s="1"/>
  <c r="EB219" i="26"/>
  <c r="EB224" i="26" s="1"/>
  <c r="EA219" i="26"/>
  <c r="EA224" i="26" s="1"/>
  <c r="DZ219" i="26"/>
  <c r="DZ224" i="26" s="1"/>
  <c r="DY219" i="26"/>
  <c r="DY224" i="26" s="1"/>
  <c r="DX219" i="26"/>
  <c r="DX224" i="26" s="1"/>
  <c r="DW219" i="26"/>
  <c r="DW224" i="26" s="1"/>
  <c r="DV219" i="26"/>
  <c r="DV224" i="26" s="1"/>
  <c r="DU219" i="26"/>
  <c r="DU224" i="26" s="1"/>
  <c r="DT219" i="26"/>
  <c r="DT224" i="26" s="1"/>
  <c r="EC218" i="26"/>
  <c r="EC223" i="26" s="1"/>
  <c r="EC226" i="26" s="1"/>
  <c r="EB218" i="26"/>
  <c r="EB221" i="26" s="1"/>
  <c r="EA218" i="26"/>
  <c r="EA223" i="26" s="1"/>
  <c r="EA226" i="26" s="1"/>
  <c r="DZ218" i="26"/>
  <c r="DZ223" i="26" s="1"/>
  <c r="DZ226" i="26" s="1"/>
  <c r="DY218" i="26"/>
  <c r="DY221" i="26" s="1"/>
  <c r="DX218" i="26"/>
  <c r="DX223" i="26" s="1"/>
  <c r="DX226" i="26" s="1"/>
  <c r="DW218" i="26"/>
  <c r="DW221" i="26" s="1"/>
  <c r="DV218" i="26"/>
  <c r="DV221" i="26" s="1"/>
  <c r="DU218" i="26"/>
  <c r="DU223" i="26" s="1"/>
  <c r="DU226" i="26" s="1"/>
  <c r="DT218" i="26"/>
  <c r="DT221" i="26" s="1"/>
  <c r="EC210" i="26"/>
  <c r="EC215" i="26" s="1"/>
  <c r="EB210" i="26"/>
  <c r="EB215" i="26" s="1"/>
  <c r="EA210" i="26"/>
  <c r="EA215" i="26" s="1"/>
  <c r="DZ210" i="26"/>
  <c r="DZ215" i="26" s="1"/>
  <c r="DY210" i="26"/>
  <c r="DY215" i="26" s="1"/>
  <c r="DX210" i="26"/>
  <c r="DX215" i="26" s="1"/>
  <c r="DW210" i="26"/>
  <c r="DW215" i="26" s="1"/>
  <c r="DV210" i="26"/>
  <c r="DV215" i="26" s="1"/>
  <c r="DU210" i="26"/>
  <c r="DU215" i="26" s="1"/>
  <c r="DT210" i="26"/>
  <c r="DT215" i="26" s="1"/>
  <c r="EC209" i="26"/>
  <c r="EC214" i="26" s="1"/>
  <c r="EB209" i="26"/>
  <c r="EB214" i="26" s="1"/>
  <c r="EA209" i="26"/>
  <c r="EA214" i="26" s="1"/>
  <c r="DZ209" i="26"/>
  <c r="DZ214" i="26" s="1"/>
  <c r="DY209" i="26"/>
  <c r="DY214" i="26" s="1"/>
  <c r="DX209" i="26"/>
  <c r="DX214" i="26" s="1"/>
  <c r="DW209" i="26"/>
  <c r="DW214" i="26" s="1"/>
  <c r="DV209" i="26"/>
  <c r="DV214" i="26" s="1"/>
  <c r="DU209" i="26"/>
  <c r="DU214" i="26" s="1"/>
  <c r="DT209" i="26"/>
  <c r="DT214" i="26" s="1"/>
  <c r="EC208" i="26"/>
  <c r="EC213" i="26" s="1"/>
  <c r="EC216" i="26" s="1"/>
  <c r="EB208" i="26"/>
  <c r="EB213" i="26" s="1"/>
  <c r="EB216" i="26" s="1"/>
  <c r="EA208" i="26"/>
  <c r="EA211" i="26" s="1"/>
  <c r="DZ208" i="26"/>
  <c r="DZ213" i="26" s="1"/>
  <c r="DZ216" i="26" s="1"/>
  <c r="DY208" i="26"/>
  <c r="DY211" i="26" s="1"/>
  <c r="DX208" i="26"/>
  <c r="DX211" i="26" s="1"/>
  <c r="DW208" i="26"/>
  <c r="DW213" i="26" s="1"/>
  <c r="DW216" i="26" s="1"/>
  <c r="DV208" i="26"/>
  <c r="DV211" i="26" s="1"/>
  <c r="DU208" i="26"/>
  <c r="DU213" i="26" s="1"/>
  <c r="DU216" i="26" s="1"/>
  <c r="DT208" i="26"/>
  <c r="DT211" i="26" s="1"/>
  <c r="EC200" i="26"/>
  <c r="EC205" i="26" s="1"/>
  <c r="EB200" i="26"/>
  <c r="EB205" i="26" s="1"/>
  <c r="EA200" i="26"/>
  <c r="EA205" i="26" s="1"/>
  <c r="DZ200" i="26"/>
  <c r="DZ205" i="26" s="1"/>
  <c r="DY200" i="26"/>
  <c r="DY205" i="26" s="1"/>
  <c r="DX200" i="26"/>
  <c r="DX205" i="26" s="1"/>
  <c r="DW200" i="26"/>
  <c r="DW205" i="26" s="1"/>
  <c r="DV200" i="26"/>
  <c r="DV205" i="26" s="1"/>
  <c r="DU200" i="26"/>
  <c r="DU205" i="26" s="1"/>
  <c r="DT200" i="26"/>
  <c r="DT205" i="26" s="1"/>
  <c r="EC199" i="26"/>
  <c r="EC204" i="26" s="1"/>
  <c r="EB199" i="26"/>
  <c r="EB204" i="26" s="1"/>
  <c r="EA199" i="26"/>
  <c r="EA204" i="26" s="1"/>
  <c r="DZ199" i="26"/>
  <c r="DZ204" i="26" s="1"/>
  <c r="DY199" i="26"/>
  <c r="DY204" i="26" s="1"/>
  <c r="DX199" i="26"/>
  <c r="DX204" i="26" s="1"/>
  <c r="DW199" i="26"/>
  <c r="DW204" i="26" s="1"/>
  <c r="DV199" i="26"/>
  <c r="DV204" i="26" s="1"/>
  <c r="DU199" i="26"/>
  <c r="DU204" i="26" s="1"/>
  <c r="DT199" i="26"/>
  <c r="DT204" i="26" s="1"/>
  <c r="EC198" i="26"/>
  <c r="EC201" i="26" s="1"/>
  <c r="EB198" i="26"/>
  <c r="EB203" i="26" s="1"/>
  <c r="EB206" i="26" s="1"/>
  <c r="EA198" i="26"/>
  <c r="EA201" i="26" s="1"/>
  <c r="DZ198" i="26"/>
  <c r="DZ201" i="26" s="1"/>
  <c r="DY198" i="26"/>
  <c r="DY203" i="26" s="1"/>
  <c r="DY206" i="26" s="1"/>
  <c r="DX198" i="26"/>
  <c r="DX201" i="26" s="1"/>
  <c r="DW198" i="26"/>
  <c r="DW203" i="26" s="1"/>
  <c r="DW206" i="26" s="1"/>
  <c r="DV198" i="26"/>
  <c r="DV201" i="26" s="1"/>
  <c r="DU198" i="26"/>
  <c r="DU203" i="26" s="1"/>
  <c r="DU206" i="26" s="1"/>
  <c r="DT198" i="26"/>
  <c r="DT203" i="26" s="1"/>
  <c r="EC190" i="26"/>
  <c r="EC195" i="26" s="1"/>
  <c r="EB190" i="26"/>
  <c r="EB195" i="26" s="1"/>
  <c r="EA190" i="26"/>
  <c r="EA195" i="26" s="1"/>
  <c r="DZ190" i="26"/>
  <c r="DZ195" i="26" s="1"/>
  <c r="DY190" i="26"/>
  <c r="DY195" i="26" s="1"/>
  <c r="DX190" i="26"/>
  <c r="DX195" i="26" s="1"/>
  <c r="DW190" i="26"/>
  <c r="DW195" i="26" s="1"/>
  <c r="DV190" i="26"/>
  <c r="DV195" i="26" s="1"/>
  <c r="DU190" i="26"/>
  <c r="DU195" i="26" s="1"/>
  <c r="DT190" i="26"/>
  <c r="DT195" i="26" s="1"/>
  <c r="EC189" i="26"/>
  <c r="EC194" i="26" s="1"/>
  <c r="EB189" i="26"/>
  <c r="EB194" i="26" s="1"/>
  <c r="EA189" i="26"/>
  <c r="EA194" i="26" s="1"/>
  <c r="DZ189" i="26"/>
  <c r="DZ194" i="26" s="1"/>
  <c r="DY189" i="26"/>
  <c r="DY194" i="26" s="1"/>
  <c r="DX189" i="26"/>
  <c r="DX194" i="26" s="1"/>
  <c r="DW189" i="26"/>
  <c r="DW194" i="26" s="1"/>
  <c r="DV189" i="26"/>
  <c r="DV194" i="26" s="1"/>
  <c r="DU189" i="26"/>
  <c r="DU194" i="26" s="1"/>
  <c r="DT189" i="26"/>
  <c r="DT194" i="26" s="1"/>
  <c r="EC188" i="26"/>
  <c r="EC191" i="26" s="1"/>
  <c r="EB188" i="26"/>
  <c r="EB191" i="26" s="1"/>
  <c r="EA188" i="26"/>
  <c r="EA193" i="26" s="1"/>
  <c r="EA196" i="26" s="1"/>
  <c r="DZ188" i="26"/>
  <c r="DZ191" i="26" s="1"/>
  <c r="DY188" i="26"/>
  <c r="DY193" i="26" s="1"/>
  <c r="DY196" i="26" s="1"/>
  <c r="DX188" i="26"/>
  <c r="DX191" i="26" s="1"/>
  <c r="DW188" i="26"/>
  <c r="DW193" i="26" s="1"/>
  <c r="DW196" i="26" s="1"/>
  <c r="DV188" i="26"/>
  <c r="DU188" i="26"/>
  <c r="DU191" i="26" s="1"/>
  <c r="DT188" i="26"/>
  <c r="DT193" i="26" s="1"/>
  <c r="DT196" i="26" s="1"/>
  <c r="EC180" i="26"/>
  <c r="EC185" i="26" s="1"/>
  <c r="EB180" i="26"/>
  <c r="EB185" i="26" s="1"/>
  <c r="EA180" i="26"/>
  <c r="EA185" i="26" s="1"/>
  <c r="DZ180" i="26"/>
  <c r="DZ185" i="26" s="1"/>
  <c r="DY180" i="26"/>
  <c r="DY185" i="26" s="1"/>
  <c r="DX180" i="26"/>
  <c r="DX185" i="26" s="1"/>
  <c r="DW180" i="26"/>
  <c r="DW185" i="26" s="1"/>
  <c r="DV180" i="26"/>
  <c r="DV185" i="26" s="1"/>
  <c r="DU180" i="26"/>
  <c r="DU185" i="26" s="1"/>
  <c r="DT180" i="26"/>
  <c r="DT185" i="26" s="1"/>
  <c r="EC179" i="26"/>
  <c r="EC184" i="26" s="1"/>
  <c r="EB179" i="26"/>
  <c r="EB184" i="26" s="1"/>
  <c r="EA179" i="26"/>
  <c r="EA184" i="26" s="1"/>
  <c r="DZ179" i="26"/>
  <c r="DZ184" i="26" s="1"/>
  <c r="DY179" i="26"/>
  <c r="DY184" i="26" s="1"/>
  <c r="DX179" i="26"/>
  <c r="DX184" i="26" s="1"/>
  <c r="DW179" i="26"/>
  <c r="DW184" i="26" s="1"/>
  <c r="DV179" i="26"/>
  <c r="DV184" i="26" s="1"/>
  <c r="DU179" i="26"/>
  <c r="DU184" i="26" s="1"/>
  <c r="DT179" i="26"/>
  <c r="DT184" i="26" s="1"/>
  <c r="EC178" i="26"/>
  <c r="EC183" i="26" s="1"/>
  <c r="EC186" i="26" s="1"/>
  <c r="EB178" i="26"/>
  <c r="EB181" i="26" s="1"/>
  <c r="EA178" i="26"/>
  <c r="DZ178" i="26"/>
  <c r="DZ181" i="26" s="1"/>
  <c r="DY178" i="26"/>
  <c r="DY183" i="26" s="1"/>
  <c r="DY186" i="26" s="1"/>
  <c r="DX178" i="26"/>
  <c r="DW178" i="26"/>
  <c r="DW181" i="26" s="1"/>
  <c r="DV178" i="26"/>
  <c r="DV183" i="26" s="1"/>
  <c r="DV186" i="26" s="1"/>
  <c r="DU178" i="26"/>
  <c r="DU181" i="26" s="1"/>
  <c r="DT178" i="26"/>
  <c r="DT181" i="26" s="1"/>
  <c r="EC170" i="26"/>
  <c r="EC175" i="26" s="1"/>
  <c r="EB170" i="26"/>
  <c r="EB175" i="26" s="1"/>
  <c r="EA170" i="26"/>
  <c r="EA175" i="26" s="1"/>
  <c r="DZ170" i="26"/>
  <c r="DZ175" i="26" s="1"/>
  <c r="DY170" i="26"/>
  <c r="DY175" i="26" s="1"/>
  <c r="DX170" i="26"/>
  <c r="DX175" i="26" s="1"/>
  <c r="DW170" i="26"/>
  <c r="DW175" i="26" s="1"/>
  <c r="DV170" i="26"/>
  <c r="DV175" i="26" s="1"/>
  <c r="DU170" i="26"/>
  <c r="DU175" i="26" s="1"/>
  <c r="DT170" i="26"/>
  <c r="DT175" i="26" s="1"/>
  <c r="EC169" i="26"/>
  <c r="EC174" i="26" s="1"/>
  <c r="EB169" i="26"/>
  <c r="EB174" i="26" s="1"/>
  <c r="EA169" i="26"/>
  <c r="EA174" i="26" s="1"/>
  <c r="DZ169" i="26"/>
  <c r="DZ174" i="26" s="1"/>
  <c r="DY169" i="26"/>
  <c r="DY174" i="26" s="1"/>
  <c r="DX169" i="26"/>
  <c r="DX174" i="26" s="1"/>
  <c r="DW169" i="26"/>
  <c r="DW174" i="26" s="1"/>
  <c r="DV169" i="26"/>
  <c r="DV174" i="26" s="1"/>
  <c r="DU169" i="26"/>
  <c r="DU174" i="26" s="1"/>
  <c r="DT169" i="26"/>
  <c r="DT174" i="26" s="1"/>
  <c r="EC168" i="26"/>
  <c r="EC173" i="26" s="1"/>
  <c r="EC176" i="26" s="1"/>
  <c r="EB168" i="26"/>
  <c r="EB171" i="26" s="1"/>
  <c r="EA168" i="26"/>
  <c r="EA173" i="26" s="1"/>
  <c r="EA176" i="26" s="1"/>
  <c r="DZ168" i="26"/>
  <c r="DZ173" i="26" s="1"/>
  <c r="DY168" i="26"/>
  <c r="DY171" i="26" s="1"/>
  <c r="DX168" i="26"/>
  <c r="DX173" i="26" s="1"/>
  <c r="DX176" i="26" s="1"/>
  <c r="DW168" i="26"/>
  <c r="DW171" i="26" s="1"/>
  <c r="DV168" i="26"/>
  <c r="DV171" i="26" s="1"/>
  <c r="DU168" i="26"/>
  <c r="DU173" i="26" s="1"/>
  <c r="DU176" i="26" s="1"/>
  <c r="DT168" i="26"/>
  <c r="DT171" i="26" s="1"/>
  <c r="EC160" i="26"/>
  <c r="EC165" i="26" s="1"/>
  <c r="EB160" i="26"/>
  <c r="EB165" i="26" s="1"/>
  <c r="EA160" i="26"/>
  <c r="EA165" i="26" s="1"/>
  <c r="DZ160" i="26"/>
  <c r="DZ165" i="26" s="1"/>
  <c r="DY160" i="26"/>
  <c r="DY165" i="26" s="1"/>
  <c r="DX160" i="26"/>
  <c r="DX165" i="26" s="1"/>
  <c r="DW160" i="26"/>
  <c r="DW165" i="26" s="1"/>
  <c r="DV160" i="26"/>
  <c r="DV165" i="26" s="1"/>
  <c r="DU160" i="26"/>
  <c r="DU165" i="26" s="1"/>
  <c r="DT160" i="26"/>
  <c r="DT165" i="26" s="1"/>
  <c r="EC159" i="26"/>
  <c r="EC164" i="26" s="1"/>
  <c r="EB159" i="26"/>
  <c r="EB164" i="26" s="1"/>
  <c r="EA159" i="26"/>
  <c r="EA164" i="26" s="1"/>
  <c r="DZ159" i="26"/>
  <c r="DZ164" i="26" s="1"/>
  <c r="DY159" i="26"/>
  <c r="DY164" i="26" s="1"/>
  <c r="DX159" i="26"/>
  <c r="DX164" i="26" s="1"/>
  <c r="DW159" i="26"/>
  <c r="DW164" i="26" s="1"/>
  <c r="DV159" i="26"/>
  <c r="DV164" i="26" s="1"/>
  <c r="DU159" i="26"/>
  <c r="DU164" i="26" s="1"/>
  <c r="DT159" i="26"/>
  <c r="DT164" i="26" s="1"/>
  <c r="EC158" i="26"/>
  <c r="EC163" i="26" s="1"/>
  <c r="EC166" i="26" s="1"/>
  <c r="EB158" i="26"/>
  <c r="EB161" i="26" s="1"/>
  <c r="EA158" i="26"/>
  <c r="EA161" i="26" s="1"/>
  <c r="DZ158" i="26"/>
  <c r="DZ163" i="26" s="1"/>
  <c r="DZ166" i="26" s="1"/>
  <c r="DY158" i="26"/>
  <c r="DY161" i="26" s="1"/>
  <c r="DX158" i="26"/>
  <c r="DX161" i="26" s="1"/>
  <c r="DW158" i="26"/>
  <c r="DW163" i="26" s="1"/>
  <c r="DW166" i="26" s="1"/>
  <c r="DV158" i="26"/>
  <c r="DV161" i="26" s="1"/>
  <c r="DU158" i="26"/>
  <c r="DU163" i="26" s="1"/>
  <c r="DU166" i="26" s="1"/>
  <c r="DT158" i="26"/>
  <c r="DT161" i="26" s="1"/>
  <c r="EC150" i="26"/>
  <c r="EC155" i="26" s="1"/>
  <c r="EB150" i="26"/>
  <c r="EB155" i="26" s="1"/>
  <c r="EA150" i="26"/>
  <c r="EA155" i="26" s="1"/>
  <c r="DZ150" i="26"/>
  <c r="DZ155" i="26" s="1"/>
  <c r="DY150" i="26"/>
  <c r="DY155" i="26" s="1"/>
  <c r="DX150" i="26"/>
  <c r="DX155" i="26" s="1"/>
  <c r="DW150" i="26"/>
  <c r="DW155" i="26" s="1"/>
  <c r="DV150" i="26"/>
  <c r="DV155" i="26" s="1"/>
  <c r="DU150" i="26"/>
  <c r="DU155" i="26" s="1"/>
  <c r="DT150" i="26"/>
  <c r="DT155" i="26" s="1"/>
  <c r="EC149" i="26"/>
  <c r="EC154" i="26" s="1"/>
  <c r="EB149" i="26"/>
  <c r="EB154" i="26" s="1"/>
  <c r="EA149" i="26"/>
  <c r="EA154" i="26" s="1"/>
  <c r="DZ149" i="26"/>
  <c r="DZ154" i="26" s="1"/>
  <c r="DY149" i="26"/>
  <c r="DY154" i="26" s="1"/>
  <c r="DX149" i="26"/>
  <c r="DX154" i="26" s="1"/>
  <c r="DW149" i="26"/>
  <c r="DW154" i="26" s="1"/>
  <c r="DV149" i="26"/>
  <c r="DV154" i="26" s="1"/>
  <c r="DU149" i="26"/>
  <c r="DU154" i="26" s="1"/>
  <c r="DT149" i="26"/>
  <c r="DT154" i="26" s="1"/>
  <c r="EC148" i="26"/>
  <c r="EC151" i="26" s="1"/>
  <c r="EB148" i="26"/>
  <c r="EB153" i="26" s="1"/>
  <c r="EB156" i="26" s="1"/>
  <c r="EA148" i="26"/>
  <c r="EA151" i="26" s="1"/>
  <c r="DZ148" i="26"/>
  <c r="DZ151" i="26" s="1"/>
  <c r="DY148" i="26"/>
  <c r="DY153" i="26" s="1"/>
  <c r="DY156" i="26" s="1"/>
  <c r="DX148" i="26"/>
  <c r="DX153" i="26" s="1"/>
  <c r="DW148" i="26"/>
  <c r="DW153" i="26" s="1"/>
  <c r="DW156" i="26" s="1"/>
  <c r="DV148" i="26"/>
  <c r="DV151" i="26" s="1"/>
  <c r="DU148" i="26"/>
  <c r="DU153" i="26" s="1"/>
  <c r="DT148" i="26"/>
  <c r="DT151" i="26" s="1"/>
  <c r="EC140" i="26"/>
  <c r="EC145" i="26" s="1"/>
  <c r="EB140" i="26"/>
  <c r="EB145" i="26" s="1"/>
  <c r="EA140" i="26"/>
  <c r="EA145" i="26" s="1"/>
  <c r="DZ140" i="26"/>
  <c r="DZ145" i="26" s="1"/>
  <c r="DY140" i="26"/>
  <c r="DY145" i="26" s="1"/>
  <c r="DX140" i="26"/>
  <c r="DX145" i="26" s="1"/>
  <c r="DW140" i="26"/>
  <c r="DW145" i="26" s="1"/>
  <c r="DV140" i="26"/>
  <c r="DV145" i="26" s="1"/>
  <c r="DU140" i="26"/>
  <c r="DU145" i="26" s="1"/>
  <c r="DT140" i="26"/>
  <c r="DT145" i="26" s="1"/>
  <c r="EC139" i="26"/>
  <c r="EC144" i="26" s="1"/>
  <c r="EB139" i="26"/>
  <c r="EB144" i="26" s="1"/>
  <c r="EA139" i="26"/>
  <c r="EA144" i="26" s="1"/>
  <c r="DZ139" i="26"/>
  <c r="DZ144" i="26" s="1"/>
  <c r="DY139" i="26"/>
  <c r="DY144" i="26" s="1"/>
  <c r="DX139" i="26"/>
  <c r="DX144" i="26" s="1"/>
  <c r="DW139" i="26"/>
  <c r="DW144" i="26" s="1"/>
  <c r="DV139" i="26"/>
  <c r="DV144" i="26" s="1"/>
  <c r="DU139" i="26"/>
  <c r="DU144" i="26" s="1"/>
  <c r="DT139" i="26"/>
  <c r="DT144" i="26" s="1"/>
  <c r="EC138" i="26"/>
  <c r="EC141" i="26" s="1"/>
  <c r="EB138" i="26"/>
  <c r="EB143" i="26" s="1"/>
  <c r="EB146" i="26" s="1"/>
  <c r="EA138" i="26"/>
  <c r="EA143" i="26" s="1"/>
  <c r="EA146" i="26" s="1"/>
  <c r="DZ138" i="26"/>
  <c r="DZ143" i="26" s="1"/>
  <c r="DZ146" i="26" s="1"/>
  <c r="DY138" i="26"/>
  <c r="DY143" i="26" s="1"/>
  <c r="DY146" i="26" s="1"/>
  <c r="DX138" i="26"/>
  <c r="DX141" i="26" s="1"/>
  <c r="DW138" i="26"/>
  <c r="DW143" i="26" s="1"/>
  <c r="DW146" i="26" s="1"/>
  <c r="DV138" i="26"/>
  <c r="DV143" i="26" s="1"/>
  <c r="DU138" i="26"/>
  <c r="DU141" i="26" s="1"/>
  <c r="DT138" i="26"/>
  <c r="DT143" i="26" s="1"/>
  <c r="DT146" i="26" s="1"/>
  <c r="EC130" i="26"/>
  <c r="EC135" i="26" s="1"/>
  <c r="EB130" i="26"/>
  <c r="EB135" i="26" s="1"/>
  <c r="EA130" i="26"/>
  <c r="EA135" i="26" s="1"/>
  <c r="DZ130" i="26"/>
  <c r="DZ135" i="26" s="1"/>
  <c r="DY130" i="26"/>
  <c r="DY135" i="26" s="1"/>
  <c r="DX130" i="26"/>
  <c r="DX135" i="26" s="1"/>
  <c r="DW130" i="26"/>
  <c r="DW135" i="26" s="1"/>
  <c r="DV130" i="26"/>
  <c r="DV135" i="26" s="1"/>
  <c r="DU130" i="26"/>
  <c r="DU135" i="26" s="1"/>
  <c r="DT130" i="26"/>
  <c r="DT135" i="26" s="1"/>
  <c r="EC129" i="26"/>
  <c r="EC134" i="26" s="1"/>
  <c r="EB129" i="26"/>
  <c r="EB134" i="26" s="1"/>
  <c r="EA129" i="26"/>
  <c r="EA134" i="26" s="1"/>
  <c r="DZ129" i="26"/>
  <c r="DZ134" i="26" s="1"/>
  <c r="DY129" i="26"/>
  <c r="DY134" i="26" s="1"/>
  <c r="DX129" i="26"/>
  <c r="DX134" i="26" s="1"/>
  <c r="DW129" i="26"/>
  <c r="DW134" i="26" s="1"/>
  <c r="DV129" i="26"/>
  <c r="DV134" i="26" s="1"/>
  <c r="DU129" i="26"/>
  <c r="DU134" i="26" s="1"/>
  <c r="DT129" i="26"/>
  <c r="DT134" i="26" s="1"/>
  <c r="EC128" i="26"/>
  <c r="EC131" i="26" s="1"/>
  <c r="EB128" i="26"/>
  <c r="EB133" i="26" s="1"/>
  <c r="EB136" i="26" s="1"/>
  <c r="EA128" i="26"/>
  <c r="EA133" i="26" s="1"/>
  <c r="EA136" i="26" s="1"/>
  <c r="DZ128" i="26"/>
  <c r="DZ131" i="26" s="1"/>
  <c r="DY128" i="26"/>
  <c r="DY133" i="26" s="1"/>
  <c r="DY136" i="26" s="1"/>
  <c r="DX128" i="26"/>
  <c r="DX133" i="26" s="1"/>
  <c r="DX136" i="26" s="1"/>
  <c r="DW128" i="26"/>
  <c r="DW131" i="26" s="1"/>
  <c r="DV128" i="26"/>
  <c r="DV133" i="26" s="1"/>
  <c r="DV136" i="26" s="1"/>
  <c r="DU128" i="26"/>
  <c r="DU131" i="26" s="1"/>
  <c r="DT128" i="26"/>
  <c r="DT133" i="26" s="1"/>
  <c r="DT136" i="26" s="1"/>
  <c r="EC120" i="26"/>
  <c r="EC125" i="26" s="1"/>
  <c r="EB120" i="26"/>
  <c r="EB125" i="26" s="1"/>
  <c r="EA120" i="26"/>
  <c r="EA125" i="26" s="1"/>
  <c r="DZ120" i="26"/>
  <c r="DZ125" i="26" s="1"/>
  <c r="DY120" i="26"/>
  <c r="DY125" i="26" s="1"/>
  <c r="DX120" i="26"/>
  <c r="DX125" i="26" s="1"/>
  <c r="DW120" i="26"/>
  <c r="DW125" i="26" s="1"/>
  <c r="DV120" i="26"/>
  <c r="DV125" i="26" s="1"/>
  <c r="DU120" i="26"/>
  <c r="DU125" i="26" s="1"/>
  <c r="DT120" i="26"/>
  <c r="DT125" i="26" s="1"/>
  <c r="EC119" i="26"/>
  <c r="EC124" i="26" s="1"/>
  <c r="EB119" i="26"/>
  <c r="EB124" i="26" s="1"/>
  <c r="EA119" i="26"/>
  <c r="EA124" i="26" s="1"/>
  <c r="DZ119" i="26"/>
  <c r="DZ124" i="26" s="1"/>
  <c r="DY119" i="26"/>
  <c r="DY124" i="26" s="1"/>
  <c r="DX119" i="26"/>
  <c r="DX124" i="26" s="1"/>
  <c r="DW119" i="26"/>
  <c r="DW124" i="26" s="1"/>
  <c r="DV119" i="26"/>
  <c r="DV124" i="26" s="1"/>
  <c r="DU119" i="26"/>
  <c r="DU124" i="26" s="1"/>
  <c r="DT119" i="26"/>
  <c r="DT124" i="26" s="1"/>
  <c r="EC118" i="26"/>
  <c r="EB118" i="26"/>
  <c r="EB121" i="26" s="1"/>
  <c r="EA118" i="26"/>
  <c r="EA123" i="26" s="1"/>
  <c r="EA126" i="26" s="1"/>
  <c r="DZ118" i="26"/>
  <c r="DZ121" i="26" s="1"/>
  <c r="DY118" i="26"/>
  <c r="DY121" i="26" s="1"/>
  <c r="DX118" i="26"/>
  <c r="DX123" i="26" s="1"/>
  <c r="DX126" i="26" s="1"/>
  <c r="DW118" i="26"/>
  <c r="DW121" i="26" s="1"/>
  <c r="DV118" i="26"/>
  <c r="DU118" i="26"/>
  <c r="DU123" i="26" s="1"/>
  <c r="DT118" i="26"/>
  <c r="DT121" i="26" s="1"/>
  <c r="EC110" i="26"/>
  <c r="EC115" i="26" s="1"/>
  <c r="EB110" i="26"/>
  <c r="EB115" i="26" s="1"/>
  <c r="EA110" i="26"/>
  <c r="EA115" i="26" s="1"/>
  <c r="DZ110" i="26"/>
  <c r="DZ115" i="26" s="1"/>
  <c r="DY110" i="26"/>
  <c r="DY115" i="26" s="1"/>
  <c r="DX110" i="26"/>
  <c r="DX115" i="26" s="1"/>
  <c r="DW110" i="26"/>
  <c r="DW115" i="26" s="1"/>
  <c r="DV110" i="26"/>
  <c r="DV115" i="26" s="1"/>
  <c r="DU110" i="26"/>
  <c r="DU115" i="26" s="1"/>
  <c r="DT110" i="26"/>
  <c r="DT115" i="26" s="1"/>
  <c r="EC109" i="26"/>
  <c r="EC114" i="26" s="1"/>
  <c r="EB109" i="26"/>
  <c r="EB114" i="26" s="1"/>
  <c r="EA109" i="26"/>
  <c r="EA114" i="26" s="1"/>
  <c r="DZ109" i="26"/>
  <c r="DZ114" i="26" s="1"/>
  <c r="DY109" i="26"/>
  <c r="DY114" i="26" s="1"/>
  <c r="DX109" i="26"/>
  <c r="DX114" i="26" s="1"/>
  <c r="DW109" i="26"/>
  <c r="DW114" i="26" s="1"/>
  <c r="DV109" i="26"/>
  <c r="DV114" i="26" s="1"/>
  <c r="DU109" i="26"/>
  <c r="DU114" i="26" s="1"/>
  <c r="DT109" i="26"/>
  <c r="DT114" i="26" s="1"/>
  <c r="EC108" i="26"/>
  <c r="EC113" i="26" s="1"/>
  <c r="EC116" i="26" s="1"/>
  <c r="EB108" i="26"/>
  <c r="EA108" i="26"/>
  <c r="EA111" i="26" s="1"/>
  <c r="DZ108" i="26"/>
  <c r="DZ113" i="26" s="1"/>
  <c r="DZ116" i="26" s="1"/>
  <c r="DY108" i="26"/>
  <c r="DY111" i="26" s="1"/>
  <c r="DX108" i="26"/>
  <c r="DX113" i="26" s="1"/>
  <c r="DX116" i="26" s="1"/>
  <c r="DW108" i="26"/>
  <c r="DW111" i="26" s="1"/>
  <c r="DV108" i="26"/>
  <c r="DV111" i="26" s="1"/>
  <c r="DU108" i="26"/>
  <c r="DT108" i="26"/>
  <c r="DT111" i="26" s="1"/>
  <c r="EC100" i="26"/>
  <c r="EC105" i="26" s="1"/>
  <c r="EB100" i="26"/>
  <c r="EB105" i="26" s="1"/>
  <c r="EA100" i="26"/>
  <c r="EA105" i="26" s="1"/>
  <c r="DZ100" i="26"/>
  <c r="DZ105" i="26" s="1"/>
  <c r="DY100" i="26"/>
  <c r="DY105" i="26" s="1"/>
  <c r="DX100" i="26"/>
  <c r="DX105" i="26" s="1"/>
  <c r="DW100" i="26"/>
  <c r="DW105" i="26" s="1"/>
  <c r="DV100" i="26"/>
  <c r="DV105" i="26" s="1"/>
  <c r="DU100" i="26"/>
  <c r="DU105" i="26" s="1"/>
  <c r="DT100" i="26"/>
  <c r="DT105" i="26" s="1"/>
  <c r="EC99" i="26"/>
  <c r="EC104" i="26" s="1"/>
  <c r="EB99" i="26"/>
  <c r="EB104" i="26" s="1"/>
  <c r="EA99" i="26"/>
  <c r="EA104" i="26" s="1"/>
  <c r="DZ99" i="26"/>
  <c r="DZ104" i="26" s="1"/>
  <c r="DY99" i="26"/>
  <c r="DY104" i="26" s="1"/>
  <c r="DX99" i="26"/>
  <c r="DX104" i="26" s="1"/>
  <c r="DW99" i="26"/>
  <c r="DW104" i="26" s="1"/>
  <c r="DV99" i="26"/>
  <c r="DV104" i="26" s="1"/>
  <c r="DU99" i="26"/>
  <c r="DU104" i="26" s="1"/>
  <c r="DT99" i="26"/>
  <c r="DT104" i="26" s="1"/>
  <c r="EC98" i="26"/>
  <c r="EC101" i="26" s="1"/>
  <c r="EB98" i="26"/>
  <c r="EA98" i="26"/>
  <c r="EA103" i="26" s="1"/>
  <c r="DZ98" i="26"/>
  <c r="DZ103" i="26" s="1"/>
  <c r="DZ106" i="26" s="1"/>
  <c r="DY98" i="26"/>
  <c r="DX98" i="26"/>
  <c r="DX101" i="26" s="1"/>
  <c r="DW98" i="26"/>
  <c r="DW103" i="26" s="1"/>
  <c r="DV98" i="26"/>
  <c r="DV101" i="26" s="1"/>
  <c r="DU98" i="26"/>
  <c r="DU103" i="26" s="1"/>
  <c r="DU106" i="26" s="1"/>
  <c r="DT98" i="26"/>
  <c r="DT103" i="26" s="1"/>
  <c r="EC90" i="26"/>
  <c r="EC95" i="26" s="1"/>
  <c r="EB90" i="26"/>
  <c r="EB95" i="26" s="1"/>
  <c r="EA90" i="26"/>
  <c r="EA95" i="26" s="1"/>
  <c r="DZ90" i="26"/>
  <c r="DZ95" i="26" s="1"/>
  <c r="DY90" i="26"/>
  <c r="DY95" i="26" s="1"/>
  <c r="DX90" i="26"/>
  <c r="DX95" i="26" s="1"/>
  <c r="DW90" i="26"/>
  <c r="DW95" i="26" s="1"/>
  <c r="DV90" i="26"/>
  <c r="DV95" i="26" s="1"/>
  <c r="DU90" i="26"/>
  <c r="DU95" i="26" s="1"/>
  <c r="DT90" i="26"/>
  <c r="DT95" i="26" s="1"/>
  <c r="EC89" i="26"/>
  <c r="EC94" i="26" s="1"/>
  <c r="EB89" i="26"/>
  <c r="EB94" i="26" s="1"/>
  <c r="EA89" i="26"/>
  <c r="EA94" i="26" s="1"/>
  <c r="DZ89" i="26"/>
  <c r="DZ94" i="26" s="1"/>
  <c r="DY89" i="26"/>
  <c r="DY94" i="26" s="1"/>
  <c r="DX89" i="26"/>
  <c r="DX94" i="26" s="1"/>
  <c r="DW89" i="26"/>
  <c r="DW94" i="26" s="1"/>
  <c r="DV89" i="26"/>
  <c r="DV94" i="26" s="1"/>
  <c r="DU89" i="26"/>
  <c r="DU94" i="26" s="1"/>
  <c r="DT89" i="26"/>
  <c r="DT94" i="26" s="1"/>
  <c r="EC88" i="26"/>
  <c r="EC91" i="26" s="1"/>
  <c r="EB88" i="26"/>
  <c r="EB91" i="26" s="1"/>
  <c r="EA88" i="26"/>
  <c r="DZ88" i="26"/>
  <c r="DZ91" i="26" s="1"/>
  <c r="DY88" i="26"/>
  <c r="DY93" i="26" s="1"/>
  <c r="DY96" i="26" s="1"/>
  <c r="DX88" i="26"/>
  <c r="DX91" i="26" s="1"/>
  <c r="DW88" i="26"/>
  <c r="DV88" i="26"/>
  <c r="DV93" i="26" s="1"/>
  <c r="DU88" i="26"/>
  <c r="DU91" i="26" s="1"/>
  <c r="DT88" i="26"/>
  <c r="DT93" i="26" s="1"/>
  <c r="DT96" i="26" s="1"/>
  <c r="EC80" i="26"/>
  <c r="EC85" i="26" s="1"/>
  <c r="EB80" i="26"/>
  <c r="EB85" i="26" s="1"/>
  <c r="EA80" i="26"/>
  <c r="EA85" i="26" s="1"/>
  <c r="DZ80" i="26"/>
  <c r="DZ85" i="26" s="1"/>
  <c r="DY80" i="26"/>
  <c r="DY85" i="26" s="1"/>
  <c r="DX80" i="26"/>
  <c r="DX85" i="26" s="1"/>
  <c r="DW80" i="26"/>
  <c r="DW85" i="26" s="1"/>
  <c r="DV80" i="26"/>
  <c r="DV85" i="26" s="1"/>
  <c r="DU80" i="26"/>
  <c r="DU85" i="26" s="1"/>
  <c r="DT80" i="26"/>
  <c r="DT85" i="26" s="1"/>
  <c r="EC79" i="26"/>
  <c r="EC84" i="26" s="1"/>
  <c r="EB79" i="26"/>
  <c r="EB84" i="26" s="1"/>
  <c r="EA79" i="26"/>
  <c r="EA84" i="26" s="1"/>
  <c r="DZ79" i="26"/>
  <c r="DZ84" i="26" s="1"/>
  <c r="DY79" i="26"/>
  <c r="DY84" i="26" s="1"/>
  <c r="DX79" i="26"/>
  <c r="DX84" i="26" s="1"/>
  <c r="DW79" i="26"/>
  <c r="DW84" i="26" s="1"/>
  <c r="DV79" i="26"/>
  <c r="DV84" i="26" s="1"/>
  <c r="DU79" i="26"/>
  <c r="DU84" i="26" s="1"/>
  <c r="DT79" i="26"/>
  <c r="DT84" i="26" s="1"/>
  <c r="EC78" i="26"/>
  <c r="EC81" i="26" s="1"/>
  <c r="EB78" i="26"/>
  <c r="EB83" i="26" s="1"/>
  <c r="EB86" i="26" s="1"/>
  <c r="EA78" i="26"/>
  <c r="EA81" i="26" s="1"/>
  <c r="DZ78" i="26"/>
  <c r="DZ83" i="26" s="1"/>
  <c r="DZ86" i="26" s="1"/>
  <c r="DY78" i="26"/>
  <c r="DY81" i="26" s="1"/>
  <c r="DX78" i="26"/>
  <c r="DX83" i="26" s="1"/>
  <c r="DX86" i="26" s="1"/>
  <c r="DW78" i="26"/>
  <c r="DW81" i="26" s="1"/>
  <c r="DV78" i="26"/>
  <c r="DV81" i="26" s="1"/>
  <c r="DU78" i="26"/>
  <c r="DU81" i="26" s="1"/>
  <c r="DT78" i="26"/>
  <c r="DT83" i="26" s="1"/>
  <c r="DT86" i="26" s="1"/>
  <c r="EC70" i="26"/>
  <c r="EC75" i="26" s="1"/>
  <c r="EB70" i="26"/>
  <c r="EB75" i="26" s="1"/>
  <c r="EA70" i="26"/>
  <c r="EA75" i="26" s="1"/>
  <c r="DZ70" i="26"/>
  <c r="DZ75" i="26" s="1"/>
  <c r="DY70" i="26"/>
  <c r="DY75" i="26" s="1"/>
  <c r="DX70" i="26"/>
  <c r="DX75" i="26" s="1"/>
  <c r="DW70" i="26"/>
  <c r="DW75" i="26" s="1"/>
  <c r="DV70" i="26"/>
  <c r="DV75" i="26" s="1"/>
  <c r="DU70" i="26"/>
  <c r="DU75" i="26" s="1"/>
  <c r="DT70" i="26"/>
  <c r="DT75" i="26" s="1"/>
  <c r="EC69" i="26"/>
  <c r="EC74" i="26" s="1"/>
  <c r="EB69" i="26"/>
  <c r="EB74" i="26" s="1"/>
  <c r="EA69" i="26"/>
  <c r="EA74" i="26" s="1"/>
  <c r="DZ69" i="26"/>
  <c r="DZ74" i="26" s="1"/>
  <c r="DY69" i="26"/>
  <c r="DY74" i="26" s="1"/>
  <c r="DX69" i="26"/>
  <c r="DX74" i="26" s="1"/>
  <c r="DW69" i="26"/>
  <c r="DW74" i="26" s="1"/>
  <c r="DV69" i="26"/>
  <c r="DV74" i="26" s="1"/>
  <c r="DU69" i="26"/>
  <c r="DU74" i="26" s="1"/>
  <c r="DT69" i="26"/>
  <c r="DT74" i="26" s="1"/>
  <c r="EC68" i="26"/>
  <c r="EC71" i="26" s="1"/>
  <c r="EB68" i="26"/>
  <c r="EB73" i="26" s="1"/>
  <c r="EB76" i="26" s="1"/>
  <c r="EA68" i="26"/>
  <c r="EA71" i="26" s="1"/>
  <c r="DZ68" i="26"/>
  <c r="DZ73" i="26" s="1"/>
  <c r="DZ76" i="26" s="1"/>
  <c r="DY68" i="26"/>
  <c r="DY73" i="26" s="1"/>
  <c r="DY76" i="26" s="1"/>
  <c r="DX68" i="26"/>
  <c r="DX71" i="26" s="1"/>
  <c r="DW68" i="26"/>
  <c r="DW73" i="26" s="1"/>
  <c r="DW76" i="26" s="1"/>
  <c r="DV68" i="26"/>
  <c r="DV73" i="26" s="1"/>
  <c r="DV76" i="26" s="1"/>
  <c r="DU68" i="26"/>
  <c r="DU71" i="26" s="1"/>
  <c r="DT68" i="26"/>
  <c r="DT73" i="26" s="1"/>
  <c r="DT76" i="26" s="1"/>
  <c r="EC60" i="26"/>
  <c r="EC65" i="26" s="1"/>
  <c r="EB60" i="26"/>
  <c r="EB65" i="26" s="1"/>
  <c r="EA60" i="26"/>
  <c r="EA65" i="26" s="1"/>
  <c r="DZ60" i="26"/>
  <c r="DZ65" i="26" s="1"/>
  <c r="DY60" i="26"/>
  <c r="DY65" i="26" s="1"/>
  <c r="DX60" i="26"/>
  <c r="DX65" i="26" s="1"/>
  <c r="DW60" i="26"/>
  <c r="DW65" i="26" s="1"/>
  <c r="DV60" i="26"/>
  <c r="DV65" i="26" s="1"/>
  <c r="DU60" i="26"/>
  <c r="DU65" i="26" s="1"/>
  <c r="DT60" i="26"/>
  <c r="DT65" i="26" s="1"/>
  <c r="EC59" i="26"/>
  <c r="EC64" i="26" s="1"/>
  <c r="EB59" i="26"/>
  <c r="EB64" i="26" s="1"/>
  <c r="EA59" i="26"/>
  <c r="EA64" i="26" s="1"/>
  <c r="DZ59" i="26"/>
  <c r="DZ64" i="26" s="1"/>
  <c r="DY59" i="26"/>
  <c r="DY64" i="26" s="1"/>
  <c r="DX59" i="26"/>
  <c r="DX64" i="26" s="1"/>
  <c r="DW59" i="26"/>
  <c r="DW64" i="26" s="1"/>
  <c r="DV59" i="26"/>
  <c r="DV64" i="26" s="1"/>
  <c r="DU59" i="26"/>
  <c r="DU64" i="26" s="1"/>
  <c r="DT59" i="26"/>
  <c r="DT64" i="26" s="1"/>
  <c r="EC58" i="26"/>
  <c r="EC61" i="26" s="1"/>
  <c r="EB58" i="26"/>
  <c r="EB63" i="26" s="1"/>
  <c r="EB66" i="26" s="1"/>
  <c r="EA58" i="26"/>
  <c r="EA61" i="26" s="1"/>
  <c r="DZ58" i="26"/>
  <c r="DZ61" i="26" s="1"/>
  <c r="DY58" i="26"/>
  <c r="DY63" i="26" s="1"/>
  <c r="DY66" i="26" s="1"/>
  <c r="DX58" i="26"/>
  <c r="DX63" i="26" s="1"/>
  <c r="DW58" i="26"/>
  <c r="DW63" i="26" s="1"/>
  <c r="DW66" i="26" s="1"/>
  <c r="DV58" i="26"/>
  <c r="DV61" i="26" s="1"/>
  <c r="DU58" i="26"/>
  <c r="DU61" i="26" s="1"/>
  <c r="DT58" i="26"/>
  <c r="DT63" i="26" s="1"/>
  <c r="DT66" i="26" s="1"/>
  <c r="EC50" i="26"/>
  <c r="EC55" i="26" s="1"/>
  <c r="EB50" i="26"/>
  <c r="EB55" i="26" s="1"/>
  <c r="EA50" i="26"/>
  <c r="EA55" i="26" s="1"/>
  <c r="DZ50" i="26"/>
  <c r="DZ55" i="26" s="1"/>
  <c r="DY50" i="26"/>
  <c r="DY55" i="26" s="1"/>
  <c r="DX50" i="26"/>
  <c r="DX55" i="26" s="1"/>
  <c r="DW50" i="26"/>
  <c r="DW55" i="26" s="1"/>
  <c r="DV50" i="26"/>
  <c r="DV55" i="26" s="1"/>
  <c r="DU50" i="26"/>
  <c r="DU55" i="26" s="1"/>
  <c r="DT50" i="26"/>
  <c r="DT55" i="26" s="1"/>
  <c r="EC49" i="26"/>
  <c r="EC54" i="26" s="1"/>
  <c r="EB49" i="26"/>
  <c r="EB54" i="26" s="1"/>
  <c r="EA49" i="26"/>
  <c r="EA54" i="26" s="1"/>
  <c r="DZ49" i="26"/>
  <c r="DZ54" i="26" s="1"/>
  <c r="DY49" i="26"/>
  <c r="DY54" i="26" s="1"/>
  <c r="DX49" i="26"/>
  <c r="DX54" i="26" s="1"/>
  <c r="DW49" i="26"/>
  <c r="DW54" i="26" s="1"/>
  <c r="DV49" i="26"/>
  <c r="DV54" i="26" s="1"/>
  <c r="DU49" i="26"/>
  <c r="DU54" i="26" s="1"/>
  <c r="DT49" i="26"/>
  <c r="DT54" i="26" s="1"/>
  <c r="EC48" i="26"/>
  <c r="EC51" i="26" s="1"/>
  <c r="EB48" i="26"/>
  <c r="EB51" i="26" s="1"/>
  <c r="EA48" i="26"/>
  <c r="EA53" i="26" s="1"/>
  <c r="EA56" i="26" s="1"/>
  <c r="DZ48" i="26"/>
  <c r="DZ53" i="26" s="1"/>
  <c r="DZ56" i="26" s="1"/>
  <c r="DY48" i="26"/>
  <c r="DY51" i="26" s="1"/>
  <c r="DX48" i="26"/>
  <c r="DX53" i="26" s="1"/>
  <c r="DW48" i="26"/>
  <c r="DW51" i="26" s="1"/>
  <c r="DV48" i="26"/>
  <c r="DV53" i="26" s="1"/>
  <c r="DV56" i="26" s="1"/>
  <c r="DU48" i="26"/>
  <c r="DU51" i="26" s="1"/>
  <c r="DT48" i="26"/>
  <c r="DT53" i="26" s="1"/>
  <c r="DT56" i="26" s="1"/>
  <c r="EC40" i="26"/>
  <c r="EC45" i="26" s="1"/>
  <c r="EB40" i="26"/>
  <c r="EB45" i="26" s="1"/>
  <c r="EA40" i="26"/>
  <c r="EA45" i="26" s="1"/>
  <c r="DZ40" i="26"/>
  <c r="DZ45" i="26" s="1"/>
  <c r="DY40" i="26"/>
  <c r="DY45" i="26" s="1"/>
  <c r="DX40" i="26"/>
  <c r="DX45" i="26" s="1"/>
  <c r="DW40" i="26"/>
  <c r="DW45" i="26" s="1"/>
  <c r="DV40" i="26"/>
  <c r="DV45" i="26" s="1"/>
  <c r="DU40" i="26"/>
  <c r="DU45" i="26" s="1"/>
  <c r="DT40" i="26"/>
  <c r="DT45" i="26" s="1"/>
  <c r="EC39" i="26"/>
  <c r="EC44" i="26" s="1"/>
  <c r="EB39" i="26"/>
  <c r="EB44" i="26" s="1"/>
  <c r="EA39" i="26"/>
  <c r="EA44" i="26" s="1"/>
  <c r="DZ39" i="26"/>
  <c r="DZ44" i="26" s="1"/>
  <c r="DY39" i="26"/>
  <c r="DY44" i="26" s="1"/>
  <c r="DX39" i="26"/>
  <c r="DX44" i="26" s="1"/>
  <c r="DW39" i="26"/>
  <c r="DW44" i="26" s="1"/>
  <c r="DV39" i="26"/>
  <c r="DV44" i="26" s="1"/>
  <c r="DU39" i="26"/>
  <c r="DU44" i="26" s="1"/>
  <c r="DT39" i="26"/>
  <c r="DT44" i="26" s="1"/>
  <c r="EC38" i="26"/>
  <c r="EC43" i="26" s="1"/>
  <c r="EC46" i="26" s="1"/>
  <c r="EB38" i="26"/>
  <c r="EB43" i="26" s="1"/>
  <c r="EB46" i="26" s="1"/>
  <c r="EA38" i="26"/>
  <c r="EA41" i="26" s="1"/>
  <c r="DZ38" i="26"/>
  <c r="DZ41" i="26" s="1"/>
  <c r="DY38" i="26"/>
  <c r="DY41" i="26" s="1"/>
  <c r="DX38" i="26"/>
  <c r="DX43" i="26" s="1"/>
  <c r="DW38" i="26"/>
  <c r="DW41" i="26" s="1"/>
  <c r="DV38" i="26"/>
  <c r="DV43" i="26" s="1"/>
  <c r="DU38" i="26"/>
  <c r="DU43" i="26" s="1"/>
  <c r="DU46" i="26" s="1"/>
  <c r="DT38" i="26"/>
  <c r="DT41" i="26" s="1"/>
  <c r="EC30" i="26"/>
  <c r="EC35" i="26" s="1"/>
  <c r="EB30" i="26"/>
  <c r="EB35" i="26" s="1"/>
  <c r="EA30" i="26"/>
  <c r="EA35" i="26" s="1"/>
  <c r="DZ30" i="26"/>
  <c r="DZ35" i="26" s="1"/>
  <c r="DY30" i="26"/>
  <c r="DY35" i="26" s="1"/>
  <c r="DX30" i="26"/>
  <c r="DX35" i="26" s="1"/>
  <c r="DW30" i="26"/>
  <c r="DW35" i="26" s="1"/>
  <c r="DV30" i="26"/>
  <c r="DV35" i="26" s="1"/>
  <c r="DU30" i="26"/>
  <c r="DU35" i="26" s="1"/>
  <c r="DT30" i="26"/>
  <c r="DT35" i="26" s="1"/>
  <c r="EC29" i="26"/>
  <c r="EC34" i="26" s="1"/>
  <c r="EB29" i="26"/>
  <c r="EB34" i="26" s="1"/>
  <c r="EA29" i="26"/>
  <c r="EA34" i="26" s="1"/>
  <c r="DZ29" i="26"/>
  <c r="DZ34" i="26" s="1"/>
  <c r="DY29" i="26"/>
  <c r="DY34" i="26" s="1"/>
  <c r="DX29" i="26"/>
  <c r="DX34" i="26" s="1"/>
  <c r="DW29" i="26"/>
  <c r="DW34" i="26" s="1"/>
  <c r="DV29" i="26"/>
  <c r="DV34" i="26" s="1"/>
  <c r="DU29" i="26"/>
  <c r="DU34" i="26" s="1"/>
  <c r="DT29" i="26"/>
  <c r="DT34" i="26" s="1"/>
  <c r="EC28" i="26"/>
  <c r="EC33" i="26" s="1"/>
  <c r="EB28" i="26"/>
  <c r="EB31" i="26" s="1"/>
  <c r="EA28" i="26"/>
  <c r="EA31" i="26" s="1"/>
  <c r="DZ28" i="26"/>
  <c r="DZ33" i="26" s="1"/>
  <c r="DZ36" i="26" s="1"/>
  <c r="DY28" i="26"/>
  <c r="DY31" i="26" s="1"/>
  <c r="DX28" i="26"/>
  <c r="DX33" i="26" s="1"/>
  <c r="DX36" i="26" s="1"/>
  <c r="DW28" i="26"/>
  <c r="DW33" i="26" s="1"/>
  <c r="DV28" i="26"/>
  <c r="DV31" i="26" s="1"/>
  <c r="DU28" i="26"/>
  <c r="DU33" i="26" s="1"/>
  <c r="DU36" i="26" s="1"/>
  <c r="DT28" i="26"/>
  <c r="DT31" i="26" s="1"/>
  <c r="EC20" i="26"/>
  <c r="EC25" i="26" s="1"/>
  <c r="EB20" i="26"/>
  <c r="EB25" i="26" s="1"/>
  <c r="EA20" i="26"/>
  <c r="EA25" i="26" s="1"/>
  <c r="DZ20" i="26"/>
  <c r="DZ25" i="26" s="1"/>
  <c r="DY20" i="26"/>
  <c r="DY25" i="26" s="1"/>
  <c r="DX20" i="26"/>
  <c r="DX25" i="26" s="1"/>
  <c r="DW20" i="26"/>
  <c r="DW25" i="26" s="1"/>
  <c r="DV20" i="26"/>
  <c r="DV25" i="26" s="1"/>
  <c r="DU20" i="26"/>
  <c r="DU25" i="26" s="1"/>
  <c r="DT20" i="26"/>
  <c r="DT25" i="26" s="1"/>
  <c r="EC19" i="26"/>
  <c r="EC24" i="26" s="1"/>
  <c r="EB19" i="26"/>
  <c r="EB24" i="26" s="1"/>
  <c r="EA19" i="26"/>
  <c r="EA24" i="26" s="1"/>
  <c r="DZ19" i="26"/>
  <c r="DZ24" i="26" s="1"/>
  <c r="DY19" i="26"/>
  <c r="DY24" i="26" s="1"/>
  <c r="DX19" i="26"/>
  <c r="DX24" i="26" s="1"/>
  <c r="DW19" i="26"/>
  <c r="DW24" i="26" s="1"/>
  <c r="DV19" i="26"/>
  <c r="DV24" i="26" s="1"/>
  <c r="DU19" i="26"/>
  <c r="DU24" i="26" s="1"/>
  <c r="DT19" i="26"/>
  <c r="DT24" i="26" s="1"/>
  <c r="EC18" i="26"/>
  <c r="EC21" i="26" s="1"/>
  <c r="EB18" i="26"/>
  <c r="EB23" i="26" s="1"/>
  <c r="EB26" i="26" s="1"/>
  <c r="EA18" i="26"/>
  <c r="EA21" i="26" s="1"/>
  <c r="DZ18" i="26"/>
  <c r="DZ23" i="26" s="1"/>
  <c r="DZ26" i="26" s="1"/>
  <c r="DY18" i="26"/>
  <c r="DY21" i="26" s="1"/>
  <c r="DX18" i="26"/>
  <c r="DX21" i="26" s="1"/>
  <c r="DW18" i="26"/>
  <c r="DW23" i="26" s="1"/>
  <c r="DV18" i="26"/>
  <c r="DV23" i="26" s="1"/>
  <c r="DU18" i="26"/>
  <c r="DU21" i="26" s="1"/>
  <c r="DT18" i="26"/>
  <c r="DT21" i="26" s="1"/>
  <c r="EC10" i="26"/>
  <c r="EC15" i="26" s="1"/>
  <c r="EB10" i="26"/>
  <c r="EB15" i="26" s="1"/>
  <c r="EA10" i="26"/>
  <c r="EA15" i="26" s="1"/>
  <c r="DZ10" i="26"/>
  <c r="DZ15" i="26" s="1"/>
  <c r="DY10" i="26"/>
  <c r="DY15" i="26" s="1"/>
  <c r="DX10" i="26"/>
  <c r="DX15" i="26" s="1"/>
  <c r="DW10" i="26"/>
  <c r="DW15" i="26" s="1"/>
  <c r="DV10" i="26"/>
  <c r="DV15" i="26" s="1"/>
  <c r="DU10" i="26"/>
  <c r="DU15" i="26" s="1"/>
  <c r="DT10" i="26"/>
  <c r="DT15" i="26" s="1"/>
  <c r="EC9" i="26"/>
  <c r="EC14" i="26" s="1"/>
  <c r="EB9" i="26"/>
  <c r="EB14" i="26" s="1"/>
  <c r="EA9" i="26"/>
  <c r="EA14" i="26" s="1"/>
  <c r="DZ9" i="26"/>
  <c r="DZ14" i="26" s="1"/>
  <c r="DY9" i="26"/>
  <c r="DY14" i="26" s="1"/>
  <c r="DX9" i="26"/>
  <c r="DX14" i="26" s="1"/>
  <c r="DW9" i="26"/>
  <c r="DW14" i="26" s="1"/>
  <c r="DV9" i="26"/>
  <c r="DV14" i="26" s="1"/>
  <c r="DU9" i="26"/>
  <c r="DU14" i="26" s="1"/>
  <c r="DT9" i="26"/>
  <c r="DT14" i="26" s="1"/>
  <c r="EC8" i="26"/>
  <c r="EC11" i="26" s="1"/>
  <c r="EB8" i="26"/>
  <c r="EB13" i="26" s="1"/>
  <c r="EB16" i="26" s="1"/>
  <c r="EA8" i="26"/>
  <c r="EA13" i="26" s="1"/>
  <c r="DZ8" i="26"/>
  <c r="DZ11" i="26" s="1"/>
  <c r="DY8" i="26"/>
  <c r="DY13" i="26" s="1"/>
  <c r="DY16" i="26" s="1"/>
  <c r="DX8" i="26"/>
  <c r="DX11" i="26" s="1"/>
  <c r="DW8" i="26"/>
  <c r="DW11" i="26" s="1"/>
  <c r="DV8" i="26"/>
  <c r="DV13" i="26" s="1"/>
  <c r="DU8" i="26"/>
  <c r="DU11" i="26" s="1"/>
  <c r="DT8" i="26"/>
  <c r="DT13" i="26" s="1"/>
  <c r="DT16" i="26" s="1"/>
  <c r="EC80" i="17"/>
  <c r="EB80" i="17"/>
  <c r="EA80" i="17"/>
  <c r="DZ80" i="17"/>
  <c r="DY80" i="17"/>
  <c r="DX80" i="17"/>
  <c r="DW80" i="17"/>
  <c r="DV80" i="17"/>
  <c r="DU80" i="17"/>
  <c r="DT80" i="17"/>
  <c r="EC81" i="17" s="1"/>
  <c r="EC80" i="22"/>
  <c r="EB80" i="22"/>
  <c r="EA80" i="22"/>
  <c r="DZ80" i="22"/>
  <c r="DY80" i="22"/>
  <c r="DX80" i="22"/>
  <c r="DW80" i="22"/>
  <c r="DV80" i="22"/>
  <c r="DU80" i="22"/>
  <c r="DT80" i="22"/>
  <c r="EC80" i="25"/>
  <c r="EB80" i="25"/>
  <c r="EA80" i="25"/>
  <c r="DZ80" i="25"/>
  <c r="DY80" i="25"/>
  <c r="DX80" i="25"/>
  <c r="DW80" i="25"/>
  <c r="DV80" i="25"/>
  <c r="DU80" i="25"/>
  <c r="DT80" i="25"/>
  <c r="S26" i="27"/>
  <c r="S33" i="27" s="1"/>
  <c r="K11" i="28" s="1"/>
  <c r="S23" i="27"/>
  <c r="S32" i="27" s="1"/>
  <c r="K10" i="28" s="1"/>
  <c r="S13" i="27"/>
  <c r="S10" i="27"/>
  <c r="S7" i="27"/>
  <c r="S20" i="27" s="1"/>
  <c r="S31" i="27" s="1"/>
  <c r="D33" i="33"/>
  <c r="D32" i="33"/>
  <c r="D31" i="33"/>
  <c r="D30" i="33"/>
  <c r="D29" i="33"/>
  <c r="D28" i="33"/>
  <c r="D27" i="33"/>
  <c r="D26" i="33"/>
  <c r="D25" i="33"/>
  <c r="D24" i="33"/>
  <c r="D23" i="33"/>
  <c r="D22" i="33"/>
  <c r="D21" i="33"/>
  <c r="D20" i="33"/>
  <c r="D19" i="33"/>
  <c r="D18" i="33"/>
  <c r="D17" i="33"/>
  <c r="D16" i="33"/>
  <c r="D15" i="33"/>
  <c r="D14" i="33"/>
  <c r="D13" i="33"/>
  <c r="D12" i="33"/>
  <c r="D11" i="33"/>
  <c r="D10" i="33"/>
  <c r="D9" i="3"/>
  <c r="D36" i="41"/>
  <c r="C36" i="41"/>
  <c r="C6" i="41" s="1"/>
  <c r="B36" i="41"/>
  <c r="T35" i="41"/>
  <c r="Q35" i="41"/>
  <c r="N35" i="41"/>
  <c r="E35" i="41"/>
  <c r="T34" i="41"/>
  <c r="Q34" i="41"/>
  <c r="N34" i="41"/>
  <c r="E34" i="41"/>
  <c r="T33" i="41"/>
  <c r="Q33" i="41"/>
  <c r="N33" i="41"/>
  <c r="E33" i="41"/>
  <c r="T32" i="41"/>
  <c r="Q32" i="41"/>
  <c r="N32" i="41"/>
  <c r="E32" i="41"/>
  <c r="T31" i="41"/>
  <c r="Q31" i="41"/>
  <c r="N31" i="41"/>
  <c r="E31" i="41"/>
  <c r="T30" i="41"/>
  <c r="Q30" i="41"/>
  <c r="N30" i="41"/>
  <c r="J30" i="41"/>
  <c r="E30" i="41"/>
  <c r="T29" i="41"/>
  <c r="Q29" i="41"/>
  <c r="N29" i="41"/>
  <c r="J29" i="41"/>
  <c r="E29" i="41"/>
  <c r="T28" i="41"/>
  <c r="Q28" i="41"/>
  <c r="N28" i="41"/>
  <c r="J28" i="41"/>
  <c r="E28" i="41"/>
  <c r="T27" i="41"/>
  <c r="Q27" i="41"/>
  <c r="N27" i="41"/>
  <c r="J27" i="41"/>
  <c r="E27" i="41"/>
  <c r="T26" i="41"/>
  <c r="Q26" i="41"/>
  <c r="N26" i="41"/>
  <c r="J26" i="41"/>
  <c r="E26" i="41"/>
  <c r="T25" i="41"/>
  <c r="Q25" i="41"/>
  <c r="N25" i="41"/>
  <c r="J25" i="41"/>
  <c r="E25" i="41"/>
  <c r="T24" i="41"/>
  <c r="Q24" i="41"/>
  <c r="N24" i="41"/>
  <c r="J24" i="41"/>
  <c r="E24" i="41"/>
  <c r="T23" i="41"/>
  <c r="Q23" i="41"/>
  <c r="N23" i="41"/>
  <c r="J23" i="41"/>
  <c r="E23" i="41"/>
  <c r="T22" i="41"/>
  <c r="Q22" i="41"/>
  <c r="N22" i="41"/>
  <c r="J22" i="41"/>
  <c r="E22" i="41"/>
  <c r="T21" i="41"/>
  <c r="Q21" i="41"/>
  <c r="N21" i="41"/>
  <c r="J21" i="41"/>
  <c r="E21" i="41"/>
  <c r="T20" i="41"/>
  <c r="Q20" i="41"/>
  <c r="N20" i="41"/>
  <c r="J20" i="41"/>
  <c r="E20" i="41"/>
  <c r="T19" i="41"/>
  <c r="Q19" i="41"/>
  <c r="N19" i="41"/>
  <c r="J19" i="41"/>
  <c r="E19" i="41"/>
  <c r="J18" i="41"/>
  <c r="J17" i="41"/>
  <c r="D17" i="41"/>
  <c r="C17" i="41"/>
  <c r="B17" i="41"/>
  <c r="F17" i="41" s="1"/>
  <c r="T16" i="41"/>
  <c r="Q16" i="41"/>
  <c r="N16" i="41"/>
  <c r="J16" i="41"/>
  <c r="E16" i="41"/>
  <c r="T15" i="41"/>
  <c r="Q15" i="41"/>
  <c r="N15" i="41"/>
  <c r="J15" i="41"/>
  <c r="E15" i="41"/>
  <c r="T14" i="41"/>
  <c r="Q14" i="41"/>
  <c r="N14" i="41"/>
  <c r="J14" i="41"/>
  <c r="E14" i="41"/>
  <c r="T13" i="41"/>
  <c r="Q13" i="41"/>
  <c r="N13" i="41"/>
  <c r="J13" i="41"/>
  <c r="E13" i="41"/>
  <c r="E17" i="41" s="1"/>
  <c r="J12" i="41"/>
  <c r="J11" i="41"/>
  <c r="D11" i="41"/>
  <c r="C11" i="41"/>
  <c r="B11" i="41"/>
  <c r="T10" i="41"/>
  <c r="Q10" i="41"/>
  <c r="N10" i="41"/>
  <c r="J10" i="41"/>
  <c r="E10" i="41"/>
  <c r="T9" i="41"/>
  <c r="Q9" i="41"/>
  <c r="N9" i="41"/>
  <c r="J9" i="41"/>
  <c r="E9" i="41"/>
  <c r="T8" i="41"/>
  <c r="Q8" i="41"/>
  <c r="N8" i="41"/>
  <c r="J8" i="41"/>
  <c r="E8" i="41"/>
  <c r="E11" i="41" s="1"/>
  <c r="J7" i="41"/>
  <c r="D6" i="41"/>
  <c r="B6" i="41"/>
  <c r="F11" i="41" s="1"/>
  <c r="L38" i="40"/>
  <c r="J38" i="40"/>
  <c r="I38" i="40"/>
  <c r="H38" i="40"/>
  <c r="G38" i="40"/>
  <c r="F38" i="40"/>
  <c r="E38" i="40"/>
  <c r="C38" i="40"/>
  <c r="B38" i="40"/>
  <c r="AB37" i="40"/>
  <c r="V37" i="40"/>
  <c r="M37" i="40"/>
  <c r="Y37" i="40" s="1"/>
  <c r="K37" i="40"/>
  <c r="D37" i="40"/>
  <c r="K36" i="40"/>
  <c r="M36" i="40" s="1"/>
  <c r="D36" i="40"/>
  <c r="D35" i="40"/>
  <c r="K35" i="40" s="1"/>
  <c r="D34" i="40"/>
  <c r="K34" i="40" s="1"/>
  <c r="D33" i="40"/>
  <c r="K33" i="40" s="1"/>
  <c r="R32" i="40"/>
  <c r="D32" i="40"/>
  <c r="K32" i="40" s="1"/>
  <c r="D31" i="40"/>
  <c r="K31" i="40" s="1"/>
  <c r="D30" i="40"/>
  <c r="K30" i="40" s="1"/>
  <c r="K29" i="40"/>
  <c r="V29" i="40" s="1"/>
  <c r="D29" i="40"/>
  <c r="D28" i="40"/>
  <c r="K28" i="40" s="1"/>
  <c r="D27" i="40"/>
  <c r="K27" i="40" s="1"/>
  <c r="D26" i="40"/>
  <c r="K26" i="40" s="1"/>
  <c r="D25" i="40"/>
  <c r="K25" i="40" s="1"/>
  <c r="K24" i="40"/>
  <c r="V24" i="40" s="1"/>
  <c r="D24" i="40"/>
  <c r="M23" i="40"/>
  <c r="D23" i="40"/>
  <c r="K23" i="40" s="1"/>
  <c r="V23" i="40" s="1"/>
  <c r="D22" i="40"/>
  <c r="K22" i="40" s="1"/>
  <c r="V22" i="40" s="1"/>
  <c r="D21" i="40"/>
  <c r="L19" i="40"/>
  <c r="J19" i="40"/>
  <c r="I19" i="40"/>
  <c r="H19" i="40"/>
  <c r="H8" i="40" s="1"/>
  <c r="G19" i="40"/>
  <c r="G8" i="40" s="1"/>
  <c r="F19" i="40"/>
  <c r="E19" i="40"/>
  <c r="C19" i="40"/>
  <c r="B19" i="40"/>
  <c r="K18" i="40"/>
  <c r="D18" i="40"/>
  <c r="K17" i="40"/>
  <c r="D17" i="40"/>
  <c r="D16" i="40"/>
  <c r="K16" i="40" s="1"/>
  <c r="D15" i="40"/>
  <c r="D19" i="40" s="1"/>
  <c r="L13" i="40"/>
  <c r="L8" i="40" s="1"/>
  <c r="J13" i="40"/>
  <c r="I13" i="40"/>
  <c r="I8" i="40" s="1"/>
  <c r="H13" i="40"/>
  <c r="G13" i="40"/>
  <c r="F13" i="40"/>
  <c r="F8" i="40" s="1"/>
  <c r="E13" i="40"/>
  <c r="E8" i="40" s="1"/>
  <c r="C13" i="40"/>
  <c r="C8" i="40" s="1"/>
  <c r="B13" i="40"/>
  <c r="D12" i="40"/>
  <c r="K12" i="40" s="1"/>
  <c r="D11" i="40"/>
  <c r="K11" i="40" s="1"/>
  <c r="K10" i="40"/>
  <c r="V10" i="40" s="1"/>
  <c r="D10" i="40"/>
  <c r="J8" i="40"/>
  <c r="EC25" i="12" l="1"/>
  <c r="S34" i="27"/>
  <c r="K9" i="28"/>
  <c r="DU76" i="26"/>
  <c r="DU126" i="26"/>
  <c r="DU146" i="26"/>
  <c r="DY176" i="26"/>
  <c r="DX23" i="26"/>
  <c r="DX26" i="26" s="1"/>
  <c r="DY53" i="26"/>
  <c r="DY56" i="26" s="1"/>
  <c r="EA73" i="26"/>
  <c r="EA76" i="26" s="1"/>
  <c r="EB81" i="26"/>
  <c r="EC93" i="26"/>
  <c r="EC96" i="26" s="1"/>
  <c r="EA106" i="26"/>
  <c r="DV113" i="26"/>
  <c r="DV116" i="26" s="1"/>
  <c r="DY123" i="26"/>
  <c r="DY126" i="26" s="1"/>
  <c r="DV141" i="26"/>
  <c r="DT163" i="26"/>
  <c r="DT166" i="26" s="1"/>
  <c r="DW173" i="26"/>
  <c r="DW176" i="26" s="1"/>
  <c r="EB183" i="26"/>
  <c r="EB186" i="26" s="1"/>
  <c r="EC203" i="26"/>
  <c r="EC206" i="26" s="1"/>
  <c r="DT223" i="26"/>
  <c r="DT226" i="26" s="1"/>
  <c r="DZ233" i="26"/>
  <c r="DZ236" i="26" s="1"/>
  <c r="DV11" i="26"/>
  <c r="DV26" i="26"/>
  <c r="DY23" i="26"/>
  <c r="EC36" i="26"/>
  <c r="DU41" i="26"/>
  <c r="EB53" i="26"/>
  <c r="EB56" i="26" s="1"/>
  <c r="EC73" i="26"/>
  <c r="EC76" i="26" s="1"/>
  <c r="DV83" i="26"/>
  <c r="DV86" i="26" s="1"/>
  <c r="DW113" i="26"/>
  <c r="DZ123" i="26"/>
  <c r="DZ126" i="26" s="1"/>
  <c r="DW141" i="26"/>
  <c r="DV163" i="26"/>
  <c r="DV166" i="26" s="1"/>
  <c r="DY173" i="26"/>
  <c r="DU193" i="26"/>
  <c r="DU196" i="26" s="1"/>
  <c r="EC211" i="26"/>
  <c r="DV223" i="26"/>
  <c r="DV226" i="26" s="1"/>
  <c r="EB233" i="26"/>
  <c r="EB236" i="26" s="1"/>
  <c r="DY11" i="26"/>
  <c r="EA23" i="26"/>
  <c r="EA26" i="26" s="1"/>
  <c r="DW31" i="26"/>
  <c r="DV41" i="26"/>
  <c r="EC53" i="26"/>
  <c r="EC56" i="26" s="1"/>
  <c r="DY83" i="26"/>
  <c r="DY86" i="26" s="1"/>
  <c r="DY113" i="26"/>
  <c r="DY116" i="26" s="1"/>
  <c r="EB123" i="26"/>
  <c r="EB126" i="26" s="1"/>
  <c r="ED126" i="26" s="1"/>
  <c r="N91" i="24" s="1"/>
  <c r="DU143" i="26"/>
  <c r="DU151" i="26"/>
  <c r="DX163" i="26"/>
  <c r="DX166" i="26" s="1"/>
  <c r="DZ176" i="26"/>
  <c r="EB173" i="26"/>
  <c r="EB176" i="26" s="1"/>
  <c r="DX193" i="26"/>
  <c r="DX196" i="26" s="1"/>
  <c r="DT213" i="26"/>
  <c r="DT216" i="26" s="1"/>
  <c r="DW223" i="26"/>
  <c r="DW226" i="26" s="1"/>
  <c r="EA11" i="26"/>
  <c r="EC23" i="26"/>
  <c r="EC26" i="26" s="1"/>
  <c r="EC31" i="26"/>
  <c r="EB41" i="26"/>
  <c r="DW61" i="26"/>
  <c r="EA83" i="26"/>
  <c r="EA86" i="26" s="1"/>
  <c r="DV91" i="26"/>
  <c r="DV103" i="26"/>
  <c r="DV106" i="26" s="1"/>
  <c r="EA113" i="26"/>
  <c r="EA116" i="26" s="1"/>
  <c r="DW151" i="26"/>
  <c r="DY163" i="26"/>
  <c r="DY166" i="26" s="1"/>
  <c r="DZ193" i="26"/>
  <c r="DZ196" i="26" s="1"/>
  <c r="DV213" i="26"/>
  <c r="DV216" i="26" s="1"/>
  <c r="DY223" i="26"/>
  <c r="DY226" i="26" s="1"/>
  <c r="DV241" i="26"/>
  <c r="EB11" i="26"/>
  <c r="DT33" i="26"/>
  <c r="DT36" i="26" s="1"/>
  <c r="DT43" i="26"/>
  <c r="DT46" i="26" s="1"/>
  <c r="DX61" i="26"/>
  <c r="DY91" i="26"/>
  <c r="DX103" i="26"/>
  <c r="DX106" i="26" s="1"/>
  <c r="DX143" i="26"/>
  <c r="DX146" i="26" s="1"/>
  <c r="ED146" i="26" s="1"/>
  <c r="N93" i="24" s="1"/>
  <c r="DT153" i="26"/>
  <c r="DT156" i="26" s="1"/>
  <c r="ED156" i="26" s="1"/>
  <c r="N94" i="24" s="1"/>
  <c r="EA163" i="26"/>
  <c r="EB193" i="26"/>
  <c r="EB196" i="26" s="1"/>
  <c r="DX213" i="26"/>
  <c r="DX216" i="26" s="1"/>
  <c r="EB223" i="26"/>
  <c r="EB226" i="26" s="1"/>
  <c r="DU243" i="26"/>
  <c r="DU246" i="26" s="1"/>
  <c r="DU13" i="26"/>
  <c r="DU16" i="26" s="1"/>
  <c r="DV33" i="26"/>
  <c r="DV36" i="26" s="1"/>
  <c r="DW43" i="26"/>
  <c r="DW46" i="26" s="1"/>
  <c r="DX51" i="26"/>
  <c r="DU63" i="26"/>
  <c r="DU66" i="26" s="1"/>
  <c r="DY71" i="26"/>
  <c r="EC103" i="26"/>
  <c r="EC106" i="26" s="1"/>
  <c r="DU121" i="26"/>
  <c r="EA131" i="26"/>
  <c r="EC143" i="26"/>
  <c r="EC146" i="26" s="1"/>
  <c r="DV153" i="26"/>
  <c r="DV156" i="26" s="1"/>
  <c r="EB163" i="26"/>
  <c r="EB166" i="26" s="1"/>
  <c r="EC193" i="26"/>
  <c r="EC196" i="26" s="1"/>
  <c r="DY213" i="26"/>
  <c r="DY216" i="26" s="1"/>
  <c r="DV246" i="26"/>
  <c r="DX243" i="26"/>
  <c r="DX246" i="26" s="1"/>
  <c r="DY43" i="26"/>
  <c r="DY46" i="26" s="1"/>
  <c r="DZ71" i="26"/>
  <c r="DU93" i="26"/>
  <c r="DU96" i="26" s="1"/>
  <c r="DU133" i="26"/>
  <c r="DU136" i="26" s="1"/>
  <c r="DX156" i="26"/>
  <c r="DZ153" i="26"/>
  <c r="DZ156" i="26" s="1"/>
  <c r="DZ171" i="26"/>
  <c r="DT183" i="26"/>
  <c r="DT186" i="26" s="1"/>
  <c r="DV203" i="26"/>
  <c r="DV206" i="26" s="1"/>
  <c r="EA213" i="26"/>
  <c r="EA216" i="26" s="1"/>
  <c r="DT233" i="26"/>
  <c r="DT236" i="26" s="1"/>
  <c r="DZ243" i="26"/>
  <c r="DZ246" i="26" s="1"/>
  <c r="DX13" i="26"/>
  <c r="DY33" i="26"/>
  <c r="DY36" i="26" s="1"/>
  <c r="EA43" i="26"/>
  <c r="DZ63" i="26"/>
  <c r="DZ66" i="26" s="1"/>
  <c r="DU73" i="26"/>
  <c r="DX93" i="26"/>
  <c r="DX96" i="26" s="1"/>
  <c r="DT123" i="26"/>
  <c r="DT126" i="26" s="1"/>
  <c r="DW133" i="26"/>
  <c r="DW136" i="26" s="1"/>
  <c r="EA153" i="26"/>
  <c r="EA156" i="26" s="1"/>
  <c r="EA171" i="26"/>
  <c r="DU183" i="26"/>
  <c r="DU186" i="26" s="1"/>
  <c r="DX203" i="26"/>
  <c r="DX206" i="26" s="1"/>
  <c r="DU233" i="26"/>
  <c r="DU236" i="26" s="1"/>
  <c r="EB243" i="26"/>
  <c r="EB246" i="26" s="1"/>
  <c r="EA16" i="26"/>
  <c r="DZ13" i="26"/>
  <c r="DZ16" i="26" s="1"/>
  <c r="EA33" i="26"/>
  <c r="EA36" i="26" s="1"/>
  <c r="DU53" i="26"/>
  <c r="DU56" i="26" s="1"/>
  <c r="EC63" i="26"/>
  <c r="EC66" i="26" s="1"/>
  <c r="DX73" i="26"/>
  <c r="DX76" i="26" s="1"/>
  <c r="ED76" i="26" s="1"/>
  <c r="N86" i="24" s="1"/>
  <c r="DZ93" i="26"/>
  <c r="DZ96" i="26" s="1"/>
  <c r="DX111" i="26"/>
  <c r="DZ133" i="26"/>
  <c r="EC153" i="26"/>
  <c r="EC156" i="26" s="1"/>
  <c r="DT173" i="26"/>
  <c r="DT176" i="26" s="1"/>
  <c r="DW183" i="26"/>
  <c r="DW186" i="26" s="1"/>
  <c r="DZ203" i="26"/>
  <c r="DZ206" i="26" s="1"/>
  <c r="DW233" i="26"/>
  <c r="DW236" i="26" s="1"/>
  <c r="EC243" i="26"/>
  <c r="EC246" i="26" s="1"/>
  <c r="EC13" i="26"/>
  <c r="EC16" i="26" s="1"/>
  <c r="EB33" i="26"/>
  <c r="EB36" i="26" s="1"/>
  <c r="DX56" i="26"/>
  <c r="DW53" i="26"/>
  <c r="DW56" i="26" s="1"/>
  <c r="EB93" i="26"/>
  <c r="DT113" i="26"/>
  <c r="DT116" i="26" s="1"/>
  <c r="DW123" i="26"/>
  <c r="DW126" i="26" s="1"/>
  <c r="EC133" i="26"/>
  <c r="EC136" i="26" s="1"/>
  <c r="DV173" i="26"/>
  <c r="DV176" i="26" s="1"/>
  <c r="DZ183" i="26"/>
  <c r="DZ186" i="26" s="1"/>
  <c r="EA203" i="26"/>
  <c r="EA206" i="26" s="1"/>
  <c r="DZ221" i="26"/>
  <c r="DX233" i="26"/>
  <c r="DU226" i="20"/>
  <c r="DX106" i="20"/>
  <c r="DY166" i="20"/>
  <c r="DY206" i="20"/>
  <c r="DY13" i="20"/>
  <c r="DY16" i="20" s="1"/>
  <c r="DZ21" i="20"/>
  <c r="EB36" i="20"/>
  <c r="DW43" i="20"/>
  <c r="DW46" i="20" s="1"/>
  <c r="DU53" i="20"/>
  <c r="DU56" i="20" s="1"/>
  <c r="ED56" i="20" s="1"/>
  <c r="N84" i="19" s="1"/>
  <c r="DW63" i="20"/>
  <c r="EA73" i="20"/>
  <c r="EA76" i="20" s="1"/>
  <c r="DW83" i="20"/>
  <c r="DV93" i="20"/>
  <c r="DV96" i="20" s="1"/>
  <c r="DX103" i="20"/>
  <c r="DU126" i="20"/>
  <c r="DY121" i="20"/>
  <c r="EA131" i="20"/>
  <c r="DY143" i="20"/>
  <c r="DY146" i="20" s="1"/>
  <c r="DU151" i="20"/>
  <c r="DW163" i="20"/>
  <c r="DW166" i="20" s="1"/>
  <c r="DX176" i="20"/>
  <c r="EB173" i="20"/>
  <c r="EB176" i="20" s="1"/>
  <c r="DU213" i="20"/>
  <c r="DU216" i="20" s="1"/>
  <c r="EC223" i="20"/>
  <c r="EC226" i="20" s="1"/>
  <c r="EC13" i="20"/>
  <c r="EC16" i="20" s="1"/>
  <c r="DT23" i="20"/>
  <c r="DX43" i="20"/>
  <c r="DX46" i="20" s="1"/>
  <c r="DV53" i="20"/>
  <c r="DV56" i="20" s="1"/>
  <c r="DW66" i="20"/>
  <c r="DY63" i="20"/>
  <c r="DY66" i="20" s="1"/>
  <c r="EC73" i="20"/>
  <c r="EC76" i="20" s="1"/>
  <c r="DY83" i="20"/>
  <c r="DY86" i="20" s="1"/>
  <c r="DX93" i="20"/>
  <c r="DX96" i="20" s="1"/>
  <c r="DY103" i="20"/>
  <c r="DY106" i="20" s="1"/>
  <c r="EC121" i="20"/>
  <c r="DT133" i="20"/>
  <c r="DT136" i="20" s="1"/>
  <c r="EA143" i="20"/>
  <c r="EA146" i="20" s="1"/>
  <c r="DZ151" i="20"/>
  <c r="DZ166" i="20"/>
  <c r="DY163" i="20"/>
  <c r="EC173" i="20"/>
  <c r="DW191" i="20"/>
  <c r="DW213" i="20"/>
  <c r="DW216" i="20" s="1"/>
  <c r="DW231" i="20"/>
  <c r="DW23" i="20"/>
  <c r="DW26" i="20" s="1"/>
  <c r="DX31" i="20"/>
  <c r="EA43" i="20"/>
  <c r="EA46" i="20" s="1"/>
  <c r="DW53" i="20"/>
  <c r="DW56" i="20" s="1"/>
  <c r="DZ63" i="20"/>
  <c r="DZ66" i="20" s="1"/>
  <c r="EB86" i="20"/>
  <c r="EA83" i="20"/>
  <c r="DZ93" i="20"/>
  <c r="DZ96" i="20" s="1"/>
  <c r="EB103" i="20"/>
  <c r="EB106" i="20" s="1"/>
  <c r="DU123" i="20"/>
  <c r="DX133" i="20"/>
  <c r="DT153" i="20"/>
  <c r="DT156" i="20" s="1"/>
  <c r="EB163" i="20"/>
  <c r="EB166" i="20" s="1"/>
  <c r="DT193" i="20"/>
  <c r="DZ213" i="20"/>
  <c r="DZ216" i="20" s="1"/>
  <c r="DY231" i="20"/>
  <c r="EA23" i="20"/>
  <c r="EA26" i="20" s="1"/>
  <c r="EB31" i="20"/>
  <c r="EC43" i="20"/>
  <c r="EC46" i="20" s="1"/>
  <c r="EA53" i="20"/>
  <c r="EA56" i="20" s="1"/>
  <c r="EC63" i="20"/>
  <c r="EC66" i="20" s="1"/>
  <c r="EC83" i="20"/>
  <c r="EC86" i="20" s="1"/>
  <c r="EA93" i="20"/>
  <c r="EA96" i="20" s="1"/>
  <c r="DW111" i="20"/>
  <c r="DX126" i="20"/>
  <c r="DV123" i="20"/>
  <c r="DV126" i="20" s="1"/>
  <c r="DZ133" i="20"/>
  <c r="DV153" i="20"/>
  <c r="DV156" i="20" s="1"/>
  <c r="DV193" i="20"/>
  <c r="DV196" i="20" s="1"/>
  <c r="EB213" i="20"/>
  <c r="EB216" i="20" s="1"/>
  <c r="DY221" i="20"/>
  <c r="DV233" i="20"/>
  <c r="DV236" i="20" s="1"/>
  <c r="EC31" i="20"/>
  <c r="EB53" i="20"/>
  <c r="EB56" i="20" s="1"/>
  <c r="EB76" i="20"/>
  <c r="DY111" i="20"/>
  <c r="DZ123" i="20"/>
  <c r="DY153" i="20"/>
  <c r="DY156" i="20" s="1"/>
  <c r="DW181" i="20"/>
  <c r="DX193" i="20"/>
  <c r="DX196" i="20" s="1"/>
  <c r="DU201" i="20"/>
  <c r="EA221" i="20"/>
  <c r="DX233" i="20"/>
  <c r="DU33" i="20"/>
  <c r="DU36" i="20" s="1"/>
  <c r="EC53" i="20"/>
  <c r="EA66" i="20"/>
  <c r="DX81" i="20"/>
  <c r="EC111" i="20"/>
  <c r="EB123" i="20"/>
  <c r="EB126" i="20" s="1"/>
  <c r="EB133" i="20"/>
  <c r="EA153" i="20"/>
  <c r="EA156" i="20" s="1"/>
  <c r="DX161" i="20"/>
  <c r="DY181" i="20"/>
  <c r="EA193" i="20"/>
  <c r="EA196" i="20" s="1"/>
  <c r="DT203" i="20"/>
  <c r="DT206" i="20" s="1"/>
  <c r="DZ233" i="20"/>
  <c r="DZ236" i="20" s="1"/>
  <c r="DW241" i="20"/>
  <c r="DY33" i="20"/>
  <c r="DY36" i="20" s="1"/>
  <c r="EB71" i="20"/>
  <c r="EB81" i="20"/>
  <c r="DT113" i="20"/>
  <c r="DT116" i="20" s="1"/>
  <c r="DZ161" i="20"/>
  <c r="DV183" i="20"/>
  <c r="DV186" i="20" s="1"/>
  <c r="DV203" i="20"/>
  <c r="DV206" i="20" s="1"/>
  <c r="DU223" i="20"/>
  <c r="EC233" i="20"/>
  <c r="EC236" i="20" s="1"/>
  <c r="DT243" i="20"/>
  <c r="DT246" i="20" s="1"/>
  <c r="DU131" i="20"/>
  <c r="EB141" i="20"/>
  <c r="EC161" i="20"/>
  <c r="DU173" i="20"/>
  <c r="DU176" i="20" s="1"/>
  <c r="DX183" i="20"/>
  <c r="DX186" i="20" s="1"/>
  <c r="DY203" i="20"/>
  <c r="DX223" i="20"/>
  <c r="DX226" i="20" s="1"/>
  <c r="DV243" i="20"/>
  <c r="DV13" i="20"/>
  <c r="DV16" i="20" s="1"/>
  <c r="DZ41" i="20"/>
  <c r="DY51" i="20"/>
  <c r="EA61" i="20"/>
  <c r="DW73" i="20"/>
  <c r="DW76" i="20" s="1"/>
  <c r="DU83" i="20"/>
  <c r="DU86" i="20" s="1"/>
  <c r="DT103" i="20"/>
  <c r="DT106" i="20" s="1"/>
  <c r="DY116" i="20"/>
  <c r="EB113" i="20"/>
  <c r="DV131" i="20"/>
  <c r="DV143" i="20"/>
  <c r="DV146" i="20" s="1"/>
  <c r="DT163" i="20"/>
  <c r="DW173" i="20"/>
  <c r="DW176" i="20" s="1"/>
  <c r="DZ183" i="20"/>
  <c r="DZ186" i="20" s="1"/>
  <c r="EB203" i="20"/>
  <c r="EB206" i="20" s="1"/>
  <c r="ED206" i="20" s="1"/>
  <c r="N99" i="19" s="1"/>
  <c r="EA211" i="20"/>
  <c r="DX236" i="20"/>
  <c r="DX13" i="20"/>
  <c r="DX16" i="20" s="1"/>
  <c r="DZ51" i="20"/>
  <c r="EB61" i="20"/>
  <c r="DX73" i="20"/>
  <c r="DX76" i="20" s="1"/>
  <c r="DV83" i="20"/>
  <c r="DT93" i="20"/>
  <c r="DV103" i="20"/>
  <c r="DV106" i="20" s="1"/>
  <c r="DT126" i="20"/>
  <c r="DX121" i="20"/>
  <c r="DV136" i="20"/>
  <c r="DW131" i="20"/>
  <c r="DX143" i="20"/>
  <c r="DU163" i="20"/>
  <c r="DU166" i="20" s="1"/>
  <c r="DZ173" i="20"/>
  <c r="DZ176" i="20" s="1"/>
  <c r="ED176" i="20" s="1"/>
  <c r="N96" i="19" s="1"/>
  <c r="EC183" i="20"/>
  <c r="EC186" i="20" s="1"/>
  <c r="DT213" i="20"/>
  <c r="DT216" i="20" s="1"/>
  <c r="EB223" i="20"/>
  <c r="EB226" i="20" s="1"/>
  <c r="ED226" i="20" s="1"/>
  <c r="N101" i="19" s="1"/>
  <c r="EA243" i="20"/>
  <c r="EA246" i="20" s="1"/>
  <c r="DW106" i="16"/>
  <c r="DZ116" i="16"/>
  <c r="DZ146" i="16"/>
  <c r="EB216" i="16"/>
  <c r="EC156" i="16"/>
  <c r="EC13" i="16"/>
  <c r="DY23" i="16"/>
  <c r="DY26" i="16" s="1"/>
  <c r="DT33" i="16"/>
  <c r="DT36" i="16" s="1"/>
  <c r="DX43" i="16"/>
  <c r="DY61" i="16"/>
  <c r="DZ73" i="16"/>
  <c r="DZ76" i="16" s="1"/>
  <c r="DT83" i="16"/>
  <c r="DT86" i="16" s="1"/>
  <c r="DX93" i="16"/>
  <c r="DZ103" i="16"/>
  <c r="DZ106" i="16" s="1"/>
  <c r="DX113" i="16"/>
  <c r="DX116" i="16" s="1"/>
  <c r="DZ141" i="16"/>
  <c r="EC151" i="16"/>
  <c r="DZ161" i="16"/>
  <c r="EC171" i="16"/>
  <c r="DZ183" i="16"/>
  <c r="DZ186" i="16" s="1"/>
  <c r="DX193" i="16"/>
  <c r="DX196" i="16" s="1"/>
  <c r="EB201" i="16"/>
  <c r="DV211" i="16"/>
  <c r="DT236" i="16"/>
  <c r="EB231" i="16"/>
  <c r="DX243" i="16"/>
  <c r="DX246" i="16" s="1"/>
  <c r="EA16" i="16"/>
  <c r="EA23" i="16"/>
  <c r="DU33" i="16"/>
  <c r="DU36" i="16" s="1"/>
  <c r="DZ43" i="16"/>
  <c r="EB61" i="16"/>
  <c r="DU83" i="16"/>
  <c r="DZ93" i="16"/>
  <c r="DZ96" i="16" s="1"/>
  <c r="EA103" i="16"/>
  <c r="EA106" i="16" s="1"/>
  <c r="DZ113" i="16"/>
  <c r="EC136" i="16"/>
  <c r="EC141" i="16"/>
  <c r="DV153" i="16"/>
  <c r="EB161" i="16"/>
  <c r="DV176" i="16"/>
  <c r="EB173" i="16"/>
  <c r="EB176" i="16" s="1"/>
  <c r="EA183" i="16"/>
  <c r="DZ193" i="16"/>
  <c r="DZ196" i="16" s="1"/>
  <c r="EC201" i="16"/>
  <c r="DX211" i="16"/>
  <c r="DZ226" i="16"/>
  <c r="DU236" i="16"/>
  <c r="EC231" i="16"/>
  <c r="DZ243" i="16"/>
  <c r="DZ246" i="16" s="1"/>
  <c r="EB16" i="16"/>
  <c r="EB23" i="16"/>
  <c r="EB26" i="16" s="1"/>
  <c r="DV33" i="16"/>
  <c r="DV36" i="16" s="1"/>
  <c r="EB43" i="16"/>
  <c r="EB46" i="16" s="1"/>
  <c r="DU51" i="16"/>
  <c r="EC61" i="16"/>
  <c r="DV83" i="16"/>
  <c r="DV86" i="16" s="1"/>
  <c r="EB93" i="16"/>
  <c r="EB96" i="16" s="1"/>
  <c r="EC103" i="16"/>
  <c r="EC106" i="16" s="1"/>
  <c r="DT126" i="16"/>
  <c r="DV121" i="16"/>
  <c r="DT136" i="16"/>
  <c r="DX131" i="16"/>
  <c r="DU143" i="16"/>
  <c r="DU146" i="16" s="1"/>
  <c r="DW153" i="16"/>
  <c r="DW156" i="16" s="1"/>
  <c r="DT163" i="16"/>
  <c r="DT166" i="16" s="1"/>
  <c r="DW176" i="16"/>
  <c r="EC183" i="16"/>
  <c r="EC186" i="16" s="1"/>
  <c r="DY196" i="16"/>
  <c r="EB193" i="16"/>
  <c r="EB196" i="16" s="1"/>
  <c r="DX206" i="16"/>
  <c r="DV203" i="16"/>
  <c r="DV206" i="16" s="1"/>
  <c r="DZ211" i="16"/>
  <c r="DZ233" i="16"/>
  <c r="DZ236" i="16" s="1"/>
  <c r="EB243" i="16"/>
  <c r="EB246" i="16" s="1"/>
  <c r="EC16" i="16"/>
  <c r="DT26" i="16"/>
  <c r="DX21" i="16"/>
  <c r="EC23" i="16"/>
  <c r="EC26" i="16" s="1"/>
  <c r="DY33" i="16"/>
  <c r="DY36" i="16" s="1"/>
  <c r="ED36" i="16" s="1"/>
  <c r="N82" i="5" s="1"/>
  <c r="EC51" i="16"/>
  <c r="DV63" i="16"/>
  <c r="DV66" i="16" s="1"/>
  <c r="DX83" i="16"/>
  <c r="DW121" i="16"/>
  <c r="DU136" i="16"/>
  <c r="EA131" i="16"/>
  <c r="DX143" i="16"/>
  <c r="DY153" i="16"/>
  <c r="DY156" i="16" s="1"/>
  <c r="DV163" i="16"/>
  <c r="DV166" i="16" s="1"/>
  <c r="DW203" i="16"/>
  <c r="EB211" i="16"/>
  <c r="DW236" i="16"/>
  <c r="ED236" i="16" s="1"/>
  <c r="N102" i="5" s="1"/>
  <c r="DY11" i="16"/>
  <c r="EA33" i="16"/>
  <c r="EA36" i="16" s="1"/>
  <c r="DT53" i="16"/>
  <c r="DT56" i="16" s="1"/>
  <c r="DX63" i="16"/>
  <c r="DX66" i="16" s="1"/>
  <c r="DZ83" i="16"/>
  <c r="DZ86" i="16" s="1"/>
  <c r="EC96" i="16"/>
  <c r="DW101" i="16"/>
  <c r="DV111" i="16"/>
  <c r="DU123" i="16"/>
  <c r="DU126" i="16" s="1"/>
  <c r="DV136" i="16"/>
  <c r="EC131" i="16"/>
  <c r="EA153" i="16"/>
  <c r="EA156" i="16" s="1"/>
  <c r="DY163" i="16"/>
  <c r="DY176" i="16"/>
  <c r="EB186" i="16"/>
  <c r="DY203" i="16"/>
  <c r="DY206" i="16" s="1"/>
  <c r="DY216" i="16"/>
  <c r="DT213" i="16"/>
  <c r="DT216" i="16" s="1"/>
  <c r="EA246" i="16"/>
  <c r="DU16" i="16"/>
  <c r="DZ11" i="16"/>
  <c r="EB33" i="16"/>
  <c r="EB36" i="16" s="1"/>
  <c r="DV53" i="16"/>
  <c r="EB83" i="16"/>
  <c r="EB86" i="16" s="1"/>
  <c r="DT96" i="16"/>
  <c r="DU91" i="16"/>
  <c r="DY101" i="16"/>
  <c r="DW136" i="16"/>
  <c r="DZ133" i="16"/>
  <c r="EB156" i="16"/>
  <c r="DZ176" i="16"/>
  <c r="EA203" i="16"/>
  <c r="EA206" i="16" s="1"/>
  <c r="DU213" i="16"/>
  <c r="DT226" i="16"/>
  <c r="DW221" i="16"/>
  <c r="DV16" i="16"/>
  <c r="DX53" i="16"/>
  <c r="DX56" i="16" s="1"/>
  <c r="DZ63" i="16"/>
  <c r="DZ66" i="16" s="1"/>
  <c r="EA71" i="16"/>
  <c r="DV116" i="16"/>
  <c r="DX126" i="16"/>
  <c r="EA216" i="16"/>
  <c r="DU226" i="16"/>
  <c r="DX13" i="16"/>
  <c r="DX16" i="16" s="1"/>
  <c r="DZ53" i="16"/>
  <c r="DZ56" i="16" s="1"/>
  <c r="EC71" i="16"/>
  <c r="EB111" i="16"/>
  <c r="EB123" i="16"/>
  <c r="DY191" i="16"/>
  <c r="DV226" i="16"/>
  <c r="EB223" i="16"/>
  <c r="EB226" i="16" s="1"/>
  <c r="DV23" i="16"/>
  <c r="DV26" i="16" s="1"/>
  <c r="DW36" i="16"/>
  <c r="DU43" i="16"/>
  <c r="DU46" i="16" s="1"/>
  <c r="EB66" i="16"/>
  <c r="DT73" i="16"/>
  <c r="DT76" i="16" s="1"/>
  <c r="DV103" i="16"/>
  <c r="DV106" i="16" s="1"/>
  <c r="DT113" i="16"/>
  <c r="DT116" i="16" s="1"/>
  <c r="EC146" i="16"/>
  <c r="DU183" i="16"/>
  <c r="DU186" i="16" s="1"/>
  <c r="DU196" i="16"/>
  <c r="DX36" i="16"/>
  <c r="DV43" i="16"/>
  <c r="DV46" i="16" s="1"/>
  <c r="DV73" i="16"/>
  <c r="DV76" i="16" s="1"/>
  <c r="DW81" i="16"/>
  <c r="DV93" i="16"/>
  <c r="DY116" i="16"/>
  <c r="DT146" i="16"/>
  <c r="DT176" i="16"/>
  <c r="EA171" i="16"/>
  <c r="DV183" i="16"/>
  <c r="DV196" i="16"/>
  <c r="DV246" i="16"/>
  <c r="DT243" i="16"/>
  <c r="EA145" i="12"/>
  <c r="EC193" i="12"/>
  <c r="EA25" i="12"/>
  <c r="EC26" i="12" s="1"/>
  <c r="O51" i="4" s="1"/>
  <c r="EF33" i="12"/>
  <c r="EA65" i="12"/>
  <c r="EB81" i="12"/>
  <c r="EH22" i="12"/>
  <c r="EH25" i="12" s="1"/>
  <c r="EB105" i="12"/>
  <c r="EC65" i="12"/>
  <c r="EC105" i="12"/>
  <c r="EC49" i="12"/>
  <c r="EF62" i="12"/>
  <c r="EF65" i="12" s="1"/>
  <c r="EC89" i="12"/>
  <c r="EA129" i="12"/>
  <c r="EH62" i="12"/>
  <c r="EH65" i="12" s="1"/>
  <c r="EC73" i="12"/>
  <c r="EC113" i="12"/>
  <c r="EB129" i="12"/>
  <c r="EB41" i="12"/>
  <c r="EA89" i="12"/>
  <c r="EF38" i="12"/>
  <c r="EF41" i="12" s="1"/>
  <c r="EA49" i="12"/>
  <c r="EF73" i="12"/>
  <c r="EB89" i="12"/>
  <c r="EH102" i="12"/>
  <c r="EH105" i="12" s="1"/>
  <c r="EF113" i="12"/>
  <c r="EF126" i="12"/>
  <c r="EC185" i="12"/>
  <c r="EF22" i="12"/>
  <c r="EF25" i="12" s="1"/>
  <c r="EB49" i="12"/>
  <c r="EF105" i="12"/>
  <c r="EG161" i="12"/>
  <c r="EF86" i="12"/>
  <c r="EF89" i="12" s="1"/>
  <c r="EH137" i="12"/>
  <c r="EG193" i="12"/>
  <c r="EF46" i="12"/>
  <c r="EF49" i="12" s="1"/>
  <c r="EH70" i="12"/>
  <c r="EH86" i="12"/>
  <c r="EH89" i="12" s="1"/>
  <c r="EH113" i="12"/>
  <c r="EH46" i="12"/>
  <c r="EH49" i="12" s="1"/>
  <c r="EA81" i="12"/>
  <c r="EA121" i="12"/>
  <c r="EH129" i="12"/>
  <c r="EH190" i="12"/>
  <c r="EH193" i="12" s="1"/>
  <c r="EG33" i="12"/>
  <c r="EH57" i="12"/>
  <c r="EG81" i="12"/>
  <c r="EG97" i="12"/>
  <c r="EG121" i="12"/>
  <c r="EC145" i="12"/>
  <c r="EA201" i="12"/>
  <c r="EH81" i="12"/>
  <c r="EH97" i="12"/>
  <c r="EB121" i="12"/>
  <c r="EF142" i="12"/>
  <c r="EF145" i="12" s="1"/>
  <c r="EG153" i="12"/>
  <c r="EG201" i="12"/>
  <c r="EF17" i="12"/>
  <c r="EF78" i="12"/>
  <c r="EF118" i="12"/>
  <c r="EF121" i="12" s="1"/>
  <c r="EC153" i="12"/>
  <c r="EA161" i="12"/>
  <c r="EB161" i="12"/>
  <c r="EB145" i="12"/>
  <c r="EH161" i="12"/>
  <c r="EH169" i="12"/>
  <c r="EF158" i="12"/>
  <c r="EF161" i="12" s="1"/>
  <c r="EF193" i="12"/>
  <c r="EA169" i="12"/>
  <c r="EH142" i="12"/>
  <c r="EH145" i="12" s="1"/>
  <c r="EB169" i="12"/>
  <c r="EF185" i="12"/>
  <c r="EF201" i="12"/>
  <c r="EF153" i="12"/>
  <c r="EF166" i="12"/>
  <c r="EF169" i="12" s="1"/>
  <c r="EH185" i="12"/>
  <c r="EH177" i="12"/>
  <c r="EH201" i="12"/>
  <c r="EB185" i="12"/>
  <c r="EB201" i="12"/>
  <c r="EG57" i="12"/>
  <c r="EF97" i="12"/>
  <c r="EH121" i="12"/>
  <c r="EG17" i="12"/>
  <c r="EG41" i="12"/>
  <c r="EH17" i="12"/>
  <c r="EH41" i="12"/>
  <c r="EF129" i="12"/>
  <c r="EF137" i="12"/>
  <c r="EG169" i="12"/>
  <c r="EF177" i="12"/>
  <c r="EG73" i="12"/>
  <c r="EF81" i="12"/>
  <c r="EG113" i="12"/>
  <c r="EG137" i="12"/>
  <c r="EH153" i="12"/>
  <c r="EG177" i="12"/>
  <c r="EF57" i="12"/>
  <c r="EH73" i="12"/>
  <c r="EC34" i="12"/>
  <c r="O52" i="4" s="1"/>
  <c r="EA17" i="12"/>
  <c r="EC41" i="12"/>
  <c r="EG46" i="12"/>
  <c r="EG49" i="12" s="1"/>
  <c r="EA57" i="12"/>
  <c r="EC81" i="12"/>
  <c r="EG86" i="12"/>
  <c r="EG89" i="12" s="1"/>
  <c r="EA97" i="12"/>
  <c r="EC121" i="12"/>
  <c r="EG126" i="12"/>
  <c r="EG129" i="12" s="1"/>
  <c r="EA137" i="12"/>
  <c r="EC161" i="12"/>
  <c r="EA177" i="12"/>
  <c r="EC201" i="12"/>
  <c r="EB17" i="12"/>
  <c r="EB57" i="12"/>
  <c r="EB97" i="12"/>
  <c r="EB137" i="12"/>
  <c r="EB177" i="12"/>
  <c r="EC17" i="12"/>
  <c r="EG22" i="12"/>
  <c r="EG25" i="12" s="1"/>
  <c r="EA33" i="12"/>
  <c r="EC57" i="12"/>
  <c r="EG62" i="12"/>
  <c r="EG65" i="12" s="1"/>
  <c r="EA73" i="12"/>
  <c r="EC97" i="12"/>
  <c r="EG102" i="12"/>
  <c r="EG105" i="12" s="1"/>
  <c r="EA113" i="12"/>
  <c r="EC137" i="12"/>
  <c r="EG142" i="12"/>
  <c r="EG145" i="12" s="1"/>
  <c r="EA153" i="12"/>
  <c r="EC177" i="12"/>
  <c r="EG182" i="12"/>
  <c r="EG185" i="12" s="1"/>
  <c r="EA193" i="12"/>
  <c r="EB73" i="12"/>
  <c r="EB113" i="12"/>
  <c r="EB153" i="12"/>
  <c r="EB193" i="12"/>
  <c r="EA105" i="12"/>
  <c r="EC129" i="12"/>
  <c r="EC130" i="12" s="1"/>
  <c r="O64" i="4" s="1"/>
  <c r="EC169" i="12"/>
  <c r="EA185" i="12"/>
  <c r="ED16" i="16"/>
  <c r="N80" i="5" s="1"/>
  <c r="DX46" i="16"/>
  <c r="EA26" i="16"/>
  <c r="DZ46" i="16"/>
  <c r="DU86" i="16"/>
  <c r="DV56" i="16"/>
  <c r="DY66" i="16"/>
  <c r="DW11" i="16"/>
  <c r="EC36" i="16"/>
  <c r="DU113" i="16"/>
  <c r="DU116" i="16" s="1"/>
  <c r="DU111" i="16"/>
  <c r="DY166" i="16"/>
  <c r="DU61" i="16"/>
  <c r="EA193" i="16"/>
  <c r="EA196" i="16" s="1"/>
  <c r="EA191" i="16"/>
  <c r="DU11" i="16"/>
  <c r="DV11" i="16"/>
  <c r="DZ21" i="16"/>
  <c r="EC31" i="16"/>
  <c r="DY71" i="16"/>
  <c r="EA81" i="16"/>
  <c r="EA93" i="16"/>
  <c r="EA96" i="16" s="1"/>
  <c r="EA91" i="16"/>
  <c r="DX96" i="16"/>
  <c r="DY121" i="16"/>
  <c r="EB141" i="16"/>
  <c r="DV156" i="16"/>
  <c r="EA163" i="16"/>
  <c r="EA166" i="16" s="1"/>
  <c r="EA161" i="16"/>
  <c r="DX163" i="16"/>
  <c r="DX166" i="16" s="1"/>
  <c r="DU171" i="16"/>
  <c r="DT183" i="16"/>
  <c r="DT186" i="16" s="1"/>
  <c r="DW206" i="16"/>
  <c r="DX223" i="16"/>
  <c r="DX226" i="16" s="1"/>
  <c r="EA233" i="16"/>
  <c r="EA236" i="16" s="1"/>
  <c r="DX183" i="16"/>
  <c r="DX186" i="16" s="1"/>
  <c r="DV186" i="16"/>
  <c r="DT201" i="16"/>
  <c r="DW213" i="16"/>
  <c r="DW216" i="16" s="1"/>
  <c r="DW211" i="16"/>
  <c r="DY41" i="16"/>
  <c r="DW51" i="16"/>
  <c r="ED51" i="16" s="1"/>
  <c r="N54" i="5" s="1"/>
  <c r="EA86" i="16"/>
  <c r="DW113" i="16"/>
  <c r="DW116" i="16" s="1"/>
  <c r="DW111" i="16"/>
  <c r="DT151" i="16"/>
  <c r="EA11" i="16"/>
  <c r="DW31" i="16"/>
  <c r="ED31" i="16" s="1"/>
  <c r="N52" i="5" s="1"/>
  <c r="EA41" i="16"/>
  <c r="EC43" i="16"/>
  <c r="EC46" i="16" s="1"/>
  <c r="DY51" i="16"/>
  <c r="EA53" i="16"/>
  <c r="EA56" i="16" s="1"/>
  <c r="EA63" i="16"/>
  <c r="EA66" i="16" s="1"/>
  <c r="DX86" i="16"/>
  <c r="EC111" i="16"/>
  <c r="EA123" i="16"/>
  <c r="EA126" i="16" s="1"/>
  <c r="EA121" i="16"/>
  <c r="DY131" i="16"/>
  <c r="DX146" i="16"/>
  <c r="DU151" i="16"/>
  <c r="EC206" i="16"/>
  <c r="DY226" i="16"/>
  <c r="ED226" i="16" s="1"/>
  <c r="N101" i="5" s="1"/>
  <c r="EB11" i="16"/>
  <c r="DT21" i="16"/>
  <c r="DX31" i="16"/>
  <c r="EB53" i="16"/>
  <c r="EB56" i="16" s="1"/>
  <c r="DW73" i="16"/>
  <c r="DW76" i="16" s="1"/>
  <c r="DW91" i="16"/>
  <c r="DX103" i="16"/>
  <c r="DX106" i="16" s="1"/>
  <c r="ED106" i="16" s="1"/>
  <c r="N89" i="5" s="1"/>
  <c r="DX101" i="16"/>
  <c r="EB126" i="16"/>
  <c r="EA143" i="16"/>
  <c r="EA146" i="16" s="1"/>
  <c r="EA141" i="16"/>
  <c r="EA186" i="16"/>
  <c r="DW191" i="16"/>
  <c r="DU216" i="16"/>
  <c r="DT101" i="16"/>
  <c r="DT246" i="16"/>
  <c r="DU21" i="16"/>
  <c r="DX73" i="16"/>
  <c r="DX76" i="16" s="1"/>
  <c r="DW163" i="16"/>
  <c r="DW166" i="16" s="1"/>
  <c r="DW161" i="16"/>
  <c r="EC176" i="16"/>
  <c r="ED176" i="16" s="1"/>
  <c r="N96" i="5" s="1"/>
  <c r="DV216" i="16"/>
  <c r="EC243" i="16"/>
  <c r="EC246" i="16" s="1"/>
  <c r="EC241" i="16"/>
  <c r="DW41" i="16"/>
  <c r="ED41" i="16" s="1"/>
  <c r="N53" i="5" s="1"/>
  <c r="DW21" i="16"/>
  <c r="DZ31" i="16"/>
  <c r="DT43" i="16"/>
  <c r="DT46" i="16" s="1"/>
  <c r="EA113" i="16"/>
  <c r="EA116" i="16" s="1"/>
  <c r="EA111" i="16"/>
  <c r="DX153" i="16"/>
  <c r="DX156" i="16" s="1"/>
  <c r="DX151" i="16"/>
  <c r="DT61" i="16"/>
  <c r="EB133" i="16"/>
  <c r="EB136" i="16" s="1"/>
  <c r="EB131" i="16"/>
  <c r="DT11" i="16"/>
  <c r="ED11" i="16" s="1"/>
  <c r="N50" i="5" s="1"/>
  <c r="ED71" i="16"/>
  <c r="N56" i="5" s="1"/>
  <c r="EB73" i="16"/>
  <c r="EB76" i="16" s="1"/>
  <c r="DY93" i="16"/>
  <c r="DY96" i="16" s="1"/>
  <c r="DY91" i="16"/>
  <c r="DZ136" i="16"/>
  <c r="ED196" i="16"/>
  <c r="N98" i="5" s="1"/>
  <c r="DZ203" i="16"/>
  <c r="DZ206" i="16" s="1"/>
  <c r="DZ201" i="16"/>
  <c r="EC213" i="16"/>
  <c r="EC216" i="16" s="1"/>
  <c r="EC211" i="16"/>
  <c r="DU246" i="16"/>
  <c r="DY81" i="16"/>
  <c r="DV96" i="16"/>
  <c r="ED96" i="16" s="1"/>
  <c r="N88" i="5" s="1"/>
  <c r="EB103" i="16"/>
  <c r="EB106" i="16" s="1"/>
  <c r="EB101" i="16"/>
  <c r="EA136" i="16"/>
  <c r="DW63" i="16"/>
  <c r="DW66" i="16" s="1"/>
  <c r="DU73" i="16"/>
  <c r="DU76" i="16" s="1"/>
  <c r="ED76" i="16" s="1"/>
  <c r="N86" i="5" s="1"/>
  <c r="EC83" i="16"/>
  <c r="EC86" i="16" s="1"/>
  <c r="ED86" i="16" s="1"/>
  <c r="N87" i="5" s="1"/>
  <c r="DT91" i="16"/>
  <c r="DT121" i="16"/>
  <c r="DW131" i="16"/>
  <c r="DZ171" i="16"/>
  <c r="DV191" i="16"/>
  <c r="DV221" i="16"/>
  <c r="DY231" i="16"/>
  <c r="DY221" i="16"/>
  <c r="DU241" i="16"/>
  <c r="DX121" i="16"/>
  <c r="DT141" i="16"/>
  <c r="DT171" i="16"/>
  <c r="DW181" i="16"/>
  <c r="ED181" i="16" s="1"/>
  <c r="N67" i="5" s="1"/>
  <c r="DZ221" i="16"/>
  <c r="DV241" i="16"/>
  <c r="EA221" i="16"/>
  <c r="DT231" i="16"/>
  <c r="DW241" i="16"/>
  <c r="DZ121" i="16"/>
  <c r="DV141" i="16"/>
  <c r="DZ151" i="16"/>
  <c r="EC161" i="16"/>
  <c r="DV171" i="16"/>
  <c r="DY181" i="16"/>
  <c r="EC191" i="16"/>
  <c r="DU201" i="16"/>
  <c r="DY211" i="16"/>
  <c r="ED211" i="16" s="1"/>
  <c r="N70" i="5" s="1"/>
  <c r="EC221" i="16"/>
  <c r="DU231" i="16"/>
  <c r="DY241" i="16"/>
  <c r="DT131" i="16"/>
  <c r="DW141" i="16"/>
  <c r="DW171" i="16"/>
  <c r="DV231" i="16"/>
  <c r="EC91" i="16"/>
  <c r="DU101" i="16"/>
  <c r="DY111" i="16"/>
  <c r="EC121" i="16"/>
  <c r="DU131" i="16"/>
  <c r="DY141" i="16"/>
  <c r="EB151" i="16"/>
  <c r="DU161" i="16"/>
  <c r="ED161" i="16" s="1"/>
  <c r="N65" i="5" s="1"/>
  <c r="DX171" i="16"/>
  <c r="EB181" i="16"/>
  <c r="DT191" i="16"/>
  <c r="ED191" i="16" s="1"/>
  <c r="N68" i="5" s="1"/>
  <c r="DX201" i="16"/>
  <c r="EA211" i="16"/>
  <c r="DT221" i="16"/>
  <c r="ED221" i="16" s="1"/>
  <c r="N71" i="5" s="1"/>
  <c r="DW231" i="16"/>
  <c r="EA241" i="16"/>
  <c r="DV131" i="16"/>
  <c r="DY171" i="16"/>
  <c r="DU191" i="16"/>
  <c r="DU221" i="16"/>
  <c r="DX231" i="16"/>
  <c r="DZ86" i="20"/>
  <c r="DT26" i="20"/>
  <c r="DW126" i="20"/>
  <c r="ED126" i="20" s="1"/>
  <c r="N91" i="19" s="1"/>
  <c r="EC36" i="20"/>
  <c r="EC56" i="20"/>
  <c r="EB136" i="20"/>
  <c r="DT11" i="20"/>
  <c r="DU236" i="20"/>
  <c r="EA13" i="20"/>
  <c r="EA16" i="20" s="1"/>
  <c r="DZ26" i="20"/>
  <c r="EB21" i="20"/>
  <c r="DZ31" i="20"/>
  <c r="EA33" i="20"/>
  <c r="EA36" i="20" s="1"/>
  <c r="DY43" i="20"/>
  <c r="DY46" i="20" s="1"/>
  <c r="DY71" i="20"/>
  <c r="DZ81" i="20"/>
  <c r="EA86" i="20"/>
  <c r="EC101" i="20"/>
  <c r="EA111" i="20"/>
  <c r="EC143" i="20"/>
  <c r="EC146" i="20" s="1"/>
  <c r="EB13" i="20"/>
  <c r="EB16" i="20" s="1"/>
  <c r="EC21" i="20"/>
  <c r="DX51" i="20"/>
  <c r="DX61" i="20"/>
  <c r="ED61" i="20" s="1"/>
  <c r="N55" i="19" s="1"/>
  <c r="DZ71" i="20"/>
  <c r="EA121" i="20"/>
  <c r="DY131" i="20"/>
  <c r="DW141" i="20"/>
  <c r="DY173" i="20"/>
  <c r="DY176" i="20" s="1"/>
  <c r="DY171" i="20"/>
  <c r="DU11" i="20"/>
  <c r="DV163" i="20"/>
  <c r="DV166" i="20" s="1"/>
  <c r="DV161" i="20"/>
  <c r="DZ243" i="20"/>
  <c r="DZ246" i="20" s="1"/>
  <c r="DZ241" i="20"/>
  <c r="DU23" i="20"/>
  <c r="DU26" i="20" s="1"/>
  <c r="EB41" i="20"/>
  <c r="DX113" i="20"/>
  <c r="DX116" i="20" s="1"/>
  <c r="EC153" i="20"/>
  <c r="EC156" i="20" s="1"/>
  <c r="EC151" i="20"/>
  <c r="DT166" i="20"/>
  <c r="EB181" i="20"/>
  <c r="DU193" i="20"/>
  <c r="DU196" i="20" s="1"/>
  <c r="DU191" i="20"/>
  <c r="DT196" i="20"/>
  <c r="DW11" i="20"/>
  <c r="DT63" i="20"/>
  <c r="DT66" i="20" s="1"/>
  <c r="DT73" i="20"/>
  <c r="DT76" i="20" s="1"/>
  <c r="DU91" i="20"/>
  <c r="EB93" i="20"/>
  <c r="EB96" i="20" s="1"/>
  <c r="DZ103" i="20"/>
  <c r="DZ106" i="20" s="1"/>
  <c r="DZ113" i="20"/>
  <c r="DZ116" i="20" s="1"/>
  <c r="DZ143" i="20"/>
  <c r="DZ146" i="20" s="1"/>
  <c r="DZ141" i="20"/>
  <c r="EC176" i="20"/>
  <c r="EC211" i="20"/>
  <c r="DV21" i="20"/>
  <c r="ED21" i="20" s="1"/>
  <c r="N51" i="19" s="1"/>
  <c r="DX23" i="20"/>
  <c r="DX26" i="20" s="1"/>
  <c r="DT31" i="20"/>
  <c r="ED31" i="20" s="1"/>
  <c r="N52" i="19" s="1"/>
  <c r="DV33" i="20"/>
  <c r="DV36" i="20" s="1"/>
  <c r="DT43" i="20"/>
  <c r="DT46" i="20" s="1"/>
  <c r="DU63" i="20"/>
  <c r="DU66" i="20" s="1"/>
  <c r="DU73" i="20"/>
  <c r="DU76" i="20" s="1"/>
  <c r="DV86" i="20"/>
  <c r="ED86" i="20" s="1"/>
  <c r="N87" i="19" s="1"/>
  <c r="DV111" i="20"/>
  <c r="EB116" i="20"/>
  <c r="DT121" i="20"/>
  <c r="ED121" i="20" s="1"/>
  <c r="N61" i="19" s="1"/>
  <c r="DZ126" i="20"/>
  <c r="DX136" i="20"/>
  <c r="DV171" i="20"/>
  <c r="DY23" i="20"/>
  <c r="DY26" i="20" s="1"/>
  <c r="DW33" i="20"/>
  <c r="DW36" i="20" s="1"/>
  <c r="DU43" i="20"/>
  <c r="DU46" i="20" s="1"/>
  <c r="DV63" i="20"/>
  <c r="DV66" i="20" s="1"/>
  <c r="DT81" i="20"/>
  <c r="DW86" i="20"/>
  <c r="DU113" i="20"/>
  <c r="DU116" i="20" s="1"/>
  <c r="ED116" i="20" s="1"/>
  <c r="N90" i="19" s="1"/>
  <c r="DU111" i="20"/>
  <c r="EC133" i="20"/>
  <c r="EC136" i="20" s="1"/>
  <c r="EC131" i="20"/>
  <c r="DZ136" i="20"/>
  <c r="DX146" i="20"/>
  <c r="ED146" i="20" s="1"/>
  <c r="N93" i="19" s="1"/>
  <c r="EB151" i="20"/>
  <c r="DX171" i="20"/>
  <c r="EC203" i="20"/>
  <c r="EC206" i="20" s="1"/>
  <c r="EC201" i="20"/>
  <c r="DX213" i="20"/>
  <c r="DX216" i="20" s="1"/>
  <c r="DX211" i="20"/>
  <c r="DZ11" i="20"/>
  <c r="DT51" i="20"/>
  <c r="ED51" i="20" s="1"/>
  <c r="N54" i="19" s="1"/>
  <c r="EC91" i="20"/>
  <c r="EA101" i="20"/>
  <c r="DW121" i="20"/>
  <c r="EA163" i="20"/>
  <c r="EA166" i="20" s="1"/>
  <c r="EA161" i="20"/>
  <c r="EA171" i="20"/>
  <c r="DY191" i="20"/>
  <c r="DY193" i="20"/>
  <c r="DY196" i="20" s="1"/>
  <c r="EA233" i="20"/>
  <c r="EA236" i="20" s="1"/>
  <c r="EA231" i="20"/>
  <c r="DU243" i="20"/>
  <c r="DU246" i="20" s="1"/>
  <c r="DU241" i="20"/>
  <c r="DV41" i="20"/>
  <c r="ED41" i="20" s="1"/>
  <c r="N53" i="19" s="1"/>
  <c r="DV71" i="20"/>
  <c r="ED71" i="20" s="1"/>
  <c r="N56" i="19" s="1"/>
  <c r="DY93" i="20"/>
  <c r="DY96" i="20" s="1"/>
  <c r="DY91" i="20"/>
  <c r="DW103" i="20"/>
  <c r="DW106" i="20" s="1"/>
  <c r="ED106" i="20" s="1"/>
  <c r="N89" i="19" s="1"/>
  <c r="DW101" i="20"/>
  <c r="DT141" i="20"/>
  <c r="DX153" i="20"/>
  <c r="DX156" i="20" s="1"/>
  <c r="DX151" i="20"/>
  <c r="ED151" i="20" s="1"/>
  <c r="N64" i="19" s="1"/>
  <c r="EA183" i="20"/>
  <c r="EA186" i="20" s="1"/>
  <c r="ED186" i="20" s="1"/>
  <c r="N97" i="19" s="1"/>
  <c r="EA181" i="20"/>
  <c r="DZ193" i="20"/>
  <c r="DZ196" i="20" s="1"/>
  <c r="DZ191" i="20"/>
  <c r="ED191" i="20" s="1"/>
  <c r="N68" i="19" s="1"/>
  <c r="DV246" i="20"/>
  <c r="DY241" i="20"/>
  <c r="DY243" i="20"/>
  <c r="DY246" i="20" s="1"/>
  <c r="DT96" i="20"/>
  <c r="DU141" i="20"/>
  <c r="DW153" i="20"/>
  <c r="DW156" i="20" s="1"/>
  <c r="ED111" i="20"/>
  <c r="N60" i="19" s="1"/>
  <c r="DT171" i="20"/>
  <c r="DT181" i="20"/>
  <c r="EB191" i="20"/>
  <c r="DT231" i="20"/>
  <c r="EB241" i="20"/>
  <c r="DW201" i="20"/>
  <c r="DX201" i="20"/>
  <c r="DT221" i="20"/>
  <c r="EB231" i="20"/>
  <c r="DZ201" i="20"/>
  <c r="ED201" i="20" s="1"/>
  <c r="N69" i="19" s="1"/>
  <c r="DV221" i="20"/>
  <c r="DW91" i="20"/>
  <c r="DU101" i="20"/>
  <c r="DV211" i="20"/>
  <c r="DU181" i="20"/>
  <c r="EC191" i="20"/>
  <c r="EA201" i="20"/>
  <c r="DY211" i="20"/>
  <c r="DW221" i="20"/>
  <c r="DU231" i="20"/>
  <c r="EC241" i="20"/>
  <c r="ED36" i="26"/>
  <c r="N82" i="24" s="1"/>
  <c r="DY26" i="26"/>
  <c r="DV16" i="26"/>
  <c r="DW36" i="26"/>
  <c r="DX16" i="26"/>
  <c r="EA46" i="26"/>
  <c r="DV21" i="26"/>
  <c r="DV46" i="26"/>
  <c r="DW26" i="26"/>
  <c r="DW21" i="26"/>
  <c r="DX46" i="26"/>
  <c r="DW83" i="26"/>
  <c r="DW86" i="26" s="1"/>
  <c r="DT106" i="26"/>
  <c r="DT101" i="26"/>
  <c r="DU113" i="26"/>
  <c r="DU116" i="26" s="1"/>
  <c r="DU111" i="26"/>
  <c r="DV146" i="26"/>
  <c r="DU156" i="26"/>
  <c r="DW13" i="26"/>
  <c r="DW16" i="26" s="1"/>
  <c r="DZ21" i="26"/>
  <c r="EC41" i="26"/>
  <c r="DV63" i="26"/>
  <c r="DV66" i="26" s="1"/>
  <c r="DW93" i="26"/>
  <c r="DW96" i="26" s="1"/>
  <c r="DW91" i="26"/>
  <c r="DU101" i="26"/>
  <c r="DV123" i="26"/>
  <c r="DV126" i="26" s="1"/>
  <c r="DV121" i="26"/>
  <c r="EA121" i="26"/>
  <c r="DT131" i="26"/>
  <c r="DV193" i="26"/>
  <c r="DV196" i="26" s="1"/>
  <c r="ED196" i="26" s="1"/>
  <c r="N98" i="24" s="1"/>
  <c r="DV191" i="26"/>
  <c r="ED16" i="26"/>
  <c r="N80" i="24" s="1"/>
  <c r="DT71" i="26"/>
  <c r="DT81" i="26"/>
  <c r="ED246" i="26"/>
  <c r="N103" i="24" s="1"/>
  <c r="DU23" i="26"/>
  <c r="DU26" i="26" s="1"/>
  <c r="DX31" i="26"/>
  <c r="EA63" i="26"/>
  <c r="EA66" i="26" s="1"/>
  <c r="EC83" i="26"/>
  <c r="EC86" i="26" s="1"/>
  <c r="DT206" i="26"/>
  <c r="DT201" i="26"/>
  <c r="DT23" i="26"/>
  <c r="DT26" i="26" s="1"/>
  <c r="ED26" i="26" s="1"/>
  <c r="N81" i="24" s="1"/>
  <c r="DW116" i="26"/>
  <c r="DV71" i="26"/>
  <c r="DX81" i="26"/>
  <c r="EA93" i="26"/>
  <c r="EA96" i="26" s="1"/>
  <c r="EA91" i="26"/>
  <c r="EB96" i="26"/>
  <c r="DY101" i="26"/>
  <c r="DY103" i="26"/>
  <c r="DY106" i="26" s="1"/>
  <c r="DZ136" i="26"/>
  <c r="ED136" i="26" s="1"/>
  <c r="N92" i="24" s="1"/>
  <c r="DZ43" i="26"/>
  <c r="DZ46" i="26" s="1"/>
  <c r="ED46" i="26" s="1"/>
  <c r="N83" i="24" s="1"/>
  <c r="DT51" i="26"/>
  <c r="EB111" i="26"/>
  <c r="EB113" i="26"/>
  <c r="EB116" i="26" s="1"/>
  <c r="EA166" i="26"/>
  <c r="ED166" i="26" s="1"/>
  <c r="N95" i="24" s="1"/>
  <c r="EC123" i="26"/>
  <c r="EC126" i="26" s="1"/>
  <c r="EC121" i="26"/>
  <c r="DX183" i="26"/>
  <c r="DX186" i="26" s="1"/>
  <c r="DX181" i="26"/>
  <c r="DZ51" i="26"/>
  <c r="DX66" i="26"/>
  <c r="EB61" i="26"/>
  <c r="DX236" i="26"/>
  <c r="ED236" i="26" s="1"/>
  <c r="N102" i="24" s="1"/>
  <c r="DU31" i="26"/>
  <c r="DV96" i="26"/>
  <c r="EA51" i="26"/>
  <c r="DY61" i="26"/>
  <c r="DW71" i="26"/>
  <c r="EB103" i="26"/>
  <c r="EB106" i="26" s="1"/>
  <c r="EB101" i="26"/>
  <c r="DX131" i="26"/>
  <c r="EA183" i="26"/>
  <c r="EA186" i="26" s="1"/>
  <c r="EA181" i="26"/>
  <c r="DU83" i="26"/>
  <c r="DU86" i="26" s="1"/>
  <c r="DY131" i="26"/>
  <c r="EC171" i="26"/>
  <c r="EB211" i="26"/>
  <c r="ED216" i="26"/>
  <c r="N100" i="24" s="1"/>
  <c r="DW101" i="26"/>
  <c r="DU161" i="26"/>
  <c r="DY181" i="26"/>
  <c r="EA221" i="26"/>
  <c r="DT11" i="26"/>
  <c r="ED11" i="26" s="1"/>
  <c r="N50" i="24" s="1"/>
  <c r="DT61" i="26"/>
  <c r="DZ81" i="26"/>
  <c r="DW106" i="26"/>
  <c r="EC111" i="26"/>
  <c r="DY141" i="26"/>
  <c r="ED226" i="26"/>
  <c r="N101" i="24" s="1"/>
  <c r="EB21" i="26"/>
  <c r="DZ31" i="26"/>
  <c r="DX41" i="26"/>
  <c r="ED41" i="26" s="1"/>
  <c r="N53" i="24" s="1"/>
  <c r="DV51" i="26"/>
  <c r="EB71" i="26"/>
  <c r="DT91" i="26"/>
  <c r="ED91" i="26" s="1"/>
  <c r="N58" i="24" s="1"/>
  <c r="DZ101" i="26"/>
  <c r="EC161" i="26"/>
  <c r="DW191" i="26"/>
  <c r="DY231" i="26"/>
  <c r="DU201" i="26"/>
  <c r="DW241" i="26"/>
  <c r="DY191" i="26"/>
  <c r="DW201" i="26"/>
  <c r="DU211" i="26"/>
  <c r="EC221" i="26"/>
  <c r="EA231" i="26"/>
  <c r="DY241" i="26"/>
  <c r="EB131" i="26"/>
  <c r="DZ141" i="26"/>
  <c r="DX151" i="26"/>
  <c r="EA141" i="26"/>
  <c r="DY151" i="26"/>
  <c r="DW161" i="26"/>
  <c r="DU171" i="26"/>
  <c r="EC181" i="26"/>
  <c r="EA191" i="26"/>
  <c r="DY201" i="26"/>
  <c r="DW211" i="26"/>
  <c r="DU221" i="26"/>
  <c r="EC231" i="26"/>
  <c r="EA241" i="26"/>
  <c r="EB141" i="26"/>
  <c r="EA101" i="26"/>
  <c r="DZ111" i="26"/>
  <c r="DX121" i="26"/>
  <c r="ED121" i="26" s="1"/>
  <c r="N61" i="24" s="1"/>
  <c r="DV131" i="26"/>
  <c r="DT141" i="26"/>
  <c r="EB151" i="26"/>
  <c r="DZ161" i="26"/>
  <c r="DX171" i="26"/>
  <c r="ED171" i="26" s="1"/>
  <c r="N66" i="24" s="1"/>
  <c r="DV181" i="26"/>
  <c r="DT191" i="26"/>
  <c r="EB201" i="26"/>
  <c r="DZ211" i="26"/>
  <c r="DX221" i="26"/>
  <c r="DV231" i="26"/>
  <c r="DT241" i="26"/>
  <c r="EC81" i="22"/>
  <c r="EC81" i="25"/>
  <c r="E6" i="41"/>
  <c r="F15" i="41"/>
  <c r="F20" i="41"/>
  <c r="F27" i="41"/>
  <c r="F29" i="41"/>
  <c r="E36" i="41"/>
  <c r="F36" i="41"/>
  <c r="F6" i="41"/>
  <c r="V17" i="40"/>
  <c r="M17" i="40"/>
  <c r="M18" i="40"/>
  <c r="V18" i="40"/>
  <c r="D38" i="40"/>
  <c r="K21" i="40"/>
  <c r="V26" i="40"/>
  <c r="M26" i="40"/>
  <c r="V34" i="40"/>
  <c r="M34" i="40"/>
  <c r="AB23" i="40"/>
  <c r="Y23" i="40"/>
  <c r="R18" i="40"/>
  <c r="V11" i="40"/>
  <c r="M11" i="40"/>
  <c r="V12" i="40"/>
  <c r="M12" i="40"/>
  <c r="M33" i="40"/>
  <c r="V33" i="40"/>
  <c r="V35" i="40"/>
  <c r="M35" i="40"/>
  <c r="M28" i="40"/>
  <c r="V28" i="40"/>
  <c r="V32" i="40"/>
  <c r="M32" i="40"/>
  <c r="B8" i="40"/>
  <c r="N8" i="40" s="1"/>
  <c r="V25" i="40"/>
  <c r="M25" i="40"/>
  <c r="N38" i="40"/>
  <c r="D13" i="40"/>
  <c r="V27" i="40"/>
  <c r="M27" i="40"/>
  <c r="M22" i="40"/>
  <c r="V16" i="40"/>
  <c r="M16" i="40"/>
  <c r="R31" i="40"/>
  <c r="AB36" i="40"/>
  <c r="Y36" i="40"/>
  <c r="V30" i="40"/>
  <c r="M30" i="40"/>
  <c r="V31" i="40"/>
  <c r="M31" i="40"/>
  <c r="V36" i="40"/>
  <c r="K15" i="40"/>
  <c r="M10" i="40"/>
  <c r="M24" i="40"/>
  <c r="M29" i="40"/>
  <c r="K13" i="40"/>
  <c r="EH34" i="12" l="1"/>
  <c r="O82" i="4" s="1"/>
  <c r="K12" i="28"/>
  <c r="ED56" i="26"/>
  <c r="N84" i="24" s="1"/>
  <c r="ED66" i="26"/>
  <c r="N85" i="24" s="1"/>
  <c r="N79" i="24" s="1"/>
  <c r="ED86" i="26"/>
  <c r="N87" i="24" s="1"/>
  <c r="ED111" i="26"/>
  <c r="N60" i="24" s="1"/>
  <c r="ED211" i="26"/>
  <c r="N70" i="24" s="1"/>
  <c r="ED201" i="26"/>
  <c r="N69" i="24" s="1"/>
  <c r="ED206" i="26"/>
  <c r="N99" i="24" s="1"/>
  <c r="ED21" i="26"/>
  <c r="N51" i="24" s="1"/>
  <c r="ED181" i="26"/>
  <c r="N67" i="24" s="1"/>
  <c r="ED151" i="26"/>
  <c r="N64" i="24" s="1"/>
  <c r="ED221" i="26"/>
  <c r="N71" i="24" s="1"/>
  <c r="ED186" i="26"/>
  <c r="N97" i="24" s="1"/>
  <c r="ED116" i="26"/>
  <c r="N90" i="24" s="1"/>
  <c r="ED231" i="26"/>
  <c r="N72" i="24" s="1"/>
  <c r="ED176" i="26"/>
  <c r="N96" i="24" s="1"/>
  <c r="ED31" i="26"/>
  <c r="N52" i="24" s="1"/>
  <c r="ED161" i="26"/>
  <c r="N65" i="24" s="1"/>
  <c r="ED96" i="26"/>
  <c r="N88" i="24" s="1"/>
  <c r="ED236" i="20"/>
  <c r="N102" i="19" s="1"/>
  <c r="ED216" i="20"/>
  <c r="N100" i="19" s="1"/>
  <c r="ED241" i="20"/>
  <c r="N73" i="19" s="1"/>
  <c r="ED16" i="20"/>
  <c r="N80" i="19" s="1"/>
  <c r="ED246" i="20"/>
  <c r="N103" i="19" s="1"/>
  <c r="ED76" i="20"/>
  <c r="N86" i="19" s="1"/>
  <c r="ED81" i="20"/>
  <c r="N57" i="19" s="1"/>
  <c r="ED161" i="20"/>
  <c r="N65" i="19" s="1"/>
  <c r="ED101" i="20"/>
  <c r="N59" i="19" s="1"/>
  <c r="ED136" i="20"/>
  <c r="N92" i="19" s="1"/>
  <c r="ED156" i="20"/>
  <c r="N94" i="19" s="1"/>
  <c r="ED211" i="20"/>
  <c r="N70" i="19" s="1"/>
  <c r="ED91" i="20"/>
  <c r="N58" i="19" s="1"/>
  <c r="ED46" i="20"/>
  <c r="N83" i="19" s="1"/>
  <c r="ED131" i="20"/>
  <c r="N62" i="19" s="1"/>
  <c r="ED36" i="20"/>
  <c r="N82" i="19" s="1"/>
  <c r="ED91" i="16"/>
  <c r="N58" i="5" s="1"/>
  <c r="ED241" i="16"/>
  <c r="N73" i="5" s="1"/>
  <c r="ED156" i="16"/>
  <c r="N94" i="5" s="1"/>
  <c r="ED66" i="16"/>
  <c r="N85" i="5" s="1"/>
  <c r="ED126" i="16"/>
  <c r="N91" i="5" s="1"/>
  <c r="ED56" i="16"/>
  <c r="N84" i="5" s="1"/>
  <c r="ED136" i="16"/>
  <c r="N92" i="5" s="1"/>
  <c r="ED216" i="16"/>
  <c r="N100" i="5" s="1"/>
  <c r="ED21" i="16"/>
  <c r="N51" i="5" s="1"/>
  <c r="ED111" i="16"/>
  <c r="N60" i="5" s="1"/>
  <c r="ED146" i="16"/>
  <c r="N93" i="5" s="1"/>
  <c r="ED206" i="16"/>
  <c r="N99" i="5" s="1"/>
  <c r="ED26" i="16"/>
  <c r="N81" i="5" s="1"/>
  <c r="N79" i="5" s="1"/>
  <c r="ED166" i="16"/>
  <c r="N95" i="5" s="1"/>
  <c r="ED171" i="16"/>
  <c r="N66" i="5" s="1"/>
  <c r="ED81" i="16"/>
  <c r="N57" i="5" s="1"/>
  <c r="EC114" i="12"/>
  <c r="O62" i="4" s="1"/>
  <c r="EH194" i="12"/>
  <c r="O102" i="4" s="1"/>
  <c r="EH66" i="12"/>
  <c r="O86" i="4" s="1"/>
  <c r="EC18" i="12"/>
  <c r="O50" i="4" s="1"/>
  <c r="EC106" i="12"/>
  <c r="O61" i="4" s="1"/>
  <c r="EC50" i="12"/>
  <c r="O54" i="4" s="1"/>
  <c r="EH18" i="12"/>
  <c r="O80" i="4" s="1"/>
  <c r="EH82" i="12"/>
  <c r="O88" i="4" s="1"/>
  <c r="EH114" i="12"/>
  <c r="O92" i="4" s="1"/>
  <c r="EC146" i="12"/>
  <c r="O66" i="4" s="1"/>
  <c r="EC98" i="12"/>
  <c r="O60" i="4" s="1"/>
  <c r="EC66" i="12"/>
  <c r="O56" i="4" s="1"/>
  <c r="EH154" i="12"/>
  <c r="O97" i="4" s="1"/>
  <c r="EH162" i="12"/>
  <c r="O98" i="4" s="1"/>
  <c r="EC42" i="12"/>
  <c r="O53" i="4" s="1"/>
  <c r="EC170" i="12"/>
  <c r="O69" i="4" s="1"/>
  <c r="EC154" i="12"/>
  <c r="O67" i="4" s="1"/>
  <c r="EH26" i="12"/>
  <c r="O81" i="4" s="1"/>
  <c r="EC138" i="12"/>
  <c r="O65" i="4" s="1"/>
  <c r="EH74" i="12"/>
  <c r="O87" i="4" s="1"/>
  <c r="EH42" i="12"/>
  <c r="O83" i="4" s="1"/>
  <c r="EC122" i="12"/>
  <c r="O63" i="4" s="1"/>
  <c r="EH58" i="12"/>
  <c r="O85" i="4" s="1"/>
  <c r="EC90" i="12"/>
  <c r="O59" i="4" s="1"/>
  <c r="EH106" i="12"/>
  <c r="O91" i="4" s="1"/>
  <c r="EH90" i="12"/>
  <c r="O89" i="4" s="1"/>
  <c r="EC162" i="12"/>
  <c r="O68" i="4" s="1"/>
  <c r="EH50" i="12"/>
  <c r="O84" i="4" s="1"/>
  <c r="EH138" i="12"/>
  <c r="O95" i="4" s="1"/>
  <c r="EC82" i="12"/>
  <c r="O58" i="4" s="1"/>
  <c r="EH122" i="12"/>
  <c r="O93" i="4" s="1"/>
  <c r="EH98" i="12"/>
  <c r="O90" i="4" s="1"/>
  <c r="EH202" i="12"/>
  <c r="O103" i="4" s="1"/>
  <c r="EH146" i="12"/>
  <c r="O96" i="4" s="1"/>
  <c r="EC202" i="12"/>
  <c r="O73" i="4" s="1"/>
  <c r="EH186" i="12"/>
  <c r="O101" i="4" s="1"/>
  <c r="EC186" i="12"/>
  <c r="O71" i="4" s="1"/>
  <c r="EC74" i="12"/>
  <c r="O57" i="4" s="1"/>
  <c r="EC58" i="12"/>
  <c r="O55" i="4" s="1"/>
  <c r="EH170" i="12"/>
  <c r="O99" i="4" s="1"/>
  <c r="EH130" i="12"/>
  <c r="O94" i="4" s="1"/>
  <c r="EC194" i="12"/>
  <c r="O72" i="4" s="1"/>
  <c r="EC178" i="12"/>
  <c r="O70" i="4" s="1"/>
  <c r="EH178" i="12"/>
  <c r="ED61" i="16"/>
  <c r="N55" i="5" s="1"/>
  <c r="ED246" i="16"/>
  <c r="N103" i="5" s="1"/>
  <c r="ED186" i="16"/>
  <c r="N97" i="5" s="1"/>
  <c r="ED101" i="16"/>
  <c r="ED131" i="16"/>
  <c r="N62" i="5" s="1"/>
  <c r="ED141" i="16"/>
  <c r="N63" i="5" s="1"/>
  <c r="ED121" i="16"/>
  <c r="N61" i="5" s="1"/>
  <c r="ED201" i="16"/>
  <c r="N69" i="5" s="1"/>
  <c r="ED151" i="16"/>
  <c r="N64" i="5" s="1"/>
  <c r="ED46" i="16"/>
  <c r="N83" i="5" s="1"/>
  <c r="ED231" i="16"/>
  <c r="N72" i="5" s="1"/>
  <c r="ED116" i="16"/>
  <c r="N90" i="5" s="1"/>
  <c r="ED26" i="20"/>
  <c r="N81" i="19" s="1"/>
  <c r="ED231" i="20"/>
  <c r="N72" i="19" s="1"/>
  <c r="ED96" i="20"/>
  <c r="N88" i="19" s="1"/>
  <c r="ED141" i="20"/>
  <c r="N63" i="19" s="1"/>
  <c r="ED196" i="20"/>
  <c r="N98" i="19" s="1"/>
  <c r="ED181" i="20"/>
  <c r="N67" i="19" s="1"/>
  <c r="ED166" i="20"/>
  <c r="N95" i="19" s="1"/>
  <c r="ED221" i="20"/>
  <c r="N71" i="19" s="1"/>
  <c r="ED171" i="20"/>
  <c r="N66" i="19" s="1"/>
  <c r="ED66" i="20"/>
  <c r="ED11" i="20"/>
  <c r="N50" i="19" s="1"/>
  <c r="ED250" i="26"/>
  <c r="ED51" i="26"/>
  <c r="ED81" i="26"/>
  <c r="N57" i="24" s="1"/>
  <c r="ED191" i="26"/>
  <c r="N68" i="24" s="1"/>
  <c r="ED71" i="26"/>
  <c r="N56" i="24" s="1"/>
  <c r="ED101" i="26"/>
  <c r="N59" i="24" s="1"/>
  <c r="ED106" i="26"/>
  <c r="N89" i="24" s="1"/>
  <c r="ED241" i="26"/>
  <c r="N73" i="24" s="1"/>
  <c r="ED61" i="26"/>
  <c r="N55" i="24" s="1"/>
  <c r="ED131" i="26"/>
  <c r="N62" i="24" s="1"/>
  <c r="ED141" i="26"/>
  <c r="N63" i="24" s="1"/>
  <c r="F14" i="41"/>
  <c r="F33" i="41"/>
  <c r="F32" i="41"/>
  <c r="F35" i="41"/>
  <c r="F31" i="41"/>
  <c r="F26" i="41"/>
  <c r="F21" i="41"/>
  <c r="F16" i="41"/>
  <c r="F34" i="41"/>
  <c r="F19" i="41"/>
  <c r="F13" i="41"/>
  <c r="F9" i="41"/>
  <c r="F8" i="41"/>
  <c r="F30" i="41"/>
  <c r="F25" i="41"/>
  <c r="F10" i="41"/>
  <c r="F23" i="41"/>
  <c r="F28" i="41"/>
  <c r="F24" i="41"/>
  <c r="F22" i="41"/>
  <c r="M13" i="40"/>
  <c r="R9" i="40"/>
  <c r="AB10" i="40"/>
  <c r="Y10" i="40"/>
  <c r="M15" i="40"/>
  <c r="K19" i="40"/>
  <c r="V15" i="40"/>
  <c r="Y16" i="40"/>
  <c r="R13" i="40"/>
  <c r="AB16" i="40"/>
  <c r="AB32" i="40"/>
  <c r="Y32" i="40"/>
  <c r="R27" i="40"/>
  <c r="AB11" i="40"/>
  <c r="Y11" i="40"/>
  <c r="R10" i="40"/>
  <c r="V21" i="40"/>
  <c r="M21" i="40"/>
  <c r="K38" i="40"/>
  <c r="AB24" i="40"/>
  <c r="Y24" i="40"/>
  <c r="R19" i="40"/>
  <c r="AB12" i="40"/>
  <c r="R11" i="40"/>
  <c r="Y12" i="40"/>
  <c r="AB26" i="40"/>
  <c r="Y26" i="40"/>
  <c r="R21" i="40"/>
  <c r="AB31" i="40"/>
  <c r="Y31" i="40"/>
  <c r="R26" i="40"/>
  <c r="AB22" i="40"/>
  <c r="Y22" i="40"/>
  <c r="R17" i="40"/>
  <c r="N19" i="40"/>
  <c r="K8" i="40"/>
  <c r="AB27" i="40"/>
  <c r="Y27" i="40"/>
  <c r="R22" i="40"/>
  <c r="AB28" i="40"/>
  <c r="Y28" i="40"/>
  <c r="R23" i="40"/>
  <c r="AB30" i="40"/>
  <c r="Y30" i="40"/>
  <c r="R25" i="40"/>
  <c r="R30" i="40"/>
  <c r="AB35" i="40"/>
  <c r="Y35" i="40"/>
  <c r="R15" i="40"/>
  <c r="AB18" i="40"/>
  <c r="Y18" i="40"/>
  <c r="D8" i="40"/>
  <c r="AB17" i="40"/>
  <c r="Y17" i="40"/>
  <c r="R14" i="40"/>
  <c r="AB34" i="40"/>
  <c r="Y34" i="40"/>
  <c r="R29" i="40"/>
  <c r="AB29" i="40"/>
  <c r="Y29" i="40"/>
  <c r="R24" i="40"/>
  <c r="AB25" i="40"/>
  <c r="R20" i="40"/>
  <c r="Y25" i="40"/>
  <c r="AB33" i="40"/>
  <c r="Y33" i="40"/>
  <c r="R28" i="40"/>
  <c r="N13" i="40"/>
  <c r="ED249" i="26" l="1"/>
  <c r="N54" i="24"/>
  <c r="N49" i="24" s="1"/>
  <c r="N49" i="19"/>
  <c r="ED250" i="20"/>
  <c r="N85" i="19"/>
  <c r="N79" i="19"/>
  <c r="ED249" i="16"/>
  <c r="N59" i="5"/>
  <c r="N49" i="5" s="1"/>
  <c r="ED250" i="16"/>
  <c r="O49" i="4"/>
  <c r="EH204" i="12"/>
  <c r="O100" i="4"/>
  <c r="O79" i="4" s="1"/>
  <c r="EC204" i="12"/>
  <c r="ED249" i="20"/>
  <c r="Y15" i="40"/>
  <c r="M19" i="40"/>
  <c r="M8" i="40" s="1"/>
  <c r="R12" i="40"/>
  <c r="AB15" i="40"/>
  <c r="AB21" i="40"/>
  <c r="Y21" i="40"/>
  <c r="R16" i="40"/>
  <c r="M38" i="40"/>
  <c r="N23" i="40" l="1"/>
  <c r="N37" i="40"/>
  <c r="N36" i="40"/>
  <c r="N22" i="40"/>
  <c r="N33" i="40"/>
  <c r="N26" i="40"/>
  <c r="N12" i="40"/>
  <c r="N24" i="40"/>
  <c r="N34" i="40"/>
  <c r="N18" i="40"/>
  <c r="N29" i="40"/>
  <c r="N28" i="40"/>
  <c r="N25" i="40"/>
  <c r="N32" i="40"/>
  <c r="N35" i="40"/>
  <c r="N30" i="40"/>
  <c r="N27" i="40"/>
  <c r="N10" i="40"/>
  <c r="N11" i="40"/>
  <c r="N31" i="40"/>
  <c r="N17" i="40"/>
  <c r="N16" i="40"/>
  <c r="N15" i="40"/>
  <c r="N21" i="40"/>
  <c r="DQ80" i="25" l="1"/>
  <c r="DP80" i="25"/>
  <c r="DO80" i="25"/>
  <c r="DN80" i="25"/>
  <c r="DM80" i="25"/>
  <c r="DL80" i="25"/>
  <c r="DK80" i="25"/>
  <c r="DJ80" i="25"/>
  <c r="DI80" i="25"/>
  <c r="DH80" i="25"/>
  <c r="DE80" i="25"/>
  <c r="DD80" i="25"/>
  <c r="DC80" i="25"/>
  <c r="DB80" i="25"/>
  <c r="DA80" i="25"/>
  <c r="CZ80" i="25"/>
  <c r="CY80" i="25"/>
  <c r="CX80" i="25"/>
  <c r="CW80" i="25"/>
  <c r="CV80" i="25"/>
  <c r="CS80" i="25"/>
  <c r="CR80" i="25"/>
  <c r="CQ80" i="25"/>
  <c r="CP80" i="25"/>
  <c r="CO80" i="25"/>
  <c r="CN80" i="25"/>
  <c r="CM80" i="25"/>
  <c r="CL80" i="25"/>
  <c r="CG80" i="25"/>
  <c r="CF80" i="25"/>
  <c r="CE80" i="25"/>
  <c r="CD80" i="25"/>
  <c r="CC80" i="25"/>
  <c r="CB80" i="25"/>
  <c r="CA80" i="25"/>
  <c r="BZ80" i="25"/>
  <c r="BY80" i="25"/>
  <c r="BX80" i="25"/>
  <c r="BU80" i="25"/>
  <c r="BT80" i="25"/>
  <c r="BS80" i="25"/>
  <c r="BR80" i="25"/>
  <c r="BQ80" i="25"/>
  <c r="BP80" i="25"/>
  <c r="BO80" i="25"/>
  <c r="BN80" i="25"/>
  <c r="BM80" i="25"/>
  <c r="BL80" i="25"/>
  <c r="BI80" i="25"/>
  <c r="BH80" i="25"/>
  <c r="BG80" i="25"/>
  <c r="BF80" i="25"/>
  <c r="BE80" i="25"/>
  <c r="BD80" i="25"/>
  <c r="BC80" i="25"/>
  <c r="BB80" i="25"/>
  <c r="BA80" i="25"/>
  <c r="AZ80" i="25"/>
  <c r="AW80" i="25"/>
  <c r="AV80" i="25"/>
  <c r="AU80" i="25"/>
  <c r="AT80" i="25"/>
  <c r="AS80" i="25"/>
  <c r="AR80" i="25"/>
  <c r="AQ80" i="25"/>
  <c r="AP80" i="25"/>
  <c r="AO80" i="25"/>
  <c r="AN80" i="25"/>
  <c r="AK80" i="25"/>
  <c r="AJ80" i="25"/>
  <c r="AI80" i="25"/>
  <c r="AH80" i="25"/>
  <c r="AG80" i="25"/>
  <c r="AF80" i="25"/>
  <c r="AE80" i="25"/>
  <c r="AD80" i="25"/>
  <c r="AC80" i="25"/>
  <c r="AB80" i="25"/>
  <c r="Y80" i="25"/>
  <c r="X80" i="25"/>
  <c r="W80" i="25"/>
  <c r="V80" i="25"/>
  <c r="U80" i="25"/>
  <c r="T80" i="25"/>
  <c r="S80" i="25"/>
  <c r="R80" i="25"/>
  <c r="Q80" i="25"/>
  <c r="P80" i="25"/>
  <c r="M80" i="25"/>
  <c r="L80" i="25"/>
  <c r="K80" i="25"/>
  <c r="J80" i="25"/>
  <c r="I80" i="25"/>
  <c r="H80" i="25"/>
  <c r="G80" i="25"/>
  <c r="F80" i="25"/>
  <c r="E80" i="25"/>
  <c r="D80" i="25"/>
  <c r="DQ80" i="22"/>
  <c r="DP80" i="22"/>
  <c r="DO80" i="22"/>
  <c r="DN80" i="22"/>
  <c r="DM80" i="22"/>
  <c r="DL80" i="22"/>
  <c r="DK80" i="22"/>
  <c r="DJ80" i="22"/>
  <c r="DI80" i="22"/>
  <c r="DH80" i="22"/>
  <c r="DE80" i="22"/>
  <c r="DD80" i="22"/>
  <c r="DC80" i="22"/>
  <c r="DB80" i="22"/>
  <c r="DA80" i="22"/>
  <c r="CZ80" i="22"/>
  <c r="CY80" i="22"/>
  <c r="CX80" i="22"/>
  <c r="CW80" i="22"/>
  <c r="CV80" i="22"/>
  <c r="CS80" i="22"/>
  <c r="CR80" i="22"/>
  <c r="CQ80" i="22"/>
  <c r="CP80" i="22"/>
  <c r="CO80" i="22"/>
  <c r="CN80" i="22"/>
  <c r="CM80" i="22"/>
  <c r="CL80" i="22"/>
  <c r="CJ80" i="22"/>
  <c r="CG80" i="22"/>
  <c r="CF80" i="22"/>
  <c r="CE80" i="22"/>
  <c r="CD80" i="22"/>
  <c r="CC80" i="22"/>
  <c r="CB80" i="22"/>
  <c r="CA80" i="22"/>
  <c r="BZ80" i="22"/>
  <c r="BY80" i="22"/>
  <c r="BX80" i="22"/>
  <c r="BU80" i="22"/>
  <c r="BT80" i="22"/>
  <c r="BS80" i="22"/>
  <c r="BR80" i="22"/>
  <c r="BQ80" i="22"/>
  <c r="BP80" i="22"/>
  <c r="BO80" i="22"/>
  <c r="BN80" i="22"/>
  <c r="BM80" i="22"/>
  <c r="BL80" i="22"/>
  <c r="BI80" i="22"/>
  <c r="BH80" i="22"/>
  <c r="BG80" i="22"/>
  <c r="BF80" i="22"/>
  <c r="BE80" i="22"/>
  <c r="BD80" i="22"/>
  <c r="BC80" i="22"/>
  <c r="BB80" i="22"/>
  <c r="BA80" i="22"/>
  <c r="AZ80" i="22"/>
  <c r="AW80" i="22"/>
  <c r="AV80" i="22"/>
  <c r="AU80" i="22"/>
  <c r="AT80" i="22"/>
  <c r="AS80" i="22"/>
  <c r="AR80" i="22"/>
  <c r="AQ80" i="22"/>
  <c r="AP80" i="22"/>
  <c r="AO80" i="22"/>
  <c r="AN80" i="22"/>
  <c r="AK80" i="22"/>
  <c r="AJ80" i="22"/>
  <c r="AI80" i="22"/>
  <c r="AH80" i="22"/>
  <c r="AG80" i="22"/>
  <c r="AF80" i="22"/>
  <c r="AE80" i="22"/>
  <c r="AD80" i="22"/>
  <c r="AC80" i="22"/>
  <c r="AB80" i="22"/>
  <c r="Y80" i="22"/>
  <c r="X80" i="22"/>
  <c r="W80" i="22"/>
  <c r="V80" i="22"/>
  <c r="U80" i="22"/>
  <c r="T80" i="22"/>
  <c r="S80" i="22"/>
  <c r="R80" i="22"/>
  <c r="Q80" i="22"/>
  <c r="P80" i="22"/>
  <c r="M80" i="22"/>
  <c r="L80" i="22"/>
  <c r="K80" i="22"/>
  <c r="J80" i="22"/>
  <c r="I80" i="22"/>
  <c r="H80" i="22"/>
  <c r="G80" i="22"/>
  <c r="F80" i="22"/>
  <c r="E80" i="22"/>
  <c r="D80" i="22"/>
  <c r="DQ80" i="17"/>
  <c r="DP80" i="17"/>
  <c r="DO80" i="17"/>
  <c r="DN80" i="17"/>
  <c r="DM80" i="17"/>
  <c r="DL80" i="17"/>
  <c r="DK80" i="17"/>
  <c r="DJ80" i="17"/>
  <c r="DI80" i="17"/>
  <c r="DH80" i="17"/>
  <c r="DE80" i="17"/>
  <c r="DD80" i="17"/>
  <c r="DC80" i="17"/>
  <c r="DB80" i="17"/>
  <c r="DA80" i="17"/>
  <c r="CZ80" i="17"/>
  <c r="CY80" i="17"/>
  <c r="CX80" i="17"/>
  <c r="CW80" i="17"/>
  <c r="CV80" i="17"/>
  <c r="CS80" i="17"/>
  <c r="CR80" i="17"/>
  <c r="CQ80" i="17"/>
  <c r="CP80" i="17"/>
  <c r="CO80" i="17"/>
  <c r="CN80" i="17"/>
  <c r="CM80" i="17"/>
  <c r="CL80" i="17"/>
  <c r="CG80" i="17"/>
  <c r="CF80" i="17"/>
  <c r="CE80" i="17"/>
  <c r="CD80" i="17"/>
  <c r="CC80" i="17"/>
  <c r="CB80" i="17"/>
  <c r="CA80" i="17"/>
  <c r="BZ80" i="17"/>
  <c r="BY80" i="17"/>
  <c r="BX80" i="17"/>
  <c r="BU80" i="17"/>
  <c r="BT80" i="17"/>
  <c r="BS80" i="17"/>
  <c r="BR80" i="17"/>
  <c r="BQ80" i="17"/>
  <c r="BP80" i="17"/>
  <c r="BO80" i="17"/>
  <c r="BN80" i="17"/>
  <c r="BM80" i="17"/>
  <c r="BL80" i="17"/>
  <c r="BI80" i="17"/>
  <c r="BH80" i="17"/>
  <c r="BG80" i="17"/>
  <c r="BF80" i="17"/>
  <c r="BE80" i="17"/>
  <c r="BD80" i="17"/>
  <c r="BC80" i="17"/>
  <c r="BB80" i="17"/>
  <c r="BA80" i="17"/>
  <c r="AZ80" i="17"/>
  <c r="AW80" i="17"/>
  <c r="AV80" i="17"/>
  <c r="AU80" i="17"/>
  <c r="AT80" i="17"/>
  <c r="AS80" i="17"/>
  <c r="AR80" i="17"/>
  <c r="AQ80" i="17"/>
  <c r="AP80" i="17"/>
  <c r="AO80" i="17"/>
  <c r="AN80" i="17"/>
  <c r="AK80" i="17"/>
  <c r="AJ80" i="17"/>
  <c r="AI80" i="17"/>
  <c r="AH80" i="17"/>
  <c r="AG80" i="17"/>
  <c r="AF80" i="17"/>
  <c r="AE80" i="17"/>
  <c r="AD80" i="17"/>
  <c r="AC80" i="17"/>
  <c r="AB80" i="17"/>
  <c r="N36" i="13"/>
  <c r="M6" i="31" l="1"/>
  <c r="L6" i="31"/>
  <c r="K6" i="31"/>
  <c r="J6" i="31"/>
  <c r="I6" i="31"/>
  <c r="H6" i="31"/>
  <c r="G6" i="31"/>
  <c r="F6" i="31"/>
  <c r="E6" i="31"/>
  <c r="D6" i="31"/>
  <c r="C6" i="31"/>
  <c r="O6" i="31"/>
  <c r="DQ120" i="20" l="1"/>
  <c r="DP120" i="20"/>
  <c r="DO120" i="20"/>
  <c r="DN120" i="20"/>
  <c r="DM120" i="20"/>
  <c r="DL120" i="20"/>
  <c r="DK120" i="20"/>
  <c r="DJ120" i="20"/>
  <c r="DI120" i="20"/>
  <c r="DQ119" i="20"/>
  <c r="DP119" i="20"/>
  <c r="DO119" i="20"/>
  <c r="DN119" i="20"/>
  <c r="DM119" i="20"/>
  <c r="DL119" i="20"/>
  <c r="DK119" i="20"/>
  <c r="DJ119" i="20"/>
  <c r="DI119" i="20"/>
  <c r="DQ118" i="20"/>
  <c r="DP118" i="20"/>
  <c r="DO118" i="20"/>
  <c r="DN118" i="20"/>
  <c r="DM118" i="20"/>
  <c r="DL118" i="20"/>
  <c r="DK118" i="20"/>
  <c r="DJ118" i="20"/>
  <c r="DI118" i="20"/>
  <c r="DH120" i="20"/>
  <c r="DH119" i="20"/>
  <c r="DH118" i="20"/>
  <c r="R19" i="27" l="1"/>
  <c r="Y10" i="36" l="1"/>
  <c r="K37" i="36" l="1"/>
  <c r="K29" i="36"/>
  <c r="K28" i="36"/>
  <c r="K21" i="36"/>
  <c r="K18" i="36"/>
  <c r="D37" i="36"/>
  <c r="D36" i="36"/>
  <c r="K36" i="36" s="1"/>
  <c r="D35" i="36"/>
  <c r="K35" i="36" s="1"/>
  <c r="D34" i="36"/>
  <c r="K34" i="36" s="1"/>
  <c r="D33" i="36"/>
  <c r="K33" i="36" s="1"/>
  <c r="D32" i="36"/>
  <c r="K32" i="36" s="1"/>
  <c r="D31" i="36"/>
  <c r="K31" i="36" s="1"/>
  <c r="D30" i="36"/>
  <c r="K30" i="36" s="1"/>
  <c r="D29" i="36"/>
  <c r="D28" i="36"/>
  <c r="D27" i="36"/>
  <c r="K27" i="36" s="1"/>
  <c r="V27" i="36" s="1"/>
  <c r="D26" i="36"/>
  <c r="K26" i="36" s="1"/>
  <c r="D25" i="36"/>
  <c r="K25" i="36" s="1"/>
  <c r="D24" i="36"/>
  <c r="K24" i="36" s="1"/>
  <c r="D23" i="36"/>
  <c r="K23" i="36" s="1"/>
  <c r="D22" i="36"/>
  <c r="K22" i="36" s="1"/>
  <c r="D21" i="36"/>
  <c r="D18" i="36"/>
  <c r="D17" i="36"/>
  <c r="K17" i="36" s="1"/>
  <c r="D16" i="36"/>
  <c r="K16" i="36" s="1"/>
  <c r="D15" i="36"/>
  <c r="K15" i="36" s="1"/>
  <c r="D12" i="36"/>
  <c r="K12" i="36" s="1"/>
  <c r="D11" i="36"/>
  <c r="K11" i="36" s="1"/>
  <c r="C38" i="36"/>
  <c r="C19" i="36"/>
  <c r="D13" i="36"/>
  <c r="C13" i="36"/>
  <c r="D10" i="36"/>
  <c r="K10" i="36" s="1"/>
  <c r="D38" i="36" l="1"/>
  <c r="D19" i="36"/>
  <c r="D8" i="36"/>
  <c r="C8" i="36"/>
  <c r="O33" i="31" l="1"/>
  <c r="DQ230" i="26"/>
  <c r="DQ235" i="26" s="1"/>
  <c r="DP230" i="26"/>
  <c r="DP235" i="26" s="1"/>
  <c r="DO230" i="26"/>
  <c r="DO235" i="26" s="1"/>
  <c r="DN230" i="26"/>
  <c r="DN235" i="26" s="1"/>
  <c r="DM230" i="26"/>
  <c r="DM235" i="26" s="1"/>
  <c r="DL230" i="26"/>
  <c r="DL235" i="26" s="1"/>
  <c r="DK230" i="26"/>
  <c r="DK235" i="26" s="1"/>
  <c r="DJ230" i="26"/>
  <c r="DJ235" i="26" s="1"/>
  <c r="DI230" i="26"/>
  <c r="DI235" i="26" s="1"/>
  <c r="DH230" i="26"/>
  <c r="DH235" i="26" s="1"/>
  <c r="DQ229" i="26"/>
  <c r="DQ234" i="26" s="1"/>
  <c r="DP229" i="26"/>
  <c r="DP234" i="26" s="1"/>
  <c r="DO229" i="26"/>
  <c r="DO234" i="26" s="1"/>
  <c r="DN229" i="26"/>
  <c r="DN234" i="26" s="1"/>
  <c r="DM229" i="26"/>
  <c r="DM234" i="26" s="1"/>
  <c r="DL229" i="26"/>
  <c r="DL234" i="26" s="1"/>
  <c r="DK229" i="26"/>
  <c r="DK234" i="26" s="1"/>
  <c r="DJ229" i="26"/>
  <c r="DJ234" i="26" s="1"/>
  <c r="DI229" i="26"/>
  <c r="DI234" i="26" s="1"/>
  <c r="DH229" i="26"/>
  <c r="DH234" i="26" s="1"/>
  <c r="DQ228" i="26"/>
  <c r="DQ233" i="26" s="1"/>
  <c r="DP228" i="26"/>
  <c r="DP233" i="26" s="1"/>
  <c r="DO228" i="26"/>
  <c r="DO233" i="26" s="1"/>
  <c r="DN228" i="26"/>
  <c r="DN233" i="26" s="1"/>
  <c r="DN236" i="26" s="1"/>
  <c r="DM228" i="26"/>
  <c r="DL228" i="26"/>
  <c r="DK228" i="26"/>
  <c r="DK233" i="26" s="1"/>
  <c r="DJ228" i="26"/>
  <c r="DJ233" i="26" s="1"/>
  <c r="DI228" i="26"/>
  <c r="DI233" i="26" s="1"/>
  <c r="DH228" i="26"/>
  <c r="DH233" i="26" s="1"/>
  <c r="DQ220" i="26"/>
  <c r="DQ225" i="26" s="1"/>
  <c r="DP220" i="26"/>
  <c r="DP225" i="26" s="1"/>
  <c r="DO220" i="26"/>
  <c r="DO225" i="26" s="1"/>
  <c r="DN220" i="26"/>
  <c r="DN225" i="26" s="1"/>
  <c r="DM220" i="26"/>
  <c r="DM225" i="26" s="1"/>
  <c r="DL220" i="26"/>
  <c r="DL225" i="26" s="1"/>
  <c r="DK220" i="26"/>
  <c r="DK225" i="26" s="1"/>
  <c r="DJ220" i="26"/>
  <c r="DJ225" i="26" s="1"/>
  <c r="DI220" i="26"/>
  <c r="DI225" i="26" s="1"/>
  <c r="DH220" i="26"/>
  <c r="DH225" i="26" s="1"/>
  <c r="DQ219" i="26"/>
  <c r="DQ224" i="26" s="1"/>
  <c r="DP219" i="26"/>
  <c r="DP224" i="26" s="1"/>
  <c r="DO219" i="26"/>
  <c r="DO224" i="26" s="1"/>
  <c r="DN219" i="26"/>
  <c r="DN224" i="26" s="1"/>
  <c r="DM219" i="26"/>
  <c r="DM224" i="26" s="1"/>
  <c r="DL219" i="26"/>
  <c r="DL224" i="26" s="1"/>
  <c r="DK219" i="26"/>
  <c r="DK224" i="26" s="1"/>
  <c r="DJ219" i="26"/>
  <c r="DJ224" i="26" s="1"/>
  <c r="DI219" i="26"/>
  <c r="DI224" i="26" s="1"/>
  <c r="DH219" i="26"/>
  <c r="DH224" i="26" s="1"/>
  <c r="DQ218" i="26"/>
  <c r="DQ223" i="26" s="1"/>
  <c r="DP218" i="26"/>
  <c r="DP223" i="26" s="1"/>
  <c r="DO218" i="26"/>
  <c r="DN218" i="26"/>
  <c r="DM218" i="26"/>
  <c r="DM223" i="26" s="1"/>
  <c r="DL218" i="26"/>
  <c r="DL223" i="26" s="1"/>
  <c r="DK218" i="26"/>
  <c r="DK223" i="26" s="1"/>
  <c r="DJ218" i="26"/>
  <c r="DJ223" i="26" s="1"/>
  <c r="DI218" i="26"/>
  <c r="DI223" i="26" s="1"/>
  <c r="DH218" i="26"/>
  <c r="DH223" i="26" s="1"/>
  <c r="DQ240" i="26"/>
  <c r="DQ245" i="26" s="1"/>
  <c r="DP240" i="26"/>
  <c r="DP245" i="26" s="1"/>
  <c r="DO240" i="26"/>
  <c r="DO245" i="26" s="1"/>
  <c r="DN240" i="26"/>
  <c r="DN245" i="26" s="1"/>
  <c r="DM240" i="26"/>
  <c r="DM245" i="26" s="1"/>
  <c r="DL240" i="26"/>
  <c r="DL245" i="26" s="1"/>
  <c r="DK240" i="26"/>
  <c r="DK245" i="26" s="1"/>
  <c r="DJ240" i="26"/>
  <c r="DJ245" i="26" s="1"/>
  <c r="DI240" i="26"/>
  <c r="DI245" i="26" s="1"/>
  <c r="DH240" i="26"/>
  <c r="DH245" i="26" s="1"/>
  <c r="DQ239" i="26"/>
  <c r="DQ244" i="26" s="1"/>
  <c r="DP239" i="26"/>
  <c r="DP244" i="26" s="1"/>
  <c r="DO239" i="26"/>
  <c r="DO244" i="26" s="1"/>
  <c r="DN239" i="26"/>
  <c r="DN244" i="26" s="1"/>
  <c r="DM239" i="26"/>
  <c r="DM244" i="26" s="1"/>
  <c r="DL239" i="26"/>
  <c r="DL244" i="26" s="1"/>
  <c r="DK239" i="26"/>
  <c r="DK244" i="26" s="1"/>
  <c r="DJ239" i="26"/>
  <c r="DJ244" i="26" s="1"/>
  <c r="DI239" i="26"/>
  <c r="DI244" i="26" s="1"/>
  <c r="DH239" i="26"/>
  <c r="DH244" i="26" s="1"/>
  <c r="DQ238" i="26"/>
  <c r="DP238" i="26"/>
  <c r="DO238" i="26"/>
  <c r="DO243" i="26" s="1"/>
  <c r="DN238" i="26"/>
  <c r="DN243" i="26" s="1"/>
  <c r="DM238" i="26"/>
  <c r="DM243" i="26" s="1"/>
  <c r="DL238" i="26"/>
  <c r="DL243" i="26" s="1"/>
  <c r="DK238" i="26"/>
  <c r="DK243" i="26" s="1"/>
  <c r="DJ238" i="26"/>
  <c r="DJ243" i="26" s="1"/>
  <c r="DI238" i="26"/>
  <c r="DH238" i="26"/>
  <c r="DQ210" i="26"/>
  <c r="DQ215" i="26" s="1"/>
  <c r="DP210" i="26"/>
  <c r="DP215" i="26" s="1"/>
  <c r="DO210" i="26"/>
  <c r="DO215" i="26" s="1"/>
  <c r="DN210" i="26"/>
  <c r="DN215" i="26" s="1"/>
  <c r="DM210" i="26"/>
  <c r="DM215" i="26" s="1"/>
  <c r="DL210" i="26"/>
  <c r="DL215" i="26" s="1"/>
  <c r="DK210" i="26"/>
  <c r="DK215" i="26" s="1"/>
  <c r="DJ210" i="26"/>
  <c r="DJ215" i="26" s="1"/>
  <c r="DI210" i="26"/>
  <c r="DI215" i="26" s="1"/>
  <c r="DH210" i="26"/>
  <c r="DH215" i="26" s="1"/>
  <c r="DQ209" i="26"/>
  <c r="DQ214" i="26" s="1"/>
  <c r="DP209" i="26"/>
  <c r="DP214" i="26" s="1"/>
  <c r="DO209" i="26"/>
  <c r="DO214" i="26" s="1"/>
  <c r="DN209" i="26"/>
  <c r="DN214" i="26" s="1"/>
  <c r="DM209" i="26"/>
  <c r="DM214" i="26" s="1"/>
  <c r="DL209" i="26"/>
  <c r="DL214" i="26" s="1"/>
  <c r="DK209" i="26"/>
  <c r="DK214" i="26" s="1"/>
  <c r="DJ209" i="26"/>
  <c r="DJ214" i="26" s="1"/>
  <c r="DI209" i="26"/>
  <c r="DI214" i="26" s="1"/>
  <c r="DH209" i="26"/>
  <c r="DH214" i="26" s="1"/>
  <c r="DQ208" i="26"/>
  <c r="DQ213" i="26" s="1"/>
  <c r="DP208" i="26"/>
  <c r="DP213" i="26" s="1"/>
  <c r="DO208" i="26"/>
  <c r="DO213" i="26" s="1"/>
  <c r="DN208" i="26"/>
  <c r="DN213" i="26" s="1"/>
  <c r="DM208" i="26"/>
  <c r="DM213" i="26" s="1"/>
  <c r="DL208" i="26"/>
  <c r="DL213" i="26" s="1"/>
  <c r="DK208" i="26"/>
  <c r="DJ208" i="26"/>
  <c r="DI208" i="26"/>
  <c r="DI213" i="26" s="1"/>
  <c r="DH208" i="26"/>
  <c r="DH213" i="26" s="1"/>
  <c r="DQ200" i="26"/>
  <c r="DQ205" i="26" s="1"/>
  <c r="DP200" i="26"/>
  <c r="DP205" i="26" s="1"/>
  <c r="DO200" i="26"/>
  <c r="DO205" i="26" s="1"/>
  <c r="DN200" i="26"/>
  <c r="DN205" i="26" s="1"/>
  <c r="DM200" i="26"/>
  <c r="DM205" i="26" s="1"/>
  <c r="DL200" i="26"/>
  <c r="DL205" i="26" s="1"/>
  <c r="DK200" i="26"/>
  <c r="DK205" i="26" s="1"/>
  <c r="DJ200" i="26"/>
  <c r="DJ205" i="26" s="1"/>
  <c r="DI200" i="26"/>
  <c r="DI205" i="26" s="1"/>
  <c r="DH200" i="26"/>
  <c r="DH205" i="26" s="1"/>
  <c r="DQ199" i="26"/>
  <c r="DQ204" i="26" s="1"/>
  <c r="DP199" i="26"/>
  <c r="DP204" i="26" s="1"/>
  <c r="DO199" i="26"/>
  <c r="DO204" i="26" s="1"/>
  <c r="DN199" i="26"/>
  <c r="DN204" i="26" s="1"/>
  <c r="DM199" i="26"/>
  <c r="DM204" i="26" s="1"/>
  <c r="DL199" i="26"/>
  <c r="DL204" i="26" s="1"/>
  <c r="DK199" i="26"/>
  <c r="DK204" i="26" s="1"/>
  <c r="DJ199" i="26"/>
  <c r="DJ204" i="26" s="1"/>
  <c r="DI199" i="26"/>
  <c r="DI204" i="26" s="1"/>
  <c r="DH199" i="26"/>
  <c r="DH204" i="26" s="1"/>
  <c r="DQ198" i="26"/>
  <c r="DQ203" i="26" s="1"/>
  <c r="DP198" i="26"/>
  <c r="DP203" i="26" s="1"/>
  <c r="DO198" i="26"/>
  <c r="DO203" i="26" s="1"/>
  <c r="DN198" i="26"/>
  <c r="DN203" i="26" s="1"/>
  <c r="DM198" i="26"/>
  <c r="DL198" i="26"/>
  <c r="DK198" i="26"/>
  <c r="DK203" i="26" s="1"/>
  <c r="DJ198" i="26"/>
  <c r="DJ203" i="26" s="1"/>
  <c r="DI198" i="26"/>
  <c r="DI203" i="26" s="1"/>
  <c r="DH198" i="26"/>
  <c r="DH203" i="26" s="1"/>
  <c r="DQ190" i="26"/>
  <c r="DQ195" i="26" s="1"/>
  <c r="DP190" i="26"/>
  <c r="DP195" i="26" s="1"/>
  <c r="DO190" i="26"/>
  <c r="DO195" i="26" s="1"/>
  <c r="DN190" i="26"/>
  <c r="DN195" i="26" s="1"/>
  <c r="DM190" i="26"/>
  <c r="DM195" i="26" s="1"/>
  <c r="DL190" i="26"/>
  <c r="DL195" i="26" s="1"/>
  <c r="DK190" i="26"/>
  <c r="DK195" i="26" s="1"/>
  <c r="DJ190" i="26"/>
  <c r="DJ195" i="26" s="1"/>
  <c r="DI190" i="26"/>
  <c r="DI195" i="26" s="1"/>
  <c r="DH190" i="26"/>
  <c r="DH195" i="26" s="1"/>
  <c r="DQ189" i="26"/>
  <c r="DQ194" i="26" s="1"/>
  <c r="DP189" i="26"/>
  <c r="DP194" i="26" s="1"/>
  <c r="DO189" i="26"/>
  <c r="DO194" i="26" s="1"/>
  <c r="DN189" i="26"/>
  <c r="DN194" i="26" s="1"/>
  <c r="DM189" i="26"/>
  <c r="DM194" i="26" s="1"/>
  <c r="DL189" i="26"/>
  <c r="DL194" i="26" s="1"/>
  <c r="DK189" i="26"/>
  <c r="DK194" i="26" s="1"/>
  <c r="DJ189" i="26"/>
  <c r="DJ194" i="26" s="1"/>
  <c r="DI189" i="26"/>
  <c r="DI194" i="26" s="1"/>
  <c r="DH189" i="26"/>
  <c r="DH194" i="26" s="1"/>
  <c r="DQ188" i="26"/>
  <c r="DQ193" i="26" s="1"/>
  <c r="DP188" i="26"/>
  <c r="DP193" i="26" s="1"/>
  <c r="DO188" i="26"/>
  <c r="DN188" i="26"/>
  <c r="DM188" i="26"/>
  <c r="DM193" i="26" s="1"/>
  <c r="DL188" i="26"/>
  <c r="DL193" i="26" s="1"/>
  <c r="DK188" i="26"/>
  <c r="DK193" i="26" s="1"/>
  <c r="DJ188" i="26"/>
  <c r="DJ193" i="26" s="1"/>
  <c r="DI188" i="26"/>
  <c r="DI193" i="26" s="1"/>
  <c r="DH188" i="26"/>
  <c r="DH193" i="26" s="1"/>
  <c r="DQ180" i="26"/>
  <c r="DQ185" i="26" s="1"/>
  <c r="DP180" i="26"/>
  <c r="DP185" i="26" s="1"/>
  <c r="DO180" i="26"/>
  <c r="DO185" i="26" s="1"/>
  <c r="DN180" i="26"/>
  <c r="DN185" i="26" s="1"/>
  <c r="DM180" i="26"/>
  <c r="DM185" i="26" s="1"/>
  <c r="DL180" i="26"/>
  <c r="DL185" i="26" s="1"/>
  <c r="DK180" i="26"/>
  <c r="DK185" i="26" s="1"/>
  <c r="DJ180" i="26"/>
  <c r="DJ185" i="26" s="1"/>
  <c r="DI180" i="26"/>
  <c r="DI185" i="26" s="1"/>
  <c r="DH180" i="26"/>
  <c r="DH185" i="26" s="1"/>
  <c r="DQ179" i="26"/>
  <c r="DQ184" i="26" s="1"/>
  <c r="DP179" i="26"/>
  <c r="DP184" i="26" s="1"/>
  <c r="DO179" i="26"/>
  <c r="DO184" i="26" s="1"/>
  <c r="DN179" i="26"/>
  <c r="DN184" i="26" s="1"/>
  <c r="DM179" i="26"/>
  <c r="DM184" i="26" s="1"/>
  <c r="DL179" i="26"/>
  <c r="DL184" i="26" s="1"/>
  <c r="DK179" i="26"/>
  <c r="DK184" i="26" s="1"/>
  <c r="DJ179" i="26"/>
  <c r="DJ184" i="26" s="1"/>
  <c r="DI179" i="26"/>
  <c r="DI184" i="26" s="1"/>
  <c r="DH179" i="26"/>
  <c r="DH184" i="26" s="1"/>
  <c r="DQ178" i="26"/>
  <c r="DP178" i="26"/>
  <c r="DO178" i="26"/>
  <c r="DN178" i="26"/>
  <c r="DN183" i="26" s="1"/>
  <c r="DM178" i="26"/>
  <c r="DM183" i="26" s="1"/>
  <c r="DL178" i="26"/>
  <c r="DL183" i="26" s="1"/>
  <c r="DK178" i="26"/>
  <c r="DK183" i="26" s="1"/>
  <c r="DJ178" i="26"/>
  <c r="DJ183" i="26" s="1"/>
  <c r="DI178" i="26"/>
  <c r="DH178" i="26"/>
  <c r="DQ170" i="26"/>
  <c r="DQ175" i="26" s="1"/>
  <c r="DP170" i="26"/>
  <c r="DP175" i="26" s="1"/>
  <c r="DO170" i="26"/>
  <c r="DO175" i="26" s="1"/>
  <c r="DN170" i="26"/>
  <c r="DN175" i="26" s="1"/>
  <c r="DM170" i="26"/>
  <c r="DM175" i="26" s="1"/>
  <c r="DL170" i="26"/>
  <c r="DL175" i="26" s="1"/>
  <c r="DK170" i="26"/>
  <c r="DK175" i="26" s="1"/>
  <c r="DJ170" i="26"/>
  <c r="DJ175" i="26" s="1"/>
  <c r="DI170" i="26"/>
  <c r="DI175" i="26" s="1"/>
  <c r="DH170" i="26"/>
  <c r="DH175" i="26" s="1"/>
  <c r="DQ169" i="26"/>
  <c r="DQ174" i="26" s="1"/>
  <c r="DP169" i="26"/>
  <c r="DP174" i="26" s="1"/>
  <c r="DO169" i="26"/>
  <c r="DO174" i="26" s="1"/>
  <c r="DN169" i="26"/>
  <c r="DN174" i="26" s="1"/>
  <c r="DM169" i="26"/>
  <c r="DM174" i="26" s="1"/>
  <c r="DL169" i="26"/>
  <c r="DL174" i="26" s="1"/>
  <c r="DK169" i="26"/>
  <c r="DK174" i="26" s="1"/>
  <c r="DJ169" i="26"/>
  <c r="DJ174" i="26" s="1"/>
  <c r="DI169" i="26"/>
  <c r="DI174" i="26" s="1"/>
  <c r="DH169" i="26"/>
  <c r="DH174" i="26" s="1"/>
  <c r="DQ168" i="26"/>
  <c r="DQ173" i="26" s="1"/>
  <c r="DP168" i="26"/>
  <c r="DP173" i="26" s="1"/>
  <c r="DO168" i="26"/>
  <c r="DO173" i="26" s="1"/>
  <c r="DN168" i="26"/>
  <c r="DN173" i="26" s="1"/>
  <c r="DM168" i="26"/>
  <c r="DM173" i="26" s="1"/>
  <c r="DL168" i="26"/>
  <c r="DL173" i="26" s="1"/>
  <c r="DK168" i="26"/>
  <c r="DJ168" i="26"/>
  <c r="DI168" i="26"/>
  <c r="DI173" i="26" s="1"/>
  <c r="DH168" i="26"/>
  <c r="DH173" i="26" s="1"/>
  <c r="DQ160" i="26"/>
  <c r="DQ165" i="26" s="1"/>
  <c r="DP160" i="26"/>
  <c r="DP165" i="26" s="1"/>
  <c r="DO160" i="26"/>
  <c r="DO165" i="26" s="1"/>
  <c r="DN160" i="26"/>
  <c r="DN165" i="26" s="1"/>
  <c r="DM160" i="26"/>
  <c r="DM165" i="26" s="1"/>
  <c r="DL160" i="26"/>
  <c r="DL165" i="26" s="1"/>
  <c r="DK160" i="26"/>
  <c r="DK165" i="26" s="1"/>
  <c r="DJ160" i="26"/>
  <c r="DJ165" i="26" s="1"/>
  <c r="DI160" i="26"/>
  <c r="DI165" i="26" s="1"/>
  <c r="DH160" i="26"/>
  <c r="DH165" i="26" s="1"/>
  <c r="DQ159" i="26"/>
  <c r="DQ164" i="26" s="1"/>
  <c r="DP159" i="26"/>
  <c r="DP164" i="26" s="1"/>
  <c r="DO159" i="26"/>
  <c r="DO164" i="26" s="1"/>
  <c r="DN159" i="26"/>
  <c r="DN164" i="26" s="1"/>
  <c r="DM159" i="26"/>
  <c r="DM164" i="26" s="1"/>
  <c r="DL159" i="26"/>
  <c r="DL164" i="26" s="1"/>
  <c r="DK159" i="26"/>
  <c r="DK164" i="26" s="1"/>
  <c r="DJ159" i="26"/>
  <c r="DJ164" i="26" s="1"/>
  <c r="DI159" i="26"/>
  <c r="DI164" i="26" s="1"/>
  <c r="DH159" i="26"/>
  <c r="DH164" i="26" s="1"/>
  <c r="DQ158" i="26"/>
  <c r="DQ163" i="26" s="1"/>
  <c r="DP158" i="26"/>
  <c r="DP163" i="26" s="1"/>
  <c r="DO158" i="26"/>
  <c r="DO163" i="26" s="1"/>
  <c r="DN158" i="26"/>
  <c r="DN163" i="26" s="1"/>
  <c r="DM158" i="26"/>
  <c r="DL158" i="26"/>
  <c r="DK158" i="26"/>
  <c r="DJ158" i="26"/>
  <c r="DJ163" i="26" s="1"/>
  <c r="DI158" i="26"/>
  <c r="DI163" i="26" s="1"/>
  <c r="DH158" i="26"/>
  <c r="DH163" i="26" s="1"/>
  <c r="DQ150" i="26"/>
  <c r="DQ155" i="26" s="1"/>
  <c r="DP150" i="26"/>
  <c r="DP155" i="26" s="1"/>
  <c r="DO150" i="26"/>
  <c r="DO155" i="26" s="1"/>
  <c r="DN150" i="26"/>
  <c r="DN155" i="26" s="1"/>
  <c r="DM150" i="26"/>
  <c r="DM155" i="26" s="1"/>
  <c r="DL150" i="26"/>
  <c r="DL155" i="26" s="1"/>
  <c r="DK150" i="26"/>
  <c r="DK155" i="26" s="1"/>
  <c r="DJ150" i="26"/>
  <c r="DJ155" i="26" s="1"/>
  <c r="DI150" i="26"/>
  <c r="DI155" i="26" s="1"/>
  <c r="DH150" i="26"/>
  <c r="DH155" i="26" s="1"/>
  <c r="DQ149" i="26"/>
  <c r="DQ154" i="26" s="1"/>
  <c r="DP149" i="26"/>
  <c r="DP154" i="26" s="1"/>
  <c r="DO149" i="26"/>
  <c r="DO154" i="26" s="1"/>
  <c r="DN149" i="26"/>
  <c r="DN154" i="26" s="1"/>
  <c r="DM149" i="26"/>
  <c r="DM154" i="26" s="1"/>
  <c r="DL149" i="26"/>
  <c r="DL154" i="26" s="1"/>
  <c r="DK149" i="26"/>
  <c r="DK154" i="26" s="1"/>
  <c r="DJ149" i="26"/>
  <c r="DJ154" i="26" s="1"/>
  <c r="DI149" i="26"/>
  <c r="DI154" i="26" s="1"/>
  <c r="DH149" i="26"/>
  <c r="DH154" i="26" s="1"/>
  <c r="DQ148" i="26"/>
  <c r="DQ153" i="26" s="1"/>
  <c r="DP148" i="26"/>
  <c r="DP153" i="26" s="1"/>
  <c r="DO148" i="26"/>
  <c r="DN148" i="26"/>
  <c r="DM148" i="26"/>
  <c r="DM153" i="26" s="1"/>
  <c r="DL148" i="26"/>
  <c r="DL153" i="26" s="1"/>
  <c r="DK148" i="26"/>
  <c r="DK153" i="26" s="1"/>
  <c r="DJ148" i="26"/>
  <c r="DJ153" i="26" s="1"/>
  <c r="DI148" i="26"/>
  <c r="DI153" i="26" s="1"/>
  <c r="DH148" i="26"/>
  <c r="DH153" i="26" s="1"/>
  <c r="DQ140" i="26"/>
  <c r="DQ145" i="26" s="1"/>
  <c r="DP140" i="26"/>
  <c r="DP145" i="26" s="1"/>
  <c r="DO140" i="26"/>
  <c r="DO145" i="26" s="1"/>
  <c r="DN140" i="26"/>
  <c r="DN145" i="26" s="1"/>
  <c r="DM140" i="26"/>
  <c r="DM145" i="26" s="1"/>
  <c r="DL140" i="26"/>
  <c r="DL145" i="26" s="1"/>
  <c r="DK140" i="26"/>
  <c r="DK145" i="26" s="1"/>
  <c r="DJ140" i="26"/>
  <c r="DJ145" i="26" s="1"/>
  <c r="DI140" i="26"/>
  <c r="DI145" i="26" s="1"/>
  <c r="DH140" i="26"/>
  <c r="DH145" i="26" s="1"/>
  <c r="DQ139" i="26"/>
  <c r="DQ144" i="26" s="1"/>
  <c r="DP139" i="26"/>
  <c r="DP144" i="26" s="1"/>
  <c r="DO139" i="26"/>
  <c r="DO144" i="26" s="1"/>
  <c r="DN139" i="26"/>
  <c r="DN144" i="26" s="1"/>
  <c r="DM139" i="26"/>
  <c r="DM144" i="26" s="1"/>
  <c r="DL139" i="26"/>
  <c r="DL144" i="26" s="1"/>
  <c r="DK139" i="26"/>
  <c r="DK144" i="26" s="1"/>
  <c r="DJ139" i="26"/>
  <c r="DJ144" i="26" s="1"/>
  <c r="DI139" i="26"/>
  <c r="DI144" i="26" s="1"/>
  <c r="DH139" i="26"/>
  <c r="DH144" i="26" s="1"/>
  <c r="DQ138" i="26"/>
  <c r="DP138" i="26"/>
  <c r="DO138" i="26"/>
  <c r="DN138" i="26"/>
  <c r="DN143" i="26" s="1"/>
  <c r="DM138" i="26"/>
  <c r="DM143" i="26" s="1"/>
  <c r="DL138" i="26"/>
  <c r="DL143" i="26" s="1"/>
  <c r="DK138" i="26"/>
  <c r="DK143" i="26" s="1"/>
  <c r="DJ138" i="26"/>
  <c r="DJ143" i="26" s="1"/>
  <c r="DI138" i="26"/>
  <c r="DH138" i="26"/>
  <c r="DQ130" i="26"/>
  <c r="DQ135" i="26" s="1"/>
  <c r="DP130" i="26"/>
  <c r="DP135" i="26" s="1"/>
  <c r="DO130" i="26"/>
  <c r="DO135" i="26" s="1"/>
  <c r="DN130" i="26"/>
  <c r="DN135" i="26" s="1"/>
  <c r="DM130" i="26"/>
  <c r="DM135" i="26" s="1"/>
  <c r="DL130" i="26"/>
  <c r="DL135" i="26" s="1"/>
  <c r="DK130" i="26"/>
  <c r="DK135" i="26" s="1"/>
  <c r="DJ130" i="26"/>
  <c r="DJ135" i="26" s="1"/>
  <c r="DI130" i="26"/>
  <c r="DI135" i="26" s="1"/>
  <c r="DH130" i="26"/>
  <c r="DH135" i="26" s="1"/>
  <c r="DQ129" i="26"/>
  <c r="DQ134" i="26" s="1"/>
  <c r="DP129" i="26"/>
  <c r="DP134" i="26" s="1"/>
  <c r="DO129" i="26"/>
  <c r="DO134" i="26" s="1"/>
  <c r="DN129" i="26"/>
  <c r="DN134" i="26" s="1"/>
  <c r="DM129" i="26"/>
  <c r="DM134" i="26" s="1"/>
  <c r="DL129" i="26"/>
  <c r="DL134" i="26" s="1"/>
  <c r="DK129" i="26"/>
  <c r="DK134" i="26" s="1"/>
  <c r="DJ129" i="26"/>
  <c r="DJ134" i="26" s="1"/>
  <c r="DI129" i="26"/>
  <c r="DI134" i="26" s="1"/>
  <c r="DH129" i="26"/>
  <c r="DH134" i="26" s="1"/>
  <c r="DQ128" i="26"/>
  <c r="DQ133" i="26" s="1"/>
  <c r="DP128" i="26"/>
  <c r="DP133" i="26" s="1"/>
  <c r="DO128" i="26"/>
  <c r="DO133" i="26" s="1"/>
  <c r="DN128" i="26"/>
  <c r="DN133" i="26" s="1"/>
  <c r="DM128" i="26"/>
  <c r="DM133" i="26" s="1"/>
  <c r="DL128" i="26"/>
  <c r="DL133" i="26" s="1"/>
  <c r="DL136" i="26" s="1"/>
  <c r="DK128" i="26"/>
  <c r="DJ128" i="26"/>
  <c r="DI128" i="26"/>
  <c r="DI133" i="26" s="1"/>
  <c r="DH128" i="26"/>
  <c r="DH133" i="26" s="1"/>
  <c r="DQ120" i="26"/>
  <c r="DQ125" i="26" s="1"/>
  <c r="DP120" i="26"/>
  <c r="DP125" i="26" s="1"/>
  <c r="DO120" i="26"/>
  <c r="DO125" i="26" s="1"/>
  <c r="DN120" i="26"/>
  <c r="DN125" i="26" s="1"/>
  <c r="DM120" i="26"/>
  <c r="DM125" i="26" s="1"/>
  <c r="DL120" i="26"/>
  <c r="DL125" i="26" s="1"/>
  <c r="DK120" i="26"/>
  <c r="DK125" i="26" s="1"/>
  <c r="DJ120" i="26"/>
  <c r="DJ125" i="26" s="1"/>
  <c r="DI120" i="26"/>
  <c r="DI125" i="26" s="1"/>
  <c r="DH120" i="26"/>
  <c r="DH125" i="26" s="1"/>
  <c r="DQ119" i="26"/>
  <c r="DQ124" i="26" s="1"/>
  <c r="DP119" i="26"/>
  <c r="DP124" i="26" s="1"/>
  <c r="DO119" i="26"/>
  <c r="DO124" i="26" s="1"/>
  <c r="DN119" i="26"/>
  <c r="DN124" i="26" s="1"/>
  <c r="DM119" i="26"/>
  <c r="DM124" i="26" s="1"/>
  <c r="DL119" i="26"/>
  <c r="DL124" i="26" s="1"/>
  <c r="DK119" i="26"/>
  <c r="DK124" i="26" s="1"/>
  <c r="DJ119" i="26"/>
  <c r="DJ124" i="26" s="1"/>
  <c r="DI119" i="26"/>
  <c r="DI124" i="26" s="1"/>
  <c r="DH119" i="26"/>
  <c r="DH124" i="26" s="1"/>
  <c r="DQ118" i="26"/>
  <c r="DP118" i="26"/>
  <c r="DO118" i="26"/>
  <c r="DN118" i="26"/>
  <c r="DN123" i="26" s="1"/>
  <c r="DM118" i="26"/>
  <c r="DL118" i="26"/>
  <c r="DK118" i="26"/>
  <c r="DJ118" i="26"/>
  <c r="DI118" i="26"/>
  <c r="DH118" i="26"/>
  <c r="DQ110" i="26"/>
  <c r="DQ115" i="26" s="1"/>
  <c r="DP110" i="26"/>
  <c r="DP115" i="26" s="1"/>
  <c r="DO110" i="26"/>
  <c r="DO115" i="26" s="1"/>
  <c r="DN110" i="26"/>
  <c r="DN115" i="26" s="1"/>
  <c r="DM110" i="26"/>
  <c r="DM115" i="26" s="1"/>
  <c r="DL110" i="26"/>
  <c r="DL115" i="26" s="1"/>
  <c r="DK110" i="26"/>
  <c r="DK115" i="26" s="1"/>
  <c r="DJ110" i="26"/>
  <c r="DJ115" i="26" s="1"/>
  <c r="DI110" i="26"/>
  <c r="DI115" i="26" s="1"/>
  <c r="DH110" i="26"/>
  <c r="DH115" i="26" s="1"/>
  <c r="DQ109" i="26"/>
  <c r="DP109" i="26"/>
  <c r="DP114" i="26" s="1"/>
  <c r="DO109" i="26"/>
  <c r="DO114" i="26" s="1"/>
  <c r="DN109" i="26"/>
  <c r="DN114" i="26" s="1"/>
  <c r="DM109" i="26"/>
  <c r="DM114" i="26" s="1"/>
  <c r="DL109" i="26"/>
  <c r="DL114" i="26" s="1"/>
  <c r="DK109" i="26"/>
  <c r="DK114" i="26" s="1"/>
  <c r="DJ109" i="26"/>
  <c r="DJ114" i="26" s="1"/>
  <c r="DI109" i="26"/>
  <c r="DH109" i="26"/>
  <c r="DH114" i="26" s="1"/>
  <c r="DQ108" i="26"/>
  <c r="DQ113" i="26" s="1"/>
  <c r="DP108" i="26"/>
  <c r="DP113" i="26" s="1"/>
  <c r="DO108" i="26"/>
  <c r="DO113" i="26" s="1"/>
  <c r="DN108" i="26"/>
  <c r="DM108" i="26"/>
  <c r="DM113" i="26" s="1"/>
  <c r="DL108" i="26"/>
  <c r="DL113" i="26" s="1"/>
  <c r="DK108" i="26"/>
  <c r="DJ108" i="26"/>
  <c r="DI108" i="26"/>
  <c r="DI113" i="26" s="1"/>
  <c r="DH108" i="26"/>
  <c r="DH113" i="26" s="1"/>
  <c r="DQ100" i="26"/>
  <c r="DP100" i="26"/>
  <c r="DP105" i="26" s="1"/>
  <c r="DO100" i="26"/>
  <c r="DO105" i="26" s="1"/>
  <c r="DN100" i="26"/>
  <c r="DN105" i="26" s="1"/>
  <c r="DM100" i="26"/>
  <c r="DM105" i="26" s="1"/>
  <c r="DL100" i="26"/>
  <c r="DL105" i="26" s="1"/>
  <c r="DK100" i="26"/>
  <c r="DK105" i="26" s="1"/>
  <c r="DJ100" i="26"/>
  <c r="DJ105" i="26" s="1"/>
  <c r="DI100" i="26"/>
  <c r="DH100" i="26"/>
  <c r="DH105" i="26" s="1"/>
  <c r="DQ99" i="26"/>
  <c r="DQ104" i="26" s="1"/>
  <c r="DP99" i="26"/>
  <c r="DP104" i="26" s="1"/>
  <c r="DO99" i="26"/>
  <c r="DO104" i="26" s="1"/>
  <c r="DN99" i="26"/>
  <c r="DN104" i="26" s="1"/>
  <c r="DM99" i="26"/>
  <c r="DM104" i="26" s="1"/>
  <c r="DL99" i="26"/>
  <c r="DL104" i="26" s="1"/>
  <c r="DK99" i="26"/>
  <c r="DK104" i="26" s="1"/>
  <c r="DJ99" i="26"/>
  <c r="DJ104" i="26" s="1"/>
  <c r="DI99" i="26"/>
  <c r="DI104" i="26" s="1"/>
  <c r="DH99" i="26"/>
  <c r="DH104" i="26" s="1"/>
  <c r="DQ98" i="26"/>
  <c r="DQ103" i="26" s="1"/>
  <c r="DP98" i="26"/>
  <c r="DP103" i="26" s="1"/>
  <c r="DO98" i="26"/>
  <c r="DO103" i="26" s="1"/>
  <c r="DN98" i="26"/>
  <c r="DN103" i="26" s="1"/>
  <c r="DM98" i="26"/>
  <c r="DL98" i="26"/>
  <c r="DL103" i="26" s="1"/>
  <c r="DK98" i="26"/>
  <c r="DK103" i="26" s="1"/>
  <c r="DJ98" i="26"/>
  <c r="DJ103" i="26" s="1"/>
  <c r="DI98" i="26"/>
  <c r="DI103" i="26" s="1"/>
  <c r="DH98" i="26"/>
  <c r="DH103" i="26" s="1"/>
  <c r="DQ90" i="26"/>
  <c r="DQ95" i="26" s="1"/>
  <c r="DP90" i="26"/>
  <c r="DP95" i="26" s="1"/>
  <c r="DO90" i="26"/>
  <c r="DO95" i="26" s="1"/>
  <c r="DN90" i="26"/>
  <c r="DN95" i="26" s="1"/>
  <c r="DM90" i="26"/>
  <c r="DM95" i="26" s="1"/>
  <c r="DL90" i="26"/>
  <c r="DL95" i="26" s="1"/>
  <c r="DK90" i="26"/>
  <c r="DJ90" i="26"/>
  <c r="DJ95" i="26" s="1"/>
  <c r="DI90" i="26"/>
  <c r="DI95" i="26" s="1"/>
  <c r="DH90" i="26"/>
  <c r="DH95" i="26" s="1"/>
  <c r="DQ89" i="26"/>
  <c r="DQ94" i="26" s="1"/>
  <c r="DP89" i="26"/>
  <c r="DP94" i="26" s="1"/>
  <c r="DO89" i="26"/>
  <c r="DO94" i="26" s="1"/>
  <c r="DN89" i="26"/>
  <c r="DN94" i="26" s="1"/>
  <c r="DM89" i="26"/>
  <c r="DM94" i="26" s="1"/>
  <c r="DL89" i="26"/>
  <c r="DL94" i="26" s="1"/>
  <c r="DK89" i="26"/>
  <c r="DK94" i="26" s="1"/>
  <c r="DJ89" i="26"/>
  <c r="DJ94" i="26" s="1"/>
  <c r="DI89" i="26"/>
  <c r="DI94" i="26" s="1"/>
  <c r="DH89" i="26"/>
  <c r="DH94" i="26" s="1"/>
  <c r="DQ88" i="26"/>
  <c r="DQ93" i="26" s="1"/>
  <c r="DP88" i="26"/>
  <c r="DP93" i="26" s="1"/>
  <c r="DO88" i="26"/>
  <c r="DO93" i="26" s="1"/>
  <c r="DN88" i="26"/>
  <c r="DN93" i="26" s="1"/>
  <c r="DM88" i="26"/>
  <c r="DM93" i="26" s="1"/>
  <c r="DL88" i="26"/>
  <c r="DL93" i="26" s="1"/>
  <c r="DK88" i="26"/>
  <c r="DK93" i="26" s="1"/>
  <c r="DJ88" i="26"/>
  <c r="DJ91" i="26" s="1"/>
  <c r="DI88" i="26"/>
  <c r="DI93" i="26" s="1"/>
  <c r="DH88" i="26"/>
  <c r="DH93" i="26" s="1"/>
  <c r="DQ80" i="26"/>
  <c r="DQ85" i="26" s="1"/>
  <c r="DP80" i="26"/>
  <c r="DP85" i="26" s="1"/>
  <c r="DO80" i="26"/>
  <c r="DO85" i="26" s="1"/>
  <c r="DN80" i="26"/>
  <c r="DN85" i="26" s="1"/>
  <c r="DM80" i="26"/>
  <c r="DL80" i="26"/>
  <c r="DK80" i="26"/>
  <c r="DK85" i="26" s="1"/>
  <c r="DJ80" i="26"/>
  <c r="DJ85" i="26" s="1"/>
  <c r="DI80" i="26"/>
  <c r="DI85" i="26" s="1"/>
  <c r="DH80" i="26"/>
  <c r="DH85" i="26" s="1"/>
  <c r="DQ79" i="26"/>
  <c r="DQ84" i="26" s="1"/>
  <c r="DP79" i="26"/>
  <c r="DP84" i="26" s="1"/>
  <c r="DO79" i="26"/>
  <c r="DO84" i="26" s="1"/>
  <c r="DN79" i="26"/>
  <c r="DN84" i="26" s="1"/>
  <c r="DM79" i="26"/>
  <c r="DM84" i="26" s="1"/>
  <c r="DL79" i="26"/>
  <c r="DL84" i="26" s="1"/>
  <c r="DK79" i="26"/>
  <c r="DK84" i="26" s="1"/>
  <c r="DJ79" i="26"/>
  <c r="DJ84" i="26" s="1"/>
  <c r="DI79" i="26"/>
  <c r="DI84" i="26" s="1"/>
  <c r="DH79" i="26"/>
  <c r="DH84" i="26" s="1"/>
  <c r="DQ78" i="26"/>
  <c r="DP78" i="26"/>
  <c r="DP83" i="26" s="1"/>
  <c r="DO78" i="26"/>
  <c r="DO83" i="26" s="1"/>
  <c r="DN78" i="26"/>
  <c r="DN83" i="26" s="1"/>
  <c r="DM78" i="26"/>
  <c r="DM83" i="26" s="1"/>
  <c r="DL78" i="26"/>
  <c r="DL83" i="26" s="1"/>
  <c r="DK78" i="26"/>
  <c r="DK83" i="26" s="1"/>
  <c r="DJ78" i="26"/>
  <c r="DJ83" i="26" s="1"/>
  <c r="DI78" i="26"/>
  <c r="DH78" i="26"/>
  <c r="DH83" i="26" s="1"/>
  <c r="DQ70" i="26"/>
  <c r="DQ75" i="26" s="1"/>
  <c r="DP70" i="26"/>
  <c r="DP75" i="26" s="1"/>
  <c r="DO70" i="26"/>
  <c r="DN70" i="26"/>
  <c r="DN75" i="26" s="1"/>
  <c r="DM70" i="26"/>
  <c r="DM75" i="26" s="1"/>
  <c r="DL70" i="26"/>
  <c r="DL75" i="26" s="1"/>
  <c r="DK70" i="26"/>
  <c r="DK75" i="26" s="1"/>
  <c r="DJ70" i="26"/>
  <c r="DJ75" i="26" s="1"/>
  <c r="DI70" i="26"/>
  <c r="DI75" i="26" s="1"/>
  <c r="DH70" i="26"/>
  <c r="DH75" i="26" s="1"/>
  <c r="DQ69" i="26"/>
  <c r="DQ74" i="26" s="1"/>
  <c r="DP69" i="26"/>
  <c r="DP74" i="26" s="1"/>
  <c r="DO69" i="26"/>
  <c r="DO74" i="26" s="1"/>
  <c r="DN69" i="26"/>
  <c r="DN74" i="26" s="1"/>
  <c r="DM69" i="26"/>
  <c r="DM74" i="26" s="1"/>
  <c r="DL69" i="26"/>
  <c r="DL74" i="26" s="1"/>
  <c r="DK69" i="26"/>
  <c r="DK74" i="26" s="1"/>
  <c r="DJ69" i="26"/>
  <c r="DJ74" i="26" s="1"/>
  <c r="DI69" i="26"/>
  <c r="DI74" i="26" s="1"/>
  <c r="DH69" i="26"/>
  <c r="DH74" i="26" s="1"/>
  <c r="DQ68" i="26"/>
  <c r="DQ73" i="26" s="1"/>
  <c r="DP68" i="26"/>
  <c r="DP73" i="26" s="1"/>
  <c r="DO68" i="26"/>
  <c r="DO73" i="26" s="1"/>
  <c r="DN68" i="26"/>
  <c r="DM68" i="26"/>
  <c r="DM73" i="26" s="1"/>
  <c r="DL68" i="26"/>
  <c r="DL73" i="26" s="1"/>
  <c r="DK68" i="26"/>
  <c r="DK71" i="26" s="1"/>
  <c r="DJ68" i="26"/>
  <c r="DI68" i="26"/>
  <c r="DH68" i="26"/>
  <c r="DQ60" i="26"/>
  <c r="DP60" i="26"/>
  <c r="DP65" i="26" s="1"/>
  <c r="DO60" i="26"/>
  <c r="DO65" i="26" s="1"/>
  <c r="DN60" i="26"/>
  <c r="DN65" i="26" s="1"/>
  <c r="DM60" i="26"/>
  <c r="DM65" i="26" s="1"/>
  <c r="DL60" i="26"/>
  <c r="DL65" i="26" s="1"/>
  <c r="DK60" i="26"/>
  <c r="DK65" i="26" s="1"/>
  <c r="DJ60" i="26"/>
  <c r="DJ65" i="26" s="1"/>
  <c r="DI60" i="26"/>
  <c r="DI65" i="26" s="1"/>
  <c r="DH60" i="26"/>
  <c r="DH65" i="26" s="1"/>
  <c r="DQ59" i="26"/>
  <c r="DQ64" i="26" s="1"/>
  <c r="DP59" i="26"/>
  <c r="DP64" i="26" s="1"/>
  <c r="DO59" i="26"/>
  <c r="DO64" i="26" s="1"/>
  <c r="DN59" i="26"/>
  <c r="DN64" i="26" s="1"/>
  <c r="DM59" i="26"/>
  <c r="DM64" i="26" s="1"/>
  <c r="DL59" i="26"/>
  <c r="DL64" i="26" s="1"/>
  <c r="DK59" i="26"/>
  <c r="DK64" i="26" s="1"/>
  <c r="DJ59" i="26"/>
  <c r="DJ64" i="26" s="1"/>
  <c r="DI59" i="26"/>
  <c r="DI64" i="26" s="1"/>
  <c r="DH59" i="26"/>
  <c r="DH64" i="26" s="1"/>
  <c r="DQ58" i="26"/>
  <c r="DQ63" i="26" s="1"/>
  <c r="DP58" i="26"/>
  <c r="DO58" i="26"/>
  <c r="DO63" i="26" s="1"/>
  <c r="DN58" i="26"/>
  <c r="DN63" i="26" s="1"/>
  <c r="DM58" i="26"/>
  <c r="DL58" i="26"/>
  <c r="DK58" i="26"/>
  <c r="DK63" i="26" s="1"/>
  <c r="DJ58" i="26"/>
  <c r="DI58" i="26"/>
  <c r="DI63" i="26" s="1"/>
  <c r="DH58" i="26"/>
  <c r="DH63" i="26" s="1"/>
  <c r="DQ50" i="26"/>
  <c r="DQ55" i="26" s="1"/>
  <c r="DP50" i="26"/>
  <c r="DP55" i="26" s="1"/>
  <c r="DO50" i="26"/>
  <c r="DO55" i="26" s="1"/>
  <c r="DN50" i="26"/>
  <c r="DN55" i="26" s="1"/>
  <c r="DM50" i="26"/>
  <c r="DM55" i="26" s="1"/>
  <c r="DL50" i="26"/>
  <c r="DL55" i="26" s="1"/>
  <c r="DK50" i="26"/>
  <c r="DK55" i="26" s="1"/>
  <c r="DJ50" i="26"/>
  <c r="DJ55" i="26" s="1"/>
  <c r="DI50" i="26"/>
  <c r="DI55" i="26" s="1"/>
  <c r="DH50" i="26"/>
  <c r="DH55" i="26" s="1"/>
  <c r="DQ49" i="26"/>
  <c r="DQ54" i="26" s="1"/>
  <c r="DP49" i="26"/>
  <c r="DP54" i="26" s="1"/>
  <c r="DO49" i="26"/>
  <c r="DO54" i="26" s="1"/>
  <c r="DN49" i="26"/>
  <c r="DN54" i="26" s="1"/>
  <c r="DM49" i="26"/>
  <c r="DM54" i="26" s="1"/>
  <c r="DL49" i="26"/>
  <c r="DL54" i="26" s="1"/>
  <c r="DK49" i="26"/>
  <c r="DK54" i="26" s="1"/>
  <c r="DJ49" i="26"/>
  <c r="DJ54" i="26" s="1"/>
  <c r="DI49" i="26"/>
  <c r="DI54" i="26" s="1"/>
  <c r="DH49" i="26"/>
  <c r="DH54" i="26" s="1"/>
  <c r="DQ48" i="26"/>
  <c r="DQ53" i="26" s="1"/>
  <c r="DP48" i="26"/>
  <c r="DO48" i="26"/>
  <c r="DN48" i="26"/>
  <c r="DM48" i="26"/>
  <c r="DM53" i="26" s="1"/>
  <c r="DL48" i="26"/>
  <c r="DL53" i="26" s="1"/>
  <c r="DK48" i="26"/>
  <c r="DK53" i="26" s="1"/>
  <c r="DJ48" i="26"/>
  <c r="DJ53" i="26" s="1"/>
  <c r="DI48" i="26"/>
  <c r="DI53" i="26" s="1"/>
  <c r="DH48" i="26"/>
  <c r="DH53" i="26" s="1"/>
  <c r="DQ40" i="26"/>
  <c r="DQ45" i="26" s="1"/>
  <c r="DP40" i="26"/>
  <c r="DP45" i="26" s="1"/>
  <c r="DO40" i="26"/>
  <c r="DO45" i="26" s="1"/>
  <c r="DN40" i="26"/>
  <c r="DN45" i="26" s="1"/>
  <c r="DM40" i="26"/>
  <c r="DL40" i="26"/>
  <c r="DL45" i="26" s="1"/>
  <c r="DK40" i="26"/>
  <c r="DK45" i="26" s="1"/>
  <c r="DJ40" i="26"/>
  <c r="DJ45" i="26" s="1"/>
  <c r="DI40" i="26"/>
  <c r="DI45" i="26" s="1"/>
  <c r="DH40" i="26"/>
  <c r="DH45" i="26" s="1"/>
  <c r="DQ39" i="26"/>
  <c r="DQ44" i="26" s="1"/>
  <c r="DP39" i="26"/>
  <c r="DP44" i="26" s="1"/>
  <c r="DO39" i="26"/>
  <c r="DO44" i="26" s="1"/>
  <c r="DN39" i="26"/>
  <c r="DN44" i="26" s="1"/>
  <c r="DM39" i="26"/>
  <c r="DM44" i="26" s="1"/>
  <c r="DL39" i="26"/>
  <c r="DL44" i="26" s="1"/>
  <c r="DK39" i="26"/>
  <c r="DK44" i="26" s="1"/>
  <c r="DJ39" i="26"/>
  <c r="DJ44" i="26" s="1"/>
  <c r="DI39" i="26"/>
  <c r="DI44" i="26" s="1"/>
  <c r="DH39" i="26"/>
  <c r="DH44" i="26" s="1"/>
  <c r="DQ38" i="26"/>
  <c r="DP38" i="26"/>
  <c r="DO38" i="26"/>
  <c r="DO43" i="26" s="1"/>
  <c r="DN38" i="26"/>
  <c r="DN43" i="26" s="1"/>
  <c r="DM38" i="26"/>
  <c r="DM43" i="26" s="1"/>
  <c r="DL38" i="26"/>
  <c r="DL43" i="26" s="1"/>
  <c r="DK38" i="26"/>
  <c r="DK43" i="26" s="1"/>
  <c r="DJ38" i="26"/>
  <c r="DI38" i="26"/>
  <c r="DH38" i="26"/>
  <c r="DQ30" i="26"/>
  <c r="DQ35" i="26" s="1"/>
  <c r="DP30" i="26"/>
  <c r="DP35" i="26" s="1"/>
  <c r="DO30" i="26"/>
  <c r="DN30" i="26"/>
  <c r="DM30" i="26"/>
  <c r="DM35" i="26" s="1"/>
  <c r="DL30" i="26"/>
  <c r="DL35" i="26" s="1"/>
  <c r="DK30" i="26"/>
  <c r="DK35" i="26" s="1"/>
  <c r="DJ30" i="26"/>
  <c r="DJ35" i="26" s="1"/>
  <c r="DI30" i="26"/>
  <c r="DI35" i="26" s="1"/>
  <c r="DH30" i="26"/>
  <c r="DH35" i="26" s="1"/>
  <c r="DQ29" i="26"/>
  <c r="DQ34" i="26" s="1"/>
  <c r="DP29" i="26"/>
  <c r="DP34" i="26" s="1"/>
  <c r="DO29" i="26"/>
  <c r="DO34" i="26" s="1"/>
  <c r="DN29" i="26"/>
  <c r="DN34" i="26" s="1"/>
  <c r="DM29" i="26"/>
  <c r="DM34" i="26" s="1"/>
  <c r="DL29" i="26"/>
  <c r="DL34" i="26" s="1"/>
  <c r="DK29" i="26"/>
  <c r="DK34" i="26" s="1"/>
  <c r="DJ29" i="26"/>
  <c r="DJ34" i="26" s="1"/>
  <c r="DI29" i="26"/>
  <c r="DI34" i="26" s="1"/>
  <c r="DH29" i="26"/>
  <c r="DH34" i="26" s="1"/>
  <c r="DQ28" i="26"/>
  <c r="DQ33" i="26" s="1"/>
  <c r="DP28" i="26"/>
  <c r="DP33" i="26" s="1"/>
  <c r="DO28" i="26"/>
  <c r="DO33" i="26" s="1"/>
  <c r="DN28" i="26"/>
  <c r="DN33" i="26" s="1"/>
  <c r="DM28" i="26"/>
  <c r="DM33" i="26" s="1"/>
  <c r="DL28" i="26"/>
  <c r="DL33" i="26" s="1"/>
  <c r="DK28" i="26"/>
  <c r="DJ28" i="26"/>
  <c r="DI28" i="26"/>
  <c r="DI33" i="26" s="1"/>
  <c r="DH28" i="26"/>
  <c r="DH33" i="26" s="1"/>
  <c r="DQ20" i="26"/>
  <c r="DQ25" i="26" s="1"/>
  <c r="DP20" i="26"/>
  <c r="DP25" i="26" s="1"/>
  <c r="DO20" i="26"/>
  <c r="DO25" i="26" s="1"/>
  <c r="DN20" i="26"/>
  <c r="DN25" i="26" s="1"/>
  <c r="DM20" i="26"/>
  <c r="DM25" i="26" s="1"/>
  <c r="DL20" i="26"/>
  <c r="DL25" i="26" s="1"/>
  <c r="DK20" i="26"/>
  <c r="DK25" i="26" s="1"/>
  <c r="DJ20" i="26"/>
  <c r="DJ25" i="26" s="1"/>
  <c r="DI20" i="26"/>
  <c r="DI25" i="26" s="1"/>
  <c r="DH20" i="26"/>
  <c r="DH25" i="26" s="1"/>
  <c r="DQ19" i="26"/>
  <c r="DQ24" i="26" s="1"/>
  <c r="DP19" i="26"/>
  <c r="DP24" i="26" s="1"/>
  <c r="DO19" i="26"/>
  <c r="DO24" i="26" s="1"/>
  <c r="DN19" i="26"/>
  <c r="DN24" i="26" s="1"/>
  <c r="DM19" i="26"/>
  <c r="DM24" i="26" s="1"/>
  <c r="DL19" i="26"/>
  <c r="DL24" i="26" s="1"/>
  <c r="DK19" i="26"/>
  <c r="DK24" i="26" s="1"/>
  <c r="DJ19" i="26"/>
  <c r="DJ24" i="26" s="1"/>
  <c r="DI19" i="26"/>
  <c r="DI24" i="26" s="1"/>
  <c r="DH19" i="26"/>
  <c r="DH24" i="26" s="1"/>
  <c r="DQ18" i="26"/>
  <c r="DQ23" i="26" s="1"/>
  <c r="DP18" i="26"/>
  <c r="DP23" i="26" s="1"/>
  <c r="DO18" i="26"/>
  <c r="DO23" i="26" s="1"/>
  <c r="DN18" i="26"/>
  <c r="DN23" i="26" s="1"/>
  <c r="DM18" i="26"/>
  <c r="DM23" i="26" s="1"/>
  <c r="DM26" i="26" s="1"/>
  <c r="DL18" i="26"/>
  <c r="DL23" i="26" s="1"/>
  <c r="DK18" i="26"/>
  <c r="DK23" i="26" s="1"/>
  <c r="DJ18" i="26"/>
  <c r="DJ23" i="26" s="1"/>
  <c r="DI18" i="26"/>
  <c r="DI23" i="26" s="1"/>
  <c r="DH18" i="26"/>
  <c r="DH23" i="26" s="1"/>
  <c r="DQ10" i="26"/>
  <c r="DQ15" i="26" s="1"/>
  <c r="DP10" i="26"/>
  <c r="DP15" i="26" s="1"/>
  <c r="DO10" i="26"/>
  <c r="DO15" i="26" s="1"/>
  <c r="DN10" i="26"/>
  <c r="DN15" i="26" s="1"/>
  <c r="DM10" i="26"/>
  <c r="DM15" i="26" s="1"/>
  <c r="DL10" i="26"/>
  <c r="DL15" i="26" s="1"/>
  <c r="DK10" i="26"/>
  <c r="DK15" i="26" s="1"/>
  <c r="DJ10" i="26"/>
  <c r="DJ15" i="26" s="1"/>
  <c r="DI10" i="26"/>
  <c r="DI15" i="26" s="1"/>
  <c r="DH10" i="26"/>
  <c r="DH15" i="26" s="1"/>
  <c r="DQ9" i="26"/>
  <c r="DQ14" i="26" s="1"/>
  <c r="DP9" i="26"/>
  <c r="DP14" i="26" s="1"/>
  <c r="DO9" i="26"/>
  <c r="DO14" i="26" s="1"/>
  <c r="DN9" i="26"/>
  <c r="DN14" i="26" s="1"/>
  <c r="DM9" i="26"/>
  <c r="DM14" i="26" s="1"/>
  <c r="DL9" i="26"/>
  <c r="DL14" i="26" s="1"/>
  <c r="DK9" i="26"/>
  <c r="DK14" i="26" s="1"/>
  <c r="DJ9" i="26"/>
  <c r="DJ14" i="26" s="1"/>
  <c r="DI9" i="26"/>
  <c r="DI14" i="26" s="1"/>
  <c r="DH9" i="26"/>
  <c r="DH14" i="26" s="1"/>
  <c r="DQ8" i="26"/>
  <c r="DQ13" i="26" s="1"/>
  <c r="DP8" i="26"/>
  <c r="DP13" i="26" s="1"/>
  <c r="DO8" i="26"/>
  <c r="DO13" i="26" s="1"/>
  <c r="DO16" i="26" s="1"/>
  <c r="DN8" i="26"/>
  <c r="DM8" i="26"/>
  <c r="DM13" i="26" s="1"/>
  <c r="DL8" i="26"/>
  <c r="DL13" i="26" s="1"/>
  <c r="DK8" i="26"/>
  <c r="DK13" i="26" s="1"/>
  <c r="DJ8" i="26"/>
  <c r="DJ13" i="26" s="1"/>
  <c r="DI8" i="26"/>
  <c r="DI13" i="26" s="1"/>
  <c r="DH8" i="26"/>
  <c r="DQ230" i="20"/>
  <c r="DQ235" i="20" s="1"/>
  <c r="DP230" i="20"/>
  <c r="DP235" i="20" s="1"/>
  <c r="DO230" i="20"/>
  <c r="DO235" i="20" s="1"/>
  <c r="DN230" i="20"/>
  <c r="DN235" i="20" s="1"/>
  <c r="DM230" i="20"/>
  <c r="DM235" i="20" s="1"/>
  <c r="DL230" i="20"/>
  <c r="DL235" i="20" s="1"/>
  <c r="DK230" i="20"/>
  <c r="DK235" i="20" s="1"/>
  <c r="DJ230" i="20"/>
  <c r="DJ235" i="20" s="1"/>
  <c r="DI230" i="20"/>
  <c r="DI235" i="20" s="1"/>
  <c r="DH230" i="20"/>
  <c r="DH235" i="20" s="1"/>
  <c r="DQ229" i="20"/>
  <c r="DQ234" i="20" s="1"/>
  <c r="DP229" i="20"/>
  <c r="DP234" i="20" s="1"/>
  <c r="DO229" i="20"/>
  <c r="DO234" i="20" s="1"/>
  <c r="DN229" i="20"/>
  <c r="DN234" i="20" s="1"/>
  <c r="DM229" i="20"/>
  <c r="DM234" i="20" s="1"/>
  <c r="DL229" i="20"/>
  <c r="DK229" i="20"/>
  <c r="DK234" i="20" s="1"/>
  <c r="DJ229" i="20"/>
  <c r="DJ234" i="20" s="1"/>
  <c r="DI229" i="20"/>
  <c r="DI234" i="20" s="1"/>
  <c r="DH229" i="20"/>
  <c r="DH234" i="20" s="1"/>
  <c r="DQ228" i="20"/>
  <c r="DP228" i="20"/>
  <c r="DP233" i="20" s="1"/>
  <c r="DO228" i="20"/>
  <c r="DO233" i="20" s="1"/>
  <c r="DN228" i="20"/>
  <c r="DM228" i="20"/>
  <c r="DM233" i="20" s="1"/>
  <c r="DL228" i="20"/>
  <c r="DL233" i="20" s="1"/>
  <c r="DK228" i="20"/>
  <c r="DJ228" i="20"/>
  <c r="DJ233" i="20" s="1"/>
  <c r="DI228" i="20"/>
  <c r="DH228" i="20"/>
  <c r="DH233" i="20" s="1"/>
  <c r="DQ220" i="20"/>
  <c r="DQ225" i="20" s="1"/>
  <c r="DP220" i="20"/>
  <c r="DP225" i="20" s="1"/>
  <c r="DO220" i="20"/>
  <c r="DO225" i="20" s="1"/>
  <c r="DN220" i="20"/>
  <c r="DN225" i="20" s="1"/>
  <c r="DM220" i="20"/>
  <c r="DM225" i="20" s="1"/>
  <c r="DL220" i="20"/>
  <c r="DL225" i="20" s="1"/>
  <c r="DK220" i="20"/>
  <c r="DK225" i="20" s="1"/>
  <c r="DJ220" i="20"/>
  <c r="DJ225" i="20" s="1"/>
  <c r="DI220" i="20"/>
  <c r="DI225" i="20" s="1"/>
  <c r="DH220" i="20"/>
  <c r="DH225" i="20" s="1"/>
  <c r="DQ219" i="20"/>
  <c r="DQ224" i="20" s="1"/>
  <c r="DP219" i="20"/>
  <c r="DP224" i="20" s="1"/>
  <c r="DO219" i="20"/>
  <c r="DO224" i="20" s="1"/>
  <c r="DN219" i="20"/>
  <c r="DM219" i="20"/>
  <c r="DM224" i="20" s="1"/>
  <c r="DL219" i="20"/>
  <c r="DL224" i="20" s="1"/>
  <c r="DK219" i="20"/>
  <c r="DK224" i="20" s="1"/>
  <c r="DJ219" i="20"/>
  <c r="DJ224" i="20" s="1"/>
  <c r="DI219" i="20"/>
  <c r="DI224" i="20" s="1"/>
  <c r="DH219" i="20"/>
  <c r="DH224" i="20" s="1"/>
  <c r="DQ218" i="20"/>
  <c r="DQ223" i="20" s="1"/>
  <c r="DP218" i="20"/>
  <c r="DO218" i="20"/>
  <c r="DO223" i="20" s="1"/>
  <c r="DN218" i="20"/>
  <c r="DN223" i="20" s="1"/>
  <c r="DM218" i="20"/>
  <c r="DL218" i="20"/>
  <c r="DL223" i="20" s="1"/>
  <c r="DK218" i="20"/>
  <c r="DK223" i="20" s="1"/>
  <c r="DJ218" i="20"/>
  <c r="DJ223" i="20" s="1"/>
  <c r="DI218" i="20"/>
  <c r="DI223" i="20" s="1"/>
  <c r="DH218" i="20"/>
  <c r="DI245" i="20"/>
  <c r="DQ240" i="20"/>
  <c r="DQ245" i="20" s="1"/>
  <c r="DP240" i="20"/>
  <c r="DP245" i="20" s="1"/>
  <c r="DO240" i="20"/>
  <c r="DO245" i="20" s="1"/>
  <c r="DN240" i="20"/>
  <c r="DN245" i="20" s="1"/>
  <c r="DM240" i="20"/>
  <c r="DM245" i="20" s="1"/>
  <c r="DL240" i="20"/>
  <c r="DL245" i="20" s="1"/>
  <c r="DK240" i="20"/>
  <c r="DK245" i="20" s="1"/>
  <c r="DJ240" i="20"/>
  <c r="DJ245" i="20" s="1"/>
  <c r="DI240" i="20"/>
  <c r="DH240" i="20"/>
  <c r="DH245" i="20" s="1"/>
  <c r="DQ239" i="20"/>
  <c r="DQ244" i="20" s="1"/>
  <c r="DP239" i="20"/>
  <c r="DO239" i="20"/>
  <c r="DO244" i="20" s="1"/>
  <c r="DN239" i="20"/>
  <c r="DN244" i="20" s="1"/>
  <c r="DM239" i="20"/>
  <c r="DM244" i="20" s="1"/>
  <c r="DL239" i="20"/>
  <c r="DL244" i="20" s="1"/>
  <c r="DK239" i="20"/>
  <c r="DK244" i="20" s="1"/>
  <c r="DJ239" i="20"/>
  <c r="DJ244" i="20" s="1"/>
  <c r="DI239" i="20"/>
  <c r="DI244" i="20" s="1"/>
  <c r="DH239" i="20"/>
  <c r="DQ238" i="20"/>
  <c r="DP238" i="20"/>
  <c r="DP243" i="20" s="1"/>
  <c r="DO238" i="20"/>
  <c r="DN238" i="20"/>
  <c r="DN243" i="20" s="1"/>
  <c r="DM238" i="20"/>
  <c r="DL238" i="20"/>
  <c r="DL243" i="20" s="1"/>
  <c r="DK238" i="20"/>
  <c r="DK243" i="20" s="1"/>
  <c r="DJ238" i="20"/>
  <c r="DI238" i="20"/>
  <c r="DI243" i="20" s="1"/>
  <c r="DH238" i="20"/>
  <c r="DH243" i="20" s="1"/>
  <c r="DQ210" i="20"/>
  <c r="DQ215" i="20" s="1"/>
  <c r="DP210" i="20"/>
  <c r="DP215" i="20" s="1"/>
  <c r="DO210" i="20"/>
  <c r="DO215" i="20" s="1"/>
  <c r="DN210" i="20"/>
  <c r="DN215" i="20" s="1"/>
  <c r="DM210" i="20"/>
  <c r="DM215" i="20" s="1"/>
  <c r="DL210" i="20"/>
  <c r="DL215" i="20" s="1"/>
  <c r="DK210" i="20"/>
  <c r="DK215" i="20" s="1"/>
  <c r="DJ210" i="20"/>
  <c r="DJ215" i="20" s="1"/>
  <c r="DI210" i="20"/>
  <c r="DI215" i="20" s="1"/>
  <c r="DH210" i="20"/>
  <c r="DH215" i="20" s="1"/>
  <c r="DQ209" i="20"/>
  <c r="DQ214" i="20" s="1"/>
  <c r="DP209" i="20"/>
  <c r="DP214" i="20" s="1"/>
  <c r="DO209" i="20"/>
  <c r="DO214" i="20" s="1"/>
  <c r="DN209" i="20"/>
  <c r="DN214" i="20" s="1"/>
  <c r="DM209" i="20"/>
  <c r="DM214" i="20" s="1"/>
  <c r="DL209" i="20"/>
  <c r="DL214" i="20" s="1"/>
  <c r="DK209" i="20"/>
  <c r="DK214" i="20" s="1"/>
  <c r="DJ209" i="20"/>
  <c r="DI209" i="20"/>
  <c r="DI214" i="20" s="1"/>
  <c r="DH209" i="20"/>
  <c r="DH214" i="20" s="1"/>
  <c r="DQ208" i="20"/>
  <c r="DP208" i="20"/>
  <c r="DP213" i="20" s="1"/>
  <c r="DO208" i="20"/>
  <c r="DN208" i="20"/>
  <c r="DN213" i="20" s="1"/>
  <c r="DM208" i="20"/>
  <c r="DM213" i="20" s="1"/>
  <c r="DL208" i="20"/>
  <c r="DK208" i="20"/>
  <c r="DJ208" i="20"/>
  <c r="DJ213" i="20" s="1"/>
  <c r="DI208" i="20"/>
  <c r="DH208" i="20"/>
  <c r="DH213" i="20" s="1"/>
  <c r="DQ200" i="20"/>
  <c r="DQ205" i="20" s="1"/>
  <c r="DP200" i="20"/>
  <c r="DP205" i="20" s="1"/>
  <c r="DO200" i="20"/>
  <c r="DO205" i="20" s="1"/>
  <c r="DN200" i="20"/>
  <c r="DN205" i="20" s="1"/>
  <c r="DM200" i="20"/>
  <c r="DM205" i="20" s="1"/>
  <c r="DL200" i="20"/>
  <c r="DL205" i="20" s="1"/>
  <c r="DK200" i="20"/>
  <c r="DK205" i="20" s="1"/>
  <c r="DJ200" i="20"/>
  <c r="DJ205" i="20" s="1"/>
  <c r="DI200" i="20"/>
  <c r="DI205" i="20" s="1"/>
  <c r="DH200" i="20"/>
  <c r="DH205" i="20" s="1"/>
  <c r="DQ199" i="20"/>
  <c r="DQ204" i="20" s="1"/>
  <c r="DP199" i="20"/>
  <c r="DP204" i="20" s="1"/>
  <c r="DO199" i="20"/>
  <c r="DO204" i="20" s="1"/>
  <c r="DN199" i="20"/>
  <c r="DN204" i="20" s="1"/>
  <c r="DM199" i="20"/>
  <c r="DM204" i="20" s="1"/>
  <c r="DL199" i="20"/>
  <c r="DK199" i="20"/>
  <c r="DK204" i="20" s="1"/>
  <c r="DJ199" i="20"/>
  <c r="DJ204" i="20" s="1"/>
  <c r="DI199" i="20"/>
  <c r="DI204" i="20" s="1"/>
  <c r="DH199" i="20"/>
  <c r="DH204" i="20" s="1"/>
  <c r="DQ198" i="20"/>
  <c r="DP198" i="20"/>
  <c r="DP203" i="20" s="1"/>
  <c r="DO198" i="20"/>
  <c r="DO203" i="20" s="1"/>
  <c r="DN198" i="20"/>
  <c r="DM198" i="20"/>
  <c r="DL198" i="20"/>
  <c r="DL203" i="20" s="1"/>
  <c r="DK198" i="20"/>
  <c r="DJ198" i="20"/>
  <c r="DJ203" i="20" s="1"/>
  <c r="DI198" i="20"/>
  <c r="DI203" i="20" s="1"/>
  <c r="DH198" i="20"/>
  <c r="DH203" i="20" s="1"/>
  <c r="DQ190" i="20"/>
  <c r="DQ195" i="20" s="1"/>
  <c r="DP190" i="20"/>
  <c r="DP195" i="20" s="1"/>
  <c r="DO190" i="20"/>
  <c r="DO195" i="20" s="1"/>
  <c r="DN190" i="20"/>
  <c r="DN195" i="20" s="1"/>
  <c r="DM190" i="20"/>
  <c r="DM195" i="20" s="1"/>
  <c r="DL190" i="20"/>
  <c r="DL195" i="20" s="1"/>
  <c r="DK190" i="20"/>
  <c r="DK195" i="20" s="1"/>
  <c r="DJ190" i="20"/>
  <c r="DJ195" i="20" s="1"/>
  <c r="DI190" i="20"/>
  <c r="DI195" i="20" s="1"/>
  <c r="DH190" i="20"/>
  <c r="DH195" i="20" s="1"/>
  <c r="DQ189" i="20"/>
  <c r="DQ194" i="20" s="1"/>
  <c r="DP189" i="20"/>
  <c r="DP194" i="20" s="1"/>
  <c r="DO189" i="20"/>
  <c r="DO194" i="20" s="1"/>
  <c r="DN189" i="20"/>
  <c r="DM189" i="20"/>
  <c r="DM194" i="20" s="1"/>
  <c r="DL189" i="20"/>
  <c r="DL194" i="20" s="1"/>
  <c r="DK189" i="20"/>
  <c r="DK194" i="20" s="1"/>
  <c r="DJ189" i="20"/>
  <c r="DJ194" i="20" s="1"/>
  <c r="DI189" i="20"/>
  <c r="DI194" i="20" s="1"/>
  <c r="DH189" i="20"/>
  <c r="DH194" i="20" s="1"/>
  <c r="DQ188" i="20"/>
  <c r="DQ193" i="20" s="1"/>
  <c r="DP188" i="20"/>
  <c r="DO188" i="20"/>
  <c r="DN188" i="20"/>
  <c r="DN193" i="20" s="1"/>
  <c r="DM188" i="20"/>
  <c r="DL188" i="20"/>
  <c r="DL193" i="20" s="1"/>
  <c r="DK188" i="20"/>
  <c r="DJ188" i="20"/>
  <c r="DJ193" i="20" s="1"/>
  <c r="DI188" i="20"/>
  <c r="DI193" i="20" s="1"/>
  <c r="DH188" i="20"/>
  <c r="DQ180" i="20"/>
  <c r="DQ185" i="20" s="1"/>
  <c r="DP180" i="20"/>
  <c r="DP185" i="20" s="1"/>
  <c r="DO180" i="20"/>
  <c r="DO185" i="20" s="1"/>
  <c r="DN180" i="20"/>
  <c r="DN185" i="20" s="1"/>
  <c r="DM180" i="20"/>
  <c r="DM185" i="20" s="1"/>
  <c r="DL180" i="20"/>
  <c r="DL185" i="20" s="1"/>
  <c r="DK180" i="20"/>
  <c r="DK185" i="20" s="1"/>
  <c r="DJ180" i="20"/>
  <c r="DJ185" i="20" s="1"/>
  <c r="DI180" i="20"/>
  <c r="DI185" i="20" s="1"/>
  <c r="DH180" i="20"/>
  <c r="DH185" i="20" s="1"/>
  <c r="DQ179" i="20"/>
  <c r="DQ184" i="20" s="1"/>
  <c r="DP179" i="20"/>
  <c r="DP184" i="20" s="1"/>
  <c r="DO179" i="20"/>
  <c r="DO184" i="20" s="1"/>
  <c r="DN179" i="20"/>
  <c r="DN184" i="20" s="1"/>
  <c r="DM179" i="20"/>
  <c r="DM184" i="20" s="1"/>
  <c r="DL179" i="20"/>
  <c r="DL184" i="20" s="1"/>
  <c r="DK179" i="20"/>
  <c r="DK184" i="20" s="1"/>
  <c r="DJ179" i="20"/>
  <c r="DJ184" i="20" s="1"/>
  <c r="DI179" i="20"/>
  <c r="DI184" i="20" s="1"/>
  <c r="DH179" i="20"/>
  <c r="DH184" i="20" s="1"/>
  <c r="DQ178" i="20"/>
  <c r="DQ183" i="20" s="1"/>
  <c r="DP178" i="20"/>
  <c r="DO178" i="20"/>
  <c r="DN178" i="20"/>
  <c r="DN183" i="20" s="1"/>
  <c r="DM178" i="20"/>
  <c r="DM183" i="20" s="1"/>
  <c r="DL178" i="20"/>
  <c r="DL183" i="20" s="1"/>
  <c r="DK178" i="20"/>
  <c r="DK183" i="20" s="1"/>
  <c r="DJ178" i="20"/>
  <c r="DI178" i="20"/>
  <c r="DI183" i="20" s="1"/>
  <c r="DH178" i="20"/>
  <c r="DQ170" i="20"/>
  <c r="DQ175" i="20" s="1"/>
  <c r="DP170" i="20"/>
  <c r="DP175" i="20" s="1"/>
  <c r="DO170" i="20"/>
  <c r="DO175" i="20" s="1"/>
  <c r="DN170" i="20"/>
  <c r="DN175" i="20" s="1"/>
  <c r="DM170" i="20"/>
  <c r="DM175" i="20" s="1"/>
  <c r="DL170" i="20"/>
  <c r="DL175" i="20" s="1"/>
  <c r="DK170" i="20"/>
  <c r="DK175" i="20" s="1"/>
  <c r="DJ170" i="20"/>
  <c r="DJ175" i="20" s="1"/>
  <c r="DI170" i="20"/>
  <c r="DI175" i="20" s="1"/>
  <c r="DH170" i="20"/>
  <c r="DH175" i="20" s="1"/>
  <c r="DQ169" i="20"/>
  <c r="DQ174" i="20" s="1"/>
  <c r="DP169" i="20"/>
  <c r="DP174" i="20" s="1"/>
  <c r="DO169" i="20"/>
  <c r="DO174" i="20" s="1"/>
  <c r="DN169" i="20"/>
  <c r="DN174" i="20" s="1"/>
  <c r="DM169" i="20"/>
  <c r="DM174" i="20" s="1"/>
  <c r="DL169" i="20"/>
  <c r="DL174" i="20" s="1"/>
  <c r="DK169" i="20"/>
  <c r="DK174" i="20" s="1"/>
  <c r="DJ169" i="20"/>
  <c r="DJ174" i="20" s="1"/>
  <c r="DI169" i="20"/>
  <c r="DI174" i="20" s="1"/>
  <c r="DH169" i="20"/>
  <c r="DH174" i="20" s="1"/>
  <c r="DQ168" i="20"/>
  <c r="DP168" i="20"/>
  <c r="DP173" i="20" s="1"/>
  <c r="DO168" i="20"/>
  <c r="DO173" i="20" s="1"/>
  <c r="DN168" i="20"/>
  <c r="DN173" i="20" s="1"/>
  <c r="DM168" i="20"/>
  <c r="DM173" i="20" s="1"/>
  <c r="DL168" i="20"/>
  <c r="DK168" i="20"/>
  <c r="DJ168" i="20"/>
  <c r="DI168" i="20"/>
  <c r="DH168" i="20"/>
  <c r="DH173" i="20" s="1"/>
  <c r="DQ160" i="20"/>
  <c r="DQ165" i="20" s="1"/>
  <c r="DP160" i="20"/>
  <c r="DP165" i="20" s="1"/>
  <c r="DO160" i="20"/>
  <c r="DO165" i="20" s="1"/>
  <c r="DN160" i="20"/>
  <c r="DN165" i="20" s="1"/>
  <c r="DM160" i="20"/>
  <c r="DM165" i="20" s="1"/>
  <c r="DL160" i="20"/>
  <c r="DL165" i="20" s="1"/>
  <c r="DK160" i="20"/>
  <c r="DK165" i="20" s="1"/>
  <c r="DJ160" i="20"/>
  <c r="DJ165" i="20" s="1"/>
  <c r="DI160" i="20"/>
  <c r="DI165" i="20" s="1"/>
  <c r="DH160" i="20"/>
  <c r="DH165" i="20" s="1"/>
  <c r="DQ159" i="20"/>
  <c r="DQ164" i="20" s="1"/>
  <c r="DP159" i="20"/>
  <c r="DP164" i="20" s="1"/>
  <c r="DO159" i="20"/>
  <c r="DO164" i="20" s="1"/>
  <c r="DN159" i="20"/>
  <c r="DN164" i="20" s="1"/>
  <c r="DM159" i="20"/>
  <c r="DM164" i="20" s="1"/>
  <c r="DL159" i="20"/>
  <c r="DL164" i="20" s="1"/>
  <c r="DK159" i="20"/>
  <c r="DK164" i="20" s="1"/>
  <c r="DJ159" i="20"/>
  <c r="DJ164" i="20" s="1"/>
  <c r="DI159" i="20"/>
  <c r="DI164" i="20" s="1"/>
  <c r="DH159" i="20"/>
  <c r="DH164" i="20" s="1"/>
  <c r="DQ158" i="20"/>
  <c r="DQ163" i="20" s="1"/>
  <c r="DP158" i="20"/>
  <c r="DP163" i="20" s="1"/>
  <c r="DO158" i="20"/>
  <c r="DO163" i="20" s="1"/>
  <c r="DN158" i="20"/>
  <c r="DM158" i="20"/>
  <c r="DM163" i="20" s="1"/>
  <c r="DL158" i="20"/>
  <c r="DK158" i="20"/>
  <c r="DJ158" i="20"/>
  <c r="DJ163" i="20" s="1"/>
  <c r="DI158" i="20"/>
  <c r="DI163" i="20" s="1"/>
  <c r="DH158" i="20"/>
  <c r="DH163" i="20" s="1"/>
  <c r="DQ150" i="20"/>
  <c r="DQ155" i="20" s="1"/>
  <c r="DP150" i="20"/>
  <c r="DP155" i="20" s="1"/>
  <c r="DO150" i="20"/>
  <c r="DO155" i="20" s="1"/>
  <c r="DN150" i="20"/>
  <c r="DN155" i="20" s="1"/>
  <c r="DM150" i="20"/>
  <c r="DM155" i="20" s="1"/>
  <c r="DL150" i="20"/>
  <c r="DL155" i="20" s="1"/>
  <c r="DK150" i="20"/>
  <c r="DK155" i="20" s="1"/>
  <c r="DJ150" i="20"/>
  <c r="DJ155" i="20" s="1"/>
  <c r="DI150" i="20"/>
  <c r="DI155" i="20" s="1"/>
  <c r="DH150" i="20"/>
  <c r="DH155" i="20" s="1"/>
  <c r="DQ149" i="20"/>
  <c r="DQ154" i="20" s="1"/>
  <c r="DP149" i="20"/>
  <c r="DP154" i="20" s="1"/>
  <c r="DO149" i="20"/>
  <c r="DO154" i="20" s="1"/>
  <c r="DN149" i="20"/>
  <c r="DN154" i="20" s="1"/>
  <c r="DM149" i="20"/>
  <c r="DM154" i="20" s="1"/>
  <c r="DL149" i="20"/>
  <c r="DL154" i="20" s="1"/>
  <c r="DK149" i="20"/>
  <c r="DK154" i="20" s="1"/>
  <c r="DJ149" i="20"/>
  <c r="DJ154" i="20" s="1"/>
  <c r="DI149" i="20"/>
  <c r="DI154" i="20" s="1"/>
  <c r="DH149" i="20"/>
  <c r="DH154" i="20" s="1"/>
  <c r="DQ148" i="20"/>
  <c r="DQ153" i="20" s="1"/>
  <c r="DP148" i="20"/>
  <c r="DO148" i="20"/>
  <c r="DN148" i="20"/>
  <c r="DM148" i="20"/>
  <c r="DL148" i="20"/>
  <c r="DL153" i="20" s="1"/>
  <c r="DK148" i="20"/>
  <c r="DK153" i="20" s="1"/>
  <c r="DJ148" i="20"/>
  <c r="DJ153" i="20" s="1"/>
  <c r="DI148" i="20"/>
  <c r="DI153" i="20" s="1"/>
  <c r="DH148" i="20"/>
  <c r="DQ140" i="20"/>
  <c r="DQ145" i="20" s="1"/>
  <c r="DP140" i="20"/>
  <c r="DP145" i="20" s="1"/>
  <c r="DO140" i="20"/>
  <c r="DO145" i="20" s="1"/>
  <c r="DN140" i="20"/>
  <c r="DN145" i="20" s="1"/>
  <c r="DM140" i="20"/>
  <c r="DM145" i="20" s="1"/>
  <c r="DL140" i="20"/>
  <c r="DL145" i="20" s="1"/>
  <c r="DK140" i="20"/>
  <c r="DK145" i="20" s="1"/>
  <c r="DJ140" i="20"/>
  <c r="DJ145" i="20" s="1"/>
  <c r="DI140" i="20"/>
  <c r="DI145" i="20" s="1"/>
  <c r="DH140" i="20"/>
  <c r="DH145" i="20" s="1"/>
  <c r="DQ139" i="20"/>
  <c r="DQ144" i="20" s="1"/>
  <c r="DP139" i="20"/>
  <c r="DP144" i="20" s="1"/>
  <c r="DO139" i="20"/>
  <c r="DO144" i="20" s="1"/>
  <c r="DN139" i="20"/>
  <c r="DN144" i="20" s="1"/>
  <c r="DM139" i="20"/>
  <c r="DM144" i="20" s="1"/>
  <c r="DL139" i="20"/>
  <c r="DL144" i="20" s="1"/>
  <c r="DK139" i="20"/>
  <c r="DK144" i="20" s="1"/>
  <c r="DJ139" i="20"/>
  <c r="DJ144" i="20" s="1"/>
  <c r="DI139" i="20"/>
  <c r="DI144" i="20" s="1"/>
  <c r="DH139" i="20"/>
  <c r="DH144" i="20" s="1"/>
  <c r="DQ138" i="20"/>
  <c r="DQ143" i="20" s="1"/>
  <c r="DP138" i="20"/>
  <c r="DO138" i="20"/>
  <c r="DN138" i="20"/>
  <c r="DN143" i="20" s="1"/>
  <c r="DM138" i="20"/>
  <c r="DM143" i="20" s="1"/>
  <c r="DL138" i="20"/>
  <c r="DL143" i="20" s="1"/>
  <c r="DK138" i="20"/>
  <c r="DK143" i="20" s="1"/>
  <c r="DJ138" i="20"/>
  <c r="DI138" i="20"/>
  <c r="DI143" i="20" s="1"/>
  <c r="DH138" i="20"/>
  <c r="DQ130" i="20"/>
  <c r="DQ135" i="20" s="1"/>
  <c r="DP130" i="20"/>
  <c r="DP135" i="20" s="1"/>
  <c r="DO130" i="20"/>
  <c r="DO135" i="20" s="1"/>
  <c r="DN130" i="20"/>
  <c r="DN135" i="20" s="1"/>
  <c r="DM130" i="20"/>
  <c r="DM135" i="20" s="1"/>
  <c r="DL130" i="20"/>
  <c r="DL135" i="20" s="1"/>
  <c r="DK130" i="20"/>
  <c r="DK135" i="20" s="1"/>
  <c r="DJ130" i="20"/>
  <c r="DJ135" i="20" s="1"/>
  <c r="DI130" i="20"/>
  <c r="DI135" i="20" s="1"/>
  <c r="DH130" i="20"/>
  <c r="DH135" i="20" s="1"/>
  <c r="DQ129" i="20"/>
  <c r="DQ134" i="20" s="1"/>
  <c r="DP129" i="20"/>
  <c r="DP134" i="20" s="1"/>
  <c r="DO129" i="20"/>
  <c r="DO134" i="20" s="1"/>
  <c r="DN129" i="20"/>
  <c r="DN134" i="20" s="1"/>
  <c r="DM129" i="20"/>
  <c r="DM134" i="20" s="1"/>
  <c r="DL129" i="20"/>
  <c r="DL134" i="20" s="1"/>
  <c r="DK129" i="20"/>
  <c r="DK134" i="20" s="1"/>
  <c r="DJ129" i="20"/>
  <c r="DJ134" i="20" s="1"/>
  <c r="DI129" i="20"/>
  <c r="DI134" i="20" s="1"/>
  <c r="DH129" i="20"/>
  <c r="DH134" i="20" s="1"/>
  <c r="DQ128" i="20"/>
  <c r="DP128" i="20"/>
  <c r="DP133" i="20" s="1"/>
  <c r="DO128" i="20"/>
  <c r="DO133" i="20" s="1"/>
  <c r="DN128" i="20"/>
  <c r="DN133" i="20" s="1"/>
  <c r="DM128" i="20"/>
  <c r="DM133" i="20" s="1"/>
  <c r="DL128" i="20"/>
  <c r="DK128" i="20"/>
  <c r="DK133" i="20" s="1"/>
  <c r="DJ128" i="20"/>
  <c r="DI128" i="20"/>
  <c r="DH128" i="20"/>
  <c r="DH133" i="20" s="1"/>
  <c r="DQ125" i="20"/>
  <c r="DP125" i="20"/>
  <c r="DO125" i="20"/>
  <c r="DN125" i="20"/>
  <c r="DM125" i="20"/>
  <c r="DL125" i="20"/>
  <c r="DK125" i="20"/>
  <c r="DJ125" i="20"/>
  <c r="DI125" i="20"/>
  <c r="DH125" i="20"/>
  <c r="DQ124" i="20"/>
  <c r="DP124" i="20"/>
  <c r="DO124" i="20"/>
  <c r="DN124" i="20"/>
  <c r="DM124" i="20"/>
  <c r="DL124" i="20"/>
  <c r="DK124" i="20"/>
  <c r="DJ124" i="20"/>
  <c r="DI124" i="20"/>
  <c r="DH124" i="20"/>
  <c r="DP123" i="20"/>
  <c r="DH123" i="20"/>
  <c r="DQ110" i="20"/>
  <c r="DQ115" i="20" s="1"/>
  <c r="DP110" i="20"/>
  <c r="DP115" i="20" s="1"/>
  <c r="DO110" i="20"/>
  <c r="DO115" i="20" s="1"/>
  <c r="DN110" i="20"/>
  <c r="DN115" i="20" s="1"/>
  <c r="DM110" i="20"/>
  <c r="DL110" i="20"/>
  <c r="DL115" i="20" s="1"/>
  <c r="DK110" i="20"/>
  <c r="DK115" i="20" s="1"/>
  <c r="DJ110" i="20"/>
  <c r="DJ115" i="20" s="1"/>
  <c r="DI110" i="20"/>
  <c r="DI115" i="20" s="1"/>
  <c r="DH110" i="20"/>
  <c r="DH115" i="20" s="1"/>
  <c r="DQ109" i="20"/>
  <c r="DQ114" i="20" s="1"/>
  <c r="DP109" i="20"/>
  <c r="DP114" i="20" s="1"/>
  <c r="DO109" i="20"/>
  <c r="DO114" i="20" s="1"/>
  <c r="DN109" i="20"/>
  <c r="DN114" i="20" s="1"/>
  <c r="DM109" i="20"/>
  <c r="DM114" i="20" s="1"/>
  <c r="DL109" i="20"/>
  <c r="DL114" i="20" s="1"/>
  <c r="DK109" i="20"/>
  <c r="DK114" i="20" s="1"/>
  <c r="DJ109" i="20"/>
  <c r="DJ114" i="20" s="1"/>
  <c r="DI109" i="20"/>
  <c r="DI114" i="20" s="1"/>
  <c r="DH109" i="20"/>
  <c r="DH114" i="20" s="1"/>
  <c r="DQ108" i="20"/>
  <c r="DP108" i="20"/>
  <c r="DO108" i="20"/>
  <c r="DO113" i="20" s="1"/>
  <c r="DN108" i="20"/>
  <c r="DM108" i="20"/>
  <c r="DM113" i="20" s="1"/>
  <c r="DL108" i="20"/>
  <c r="DL113" i="20" s="1"/>
  <c r="DK108" i="20"/>
  <c r="DK113" i="20" s="1"/>
  <c r="DJ108" i="20"/>
  <c r="DJ113" i="20" s="1"/>
  <c r="DI108" i="20"/>
  <c r="DH108" i="20"/>
  <c r="DQ100" i="20"/>
  <c r="DQ105" i="20" s="1"/>
  <c r="DP100" i="20"/>
  <c r="DP105" i="20" s="1"/>
  <c r="DO100" i="20"/>
  <c r="DN100" i="20"/>
  <c r="DN105" i="20" s="1"/>
  <c r="DM100" i="20"/>
  <c r="DM105" i="20" s="1"/>
  <c r="DL100" i="20"/>
  <c r="DL105" i="20" s="1"/>
  <c r="DK100" i="20"/>
  <c r="DK105" i="20" s="1"/>
  <c r="DJ100" i="20"/>
  <c r="DJ105" i="20" s="1"/>
  <c r="DI100" i="20"/>
  <c r="DI105" i="20" s="1"/>
  <c r="DH100" i="20"/>
  <c r="DH105" i="20" s="1"/>
  <c r="DQ99" i="20"/>
  <c r="DQ104" i="20" s="1"/>
  <c r="DP99" i="20"/>
  <c r="DP104" i="20" s="1"/>
  <c r="DO99" i="20"/>
  <c r="DO104" i="20" s="1"/>
  <c r="DN99" i="20"/>
  <c r="DN104" i="20" s="1"/>
  <c r="DM99" i="20"/>
  <c r="DL99" i="20"/>
  <c r="DL104" i="20" s="1"/>
  <c r="DK99" i="20"/>
  <c r="DK104" i="20" s="1"/>
  <c r="DJ99" i="20"/>
  <c r="DJ104" i="20" s="1"/>
  <c r="DI99" i="20"/>
  <c r="DI104" i="20" s="1"/>
  <c r="DH99" i="20"/>
  <c r="DH104" i="20" s="1"/>
  <c r="DQ98" i="20"/>
  <c r="DQ103" i="20" s="1"/>
  <c r="DP98" i="20"/>
  <c r="DO98" i="20"/>
  <c r="DO103" i="20" s="1"/>
  <c r="DN98" i="20"/>
  <c r="DN103" i="20" s="1"/>
  <c r="DM98" i="20"/>
  <c r="DM103" i="20" s="1"/>
  <c r="DL98" i="20"/>
  <c r="DL101" i="20" s="1"/>
  <c r="DK98" i="20"/>
  <c r="DJ98" i="20"/>
  <c r="DI98" i="20"/>
  <c r="DI103" i="20" s="1"/>
  <c r="DH98" i="20"/>
  <c r="DQ90" i="20"/>
  <c r="DP90" i="20"/>
  <c r="DP95" i="20" s="1"/>
  <c r="DO90" i="20"/>
  <c r="DO95" i="20" s="1"/>
  <c r="DN90" i="20"/>
  <c r="DN95" i="20" s="1"/>
  <c r="DM90" i="20"/>
  <c r="DM95" i="20" s="1"/>
  <c r="DL90" i="20"/>
  <c r="DL95" i="20" s="1"/>
  <c r="DK90" i="20"/>
  <c r="DK95" i="20" s="1"/>
  <c r="DJ90" i="20"/>
  <c r="DJ95" i="20" s="1"/>
  <c r="DI90" i="20"/>
  <c r="DH90" i="20"/>
  <c r="DH95" i="20" s="1"/>
  <c r="DQ89" i="20"/>
  <c r="DQ94" i="20" s="1"/>
  <c r="DP89" i="20"/>
  <c r="DP94" i="20" s="1"/>
  <c r="DO89" i="20"/>
  <c r="DO94" i="20" s="1"/>
  <c r="DN89" i="20"/>
  <c r="DN94" i="20" s="1"/>
  <c r="DM89" i="20"/>
  <c r="DM94" i="20" s="1"/>
  <c r="DL89" i="20"/>
  <c r="DL94" i="20" s="1"/>
  <c r="DK89" i="20"/>
  <c r="DK94" i="20" s="1"/>
  <c r="DJ89" i="20"/>
  <c r="DJ94" i="20" s="1"/>
  <c r="DI89" i="20"/>
  <c r="DI94" i="20" s="1"/>
  <c r="DH89" i="20"/>
  <c r="DH94" i="20" s="1"/>
  <c r="DQ88" i="20"/>
  <c r="DQ93" i="20" s="1"/>
  <c r="DP88" i="20"/>
  <c r="DP93" i="20" s="1"/>
  <c r="DO88" i="20"/>
  <c r="DO93" i="20" s="1"/>
  <c r="DN88" i="20"/>
  <c r="DN93" i="20" s="1"/>
  <c r="DM88" i="20"/>
  <c r="DL88" i="20"/>
  <c r="DK88" i="20"/>
  <c r="DK93" i="20" s="1"/>
  <c r="DJ88" i="20"/>
  <c r="DI88" i="20"/>
  <c r="DI93" i="20" s="1"/>
  <c r="DH88" i="20"/>
  <c r="DH93" i="20" s="1"/>
  <c r="DQ80" i="20"/>
  <c r="DQ85" i="20" s="1"/>
  <c r="DP80" i="20"/>
  <c r="DP85" i="20" s="1"/>
  <c r="DO80" i="20"/>
  <c r="DO85" i="20" s="1"/>
  <c r="DN80" i="20"/>
  <c r="DN85" i="20" s="1"/>
  <c r="DM80" i="20"/>
  <c r="DM85" i="20" s="1"/>
  <c r="DL80" i="20"/>
  <c r="DL85" i="20" s="1"/>
  <c r="DK80" i="20"/>
  <c r="DK85" i="20" s="1"/>
  <c r="DJ80" i="20"/>
  <c r="DJ85" i="20" s="1"/>
  <c r="DI80" i="20"/>
  <c r="DI85" i="20" s="1"/>
  <c r="DH80" i="20"/>
  <c r="DH85" i="20" s="1"/>
  <c r="DQ79" i="20"/>
  <c r="DQ84" i="20" s="1"/>
  <c r="DP79" i="20"/>
  <c r="DP84" i="20" s="1"/>
  <c r="DO79" i="20"/>
  <c r="DO84" i="20" s="1"/>
  <c r="DN79" i="20"/>
  <c r="DN84" i="20" s="1"/>
  <c r="DM79" i="20"/>
  <c r="DL79" i="20"/>
  <c r="DL84" i="20" s="1"/>
  <c r="DK79" i="20"/>
  <c r="DK84" i="20" s="1"/>
  <c r="DJ79" i="20"/>
  <c r="DJ84" i="20" s="1"/>
  <c r="DI79" i="20"/>
  <c r="DI84" i="20" s="1"/>
  <c r="DH79" i="20"/>
  <c r="DH84" i="20" s="1"/>
  <c r="DQ78" i="20"/>
  <c r="DQ83" i="20" s="1"/>
  <c r="DP78" i="20"/>
  <c r="DP83" i="20" s="1"/>
  <c r="DO78" i="20"/>
  <c r="DN78" i="20"/>
  <c r="DM78" i="20"/>
  <c r="DM83" i="20" s="1"/>
  <c r="DL78" i="20"/>
  <c r="DK78" i="20"/>
  <c r="DJ78" i="20"/>
  <c r="DJ83" i="20" s="1"/>
  <c r="DI78" i="20"/>
  <c r="DI83" i="20" s="1"/>
  <c r="DH78" i="20"/>
  <c r="DQ70" i="20"/>
  <c r="DQ75" i="20" s="1"/>
  <c r="DP70" i="20"/>
  <c r="DP75" i="20" s="1"/>
  <c r="DO70" i="20"/>
  <c r="DO75" i="20" s="1"/>
  <c r="DN70" i="20"/>
  <c r="DN75" i="20" s="1"/>
  <c r="DM70" i="20"/>
  <c r="DM75" i="20" s="1"/>
  <c r="DL70" i="20"/>
  <c r="DL75" i="20" s="1"/>
  <c r="DK70" i="20"/>
  <c r="DK75" i="20" s="1"/>
  <c r="DJ70" i="20"/>
  <c r="DJ75" i="20" s="1"/>
  <c r="DI70" i="20"/>
  <c r="DI75" i="20" s="1"/>
  <c r="DH70" i="20"/>
  <c r="DH75" i="20" s="1"/>
  <c r="DQ69" i="20"/>
  <c r="DQ74" i="20" s="1"/>
  <c r="DP69" i="20"/>
  <c r="DP74" i="20" s="1"/>
  <c r="DO69" i="20"/>
  <c r="DN69" i="20"/>
  <c r="DN74" i="20" s="1"/>
  <c r="DM69" i="20"/>
  <c r="DM74" i="20" s="1"/>
  <c r="DL69" i="20"/>
  <c r="DL74" i="20" s="1"/>
  <c r="DK69" i="20"/>
  <c r="DK74" i="20" s="1"/>
  <c r="DJ69" i="20"/>
  <c r="DJ74" i="20" s="1"/>
  <c r="DI69" i="20"/>
  <c r="DI74" i="20" s="1"/>
  <c r="DH69" i="20"/>
  <c r="DH74" i="20" s="1"/>
  <c r="DQ68" i="20"/>
  <c r="DP68" i="20"/>
  <c r="DP73" i="20" s="1"/>
  <c r="DO68" i="20"/>
  <c r="DO73" i="20" s="1"/>
  <c r="DN68" i="20"/>
  <c r="DM68" i="20"/>
  <c r="DL68" i="20"/>
  <c r="DK68" i="20"/>
  <c r="DK73" i="20" s="1"/>
  <c r="DJ68" i="20"/>
  <c r="DJ73" i="20" s="1"/>
  <c r="DI68" i="20"/>
  <c r="DH68" i="20"/>
  <c r="DQ60" i="20"/>
  <c r="DQ65" i="20" s="1"/>
  <c r="DP60" i="20"/>
  <c r="DP65" i="20" s="1"/>
  <c r="DO60" i="20"/>
  <c r="DO65" i="20" s="1"/>
  <c r="DN60" i="20"/>
  <c r="DN65" i="20" s="1"/>
  <c r="DM60" i="20"/>
  <c r="DM65" i="20" s="1"/>
  <c r="DL60" i="20"/>
  <c r="DL65" i="20" s="1"/>
  <c r="DK60" i="20"/>
  <c r="DK65" i="20" s="1"/>
  <c r="DJ60" i="20"/>
  <c r="DJ65" i="20" s="1"/>
  <c r="DI60" i="20"/>
  <c r="DI65" i="20" s="1"/>
  <c r="DH60" i="20"/>
  <c r="DH65" i="20" s="1"/>
  <c r="DQ59" i="20"/>
  <c r="DP59" i="20"/>
  <c r="DP64" i="20" s="1"/>
  <c r="DO59" i="20"/>
  <c r="DO64" i="20" s="1"/>
  <c r="DN59" i="20"/>
  <c r="DN64" i="20" s="1"/>
  <c r="DM59" i="20"/>
  <c r="DM64" i="20" s="1"/>
  <c r="DL59" i="20"/>
  <c r="DL64" i="20" s="1"/>
  <c r="DK59" i="20"/>
  <c r="DK64" i="20" s="1"/>
  <c r="DJ59" i="20"/>
  <c r="DJ64" i="20" s="1"/>
  <c r="DI59" i="20"/>
  <c r="DH59" i="20"/>
  <c r="DH64" i="20" s="1"/>
  <c r="DQ58" i="20"/>
  <c r="DQ63" i="20" s="1"/>
  <c r="DP58" i="20"/>
  <c r="DO58" i="20"/>
  <c r="DO63" i="20" s="1"/>
  <c r="DN58" i="20"/>
  <c r="DN63" i="20" s="1"/>
  <c r="DM58" i="20"/>
  <c r="DM63" i="20" s="1"/>
  <c r="DL58" i="20"/>
  <c r="DL63" i="20" s="1"/>
  <c r="DK58" i="20"/>
  <c r="DJ58" i="20"/>
  <c r="DI58" i="20"/>
  <c r="DI63" i="20" s="1"/>
  <c r="DH58" i="20"/>
  <c r="DQ50" i="20"/>
  <c r="DQ55" i="20" s="1"/>
  <c r="DP50" i="20"/>
  <c r="DP55" i="20" s="1"/>
  <c r="DO50" i="20"/>
  <c r="DO55" i="20" s="1"/>
  <c r="DN50" i="20"/>
  <c r="DN55" i="20" s="1"/>
  <c r="DM50" i="20"/>
  <c r="DM55" i="20" s="1"/>
  <c r="DL50" i="20"/>
  <c r="DL55" i="20" s="1"/>
  <c r="DK50" i="20"/>
  <c r="DK55" i="20" s="1"/>
  <c r="DJ50" i="20"/>
  <c r="DJ55" i="20" s="1"/>
  <c r="DI50" i="20"/>
  <c r="DI55" i="20" s="1"/>
  <c r="DH50" i="20"/>
  <c r="DH55" i="20" s="1"/>
  <c r="DQ49" i="20"/>
  <c r="DQ54" i="20" s="1"/>
  <c r="DP49" i="20"/>
  <c r="DP54" i="20" s="1"/>
  <c r="DO49" i="20"/>
  <c r="DO54" i="20" s="1"/>
  <c r="DN49" i="20"/>
  <c r="DN54" i="20" s="1"/>
  <c r="DM49" i="20"/>
  <c r="DM54" i="20" s="1"/>
  <c r="DL49" i="20"/>
  <c r="DL54" i="20" s="1"/>
  <c r="DK49" i="20"/>
  <c r="DJ49" i="20"/>
  <c r="DJ54" i="20" s="1"/>
  <c r="DI49" i="20"/>
  <c r="DI54" i="20" s="1"/>
  <c r="DH49" i="20"/>
  <c r="DH54" i="20" s="1"/>
  <c r="DQ48" i="20"/>
  <c r="DQ53" i="20" s="1"/>
  <c r="DP48" i="20"/>
  <c r="DP53" i="20" s="1"/>
  <c r="DO48" i="20"/>
  <c r="DO53" i="20" s="1"/>
  <c r="DN48" i="20"/>
  <c r="DN53" i="20" s="1"/>
  <c r="DM48" i="20"/>
  <c r="DL48" i="20"/>
  <c r="DK48" i="20"/>
  <c r="DK53" i="20" s="1"/>
  <c r="DJ48" i="20"/>
  <c r="DI48" i="20"/>
  <c r="DI53" i="20" s="1"/>
  <c r="DH48" i="20"/>
  <c r="DH53" i="20" s="1"/>
  <c r="DQ40" i="20"/>
  <c r="DQ45" i="20" s="1"/>
  <c r="DP40" i="20"/>
  <c r="DP45" i="20" s="1"/>
  <c r="DO40" i="20"/>
  <c r="DO45" i="20" s="1"/>
  <c r="DN40" i="20"/>
  <c r="DN45" i="20" s="1"/>
  <c r="DM40" i="20"/>
  <c r="DM45" i="20" s="1"/>
  <c r="DL40" i="20"/>
  <c r="DL45" i="20" s="1"/>
  <c r="DK40" i="20"/>
  <c r="DK45" i="20" s="1"/>
  <c r="DJ40" i="20"/>
  <c r="DJ45" i="20" s="1"/>
  <c r="DI40" i="20"/>
  <c r="DI45" i="20" s="1"/>
  <c r="DH40" i="20"/>
  <c r="DH45" i="20" s="1"/>
  <c r="DQ39" i="20"/>
  <c r="DQ44" i="20" s="1"/>
  <c r="DP39" i="20"/>
  <c r="DP44" i="20" s="1"/>
  <c r="DO39" i="20"/>
  <c r="DO44" i="20" s="1"/>
  <c r="DN39" i="20"/>
  <c r="DN44" i="20" s="1"/>
  <c r="DM39" i="20"/>
  <c r="DL39" i="20"/>
  <c r="DL44" i="20" s="1"/>
  <c r="DK39" i="20"/>
  <c r="DK44" i="20" s="1"/>
  <c r="DJ39" i="20"/>
  <c r="DJ44" i="20" s="1"/>
  <c r="DI39" i="20"/>
  <c r="DI44" i="20" s="1"/>
  <c r="DH39" i="20"/>
  <c r="DH44" i="20" s="1"/>
  <c r="DQ38" i="20"/>
  <c r="DQ43" i="20" s="1"/>
  <c r="DP38" i="20"/>
  <c r="DO38" i="20"/>
  <c r="DN38" i="20"/>
  <c r="DN41" i="20" s="1"/>
  <c r="DM38" i="20"/>
  <c r="DM43" i="20" s="1"/>
  <c r="DL38" i="20"/>
  <c r="DK38" i="20"/>
  <c r="DK43" i="20" s="1"/>
  <c r="DJ38" i="20"/>
  <c r="DJ43" i="20" s="1"/>
  <c r="DI38" i="20"/>
  <c r="DI43" i="20" s="1"/>
  <c r="DH38" i="20"/>
  <c r="DH43" i="20" s="1"/>
  <c r="DQ30" i="20"/>
  <c r="DQ35" i="20" s="1"/>
  <c r="DP30" i="20"/>
  <c r="DP35" i="20" s="1"/>
  <c r="DO30" i="20"/>
  <c r="DO35" i="20" s="1"/>
  <c r="DN30" i="20"/>
  <c r="DN35" i="20" s="1"/>
  <c r="DM30" i="20"/>
  <c r="DM35" i="20" s="1"/>
  <c r="DL30" i="20"/>
  <c r="DL35" i="20" s="1"/>
  <c r="DK30" i="20"/>
  <c r="DK35" i="20" s="1"/>
  <c r="DJ30" i="20"/>
  <c r="DJ35" i="20" s="1"/>
  <c r="DI30" i="20"/>
  <c r="DI35" i="20" s="1"/>
  <c r="DH30" i="20"/>
  <c r="DH35" i="20" s="1"/>
  <c r="DQ29" i="20"/>
  <c r="DQ34" i="20" s="1"/>
  <c r="DP29" i="20"/>
  <c r="DP34" i="20" s="1"/>
  <c r="DO29" i="20"/>
  <c r="DN29" i="20"/>
  <c r="DN34" i="20" s="1"/>
  <c r="DM29" i="20"/>
  <c r="DM34" i="20" s="1"/>
  <c r="DL29" i="20"/>
  <c r="DL34" i="20" s="1"/>
  <c r="DK29" i="20"/>
  <c r="DK34" i="20" s="1"/>
  <c r="DJ29" i="20"/>
  <c r="DJ34" i="20" s="1"/>
  <c r="DI29" i="20"/>
  <c r="DI34" i="20" s="1"/>
  <c r="DH29" i="20"/>
  <c r="DH34" i="20" s="1"/>
  <c r="DQ28" i="20"/>
  <c r="DP28" i="20"/>
  <c r="DO28" i="20"/>
  <c r="DO33" i="20" s="1"/>
  <c r="DN28" i="20"/>
  <c r="DN31" i="20" s="1"/>
  <c r="DM28" i="20"/>
  <c r="DM33" i="20" s="1"/>
  <c r="DL28" i="20"/>
  <c r="DL33" i="20" s="1"/>
  <c r="DK28" i="20"/>
  <c r="DK33" i="20" s="1"/>
  <c r="DJ28" i="20"/>
  <c r="DJ33" i="20" s="1"/>
  <c r="DI28" i="20"/>
  <c r="DH28" i="20"/>
  <c r="DQ20" i="20"/>
  <c r="DQ25" i="20" s="1"/>
  <c r="DP20" i="20"/>
  <c r="DP25" i="20" s="1"/>
  <c r="DO20" i="20"/>
  <c r="DO25" i="20" s="1"/>
  <c r="DN20" i="20"/>
  <c r="DN25" i="20" s="1"/>
  <c r="DM20" i="20"/>
  <c r="DM25" i="20" s="1"/>
  <c r="DL20" i="20"/>
  <c r="DL25" i="20" s="1"/>
  <c r="DK20" i="20"/>
  <c r="DK25" i="20" s="1"/>
  <c r="DJ20" i="20"/>
  <c r="DJ25" i="20" s="1"/>
  <c r="DI20" i="20"/>
  <c r="DI25" i="20" s="1"/>
  <c r="DH20" i="20"/>
  <c r="DH25" i="20" s="1"/>
  <c r="DQ19" i="20"/>
  <c r="DP19" i="20"/>
  <c r="DP24" i="20" s="1"/>
  <c r="DO19" i="20"/>
  <c r="DO24" i="20" s="1"/>
  <c r="DN19" i="20"/>
  <c r="DN24" i="20" s="1"/>
  <c r="DM19" i="20"/>
  <c r="DM24" i="20" s="1"/>
  <c r="DL19" i="20"/>
  <c r="DL24" i="20" s="1"/>
  <c r="DK19" i="20"/>
  <c r="DK24" i="20" s="1"/>
  <c r="DJ19" i="20"/>
  <c r="DJ24" i="20" s="1"/>
  <c r="DI19" i="20"/>
  <c r="DH19" i="20"/>
  <c r="DH24" i="20" s="1"/>
  <c r="DQ18" i="20"/>
  <c r="DQ23" i="20" s="1"/>
  <c r="DP18" i="20"/>
  <c r="DO18" i="20"/>
  <c r="DO23" i="20" s="1"/>
  <c r="DN18" i="20"/>
  <c r="DN23" i="20" s="1"/>
  <c r="DM18" i="20"/>
  <c r="DM23" i="20" s="1"/>
  <c r="DL18" i="20"/>
  <c r="DL23" i="20" s="1"/>
  <c r="DK18" i="20"/>
  <c r="DJ18" i="20"/>
  <c r="DJ23" i="20" s="1"/>
  <c r="DI18" i="20"/>
  <c r="DI23" i="20" s="1"/>
  <c r="DH18" i="20"/>
  <c r="DQ10" i="20"/>
  <c r="DQ15" i="20" s="1"/>
  <c r="DP10" i="20"/>
  <c r="DP15" i="20" s="1"/>
  <c r="DO10" i="20"/>
  <c r="DO15" i="20" s="1"/>
  <c r="DN10" i="20"/>
  <c r="DN15" i="20" s="1"/>
  <c r="DM10" i="20"/>
  <c r="DM15" i="20" s="1"/>
  <c r="DL10" i="20"/>
  <c r="DL15" i="20" s="1"/>
  <c r="DK10" i="20"/>
  <c r="DK15" i="20" s="1"/>
  <c r="DJ10" i="20"/>
  <c r="DJ15" i="20" s="1"/>
  <c r="DI10" i="20"/>
  <c r="DI15" i="20" s="1"/>
  <c r="DH10" i="20"/>
  <c r="DH15" i="20" s="1"/>
  <c r="DQ9" i="20"/>
  <c r="DQ14" i="20" s="1"/>
  <c r="DP9" i="20"/>
  <c r="DP14" i="20" s="1"/>
  <c r="DO9" i="20"/>
  <c r="DO14" i="20" s="1"/>
  <c r="DN9" i="20"/>
  <c r="DN14" i="20" s="1"/>
  <c r="DM9" i="20"/>
  <c r="DM14" i="20" s="1"/>
  <c r="DL9" i="20"/>
  <c r="DL14" i="20" s="1"/>
  <c r="DK9" i="20"/>
  <c r="DJ9" i="20"/>
  <c r="DJ14" i="20" s="1"/>
  <c r="DI9" i="20"/>
  <c r="DI14" i="20" s="1"/>
  <c r="DH9" i="20"/>
  <c r="DH14" i="20" s="1"/>
  <c r="DQ8" i="20"/>
  <c r="DQ13" i="20" s="1"/>
  <c r="DP8" i="20"/>
  <c r="DP13" i="20" s="1"/>
  <c r="DO8" i="20"/>
  <c r="DO13" i="20" s="1"/>
  <c r="DN8" i="20"/>
  <c r="DN13" i="20" s="1"/>
  <c r="DM8" i="20"/>
  <c r="DL8" i="20"/>
  <c r="DK8" i="20"/>
  <c r="DK13" i="20" s="1"/>
  <c r="DJ8" i="20"/>
  <c r="DI8" i="20"/>
  <c r="DI13" i="20" s="1"/>
  <c r="DH8" i="20"/>
  <c r="DH13" i="20" s="1"/>
  <c r="R26" i="27"/>
  <c r="R33" i="27" s="1"/>
  <c r="J11" i="28" s="1"/>
  <c r="R23" i="27"/>
  <c r="R32" i="27" s="1"/>
  <c r="J10" i="28" s="1"/>
  <c r="R13" i="27"/>
  <c r="R10" i="27"/>
  <c r="R7" i="27"/>
  <c r="R18" i="27" s="1"/>
  <c r="R20" i="27" s="1"/>
  <c r="R31" i="27" s="1"/>
  <c r="DQ230" i="16"/>
  <c r="DQ235" i="16" s="1"/>
  <c r="DP230" i="16"/>
  <c r="DP235" i="16" s="1"/>
  <c r="DO230" i="16"/>
  <c r="DO235" i="16" s="1"/>
  <c r="DN230" i="16"/>
  <c r="DN235" i="16" s="1"/>
  <c r="DM230" i="16"/>
  <c r="DM235" i="16" s="1"/>
  <c r="DL230" i="16"/>
  <c r="DL235" i="16" s="1"/>
  <c r="DK230" i="16"/>
  <c r="DK235" i="16" s="1"/>
  <c r="DJ230" i="16"/>
  <c r="DJ235" i="16" s="1"/>
  <c r="DI230" i="16"/>
  <c r="DI235" i="16" s="1"/>
  <c r="DH230" i="16"/>
  <c r="DH235" i="16" s="1"/>
  <c r="DQ229" i="16"/>
  <c r="DQ234" i="16" s="1"/>
  <c r="DP229" i="16"/>
  <c r="DP234" i="16" s="1"/>
  <c r="DO229" i="16"/>
  <c r="DO234" i="16" s="1"/>
  <c r="DN229" i="16"/>
  <c r="DN234" i="16" s="1"/>
  <c r="DM229" i="16"/>
  <c r="DM234" i="16" s="1"/>
  <c r="DL229" i="16"/>
  <c r="DL234" i="16" s="1"/>
  <c r="DK229" i="16"/>
  <c r="DK234" i="16" s="1"/>
  <c r="DJ229" i="16"/>
  <c r="DJ234" i="16" s="1"/>
  <c r="DI229" i="16"/>
  <c r="DI234" i="16" s="1"/>
  <c r="DH229" i="16"/>
  <c r="DH234" i="16" s="1"/>
  <c r="DQ228" i="16"/>
  <c r="DQ233" i="16" s="1"/>
  <c r="DP228" i="16"/>
  <c r="DP233" i="16" s="1"/>
  <c r="DO228" i="16"/>
  <c r="DO233" i="16" s="1"/>
  <c r="DN228" i="16"/>
  <c r="DN233" i="16" s="1"/>
  <c r="DM228" i="16"/>
  <c r="DL228" i="16"/>
  <c r="DK228" i="16"/>
  <c r="DJ228" i="16"/>
  <c r="DJ233" i="16" s="1"/>
  <c r="DI228" i="16"/>
  <c r="DI233" i="16" s="1"/>
  <c r="DH228" i="16"/>
  <c r="DH233" i="16" s="1"/>
  <c r="DQ220" i="16"/>
  <c r="DQ225" i="16" s="1"/>
  <c r="DP220" i="16"/>
  <c r="DP225" i="16" s="1"/>
  <c r="DO220" i="16"/>
  <c r="DO225" i="16" s="1"/>
  <c r="DN220" i="16"/>
  <c r="DN225" i="16" s="1"/>
  <c r="DM220" i="16"/>
  <c r="DM225" i="16" s="1"/>
  <c r="DL220" i="16"/>
  <c r="DL225" i="16" s="1"/>
  <c r="DK220" i="16"/>
  <c r="DK225" i="16" s="1"/>
  <c r="DJ220" i="16"/>
  <c r="DJ225" i="16" s="1"/>
  <c r="DI220" i="16"/>
  <c r="DI225" i="16" s="1"/>
  <c r="DH220" i="16"/>
  <c r="DH225" i="16" s="1"/>
  <c r="DQ219" i="16"/>
  <c r="DQ224" i="16" s="1"/>
  <c r="DP219" i="16"/>
  <c r="DP224" i="16" s="1"/>
  <c r="DO219" i="16"/>
  <c r="DO224" i="16" s="1"/>
  <c r="DN219" i="16"/>
  <c r="DN224" i="16" s="1"/>
  <c r="DM219" i="16"/>
  <c r="DM224" i="16" s="1"/>
  <c r="DL219" i="16"/>
  <c r="DL224" i="16" s="1"/>
  <c r="DK219" i="16"/>
  <c r="DK224" i="16" s="1"/>
  <c r="DJ219" i="16"/>
  <c r="DJ224" i="16" s="1"/>
  <c r="DI219" i="16"/>
  <c r="DI224" i="16" s="1"/>
  <c r="DH219" i="16"/>
  <c r="DH224" i="16" s="1"/>
  <c r="DQ218" i="16"/>
  <c r="DQ223" i="16" s="1"/>
  <c r="DP218" i="16"/>
  <c r="DP223" i="16" s="1"/>
  <c r="DO218" i="16"/>
  <c r="DN218" i="16"/>
  <c r="DM218" i="16"/>
  <c r="DL218" i="16"/>
  <c r="DL223" i="16" s="1"/>
  <c r="DK218" i="16"/>
  <c r="DK223" i="16" s="1"/>
  <c r="DJ218" i="16"/>
  <c r="DJ223" i="16" s="1"/>
  <c r="DI218" i="16"/>
  <c r="DI223" i="16" s="1"/>
  <c r="DH218" i="16"/>
  <c r="DH223" i="16" s="1"/>
  <c r="DQ240" i="16"/>
  <c r="DQ245" i="16" s="1"/>
  <c r="DP240" i="16"/>
  <c r="DP245" i="16" s="1"/>
  <c r="DO240" i="16"/>
  <c r="DO245" i="16" s="1"/>
  <c r="DN240" i="16"/>
  <c r="DN245" i="16" s="1"/>
  <c r="DM240" i="16"/>
  <c r="DM245" i="16" s="1"/>
  <c r="DL240" i="16"/>
  <c r="DL245" i="16" s="1"/>
  <c r="DK240" i="16"/>
  <c r="DK245" i="16" s="1"/>
  <c r="DJ240" i="16"/>
  <c r="DJ245" i="16" s="1"/>
  <c r="DI240" i="16"/>
  <c r="DI245" i="16" s="1"/>
  <c r="DH240" i="16"/>
  <c r="DH245" i="16" s="1"/>
  <c r="DQ239" i="16"/>
  <c r="DQ244" i="16" s="1"/>
  <c r="DP239" i="16"/>
  <c r="DP244" i="16" s="1"/>
  <c r="DO239" i="16"/>
  <c r="DO244" i="16" s="1"/>
  <c r="DN239" i="16"/>
  <c r="DN244" i="16" s="1"/>
  <c r="DM239" i="16"/>
  <c r="DM244" i="16" s="1"/>
  <c r="DL239" i="16"/>
  <c r="DL244" i="16" s="1"/>
  <c r="DK239" i="16"/>
  <c r="DK244" i="16" s="1"/>
  <c r="DJ239" i="16"/>
  <c r="DJ244" i="16" s="1"/>
  <c r="DI239" i="16"/>
  <c r="DI244" i="16" s="1"/>
  <c r="DH239" i="16"/>
  <c r="DH244" i="16" s="1"/>
  <c r="DQ238" i="16"/>
  <c r="DQ241" i="16" s="1"/>
  <c r="DP238" i="16"/>
  <c r="DO238" i="16"/>
  <c r="DN238" i="16"/>
  <c r="DN243" i="16" s="1"/>
  <c r="DM238" i="16"/>
  <c r="DM243" i="16" s="1"/>
  <c r="DL238" i="16"/>
  <c r="DL243" i="16" s="1"/>
  <c r="DK238" i="16"/>
  <c r="DK243" i="16" s="1"/>
  <c r="DJ238" i="16"/>
  <c r="DJ243" i="16" s="1"/>
  <c r="DI238" i="16"/>
  <c r="DH238" i="16"/>
  <c r="DQ210" i="16"/>
  <c r="DQ215" i="16" s="1"/>
  <c r="DP210" i="16"/>
  <c r="DP215" i="16" s="1"/>
  <c r="DO210" i="16"/>
  <c r="DO215" i="16" s="1"/>
  <c r="DN210" i="16"/>
  <c r="DN215" i="16" s="1"/>
  <c r="DM210" i="16"/>
  <c r="DM215" i="16" s="1"/>
  <c r="DL210" i="16"/>
  <c r="DL215" i="16" s="1"/>
  <c r="DK210" i="16"/>
  <c r="DK215" i="16" s="1"/>
  <c r="DJ210" i="16"/>
  <c r="DJ215" i="16" s="1"/>
  <c r="DI210" i="16"/>
  <c r="DI215" i="16" s="1"/>
  <c r="DH210" i="16"/>
  <c r="DH215" i="16" s="1"/>
  <c r="DQ209" i="16"/>
  <c r="DQ214" i="16" s="1"/>
  <c r="DP209" i="16"/>
  <c r="DP214" i="16" s="1"/>
  <c r="DO209" i="16"/>
  <c r="DO214" i="16" s="1"/>
  <c r="DN209" i="16"/>
  <c r="DN214" i="16" s="1"/>
  <c r="DM209" i="16"/>
  <c r="DM214" i="16" s="1"/>
  <c r="DL209" i="16"/>
  <c r="DL214" i="16" s="1"/>
  <c r="DK209" i="16"/>
  <c r="DK214" i="16" s="1"/>
  <c r="DJ209" i="16"/>
  <c r="DJ214" i="16" s="1"/>
  <c r="DI209" i="16"/>
  <c r="DI214" i="16" s="1"/>
  <c r="DH209" i="16"/>
  <c r="DH214" i="16" s="1"/>
  <c r="DQ208" i="16"/>
  <c r="DQ213" i="16" s="1"/>
  <c r="DP208" i="16"/>
  <c r="DP213" i="16" s="1"/>
  <c r="DO208" i="16"/>
  <c r="DO213" i="16" s="1"/>
  <c r="DN208" i="16"/>
  <c r="DN213" i="16" s="1"/>
  <c r="DM208" i="16"/>
  <c r="DM213" i="16" s="1"/>
  <c r="DL208" i="16"/>
  <c r="DL213" i="16" s="1"/>
  <c r="DK208" i="16"/>
  <c r="DJ208" i="16"/>
  <c r="DI208" i="16"/>
  <c r="DI213" i="16" s="1"/>
  <c r="DH208" i="16"/>
  <c r="DH213" i="16" s="1"/>
  <c r="DQ200" i="16"/>
  <c r="DQ205" i="16" s="1"/>
  <c r="DP200" i="16"/>
  <c r="DP205" i="16" s="1"/>
  <c r="DO200" i="16"/>
  <c r="DO205" i="16" s="1"/>
  <c r="DN200" i="16"/>
  <c r="DN205" i="16" s="1"/>
  <c r="DM200" i="16"/>
  <c r="DM205" i="16" s="1"/>
  <c r="DL200" i="16"/>
  <c r="DL205" i="16" s="1"/>
  <c r="DK200" i="16"/>
  <c r="DK205" i="16" s="1"/>
  <c r="DJ200" i="16"/>
  <c r="DJ205" i="16" s="1"/>
  <c r="DI200" i="16"/>
  <c r="DI205" i="16" s="1"/>
  <c r="DH200" i="16"/>
  <c r="DH205" i="16" s="1"/>
  <c r="DQ199" i="16"/>
  <c r="DQ204" i="16" s="1"/>
  <c r="DP199" i="16"/>
  <c r="DP204" i="16" s="1"/>
  <c r="DO199" i="16"/>
  <c r="DO204" i="16" s="1"/>
  <c r="DN199" i="16"/>
  <c r="DN204" i="16" s="1"/>
  <c r="DM199" i="16"/>
  <c r="DM204" i="16" s="1"/>
  <c r="DL199" i="16"/>
  <c r="DL204" i="16" s="1"/>
  <c r="DK199" i="16"/>
  <c r="DK204" i="16" s="1"/>
  <c r="DJ199" i="16"/>
  <c r="DJ204" i="16" s="1"/>
  <c r="DI199" i="16"/>
  <c r="DI204" i="16" s="1"/>
  <c r="DH199" i="16"/>
  <c r="DH204" i="16" s="1"/>
  <c r="DQ198" i="16"/>
  <c r="DQ203" i="16" s="1"/>
  <c r="DP198" i="16"/>
  <c r="DP203" i="16" s="1"/>
  <c r="DO198" i="16"/>
  <c r="DO203" i="16" s="1"/>
  <c r="DN198" i="16"/>
  <c r="DN203" i="16" s="1"/>
  <c r="DM198" i="16"/>
  <c r="DM201" i="16" s="1"/>
  <c r="DL198" i="16"/>
  <c r="DK198" i="16"/>
  <c r="DJ198" i="16"/>
  <c r="DJ203" i="16" s="1"/>
  <c r="DI198" i="16"/>
  <c r="DI203" i="16" s="1"/>
  <c r="DH198" i="16"/>
  <c r="DH203" i="16" s="1"/>
  <c r="DQ190" i="16"/>
  <c r="DQ195" i="16" s="1"/>
  <c r="DP190" i="16"/>
  <c r="DP195" i="16" s="1"/>
  <c r="DO190" i="16"/>
  <c r="DO195" i="16" s="1"/>
  <c r="DN190" i="16"/>
  <c r="DN195" i="16" s="1"/>
  <c r="DM190" i="16"/>
  <c r="DM195" i="16" s="1"/>
  <c r="DL190" i="16"/>
  <c r="DL195" i="16" s="1"/>
  <c r="DK190" i="16"/>
  <c r="DK195" i="16" s="1"/>
  <c r="DJ190" i="16"/>
  <c r="DJ195" i="16" s="1"/>
  <c r="DI190" i="16"/>
  <c r="DI195" i="16" s="1"/>
  <c r="DH190" i="16"/>
  <c r="DH195" i="16" s="1"/>
  <c r="DQ189" i="16"/>
  <c r="DQ194" i="16" s="1"/>
  <c r="DP189" i="16"/>
  <c r="DP194" i="16" s="1"/>
  <c r="DO189" i="16"/>
  <c r="DO194" i="16" s="1"/>
  <c r="DN189" i="16"/>
  <c r="DN194" i="16" s="1"/>
  <c r="DM189" i="16"/>
  <c r="DM194" i="16" s="1"/>
  <c r="DL189" i="16"/>
  <c r="DL194" i="16" s="1"/>
  <c r="DK189" i="16"/>
  <c r="DK194" i="16" s="1"/>
  <c r="DJ189" i="16"/>
  <c r="DJ194" i="16" s="1"/>
  <c r="DI189" i="16"/>
  <c r="DI194" i="16" s="1"/>
  <c r="DH189" i="16"/>
  <c r="DH194" i="16" s="1"/>
  <c r="DQ188" i="16"/>
  <c r="DQ193" i="16" s="1"/>
  <c r="DP188" i="16"/>
  <c r="DP193" i="16" s="1"/>
  <c r="DO188" i="16"/>
  <c r="DN188" i="16"/>
  <c r="DM188" i="16"/>
  <c r="DL188" i="16"/>
  <c r="DL193" i="16" s="1"/>
  <c r="DK188" i="16"/>
  <c r="DK193" i="16" s="1"/>
  <c r="DJ188" i="16"/>
  <c r="DJ193" i="16" s="1"/>
  <c r="DI188" i="16"/>
  <c r="DI193" i="16" s="1"/>
  <c r="DH188" i="16"/>
  <c r="DH193" i="16" s="1"/>
  <c r="DQ180" i="16"/>
  <c r="DQ185" i="16" s="1"/>
  <c r="DP180" i="16"/>
  <c r="DP185" i="16" s="1"/>
  <c r="DO180" i="16"/>
  <c r="DO185" i="16" s="1"/>
  <c r="DN180" i="16"/>
  <c r="DN185" i="16" s="1"/>
  <c r="DM180" i="16"/>
  <c r="DM185" i="16" s="1"/>
  <c r="DL180" i="16"/>
  <c r="DL185" i="16" s="1"/>
  <c r="DK180" i="16"/>
  <c r="DK185" i="16" s="1"/>
  <c r="DJ180" i="16"/>
  <c r="DJ185" i="16" s="1"/>
  <c r="DI180" i="16"/>
  <c r="DI185" i="16" s="1"/>
  <c r="DH180" i="16"/>
  <c r="DH185" i="16" s="1"/>
  <c r="DQ179" i="16"/>
  <c r="DQ184" i="16" s="1"/>
  <c r="DP179" i="16"/>
  <c r="DP184" i="16" s="1"/>
  <c r="DO179" i="16"/>
  <c r="DO184" i="16" s="1"/>
  <c r="DN179" i="16"/>
  <c r="DN184" i="16" s="1"/>
  <c r="DM179" i="16"/>
  <c r="DM184" i="16" s="1"/>
  <c r="DL179" i="16"/>
  <c r="DL184" i="16" s="1"/>
  <c r="DK179" i="16"/>
  <c r="DK184" i="16" s="1"/>
  <c r="DJ179" i="16"/>
  <c r="DJ184" i="16" s="1"/>
  <c r="DI179" i="16"/>
  <c r="DI184" i="16" s="1"/>
  <c r="DH179" i="16"/>
  <c r="DH184" i="16" s="1"/>
  <c r="DQ178" i="16"/>
  <c r="DQ181" i="16" s="1"/>
  <c r="DP178" i="16"/>
  <c r="DO178" i="16"/>
  <c r="DN178" i="16"/>
  <c r="DN183" i="16" s="1"/>
  <c r="DM178" i="16"/>
  <c r="DM183" i="16" s="1"/>
  <c r="DL178" i="16"/>
  <c r="DL183" i="16" s="1"/>
  <c r="DK178" i="16"/>
  <c r="DK183" i="16" s="1"/>
  <c r="DJ178" i="16"/>
  <c r="DJ183" i="16" s="1"/>
  <c r="DI178" i="16"/>
  <c r="DH178" i="16"/>
  <c r="DQ170" i="16"/>
  <c r="DQ175" i="16" s="1"/>
  <c r="DP170" i="16"/>
  <c r="DP175" i="16" s="1"/>
  <c r="DO170" i="16"/>
  <c r="DO175" i="16" s="1"/>
  <c r="DN170" i="16"/>
  <c r="DN175" i="16" s="1"/>
  <c r="DM170" i="16"/>
  <c r="DM175" i="16" s="1"/>
  <c r="DL170" i="16"/>
  <c r="DL175" i="16" s="1"/>
  <c r="DK170" i="16"/>
  <c r="DK175" i="16" s="1"/>
  <c r="DJ170" i="16"/>
  <c r="DJ175" i="16" s="1"/>
  <c r="DI170" i="16"/>
  <c r="DI175" i="16" s="1"/>
  <c r="DH170" i="16"/>
  <c r="DH175" i="16" s="1"/>
  <c r="DQ169" i="16"/>
  <c r="DQ174" i="16" s="1"/>
  <c r="DP169" i="16"/>
  <c r="DP174" i="16" s="1"/>
  <c r="DO169" i="16"/>
  <c r="DO174" i="16" s="1"/>
  <c r="DN169" i="16"/>
  <c r="DN174" i="16" s="1"/>
  <c r="DM169" i="16"/>
  <c r="DM174" i="16" s="1"/>
  <c r="DL169" i="16"/>
  <c r="DL174" i="16" s="1"/>
  <c r="DK169" i="16"/>
  <c r="DK174" i="16" s="1"/>
  <c r="DJ169" i="16"/>
  <c r="DJ174" i="16" s="1"/>
  <c r="DI169" i="16"/>
  <c r="DI174" i="16" s="1"/>
  <c r="DH169" i="16"/>
  <c r="DH174" i="16" s="1"/>
  <c r="DQ168" i="16"/>
  <c r="DP168" i="16"/>
  <c r="DP173" i="16" s="1"/>
  <c r="DO168" i="16"/>
  <c r="DO173" i="16" s="1"/>
  <c r="DN168" i="16"/>
  <c r="DN173" i="16" s="1"/>
  <c r="DM168" i="16"/>
  <c r="DM173" i="16" s="1"/>
  <c r="DL168" i="16"/>
  <c r="DL173" i="16" s="1"/>
  <c r="DK168" i="16"/>
  <c r="DJ168" i="16"/>
  <c r="DI168" i="16"/>
  <c r="DH168" i="16"/>
  <c r="DH173" i="16" s="1"/>
  <c r="DQ160" i="16"/>
  <c r="DQ165" i="16" s="1"/>
  <c r="DP160" i="16"/>
  <c r="DP165" i="16" s="1"/>
  <c r="DO160" i="16"/>
  <c r="DO165" i="16" s="1"/>
  <c r="DN160" i="16"/>
  <c r="DN165" i="16" s="1"/>
  <c r="DM160" i="16"/>
  <c r="DM165" i="16" s="1"/>
  <c r="DL160" i="16"/>
  <c r="DL165" i="16" s="1"/>
  <c r="DK160" i="16"/>
  <c r="DK165" i="16" s="1"/>
  <c r="DJ160" i="16"/>
  <c r="DJ165" i="16" s="1"/>
  <c r="DI160" i="16"/>
  <c r="DI165" i="16" s="1"/>
  <c r="DH160" i="16"/>
  <c r="DH165" i="16" s="1"/>
  <c r="DQ159" i="16"/>
  <c r="DQ164" i="16" s="1"/>
  <c r="DP159" i="16"/>
  <c r="DP164" i="16" s="1"/>
  <c r="DO159" i="16"/>
  <c r="DO164" i="16" s="1"/>
  <c r="DN159" i="16"/>
  <c r="DN164" i="16" s="1"/>
  <c r="DM159" i="16"/>
  <c r="DM164" i="16" s="1"/>
  <c r="DL159" i="16"/>
  <c r="DL164" i="16" s="1"/>
  <c r="DK159" i="16"/>
  <c r="DK164" i="16" s="1"/>
  <c r="DJ159" i="16"/>
  <c r="DJ164" i="16" s="1"/>
  <c r="DI159" i="16"/>
  <c r="DI164" i="16" s="1"/>
  <c r="DH159" i="16"/>
  <c r="DH164" i="16" s="1"/>
  <c r="DQ158" i="16"/>
  <c r="DQ163" i="16" s="1"/>
  <c r="DP158" i="16"/>
  <c r="DP163" i="16" s="1"/>
  <c r="DO158" i="16"/>
  <c r="DO163" i="16" s="1"/>
  <c r="DN158" i="16"/>
  <c r="DN163" i="16" s="1"/>
  <c r="DM158" i="16"/>
  <c r="DL158" i="16"/>
  <c r="DK158" i="16"/>
  <c r="DJ158" i="16"/>
  <c r="DJ163" i="16" s="1"/>
  <c r="DI158" i="16"/>
  <c r="DI163" i="16" s="1"/>
  <c r="DH158" i="16"/>
  <c r="DH163" i="16" s="1"/>
  <c r="DQ150" i="16"/>
  <c r="DQ155" i="16" s="1"/>
  <c r="DP150" i="16"/>
  <c r="DP155" i="16" s="1"/>
  <c r="DO150" i="16"/>
  <c r="DO155" i="16" s="1"/>
  <c r="DN150" i="16"/>
  <c r="DN155" i="16" s="1"/>
  <c r="DM150" i="16"/>
  <c r="DM155" i="16" s="1"/>
  <c r="DL150" i="16"/>
  <c r="DL155" i="16" s="1"/>
  <c r="DK150" i="16"/>
  <c r="DK155" i="16" s="1"/>
  <c r="DJ150" i="16"/>
  <c r="DJ155" i="16" s="1"/>
  <c r="DI150" i="16"/>
  <c r="DI155" i="16" s="1"/>
  <c r="DH150" i="16"/>
  <c r="DH155" i="16" s="1"/>
  <c r="DQ149" i="16"/>
  <c r="DQ154" i="16" s="1"/>
  <c r="DP149" i="16"/>
  <c r="DP154" i="16" s="1"/>
  <c r="DO149" i="16"/>
  <c r="DO154" i="16" s="1"/>
  <c r="DN149" i="16"/>
  <c r="DN154" i="16" s="1"/>
  <c r="DM149" i="16"/>
  <c r="DM154" i="16" s="1"/>
  <c r="DL149" i="16"/>
  <c r="DL154" i="16" s="1"/>
  <c r="DK149" i="16"/>
  <c r="DK154" i="16" s="1"/>
  <c r="DJ149" i="16"/>
  <c r="DJ154" i="16" s="1"/>
  <c r="DI149" i="16"/>
  <c r="DI154" i="16" s="1"/>
  <c r="DH149" i="16"/>
  <c r="DH154" i="16" s="1"/>
  <c r="DQ148" i="16"/>
  <c r="DQ153" i="16" s="1"/>
  <c r="DP148" i="16"/>
  <c r="DP153" i="16" s="1"/>
  <c r="DO148" i="16"/>
  <c r="DN148" i="16"/>
  <c r="DM148" i="16"/>
  <c r="DL148" i="16"/>
  <c r="DL153" i="16" s="1"/>
  <c r="DK148" i="16"/>
  <c r="DK153" i="16" s="1"/>
  <c r="DJ148" i="16"/>
  <c r="DJ153" i="16" s="1"/>
  <c r="DI148" i="16"/>
  <c r="DI153" i="16" s="1"/>
  <c r="DH148" i="16"/>
  <c r="DH153" i="16" s="1"/>
  <c r="DQ140" i="16"/>
  <c r="DQ145" i="16" s="1"/>
  <c r="DP140" i="16"/>
  <c r="DP145" i="16" s="1"/>
  <c r="DO140" i="16"/>
  <c r="DO145" i="16" s="1"/>
  <c r="DN140" i="16"/>
  <c r="DN145" i="16" s="1"/>
  <c r="DM140" i="16"/>
  <c r="DM145" i="16" s="1"/>
  <c r="DL140" i="16"/>
  <c r="DL145" i="16" s="1"/>
  <c r="DK140" i="16"/>
  <c r="DK145" i="16" s="1"/>
  <c r="DJ140" i="16"/>
  <c r="DJ145" i="16" s="1"/>
  <c r="DI140" i="16"/>
  <c r="DI145" i="16" s="1"/>
  <c r="DH140" i="16"/>
  <c r="DH145" i="16" s="1"/>
  <c r="DQ139" i="16"/>
  <c r="DQ144" i="16" s="1"/>
  <c r="DP139" i="16"/>
  <c r="DP144" i="16" s="1"/>
  <c r="DO139" i="16"/>
  <c r="DO144" i="16" s="1"/>
  <c r="DN139" i="16"/>
  <c r="DN144" i="16" s="1"/>
  <c r="DM139" i="16"/>
  <c r="DM144" i="16" s="1"/>
  <c r="DL139" i="16"/>
  <c r="DL144" i="16" s="1"/>
  <c r="DK139" i="16"/>
  <c r="DK144" i="16" s="1"/>
  <c r="DJ139" i="16"/>
  <c r="DJ144" i="16" s="1"/>
  <c r="DI139" i="16"/>
  <c r="DI144" i="16" s="1"/>
  <c r="DH139" i="16"/>
  <c r="DH144" i="16" s="1"/>
  <c r="DQ138" i="16"/>
  <c r="DP138" i="16"/>
  <c r="DO138" i="16"/>
  <c r="DN138" i="16"/>
  <c r="DN143" i="16" s="1"/>
  <c r="DM138" i="16"/>
  <c r="DM143" i="16" s="1"/>
  <c r="DL138" i="16"/>
  <c r="DL143" i="16" s="1"/>
  <c r="DK138" i="16"/>
  <c r="DK143" i="16" s="1"/>
  <c r="DJ138" i="16"/>
  <c r="DJ143" i="16" s="1"/>
  <c r="DI138" i="16"/>
  <c r="DH138" i="16"/>
  <c r="DQ130" i="16"/>
  <c r="DQ135" i="16" s="1"/>
  <c r="DP130" i="16"/>
  <c r="DP135" i="16" s="1"/>
  <c r="DO130" i="16"/>
  <c r="DO135" i="16" s="1"/>
  <c r="DN130" i="16"/>
  <c r="DN135" i="16" s="1"/>
  <c r="DM130" i="16"/>
  <c r="DM135" i="16" s="1"/>
  <c r="DL130" i="16"/>
  <c r="DL135" i="16" s="1"/>
  <c r="DK130" i="16"/>
  <c r="DK135" i="16" s="1"/>
  <c r="DJ130" i="16"/>
  <c r="DJ135" i="16" s="1"/>
  <c r="DI130" i="16"/>
  <c r="DI135" i="16" s="1"/>
  <c r="DH130" i="16"/>
  <c r="DH135" i="16" s="1"/>
  <c r="DQ129" i="16"/>
  <c r="DQ134" i="16" s="1"/>
  <c r="DP129" i="16"/>
  <c r="DP134" i="16" s="1"/>
  <c r="DO129" i="16"/>
  <c r="DO134" i="16" s="1"/>
  <c r="DN129" i="16"/>
  <c r="DN134" i="16" s="1"/>
  <c r="DM129" i="16"/>
  <c r="DM134" i="16" s="1"/>
  <c r="DL129" i="16"/>
  <c r="DL134" i="16" s="1"/>
  <c r="DK129" i="16"/>
  <c r="DK134" i="16" s="1"/>
  <c r="DJ129" i="16"/>
  <c r="DJ134" i="16" s="1"/>
  <c r="DI129" i="16"/>
  <c r="DI134" i="16" s="1"/>
  <c r="DH129" i="16"/>
  <c r="DH134" i="16" s="1"/>
  <c r="DQ128" i="16"/>
  <c r="DQ133" i="16" s="1"/>
  <c r="DP128" i="16"/>
  <c r="DP133" i="16" s="1"/>
  <c r="DO128" i="16"/>
  <c r="DO133" i="16" s="1"/>
  <c r="DN128" i="16"/>
  <c r="DN133" i="16" s="1"/>
  <c r="DM128" i="16"/>
  <c r="DM133" i="16" s="1"/>
  <c r="DL128" i="16"/>
  <c r="DL133" i="16" s="1"/>
  <c r="DK128" i="16"/>
  <c r="DJ128" i="16"/>
  <c r="DI128" i="16"/>
  <c r="DI133" i="16" s="1"/>
  <c r="DH128" i="16"/>
  <c r="DH133" i="16" s="1"/>
  <c r="DQ120" i="16"/>
  <c r="DQ125" i="16" s="1"/>
  <c r="DP120" i="16"/>
  <c r="DP125" i="16" s="1"/>
  <c r="DO120" i="16"/>
  <c r="DO125" i="16" s="1"/>
  <c r="DN120" i="16"/>
  <c r="DN125" i="16" s="1"/>
  <c r="DM120" i="16"/>
  <c r="DM125" i="16" s="1"/>
  <c r="DL120" i="16"/>
  <c r="DL125" i="16" s="1"/>
  <c r="DK120" i="16"/>
  <c r="DK125" i="16" s="1"/>
  <c r="DJ120" i="16"/>
  <c r="DJ125" i="16" s="1"/>
  <c r="DI120" i="16"/>
  <c r="DI125" i="16" s="1"/>
  <c r="DH120" i="16"/>
  <c r="DH125" i="16" s="1"/>
  <c r="DQ119" i="16"/>
  <c r="DQ124" i="16" s="1"/>
  <c r="DP119" i="16"/>
  <c r="DP124" i="16" s="1"/>
  <c r="DO119" i="16"/>
  <c r="DO124" i="16" s="1"/>
  <c r="DN119" i="16"/>
  <c r="DN124" i="16" s="1"/>
  <c r="DM119" i="16"/>
  <c r="DM124" i="16" s="1"/>
  <c r="DL119" i="16"/>
  <c r="DL124" i="16" s="1"/>
  <c r="DK119" i="16"/>
  <c r="DK124" i="16" s="1"/>
  <c r="DJ119" i="16"/>
  <c r="DJ124" i="16" s="1"/>
  <c r="DI119" i="16"/>
  <c r="DI124" i="16" s="1"/>
  <c r="DH119" i="16"/>
  <c r="DH124" i="16" s="1"/>
  <c r="DQ118" i="16"/>
  <c r="DP118" i="16"/>
  <c r="DO118" i="16"/>
  <c r="DN118" i="16"/>
  <c r="DN123" i="16" s="1"/>
  <c r="DM118" i="16"/>
  <c r="DL118" i="16"/>
  <c r="DK118" i="16"/>
  <c r="DJ118" i="16"/>
  <c r="DI118" i="16"/>
  <c r="DH118" i="16"/>
  <c r="DQ110" i="16"/>
  <c r="DQ115" i="16" s="1"/>
  <c r="DP110" i="16"/>
  <c r="DP115" i="16" s="1"/>
  <c r="DO110" i="16"/>
  <c r="DO115" i="16" s="1"/>
  <c r="DN110" i="16"/>
  <c r="DN115" i="16" s="1"/>
  <c r="DM110" i="16"/>
  <c r="DM115" i="16" s="1"/>
  <c r="DL110" i="16"/>
  <c r="DL115" i="16" s="1"/>
  <c r="DK110" i="16"/>
  <c r="DK115" i="16" s="1"/>
  <c r="DJ110" i="16"/>
  <c r="DJ115" i="16" s="1"/>
  <c r="DI110" i="16"/>
  <c r="DI115" i="16" s="1"/>
  <c r="DH110" i="16"/>
  <c r="DH115" i="16" s="1"/>
  <c r="DQ109" i="16"/>
  <c r="DQ114" i="16" s="1"/>
  <c r="DP109" i="16"/>
  <c r="DP114" i="16" s="1"/>
  <c r="DO109" i="16"/>
  <c r="DO114" i="16" s="1"/>
  <c r="DN109" i="16"/>
  <c r="DN114" i="16" s="1"/>
  <c r="DM109" i="16"/>
  <c r="DM114" i="16" s="1"/>
  <c r="DL109" i="16"/>
  <c r="DL114" i="16" s="1"/>
  <c r="DK109" i="16"/>
  <c r="DK114" i="16" s="1"/>
  <c r="DJ109" i="16"/>
  <c r="DJ114" i="16" s="1"/>
  <c r="DI109" i="16"/>
  <c r="DI114" i="16" s="1"/>
  <c r="DH109" i="16"/>
  <c r="DH114" i="16" s="1"/>
  <c r="DQ108" i="16"/>
  <c r="DP108" i="16"/>
  <c r="DP113" i="16" s="1"/>
  <c r="DO108" i="16"/>
  <c r="DO113" i="16" s="1"/>
  <c r="DN108" i="16"/>
  <c r="DN113" i="16" s="1"/>
  <c r="DM108" i="16"/>
  <c r="DL108" i="16"/>
  <c r="DK108" i="16"/>
  <c r="DJ108" i="16"/>
  <c r="DJ113" i="16" s="1"/>
  <c r="DI108" i="16"/>
  <c r="DI111" i="16" s="1"/>
  <c r="DH108" i="16"/>
  <c r="DH113" i="16" s="1"/>
  <c r="DH116" i="16" s="1"/>
  <c r="DQ100" i="16"/>
  <c r="DQ105" i="16" s="1"/>
  <c r="DP100" i="16"/>
  <c r="DP105" i="16" s="1"/>
  <c r="DO100" i="16"/>
  <c r="DO105" i="16" s="1"/>
  <c r="DN100" i="16"/>
  <c r="DN105" i="16" s="1"/>
  <c r="DM100" i="16"/>
  <c r="DM105" i="16" s="1"/>
  <c r="DL100" i="16"/>
  <c r="DL105" i="16" s="1"/>
  <c r="DK100" i="16"/>
  <c r="DK105" i="16" s="1"/>
  <c r="DJ100" i="16"/>
  <c r="DJ105" i="16" s="1"/>
  <c r="DI100" i="16"/>
  <c r="DI105" i="16" s="1"/>
  <c r="DH100" i="16"/>
  <c r="DH105" i="16" s="1"/>
  <c r="DQ99" i="16"/>
  <c r="DQ104" i="16" s="1"/>
  <c r="DP99" i="16"/>
  <c r="DP104" i="16" s="1"/>
  <c r="DO99" i="16"/>
  <c r="DO104" i="16" s="1"/>
  <c r="DN99" i="16"/>
  <c r="DN104" i="16" s="1"/>
  <c r="DM99" i="16"/>
  <c r="DM104" i="16" s="1"/>
  <c r="DL99" i="16"/>
  <c r="DL104" i="16" s="1"/>
  <c r="DK99" i="16"/>
  <c r="DK104" i="16" s="1"/>
  <c r="DJ99" i="16"/>
  <c r="DJ104" i="16" s="1"/>
  <c r="DI99" i="16"/>
  <c r="DI104" i="16" s="1"/>
  <c r="DH99" i="16"/>
  <c r="DH104" i="16" s="1"/>
  <c r="DQ98" i="16"/>
  <c r="DQ103" i="16" s="1"/>
  <c r="DP98" i="16"/>
  <c r="DP103" i="16" s="1"/>
  <c r="DO98" i="16"/>
  <c r="DN98" i="16"/>
  <c r="DM98" i="16"/>
  <c r="DM103" i="16" s="1"/>
  <c r="DL98" i="16"/>
  <c r="DL103" i="16" s="1"/>
  <c r="DK98" i="16"/>
  <c r="DJ98" i="16"/>
  <c r="DJ103" i="16" s="1"/>
  <c r="DI98" i="16"/>
  <c r="DI103" i="16" s="1"/>
  <c r="DH98" i="16"/>
  <c r="DH103" i="16" s="1"/>
  <c r="DQ90" i="16"/>
  <c r="DQ95" i="16" s="1"/>
  <c r="DP90" i="16"/>
  <c r="DP95" i="16" s="1"/>
  <c r="DO90" i="16"/>
  <c r="DO95" i="16" s="1"/>
  <c r="DN90" i="16"/>
  <c r="DN95" i="16" s="1"/>
  <c r="DM90" i="16"/>
  <c r="DM95" i="16" s="1"/>
  <c r="DL90" i="16"/>
  <c r="DL95" i="16" s="1"/>
  <c r="DK90" i="16"/>
  <c r="DK95" i="16" s="1"/>
  <c r="DJ90" i="16"/>
  <c r="DJ95" i="16" s="1"/>
  <c r="DI90" i="16"/>
  <c r="DI95" i="16" s="1"/>
  <c r="DH90" i="16"/>
  <c r="DH95" i="16" s="1"/>
  <c r="DQ89" i="16"/>
  <c r="DQ94" i="16" s="1"/>
  <c r="DP89" i="16"/>
  <c r="DP94" i="16" s="1"/>
  <c r="DO89" i="16"/>
  <c r="DO94" i="16" s="1"/>
  <c r="DN89" i="16"/>
  <c r="DN94" i="16" s="1"/>
  <c r="DM89" i="16"/>
  <c r="DM94" i="16" s="1"/>
  <c r="DL89" i="16"/>
  <c r="DL94" i="16" s="1"/>
  <c r="DK89" i="16"/>
  <c r="DK94" i="16" s="1"/>
  <c r="DJ89" i="16"/>
  <c r="DJ94" i="16" s="1"/>
  <c r="DI89" i="16"/>
  <c r="DI94" i="16" s="1"/>
  <c r="DH89" i="16"/>
  <c r="DH94" i="16" s="1"/>
  <c r="DQ88" i="16"/>
  <c r="DP88" i="16"/>
  <c r="DO88" i="16"/>
  <c r="DO93" i="16" s="1"/>
  <c r="DN88" i="16"/>
  <c r="DN93" i="16" s="1"/>
  <c r="DM88" i="16"/>
  <c r="DM93" i="16" s="1"/>
  <c r="DL88" i="16"/>
  <c r="DL93" i="16" s="1"/>
  <c r="DK88" i="16"/>
  <c r="DK93" i="16" s="1"/>
  <c r="DJ88" i="16"/>
  <c r="DJ93" i="16" s="1"/>
  <c r="DI88" i="16"/>
  <c r="DH88" i="16"/>
  <c r="DH91" i="16" s="1"/>
  <c r="DQ80" i="16"/>
  <c r="DQ85" i="16" s="1"/>
  <c r="DP80" i="16"/>
  <c r="DP85" i="16" s="1"/>
  <c r="DO80" i="16"/>
  <c r="DO85" i="16" s="1"/>
  <c r="DN80" i="16"/>
  <c r="DN85" i="16" s="1"/>
  <c r="DM80" i="16"/>
  <c r="DM85" i="16" s="1"/>
  <c r="DL80" i="16"/>
  <c r="DL85" i="16" s="1"/>
  <c r="DK80" i="16"/>
  <c r="DK85" i="16" s="1"/>
  <c r="DJ80" i="16"/>
  <c r="DJ85" i="16" s="1"/>
  <c r="DI80" i="16"/>
  <c r="DI85" i="16" s="1"/>
  <c r="DH80" i="16"/>
  <c r="DH85" i="16" s="1"/>
  <c r="DQ79" i="16"/>
  <c r="DQ84" i="16" s="1"/>
  <c r="DP79" i="16"/>
  <c r="DP84" i="16" s="1"/>
  <c r="DO79" i="16"/>
  <c r="DO84" i="16" s="1"/>
  <c r="DN79" i="16"/>
  <c r="DN84" i="16" s="1"/>
  <c r="DM79" i="16"/>
  <c r="DM84" i="16" s="1"/>
  <c r="DL79" i="16"/>
  <c r="DL84" i="16" s="1"/>
  <c r="DK79" i="16"/>
  <c r="DK84" i="16" s="1"/>
  <c r="DJ79" i="16"/>
  <c r="DJ84" i="16" s="1"/>
  <c r="DI79" i="16"/>
  <c r="DI84" i="16" s="1"/>
  <c r="DH79" i="16"/>
  <c r="DH84" i="16" s="1"/>
  <c r="DQ78" i="16"/>
  <c r="DP78" i="16"/>
  <c r="DP83" i="16" s="1"/>
  <c r="DO78" i="16"/>
  <c r="DO83" i="16" s="1"/>
  <c r="DN78" i="16"/>
  <c r="DN83" i="16" s="1"/>
  <c r="DM78" i="16"/>
  <c r="DM83" i="16" s="1"/>
  <c r="DL78" i="16"/>
  <c r="DL83" i="16" s="1"/>
  <c r="DK78" i="16"/>
  <c r="DK83" i="16" s="1"/>
  <c r="DJ78" i="16"/>
  <c r="DI78" i="16"/>
  <c r="DH78" i="16"/>
  <c r="DH83" i="16" s="1"/>
  <c r="DQ70" i="16"/>
  <c r="DQ75" i="16" s="1"/>
  <c r="DP70" i="16"/>
  <c r="DP75" i="16" s="1"/>
  <c r="DO70" i="16"/>
  <c r="DO75" i="16" s="1"/>
  <c r="DN70" i="16"/>
  <c r="DN75" i="16" s="1"/>
  <c r="DM70" i="16"/>
  <c r="DM75" i="16" s="1"/>
  <c r="DL70" i="16"/>
  <c r="DL75" i="16" s="1"/>
  <c r="DK70" i="16"/>
  <c r="DK75" i="16" s="1"/>
  <c r="DJ70" i="16"/>
  <c r="DJ75" i="16" s="1"/>
  <c r="DI70" i="16"/>
  <c r="DI75" i="16" s="1"/>
  <c r="DH70" i="16"/>
  <c r="DH75" i="16" s="1"/>
  <c r="DQ69" i="16"/>
  <c r="DQ74" i="16" s="1"/>
  <c r="DP69" i="16"/>
  <c r="DP74" i="16" s="1"/>
  <c r="DO69" i="16"/>
  <c r="DO74" i="16" s="1"/>
  <c r="DN69" i="16"/>
  <c r="DN74" i="16" s="1"/>
  <c r="DM69" i="16"/>
  <c r="DM74" i="16" s="1"/>
  <c r="DL69" i="16"/>
  <c r="DL74" i="16" s="1"/>
  <c r="DK69" i="16"/>
  <c r="DK74" i="16" s="1"/>
  <c r="DJ69" i="16"/>
  <c r="DJ74" i="16" s="1"/>
  <c r="DI69" i="16"/>
  <c r="DI74" i="16" s="1"/>
  <c r="DH69" i="16"/>
  <c r="DH74" i="16" s="1"/>
  <c r="DQ68" i="16"/>
  <c r="DQ73" i="16" s="1"/>
  <c r="DP68" i="16"/>
  <c r="DP73" i="16" s="1"/>
  <c r="DO68" i="16"/>
  <c r="DO73" i="16" s="1"/>
  <c r="DN68" i="16"/>
  <c r="DN73" i="16" s="1"/>
  <c r="DM68" i="16"/>
  <c r="DL68" i="16"/>
  <c r="DK68" i="16"/>
  <c r="DJ68" i="16"/>
  <c r="DJ73" i="16" s="1"/>
  <c r="DI68" i="16"/>
  <c r="DI73" i="16" s="1"/>
  <c r="DH68" i="16"/>
  <c r="DH73" i="16" s="1"/>
  <c r="DQ60" i="16"/>
  <c r="DQ65" i="16" s="1"/>
  <c r="DP60" i="16"/>
  <c r="DP65" i="16" s="1"/>
  <c r="DO60" i="16"/>
  <c r="DO65" i="16" s="1"/>
  <c r="DN60" i="16"/>
  <c r="DN65" i="16" s="1"/>
  <c r="DM60" i="16"/>
  <c r="DM65" i="16" s="1"/>
  <c r="DL60" i="16"/>
  <c r="DL65" i="16" s="1"/>
  <c r="DK60" i="16"/>
  <c r="DK65" i="16" s="1"/>
  <c r="DJ60" i="16"/>
  <c r="DJ65" i="16" s="1"/>
  <c r="DI60" i="16"/>
  <c r="DI65" i="16" s="1"/>
  <c r="DH60" i="16"/>
  <c r="DH65" i="16" s="1"/>
  <c r="DQ59" i="16"/>
  <c r="DQ64" i="16" s="1"/>
  <c r="DP59" i="16"/>
  <c r="DP64" i="16" s="1"/>
  <c r="DO59" i="16"/>
  <c r="DO64" i="16" s="1"/>
  <c r="DN59" i="16"/>
  <c r="DN64" i="16" s="1"/>
  <c r="DM59" i="16"/>
  <c r="DM64" i="16" s="1"/>
  <c r="DL59" i="16"/>
  <c r="DL64" i="16" s="1"/>
  <c r="DK59" i="16"/>
  <c r="DK64" i="16" s="1"/>
  <c r="DJ59" i="16"/>
  <c r="DJ64" i="16" s="1"/>
  <c r="DI59" i="16"/>
  <c r="DI64" i="16" s="1"/>
  <c r="DH59" i="16"/>
  <c r="DH64" i="16" s="1"/>
  <c r="DQ58" i="16"/>
  <c r="DQ63" i="16" s="1"/>
  <c r="DP58" i="16"/>
  <c r="DP63" i="16" s="1"/>
  <c r="DO58" i="16"/>
  <c r="DO61" i="16" s="1"/>
  <c r="DN58" i="16"/>
  <c r="DM58" i="16"/>
  <c r="DL58" i="16"/>
  <c r="DL63" i="16" s="1"/>
  <c r="DK58" i="16"/>
  <c r="DK63" i="16" s="1"/>
  <c r="DJ58" i="16"/>
  <c r="DJ63" i="16" s="1"/>
  <c r="DI58" i="16"/>
  <c r="DI63" i="16" s="1"/>
  <c r="DH58" i="16"/>
  <c r="DH63" i="16" s="1"/>
  <c r="DQ50" i="16"/>
  <c r="DQ55" i="16" s="1"/>
  <c r="DP50" i="16"/>
  <c r="DP55" i="16" s="1"/>
  <c r="DO50" i="16"/>
  <c r="DO55" i="16" s="1"/>
  <c r="DN50" i="16"/>
  <c r="DN55" i="16" s="1"/>
  <c r="DM50" i="16"/>
  <c r="DM55" i="16" s="1"/>
  <c r="DL50" i="16"/>
  <c r="DL55" i="16" s="1"/>
  <c r="DK50" i="16"/>
  <c r="DK55" i="16" s="1"/>
  <c r="DJ50" i="16"/>
  <c r="DJ55" i="16" s="1"/>
  <c r="DI50" i="16"/>
  <c r="DI55" i="16" s="1"/>
  <c r="DH50" i="16"/>
  <c r="DH55" i="16" s="1"/>
  <c r="DQ49" i="16"/>
  <c r="DQ54" i="16" s="1"/>
  <c r="DP49" i="16"/>
  <c r="DP54" i="16" s="1"/>
  <c r="DO49" i="16"/>
  <c r="DO54" i="16" s="1"/>
  <c r="DN49" i="16"/>
  <c r="DN54" i="16" s="1"/>
  <c r="DM49" i="16"/>
  <c r="DM54" i="16" s="1"/>
  <c r="DL49" i="16"/>
  <c r="DL54" i="16" s="1"/>
  <c r="DK49" i="16"/>
  <c r="DK54" i="16" s="1"/>
  <c r="DJ49" i="16"/>
  <c r="DJ54" i="16" s="1"/>
  <c r="DI49" i="16"/>
  <c r="DI54" i="16" s="1"/>
  <c r="DH49" i="16"/>
  <c r="DH54" i="16" s="1"/>
  <c r="DQ48" i="16"/>
  <c r="DP48" i="16"/>
  <c r="DO48" i="16"/>
  <c r="DO53" i="16" s="1"/>
  <c r="DN48" i="16"/>
  <c r="DN53" i="16" s="1"/>
  <c r="DM48" i="16"/>
  <c r="DM53" i="16" s="1"/>
  <c r="DL48" i="16"/>
  <c r="DL53" i="16" s="1"/>
  <c r="DK48" i="16"/>
  <c r="DK53" i="16" s="1"/>
  <c r="DJ48" i="16"/>
  <c r="DJ53" i="16" s="1"/>
  <c r="DI48" i="16"/>
  <c r="DH48" i="16"/>
  <c r="DQ40" i="16"/>
  <c r="DQ45" i="16" s="1"/>
  <c r="DP40" i="16"/>
  <c r="DP45" i="16" s="1"/>
  <c r="DO40" i="16"/>
  <c r="DO45" i="16" s="1"/>
  <c r="DN40" i="16"/>
  <c r="DN45" i="16" s="1"/>
  <c r="DM40" i="16"/>
  <c r="DM45" i="16" s="1"/>
  <c r="DL40" i="16"/>
  <c r="DL45" i="16" s="1"/>
  <c r="DK40" i="16"/>
  <c r="DK45" i="16" s="1"/>
  <c r="DJ40" i="16"/>
  <c r="DJ45" i="16" s="1"/>
  <c r="DI40" i="16"/>
  <c r="DI45" i="16" s="1"/>
  <c r="DH40" i="16"/>
  <c r="DH45" i="16" s="1"/>
  <c r="DQ39" i="16"/>
  <c r="DQ44" i="16" s="1"/>
  <c r="DP39" i="16"/>
  <c r="DP44" i="16" s="1"/>
  <c r="DO39" i="16"/>
  <c r="DO44" i="16" s="1"/>
  <c r="DN39" i="16"/>
  <c r="DN44" i="16" s="1"/>
  <c r="DM39" i="16"/>
  <c r="DM44" i="16" s="1"/>
  <c r="DL39" i="16"/>
  <c r="DL44" i="16" s="1"/>
  <c r="DK39" i="16"/>
  <c r="DK44" i="16" s="1"/>
  <c r="DJ39" i="16"/>
  <c r="DJ44" i="16" s="1"/>
  <c r="DI39" i="16"/>
  <c r="DI44" i="16" s="1"/>
  <c r="DH39" i="16"/>
  <c r="DH44" i="16" s="1"/>
  <c r="DQ38" i="16"/>
  <c r="DP38" i="16"/>
  <c r="DP43" i="16" s="1"/>
  <c r="DO38" i="16"/>
  <c r="DO43" i="16" s="1"/>
  <c r="DN38" i="16"/>
  <c r="DN43" i="16" s="1"/>
  <c r="DM38" i="16"/>
  <c r="DM43" i="16" s="1"/>
  <c r="DL38" i="16"/>
  <c r="DL43" i="16" s="1"/>
  <c r="DK38" i="16"/>
  <c r="DK41" i="16" s="1"/>
  <c r="DJ38" i="16"/>
  <c r="DI38" i="16"/>
  <c r="DH38" i="16"/>
  <c r="DH43" i="16" s="1"/>
  <c r="DQ30" i="16"/>
  <c r="DQ35" i="16" s="1"/>
  <c r="DP30" i="16"/>
  <c r="DP35" i="16" s="1"/>
  <c r="DO30" i="16"/>
  <c r="DO35" i="16" s="1"/>
  <c r="DN30" i="16"/>
  <c r="DN35" i="16" s="1"/>
  <c r="DM30" i="16"/>
  <c r="DM35" i="16" s="1"/>
  <c r="DL30" i="16"/>
  <c r="DL35" i="16" s="1"/>
  <c r="DK30" i="16"/>
  <c r="DK35" i="16" s="1"/>
  <c r="DJ30" i="16"/>
  <c r="DJ35" i="16" s="1"/>
  <c r="DI30" i="16"/>
  <c r="DI35" i="16" s="1"/>
  <c r="DH30" i="16"/>
  <c r="DH35" i="16" s="1"/>
  <c r="DQ29" i="16"/>
  <c r="DQ34" i="16" s="1"/>
  <c r="DP29" i="16"/>
  <c r="DP34" i="16" s="1"/>
  <c r="DO29" i="16"/>
  <c r="DO34" i="16" s="1"/>
  <c r="DN29" i="16"/>
  <c r="DN34" i="16" s="1"/>
  <c r="DM29" i="16"/>
  <c r="DM34" i="16" s="1"/>
  <c r="DL29" i="16"/>
  <c r="DL34" i="16" s="1"/>
  <c r="DK29" i="16"/>
  <c r="DK34" i="16" s="1"/>
  <c r="DJ29" i="16"/>
  <c r="DJ34" i="16" s="1"/>
  <c r="DI29" i="16"/>
  <c r="DI34" i="16" s="1"/>
  <c r="DH29" i="16"/>
  <c r="DH34" i="16" s="1"/>
  <c r="DQ28" i="16"/>
  <c r="DQ33" i="16" s="1"/>
  <c r="DP28" i="16"/>
  <c r="DP33" i="16" s="1"/>
  <c r="DO28" i="16"/>
  <c r="DO33" i="16" s="1"/>
  <c r="DN28" i="16"/>
  <c r="DN33" i="16" s="1"/>
  <c r="DM28" i="16"/>
  <c r="DL28" i="16"/>
  <c r="DK28" i="16"/>
  <c r="DJ28" i="16"/>
  <c r="DJ33" i="16" s="1"/>
  <c r="DI28" i="16"/>
  <c r="DI33" i="16" s="1"/>
  <c r="DH28" i="16"/>
  <c r="DH33" i="16" s="1"/>
  <c r="DQ20" i="16"/>
  <c r="DQ25" i="16" s="1"/>
  <c r="DP20" i="16"/>
  <c r="DP25" i="16" s="1"/>
  <c r="DO20" i="16"/>
  <c r="DO25" i="16" s="1"/>
  <c r="DN20" i="16"/>
  <c r="DN25" i="16" s="1"/>
  <c r="DM20" i="16"/>
  <c r="DM25" i="16" s="1"/>
  <c r="DL20" i="16"/>
  <c r="DL25" i="16" s="1"/>
  <c r="DK20" i="16"/>
  <c r="DK25" i="16" s="1"/>
  <c r="DJ20" i="16"/>
  <c r="DJ25" i="16" s="1"/>
  <c r="DI20" i="16"/>
  <c r="DI25" i="16" s="1"/>
  <c r="DH20" i="16"/>
  <c r="DH25" i="16" s="1"/>
  <c r="DQ19" i="16"/>
  <c r="DQ24" i="16" s="1"/>
  <c r="DP19" i="16"/>
  <c r="DP24" i="16" s="1"/>
  <c r="DO19" i="16"/>
  <c r="DO24" i="16" s="1"/>
  <c r="DN19" i="16"/>
  <c r="DN24" i="16" s="1"/>
  <c r="DM19" i="16"/>
  <c r="DM24" i="16" s="1"/>
  <c r="DL19" i="16"/>
  <c r="DL24" i="16" s="1"/>
  <c r="DK19" i="16"/>
  <c r="DK24" i="16" s="1"/>
  <c r="DJ19" i="16"/>
  <c r="DJ24" i="16" s="1"/>
  <c r="DI19" i="16"/>
  <c r="DI24" i="16" s="1"/>
  <c r="DH19" i="16"/>
  <c r="DH24" i="16" s="1"/>
  <c r="DQ18" i="16"/>
  <c r="DQ23" i="16" s="1"/>
  <c r="DP18" i="16"/>
  <c r="DP23" i="16" s="1"/>
  <c r="DO18" i="16"/>
  <c r="DO23" i="16" s="1"/>
  <c r="DN18" i="16"/>
  <c r="DM18" i="16"/>
  <c r="DM23" i="16" s="1"/>
  <c r="DL18" i="16"/>
  <c r="DL23" i="16" s="1"/>
  <c r="DK18" i="16"/>
  <c r="DK23" i="16" s="1"/>
  <c r="DJ18" i="16"/>
  <c r="DJ23" i="16" s="1"/>
  <c r="DI18" i="16"/>
  <c r="DI23" i="16" s="1"/>
  <c r="DH18" i="16"/>
  <c r="DH23" i="16" s="1"/>
  <c r="DQ10" i="16"/>
  <c r="DQ15" i="16" s="1"/>
  <c r="DP10" i="16"/>
  <c r="DP15" i="16" s="1"/>
  <c r="DO10" i="16"/>
  <c r="DO15" i="16" s="1"/>
  <c r="DN10" i="16"/>
  <c r="DN15" i="16" s="1"/>
  <c r="DM10" i="16"/>
  <c r="DM15" i="16" s="1"/>
  <c r="DL10" i="16"/>
  <c r="DL15" i="16" s="1"/>
  <c r="DK10" i="16"/>
  <c r="DK15" i="16" s="1"/>
  <c r="DJ10" i="16"/>
  <c r="DJ15" i="16" s="1"/>
  <c r="DI10" i="16"/>
  <c r="DI15" i="16" s="1"/>
  <c r="DH10" i="16"/>
  <c r="DH15" i="16" s="1"/>
  <c r="DQ9" i="16"/>
  <c r="DQ14" i="16" s="1"/>
  <c r="DP9" i="16"/>
  <c r="DP14" i="16" s="1"/>
  <c r="DO9" i="16"/>
  <c r="DO14" i="16" s="1"/>
  <c r="DN9" i="16"/>
  <c r="DN14" i="16" s="1"/>
  <c r="DM9" i="16"/>
  <c r="DM14" i="16" s="1"/>
  <c r="DL9" i="16"/>
  <c r="DL14" i="16" s="1"/>
  <c r="DK9" i="16"/>
  <c r="DK14" i="16" s="1"/>
  <c r="DJ9" i="16"/>
  <c r="DJ14" i="16" s="1"/>
  <c r="DI9" i="16"/>
  <c r="DI14" i="16" s="1"/>
  <c r="DH9" i="16"/>
  <c r="DH14" i="16" s="1"/>
  <c r="DQ8" i="16"/>
  <c r="DP8" i="16"/>
  <c r="DP11" i="16" s="1"/>
  <c r="DO8" i="16"/>
  <c r="DO13" i="16" s="1"/>
  <c r="DN8" i="16"/>
  <c r="DN13" i="16" s="1"/>
  <c r="DM8" i="16"/>
  <c r="DM13" i="16" s="1"/>
  <c r="DL8" i="16"/>
  <c r="DK8" i="16"/>
  <c r="DK13" i="16" s="1"/>
  <c r="DJ8" i="16"/>
  <c r="DJ13" i="16" s="1"/>
  <c r="DI8" i="16"/>
  <c r="DH8" i="16"/>
  <c r="DH11" i="16" s="1"/>
  <c r="DG25" i="12"/>
  <c r="DW192" i="12"/>
  <c r="DV192" i="12"/>
  <c r="DW191" i="12"/>
  <c r="DV191" i="12"/>
  <c r="DU191" i="12"/>
  <c r="DV190" i="12"/>
  <c r="DU190" i="12"/>
  <c r="DV184" i="12"/>
  <c r="DU184" i="12"/>
  <c r="DW183" i="12"/>
  <c r="DU183" i="12"/>
  <c r="DW182" i="12"/>
  <c r="DV182" i="12"/>
  <c r="DW200" i="12"/>
  <c r="DV200" i="12"/>
  <c r="DU200" i="12"/>
  <c r="DW199" i="12"/>
  <c r="DV199" i="12"/>
  <c r="DU199" i="12"/>
  <c r="DW198" i="12"/>
  <c r="DV198" i="12"/>
  <c r="DU198" i="12"/>
  <c r="DW176" i="12"/>
  <c r="DV176" i="12"/>
  <c r="DU176" i="12"/>
  <c r="DW175" i="12"/>
  <c r="DV175" i="12"/>
  <c r="DU175" i="12"/>
  <c r="DW174" i="12"/>
  <c r="DU174" i="12"/>
  <c r="DW168" i="12"/>
  <c r="DV168" i="12"/>
  <c r="DU168" i="12"/>
  <c r="DW167" i="12"/>
  <c r="DV167" i="12"/>
  <c r="DU167" i="12"/>
  <c r="DW166" i="12"/>
  <c r="DV166" i="12"/>
  <c r="DU166" i="12"/>
  <c r="DV160" i="12"/>
  <c r="DU160" i="12"/>
  <c r="DW159" i="12"/>
  <c r="DU159" i="12"/>
  <c r="DW158" i="12"/>
  <c r="DV158" i="12"/>
  <c r="DU158" i="12"/>
  <c r="DW152" i="12"/>
  <c r="DV152" i="12"/>
  <c r="DU152" i="12"/>
  <c r="DW151" i="12"/>
  <c r="DV151" i="12"/>
  <c r="DU151" i="12"/>
  <c r="DV150" i="12"/>
  <c r="DU150" i="12"/>
  <c r="DW144" i="12"/>
  <c r="DV144" i="12"/>
  <c r="DU144" i="12"/>
  <c r="DW143" i="12"/>
  <c r="DV143" i="12"/>
  <c r="DU143" i="12"/>
  <c r="DW142" i="12"/>
  <c r="DV142" i="12"/>
  <c r="DW136" i="12"/>
  <c r="DV136" i="12"/>
  <c r="DW135" i="12"/>
  <c r="DV135" i="12"/>
  <c r="DU135" i="12"/>
  <c r="DV134" i="12"/>
  <c r="DU134" i="12"/>
  <c r="DV128" i="12"/>
  <c r="DU128" i="12"/>
  <c r="DW127" i="12"/>
  <c r="DU127" i="12"/>
  <c r="DW126" i="12"/>
  <c r="DV126" i="12"/>
  <c r="DW120" i="12"/>
  <c r="DV120" i="12"/>
  <c r="DU120" i="12"/>
  <c r="DW119" i="12"/>
  <c r="DV119" i="12"/>
  <c r="DU119" i="12"/>
  <c r="DW118" i="12"/>
  <c r="DV118" i="12"/>
  <c r="DU118" i="12"/>
  <c r="DW112" i="12"/>
  <c r="DU112" i="12"/>
  <c r="DW111" i="12"/>
  <c r="DV111" i="12"/>
  <c r="DU111" i="12"/>
  <c r="DW110" i="12"/>
  <c r="DV110" i="12"/>
  <c r="DU110" i="12"/>
  <c r="DW104" i="12"/>
  <c r="DV104" i="12"/>
  <c r="DW103" i="12"/>
  <c r="DV103" i="12"/>
  <c r="DU103" i="12"/>
  <c r="DW102" i="12"/>
  <c r="DV102" i="12"/>
  <c r="DU102" i="12"/>
  <c r="DV96" i="12"/>
  <c r="DU96" i="12"/>
  <c r="DW95" i="12"/>
  <c r="DU95" i="12"/>
  <c r="DW94" i="12"/>
  <c r="DV94" i="12"/>
  <c r="DU94" i="12"/>
  <c r="DW88" i="12"/>
  <c r="DV88" i="12"/>
  <c r="DU88" i="12"/>
  <c r="DW87" i="12"/>
  <c r="DV87" i="12"/>
  <c r="DU87" i="12"/>
  <c r="DV86" i="12"/>
  <c r="DU86" i="12"/>
  <c r="DW80" i="12"/>
  <c r="DV80" i="12"/>
  <c r="DU80" i="12"/>
  <c r="DW79" i="12"/>
  <c r="DV79" i="12"/>
  <c r="DU79" i="12"/>
  <c r="DW78" i="12"/>
  <c r="DV78" i="12"/>
  <c r="DW72" i="12"/>
  <c r="DV72" i="12"/>
  <c r="DW71" i="12"/>
  <c r="DV71" i="12"/>
  <c r="DU71" i="12"/>
  <c r="DW70" i="12"/>
  <c r="DU70" i="12"/>
  <c r="DV64" i="12"/>
  <c r="DU64" i="12"/>
  <c r="DW63" i="12"/>
  <c r="DU63" i="12"/>
  <c r="DW62" i="12"/>
  <c r="DV62" i="12"/>
  <c r="DU62" i="12"/>
  <c r="DW56" i="12"/>
  <c r="DV56" i="12"/>
  <c r="DU56" i="12"/>
  <c r="DW55" i="12"/>
  <c r="DV55" i="12"/>
  <c r="DU55" i="12"/>
  <c r="DW54" i="12"/>
  <c r="DV54" i="12"/>
  <c r="DU54" i="12"/>
  <c r="DW48" i="12"/>
  <c r="DV48" i="12"/>
  <c r="DU48" i="12"/>
  <c r="DW47" i="12"/>
  <c r="DV47" i="12"/>
  <c r="DU47" i="12"/>
  <c r="DV46" i="12"/>
  <c r="DU46" i="12"/>
  <c r="DW40" i="12"/>
  <c r="DV40" i="12"/>
  <c r="DW39" i="12"/>
  <c r="DV39" i="12"/>
  <c r="DU39" i="12"/>
  <c r="DW38" i="12"/>
  <c r="DU38" i="12"/>
  <c r="DW32" i="12"/>
  <c r="DV32" i="12"/>
  <c r="DU32" i="12"/>
  <c r="DW31" i="12"/>
  <c r="DV31" i="12"/>
  <c r="DU31" i="12"/>
  <c r="DW30" i="12"/>
  <c r="DV30" i="12"/>
  <c r="DU30" i="12"/>
  <c r="DW24" i="12"/>
  <c r="DV24" i="12"/>
  <c r="DU24" i="12"/>
  <c r="DW23" i="12"/>
  <c r="DV23" i="12"/>
  <c r="DU23" i="12"/>
  <c r="DW22" i="12"/>
  <c r="DV22" i="12"/>
  <c r="DW16" i="12"/>
  <c r="DV16" i="12"/>
  <c r="DU16" i="12"/>
  <c r="DW15" i="12"/>
  <c r="DV15" i="12"/>
  <c r="DU15" i="12"/>
  <c r="DV14" i="12"/>
  <c r="DU14" i="12"/>
  <c r="DF33" i="12"/>
  <c r="DK31" i="26" l="1"/>
  <c r="DO63" i="16"/>
  <c r="DI136" i="16"/>
  <c r="DI171" i="16"/>
  <c r="DM71" i="16"/>
  <c r="DL196" i="16"/>
  <c r="DQ11" i="16"/>
  <c r="DP91" i="16"/>
  <c r="DO221" i="16"/>
  <c r="DQ91" i="16"/>
  <c r="DQ111" i="16"/>
  <c r="DQ96" i="26"/>
  <c r="DJ61" i="26"/>
  <c r="DK161" i="26"/>
  <c r="DM161" i="26"/>
  <c r="DO166" i="20"/>
  <c r="DN246" i="20"/>
  <c r="DP161" i="20"/>
  <c r="DQ171" i="16"/>
  <c r="DI181" i="16"/>
  <c r="DI241" i="16"/>
  <c r="DO181" i="16"/>
  <c r="DO241" i="16"/>
  <c r="DM151" i="16"/>
  <c r="DW105" i="12"/>
  <c r="DO221" i="26"/>
  <c r="DH101" i="26"/>
  <c r="DN71" i="26"/>
  <c r="DO181" i="26"/>
  <c r="DO71" i="26"/>
  <c r="DK131" i="26"/>
  <c r="DO246" i="26"/>
  <c r="DM156" i="26"/>
  <c r="DL61" i="26"/>
  <c r="DM111" i="26"/>
  <c r="DP41" i="20"/>
  <c r="DM216" i="20"/>
  <c r="DP116" i="16"/>
  <c r="DO151" i="16"/>
  <c r="DN176" i="16"/>
  <c r="DM61" i="16"/>
  <c r="DQ136" i="16"/>
  <c r="DI173" i="16"/>
  <c r="DI11" i="16"/>
  <c r="DO101" i="16"/>
  <c r="DM161" i="16"/>
  <c r="DK201" i="16"/>
  <c r="DK231" i="16"/>
  <c r="DI91" i="16"/>
  <c r="DL216" i="16"/>
  <c r="DK131" i="16"/>
  <c r="DH231" i="20"/>
  <c r="DP81" i="20"/>
  <c r="DM201" i="20"/>
  <c r="DN216" i="20"/>
  <c r="DO241" i="20"/>
  <c r="DO226" i="20"/>
  <c r="DP76" i="20"/>
  <c r="DH81" i="20"/>
  <c r="DM191" i="20"/>
  <c r="DL11" i="20"/>
  <c r="DJ116" i="20"/>
  <c r="DN186" i="20"/>
  <c r="DL51" i="20"/>
  <c r="DK146" i="20"/>
  <c r="DH161" i="20"/>
  <c r="DM73" i="16"/>
  <c r="DM76" i="16" s="1"/>
  <c r="DQ81" i="17"/>
  <c r="DN16" i="16"/>
  <c r="DO11" i="16"/>
  <c r="DI41" i="16"/>
  <c r="DQ41" i="16"/>
  <c r="DL71" i="16"/>
  <c r="DL86" i="16"/>
  <c r="DH111" i="16"/>
  <c r="DH136" i="16"/>
  <c r="DP136" i="16"/>
  <c r="DK211" i="16"/>
  <c r="DH221" i="16"/>
  <c r="DH151" i="16"/>
  <c r="DK43" i="16"/>
  <c r="DK46" i="16" s="1"/>
  <c r="DI81" i="16"/>
  <c r="DQ81" i="16"/>
  <c r="DK111" i="16"/>
  <c r="DK121" i="16"/>
  <c r="DO141" i="16"/>
  <c r="DH156" i="16"/>
  <c r="DP156" i="16"/>
  <c r="DM191" i="16"/>
  <c r="DM31" i="16"/>
  <c r="DJ81" i="16"/>
  <c r="DJ166" i="16"/>
  <c r="DM231" i="16"/>
  <c r="DI51" i="16"/>
  <c r="DQ51" i="16"/>
  <c r="DK81" i="16"/>
  <c r="DL96" i="16"/>
  <c r="DM101" i="16"/>
  <c r="DM111" i="16"/>
  <c r="DI141" i="16"/>
  <c r="DQ141" i="16"/>
  <c r="DK161" i="16"/>
  <c r="DO191" i="16"/>
  <c r="DH206" i="16"/>
  <c r="DP206" i="16"/>
  <c r="DM221" i="16"/>
  <c r="DP43" i="20"/>
  <c r="DP46" i="20" s="1"/>
  <c r="DJ36" i="20"/>
  <c r="DM101" i="20"/>
  <c r="DN146" i="20"/>
  <c r="DO181" i="20"/>
  <c r="DI246" i="20"/>
  <c r="DL103" i="20"/>
  <c r="DL106" i="20" s="1"/>
  <c r="DO11" i="20"/>
  <c r="DN51" i="20"/>
  <c r="DJ61" i="20"/>
  <c r="DL71" i="20"/>
  <c r="DJ111" i="20"/>
  <c r="DI131" i="20"/>
  <c r="DQ131" i="20"/>
  <c r="DI156" i="20"/>
  <c r="DQ156" i="20"/>
  <c r="DQ16" i="20"/>
  <c r="DH31" i="20"/>
  <c r="DP31" i="20"/>
  <c r="DM71" i="20"/>
  <c r="DK111" i="20"/>
  <c r="DJ156" i="20"/>
  <c r="DI171" i="20"/>
  <c r="DQ171" i="20"/>
  <c r="DI181" i="20"/>
  <c r="DQ181" i="20"/>
  <c r="DI81" i="20"/>
  <c r="DM231" i="20"/>
  <c r="DL41" i="20"/>
  <c r="DL61" i="20"/>
  <c r="DL73" i="20"/>
  <c r="DL91" i="20"/>
  <c r="DJ101" i="20"/>
  <c r="DH111" i="20"/>
  <c r="DP111" i="20"/>
  <c r="DJ171" i="20"/>
  <c r="DK201" i="20"/>
  <c r="DK211" i="20"/>
  <c r="DI16" i="20"/>
  <c r="DL26" i="20"/>
  <c r="DM73" i="20"/>
  <c r="DM76" i="20" s="1"/>
  <c r="DK171" i="20"/>
  <c r="DK191" i="20"/>
  <c r="DM241" i="20"/>
  <c r="DM221" i="20"/>
  <c r="DM236" i="20"/>
  <c r="DH56" i="26"/>
  <c r="DL41" i="26"/>
  <c r="DN73" i="26"/>
  <c r="DH151" i="26"/>
  <c r="DH11" i="26"/>
  <c r="DM61" i="26"/>
  <c r="DN111" i="26"/>
  <c r="DO151" i="26"/>
  <c r="DP151" i="26"/>
  <c r="DJ196" i="26"/>
  <c r="DL76" i="26"/>
  <c r="DO106" i="26"/>
  <c r="DI16" i="26"/>
  <c r="DH41" i="26"/>
  <c r="DP41" i="26"/>
  <c r="DH51" i="26"/>
  <c r="DP51" i="26"/>
  <c r="DJ93" i="26"/>
  <c r="DJ96" i="26" s="1"/>
  <c r="DN136" i="26"/>
  <c r="DI171" i="26"/>
  <c r="DQ171" i="26"/>
  <c r="DI41" i="26"/>
  <c r="DQ41" i="26"/>
  <c r="DO96" i="26"/>
  <c r="DI141" i="26"/>
  <c r="DQ141" i="26"/>
  <c r="DL196" i="26"/>
  <c r="DJ31" i="26"/>
  <c r="DJ41" i="26"/>
  <c r="DP61" i="26"/>
  <c r="DH86" i="26"/>
  <c r="DL106" i="26"/>
  <c r="DH106" i="26"/>
  <c r="DJ146" i="26"/>
  <c r="DM201" i="26"/>
  <c r="DL216" i="26"/>
  <c r="DM231" i="26"/>
  <c r="DH221" i="26"/>
  <c r="DV17" i="12"/>
  <c r="DV137" i="12"/>
  <c r="DV174" i="12"/>
  <c r="DV177" i="12" s="1"/>
  <c r="DU97" i="12"/>
  <c r="DU142" i="12"/>
  <c r="DU145" i="12" s="1"/>
  <c r="DV38" i="12"/>
  <c r="DV41" i="12" s="1"/>
  <c r="DU78" i="12"/>
  <c r="DU81" i="12" s="1"/>
  <c r="N57" i="4"/>
  <c r="DU161" i="12"/>
  <c r="DV201" i="12"/>
  <c r="DV49" i="12"/>
  <c r="DU57" i="12"/>
  <c r="DU89" i="12"/>
  <c r="DU153" i="12"/>
  <c r="DW169" i="12"/>
  <c r="DV25" i="12"/>
  <c r="DW121" i="12"/>
  <c r="DW201" i="12"/>
  <c r="DV57" i="12"/>
  <c r="DW81" i="12"/>
  <c r="DV89" i="12"/>
  <c r="DV112" i="12"/>
  <c r="DV113" i="12" s="1"/>
  <c r="DW145" i="12"/>
  <c r="DV153" i="12"/>
  <c r="DW57" i="12"/>
  <c r="DV81" i="12"/>
  <c r="DW86" i="12"/>
  <c r="DV145" i="12"/>
  <c r="DW150" i="12"/>
  <c r="DW153" i="12" s="1"/>
  <c r="DV193" i="12"/>
  <c r="DV33" i="12"/>
  <c r="DV70" i="12"/>
  <c r="DV73" i="12" s="1"/>
  <c r="DU121" i="12"/>
  <c r="DW134" i="12"/>
  <c r="DW137" i="12" s="1"/>
  <c r="DU201" i="12"/>
  <c r="DW190" i="12"/>
  <c r="DW193" i="12" s="1"/>
  <c r="DV121" i="12"/>
  <c r="DU126" i="12"/>
  <c r="DU129" i="12" s="1"/>
  <c r="DU182" i="12"/>
  <c r="DU185" i="12" s="1"/>
  <c r="DU33" i="12"/>
  <c r="DU113" i="12"/>
  <c r="DO16" i="16"/>
  <c r="DI13" i="16"/>
  <c r="DI26" i="16"/>
  <c r="DQ26" i="16"/>
  <c r="DN36" i="16"/>
  <c r="DH31" i="16"/>
  <c r="DJ41" i="16"/>
  <c r="DQ43" i="16"/>
  <c r="DQ46" i="16" s="1"/>
  <c r="DJ56" i="16"/>
  <c r="DQ53" i="16"/>
  <c r="DQ56" i="16" s="1"/>
  <c r="DK66" i="16"/>
  <c r="DK71" i="16"/>
  <c r="DQ83" i="16"/>
  <c r="DQ86" i="16" s="1"/>
  <c r="DJ96" i="16"/>
  <c r="DQ93" i="16"/>
  <c r="DQ96" i="16" s="1"/>
  <c r="DK101" i="16"/>
  <c r="DO103" i="16"/>
  <c r="DO106" i="16" s="1"/>
  <c r="DO116" i="16"/>
  <c r="DO111" i="16"/>
  <c r="DP151" i="16"/>
  <c r="DQ173" i="16"/>
  <c r="DQ176" i="16" s="1"/>
  <c r="DK196" i="16"/>
  <c r="DO206" i="16"/>
  <c r="DK203" i="16"/>
  <c r="DP221" i="16"/>
  <c r="DO176" i="16"/>
  <c r="DN201" i="16"/>
  <c r="DQ13" i="16"/>
  <c r="DQ16" i="16" s="1"/>
  <c r="DP31" i="16"/>
  <c r="DK56" i="16"/>
  <c r="DK96" i="16"/>
  <c r="DP111" i="16"/>
  <c r="DM153" i="16"/>
  <c r="DJ181" i="16"/>
  <c r="DM223" i="16"/>
  <c r="DM226" i="16" s="1"/>
  <c r="DM33" i="16"/>
  <c r="DM36" i="16" s="1"/>
  <c r="DI113" i="16"/>
  <c r="DI116" i="16" s="1"/>
  <c r="DL131" i="16"/>
  <c r="DK146" i="16"/>
  <c r="DO183" i="16"/>
  <c r="DO186" i="16" s="1"/>
  <c r="DQ206" i="16"/>
  <c r="DL211" i="16"/>
  <c r="DK246" i="16"/>
  <c r="DM56" i="16"/>
  <c r="DN61" i="16"/>
  <c r="DI61" i="16"/>
  <c r="DH71" i="16"/>
  <c r="DM96" i="16"/>
  <c r="DN101" i="16"/>
  <c r="DI101" i="16"/>
  <c r="DJ116" i="16"/>
  <c r="DK113" i="16"/>
  <c r="DO136" i="16"/>
  <c r="DL146" i="16"/>
  <c r="DN161" i="16"/>
  <c r="DK171" i="16"/>
  <c r="DH191" i="16"/>
  <c r="DJ226" i="16"/>
  <c r="DN236" i="16"/>
  <c r="DN231" i="16"/>
  <c r="DM41" i="16"/>
  <c r="DK51" i="16"/>
  <c r="DJ61" i="16"/>
  <c r="DO71" i="16"/>
  <c r="DM81" i="16"/>
  <c r="DK91" i="16"/>
  <c r="DJ101" i="16"/>
  <c r="DM113" i="16"/>
  <c r="DM116" i="16" s="1"/>
  <c r="DM146" i="16"/>
  <c r="DK163" i="16"/>
  <c r="DP191" i="16"/>
  <c r="DM246" i="16"/>
  <c r="DK226" i="16"/>
  <c r="DO236" i="16"/>
  <c r="DK233" i="16"/>
  <c r="DK236" i="16" s="1"/>
  <c r="DM106" i="16"/>
  <c r="DL11" i="16"/>
  <c r="DN21" i="16"/>
  <c r="DJ21" i="16"/>
  <c r="DK31" i="16"/>
  <c r="DO46" i="16"/>
  <c r="DN41" i="16"/>
  <c r="DO51" i="16"/>
  <c r="DL51" i="16"/>
  <c r="DH66" i="16"/>
  <c r="DP66" i="16"/>
  <c r="DQ61" i="16"/>
  <c r="DH76" i="16"/>
  <c r="DP76" i="16"/>
  <c r="DP71" i="16"/>
  <c r="DO86" i="16"/>
  <c r="DN81" i="16"/>
  <c r="DO91" i="16"/>
  <c r="DL91" i="16"/>
  <c r="DH106" i="16"/>
  <c r="DP106" i="16"/>
  <c r="DQ101" i="16"/>
  <c r="DL111" i="16"/>
  <c r="DQ113" i="16"/>
  <c r="DQ116" i="16" s="1"/>
  <c r="DI131" i="16"/>
  <c r="DQ131" i="16"/>
  <c r="DJ141" i="16"/>
  <c r="DM176" i="16"/>
  <c r="DJ186" i="16"/>
  <c r="DM193" i="16"/>
  <c r="DI211" i="16"/>
  <c r="DQ211" i="16"/>
  <c r="DJ241" i="16"/>
  <c r="DK26" i="16"/>
  <c r="DO21" i="16"/>
  <c r="DM21" i="16"/>
  <c r="DL31" i="16"/>
  <c r="DI43" i="16"/>
  <c r="DI46" i="16" s="1"/>
  <c r="DH51" i="16"/>
  <c r="DP51" i="16"/>
  <c r="DI53" i="16"/>
  <c r="DI56" i="16" s="1"/>
  <c r="DM63" i="16"/>
  <c r="DM66" i="16" s="1"/>
  <c r="DI76" i="16"/>
  <c r="DQ76" i="16"/>
  <c r="DK73" i="16"/>
  <c r="DK76" i="16" s="1"/>
  <c r="DI83" i="16"/>
  <c r="DI86" i="16" s="1"/>
  <c r="DI93" i="16"/>
  <c r="DI106" i="16"/>
  <c r="DQ106" i="16"/>
  <c r="DK103" i="16"/>
  <c r="DK106" i="16" s="1"/>
  <c r="DO143" i="16"/>
  <c r="DO146" i="16" s="1"/>
  <c r="DI166" i="16"/>
  <c r="DQ166" i="16"/>
  <c r="DL171" i="16"/>
  <c r="DO243" i="16"/>
  <c r="DO246" i="16" s="1"/>
  <c r="DM36" i="20"/>
  <c r="DJ76" i="20"/>
  <c r="DN56" i="20"/>
  <c r="DI196" i="20"/>
  <c r="DQ196" i="20"/>
  <c r="DH46" i="20"/>
  <c r="DK76" i="20"/>
  <c r="DJ221" i="20"/>
  <c r="DQ81" i="22"/>
  <c r="DH41" i="20"/>
  <c r="DN91" i="20"/>
  <c r="DI41" i="20"/>
  <c r="DH83" i="20"/>
  <c r="DH86" i="20" s="1"/>
  <c r="DO91" i="20"/>
  <c r="DL141" i="20"/>
  <c r="DJ191" i="20"/>
  <c r="DH201" i="20"/>
  <c r="DN211" i="20"/>
  <c r="DK246" i="20"/>
  <c r="DI231" i="20"/>
  <c r="DQ231" i="20"/>
  <c r="DI233" i="20"/>
  <c r="DI236" i="20" s="1"/>
  <c r="DL241" i="20"/>
  <c r="DO221" i="20"/>
  <c r="DN71" i="20"/>
  <c r="DJ71" i="20"/>
  <c r="DK81" i="20"/>
  <c r="DN96" i="20"/>
  <c r="DM104" i="20"/>
  <c r="DM106" i="20" s="1"/>
  <c r="DJ131" i="20"/>
  <c r="DO141" i="20"/>
  <c r="DL156" i="20"/>
  <c r="DO191" i="20"/>
  <c r="DK193" i="20"/>
  <c r="DK196" i="20" s="1"/>
  <c r="DO206" i="20"/>
  <c r="DP201" i="20"/>
  <c r="DO211" i="20"/>
  <c r="DK213" i="20"/>
  <c r="DK216" i="20" s="1"/>
  <c r="DM243" i="20"/>
  <c r="DQ226" i="20"/>
  <c r="DJ31" i="20"/>
  <c r="DN131" i="20"/>
  <c r="DI226" i="20"/>
  <c r="DM146" i="20"/>
  <c r="DP231" i="20"/>
  <c r="DI11" i="20"/>
  <c r="DQ11" i="20"/>
  <c r="DQ41" i="20"/>
  <c r="DO56" i="20"/>
  <c r="DO51" i="20"/>
  <c r="DO61" i="20"/>
  <c r="DM61" i="20"/>
  <c r="DK71" i="20"/>
  <c r="DL81" i="20"/>
  <c r="DP86" i="20"/>
  <c r="DK83" i="20"/>
  <c r="DK86" i="20" s="1"/>
  <c r="DK116" i="20"/>
  <c r="DK131" i="20"/>
  <c r="DH141" i="20"/>
  <c r="DP141" i="20"/>
  <c r="DM151" i="20"/>
  <c r="DK161" i="20"/>
  <c r="DN171" i="20"/>
  <c r="DK186" i="20"/>
  <c r="DO193" i="20"/>
  <c r="DH216" i="20"/>
  <c r="DO213" i="20"/>
  <c r="DO216" i="20" s="1"/>
  <c r="DI241" i="20"/>
  <c r="DQ241" i="20"/>
  <c r="DQ243" i="20"/>
  <c r="DQ246" i="20" s="1"/>
  <c r="DK231" i="20"/>
  <c r="DQ233" i="20"/>
  <c r="DO236" i="20"/>
  <c r="DM21" i="20"/>
  <c r="DN16" i="20"/>
  <c r="DJ26" i="20"/>
  <c r="DL31" i="20"/>
  <c r="DP33" i="20"/>
  <c r="DP36" i="20" s="1"/>
  <c r="DH61" i="20"/>
  <c r="DP61" i="20"/>
  <c r="DL66" i="20"/>
  <c r="DH71" i="20"/>
  <c r="DP71" i="20"/>
  <c r="DH73" i="20"/>
  <c r="DH76" i="20" s="1"/>
  <c r="DH121" i="20"/>
  <c r="DI141" i="20"/>
  <c r="DQ141" i="20"/>
  <c r="DJ151" i="20"/>
  <c r="DL161" i="20"/>
  <c r="DO176" i="20"/>
  <c r="DK173" i="20"/>
  <c r="DK176" i="20" s="1"/>
  <c r="DL186" i="20"/>
  <c r="DI201" i="20"/>
  <c r="DQ201" i="20"/>
  <c r="DM203" i="20"/>
  <c r="DI211" i="20"/>
  <c r="DQ211" i="20"/>
  <c r="DK221" i="20"/>
  <c r="DK46" i="20"/>
  <c r="DL181" i="20"/>
  <c r="DK31" i="20"/>
  <c r="DI86" i="20"/>
  <c r="DQ81" i="20"/>
  <c r="DH113" i="20"/>
  <c r="DH116" i="20" s="1"/>
  <c r="DM31" i="20"/>
  <c r="DJ63" i="20"/>
  <c r="DJ66" i="20" s="1"/>
  <c r="DN81" i="20"/>
  <c r="DK91" i="20"/>
  <c r="DP121" i="20"/>
  <c r="DO151" i="20"/>
  <c r="DO153" i="20"/>
  <c r="DO156" i="20" s="1"/>
  <c r="DM161" i="20"/>
  <c r="DH176" i="20"/>
  <c r="DP176" i="20"/>
  <c r="DJ196" i="20"/>
  <c r="DQ203" i="20"/>
  <c r="DQ16" i="26"/>
  <c r="DH26" i="26"/>
  <c r="DH13" i="26"/>
  <c r="DH16" i="26" s="1"/>
  <c r="DQ21" i="26"/>
  <c r="DL46" i="26"/>
  <c r="DN31" i="26"/>
  <c r="DM41" i="26"/>
  <c r="DH66" i="26"/>
  <c r="DL63" i="26"/>
  <c r="DM76" i="26"/>
  <c r="DK81" i="26"/>
  <c r="DP101" i="26"/>
  <c r="DM136" i="26"/>
  <c r="DJ181" i="26"/>
  <c r="DK201" i="26"/>
  <c r="DI211" i="26"/>
  <c r="DJ241" i="26"/>
  <c r="DM221" i="26"/>
  <c r="DN231" i="26"/>
  <c r="DP16" i="26"/>
  <c r="DI56" i="26"/>
  <c r="DN106" i="26"/>
  <c r="DO31" i="26"/>
  <c r="DP53" i="26"/>
  <c r="DP56" i="26" s="1"/>
  <c r="DI61" i="26"/>
  <c r="DQ61" i="26"/>
  <c r="DP63" i="26"/>
  <c r="DP66" i="26" s="1"/>
  <c r="DM71" i="26"/>
  <c r="DN113" i="26"/>
  <c r="DL131" i="26"/>
  <c r="DO183" i="26"/>
  <c r="DO186" i="26" s="1"/>
  <c r="DO206" i="26"/>
  <c r="DN201" i="26"/>
  <c r="DL211" i="26"/>
  <c r="DO241" i="26"/>
  <c r="DH226" i="26"/>
  <c r="DP226" i="26"/>
  <c r="DP221" i="26"/>
  <c r="DO236" i="26"/>
  <c r="DJ63" i="26"/>
  <c r="DJ66" i="26" s="1"/>
  <c r="DL11" i="26"/>
  <c r="DL36" i="26"/>
  <c r="DM51" i="26"/>
  <c r="DN66" i="26"/>
  <c r="DN61" i="26"/>
  <c r="DP86" i="26"/>
  <c r="DL81" i="26"/>
  <c r="DM91" i="26"/>
  <c r="DO136" i="26"/>
  <c r="DN166" i="26"/>
  <c r="DN161" i="26"/>
  <c r="DK171" i="26"/>
  <c r="DH191" i="26"/>
  <c r="DQ211" i="26"/>
  <c r="DQ56" i="26"/>
  <c r="DM11" i="26"/>
  <c r="DN26" i="26"/>
  <c r="DH21" i="26"/>
  <c r="DM36" i="26"/>
  <c r="DN51" i="26"/>
  <c r="DO66" i="26"/>
  <c r="DO61" i="26"/>
  <c r="DH71" i="26"/>
  <c r="DP71" i="26"/>
  <c r="DH73" i="26"/>
  <c r="DH76" i="26" s="1"/>
  <c r="DI81" i="26"/>
  <c r="DQ81" i="26"/>
  <c r="DM81" i="26"/>
  <c r="DL85" i="26"/>
  <c r="DL86" i="26" s="1"/>
  <c r="DI91" i="26"/>
  <c r="DK111" i="26"/>
  <c r="DI111" i="26"/>
  <c r="DO111" i="26"/>
  <c r="DK156" i="26"/>
  <c r="DO166" i="26"/>
  <c r="DK163" i="26"/>
  <c r="DK166" i="26" s="1"/>
  <c r="DL176" i="26"/>
  <c r="DI181" i="26"/>
  <c r="DQ181" i="26"/>
  <c r="DO191" i="26"/>
  <c r="DM191" i="26"/>
  <c r="DI241" i="26"/>
  <c r="DQ241" i="26"/>
  <c r="DI96" i="26"/>
  <c r="DQ81" i="25"/>
  <c r="DJ56" i="26"/>
  <c r="DO101" i="26"/>
  <c r="DN11" i="26"/>
  <c r="DJ16" i="26"/>
  <c r="DO26" i="26"/>
  <c r="DI21" i="26"/>
  <c r="DM31" i="26"/>
  <c r="DK46" i="26"/>
  <c r="DO51" i="26"/>
  <c r="DI51" i="26"/>
  <c r="DI71" i="26"/>
  <c r="DQ71" i="26"/>
  <c r="DI73" i="26"/>
  <c r="DI76" i="26" s="1"/>
  <c r="DJ86" i="26"/>
  <c r="DO91" i="26"/>
  <c r="DK91" i="26"/>
  <c r="DK95" i="26"/>
  <c r="DK96" i="26" s="1"/>
  <c r="DP106" i="26"/>
  <c r="DL116" i="26"/>
  <c r="DI131" i="26"/>
  <c r="DQ131" i="26"/>
  <c r="DJ141" i="26"/>
  <c r="DL156" i="26"/>
  <c r="DH166" i="26"/>
  <c r="DP166" i="26"/>
  <c r="DP191" i="26"/>
  <c r="DJ206" i="26"/>
  <c r="DJ246" i="26"/>
  <c r="DK11" i="26"/>
  <c r="DP26" i="26"/>
  <c r="DP21" i="26"/>
  <c r="DK41" i="26"/>
  <c r="DJ71" i="26"/>
  <c r="DN76" i="26"/>
  <c r="DK73" i="26"/>
  <c r="DK76" i="26" s="1"/>
  <c r="DK86" i="26"/>
  <c r="DH96" i="26"/>
  <c r="DP96" i="26"/>
  <c r="DQ91" i="26"/>
  <c r="DM101" i="26"/>
  <c r="DI101" i="26"/>
  <c r="DQ101" i="26"/>
  <c r="DM116" i="26"/>
  <c r="DK121" i="26"/>
  <c r="DO141" i="26"/>
  <c r="DO143" i="26"/>
  <c r="DO146" i="26" s="1"/>
  <c r="DM151" i="26"/>
  <c r="DQ166" i="26"/>
  <c r="DL171" i="26"/>
  <c r="DK186" i="26"/>
  <c r="DI196" i="26"/>
  <c r="DQ196" i="26"/>
  <c r="DK211" i="26"/>
  <c r="DK246" i="26"/>
  <c r="DK231" i="26"/>
  <c r="J9" i="28"/>
  <c r="R34" i="27"/>
  <c r="DL26" i="26"/>
  <c r="DM85" i="26"/>
  <c r="DM86" i="26" s="1"/>
  <c r="DN21" i="26"/>
  <c r="DI83" i="26"/>
  <c r="DI86" i="26" s="1"/>
  <c r="DN101" i="26"/>
  <c r="DL111" i="26"/>
  <c r="DH241" i="26"/>
  <c r="DH243" i="26"/>
  <c r="DH246" i="26" s="1"/>
  <c r="DN221" i="26"/>
  <c r="DN223" i="26"/>
  <c r="DN226" i="26" s="1"/>
  <c r="DO11" i="26"/>
  <c r="DI11" i="26"/>
  <c r="DM16" i="26"/>
  <c r="DI26" i="26"/>
  <c r="DQ26" i="26"/>
  <c r="DO21" i="26"/>
  <c r="DK33" i="26"/>
  <c r="DK36" i="26" s="1"/>
  <c r="DH43" i="26"/>
  <c r="DH46" i="26" s="1"/>
  <c r="DM45" i="26"/>
  <c r="DM46" i="26" s="1"/>
  <c r="DJ51" i="26"/>
  <c r="DN53" i="26"/>
  <c r="DN56" i="26" s="1"/>
  <c r="DK61" i="26"/>
  <c r="DJ73" i="26"/>
  <c r="DJ76" i="26" s="1"/>
  <c r="DO75" i="26"/>
  <c r="DO76" i="26" s="1"/>
  <c r="DI105" i="26"/>
  <c r="DI106" i="26" s="1"/>
  <c r="DO116" i="26"/>
  <c r="DI114" i="26"/>
  <c r="DI116" i="26" s="1"/>
  <c r="DH141" i="26"/>
  <c r="DH143" i="26"/>
  <c r="DH146" i="26" s="1"/>
  <c r="DP141" i="26"/>
  <c r="DP143" i="26"/>
  <c r="DP146" i="26" s="1"/>
  <c r="DI216" i="26"/>
  <c r="DL246" i="26"/>
  <c r="DH36" i="26"/>
  <c r="DQ105" i="26"/>
  <c r="DQ106" i="26" s="1"/>
  <c r="DI66" i="26"/>
  <c r="DP91" i="26"/>
  <c r="DL16" i="26"/>
  <c r="DP241" i="26"/>
  <c r="DP243" i="26"/>
  <c r="DP246" i="26" s="1"/>
  <c r="DJ11" i="26"/>
  <c r="DN13" i="26"/>
  <c r="DN16" i="26" s="1"/>
  <c r="DJ21" i="26"/>
  <c r="DL31" i="26"/>
  <c r="DI43" i="26"/>
  <c r="DI46" i="26" s="1"/>
  <c r="DK51" i="26"/>
  <c r="DO53" i="26"/>
  <c r="DO56" i="26" s="1"/>
  <c r="DK66" i="26"/>
  <c r="DQ65" i="26"/>
  <c r="DN86" i="26"/>
  <c r="DL91" i="26"/>
  <c r="DH116" i="26"/>
  <c r="DP116" i="26"/>
  <c r="DN116" i="26"/>
  <c r="DP206" i="26"/>
  <c r="DJ211" i="26"/>
  <c r="DJ213" i="26"/>
  <c r="DJ216" i="26" s="1"/>
  <c r="DN216" i="26"/>
  <c r="DP43" i="26"/>
  <c r="DP46" i="26" s="1"/>
  <c r="DQ123" i="26"/>
  <c r="DQ126" i="26" s="1"/>
  <c r="DQ121" i="26"/>
  <c r="DL56" i="26"/>
  <c r="DJ123" i="26"/>
  <c r="DJ126" i="26" s="1"/>
  <c r="DJ121" i="26"/>
  <c r="DP181" i="26"/>
  <c r="DP183" i="26"/>
  <c r="DP186" i="26" s="1"/>
  <c r="DL231" i="26"/>
  <c r="DL233" i="26"/>
  <c r="DL236" i="26" s="1"/>
  <c r="DK21" i="26"/>
  <c r="DP36" i="26"/>
  <c r="DJ43" i="26"/>
  <c r="DJ46" i="26" s="1"/>
  <c r="DL66" i="26"/>
  <c r="DN81" i="26"/>
  <c r="DJ81" i="26"/>
  <c r="DO86" i="26"/>
  <c r="DL96" i="26"/>
  <c r="DJ101" i="26"/>
  <c r="DM196" i="26"/>
  <c r="DQ216" i="26"/>
  <c r="DI123" i="26"/>
  <c r="DI126" i="26" s="1"/>
  <c r="DI121" i="26"/>
  <c r="DN35" i="26"/>
  <c r="DN36" i="26" s="1"/>
  <c r="DQ43" i="26"/>
  <c r="DQ46" i="26" s="1"/>
  <c r="DM103" i="26"/>
  <c r="DM106" i="26" s="1"/>
  <c r="DJ33" i="26"/>
  <c r="DJ36" i="26" s="1"/>
  <c r="DM56" i="26"/>
  <c r="DP11" i="26"/>
  <c r="DL21" i="26"/>
  <c r="DJ26" i="26"/>
  <c r="DH31" i="26"/>
  <c r="DP31" i="26"/>
  <c r="DQ36" i="26"/>
  <c r="DN41" i="26"/>
  <c r="DN46" i="26"/>
  <c r="DK56" i="26"/>
  <c r="DQ51" i="26"/>
  <c r="DH61" i="26"/>
  <c r="DM63" i="26"/>
  <c r="DM66" i="26" s="1"/>
  <c r="DL71" i="26"/>
  <c r="DP76" i="26"/>
  <c r="DO81" i="26"/>
  <c r="DN91" i="26"/>
  <c r="DH91" i="26"/>
  <c r="DM96" i="26"/>
  <c r="DK101" i="26"/>
  <c r="DJ106" i="26"/>
  <c r="DJ111" i="26"/>
  <c r="DJ113" i="26"/>
  <c r="DJ116" i="26" s="1"/>
  <c r="DL201" i="26"/>
  <c r="DL203" i="26"/>
  <c r="DL206" i="26" s="1"/>
  <c r="DI36" i="26"/>
  <c r="DQ66" i="26"/>
  <c r="DH181" i="26"/>
  <c r="DH183" i="26"/>
  <c r="DH186" i="26" s="1"/>
  <c r="DO35" i="26"/>
  <c r="DO36" i="26" s="1"/>
  <c r="DK16" i="26"/>
  <c r="DQ11" i="26"/>
  <c r="DM21" i="26"/>
  <c r="DK26" i="26"/>
  <c r="DI31" i="26"/>
  <c r="DQ31" i="26"/>
  <c r="DO41" i="26"/>
  <c r="DO46" i="26"/>
  <c r="DL51" i="26"/>
  <c r="DQ76" i="26"/>
  <c r="DH81" i="26"/>
  <c r="DP81" i="26"/>
  <c r="DQ83" i="26"/>
  <c r="DQ86" i="26" s="1"/>
  <c r="DN96" i="26"/>
  <c r="DL101" i="26"/>
  <c r="DK106" i="26"/>
  <c r="DQ111" i="26"/>
  <c r="DK113" i="26"/>
  <c r="DK116" i="26" s="1"/>
  <c r="DQ114" i="26"/>
  <c r="DQ116" i="26" s="1"/>
  <c r="DH123" i="26"/>
  <c r="DH126" i="26" s="1"/>
  <c r="DH121" i="26"/>
  <c r="DP123" i="26"/>
  <c r="DP126" i="26" s="1"/>
  <c r="DP121" i="26"/>
  <c r="DJ171" i="26"/>
  <c r="DJ173" i="26"/>
  <c r="DJ176" i="26" s="1"/>
  <c r="DN186" i="26"/>
  <c r="DK196" i="26"/>
  <c r="DI226" i="26"/>
  <c r="DK236" i="26"/>
  <c r="DH111" i="26"/>
  <c r="DP111" i="26"/>
  <c r="DL121" i="26"/>
  <c r="DL123" i="26"/>
  <c r="DL126" i="26" s="1"/>
  <c r="DH136" i="26"/>
  <c r="DP136" i="26"/>
  <c r="DQ136" i="26"/>
  <c r="DL146" i="26"/>
  <c r="DJ166" i="26"/>
  <c r="DN176" i="26"/>
  <c r="DJ186" i="26"/>
  <c r="DN206" i="26"/>
  <c r="DM216" i="26"/>
  <c r="DL241" i="26"/>
  <c r="DJ221" i="26"/>
  <c r="DM226" i="26"/>
  <c r="DH236" i="26"/>
  <c r="DP236" i="26"/>
  <c r="DK146" i="26"/>
  <c r="DN151" i="26"/>
  <c r="DN153" i="26"/>
  <c r="DN156" i="26" s="1"/>
  <c r="DM121" i="26"/>
  <c r="DM123" i="26"/>
  <c r="DM126" i="26" s="1"/>
  <c r="DM146" i="26"/>
  <c r="DH156" i="26"/>
  <c r="DP156" i="26"/>
  <c r="DO176" i="26"/>
  <c r="DI176" i="26"/>
  <c r="DN191" i="26"/>
  <c r="DN193" i="26"/>
  <c r="DN196" i="26" s="1"/>
  <c r="DN211" i="26"/>
  <c r="DM246" i="26"/>
  <c r="DK226" i="26"/>
  <c r="DI236" i="26"/>
  <c r="DQ236" i="26"/>
  <c r="DI136" i="26"/>
  <c r="DI166" i="26"/>
  <c r="DM176" i="26"/>
  <c r="DQ226" i="26"/>
  <c r="DJ226" i="26"/>
  <c r="DN126" i="26"/>
  <c r="DN121" i="26"/>
  <c r="DJ131" i="26"/>
  <c r="DJ133" i="26"/>
  <c r="DJ136" i="26" s="1"/>
  <c r="DN146" i="26"/>
  <c r="DI156" i="26"/>
  <c r="DQ156" i="26"/>
  <c r="DL161" i="26"/>
  <c r="DL163" i="26"/>
  <c r="DL166" i="26" s="1"/>
  <c r="DH176" i="26"/>
  <c r="DP176" i="26"/>
  <c r="DQ176" i="26"/>
  <c r="DL186" i="26"/>
  <c r="DH201" i="26"/>
  <c r="DP201" i="26"/>
  <c r="DH206" i="26"/>
  <c r="DO216" i="26"/>
  <c r="DN246" i="26"/>
  <c r="DL226" i="26"/>
  <c r="DJ236" i="26"/>
  <c r="DO123" i="26"/>
  <c r="DO126" i="26" s="1"/>
  <c r="DO121" i="26"/>
  <c r="DK123" i="26"/>
  <c r="DK126" i="26" s="1"/>
  <c r="DJ156" i="26"/>
  <c r="DM186" i="26"/>
  <c r="DH196" i="26"/>
  <c r="DP196" i="26"/>
  <c r="DI206" i="26"/>
  <c r="DQ206" i="26"/>
  <c r="DK206" i="26"/>
  <c r="DH216" i="26"/>
  <c r="DP216" i="26"/>
  <c r="DM131" i="26"/>
  <c r="DK141" i="26"/>
  <c r="DI151" i="26"/>
  <c r="DQ151" i="26"/>
  <c r="DO161" i="26"/>
  <c r="DM171" i="26"/>
  <c r="DK181" i="26"/>
  <c r="DI191" i="26"/>
  <c r="DQ191" i="26"/>
  <c r="DO201" i="26"/>
  <c r="DM211" i="26"/>
  <c r="DK241" i="26"/>
  <c r="DI221" i="26"/>
  <c r="DQ221" i="26"/>
  <c r="DO231" i="26"/>
  <c r="DN131" i="26"/>
  <c r="DK133" i="26"/>
  <c r="DK136" i="26" s="1"/>
  <c r="DL141" i="26"/>
  <c r="DI143" i="26"/>
  <c r="DI146" i="26" s="1"/>
  <c r="DQ143" i="26"/>
  <c r="DQ146" i="26" s="1"/>
  <c r="DJ151" i="26"/>
  <c r="DO153" i="26"/>
  <c r="DO156" i="26" s="1"/>
  <c r="DH161" i="26"/>
  <c r="DP161" i="26"/>
  <c r="DM163" i="26"/>
  <c r="DM166" i="26" s="1"/>
  <c r="DN171" i="26"/>
  <c r="DK173" i="26"/>
  <c r="DK176" i="26" s="1"/>
  <c r="DL181" i="26"/>
  <c r="DI183" i="26"/>
  <c r="DI186" i="26" s="1"/>
  <c r="DQ183" i="26"/>
  <c r="DQ186" i="26" s="1"/>
  <c r="DJ191" i="26"/>
  <c r="DO193" i="26"/>
  <c r="DO196" i="26" s="1"/>
  <c r="DM203" i="26"/>
  <c r="DM206" i="26" s="1"/>
  <c r="DK213" i="26"/>
  <c r="DK216" i="26" s="1"/>
  <c r="DI243" i="26"/>
  <c r="DI246" i="26" s="1"/>
  <c r="DQ243" i="26"/>
  <c r="DQ246" i="26" s="1"/>
  <c r="DO223" i="26"/>
  <c r="DO226" i="26" s="1"/>
  <c r="DH231" i="26"/>
  <c r="DP231" i="26"/>
  <c r="DM233" i="26"/>
  <c r="DM236" i="26" s="1"/>
  <c r="DO131" i="26"/>
  <c r="DM141" i="26"/>
  <c r="DK151" i="26"/>
  <c r="DI161" i="26"/>
  <c r="DQ161" i="26"/>
  <c r="DO171" i="26"/>
  <c r="DM181" i="26"/>
  <c r="DK191" i="26"/>
  <c r="DI201" i="26"/>
  <c r="DQ201" i="26"/>
  <c r="DO211" i="26"/>
  <c r="DM241" i="26"/>
  <c r="DK221" i="26"/>
  <c r="DI231" i="26"/>
  <c r="DQ231" i="26"/>
  <c r="DH131" i="26"/>
  <c r="DP131" i="26"/>
  <c r="DN141" i="26"/>
  <c r="DL151" i="26"/>
  <c r="DJ161" i="26"/>
  <c r="DH171" i="26"/>
  <c r="DP171" i="26"/>
  <c r="DN181" i="26"/>
  <c r="DL191" i="26"/>
  <c r="DJ201" i="26"/>
  <c r="DH211" i="26"/>
  <c r="DP211" i="26"/>
  <c r="DN241" i="26"/>
  <c r="DL221" i="26"/>
  <c r="DJ231" i="26"/>
  <c r="DK23" i="20"/>
  <c r="DK26" i="20" s="1"/>
  <c r="DK21" i="20"/>
  <c r="DN123" i="20"/>
  <c r="DN126" i="20" s="1"/>
  <c r="DN121" i="20"/>
  <c r="DN26" i="20"/>
  <c r="DO43" i="20"/>
  <c r="DO46" i="20" s="1"/>
  <c r="DO41" i="20"/>
  <c r="DM13" i="20"/>
  <c r="DM16" i="20" s="1"/>
  <c r="DM11" i="20"/>
  <c r="DK11" i="20"/>
  <c r="DK14" i="20"/>
  <c r="DK16" i="20" s="1"/>
  <c r="DN21" i="20"/>
  <c r="DJ21" i="20"/>
  <c r="DO26" i="20"/>
  <c r="DH51" i="20"/>
  <c r="DP51" i="20"/>
  <c r="DH56" i="20"/>
  <c r="DK63" i="20"/>
  <c r="DK66" i="20" s="1"/>
  <c r="DK61" i="20"/>
  <c r="DI61" i="20"/>
  <c r="DI64" i="20"/>
  <c r="DQ61" i="20"/>
  <c r="DQ64" i="20"/>
  <c r="DQ66" i="20" s="1"/>
  <c r="DN66" i="20"/>
  <c r="DO83" i="20"/>
  <c r="DO86" i="20" s="1"/>
  <c r="DO81" i="20"/>
  <c r="DM81" i="20"/>
  <c r="DM84" i="20"/>
  <c r="DM86" i="20" s="1"/>
  <c r="DO96" i="20"/>
  <c r="DN106" i="20"/>
  <c r="DP113" i="20"/>
  <c r="DP116" i="20" s="1"/>
  <c r="DM136" i="20"/>
  <c r="DI21" i="20"/>
  <c r="DI24" i="20"/>
  <c r="DI26" i="20" s="1"/>
  <c r="DP193" i="20"/>
  <c r="DP196" i="20" s="1"/>
  <c r="DP191" i="20"/>
  <c r="DN43" i="20"/>
  <c r="DN46" i="20" s="1"/>
  <c r="DI91" i="20"/>
  <c r="DI95" i="20"/>
  <c r="DI96" i="20" s="1"/>
  <c r="DL13" i="20"/>
  <c r="DL16" i="20" s="1"/>
  <c r="DM26" i="20"/>
  <c r="DM41" i="20"/>
  <c r="DM44" i="20"/>
  <c r="DM46" i="20" s="1"/>
  <c r="DN83" i="20"/>
  <c r="DN86" i="20" s="1"/>
  <c r="DL116" i="20"/>
  <c r="DO116" i="20"/>
  <c r="DP16" i="20"/>
  <c r="DO21" i="20"/>
  <c r="DL21" i="20"/>
  <c r="DI33" i="20"/>
  <c r="DI36" i="20" s="1"/>
  <c r="DI31" i="20"/>
  <c r="DQ33" i="20"/>
  <c r="DQ36" i="20" s="1"/>
  <c r="DQ31" i="20"/>
  <c r="DO31" i="20"/>
  <c r="DO34" i="20"/>
  <c r="DO36" i="20" s="1"/>
  <c r="DH33" i="20"/>
  <c r="DH36" i="20" s="1"/>
  <c r="DI46" i="20"/>
  <c r="DQ46" i="20"/>
  <c r="DI51" i="20"/>
  <c r="DQ51" i="20"/>
  <c r="DI56" i="20"/>
  <c r="DO66" i="20"/>
  <c r="DH96" i="20"/>
  <c r="DP96" i="20"/>
  <c r="DN111" i="20"/>
  <c r="DH16" i="20"/>
  <c r="DI113" i="20"/>
  <c r="DI116" i="20" s="1"/>
  <c r="DI111" i="20"/>
  <c r="DQ113" i="20"/>
  <c r="DQ116" i="20" s="1"/>
  <c r="DQ111" i="20"/>
  <c r="DN203" i="20"/>
  <c r="DN206" i="20" s="1"/>
  <c r="DN201" i="20"/>
  <c r="DJ11" i="20"/>
  <c r="DJ13" i="20"/>
  <c r="DJ16" i="20" s="1"/>
  <c r="DQ21" i="20"/>
  <c r="DQ24" i="20"/>
  <c r="DQ26" i="20" s="1"/>
  <c r="DM93" i="20"/>
  <c r="DM96" i="20" s="1"/>
  <c r="DM91" i="20"/>
  <c r="DQ91" i="20"/>
  <c r="DQ95" i="20"/>
  <c r="DQ96" i="20" s="1"/>
  <c r="DO123" i="20"/>
  <c r="DO126" i="20" s="1"/>
  <c r="DO121" i="20"/>
  <c r="DO16" i="20"/>
  <c r="DN11" i="20"/>
  <c r="DH21" i="20"/>
  <c r="DH23" i="20"/>
  <c r="DH26" i="20" s="1"/>
  <c r="DP21" i="20"/>
  <c r="DP23" i="20"/>
  <c r="DP26" i="20" s="1"/>
  <c r="DJ41" i="20"/>
  <c r="DJ51" i="20"/>
  <c r="DM66" i="20"/>
  <c r="DI73" i="20"/>
  <c r="DI76" i="20" s="1"/>
  <c r="DI71" i="20"/>
  <c r="DQ73" i="20"/>
  <c r="DQ76" i="20" s="1"/>
  <c r="DQ71" i="20"/>
  <c r="DO71" i="20"/>
  <c r="DO74" i="20"/>
  <c r="DO76" i="20" s="1"/>
  <c r="DQ86" i="20"/>
  <c r="DK96" i="20"/>
  <c r="DH101" i="20"/>
  <c r="DP101" i="20"/>
  <c r="DI106" i="20"/>
  <c r="DO111" i="20"/>
  <c r="DL76" i="20"/>
  <c r="DJ86" i="20"/>
  <c r="DM111" i="20"/>
  <c r="DM115" i="20"/>
  <c r="DM116" i="20" s="1"/>
  <c r="DL201" i="20"/>
  <c r="DL204" i="20"/>
  <c r="DL206" i="20" s="1"/>
  <c r="DM53" i="20"/>
  <c r="DM56" i="20" s="1"/>
  <c r="DM51" i="20"/>
  <c r="DK51" i="20"/>
  <c r="DK54" i="20"/>
  <c r="DK56" i="20" s="1"/>
  <c r="DP56" i="20"/>
  <c r="DI66" i="20"/>
  <c r="DK103" i="20"/>
  <c r="DK106" i="20" s="1"/>
  <c r="DK101" i="20"/>
  <c r="DO101" i="20"/>
  <c r="DO105" i="20"/>
  <c r="DO106" i="20" s="1"/>
  <c r="DH193" i="20"/>
  <c r="DH196" i="20" s="1"/>
  <c r="DH191" i="20"/>
  <c r="DN191" i="20"/>
  <c r="DN194" i="20"/>
  <c r="DN196" i="20" s="1"/>
  <c r="DQ56" i="20"/>
  <c r="DQ106" i="20"/>
  <c r="DH11" i="20"/>
  <c r="DP11" i="20"/>
  <c r="DK36" i="20"/>
  <c r="DL36" i="20"/>
  <c r="DK41" i="20"/>
  <c r="DJ46" i="20"/>
  <c r="DL53" i="20"/>
  <c r="DL56" i="20" s="1"/>
  <c r="DN61" i="20"/>
  <c r="DJ81" i="20"/>
  <c r="DJ91" i="20"/>
  <c r="DL93" i="20"/>
  <c r="DL96" i="20" s="1"/>
  <c r="DI101" i="20"/>
  <c r="DQ101" i="20"/>
  <c r="DJ103" i="20"/>
  <c r="DJ106" i="20" s="1"/>
  <c r="DM176" i="20"/>
  <c r="DL121" i="20"/>
  <c r="DL123" i="20"/>
  <c r="DL126" i="20" s="1"/>
  <c r="DO136" i="20"/>
  <c r="DK136" i="20"/>
  <c r="DJ166" i="20"/>
  <c r="DL246" i="20"/>
  <c r="DL226" i="20"/>
  <c r="DJ236" i="20"/>
  <c r="DN33" i="20"/>
  <c r="DN36" i="20" s="1"/>
  <c r="DL43" i="20"/>
  <c r="DL46" i="20" s="1"/>
  <c r="DJ53" i="20"/>
  <c r="DJ56" i="20" s="1"/>
  <c r="DH63" i="20"/>
  <c r="DH66" i="20" s="1"/>
  <c r="DP63" i="20"/>
  <c r="DP66" i="20" s="1"/>
  <c r="DN73" i="20"/>
  <c r="DN76" i="20" s="1"/>
  <c r="DL83" i="20"/>
  <c r="DL86" i="20" s="1"/>
  <c r="DJ93" i="20"/>
  <c r="DJ96" i="20" s="1"/>
  <c r="DH103" i="20"/>
  <c r="DH106" i="20" s="1"/>
  <c r="DP103" i="20"/>
  <c r="DP106" i="20" s="1"/>
  <c r="DN113" i="20"/>
  <c r="DN116" i="20" s="1"/>
  <c r="DM121" i="20"/>
  <c r="DH136" i="20"/>
  <c r="DP136" i="20"/>
  <c r="DL146" i="20"/>
  <c r="DH153" i="20"/>
  <c r="DH156" i="20" s="1"/>
  <c r="DH151" i="20"/>
  <c r="DP153" i="20"/>
  <c r="DP156" i="20" s="1"/>
  <c r="DP151" i="20"/>
  <c r="DN176" i="20"/>
  <c r="DJ183" i="20"/>
  <c r="DJ186" i="20" s="1"/>
  <c r="DJ181" i="20"/>
  <c r="DL213" i="20"/>
  <c r="DL216" i="20" s="1"/>
  <c r="DL211" i="20"/>
  <c r="DJ211" i="20"/>
  <c r="DJ214" i="20"/>
  <c r="DJ216" i="20" s="1"/>
  <c r="DQ236" i="20"/>
  <c r="DH91" i="20"/>
  <c r="DP91" i="20"/>
  <c r="DN101" i="20"/>
  <c r="DL111" i="20"/>
  <c r="DH126" i="20"/>
  <c r="DP126" i="20"/>
  <c r="DM123" i="20"/>
  <c r="DM126" i="20" s="1"/>
  <c r="DI146" i="20"/>
  <c r="DK156" i="20"/>
  <c r="DN163" i="20"/>
  <c r="DN166" i="20" s="1"/>
  <c r="DN161" i="20"/>
  <c r="DM186" i="20"/>
  <c r="DO196" i="20"/>
  <c r="DH206" i="20"/>
  <c r="DP206" i="20"/>
  <c r="DI206" i="20"/>
  <c r="DM246" i="20"/>
  <c r="DH223" i="20"/>
  <c r="DH226" i="20" s="1"/>
  <c r="DH221" i="20"/>
  <c r="DP223" i="20"/>
  <c r="DP226" i="20" s="1"/>
  <c r="DP221" i="20"/>
  <c r="DN221" i="20"/>
  <c r="DN224" i="20"/>
  <c r="DN226" i="20" s="1"/>
  <c r="DN233" i="20"/>
  <c r="DN236" i="20" s="1"/>
  <c r="DN231" i="20"/>
  <c r="DL231" i="20"/>
  <c r="DL234" i="20"/>
  <c r="DL236" i="20" s="1"/>
  <c r="DI123" i="20"/>
  <c r="DI126" i="20" s="1"/>
  <c r="DI121" i="20"/>
  <c r="DQ123" i="20"/>
  <c r="DQ126" i="20" s="1"/>
  <c r="DQ121" i="20"/>
  <c r="DL133" i="20"/>
  <c r="DL136" i="20" s="1"/>
  <c r="DL131" i="20"/>
  <c r="DQ146" i="20"/>
  <c r="DM206" i="20"/>
  <c r="DP216" i="20"/>
  <c r="DK226" i="20"/>
  <c r="DJ123" i="20"/>
  <c r="DJ126" i="20" s="1"/>
  <c r="DJ121" i="20"/>
  <c r="DH166" i="20"/>
  <c r="DP166" i="20"/>
  <c r="DM166" i="20"/>
  <c r="DI186" i="20"/>
  <c r="DJ206" i="20"/>
  <c r="DQ206" i="20"/>
  <c r="DJ243" i="20"/>
  <c r="DJ246" i="20" s="1"/>
  <c r="DJ241" i="20"/>
  <c r="DH241" i="20"/>
  <c r="DH244" i="20"/>
  <c r="DH246" i="20" s="1"/>
  <c r="DP241" i="20"/>
  <c r="DP244" i="20"/>
  <c r="DP246" i="20" s="1"/>
  <c r="DJ226" i="20"/>
  <c r="DH236" i="20"/>
  <c r="DP236" i="20"/>
  <c r="DK121" i="20"/>
  <c r="DK123" i="20"/>
  <c r="DK126" i="20" s="1"/>
  <c r="DN136" i="20"/>
  <c r="DJ143" i="20"/>
  <c r="DJ146" i="20" s="1"/>
  <c r="DJ141" i="20"/>
  <c r="DN151" i="20"/>
  <c r="DI166" i="20"/>
  <c r="DQ166" i="20"/>
  <c r="DL173" i="20"/>
  <c r="DL176" i="20" s="1"/>
  <c r="DL171" i="20"/>
  <c r="DH181" i="20"/>
  <c r="DP181" i="20"/>
  <c r="DQ186" i="20"/>
  <c r="DL196" i="20"/>
  <c r="DI133" i="20"/>
  <c r="DI136" i="20" s="1"/>
  <c r="DQ133" i="20"/>
  <c r="DQ136" i="20" s="1"/>
  <c r="DO143" i="20"/>
  <c r="DO146" i="20" s="1"/>
  <c r="DM153" i="20"/>
  <c r="DM156" i="20" s="1"/>
  <c r="DK163" i="20"/>
  <c r="DK166" i="20" s="1"/>
  <c r="DI173" i="20"/>
  <c r="DI176" i="20" s="1"/>
  <c r="DQ173" i="20"/>
  <c r="DQ176" i="20" s="1"/>
  <c r="DO183" i="20"/>
  <c r="DO186" i="20" s="1"/>
  <c r="DM193" i="20"/>
  <c r="DM196" i="20" s="1"/>
  <c r="DK203" i="20"/>
  <c r="DK206" i="20" s="1"/>
  <c r="DI213" i="20"/>
  <c r="DI216" i="20" s="1"/>
  <c r="DQ213" i="20"/>
  <c r="DQ216" i="20" s="1"/>
  <c r="DO243" i="20"/>
  <c r="DO246" i="20" s="1"/>
  <c r="DM223" i="20"/>
  <c r="DM226" i="20" s="1"/>
  <c r="DK233" i="20"/>
  <c r="DK236" i="20" s="1"/>
  <c r="DM131" i="20"/>
  <c r="DJ133" i="20"/>
  <c r="DJ136" i="20" s="1"/>
  <c r="DK141" i="20"/>
  <c r="DH143" i="20"/>
  <c r="DH146" i="20" s="1"/>
  <c r="DP143" i="20"/>
  <c r="DP146" i="20" s="1"/>
  <c r="DI151" i="20"/>
  <c r="DQ151" i="20"/>
  <c r="DN153" i="20"/>
  <c r="DN156" i="20" s="1"/>
  <c r="DO161" i="20"/>
  <c r="DL163" i="20"/>
  <c r="DL166" i="20" s="1"/>
  <c r="DM171" i="20"/>
  <c r="DJ173" i="20"/>
  <c r="DJ176" i="20" s="1"/>
  <c r="DK181" i="20"/>
  <c r="DH183" i="20"/>
  <c r="DH186" i="20" s="1"/>
  <c r="DP183" i="20"/>
  <c r="DP186" i="20" s="1"/>
  <c r="DI191" i="20"/>
  <c r="DQ191" i="20"/>
  <c r="DO201" i="20"/>
  <c r="DM211" i="20"/>
  <c r="DK241" i="20"/>
  <c r="DI221" i="20"/>
  <c r="DQ221" i="20"/>
  <c r="DO231" i="20"/>
  <c r="DO131" i="20"/>
  <c r="DM141" i="20"/>
  <c r="DK151" i="20"/>
  <c r="DI161" i="20"/>
  <c r="DQ161" i="20"/>
  <c r="DO171" i="20"/>
  <c r="DM181" i="20"/>
  <c r="DH131" i="20"/>
  <c r="DP131" i="20"/>
  <c r="DN141" i="20"/>
  <c r="DL151" i="20"/>
  <c r="DJ161" i="20"/>
  <c r="DH171" i="20"/>
  <c r="DP171" i="20"/>
  <c r="DN181" i="20"/>
  <c r="DL191" i="20"/>
  <c r="DJ201" i="20"/>
  <c r="DH211" i="20"/>
  <c r="DP211" i="20"/>
  <c r="DN241" i="20"/>
  <c r="DL221" i="20"/>
  <c r="DJ231" i="20"/>
  <c r="DL13" i="16"/>
  <c r="DL16" i="16" s="1"/>
  <c r="DJ16" i="16"/>
  <c r="DJ26" i="16"/>
  <c r="DO36" i="16"/>
  <c r="DL66" i="16"/>
  <c r="DL106" i="16"/>
  <c r="DK16" i="16"/>
  <c r="DH36" i="16"/>
  <c r="DP36" i="16"/>
  <c r="DL46" i="16"/>
  <c r="DL56" i="16"/>
  <c r="DI36" i="16"/>
  <c r="DM46" i="16"/>
  <c r="DN76" i="16"/>
  <c r="DM86" i="16"/>
  <c r="DK116" i="16"/>
  <c r="DL26" i="16"/>
  <c r="DQ36" i="16"/>
  <c r="DM16" i="16"/>
  <c r="DM26" i="16"/>
  <c r="DJ36" i="16"/>
  <c r="DN46" i="16"/>
  <c r="DN56" i="16"/>
  <c r="DO76" i="16"/>
  <c r="DN86" i="16"/>
  <c r="DN96" i="16"/>
  <c r="DH46" i="16"/>
  <c r="DP46" i="16"/>
  <c r="DI66" i="16"/>
  <c r="DQ66" i="16"/>
  <c r="DH86" i="16"/>
  <c r="DP86" i="16"/>
  <c r="DI96" i="16"/>
  <c r="DI16" i="16"/>
  <c r="DH26" i="16"/>
  <c r="DP26" i="16"/>
  <c r="DO26" i="16"/>
  <c r="DO56" i="16"/>
  <c r="DJ66" i="16"/>
  <c r="DO66" i="16"/>
  <c r="DJ76" i="16"/>
  <c r="DK86" i="16"/>
  <c r="DO96" i="16"/>
  <c r="DJ106" i="16"/>
  <c r="DN116" i="16"/>
  <c r="DL121" i="16"/>
  <c r="DL123" i="16"/>
  <c r="DL126" i="16" s="1"/>
  <c r="DJ11" i="16"/>
  <c r="DH21" i="16"/>
  <c r="DP21" i="16"/>
  <c r="DN31" i="16"/>
  <c r="DK33" i="16"/>
  <c r="DK36" i="16" s="1"/>
  <c r="DL41" i="16"/>
  <c r="DJ51" i="16"/>
  <c r="DH61" i="16"/>
  <c r="DP61" i="16"/>
  <c r="DN71" i="16"/>
  <c r="DL81" i="16"/>
  <c r="DJ91" i="16"/>
  <c r="DH101" i="16"/>
  <c r="DP101" i="16"/>
  <c r="DN111" i="16"/>
  <c r="DJ123" i="16"/>
  <c r="DJ126" i="16" s="1"/>
  <c r="DJ121" i="16"/>
  <c r="DN136" i="16"/>
  <c r="DJ146" i="16"/>
  <c r="DH166" i="16"/>
  <c r="DP166" i="16"/>
  <c r="DL176" i="16"/>
  <c r="DH181" i="16"/>
  <c r="DH183" i="16"/>
  <c r="DH186" i="16" s="1"/>
  <c r="DP181" i="16"/>
  <c r="DP183" i="16"/>
  <c r="DP186" i="16" s="1"/>
  <c r="DN206" i="16"/>
  <c r="DJ211" i="16"/>
  <c r="DJ213" i="16"/>
  <c r="DJ216" i="16" s="1"/>
  <c r="DN246" i="16"/>
  <c r="DI226" i="16"/>
  <c r="DQ226" i="16"/>
  <c r="DL231" i="16"/>
  <c r="DL233" i="16"/>
  <c r="DL236" i="16" s="1"/>
  <c r="DK11" i="16"/>
  <c r="DH13" i="16"/>
  <c r="DH16" i="16" s="1"/>
  <c r="DP13" i="16"/>
  <c r="DP16" i="16" s="1"/>
  <c r="DI21" i="16"/>
  <c r="DQ21" i="16"/>
  <c r="DN23" i="16"/>
  <c r="DN26" i="16" s="1"/>
  <c r="DO31" i="16"/>
  <c r="DL33" i="16"/>
  <c r="DL36" i="16" s="1"/>
  <c r="DJ43" i="16"/>
  <c r="DJ46" i="16" s="1"/>
  <c r="DH53" i="16"/>
  <c r="DH56" i="16" s="1"/>
  <c r="DP53" i="16"/>
  <c r="DP56" i="16" s="1"/>
  <c r="DN63" i="16"/>
  <c r="DN66" i="16" s="1"/>
  <c r="DL73" i="16"/>
  <c r="DL76" i="16" s="1"/>
  <c r="DJ83" i="16"/>
  <c r="DJ86" i="16" s="1"/>
  <c r="DH93" i="16"/>
  <c r="DH96" i="16" s="1"/>
  <c r="DP93" i="16"/>
  <c r="DP96" i="16" s="1"/>
  <c r="DN103" i="16"/>
  <c r="DN106" i="16" s="1"/>
  <c r="DL113" i="16"/>
  <c r="DL116" i="16" s="1"/>
  <c r="DN151" i="16"/>
  <c r="DN153" i="16"/>
  <c r="DN156" i="16" s="1"/>
  <c r="DK206" i="16"/>
  <c r="DM11" i="16"/>
  <c r="DK21" i="16"/>
  <c r="DI31" i="16"/>
  <c r="DQ31" i="16"/>
  <c r="DO41" i="16"/>
  <c r="DM51" i="16"/>
  <c r="DK61" i="16"/>
  <c r="DI71" i="16"/>
  <c r="DQ71" i="16"/>
  <c r="DO81" i="16"/>
  <c r="DM91" i="16"/>
  <c r="DM121" i="16"/>
  <c r="DM123" i="16"/>
  <c r="DM126" i="16" s="1"/>
  <c r="DM156" i="16"/>
  <c r="DI176" i="16"/>
  <c r="DK186" i="16"/>
  <c r="DN191" i="16"/>
  <c r="DN193" i="16"/>
  <c r="DN196" i="16" s="1"/>
  <c r="DI206" i="16"/>
  <c r="DM216" i="16"/>
  <c r="DL226" i="16"/>
  <c r="DN11" i="16"/>
  <c r="DL21" i="16"/>
  <c r="DJ31" i="16"/>
  <c r="DH41" i="16"/>
  <c r="DP41" i="16"/>
  <c r="DN51" i="16"/>
  <c r="DL61" i="16"/>
  <c r="DJ71" i="16"/>
  <c r="DH81" i="16"/>
  <c r="DP81" i="16"/>
  <c r="DN91" i="16"/>
  <c r="DL101" i="16"/>
  <c r="DJ111" i="16"/>
  <c r="DN126" i="16"/>
  <c r="DN121" i="16"/>
  <c r="DJ131" i="16"/>
  <c r="DJ133" i="16"/>
  <c r="DJ136" i="16" s="1"/>
  <c r="DN146" i="16"/>
  <c r="DI156" i="16"/>
  <c r="DQ156" i="16"/>
  <c r="DL161" i="16"/>
  <c r="DL163" i="16"/>
  <c r="DL166" i="16" s="1"/>
  <c r="DH176" i="16"/>
  <c r="DP176" i="16"/>
  <c r="DL186" i="16"/>
  <c r="DJ206" i="16"/>
  <c r="DN216" i="16"/>
  <c r="DJ246" i="16"/>
  <c r="DH236" i="16"/>
  <c r="DP236" i="16"/>
  <c r="DO123" i="16"/>
  <c r="DO126" i="16" s="1"/>
  <c r="DO121" i="16"/>
  <c r="DK123" i="16"/>
  <c r="DK126" i="16" s="1"/>
  <c r="DJ156" i="16"/>
  <c r="DM186" i="16"/>
  <c r="DH196" i="16"/>
  <c r="DP196" i="16"/>
  <c r="DM196" i="16"/>
  <c r="DO216" i="16"/>
  <c r="DI216" i="16"/>
  <c r="DN221" i="16"/>
  <c r="DN223" i="16"/>
  <c r="DN226" i="16" s="1"/>
  <c r="DI236" i="16"/>
  <c r="DQ236" i="16"/>
  <c r="DP241" i="16"/>
  <c r="DP243" i="16"/>
  <c r="DP246" i="16" s="1"/>
  <c r="DH123" i="16"/>
  <c r="DH126" i="16" s="1"/>
  <c r="DH121" i="16"/>
  <c r="DP123" i="16"/>
  <c r="DP126" i="16" s="1"/>
  <c r="DP121" i="16"/>
  <c r="DL136" i="16"/>
  <c r="DH141" i="16"/>
  <c r="DH143" i="16"/>
  <c r="DH146" i="16" s="1"/>
  <c r="DP141" i="16"/>
  <c r="DP143" i="16"/>
  <c r="DP146" i="16" s="1"/>
  <c r="DK156" i="16"/>
  <c r="DN166" i="16"/>
  <c r="DJ171" i="16"/>
  <c r="DJ173" i="16"/>
  <c r="DJ176" i="16" s="1"/>
  <c r="DN186" i="16"/>
  <c r="DI196" i="16"/>
  <c r="DQ196" i="16"/>
  <c r="DL201" i="16"/>
  <c r="DL203" i="16"/>
  <c r="DL206" i="16" s="1"/>
  <c r="DH216" i="16"/>
  <c r="DP216" i="16"/>
  <c r="DQ216" i="16"/>
  <c r="DL246" i="16"/>
  <c r="DJ236" i="16"/>
  <c r="DH241" i="16"/>
  <c r="DH243" i="16"/>
  <c r="DH246" i="16" s="1"/>
  <c r="DI123" i="16"/>
  <c r="DI126" i="16" s="1"/>
  <c r="DI121" i="16"/>
  <c r="DQ123" i="16"/>
  <c r="DQ126" i="16" s="1"/>
  <c r="DQ121" i="16"/>
  <c r="DM136" i="16"/>
  <c r="DL156" i="16"/>
  <c r="DO166" i="16"/>
  <c r="DK166" i="16"/>
  <c r="DJ196" i="16"/>
  <c r="DH226" i="16"/>
  <c r="DP226" i="16"/>
  <c r="DM131" i="16"/>
  <c r="DK141" i="16"/>
  <c r="DI151" i="16"/>
  <c r="DQ151" i="16"/>
  <c r="DO161" i="16"/>
  <c r="DM171" i="16"/>
  <c r="DK181" i="16"/>
  <c r="DI191" i="16"/>
  <c r="DQ191" i="16"/>
  <c r="DO201" i="16"/>
  <c r="DM211" i="16"/>
  <c r="DK241" i="16"/>
  <c r="DI221" i="16"/>
  <c r="DQ221" i="16"/>
  <c r="DO231" i="16"/>
  <c r="DN131" i="16"/>
  <c r="DK133" i="16"/>
  <c r="DK136" i="16" s="1"/>
  <c r="DL141" i="16"/>
  <c r="DI143" i="16"/>
  <c r="DI146" i="16" s="1"/>
  <c r="DQ143" i="16"/>
  <c r="DQ146" i="16" s="1"/>
  <c r="DJ151" i="16"/>
  <c r="DO153" i="16"/>
  <c r="DO156" i="16" s="1"/>
  <c r="DH161" i="16"/>
  <c r="DP161" i="16"/>
  <c r="DM163" i="16"/>
  <c r="DM166" i="16" s="1"/>
  <c r="DN171" i="16"/>
  <c r="DK173" i="16"/>
  <c r="DK176" i="16" s="1"/>
  <c r="DL181" i="16"/>
  <c r="DI183" i="16"/>
  <c r="DI186" i="16" s="1"/>
  <c r="DQ183" i="16"/>
  <c r="DQ186" i="16" s="1"/>
  <c r="DJ191" i="16"/>
  <c r="DO193" i="16"/>
  <c r="DO196" i="16" s="1"/>
  <c r="DH201" i="16"/>
  <c r="DP201" i="16"/>
  <c r="DM203" i="16"/>
  <c r="DM206" i="16" s="1"/>
  <c r="DN211" i="16"/>
  <c r="DK213" i="16"/>
  <c r="DK216" i="16" s="1"/>
  <c r="DL241" i="16"/>
  <c r="DI243" i="16"/>
  <c r="DI246" i="16" s="1"/>
  <c r="DQ243" i="16"/>
  <c r="DQ246" i="16" s="1"/>
  <c r="DJ221" i="16"/>
  <c r="DO223" i="16"/>
  <c r="DO226" i="16" s="1"/>
  <c r="DH231" i="16"/>
  <c r="DP231" i="16"/>
  <c r="DM233" i="16"/>
  <c r="DM236" i="16" s="1"/>
  <c r="DO131" i="16"/>
  <c r="DM141" i="16"/>
  <c r="DK151" i="16"/>
  <c r="DI161" i="16"/>
  <c r="DQ161" i="16"/>
  <c r="DO171" i="16"/>
  <c r="DM181" i="16"/>
  <c r="DK191" i="16"/>
  <c r="DI201" i="16"/>
  <c r="DQ201" i="16"/>
  <c r="DO211" i="16"/>
  <c r="DM241" i="16"/>
  <c r="DK221" i="16"/>
  <c r="DI231" i="16"/>
  <c r="DQ231" i="16"/>
  <c r="DH131" i="16"/>
  <c r="DP131" i="16"/>
  <c r="DN141" i="16"/>
  <c r="DL151" i="16"/>
  <c r="DJ161" i="16"/>
  <c r="DH171" i="16"/>
  <c r="DP171" i="16"/>
  <c r="DN181" i="16"/>
  <c r="DL191" i="16"/>
  <c r="DJ201" i="16"/>
  <c r="DH211" i="16"/>
  <c r="DP211" i="16"/>
  <c r="DN241" i="16"/>
  <c r="DL221" i="16"/>
  <c r="DJ231" i="16"/>
  <c r="DV169" i="12"/>
  <c r="DW33" i="12"/>
  <c r="DW41" i="12"/>
  <c r="N64" i="4"/>
  <c r="N71" i="4"/>
  <c r="DV105" i="12"/>
  <c r="DW25" i="12"/>
  <c r="DU49" i="12"/>
  <c r="DW89" i="12"/>
  <c r="DU17" i="12"/>
  <c r="DU169" i="12"/>
  <c r="DW202" i="12"/>
  <c r="N103" i="4" s="1"/>
  <c r="DU65" i="12"/>
  <c r="DW73" i="12"/>
  <c r="DW113" i="12"/>
  <c r="DW177" i="12"/>
  <c r="DU177" i="12"/>
  <c r="DW14" i="12"/>
  <c r="DW17" i="12" s="1"/>
  <c r="DU22" i="12"/>
  <c r="DU25" i="12" s="1"/>
  <c r="DU40" i="12"/>
  <c r="DU41" i="12" s="1"/>
  <c r="DW46" i="12"/>
  <c r="DW49" i="12" s="1"/>
  <c r="DW64" i="12"/>
  <c r="DW65" i="12" s="1"/>
  <c r="DU72" i="12"/>
  <c r="DU73" i="12" s="1"/>
  <c r="DW96" i="12"/>
  <c r="DW97" i="12" s="1"/>
  <c r="DU104" i="12"/>
  <c r="DU105" i="12" s="1"/>
  <c r="DW128" i="12"/>
  <c r="DW129" i="12" s="1"/>
  <c r="DU136" i="12"/>
  <c r="DU137" i="12" s="1"/>
  <c r="DW160" i="12"/>
  <c r="DW161" i="12" s="1"/>
  <c r="DW184" i="12"/>
  <c r="DW185" i="12" s="1"/>
  <c r="DU192" i="12"/>
  <c r="DU193" i="12" s="1"/>
  <c r="N52" i="4"/>
  <c r="DV63" i="12"/>
  <c r="DV65" i="12" s="1"/>
  <c r="DV95" i="12"/>
  <c r="DV97" i="12" s="1"/>
  <c r="DV127" i="12"/>
  <c r="DV129" i="12" s="1"/>
  <c r="DV159" i="12"/>
  <c r="DV161" i="12" s="1"/>
  <c r="DV183" i="12"/>
  <c r="DV185" i="12" s="1"/>
  <c r="DW146" i="12" l="1"/>
  <c r="N96" i="4" s="1"/>
  <c r="DW74" i="12"/>
  <c r="N87" i="4" s="1"/>
  <c r="DW138" i="12"/>
  <c r="N95" i="4" s="1"/>
  <c r="DW42" i="12"/>
  <c r="N83" i="4" s="1"/>
  <c r="DR91" i="16"/>
  <c r="M58" i="5" s="1"/>
  <c r="DW154" i="12"/>
  <c r="N97" i="4" s="1"/>
  <c r="DR231" i="20"/>
  <c r="M72" i="19" s="1"/>
  <c r="N70" i="4"/>
  <c r="DW106" i="12"/>
  <c r="N91" i="4" s="1"/>
  <c r="N62" i="4"/>
  <c r="N53" i="4"/>
  <c r="N58" i="4"/>
  <c r="N68" i="4"/>
  <c r="DR151" i="16"/>
  <c r="M64" i="5" s="1"/>
  <c r="DR31" i="16"/>
  <c r="M52" i="5" s="1"/>
  <c r="DR211" i="16"/>
  <c r="M70" i="5" s="1"/>
  <c r="DR161" i="16"/>
  <c r="M65" i="5" s="1"/>
  <c r="DR76" i="16"/>
  <c r="M86" i="5" s="1"/>
  <c r="DR156" i="16"/>
  <c r="M94" i="5" s="1"/>
  <c r="DR71" i="16"/>
  <c r="M56" i="5" s="1"/>
  <c r="DR81" i="20"/>
  <c r="M57" i="19" s="1"/>
  <c r="DR201" i="20"/>
  <c r="M69" i="19" s="1"/>
  <c r="DR56" i="26"/>
  <c r="M84" i="24" s="1"/>
  <c r="DR221" i="26"/>
  <c r="M71" i="24" s="1"/>
  <c r="DR16" i="26"/>
  <c r="M80" i="24" s="1"/>
  <c r="DR96" i="26"/>
  <c r="M88" i="24" s="1"/>
  <c r="DR71" i="26"/>
  <c r="M56" i="24" s="1"/>
  <c r="DR211" i="26"/>
  <c r="M70" i="24" s="1"/>
  <c r="DR196" i="26"/>
  <c r="M98" i="24" s="1"/>
  <c r="DR176" i="26"/>
  <c r="M96" i="24" s="1"/>
  <c r="N54" i="4"/>
  <c r="N61" i="4"/>
  <c r="DW82" i="12"/>
  <c r="N88" i="4" s="1"/>
  <c r="DW34" i="12"/>
  <c r="N82" i="4" s="1"/>
  <c r="N72" i="4"/>
  <c r="N50" i="4"/>
  <c r="N66" i="4"/>
  <c r="DW98" i="12"/>
  <c r="N90" i="4" s="1"/>
  <c r="N65" i="4"/>
  <c r="DW122" i="12"/>
  <c r="N93" i="4" s="1"/>
  <c r="DW194" i="12"/>
  <c r="N102" i="4" s="1"/>
  <c r="DW90" i="12"/>
  <c r="N89" i="4" s="1"/>
  <c r="DW114" i="12"/>
  <c r="N92" i="4" s="1"/>
  <c r="N63" i="4"/>
  <c r="DW58" i="12"/>
  <c r="N85" i="4" s="1"/>
  <c r="DW26" i="12"/>
  <c r="N81" i="4" s="1"/>
  <c r="N69" i="4"/>
  <c r="N51" i="4"/>
  <c r="DW170" i="12"/>
  <c r="N99" i="4" s="1"/>
  <c r="DW162" i="12"/>
  <c r="N98" i="4" s="1"/>
  <c r="N56" i="4"/>
  <c r="N60" i="4"/>
  <c r="DR221" i="16"/>
  <c r="M71" i="5" s="1"/>
  <c r="DR96" i="16"/>
  <c r="M88" i="5" s="1"/>
  <c r="DR66" i="16"/>
  <c r="M85" i="5" s="1"/>
  <c r="DR11" i="16"/>
  <c r="M50" i="5" s="1"/>
  <c r="DR186" i="16"/>
  <c r="M97" i="5" s="1"/>
  <c r="DR61" i="16"/>
  <c r="M55" i="5" s="1"/>
  <c r="DR51" i="16"/>
  <c r="M54" i="5" s="1"/>
  <c r="DR136" i="16"/>
  <c r="M92" i="5" s="1"/>
  <c r="DR191" i="16"/>
  <c r="M68" i="5" s="1"/>
  <c r="DR196" i="16"/>
  <c r="M98" i="5" s="1"/>
  <c r="DR111" i="16"/>
  <c r="M60" i="5" s="1"/>
  <c r="DR206" i="16"/>
  <c r="M99" i="5" s="1"/>
  <c r="DR116" i="16"/>
  <c r="M90" i="5" s="1"/>
  <c r="DR56" i="16"/>
  <c r="M84" i="5" s="1"/>
  <c r="DR106" i="16"/>
  <c r="M89" i="5" s="1"/>
  <c r="DR46" i="20"/>
  <c r="M83" i="19" s="1"/>
  <c r="DR176" i="20"/>
  <c r="M96" i="19" s="1"/>
  <c r="DR116" i="20"/>
  <c r="M90" i="19" s="1"/>
  <c r="DR86" i="20"/>
  <c r="M87" i="19" s="1"/>
  <c r="DR41" i="20"/>
  <c r="M53" i="19" s="1"/>
  <c r="DR111" i="20"/>
  <c r="M60" i="19" s="1"/>
  <c r="DR31" i="20"/>
  <c r="M52" i="19" s="1"/>
  <c r="DR221" i="20"/>
  <c r="M71" i="19" s="1"/>
  <c r="DR51" i="20"/>
  <c r="M54" i="19" s="1"/>
  <c r="DR161" i="20"/>
  <c r="M65" i="19" s="1"/>
  <c r="DR141" i="20"/>
  <c r="M63" i="19" s="1"/>
  <c r="DR166" i="20"/>
  <c r="M95" i="19" s="1"/>
  <c r="DR216" i="20"/>
  <c r="M100" i="19" s="1"/>
  <c r="DR121" i="20"/>
  <c r="M61" i="19" s="1"/>
  <c r="DR71" i="20"/>
  <c r="M56" i="19" s="1"/>
  <c r="DR61" i="20"/>
  <c r="M55" i="19" s="1"/>
  <c r="DR151" i="26"/>
  <c r="M64" i="24" s="1"/>
  <c r="DR101" i="26"/>
  <c r="M59" i="24" s="1"/>
  <c r="DR226" i="26"/>
  <c r="M101" i="24" s="1"/>
  <c r="DR116" i="26"/>
  <c r="M90" i="24" s="1"/>
  <c r="DR51" i="26"/>
  <c r="M54" i="24" s="1"/>
  <c r="DR191" i="26"/>
  <c r="M68" i="24" s="1"/>
  <c r="DR61" i="26"/>
  <c r="M55" i="24" s="1"/>
  <c r="DR26" i="26"/>
  <c r="M81" i="24" s="1"/>
  <c r="DR66" i="26"/>
  <c r="M85" i="24" s="1"/>
  <c r="DR21" i="26"/>
  <c r="M51" i="24" s="1"/>
  <c r="DR166" i="26"/>
  <c r="M95" i="24" s="1"/>
  <c r="DR41" i="26"/>
  <c r="M53" i="24" s="1"/>
  <c r="DR106" i="26"/>
  <c r="M89" i="24" s="1"/>
  <c r="DR86" i="26"/>
  <c r="M87" i="24" s="1"/>
  <c r="J12" i="28"/>
  <c r="DR46" i="26"/>
  <c r="M83" i="24" s="1"/>
  <c r="DR161" i="26"/>
  <c r="M65" i="24" s="1"/>
  <c r="DR216" i="26"/>
  <c r="M100" i="24" s="1"/>
  <c r="DR236" i="26"/>
  <c r="M102" i="24" s="1"/>
  <c r="DR31" i="26"/>
  <c r="M52" i="24" s="1"/>
  <c r="DR231" i="26"/>
  <c r="M72" i="24" s="1"/>
  <c r="DR201" i="26"/>
  <c r="M69" i="24" s="1"/>
  <c r="DR121" i="26"/>
  <c r="M61" i="24" s="1"/>
  <c r="DR181" i="26"/>
  <c r="M67" i="24" s="1"/>
  <c r="DR146" i="26"/>
  <c r="M93" i="24" s="1"/>
  <c r="DR246" i="26"/>
  <c r="M103" i="24" s="1"/>
  <c r="DR126" i="26"/>
  <c r="M91" i="24" s="1"/>
  <c r="DR141" i="26"/>
  <c r="M63" i="24" s="1"/>
  <c r="DR241" i="26"/>
  <c r="M73" i="24" s="1"/>
  <c r="DR206" i="26"/>
  <c r="M99" i="24" s="1"/>
  <c r="DR156" i="26"/>
  <c r="M94" i="24" s="1"/>
  <c r="DR111" i="26"/>
  <c r="M60" i="24" s="1"/>
  <c r="DR186" i="26"/>
  <c r="M97" i="24" s="1"/>
  <c r="DR171" i="26"/>
  <c r="M66" i="24" s="1"/>
  <c r="DR81" i="26"/>
  <c r="M57" i="24" s="1"/>
  <c r="DR91" i="26"/>
  <c r="M58" i="24" s="1"/>
  <c r="DR36" i="26"/>
  <c r="DR76" i="26"/>
  <c r="M86" i="24" s="1"/>
  <c r="DR131" i="26"/>
  <c r="M62" i="24" s="1"/>
  <c r="DR136" i="26"/>
  <c r="M92" i="24" s="1"/>
  <c r="DR11" i="26"/>
  <c r="M50" i="24" s="1"/>
  <c r="DR76" i="20"/>
  <c r="M86" i="19" s="1"/>
  <c r="DR206" i="20"/>
  <c r="M99" i="19" s="1"/>
  <c r="DR66" i="20"/>
  <c r="M85" i="19" s="1"/>
  <c r="DR36" i="20"/>
  <c r="M82" i="19" s="1"/>
  <c r="DR136" i="20"/>
  <c r="M92" i="19" s="1"/>
  <c r="DR211" i="20"/>
  <c r="M70" i="19" s="1"/>
  <c r="DR226" i="20"/>
  <c r="M101" i="19" s="1"/>
  <c r="DR96" i="20"/>
  <c r="M88" i="19" s="1"/>
  <c r="DR236" i="20"/>
  <c r="M102" i="19" s="1"/>
  <c r="DR126" i="20"/>
  <c r="M91" i="19" s="1"/>
  <c r="DR191" i="20"/>
  <c r="M68" i="19" s="1"/>
  <c r="DR101" i="20"/>
  <c r="M59" i="19" s="1"/>
  <c r="DR26" i="20"/>
  <c r="M81" i="19" s="1"/>
  <c r="DR11" i="20"/>
  <c r="M50" i="19" s="1"/>
  <c r="DR196" i="20"/>
  <c r="M98" i="19" s="1"/>
  <c r="DR21" i="20"/>
  <c r="M51" i="19" s="1"/>
  <c r="DR131" i="20"/>
  <c r="M62" i="19" s="1"/>
  <c r="DR186" i="20"/>
  <c r="M97" i="19" s="1"/>
  <c r="DR246" i="20"/>
  <c r="M103" i="19" s="1"/>
  <c r="DR156" i="20"/>
  <c r="M94" i="19" s="1"/>
  <c r="DR151" i="20"/>
  <c r="M64" i="19" s="1"/>
  <c r="DR16" i="20"/>
  <c r="M80" i="19" s="1"/>
  <c r="DR56" i="20"/>
  <c r="M84" i="19" s="1"/>
  <c r="DR241" i="20"/>
  <c r="M73" i="19" s="1"/>
  <c r="DR106" i="20"/>
  <c r="M89" i="19" s="1"/>
  <c r="DR171" i="20"/>
  <c r="M66" i="19" s="1"/>
  <c r="DR146" i="20"/>
  <c r="M93" i="19" s="1"/>
  <c r="DR181" i="20"/>
  <c r="M67" i="19" s="1"/>
  <c r="DR91" i="20"/>
  <c r="M58" i="19" s="1"/>
  <c r="DR226" i="16"/>
  <c r="M101" i="5" s="1"/>
  <c r="DR216" i="16"/>
  <c r="M100" i="5" s="1"/>
  <c r="DR41" i="16"/>
  <c r="M53" i="5" s="1"/>
  <c r="DR181" i="16"/>
  <c r="M67" i="5" s="1"/>
  <c r="DR131" i="16"/>
  <c r="M62" i="5" s="1"/>
  <c r="DR246" i="16"/>
  <c r="M103" i="5" s="1"/>
  <c r="DR121" i="16"/>
  <c r="M61" i="5" s="1"/>
  <c r="DR16" i="16"/>
  <c r="M80" i="5" s="1"/>
  <c r="DR101" i="16"/>
  <c r="M59" i="5" s="1"/>
  <c r="DR231" i="16"/>
  <c r="M72" i="5" s="1"/>
  <c r="DR241" i="16"/>
  <c r="M73" i="5" s="1"/>
  <c r="DR126" i="16"/>
  <c r="M91" i="5" s="1"/>
  <c r="DR81" i="16"/>
  <c r="M57" i="5" s="1"/>
  <c r="DR166" i="16"/>
  <c r="M95" i="5" s="1"/>
  <c r="DR171" i="16"/>
  <c r="M66" i="5" s="1"/>
  <c r="DR201" i="16"/>
  <c r="M69" i="5" s="1"/>
  <c r="DR146" i="16"/>
  <c r="M93" i="5" s="1"/>
  <c r="DR176" i="16"/>
  <c r="M96" i="5" s="1"/>
  <c r="DR21" i="16"/>
  <c r="DR86" i="16"/>
  <c r="M87" i="5" s="1"/>
  <c r="DR46" i="16"/>
  <c r="M83" i="5" s="1"/>
  <c r="DR141" i="16"/>
  <c r="M63" i="5" s="1"/>
  <c r="DR236" i="16"/>
  <c r="M102" i="5" s="1"/>
  <c r="DR26" i="16"/>
  <c r="M81" i="5" s="1"/>
  <c r="DR36" i="16"/>
  <c r="M82" i="5" s="1"/>
  <c r="DW186" i="12"/>
  <c r="N101" i="4" s="1"/>
  <c r="N59" i="4"/>
  <c r="DW130" i="12"/>
  <c r="N94" i="4" s="1"/>
  <c r="N73" i="4"/>
  <c r="N55" i="4"/>
  <c r="DW18" i="12"/>
  <c r="N80" i="4" s="1"/>
  <c r="DW50" i="12"/>
  <c r="N84" i="4" s="1"/>
  <c r="N67" i="4"/>
  <c r="DW178" i="12"/>
  <c r="N100" i="4" s="1"/>
  <c r="DW66" i="12"/>
  <c r="N86" i="4" s="1"/>
  <c r="DW204" i="12" l="1"/>
  <c r="N49" i="4"/>
  <c r="N79" i="4"/>
  <c r="M79" i="5"/>
  <c r="DR249" i="16"/>
  <c r="M51" i="5"/>
  <c r="M49" i="5" s="1"/>
  <c r="M79" i="19"/>
  <c r="M49" i="19"/>
  <c r="DR250" i="26"/>
  <c r="M82" i="24"/>
  <c r="M49" i="24"/>
  <c r="DR249" i="26"/>
  <c r="DR249" i="20"/>
  <c r="DR250" i="20"/>
  <c r="DR250" i="16"/>
  <c r="M79" i="24" l="1"/>
  <c r="AC16" i="33"/>
  <c r="AC12" i="33"/>
  <c r="AC33" i="33"/>
  <c r="AB33" i="33"/>
  <c r="AC32" i="33"/>
  <c r="AB32" i="33"/>
  <c r="AC31" i="33"/>
  <c r="AB31" i="33"/>
  <c r="AC30" i="33"/>
  <c r="AB30" i="33"/>
  <c r="AC29" i="33"/>
  <c r="AB29" i="33"/>
  <c r="AC28" i="33"/>
  <c r="AB28" i="33"/>
  <c r="AC27" i="33"/>
  <c r="AB27" i="33"/>
  <c r="AC26" i="33"/>
  <c r="AB26" i="33"/>
  <c r="AC25" i="33"/>
  <c r="AB25" i="33"/>
  <c r="AC24" i="33"/>
  <c r="AB24" i="33"/>
  <c r="AC23" i="33"/>
  <c r="AB23" i="33"/>
  <c r="AC22" i="33"/>
  <c r="AB22" i="33"/>
  <c r="AC21" i="33"/>
  <c r="AB21" i="33"/>
  <c r="AC20" i="33"/>
  <c r="AB20" i="33"/>
  <c r="AC19" i="33"/>
  <c r="AB19" i="33"/>
  <c r="AC18" i="33"/>
  <c r="AB18" i="33"/>
  <c r="AC17" i="33"/>
  <c r="AB17" i="33"/>
  <c r="AB16" i="33"/>
  <c r="AC15" i="33"/>
  <c r="AB15" i="33"/>
  <c r="AC14" i="33"/>
  <c r="AB14" i="33"/>
  <c r="AC13" i="33"/>
  <c r="AB13" i="33"/>
  <c r="AB12" i="33"/>
  <c r="AC11" i="33"/>
  <c r="AB11" i="33"/>
  <c r="AC10" i="33"/>
  <c r="AB10" i="33"/>
  <c r="AA33" i="33"/>
  <c r="AA32" i="33"/>
  <c r="AA31" i="33"/>
  <c r="AA30" i="33"/>
  <c r="AA29" i="33"/>
  <c r="AA28" i="33"/>
  <c r="AA27" i="33"/>
  <c r="AA26" i="33"/>
  <c r="AA25" i="33"/>
  <c r="AA24" i="33"/>
  <c r="AA23" i="33"/>
  <c r="AA22" i="33"/>
  <c r="AA21" i="33"/>
  <c r="AA20" i="33"/>
  <c r="AA19" i="33"/>
  <c r="AA18" i="33"/>
  <c r="AA17" i="33"/>
  <c r="AA16" i="33"/>
  <c r="AA15" i="33"/>
  <c r="AA14" i="33"/>
  <c r="AA13" i="33"/>
  <c r="AA12" i="33"/>
  <c r="AA11" i="33"/>
  <c r="AA10" i="33"/>
  <c r="AD8" i="33" l="1"/>
  <c r="AC8" i="33" l="1"/>
  <c r="AA8" i="33"/>
  <c r="M8" i="32" l="1"/>
  <c r="M7" i="32"/>
  <c r="M6" i="32"/>
  <c r="L29" i="32"/>
  <c r="L28" i="32"/>
  <c r="L27" i="32"/>
  <c r="L26" i="32"/>
  <c r="L25" i="32"/>
  <c r="L24" i="32"/>
  <c r="L23" i="32"/>
  <c r="L22" i="32"/>
  <c r="L21" i="32"/>
  <c r="L20" i="32"/>
  <c r="L19" i="32"/>
  <c r="L18" i="32"/>
  <c r="L17" i="32"/>
  <c r="L16" i="32"/>
  <c r="L15" i="32"/>
  <c r="L14" i="32"/>
  <c r="L13" i="32"/>
  <c r="L8" i="32"/>
  <c r="L7" i="32"/>
  <c r="L6" i="32"/>
  <c r="K8" i="32"/>
  <c r="K7" i="32"/>
  <c r="K6" i="32"/>
  <c r="J29" i="32"/>
  <c r="J28" i="32"/>
  <c r="J27" i="32"/>
  <c r="J26" i="32"/>
  <c r="J25" i="32"/>
  <c r="J24" i="32"/>
  <c r="J23" i="32"/>
  <c r="J22" i="32"/>
  <c r="J21" i="32"/>
  <c r="J20" i="32"/>
  <c r="J19" i="32"/>
  <c r="J18" i="32"/>
  <c r="J17" i="32"/>
  <c r="J16" i="32"/>
  <c r="J15" i="32"/>
  <c r="J14" i="32"/>
  <c r="J13" i="32"/>
  <c r="J12" i="32"/>
  <c r="J11" i="32"/>
  <c r="J10" i="32"/>
  <c r="J9" i="32"/>
  <c r="H6" i="13" l="1"/>
  <c r="K6" i="13" s="1"/>
  <c r="H7" i="13"/>
  <c r="K7" i="13" s="1"/>
  <c r="H8" i="13"/>
  <c r="K8" i="13" s="1"/>
  <c r="H9" i="13"/>
  <c r="K9" i="13" s="1"/>
  <c r="H10" i="13"/>
  <c r="K10" i="13" s="1"/>
  <c r="H11" i="13"/>
  <c r="K11" i="13" s="1"/>
  <c r="H12" i="13"/>
  <c r="K12" i="13" s="1"/>
  <c r="H13" i="13"/>
  <c r="K13" i="13" s="1"/>
  <c r="H14" i="13"/>
  <c r="K14" i="13" s="1"/>
  <c r="H15" i="13"/>
  <c r="K15" i="13" s="1"/>
  <c r="H16" i="13"/>
  <c r="K16" i="13" s="1"/>
  <c r="H17" i="13"/>
  <c r="K17" i="13" s="1"/>
  <c r="H18" i="13"/>
  <c r="K18" i="13" s="1"/>
  <c r="H19" i="13"/>
  <c r="K19" i="13" s="1"/>
  <c r="H20" i="13"/>
  <c r="K20" i="13" s="1"/>
  <c r="H21" i="13"/>
  <c r="K21" i="13" s="1"/>
  <c r="H22" i="13"/>
  <c r="K22" i="13" s="1"/>
  <c r="H23" i="13"/>
  <c r="K23" i="13" s="1"/>
  <c r="H24" i="13"/>
  <c r="K24" i="13" s="1"/>
  <c r="H25" i="13"/>
  <c r="K25" i="13" s="1"/>
  <c r="H26" i="13"/>
  <c r="K26" i="13" s="1"/>
  <c r="H27" i="13"/>
  <c r="K27" i="13" s="1"/>
  <c r="H28" i="13"/>
  <c r="K28" i="13" s="1"/>
  <c r="H29" i="13"/>
  <c r="K29" i="13" s="1"/>
  <c r="H30" i="13"/>
  <c r="K30" i="13" s="1"/>
  <c r="H31" i="13"/>
  <c r="K31" i="13" s="1"/>
  <c r="H32" i="13"/>
  <c r="K32" i="13" s="1"/>
  <c r="H33" i="13"/>
  <c r="K33" i="13" s="1"/>
  <c r="H34" i="13"/>
  <c r="K34" i="13" s="1"/>
  <c r="H35" i="13"/>
  <c r="K35" i="13" s="1"/>
  <c r="H36" i="13"/>
  <c r="K36" i="13" s="1"/>
  <c r="H37" i="13"/>
  <c r="K37" i="13" s="1"/>
  <c r="H38" i="13"/>
  <c r="K38" i="13" s="1"/>
  <c r="H39" i="13"/>
  <c r="K39" i="13" s="1"/>
  <c r="H40" i="13"/>
  <c r="K40" i="13" s="1"/>
  <c r="H41" i="13"/>
  <c r="K41" i="13" s="1"/>
  <c r="H42" i="13"/>
  <c r="K42" i="13" s="1"/>
  <c r="H43" i="13"/>
  <c r="K43" i="13" s="1"/>
  <c r="H44" i="13"/>
  <c r="K44" i="13" s="1"/>
  <c r="H45" i="13"/>
  <c r="K45" i="13" s="1"/>
  <c r="H46" i="13"/>
  <c r="K46" i="13" s="1"/>
  <c r="H47" i="13"/>
  <c r="K47" i="13" s="1"/>
  <c r="H48" i="13"/>
  <c r="K48" i="13" s="1"/>
  <c r="H49" i="13"/>
  <c r="K49" i="13" s="1"/>
  <c r="H50" i="13"/>
  <c r="K50" i="13" s="1"/>
  <c r="H51" i="13"/>
  <c r="K51" i="13" s="1"/>
  <c r="H52" i="13"/>
  <c r="K52" i="13" s="1"/>
  <c r="H53" i="13"/>
  <c r="K53" i="13" s="1"/>
  <c r="H54" i="13"/>
  <c r="K54" i="13" s="1"/>
  <c r="H55" i="13"/>
  <c r="K55" i="13" s="1"/>
  <c r="H56" i="13"/>
  <c r="K56" i="13" s="1"/>
  <c r="H57" i="13"/>
  <c r="K57" i="13" s="1"/>
  <c r="H58" i="13"/>
  <c r="K58" i="13" s="1"/>
  <c r="H59" i="13"/>
  <c r="K59" i="13" s="1"/>
  <c r="H60" i="13"/>
  <c r="K60" i="13" s="1"/>
  <c r="H61" i="13"/>
  <c r="K61" i="13" s="1"/>
  <c r="H62" i="13"/>
  <c r="K62" i="13" s="1"/>
  <c r="H63" i="13"/>
  <c r="K63" i="13" s="1"/>
  <c r="H64" i="13"/>
  <c r="K64" i="13" s="1"/>
  <c r="H65" i="13"/>
  <c r="K65" i="13" s="1"/>
  <c r="H66" i="13"/>
  <c r="K66" i="13" s="1"/>
  <c r="H67" i="13"/>
  <c r="K67" i="13" s="1"/>
  <c r="H74" i="13"/>
  <c r="K74" i="13" s="1"/>
  <c r="H75" i="13"/>
  <c r="K75" i="13" s="1"/>
  <c r="H76" i="13"/>
  <c r="K76" i="13" s="1"/>
  <c r="H68" i="13"/>
  <c r="K68" i="13" s="1"/>
  <c r="H69" i="13"/>
  <c r="K69" i="13" s="1"/>
  <c r="H70" i="13"/>
  <c r="K70" i="13" s="1"/>
  <c r="H71" i="13"/>
  <c r="K71" i="13" s="1"/>
  <c r="H72" i="13"/>
  <c r="K72" i="13" s="1"/>
  <c r="H73" i="13"/>
  <c r="K73" i="13" s="1"/>
  <c r="H5" i="13"/>
  <c r="K5" i="13" s="1"/>
  <c r="R26" i="31" l="1"/>
  <c r="R25" i="31"/>
  <c r="R27" i="31"/>
  <c r="R24" i="31"/>
  <c r="R23" i="31"/>
  <c r="R22" i="31"/>
  <c r="R21" i="31"/>
  <c r="R20" i="31"/>
  <c r="R19" i="31"/>
  <c r="R18" i="31"/>
  <c r="R17" i="31"/>
  <c r="R16" i="31"/>
  <c r="R15" i="31"/>
  <c r="R14" i="31"/>
  <c r="R13" i="31"/>
  <c r="R12" i="31"/>
  <c r="R11" i="31"/>
  <c r="R10" i="31"/>
  <c r="R9" i="31"/>
  <c r="R8" i="31"/>
  <c r="D36" i="3" l="1"/>
  <c r="D67" i="31" l="1"/>
  <c r="E67" i="31"/>
  <c r="F67" i="31"/>
  <c r="G67" i="31"/>
  <c r="H67" i="31"/>
  <c r="I67" i="31"/>
  <c r="J67" i="31"/>
  <c r="D68" i="31"/>
  <c r="E68" i="31"/>
  <c r="F68" i="31"/>
  <c r="G68" i="31"/>
  <c r="H68" i="31"/>
  <c r="I68" i="31"/>
  <c r="J68" i="31"/>
  <c r="D69" i="31"/>
  <c r="E69" i="31"/>
  <c r="F69" i="31"/>
  <c r="G69" i="31"/>
  <c r="H69" i="31"/>
  <c r="I69" i="31"/>
  <c r="J69" i="31"/>
  <c r="D70" i="31"/>
  <c r="E70" i="31"/>
  <c r="F70" i="31"/>
  <c r="G70" i="31"/>
  <c r="H70" i="31"/>
  <c r="I70" i="31"/>
  <c r="J70" i="31"/>
  <c r="D71" i="31"/>
  <c r="E71" i="31"/>
  <c r="F71" i="31"/>
  <c r="G71" i="31"/>
  <c r="H71" i="31"/>
  <c r="I71" i="31"/>
  <c r="J71" i="31"/>
  <c r="D72" i="31"/>
  <c r="E72" i="31"/>
  <c r="F72" i="31"/>
  <c r="G72" i="31"/>
  <c r="H72" i="31"/>
  <c r="I72" i="31"/>
  <c r="J72" i="31"/>
  <c r="D73" i="31"/>
  <c r="E73" i="31"/>
  <c r="F73" i="31"/>
  <c r="G73" i="31"/>
  <c r="H73" i="31"/>
  <c r="I73" i="31"/>
  <c r="J73" i="31"/>
  <c r="D74" i="31"/>
  <c r="E74" i="31"/>
  <c r="F74" i="31"/>
  <c r="G74" i="31"/>
  <c r="H74" i="31"/>
  <c r="I74" i="31"/>
  <c r="J74" i="31"/>
  <c r="D75" i="31"/>
  <c r="E75" i="31"/>
  <c r="F75" i="31"/>
  <c r="G75" i="31"/>
  <c r="H75" i="31"/>
  <c r="I75" i="31"/>
  <c r="J75" i="31"/>
  <c r="D76" i="31"/>
  <c r="E76" i="31"/>
  <c r="F76" i="31"/>
  <c r="G76" i="31"/>
  <c r="H76" i="31"/>
  <c r="I76" i="31"/>
  <c r="J76" i="31"/>
  <c r="D77" i="31"/>
  <c r="E77" i="31"/>
  <c r="F77" i="31"/>
  <c r="G77" i="31"/>
  <c r="H77" i="31"/>
  <c r="I77" i="31"/>
  <c r="J77" i="31"/>
  <c r="D78" i="31"/>
  <c r="E78" i="31"/>
  <c r="F78" i="31"/>
  <c r="G78" i="31"/>
  <c r="H78" i="31"/>
  <c r="I78" i="31"/>
  <c r="J78" i="31"/>
  <c r="D79" i="31"/>
  <c r="E79" i="31"/>
  <c r="F79" i="31"/>
  <c r="G79" i="31"/>
  <c r="H79" i="31"/>
  <c r="I79" i="31"/>
  <c r="J79" i="31"/>
  <c r="D80" i="31"/>
  <c r="E80" i="31"/>
  <c r="F80" i="31"/>
  <c r="G80" i="31"/>
  <c r="H80" i="31"/>
  <c r="I80" i="31"/>
  <c r="J80" i="31"/>
  <c r="D81" i="31"/>
  <c r="E81" i="31"/>
  <c r="F81" i="31"/>
  <c r="G81" i="31"/>
  <c r="H81" i="31"/>
  <c r="I81" i="31"/>
  <c r="J81" i="31"/>
  <c r="D82" i="31"/>
  <c r="E82" i="31"/>
  <c r="F82" i="31"/>
  <c r="G82" i="31"/>
  <c r="H82" i="31"/>
  <c r="I82" i="31"/>
  <c r="J82" i="31"/>
  <c r="D83" i="31"/>
  <c r="E83" i="31"/>
  <c r="F83" i="31"/>
  <c r="G83" i="31"/>
  <c r="H83" i="31"/>
  <c r="I83" i="31"/>
  <c r="J83" i="31"/>
  <c r="D86" i="31"/>
  <c r="E86" i="31"/>
  <c r="F86" i="31"/>
  <c r="G86" i="31"/>
  <c r="H86" i="31"/>
  <c r="I86" i="31"/>
  <c r="J86" i="31"/>
  <c r="D84" i="31"/>
  <c r="E84" i="31"/>
  <c r="F84" i="31"/>
  <c r="G84" i="31"/>
  <c r="H84" i="31"/>
  <c r="I84" i="31"/>
  <c r="J84" i="31"/>
  <c r="D85" i="31"/>
  <c r="E85" i="31"/>
  <c r="F85" i="31"/>
  <c r="G85" i="31"/>
  <c r="H85" i="31"/>
  <c r="I85" i="31"/>
  <c r="J85" i="31"/>
  <c r="M33" i="31"/>
  <c r="L33" i="31"/>
  <c r="K33" i="31"/>
  <c r="J33" i="31"/>
  <c r="I33" i="31"/>
  <c r="H33" i="31"/>
  <c r="G33" i="31"/>
  <c r="F33" i="31"/>
  <c r="E33" i="31"/>
  <c r="D33" i="31"/>
  <c r="C33" i="31"/>
  <c r="D66" i="31"/>
  <c r="E66" i="31"/>
  <c r="F66" i="31"/>
  <c r="G66" i="31"/>
  <c r="H66" i="31"/>
  <c r="I66" i="31"/>
  <c r="J66" i="31"/>
  <c r="C1" i="37" l="1"/>
  <c r="D7" i="37"/>
  <c r="T51" i="5"/>
  <c r="T52" i="5" s="1"/>
  <c r="T53" i="5" s="1"/>
  <c r="T54" i="5" s="1"/>
  <c r="T55" i="5" s="1"/>
  <c r="T56" i="5" s="1"/>
  <c r="T57" i="5" s="1"/>
  <c r="T58" i="5" s="1"/>
  <c r="T59" i="5" s="1"/>
  <c r="T60" i="5" s="1"/>
  <c r="T61" i="5" s="1"/>
  <c r="T62" i="5" s="1"/>
  <c r="T63" i="5" s="1"/>
  <c r="T64" i="5" s="1"/>
  <c r="T65" i="5" s="1"/>
  <c r="T66" i="5" s="1"/>
  <c r="T67" i="5" s="1"/>
  <c r="T68" i="5" s="1"/>
  <c r="T69" i="5" s="1"/>
  <c r="T70" i="5" s="1"/>
  <c r="T81" i="5"/>
  <c r="T82" i="5" s="1"/>
  <c r="T83" i="5" s="1"/>
  <c r="T84" i="5" s="1"/>
  <c r="T85" i="5" s="1"/>
  <c r="T86" i="5" s="1"/>
  <c r="T87" i="5" s="1"/>
  <c r="T88" i="5" s="1"/>
  <c r="T89" i="5" s="1"/>
  <c r="T90" i="5" s="1"/>
  <c r="T91" i="5" s="1"/>
  <c r="T92" i="5" s="1"/>
  <c r="T93" i="5" s="1"/>
  <c r="T94" i="5" s="1"/>
  <c r="T95" i="5" s="1"/>
  <c r="T96" i="5" s="1"/>
  <c r="T97" i="5" s="1"/>
  <c r="T98" i="5" s="1"/>
  <c r="T99" i="5" s="1"/>
  <c r="T100" i="5" s="1"/>
  <c r="T81" i="19"/>
  <c r="T82" i="19" s="1"/>
  <c r="T83" i="19" s="1"/>
  <c r="T84" i="19" s="1"/>
  <c r="T85" i="19" s="1"/>
  <c r="T86" i="19" s="1"/>
  <c r="T87" i="19" s="1"/>
  <c r="T88" i="19" s="1"/>
  <c r="T89" i="19" s="1"/>
  <c r="T90" i="19" s="1"/>
  <c r="T91" i="19" s="1"/>
  <c r="T92" i="19" s="1"/>
  <c r="T93" i="19" s="1"/>
  <c r="T94" i="19" s="1"/>
  <c r="T95" i="19" s="1"/>
  <c r="T96" i="19" s="1"/>
  <c r="T97" i="19" s="1"/>
  <c r="T98" i="19" s="1"/>
  <c r="T99" i="19" s="1"/>
  <c r="T100" i="19" s="1"/>
  <c r="T51" i="19"/>
  <c r="T52" i="19" s="1"/>
  <c r="T53" i="19" s="1"/>
  <c r="T54" i="19" s="1"/>
  <c r="T55" i="19" s="1"/>
  <c r="T56" i="19" s="1"/>
  <c r="T57" i="19" s="1"/>
  <c r="T58" i="19" s="1"/>
  <c r="T59" i="19" s="1"/>
  <c r="T60" i="19" s="1"/>
  <c r="T61" i="19" s="1"/>
  <c r="T62" i="19" s="1"/>
  <c r="T63" i="19" s="1"/>
  <c r="T64" i="19" s="1"/>
  <c r="T65" i="19" s="1"/>
  <c r="T66" i="19" s="1"/>
  <c r="T67" i="19" s="1"/>
  <c r="T68" i="19" s="1"/>
  <c r="T69" i="19" s="1"/>
  <c r="T70" i="19" s="1"/>
  <c r="T59" i="24"/>
  <c r="T60" i="24" s="1"/>
  <c r="T61" i="24" s="1"/>
  <c r="T62" i="24" s="1"/>
  <c r="T63" i="24" s="1"/>
  <c r="T64" i="24" s="1"/>
  <c r="T65" i="24" s="1"/>
  <c r="T66" i="24" s="1"/>
  <c r="T67" i="24" s="1"/>
  <c r="T68" i="24" s="1"/>
  <c r="T69" i="24" s="1"/>
  <c r="T70" i="24" s="1"/>
  <c r="D3" i="24"/>
  <c r="D3" i="19"/>
  <c r="D3" i="5"/>
  <c r="D3" i="4"/>
  <c r="L38" i="36" l="1"/>
  <c r="J38" i="36"/>
  <c r="I38" i="36"/>
  <c r="H38" i="36"/>
  <c r="G38" i="36"/>
  <c r="F38" i="36"/>
  <c r="E38" i="36"/>
  <c r="L19" i="36"/>
  <c r="J19" i="36"/>
  <c r="I19" i="36"/>
  <c r="H19" i="36"/>
  <c r="G19" i="36"/>
  <c r="F19" i="36"/>
  <c r="E19" i="36"/>
  <c r="L13" i="36"/>
  <c r="J13" i="36"/>
  <c r="I13" i="36"/>
  <c r="H13" i="36"/>
  <c r="G13" i="36"/>
  <c r="F13" i="36"/>
  <c r="E13" i="36"/>
  <c r="V12" i="36"/>
  <c r="E8" i="36" l="1"/>
  <c r="L8" i="36"/>
  <c r="G8" i="36"/>
  <c r="H8" i="36"/>
  <c r="I8" i="36"/>
  <c r="F8" i="36"/>
  <c r="B13" i="36"/>
  <c r="J8" i="36"/>
  <c r="V24" i="36"/>
  <c r="M24" i="36"/>
  <c r="V32" i="36"/>
  <c r="M32" i="36"/>
  <c r="V31" i="36"/>
  <c r="M31" i="36"/>
  <c r="V15" i="36"/>
  <c r="K19" i="36"/>
  <c r="M15" i="36"/>
  <c r="M25" i="36"/>
  <c r="V25" i="36"/>
  <c r="M33" i="36"/>
  <c r="V33" i="36"/>
  <c r="V16" i="36"/>
  <c r="M16" i="36"/>
  <c r="M26" i="36"/>
  <c r="V26" i="36"/>
  <c r="M34" i="36"/>
  <c r="V34" i="36"/>
  <c r="M22" i="36"/>
  <c r="V22" i="36"/>
  <c r="V23" i="36"/>
  <c r="M23" i="36"/>
  <c r="M17" i="36"/>
  <c r="V17" i="36"/>
  <c r="M27" i="36"/>
  <c r="V35" i="36"/>
  <c r="M35" i="36"/>
  <c r="M18" i="36"/>
  <c r="V18" i="36"/>
  <c r="V28" i="36"/>
  <c r="M28" i="36"/>
  <c r="V36" i="36"/>
  <c r="M36" i="36"/>
  <c r="M30" i="36"/>
  <c r="V30" i="36"/>
  <c r="V10" i="36"/>
  <c r="M10" i="36"/>
  <c r="K38" i="36"/>
  <c r="M21" i="36"/>
  <c r="V21" i="36"/>
  <c r="M29" i="36"/>
  <c r="V29" i="36"/>
  <c r="V37" i="36"/>
  <c r="M37" i="36"/>
  <c r="M12" i="36"/>
  <c r="B19" i="36"/>
  <c r="B38" i="36"/>
  <c r="K13" i="36"/>
  <c r="AB10" i="36" l="1"/>
  <c r="R9" i="36"/>
  <c r="AB37" i="36"/>
  <c r="R32" i="36"/>
  <c r="R26" i="36"/>
  <c r="R21" i="36"/>
  <c r="R30" i="36"/>
  <c r="R25" i="36"/>
  <c r="R17" i="36"/>
  <c r="R28" i="36"/>
  <c r="R27" i="36"/>
  <c r="R18" i="36"/>
  <c r="R15" i="36"/>
  <c r="R24" i="36"/>
  <c r="AB36" i="36"/>
  <c r="R31" i="36"/>
  <c r="R22" i="36"/>
  <c r="R29" i="36"/>
  <c r="R20" i="36"/>
  <c r="R19" i="36"/>
  <c r="R14" i="36"/>
  <c r="R11" i="36"/>
  <c r="R13" i="36"/>
  <c r="R16" i="36"/>
  <c r="R23" i="36"/>
  <c r="R12" i="36"/>
  <c r="AB28" i="36"/>
  <c r="AB17" i="36"/>
  <c r="AB16" i="36"/>
  <c r="AB15" i="36"/>
  <c r="AB26" i="36"/>
  <c r="AB12" i="36"/>
  <c r="AB30" i="36"/>
  <c r="AB33" i="36"/>
  <c r="AB32" i="36"/>
  <c r="AB23" i="36"/>
  <c r="AB18" i="36"/>
  <c r="AB31" i="36"/>
  <c r="AB35" i="36"/>
  <c r="AB22" i="36"/>
  <c r="AB29" i="36"/>
  <c r="AB27" i="36"/>
  <c r="AB21" i="36"/>
  <c r="AB34" i="36"/>
  <c r="AB25" i="36"/>
  <c r="AB24" i="36"/>
  <c r="B8" i="36"/>
  <c r="N13" i="36" s="1"/>
  <c r="Y17" i="36"/>
  <c r="Y23" i="36"/>
  <c r="V11" i="36"/>
  <c r="M11" i="36"/>
  <c r="Y36" i="36"/>
  <c r="Y35" i="36"/>
  <c r="K8" i="36"/>
  <c r="Y22" i="36"/>
  <c r="Y33" i="36"/>
  <c r="Y32" i="36"/>
  <c r="Y18" i="36"/>
  <c r="Y30" i="36"/>
  <c r="Y28" i="36"/>
  <c r="Y27" i="36"/>
  <c r="Y31" i="36"/>
  <c r="Y12" i="36"/>
  <c r="Y34" i="36"/>
  <c r="Y25" i="36"/>
  <c r="Y24" i="36"/>
  <c r="Y26" i="36"/>
  <c r="Y16" i="36"/>
  <c r="Y29" i="36"/>
  <c r="M38" i="36"/>
  <c r="Y21" i="36"/>
  <c r="Y37" i="36"/>
  <c r="Y15" i="36"/>
  <c r="M19" i="36"/>
  <c r="D13" i="35" l="1"/>
  <c r="D12" i="32"/>
  <c r="D15" i="35"/>
  <c r="D14" i="32"/>
  <c r="D23" i="32"/>
  <c r="D24" i="35"/>
  <c r="D9" i="35"/>
  <c r="D8" i="32"/>
  <c r="D21" i="35"/>
  <c r="D20" i="32"/>
  <c r="D12" i="35"/>
  <c r="D11" i="32"/>
  <c r="D20" i="35"/>
  <c r="D19" i="32"/>
  <c r="D26" i="32"/>
  <c r="D27" i="35"/>
  <c r="D16" i="35"/>
  <c r="D15" i="32"/>
  <c r="D40" i="33"/>
  <c r="D23" i="35"/>
  <c r="D22" i="32"/>
  <c r="D29" i="32"/>
  <c r="D30" i="35"/>
  <c r="D14" i="35"/>
  <c r="D39" i="33"/>
  <c r="D13" i="32"/>
  <c r="D17" i="35"/>
  <c r="D16" i="32"/>
  <c r="D28" i="32"/>
  <c r="D29" i="35"/>
  <c r="D24" i="32"/>
  <c r="D25" i="35"/>
  <c r="D27" i="32"/>
  <c r="D28" i="35"/>
  <c r="D38" i="33"/>
  <c r="D9" i="32"/>
  <c r="D10" i="35"/>
  <c r="AB11" i="36"/>
  <c r="D37" i="33"/>
  <c r="R10" i="36"/>
  <c r="D10" i="32"/>
  <c r="D11" i="35"/>
  <c r="D17" i="32"/>
  <c r="D18" i="35"/>
  <c r="D6" i="32"/>
  <c r="D7" i="35"/>
  <c r="D22" i="35"/>
  <c r="D21" i="32"/>
  <c r="D25" i="32"/>
  <c r="D26" i="35"/>
  <c r="D19" i="35"/>
  <c r="D18" i="32"/>
  <c r="N19" i="36"/>
  <c r="N38" i="36"/>
  <c r="N8" i="36"/>
  <c r="Y11" i="36"/>
  <c r="M13" i="36"/>
  <c r="D41" i="33" l="1"/>
  <c r="D32" i="32"/>
  <c r="D34" i="32"/>
  <c r="D7" i="32"/>
  <c r="D5" i="32" s="1"/>
  <c r="D8" i="35"/>
  <c r="D6" i="35" s="1"/>
  <c r="D33" i="32"/>
  <c r="D35" i="35"/>
  <c r="D33" i="35"/>
  <c r="D34" i="35"/>
  <c r="D9" i="33"/>
  <c r="M8" i="36"/>
  <c r="D31" i="32" l="1"/>
  <c r="D35" i="32"/>
  <c r="D32" i="35"/>
  <c r="D36" i="35" s="1"/>
  <c r="D5" i="37"/>
  <c r="N32" i="36"/>
  <c r="N28" i="36"/>
  <c r="N24" i="36"/>
  <c r="N31" i="36"/>
  <c r="N33" i="36"/>
  <c r="N17" i="36"/>
  <c r="N35" i="36"/>
  <c r="N18" i="36"/>
  <c r="N37" i="36"/>
  <c r="N16" i="36"/>
  <c r="N12" i="36"/>
  <c r="N29" i="36"/>
  <c r="N27" i="36"/>
  <c r="N10" i="36"/>
  <c r="N26" i="36"/>
  <c r="N21" i="36"/>
  <c r="N30" i="36"/>
  <c r="N34" i="36"/>
  <c r="N15" i="36"/>
  <c r="N23" i="36"/>
  <c r="N22" i="36"/>
  <c r="N25" i="36"/>
  <c r="N36" i="36"/>
  <c r="N11" i="36"/>
  <c r="D2" i="34" l="1"/>
  <c r="C5" i="33"/>
  <c r="C2" i="32"/>
  <c r="C2" i="35"/>
  <c r="L34" i="32"/>
  <c r="J34" i="32"/>
  <c r="L33" i="32"/>
  <c r="J33" i="32"/>
  <c r="J32" i="32"/>
  <c r="M31" i="32"/>
  <c r="L31" i="32"/>
  <c r="K31" i="32"/>
  <c r="V29" i="32"/>
  <c r="U29" i="32"/>
  <c r="T29" i="32"/>
  <c r="S29" i="32"/>
  <c r="R29" i="32"/>
  <c r="V28" i="32"/>
  <c r="U28" i="32"/>
  <c r="T28" i="32"/>
  <c r="S28" i="32"/>
  <c r="R28" i="32"/>
  <c r="V27" i="32"/>
  <c r="U27" i="32"/>
  <c r="T27" i="32"/>
  <c r="S27" i="32"/>
  <c r="R27" i="32"/>
  <c r="V26" i="32"/>
  <c r="U26" i="32"/>
  <c r="T26" i="32"/>
  <c r="S26" i="32"/>
  <c r="R26" i="32"/>
  <c r="V25" i="32"/>
  <c r="U25" i="32"/>
  <c r="T25" i="32"/>
  <c r="S25" i="32"/>
  <c r="R25" i="32"/>
  <c r="V24" i="32"/>
  <c r="U24" i="32"/>
  <c r="T24" i="32"/>
  <c r="S24" i="32"/>
  <c r="R24" i="32"/>
  <c r="V23" i="32"/>
  <c r="U23" i="32"/>
  <c r="T23" i="32"/>
  <c r="S23" i="32"/>
  <c r="R23" i="32"/>
  <c r="V22" i="32"/>
  <c r="U22" i="32"/>
  <c r="T22" i="32"/>
  <c r="S22" i="32"/>
  <c r="R22" i="32"/>
  <c r="V21" i="32"/>
  <c r="U21" i="32"/>
  <c r="T21" i="32"/>
  <c r="S21" i="32"/>
  <c r="R21" i="32"/>
  <c r="V20" i="32"/>
  <c r="U20" i="32"/>
  <c r="T20" i="32"/>
  <c r="S20" i="32"/>
  <c r="R20" i="32"/>
  <c r="V19" i="32"/>
  <c r="U19" i="32"/>
  <c r="T19" i="32"/>
  <c r="S19" i="32"/>
  <c r="R19" i="32"/>
  <c r="V18" i="32"/>
  <c r="U18" i="32"/>
  <c r="T18" i="32"/>
  <c r="S18" i="32"/>
  <c r="R18" i="32"/>
  <c r="V17" i="32"/>
  <c r="U17" i="32"/>
  <c r="T17" i="32"/>
  <c r="S17" i="32"/>
  <c r="R17" i="32"/>
  <c r="V16" i="32"/>
  <c r="U16" i="32"/>
  <c r="T16" i="32"/>
  <c r="S16" i="32"/>
  <c r="R16" i="32"/>
  <c r="V15" i="32"/>
  <c r="U15" i="32"/>
  <c r="T15" i="32"/>
  <c r="S15" i="32"/>
  <c r="R15" i="32"/>
  <c r="V14" i="32"/>
  <c r="U14" i="32"/>
  <c r="T14" i="32"/>
  <c r="S14" i="32"/>
  <c r="R14" i="32"/>
  <c r="V13" i="32"/>
  <c r="U13" i="32"/>
  <c r="T13" i="32"/>
  <c r="S13" i="32"/>
  <c r="R13" i="32"/>
  <c r="V12" i="32"/>
  <c r="U12" i="32"/>
  <c r="T12" i="32"/>
  <c r="S12" i="32"/>
  <c r="R12" i="32"/>
  <c r="V11" i="32"/>
  <c r="U11" i="32"/>
  <c r="T11" i="32"/>
  <c r="S11" i="32"/>
  <c r="R11" i="32"/>
  <c r="V10" i="32"/>
  <c r="U10" i="32"/>
  <c r="T10" i="32"/>
  <c r="S10" i="32"/>
  <c r="R10" i="32"/>
  <c r="V9" i="32"/>
  <c r="U9" i="32"/>
  <c r="T9" i="32"/>
  <c r="S9" i="32"/>
  <c r="R9" i="32"/>
  <c r="V8" i="32"/>
  <c r="U8" i="32"/>
  <c r="T8" i="32"/>
  <c r="S8" i="32"/>
  <c r="R8" i="32"/>
  <c r="V7" i="32"/>
  <c r="U7" i="32"/>
  <c r="T7" i="32"/>
  <c r="S7" i="32"/>
  <c r="R7" i="32"/>
  <c r="V6" i="32"/>
  <c r="U6" i="32"/>
  <c r="T6" i="32"/>
  <c r="S6" i="32"/>
  <c r="R6" i="32"/>
  <c r="V4" i="32"/>
  <c r="U4" i="32"/>
  <c r="T4" i="32"/>
  <c r="S4" i="32"/>
  <c r="R4" i="32"/>
  <c r="T40" i="33"/>
  <c r="R40" i="33"/>
  <c r="T39" i="33"/>
  <c r="R39" i="33"/>
  <c r="R38" i="33"/>
  <c r="U37" i="33"/>
  <c r="T37" i="33"/>
  <c r="S37" i="33"/>
  <c r="T31" i="32" l="1"/>
  <c r="U32" i="32"/>
  <c r="V32" i="32"/>
  <c r="V33" i="32"/>
  <c r="R31" i="32"/>
  <c r="S31" i="32"/>
  <c r="T34" i="32"/>
  <c r="R34" i="32"/>
  <c r="T5" i="32"/>
  <c r="S34" i="32"/>
  <c r="R33" i="32"/>
  <c r="R32" i="32"/>
  <c r="S33" i="32"/>
  <c r="U34" i="32"/>
  <c r="U31" i="32"/>
  <c r="S32" i="32"/>
  <c r="T33" i="32"/>
  <c r="V34" i="32"/>
  <c r="U5" i="32"/>
  <c r="V31" i="32"/>
  <c r="U33" i="32"/>
  <c r="T32" i="32"/>
  <c r="V5" i="32"/>
  <c r="R5" i="32"/>
  <c r="S5" i="32"/>
  <c r="U35" i="32" l="1"/>
  <c r="V35" i="32"/>
  <c r="S35" i="32"/>
  <c r="T35" i="32"/>
  <c r="R35" i="32"/>
  <c r="Z33" i="33" l="1"/>
  <c r="AD33" i="33" s="1"/>
  <c r="Z32" i="33"/>
  <c r="AD32" i="33" s="1"/>
  <c r="Z31" i="33"/>
  <c r="AD31" i="33" s="1"/>
  <c r="Z30" i="33"/>
  <c r="AD30" i="33" s="1"/>
  <c r="Z29" i="33"/>
  <c r="AD29" i="33" s="1"/>
  <c r="Z28" i="33"/>
  <c r="AD28" i="33" s="1"/>
  <c r="Z27" i="33"/>
  <c r="AD27" i="33" s="1"/>
  <c r="Z26" i="33"/>
  <c r="AD26" i="33" s="1"/>
  <c r="Z25" i="33"/>
  <c r="AD25" i="33" s="1"/>
  <c r="Z24" i="33"/>
  <c r="AD24" i="33" s="1"/>
  <c r="Z23" i="33"/>
  <c r="AD23" i="33" s="1"/>
  <c r="Z22" i="33"/>
  <c r="AD22" i="33" s="1"/>
  <c r="Z21" i="33"/>
  <c r="AD21" i="33" s="1"/>
  <c r="Z20" i="33"/>
  <c r="AD20" i="33" s="1"/>
  <c r="Z19" i="33"/>
  <c r="AD19" i="33" s="1"/>
  <c r="Z18" i="33"/>
  <c r="AD18" i="33" s="1"/>
  <c r="Z17" i="33"/>
  <c r="AD17" i="33" s="1"/>
  <c r="Z16" i="33"/>
  <c r="AD16" i="33" s="1"/>
  <c r="Z15" i="33"/>
  <c r="AD15" i="33" s="1"/>
  <c r="Z14" i="33"/>
  <c r="AD14" i="33" s="1"/>
  <c r="Z13" i="33"/>
  <c r="AD13" i="33" s="1"/>
  <c r="Z12" i="33"/>
  <c r="AD12" i="33" s="1"/>
  <c r="Z11" i="33"/>
  <c r="AD11" i="33" s="1"/>
  <c r="Z10" i="33"/>
  <c r="AD10" i="33" s="1"/>
  <c r="AB8" i="33"/>
  <c r="Z8" i="33"/>
  <c r="AB37" i="33" l="1"/>
  <c r="AB40" i="33"/>
  <c r="AA37" i="33"/>
  <c r="AC37" i="33"/>
  <c r="AC40" i="33"/>
  <c r="AA40" i="33"/>
  <c r="AA39" i="33"/>
  <c r="AB39" i="33"/>
  <c r="AC39" i="33"/>
  <c r="AA38" i="33"/>
  <c r="AB38" i="33"/>
  <c r="AC38" i="33"/>
  <c r="Z40" i="33"/>
  <c r="Z39" i="33"/>
  <c r="Z38" i="33"/>
  <c r="Z37" i="33"/>
  <c r="AC9" i="33"/>
  <c r="AA9" i="33"/>
  <c r="AB9" i="33"/>
  <c r="Z9" i="33"/>
  <c r="AA41" i="33" l="1"/>
  <c r="AB41" i="33"/>
  <c r="AC41" i="33"/>
  <c r="Z41" i="33"/>
  <c r="I34" i="34"/>
  <c r="I33" i="34"/>
  <c r="I32" i="34"/>
  <c r="I31" i="34"/>
  <c r="I30" i="34"/>
  <c r="I29" i="34"/>
  <c r="I28" i="34"/>
  <c r="I27" i="34"/>
  <c r="I26" i="34"/>
  <c r="I25" i="34"/>
  <c r="I24" i="34"/>
  <c r="I23" i="34"/>
  <c r="I22" i="34"/>
  <c r="I21" i="34"/>
  <c r="I20" i="34"/>
  <c r="I19" i="34"/>
  <c r="I18" i="34"/>
  <c r="I15" i="34"/>
  <c r="I14" i="34"/>
  <c r="I13" i="34"/>
  <c r="I12" i="34"/>
  <c r="I9" i="34"/>
  <c r="I8" i="34"/>
  <c r="I7" i="34"/>
  <c r="E35" i="34"/>
  <c r="E16" i="34"/>
  <c r="E10" i="34"/>
  <c r="J30" i="35" l="1"/>
  <c r="W29" i="32"/>
  <c r="J29" i="35"/>
  <c r="W28" i="32"/>
  <c r="J28" i="35"/>
  <c r="W27" i="32"/>
  <c r="J27" i="35"/>
  <c r="W26" i="32"/>
  <c r="J26" i="35"/>
  <c r="W25" i="32"/>
  <c r="J25" i="35"/>
  <c r="W24" i="32"/>
  <c r="J24" i="35"/>
  <c r="W23" i="32"/>
  <c r="J23" i="35"/>
  <c r="W22" i="32"/>
  <c r="J22" i="35"/>
  <c r="W21" i="32"/>
  <c r="J21" i="35"/>
  <c r="W20" i="32"/>
  <c r="J20" i="35"/>
  <c r="W19" i="32"/>
  <c r="J19" i="35"/>
  <c r="W18" i="32"/>
  <c r="J18" i="35"/>
  <c r="W17" i="32"/>
  <c r="J17" i="35"/>
  <c r="W16" i="32"/>
  <c r="J16" i="35"/>
  <c r="W15" i="32"/>
  <c r="J15" i="35"/>
  <c r="W14" i="32"/>
  <c r="J14" i="35"/>
  <c r="W13" i="32"/>
  <c r="J13" i="35"/>
  <c r="W12" i="32"/>
  <c r="J12" i="35"/>
  <c r="W11" i="32"/>
  <c r="J11" i="35"/>
  <c r="W10" i="32"/>
  <c r="J10" i="35"/>
  <c r="W9" i="32"/>
  <c r="J9" i="35"/>
  <c r="W8" i="32"/>
  <c r="J8" i="35"/>
  <c r="W7" i="32"/>
  <c r="J7" i="35"/>
  <c r="W6" i="32"/>
  <c r="I35" i="34"/>
  <c r="I16" i="34"/>
  <c r="I10" i="34"/>
  <c r="E5" i="34"/>
  <c r="S26" i="31"/>
  <c r="S25" i="31"/>
  <c r="S27" i="31"/>
  <c r="S24" i="31"/>
  <c r="S23" i="31"/>
  <c r="S22" i="31"/>
  <c r="S21" i="31"/>
  <c r="S20" i="31"/>
  <c r="S19" i="31"/>
  <c r="S18" i="31"/>
  <c r="S17" i="31"/>
  <c r="S16" i="31"/>
  <c r="S15" i="31"/>
  <c r="S14" i="31"/>
  <c r="S13" i="31"/>
  <c r="S12" i="31"/>
  <c r="S11" i="31"/>
  <c r="S10" i="31"/>
  <c r="S9" i="31"/>
  <c r="S8" i="31"/>
  <c r="U11" i="28"/>
  <c r="U10" i="28"/>
  <c r="U9" i="28"/>
  <c r="Q13" i="27"/>
  <c r="Q26" i="27" s="1"/>
  <c r="Q33" i="27" s="1"/>
  <c r="Q10" i="27"/>
  <c r="Q23" i="27" s="1"/>
  <c r="Q32" i="27" s="1"/>
  <c r="Q7" i="27"/>
  <c r="Q20" i="27" s="1"/>
  <c r="Q31" i="27" s="1"/>
  <c r="T31" i="27" s="1"/>
  <c r="J26" i="27"/>
  <c r="J33" i="27" s="1"/>
  <c r="I26" i="27"/>
  <c r="I33" i="27" s="1"/>
  <c r="H26" i="27"/>
  <c r="H33" i="27" s="1"/>
  <c r="G26" i="27"/>
  <c r="G33" i="27" s="1"/>
  <c r="F26" i="27"/>
  <c r="F33" i="27" s="1"/>
  <c r="E26" i="27"/>
  <c r="E33" i="27" s="1"/>
  <c r="D26" i="27"/>
  <c r="D33" i="27" s="1"/>
  <c r="J20" i="27"/>
  <c r="J31" i="27" s="1"/>
  <c r="I20" i="27"/>
  <c r="I31" i="27" s="1"/>
  <c r="H20" i="27"/>
  <c r="H31" i="27" s="1"/>
  <c r="G20" i="27"/>
  <c r="G31" i="27" s="1"/>
  <c r="F20" i="27"/>
  <c r="F31" i="27" s="1"/>
  <c r="E20" i="27"/>
  <c r="E31" i="27" s="1"/>
  <c r="D20" i="27"/>
  <c r="D31" i="27" s="1"/>
  <c r="P19" i="27"/>
  <c r="O19" i="27"/>
  <c r="L13" i="27"/>
  <c r="L24" i="27" s="1"/>
  <c r="L26" i="27" s="1"/>
  <c r="L33" i="27" s="1"/>
  <c r="D11" i="28" s="1"/>
  <c r="K13" i="27"/>
  <c r="K24" i="27" s="1"/>
  <c r="K26" i="27" s="1"/>
  <c r="K33" i="27" s="1"/>
  <c r="C11" i="28" s="1"/>
  <c r="J13" i="27"/>
  <c r="I13" i="27"/>
  <c r="H13" i="27"/>
  <c r="G13" i="27"/>
  <c r="F13" i="27"/>
  <c r="E13" i="27"/>
  <c r="D13" i="27"/>
  <c r="C13" i="27"/>
  <c r="C24" i="27" s="1"/>
  <c r="C26" i="27" s="1"/>
  <c r="C33" i="27" s="1"/>
  <c r="P12" i="27"/>
  <c r="P13" i="27" s="1"/>
  <c r="P24" i="27" s="1"/>
  <c r="P26" i="27" s="1"/>
  <c r="P33" i="27" s="1"/>
  <c r="H11" i="28" s="1"/>
  <c r="O12" i="27"/>
  <c r="O13" i="27" s="1"/>
  <c r="O24" i="27" s="1"/>
  <c r="O26" i="27" s="1"/>
  <c r="O33" i="27" s="1"/>
  <c r="G11" i="28" s="1"/>
  <c r="N12" i="27"/>
  <c r="N13" i="27" s="1"/>
  <c r="N24" i="27" s="1"/>
  <c r="N26" i="27" s="1"/>
  <c r="N33" i="27" s="1"/>
  <c r="F11" i="28" s="1"/>
  <c r="M12" i="27"/>
  <c r="M13" i="27" s="1"/>
  <c r="M24" i="27" s="1"/>
  <c r="M26" i="27" s="1"/>
  <c r="M33" i="27" s="1"/>
  <c r="E11" i="28" s="1"/>
  <c r="L10" i="27"/>
  <c r="L21" i="27" s="1"/>
  <c r="L23" i="27" s="1"/>
  <c r="L32" i="27" s="1"/>
  <c r="D10" i="28" s="1"/>
  <c r="K10" i="27"/>
  <c r="K21" i="27" s="1"/>
  <c r="K23" i="27" s="1"/>
  <c r="K32" i="27" s="1"/>
  <c r="C10" i="28" s="1"/>
  <c r="J10" i="27"/>
  <c r="J21" i="27" s="1"/>
  <c r="J23" i="27" s="1"/>
  <c r="J32" i="27" s="1"/>
  <c r="I10" i="27"/>
  <c r="I21" i="27" s="1"/>
  <c r="I23" i="27" s="1"/>
  <c r="I32" i="27" s="1"/>
  <c r="H10" i="27"/>
  <c r="H21" i="27" s="1"/>
  <c r="H23" i="27" s="1"/>
  <c r="H32" i="27" s="1"/>
  <c r="G10" i="27"/>
  <c r="G21" i="27" s="1"/>
  <c r="G23" i="27" s="1"/>
  <c r="G32" i="27" s="1"/>
  <c r="F10" i="27"/>
  <c r="F21" i="27" s="1"/>
  <c r="F23" i="27" s="1"/>
  <c r="F32" i="27" s="1"/>
  <c r="E10" i="27"/>
  <c r="E21" i="27" s="1"/>
  <c r="E23" i="27" s="1"/>
  <c r="E32" i="27" s="1"/>
  <c r="D10" i="27"/>
  <c r="D21" i="27" s="1"/>
  <c r="D23" i="27" s="1"/>
  <c r="D32" i="27" s="1"/>
  <c r="C10" i="27"/>
  <c r="C21" i="27" s="1"/>
  <c r="C23" i="27" s="1"/>
  <c r="C32" i="27" s="1"/>
  <c r="P9" i="27"/>
  <c r="O9" i="27"/>
  <c r="N9" i="27"/>
  <c r="M9" i="27"/>
  <c r="P8" i="27"/>
  <c r="O8" i="27"/>
  <c r="N8" i="27"/>
  <c r="M8" i="27"/>
  <c r="P7" i="27"/>
  <c r="P18" i="27" s="1"/>
  <c r="O7" i="27"/>
  <c r="O18" i="27" s="1"/>
  <c r="N7" i="27"/>
  <c r="N18" i="27" s="1"/>
  <c r="N20" i="27" s="1"/>
  <c r="N31" i="27" s="1"/>
  <c r="F9" i="28" s="1"/>
  <c r="M7" i="27"/>
  <c r="M18" i="27" s="1"/>
  <c r="M20" i="27" s="1"/>
  <c r="M31" i="27" s="1"/>
  <c r="E9" i="28" s="1"/>
  <c r="L7" i="27"/>
  <c r="L18" i="27" s="1"/>
  <c r="L20" i="27" s="1"/>
  <c r="L31" i="27" s="1"/>
  <c r="K7" i="27"/>
  <c r="K18" i="27" s="1"/>
  <c r="K20" i="27" s="1"/>
  <c r="K31" i="27" s="1"/>
  <c r="J7" i="27"/>
  <c r="I7" i="27"/>
  <c r="H7" i="27"/>
  <c r="G7" i="27"/>
  <c r="F7" i="27"/>
  <c r="E7" i="27"/>
  <c r="D7" i="27"/>
  <c r="C7" i="27"/>
  <c r="C18" i="27" s="1"/>
  <c r="C20" i="27" s="1"/>
  <c r="C31" i="27" s="1"/>
  <c r="K26" i="34" l="1"/>
  <c r="K15" i="34"/>
  <c r="K13" i="34"/>
  <c r="K23" i="34"/>
  <c r="K22" i="34"/>
  <c r="K8" i="34"/>
  <c r="K21" i="34"/>
  <c r="K30" i="34"/>
  <c r="K20" i="34"/>
  <c r="K29" i="34"/>
  <c r="K19" i="34"/>
  <c r="K7" i="34"/>
  <c r="K28" i="34"/>
  <c r="K27" i="34"/>
  <c r="K35" i="34"/>
  <c r="L35" i="34" s="1"/>
  <c r="K25" i="34"/>
  <c r="K14" i="34"/>
  <c r="K34" i="34"/>
  <c r="K24" i="34"/>
  <c r="K33" i="34"/>
  <c r="K12" i="34"/>
  <c r="K32" i="34"/>
  <c r="K31" i="34"/>
  <c r="K9" i="34"/>
  <c r="K18" i="34"/>
  <c r="K16" i="34"/>
  <c r="L16" i="34" s="1"/>
  <c r="K10" i="34"/>
  <c r="L10" i="34" s="1"/>
  <c r="I10" i="28"/>
  <c r="M10" i="28" s="1"/>
  <c r="T32" i="27"/>
  <c r="I11" i="28"/>
  <c r="M11" i="28" s="1"/>
  <c r="T33" i="27"/>
  <c r="O10" i="27"/>
  <c r="O21" i="27" s="1"/>
  <c r="O23" i="27" s="1"/>
  <c r="O32" i="27" s="1"/>
  <c r="G10" i="28" s="1"/>
  <c r="P10" i="27"/>
  <c r="P21" i="27" s="1"/>
  <c r="P23" i="27" s="1"/>
  <c r="P32" i="27" s="1"/>
  <c r="H10" i="28" s="1"/>
  <c r="K34" i="27"/>
  <c r="P20" i="27"/>
  <c r="P31" i="27" s="1"/>
  <c r="H9" i="28" s="1"/>
  <c r="H12" i="28" s="1"/>
  <c r="C9" i="28"/>
  <c r="C12" i="28" s="1"/>
  <c r="N10" i="27"/>
  <c r="N21" i="27" s="1"/>
  <c r="N23" i="27" s="1"/>
  <c r="N32" i="27" s="1"/>
  <c r="F10" i="28" s="1"/>
  <c r="F12" i="28" s="1"/>
  <c r="L34" i="27"/>
  <c r="D9" i="28"/>
  <c r="M10" i="27"/>
  <c r="M21" i="27" s="1"/>
  <c r="M23" i="27" s="1"/>
  <c r="M32" i="27" s="1"/>
  <c r="E10" i="28" s="1"/>
  <c r="E12" i="28" s="1"/>
  <c r="O20" i="27"/>
  <c r="O31" i="27" s="1"/>
  <c r="G9" i="28" s="1"/>
  <c r="AD40" i="33"/>
  <c r="J35" i="35"/>
  <c r="W34" i="32"/>
  <c r="AD39" i="33"/>
  <c r="J34" i="35"/>
  <c r="W33" i="32"/>
  <c r="AD38" i="33"/>
  <c r="J33" i="35"/>
  <c r="W32" i="32"/>
  <c r="AD9" i="33"/>
  <c r="AD37" i="33"/>
  <c r="W31" i="32"/>
  <c r="W5" i="32"/>
  <c r="I5" i="34"/>
  <c r="Q34" i="27"/>
  <c r="I9" i="28"/>
  <c r="M9" i="28" s="1"/>
  <c r="AE8" i="30"/>
  <c r="AF7" i="30" s="1"/>
  <c r="AH7" i="30" s="1"/>
  <c r="AO7" i="30" s="1"/>
  <c r="AM25" i="29"/>
  <c r="D12" i="28"/>
  <c r="F34" i="27"/>
  <c r="I34" i="27"/>
  <c r="G34" i="27"/>
  <c r="N34" i="27"/>
  <c r="H34" i="27"/>
  <c r="J34" i="27"/>
  <c r="C34" i="27"/>
  <c r="D34" i="27"/>
  <c r="E34" i="27"/>
  <c r="G12" i="28" l="1"/>
  <c r="P34" i="27"/>
  <c r="AN13" i="29"/>
  <c r="AN17" i="29"/>
  <c r="AN18" i="29"/>
  <c r="AP18" i="29" s="1"/>
  <c r="AN20" i="29"/>
  <c r="AP20" i="29" s="1"/>
  <c r="AN23" i="29"/>
  <c r="AN12" i="29"/>
  <c r="AN22" i="29"/>
  <c r="AN8" i="29"/>
  <c r="AP8" i="29" s="1"/>
  <c r="AN21" i="29"/>
  <c r="AN24" i="29"/>
  <c r="AN7" i="29"/>
  <c r="AN14" i="29"/>
  <c r="AN11" i="29"/>
  <c r="AN4" i="29"/>
  <c r="AN19" i="29"/>
  <c r="AX19" i="29" s="1"/>
  <c r="AN16" i="29"/>
  <c r="AX16" i="29" s="1"/>
  <c r="AN15" i="29"/>
  <c r="AX15" i="29" s="1"/>
  <c r="AN5" i="29"/>
  <c r="AN10" i="29"/>
  <c r="AX10" i="29" s="1"/>
  <c r="AN9" i="29"/>
  <c r="AN6" i="29"/>
  <c r="O34" i="27"/>
  <c r="M12" i="28"/>
  <c r="N10" i="28" s="1"/>
  <c r="I12" i="28"/>
  <c r="M34" i="27"/>
  <c r="AD41" i="33"/>
  <c r="W35" i="32"/>
  <c r="J32" i="35"/>
  <c r="J36" i="35" s="1"/>
  <c r="J6" i="35"/>
  <c r="AF6" i="30"/>
  <c r="AH6" i="30" s="1"/>
  <c r="AO6" i="30" s="1"/>
  <c r="AF5" i="30"/>
  <c r="AH5" i="30" s="1"/>
  <c r="AO5" i="30" s="1"/>
  <c r="AF8" i="30"/>
  <c r="AH8" i="30" s="1"/>
  <c r="AO8" i="30" s="1"/>
  <c r="AF4" i="30"/>
  <c r="AH4" i="30" s="1"/>
  <c r="AO4" i="30" s="1"/>
  <c r="AX7" i="29"/>
  <c r="AP12" i="29"/>
  <c r="AX23" i="29"/>
  <c r="AP11" i="29"/>
  <c r="AN25" i="29"/>
  <c r="T34" i="27"/>
  <c r="AP16" i="29" l="1"/>
  <c r="AP10" i="29"/>
  <c r="AP15" i="29"/>
  <c r="AX18" i="29"/>
  <c r="AP7" i="29"/>
  <c r="AP23" i="29"/>
  <c r="AP19" i="29"/>
  <c r="AX20" i="29"/>
  <c r="AX11" i="29"/>
  <c r="AX12" i="29"/>
  <c r="AX8" i="29"/>
  <c r="AX6" i="29"/>
  <c r="AP6" i="29"/>
  <c r="AX14" i="29"/>
  <c r="AP14" i="29"/>
  <c r="AX4" i="29"/>
  <c r="AP4" i="29"/>
  <c r="AX24" i="29"/>
  <c r="AP24" i="29"/>
  <c r="AX22" i="29"/>
  <c r="AP22" i="29"/>
  <c r="AX5" i="29"/>
  <c r="AP5" i="29"/>
  <c r="AX21" i="29"/>
  <c r="AP21" i="29"/>
  <c r="AX13" i="29"/>
  <c r="AP13" i="29"/>
  <c r="AX9" i="29"/>
  <c r="AP9" i="29"/>
  <c r="AP17" i="29"/>
  <c r="AX17" i="29"/>
  <c r="AX25" i="29"/>
  <c r="AP25" i="29"/>
  <c r="N12" i="28"/>
  <c r="P12" i="28" s="1"/>
  <c r="U12" i="28" s="1"/>
  <c r="N11" i="28"/>
  <c r="N9" i="28"/>
  <c r="M230" i="26" l="1"/>
  <c r="M235" i="26" s="1"/>
  <c r="L230" i="26"/>
  <c r="L235" i="26" s="1"/>
  <c r="K230" i="26"/>
  <c r="K235" i="26" s="1"/>
  <c r="J230" i="26"/>
  <c r="J235" i="26" s="1"/>
  <c r="I230" i="26"/>
  <c r="I235" i="26" s="1"/>
  <c r="H230" i="26"/>
  <c r="H235" i="26" s="1"/>
  <c r="G230" i="26"/>
  <c r="G235" i="26" s="1"/>
  <c r="F230" i="26"/>
  <c r="F235" i="26" s="1"/>
  <c r="E230" i="26"/>
  <c r="E235" i="26" s="1"/>
  <c r="D230" i="26"/>
  <c r="D235" i="26" s="1"/>
  <c r="M229" i="26"/>
  <c r="M234" i="26" s="1"/>
  <c r="L229" i="26"/>
  <c r="L234" i="26" s="1"/>
  <c r="K229" i="26"/>
  <c r="K234" i="26" s="1"/>
  <c r="J229" i="26"/>
  <c r="J234" i="26" s="1"/>
  <c r="I229" i="26"/>
  <c r="I234" i="26" s="1"/>
  <c r="H229" i="26"/>
  <c r="H234" i="26" s="1"/>
  <c r="G229" i="26"/>
  <c r="G234" i="26" s="1"/>
  <c r="F229" i="26"/>
  <c r="F234" i="26" s="1"/>
  <c r="E229" i="26"/>
  <c r="E234" i="26" s="1"/>
  <c r="D229" i="26"/>
  <c r="D234" i="26" s="1"/>
  <c r="M228" i="26"/>
  <c r="M233" i="26" s="1"/>
  <c r="L228" i="26"/>
  <c r="L233" i="26" s="1"/>
  <c r="K228" i="26"/>
  <c r="K233" i="26" s="1"/>
  <c r="J228" i="26"/>
  <c r="J233" i="26" s="1"/>
  <c r="I228" i="26"/>
  <c r="H228" i="26"/>
  <c r="H233" i="26" s="1"/>
  <c r="G228" i="26"/>
  <c r="F228" i="26"/>
  <c r="F233" i="26" s="1"/>
  <c r="E228" i="26"/>
  <c r="E233" i="26" s="1"/>
  <c r="D228" i="26"/>
  <c r="D233" i="26" s="1"/>
  <c r="M220" i="26"/>
  <c r="M225" i="26" s="1"/>
  <c r="L220" i="26"/>
  <c r="L225" i="26" s="1"/>
  <c r="K220" i="26"/>
  <c r="K225" i="26" s="1"/>
  <c r="J220" i="26"/>
  <c r="J225" i="26" s="1"/>
  <c r="I220" i="26"/>
  <c r="I225" i="26" s="1"/>
  <c r="H220" i="26"/>
  <c r="H225" i="26" s="1"/>
  <c r="G220" i="26"/>
  <c r="G225" i="26" s="1"/>
  <c r="F220" i="26"/>
  <c r="F225" i="26" s="1"/>
  <c r="E220" i="26"/>
  <c r="E225" i="26" s="1"/>
  <c r="D220" i="26"/>
  <c r="D225" i="26" s="1"/>
  <c r="M219" i="26"/>
  <c r="M224" i="26" s="1"/>
  <c r="L219" i="26"/>
  <c r="L224" i="26" s="1"/>
  <c r="K219" i="26"/>
  <c r="K224" i="26" s="1"/>
  <c r="J219" i="26"/>
  <c r="J224" i="26" s="1"/>
  <c r="I219" i="26"/>
  <c r="I224" i="26" s="1"/>
  <c r="H219" i="26"/>
  <c r="H224" i="26" s="1"/>
  <c r="G219" i="26"/>
  <c r="F219" i="26"/>
  <c r="F224" i="26" s="1"/>
  <c r="E219" i="26"/>
  <c r="E224" i="26" s="1"/>
  <c r="D219" i="26"/>
  <c r="D224" i="26" s="1"/>
  <c r="M218" i="26"/>
  <c r="M223" i="26" s="1"/>
  <c r="L218" i="26"/>
  <c r="L223" i="26" s="1"/>
  <c r="K218" i="26"/>
  <c r="J218" i="26"/>
  <c r="J223" i="26" s="1"/>
  <c r="I218" i="26"/>
  <c r="H218" i="26"/>
  <c r="H223" i="26" s="1"/>
  <c r="G218" i="26"/>
  <c r="G223" i="26" s="1"/>
  <c r="F218" i="26"/>
  <c r="F223" i="26" s="1"/>
  <c r="E218" i="26"/>
  <c r="E223" i="26" s="1"/>
  <c r="D218" i="26"/>
  <c r="D221" i="26" s="1"/>
  <c r="M240" i="26"/>
  <c r="M245" i="26" s="1"/>
  <c r="L240" i="26"/>
  <c r="L245" i="26" s="1"/>
  <c r="K240" i="26"/>
  <c r="K245" i="26" s="1"/>
  <c r="J240" i="26"/>
  <c r="J245" i="26" s="1"/>
  <c r="I240" i="26"/>
  <c r="I245" i="26" s="1"/>
  <c r="H240" i="26"/>
  <c r="H245" i="26" s="1"/>
  <c r="G240" i="26"/>
  <c r="G245" i="26" s="1"/>
  <c r="F240" i="26"/>
  <c r="F245" i="26" s="1"/>
  <c r="E240" i="26"/>
  <c r="E245" i="26" s="1"/>
  <c r="D240" i="26"/>
  <c r="D245" i="26" s="1"/>
  <c r="M239" i="26"/>
  <c r="M244" i="26" s="1"/>
  <c r="L239" i="26"/>
  <c r="L244" i="26" s="1"/>
  <c r="K239" i="26"/>
  <c r="K244" i="26" s="1"/>
  <c r="J239" i="26"/>
  <c r="J244" i="26" s="1"/>
  <c r="I239" i="26"/>
  <c r="H239" i="26"/>
  <c r="H244" i="26" s="1"/>
  <c r="G239" i="26"/>
  <c r="G244" i="26" s="1"/>
  <c r="F239" i="26"/>
  <c r="F244" i="26" s="1"/>
  <c r="E239" i="26"/>
  <c r="E244" i="26" s="1"/>
  <c r="D239" i="26"/>
  <c r="D244" i="26" s="1"/>
  <c r="M238" i="26"/>
  <c r="L238" i="26"/>
  <c r="L243" i="26" s="1"/>
  <c r="K238" i="26"/>
  <c r="J238" i="26"/>
  <c r="I238" i="26"/>
  <c r="I243" i="26" s="1"/>
  <c r="H238" i="26"/>
  <c r="H243" i="26" s="1"/>
  <c r="G238" i="26"/>
  <c r="G243" i="26" s="1"/>
  <c r="F238" i="26"/>
  <c r="F243" i="26" s="1"/>
  <c r="E238" i="26"/>
  <c r="D238" i="26"/>
  <c r="D243" i="26" s="1"/>
  <c r="M210" i="26"/>
  <c r="M215" i="26" s="1"/>
  <c r="L210" i="26"/>
  <c r="L215" i="26" s="1"/>
  <c r="K210" i="26"/>
  <c r="K215" i="26" s="1"/>
  <c r="J210" i="26"/>
  <c r="J215" i="26" s="1"/>
  <c r="I210" i="26"/>
  <c r="I215" i="26" s="1"/>
  <c r="H210" i="26"/>
  <c r="H215" i="26" s="1"/>
  <c r="G210" i="26"/>
  <c r="G215" i="26" s="1"/>
  <c r="F210" i="26"/>
  <c r="F215" i="26" s="1"/>
  <c r="E210" i="26"/>
  <c r="E215" i="26" s="1"/>
  <c r="D210" i="26"/>
  <c r="D215" i="26" s="1"/>
  <c r="M209" i="26"/>
  <c r="M214" i="26" s="1"/>
  <c r="L209" i="26"/>
  <c r="L214" i="26" s="1"/>
  <c r="K209" i="26"/>
  <c r="K214" i="26" s="1"/>
  <c r="J209" i="26"/>
  <c r="J214" i="26" s="1"/>
  <c r="I209" i="26"/>
  <c r="I214" i="26" s="1"/>
  <c r="H209" i="26"/>
  <c r="H214" i="26" s="1"/>
  <c r="G209" i="26"/>
  <c r="G214" i="26" s="1"/>
  <c r="F209" i="26"/>
  <c r="F214" i="26" s="1"/>
  <c r="E209" i="26"/>
  <c r="E214" i="26" s="1"/>
  <c r="D209" i="26"/>
  <c r="D214" i="26" s="1"/>
  <c r="M208" i="26"/>
  <c r="L208" i="26"/>
  <c r="L211" i="26" s="1"/>
  <c r="K208" i="26"/>
  <c r="J208" i="26"/>
  <c r="J213" i="26" s="1"/>
  <c r="I208" i="26"/>
  <c r="I213" i="26" s="1"/>
  <c r="H208" i="26"/>
  <c r="H213" i="26" s="1"/>
  <c r="G208" i="26"/>
  <c r="F208" i="26"/>
  <c r="F213" i="26" s="1"/>
  <c r="E208" i="26"/>
  <c r="D208" i="26"/>
  <c r="D213" i="26" s="1"/>
  <c r="M200" i="26"/>
  <c r="M205" i="26" s="1"/>
  <c r="L200" i="26"/>
  <c r="L205" i="26" s="1"/>
  <c r="K200" i="26"/>
  <c r="K205" i="26" s="1"/>
  <c r="J200" i="26"/>
  <c r="J205" i="26" s="1"/>
  <c r="I200" i="26"/>
  <c r="I205" i="26" s="1"/>
  <c r="H200" i="26"/>
  <c r="H205" i="26" s="1"/>
  <c r="G200" i="26"/>
  <c r="G205" i="26" s="1"/>
  <c r="F200" i="26"/>
  <c r="F205" i="26" s="1"/>
  <c r="E200" i="26"/>
  <c r="E205" i="26" s="1"/>
  <c r="D200" i="26"/>
  <c r="D205" i="26" s="1"/>
  <c r="M199" i="26"/>
  <c r="M204" i="26" s="1"/>
  <c r="L199" i="26"/>
  <c r="L204" i="26" s="1"/>
  <c r="K199" i="26"/>
  <c r="K204" i="26" s="1"/>
  <c r="J199" i="26"/>
  <c r="J204" i="26" s="1"/>
  <c r="I199" i="26"/>
  <c r="I204" i="26" s="1"/>
  <c r="H199" i="26"/>
  <c r="H204" i="26" s="1"/>
  <c r="G199" i="26"/>
  <c r="G204" i="26" s="1"/>
  <c r="F199" i="26"/>
  <c r="F204" i="26" s="1"/>
  <c r="E199" i="26"/>
  <c r="E204" i="26" s="1"/>
  <c r="D199" i="26"/>
  <c r="D204" i="26" s="1"/>
  <c r="M198" i="26"/>
  <c r="L198" i="26"/>
  <c r="L203" i="26" s="1"/>
  <c r="K198" i="26"/>
  <c r="K203" i="26" s="1"/>
  <c r="J198" i="26"/>
  <c r="J203" i="26" s="1"/>
  <c r="I198" i="26"/>
  <c r="H198" i="26"/>
  <c r="H203" i="26" s="1"/>
  <c r="G198" i="26"/>
  <c r="F198" i="26"/>
  <c r="F203" i="26" s="1"/>
  <c r="E198" i="26"/>
  <c r="E203" i="26" s="1"/>
  <c r="D198" i="26"/>
  <c r="D203" i="26" s="1"/>
  <c r="M190" i="26"/>
  <c r="M195" i="26" s="1"/>
  <c r="L190" i="26"/>
  <c r="L195" i="26" s="1"/>
  <c r="K190" i="26"/>
  <c r="K195" i="26" s="1"/>
  <c r="J190" i="26"/>
  <c r="J195" i="26" s="1"/>
  <c r="I190" i="26"/>
  <c r="I195" i="26" s="1"/>
  <c r="H190" i="26"/>
  <c r="H195" i="26" s="1"/>
  <c r="G190" i="26"/>
  <c r="G195" i="26" s="1"/>
  <c r="F190" i="26"/>
  <c r="F195" i="26" s="1"/>
  <c r="E190" i="26"/>
  <c r="E195" i="26" s="1"/>
  <c r="D190" i="26"/>
  <c r="D195" i="26" s="1"/>
  <c r="M189" i="26"/>
  <c r="M194" i="26" s="1"/>
  <c r="L189" i="26"/>
  <c r="L194" i="26" s="1"/>
  <c r="K189" i="26"/>
  <c r="K194" i="26" s="1"/>
  <c r="J189" i="26"/>
  <c r="J194" i="26" s="1"/>
  <c r="I189" i="26"/>
  <c r="I194" i="26" s="1"/>
  <c r="H189" i="26"/>
  <c r="H194" i="26" s="1"/>
  <c r="G189" i="26"/>
  <c r="G194" i="26" s="1"/>
  <c r="F189" i="26"/>
  <c r="F194" i="26" s="1"/>
  <c r="E189" i="26"/>
  <c r="E194" i="26" s="1"/>
  <c r="D189" i="26"/>
  <c r="D194" i="26" s="1"/>
  <c r="M188" i="26"/>
  <c r="M193" i="26" s="1"/>
  <c r="L188" i="26"/>
  <c r="L193" i="26" s="1"/>
  <c r="K188" i="26"/>
  <c r="J188" i="26"/>
  <c r="J191" i="26" s="1"/>
  <c r="I188" i="26"/>
  <c r="H188" i="26"/>
  <c r="H193" i="26" s="1"/>
  <c r="G188" i="26"/>
  <c r="G193" i="26" s="1"/>
  <c r="F188" i="26"/>
  <c r="F193" i="26" s="1"/>
  <c r="E188" i="26"/>
  <c r="E193" i="26" s="1"/>
  <c r="D188" i="26"/>
  <c r="D193" i="26" s="1"/>
  <c r="M180" i="26"/>
  <c r="M185" i="26" s="1"/>
  <c r="L180" i="26"/>
  <c r="L185" i="26" s="1"/>
  <c r="K180" i="26"/>
  <c r="K185" i="26" s="1"/>
  <c r="J180" i="26"/>
  <c r="J185" i="26" s="1"/>
  <c r="I180" i="26"/>
  <c r="I185" i="26" s="1"/>
  <c r="H180" i="26"/>
  <c r="H185" i="26" s="1"/>
  <c r="G180" i="26"/>
  <c r="G185" i="26" s="1"/>
  <c r="F180" i="26"/>
  <c r="F185" i="26" s="1"/>
  <c r="E180" i="26"/>
  <c r="E185" i="26" s="1"/>
  <c r="D180" i="26"/>
  <c r="D185" i="26" s="1"/>
  <c r="M179" i="26"/>
  <c r="M184" i="26" s="1"/>
  <c r="L179" i="26"/>
  <c r="L184" i="26" s="1"/>
  <c r="K179" i="26"/>
  <c r="K184" i="26" s="1"/>
  <c r="J179" i="26"/>
  <c r="J184" i="26" s="1"/>
  <c r="I179" i="26"/>
  <c r="I184" i="26" s="1"/>
  <c r="H179" i="26"/>
  <c r="H184" i="26" s="1"/>
  <c r="G179" i="26"/>
  <c r="G184" i="26" s="1"/>
  <c r="F179" i="26"/>
  <c r="F184" i="26" s="1"/>
  <c r="E179" i="26"/>
  <c r="E184" i="26" s="1"/>
  <c r="D179" i="26"/>
  <c r="D184" i="26" s="1"/>
  <c r="M178" i="26"/>
  <c r="L178" i="26"/>
  <c r="L183" i="26" s="1"/>
  <c r="K178" i="26"/>
  <c r="J178" i="26"/>
  <c r="J183" i="26" s="1"/>
  <c r="I178" i="26"/>
  <c r="I183" i="26" s="1"/>
  <c r="H178" i="26"/>
  <c r="H183" i="26" s="1"/>
  <c r="G178" i="26"/>
  <c r="G183" i="26" s="1"/>
  <c r="F178" i="26"/>
  <c r="F183" i="26" s="1"/>
  <c r="E178" i="26"/>
  <c r="D178" i="26"/>
  <c r="D183" i="26" s="1"/>
  <c r="M170" i="26"/>
  <c r="M175" i="26" s="1"/>
  <c r="L170" i="26"/>
  <c r="L175" i="26" s="1"/>
  <c r="K170" i="26"/>
  <c r="K175" i="26" s="1"/>
  <c r="J170" i="26"/>
  <c r="J175" i="26" s="1"/>
  <c r="I170" i="26"/>
  <c r="I175" i="26" s="1"/>
  <c r="H170" i="26"/>
  <c r="H175" i="26" s="1"/>
  <c r="G170" i="26"/>
  <c r="G175" i="26" s="1"/>
  <c r="F170" i="26"/>
  <c r="F175" i="26" s="1"/>
  <c r="E170" i="26"/>
  <c r="E175" i="26" s="1"/>
  <c r="D170" i="26"/>
  <c r="D175" i="26" s="1"/>
  <c r="M169" i="26"/>
  <c r="M174" i="26" s="1"/>
  <c r="L169" i="26"/>
  <c r="L174" i="26" s="1"/>
  <c r="K169" i="26"/>
  <c r="K174" i="26" s="1"/>
  <c r="J169" i="26"/>
  <c r="J174" i="26" s="1"/>
  <c r="I169" i="26"/>
  <c r="I174" i="26" s="1"/>
  <c r="H169" i="26"/>
  <c r="H174" i="26" s="1"/>
  <c r="G169" i="26"/>
  <c r="G174" i="26" s="1"/>
  <c r="F169" i="26"/>
  <c r="F174" i="26" s="1"/>
  <c r="E169" i="26"/>
  <c r="E174" i="26" s="1"/>
  <c r="D169" i="26"/>
  <c r="D174" i="26" s="1"/>
  <c r="M168" i="26"/>
  <c r="L168" i="26"/>
  <c r="L173" i="26" s="1"/>
  <c r="K168" i="26"/>
  <c r="K173" i="26" s="1"/>
  <c r="J168" i="26"/>
  <c r="J173" i="26" s="1"/>
  <c r="I168" i="26"/>
  <c r="I173" i="26" s="1"/>
  <c r="H168" i="26"/>
  <c r="H173" i="26" s="1"/>
  <c r="G168" i="26"/>
  <c r="F168" i="26"/>
  <c r="F171" i="26" s="1"/>
  <c r="E168" i="26"/>
  <c r="D168" i="26"/>
  <c r="D173" i="26" s="1"/>
  <c r="M160" i="26"/>
  <c r="M165" i="26" s="1"/>
  <c r="L160" i="26"/>
  <c r="L165" i="26" s="1"/>
  <c r="K160" i="26"/>
  <c r="K165" i="26" s="1"/>
  <c r="J160" i="26"/>
  <c r="J165" i="26" s="1"/>
  <c r="I160" i="26"/>
  <c r="I165" i="26" s="1"/>
  <c r="H160" i="26"/>
  <c r="H165" i="26" s="1"/>
  <c r="G160" i="26"/>
  <c r="G165" i="26" s="1"/>
  <c r="F160" i="26"/>
  <c r="F165" i="26" s="1"/>
  <c r="E160" i="26"/>
  <c r="E165" i="26" s="1"/>
  <c r="D160" i="26"/>
  <c r="D165" i="26" s="1"/>
  <c r="M159" i="26"/>
  <c r="M164" i="26" s="1"/>
  <c r="L159" i="26"/>
  <c r="L164" i="26" s="1"/>
  <c r="K159" i="26"/>
  <c r="K164" i="26" s="1"/>
  <c r="J159" i="26"/>
  <c r="J164" i="26" s="1"/>
  <c r="I159" i="26"/>
  <c r="I164" i="26" s="1"/>
  <c r="H159" i="26"/>
  <c r="H164" i="26" s="1"/>
  <c r="G159" i="26"/>
  <c r="G164" i="26" s="1"/>
  <c r="F159" i="26"/>
  <c r="F164" i="26" s="1"/>
  <c r="E159" i="26"/>
  <c r="E164" i="26" s="1"/>
  <c r="D159" i="26"/>
  <c r="D164" i="26" s="1"/>
  <c r="M158" i="26"/>
  <c r="M163" i="26" s="1"/>
  <c r="L158" i="26"/>
  <c r="L163" i="26" s="1"/>
  <c r="K158" i="26"/>
  <c r="K163" i="26" s="1"/>
  <c r="J158" i="26"/>
  <c r="J163" i="26" s="1"/>
  <c r="I158" i="26"/>
  <c r="H158" i="26"/>
  <c r="H161" i="26" s="1"/>
  <c r="G158" i="26"/>
  <c r="F158" i="26"/>
  <c r="F163" i="26" s="1"/>
  <c r="E158" i="26"/>
  <c r="E163" i="26" s="1"/>
  <c r="D158" i="26"/>
  <c r="D163" i="26" s="1"/>
  <c r="M150" i="26"/>
  <c r="M155" i="26" s="1"/>
  <c r="L150" i="26"/>
  <c r="L155" i="26" s="1"/>
  <c r="K150" i="26"/>
  <c r="K155" i="26" s="1"/>
  <c r="J150" i="26"/>
  <c r="J155" i="26" s="1"/>
  <c r="I150" i="26"/>
  <c r="I155" i="26" s="1"/>
  <c r="H150" i="26"/>
  <c r="H155" i="26" s="1"/>
  <c r="G150" i="26"/>
  <c r="G155" i="26" s="1"/>
  <c r="F150" i="26"/>
  <c r="F155" i="26" s="1"/>
  <c r="E150" i="26"/>
  <c r="E155" i="26" s="1"/>
  <c r="D150" i="26"/>
  <c r="D155" i="26" s="1"/>
  <c r="M149" i="26"/>
  <c r="M154" i="26" s="1"/>
  <c r="L149" i="26"/>
  <c r="L154" i="26" s="1"/>
  <c r="K149" i="26"/>
  <c r="K154" i="26" s="1"/>
  <c r="J149" i="26"/>
  <c r="J154" i="26" s="1"/>
  <c r="I149" i="26"/>
  <c r="I154" i="26" s="1"/>
  <c r="H149" i="26"/>
  <c r="H154" i="26" s="1"/>
  <c r="G149" i="26"/>
  <c r="G154" i="26" s="1"/>
  <c r="F149" i="26"/>
  <c r="F154" i="26" s="1"/>
  <c r="E149" i="26"/>
  <c r="E154" i="26" s="1"/>
  <c r="D149" i="26"/>
  <c r="D154" i="26" s="1"/>
  <c r="M148" i="26"/>
  <c r="M153" i="26" s="1"/>
  <c r="L148" i="26"/>
  <c r="L153" i="26" s="1"/>
  <c r="K148" i="26"/>
  <c r="J148" i="26"/>
  <c r="J151" i="26" s="1"/>
  <c r="I148" i="26"/>
  <c r="H148" i="26"/>
  <c r="G148" i="26"/>
  <c r="G153" i="26" s="1"/>
  <c r="F148" i="26"/>
  <c r="F153" i="26" s="1"/>
  <c r="E148" i="26"/>
  <c r="E153" i="26" s="1"/>
  <c r="D148" i="26"/>
  <c r="D153" i="26" s="1"/>
  <c r="D156" i="26" s="1"/>
  <c r="M140" i="26"/>
  <c r="M145" i="26" s="1"/>
  <c r="L140" i="26"/>
  <c r="L145" i="26" s="1"/>
  <c r="K140" i="26"/>
  <c r="K145" i="26" s="1"/>
  <c r="J140" i="26"/>
  <c r="J145" i="26" s="1"/>
  <c r="I140" i="26"/>
  <c r="I145" i="26" s="1"/>
  <c r="H140" i="26"/>
  <c r="H145" i="26" s="1"/>
  <c r="G140" i="26"/>
  <c r="G145" i="26" s="1"/>
  <c r="F140" i="26"/>
  <c r="F145" i="26" s="1"/>
  <c r="E140" i="26"/>
  <c r="E145" i="26" s="1"/>
  <c r="D140" i="26"/>
  <c r="D145" i="26" s="1"/>
  <c r="M139" i="26"/>
  <c r="M144" i="26" s="1"/>
  <c r="L139" i="26"/>
  <c r="L144" i="26" s="1"/>
  <c r="K139" i="26"/>
  <c r="K144" i="26" s="1"/>
  <c r="J139" i="26"/>
  <c r="J144" i="26" s="1"/>
  <c r="I139" i="26"/>
  <c r="I144" i="26" s="1"/>
  <c r="H139" i="26"/>
  <c r="H144" i="26" s="1"/>
  <c r="G139" i="26"/>
  <c r="G144" i="26" s="1"/>
  <c r="F139" i="26"/>
  <c r="F144" i="26" s="1"/>
  <c r="E139" i="26"/>
  <c r="E144" i="26" s="1"/>
  <c r="D139" i="26"/>
  <c r="D144" i="26" s="1"/>
  <c r="M138" i="26"/>
  <c r="M143" i="26" s="1"/>
  <c r="L138" i="26"/>
  <c r="L141" i="26" s="1"/>
  <c r="K138" i="26"/>
  <c r="J138" i="26"/>
  <c r="I138" i="26"/>
  <c r="I143" i="26" s="1"/>
  <c r="H138" i="26"/>
  <c r="H143" i="26" s="1"/>
  <c r="G138" i="26"/>
  <c r="G143" i="26" s="1"/>
  <c r="F138" i="26"/>
  <c r="F143" i="26" s="1"/>
  <c r="E138" i="26"/>
  <c r="E143" i="26" s="1"/>
  <c r="D138" i="26"/>
  <c r="D143" i="26" s="1"/>
  <c r="D146" i="26" s="1"/>
  <c r="M130" i="26"/>
  <c r="M135" i="26" s="1"/>
  <c r="L130" i="26"/>
  <c r="L135" i="26" s="1"/>
  <c r="K130" i="26"/>
  <c r="K135" i="26" s="1"/>
  <c r="J130" i="26"/>
  <c r="J135" i="26" s="1"/>
  <c r="I130" i="26"/>
  <c r="I135" i="26" s="1"/>
  <c r="H130" i="26"/>
  <c r="H135" i="26" s="1"/>
  <c r="G130" i="26"/>
  <c r="G135" i="26" s="1"/>
  <c r="F130" i="26"/>
  <c r="F135" i="26" s="1"/>
  <c r="E130" i="26"/>
  <c r="E135" i="26" s="1"/>
  <c r="D130" i="26"/>
  <c r="D135" i="26" s="1"/>
  <c r="M129" i="26"/>
  <c r="M134" i="26" s="1"/>
  <c r="L129" i="26"/>
  <c r="L134" i="26" s="1"/>
  <c r="K129" i="26"/>
  <c r="K134" i="26" s="1"/>
  <c r="J129" i="26"/>
  <c r="J134" i="26" s="1"/>
  <c r="I129" i="26"/>
  <c r="I134" i="26" s="1"/>
  <c r="H129" i="26"/>
  <c r="H134" i="26" s="1"/>
  <c r="G129" i="26"/>
  <c r="G134" i="26" s="1"/>
  <c r="F129" i="26"/>
  <c r="F134" i="26" s="1"/>
  <c r="E129" i="26"/>
  <c r="E134" i="26" s="1"/>
  <c r="D129" i="26"/>
  <c r="D134" i="26" s="1"/>
  <c r="M128" i="26"/>
  <c r="L128" i="26"/>
  <c r="K128" i="26"/>
  <c r="K133" i="26" s="1"/>
  <c r="J128" i="26"/>
  <c r="J133" i="26" s="1"/>
  <c r="I128" i="26"/>
  <c r="I133" i="26" s="1"/>
  <c r="H128" i="26"/>
  <c r="H133" i="26" s="1"/>
  <c r="G128" i="26"/>
  <c r="G133" i="26" s="1"/>
  <c r="F128" i="26"/>
  <c r="F133" i="26" s="1"/>
  <c r="F136" i="26" s="1"/>
  <c r="E128" i="26"/>
  <c r="D128" i="26"/>
  <c r="M120" i="26"/>
  <c r="M125" i="26" s="1"/>
  <c r="L120" i="26"/>
  <c r="L125" i="26" s="1"/>
  <c r="K120" i="26"/>
  <c r="K125" i="26" s="1"/>
  <c r="J120" i="26"/>
  <c r="J125" i="26" s="1"/>
  <c r="I120" i="26"/>
  <c r="I125" i="26" s="1"/>
  <c r="H120" i="26"/>
  <c r="H125" i="26" s="1"/>
  <c r="G120" i="26"/>
  <c r="G125" i="26" s="1"/>
  <c r="F120" i="26"/>
  <c r="F125" i="26" s="1"/>
  <c r="E120" i="26"/>
  <c r="E125" i="26" s="1"/>
  <c r="D120" i="26"/>
  <c r="D125" i="26" s="1"/>
  <c r="M119" i="26"/>
  <c r="M124" i="26" s="1"/>
  <c r="L119" i="26"/>
  <c r="L124" i="26" s="1"/>
  <c r="K119" i="26"/>
  <c r="J119" i="26"/>
  <c r="J124" i="26" s="1"/>
  <c r="I119" i="26"/>
  <c r="I124" i="26" s="1"/>
  <c r="H119" i="26"/>
  <c r="H124" i="26" s="1"/>
  <c r="G119" i="26"/>
  <c r="G124" i="26" s="1"/>
  <c r="F119" i="26"/>
  <c r="F124" i="26" s="1"/>
  <c r="E119" i="26"/>
  <c r="E124" i="26" s="1"/>
  <c r="D119" i="26"/>
  <c r="D124" i="26" s="1"/>
  <c r="M118" i="26"/>
  <c r="M123" i="26" s="1"/>
  <c r="L118" i="26"/>
  <c r="K118" i="26"/>
  <c r="K123" i="26" s="1"/>
  <c r="J118" i="26"/>
  <c r="I118" i="26"/>
  <c r="I123" i="26" s="1"/>
  <c r="H118" i="26"/>
  <c r="H123" i="26" s="1"/>
  <c r="H126" i="26" s="1"/>
  <c r="G118" i="26"/>
  <c r="F118" i="26"/>
  <c r="E118" i="26"/>
  <c r="D118" i="26"/>
  <c r="M110" i="26"/>
  <c r="M115" i="26" s="1"/>
  <c r="L110" i="26"/>
  <c r="L115" i="26" s="1"/>
  <c r="K110" i="26"/>
  <c r="K115" i="26" s="1"/>
  <c r="J110" i="26"/>
  <c r="J115" i="26" s="1"/>
  <c r="I110" i="26"/>
  <c r="I115" i="26" s="1"/>
  <c r="H110" i="26"/>
  <c r="H115" i="26" s="1"/>
  <c r="G110" i="26"/>
  <c r="G115" i="26" s="1"/>
  <c r="F110" i="26"/>
  <c r="F115" i="26" s="1"/>
  <c r="E110" i="26"/>
  <c r="E115" i="26" s="1"/>
  <c r="D110" i="26"/>
  <c r="D115" i="26" s="1"/>
  <c r="M109" i="26"/>
  <c r="M114" i="26" s="1"/>
  <c r="L109" i="26"/>
  <c r="L114" i="26" s="1"/>
  <c r="K109" i="26"/>
  <c r="K114" i="26" s="1"/>
  <c r="J109" i="26"/>
  <c r="J114" i="26" s="1"/>
  <c r="I109" i="26"/>
  <c r="I114" i="26" s="1"/>
  <c r="H109" i="26"/>
  <c r="H114" i="26" s="1"/>
  <c r="G109" i="26"/>
  <c r="G114" i="26" s="1"/>
  <c r="F109" i="26"/>
  <c r="F114" i="26" s="1"/>
  <c r="E109" i="26"/>
  <c r="E114" i="26" s="1"/>
  <c r="D109" i="26"/>
  <c r="D114" i="26" s="1"/>
  <c r="M108" i="26"/>
  <c r="M113" i="26" s="1"/>
  <c r="L108" i="26"/>
  <c r="L113" i="26" s="1"/>
  <c r="K108" i="26"/>
  <c r="K113" i="26" s="1"/>
  <c r="J108" i="26"/>
  <c r="J113" i="26" s="1"/>
  <c r="I108" i="26"/>
  <c r="H108" i="26"/>
  <c r="G108" i="26"/>
  <c r="F108" i="26"/>
  <c r="F111" i="26" s="1"/>
  <c r="E108" i="26"/>
  <c r="E113" i="26" s="1"/>
  <c r="D108" i="26"/>
  <c r="D113" i="26" s="1"/>
  <c r="G103" i="26"/>
  <c r="M100" i="26"/>
  <c r="M105" i="26" s="1"/>
  <c r="L100" i="26"/>
  <c r="L105" i="26" s="1"/>
  <c r="K100" i="26"/>
  <c r="K105" i="26" s="1"/>
  <c r="J100" i="26"/>
  <c r="J105" i="26" s="1"/>
  <c r="I100" i="26"/>
  <c r="I105" i="26" s="1"/>
  <c r="H100" i="26"/>
  <c r="H105" i="26" s="1"/>
  <c r="G100" i="26"/>
  <c r="G105" i="26" s="1"/>
  <c r="F100" i="26"/>
  <c r="F105" i="26" s="1"/>
  <c r="E100" i="26"/>
  <c r="E105" i="26" s="1"/>
  <c r="D100" i="26"/>
  <c r="D105" i="26" s="1"/>
  <c r="M99" i="26"/>
  <c r="M104" i="26" s="1"/>
  <c r="L99" i="26"/>
  <c r="L104" i="26" s="1"/>
  <c r="K99" i="26"/>
  <c r="K104" i="26" s="1"/>
  <c r="J99" i="26"/>
  <c r="J104" i="26" s="1"/>
  <c r="I99" i="26"/>
  <c r="I104" i="26" s="1"/>
  <c r="H99" i="26"/>
  <c r="H104" i="26" s="1"/>
  <c r="G99" i="26"/>
  <c r="G104" i="26" s="1"/>
  <c r="F99" i="26"/>
  <c r="F104" i="26" s="1"/>
  <c r="E99" i="26"/>
  <c r="E104" i="26" s="1"/>
  <c r="D99" i="26"/>
  <c r="D104" i="26" s="1"/>
  <c r="M98" i="26"/>
  <c r="M103" i="26" s="1"/>
  <c r="L98" i="26"/>
  <c r="L103" i="26" s="1"/>
  <c r="K98" i="26"/>
  <c r="K101" i="26" s="1"/>
  <c r="J98" i="26"/>
  <c r="I98" i="26"/>
  <c r="I103" i="26" s="1"/>
  <c r="H98" i="26"/>
  <c r="H103" i="26" s="1"/>
  <c r="G98" i="26"/>
  <c r="F98" i="26"/>
  <c r="F103" i="26" s="1"/>
  <c r="E98" i="26"/>
  <c r="E103" i="26" s="1"/>
  <c r="D98" i="26"/>
  <c r="D103" i="26" s="1"/>
  <c r="M90" i="26"/>
  <c r="M95" i="26" s="1"/>
  <c r="L90" i="26"/>
  <c r="L95" i="26" s="1"/>
  <c r="K90" i="26"/>
  <c r="K95" i="26" s="1"/>
  <c r="J90" i="26"/>
  <c r="J95" i="26" s="1"/>
  <c r="I90" i="26"/>
  <c r="I95" i="26" s="1"/>
  <c r="H90" i="26"/>
  <c r="H95" i="26" s="1"/>
  <c r="G90" i="26"/>
  <c r="G95" i="26" s="1"/>
  <c r="F90" i="26"/>
  <c r="F95" i="26" s="1"/>
  <c r="E90" i="26"/>
  <c r="E95" i="26" s="1"/>
  <c r="D90" i="26"/>
  <c r="D95" i="26" s="1"/>
  <c r="M89" i="26"/>
  <c r="M94" i="26" s="1"/>
  <c r="L89" i="26"/>
  <c r="L94" i="26" s="1"/>
  <c r="K89" i="26"/>
  <c r="K94" i="26" s="1"/>
  <c r="J89" i="26"/>
  <c r="J94" i="26" s="1"/>
  <c r="I89" i="26"/>
  <c r="I94" i="26" s="1"/>
  <c r="H89" i="26"/>
  <c r="H94" i="26" s="1"/>
  <c r="G89" i="26"/>
  <c r="G94" i="26" s="1"/>
  <c r="F89" i="26"/>
  <c r="F94" i="26" s="1"/>
  <c r="E89" i="26"/>
  <c r="E94" i="26" s="1"/>
  <c r="D89" i="26"/>
  <c r="D94" i="26" s="1"/>
  <c r="M88" i="26"/>
  <c r="L88" i="26"/>
  <c r="K88" i="26"/>
  <c r="K93" i="26" s="1"/>
  <c r="J88" i="26"/>
  <c r="J93" i="26" s="1"/>
  <c r="I88" i="26"/>
  <c r="I91" i="26" s="1"/>
  <c r="H88" i="26"/>
  <c r="H93" i="26" s="1"/>
  <c r="G88" i="26"/>
  <c r="F88" i="26"/>
  <c r="E88" i="26"/>
  <c r="D88" i="26"/>
  <c r="M80" i="26"/>
  <c r="M85" i="26" s="1"/>
  <c r="L80" i="26"/>
  <c r="L85" i="26" s="1"/>
  <c r="K80" i="26"/>
  <c r="K85" i="26" s="1"/>
  <c r="J80" i="26"/>
  <c r="J85" i="26" s="1"/>
  <c r="I80" i="26"/>
  <c r="I85" i="26" s="1"/>
  <c r="H80" i="26"/>
  <c r="H85" i="26" s="1"/>
  <c r="G80" i="26"/>
  <c r="G85" i="26" s="1"/>
  <c r="F80" i="26"/>
  <c r="F85" i="26" s="1"/>
  <c r="E80" i="26"/>
  <c r="E85" i="26" s="1"/>
  <c r="D80" i="26"/>
  <c r="D85" i="26" s="1"/>
  <c r="M79" i="26"/>
  <c r="M84" i="26" s="1"/>
  <c r="L79" i="26"/>
  <c r="L84" i="26" s="1"/>
  <c r="K79" i="26"/>
  <c r="K84" i="26" s="1"/>
  <c r="J79" i="26"/>
  <c r="J84" i="26" s="1"/>
  <c r="I79" i="26"/>
  <c r="I84" i="26" s="1"/>
  <c r="H79" i="26"/>
  <c r="H84" i="26" s="1"/>
  <c r="G79" i="26"/>
  <c r="G84" i="26" s="1"/>
  <c r="F79" i="26"/>
  <c r="F84" i="26" s="1"/>
  <c r="E79" i="26"/>
  <c r="E84" i="26" s="1"/>
  <c r="D79" i="26"/>
  <c r="D84" i="26" s="1"/>
  <c r="M78" i="26"/>
  <c r="L78" i="26"/>
  <c r="L83" i="26" s="1"/>
  <c r="K78" i="26"/>
  <c r="K83" i="26" s="1"/>
  <c r="J78" i="26"/>
  <c r="J83" i="26" s="1"/>
  <c r="I78" i="26"/>
  <c r="H78" i="26"/>
  <c r="H83" i="26" s="1"/>
  <c r="H86" i="26" s="1"/>
  <c r="G78" i="26"/>
  <c r="F78" i="26"/>
  <c r="E78" i="26"/>
  <c r="D78" i="26"/>
  <c r="D83" i="26" s="1"/>
  <c r="M70" i="26"/>
  <c r="M75" i="26" s="1"/>
  <c r="L70" i="26"/>
  <c r="L75" i="26" s="1"/>
  <c r="K70" i="26"/>
  <c r="K75" i="26" s="1"/>
  <c r="J70" i="26"/>
  <c r="J75" i="26" s="1"/>
  <c r="I70" i="26"/>
  <c r="I75" i="26" s="1"/>
  <c r="H70" i="26"/>
  <c r="H75" i="26" s="1"/>
  <c r="G70" i="26"/>
  <c r="G75" i="26" s="1"/>
  <c r="F70" i="26"/>
  <c r="F75" i="26" s="1"/>
  <c r="E70" i="26"/>
  <c r="E75" i="26" s="1"/>
  <c r="D70" i="26"/>
  <c r="D75" i="26" s="1"/>
  <c r="M69" i="26"/>
  <c r="M74" i="26" s="1"/>
  <c r="L69" i="26"/>
  <c r="L74" i="26" s="1"/>
  <c r="K69" i="26"/>
  <c r="K74" i="26" s="1"/>
  <c r="J69" i="26"/>
  <c r="J74" i="26" s="1"/>
  <c r="I69" i="26"/>
  <c r="I74" i="26" s="1"/>
  <c r="H69" i="26"/>
  <c r="H74" i="26" s="1"/>
  <c r="G69" i="26"/>
  <c r="G74" i="26" s="1"/>
  <c r="F69" i="26"/>
  <c r="F74" i="26" s="1"/>
  <c r="E69" i="26"/>
  <c r="E74" i="26" s="1"/>
  <c r="D69" i="26"/>
  <c r="D74" i="26" s="1"/>
  <c r="M68" i="26"/>
  <c r="M73" i="26" s="1"/>
  <c r="L68" i="26"/>
  <c r="L73" i="26" s="1"/>
  <c r="K68" i="26"/>
  <c r="J68" i="26"/>
  <c r="J73" i="26" s="1"/>
  <c r="I68" i="26"/>
  <c r="H68" i="26"/>
  <c r="G68" i="26"/>
  <c r="G73" i="26" s="1"/>
  <c r="F68" i="26"/>
  <c r="F73" i="26" s="1"/>
  <c r="E68" i="26"/>
  <c r="E73" i="26" s="1"/>
  <c r="D68" i="26"/>
  <c r="D73" i="26" s="1"/>
  <c r="M60" i="26"/>
  <c r="M65" i="26" s="1"/>
  <c r="L60" i="26"/>
  <c r="L65" i="26" s="1"/>
  <c r="K60" i="26"/>
  <c r="K65" i="26" s="1"/>
  <c r="J60" i="26"/>
  <c r="J65" i="26" s="1"/>
  <c r="I60" i="26"/>
  <c r="I65" i="26" s="1"/>
  <c r="H60" i="26"/>
  <c r="H65" i="26" s="1"/>
  <c r="G60" i="26"/>
  <c r="G65" i="26" s="1"/>
  <c r="F60" i="26"/>
  <c r="F65" i="26" s="1"/>
  <c r="E60" i="26"/>
  <c r="E65" i="26" s="1"/>
  <c r="D60" i="26"/>
  <c r="D65" i="26" s="1"/>
  <c r="M59" i="26"/>
  <c r="M64" i="26" s="1"/>
  <c r="L59" i="26"/>
  <c r="L64" i="26" s="1"/>
  <c r="K59" i="26"/>
  <c r="K64" i="26" s="1"/>
  <c r="J59" i="26"/>
  <c r="J64" i="26" s="1"/>
  <c r="I59" i="26"/>
  <c r="I64" i="26" s="1"/>
  <c r="H59" i="26"/>
  <c r="H64" i="26" s="1"/>
  <c r="G59" i="26"/>
  <c r="G64" i="26" s="1"/>
  <c r="F59" i="26"/>
  <c r="F64" i="26" s="1"/>
  <c r="E59" i="26"/>
  <c r="E64" i="26" s="1"/>
  <c r="D59" i="26"/>
  <c r="D64" i="26" s="1"/>
  <c r="M58" i="26"/>
  <c r="L58" i="26"/>
  <c r="L63" i="26" s="1"/>
  <c r="K58" i="26"/>
  <c r="J58" i="26"/>
  <c r="I58" i="26"/>
  <c r="I63" i="26" s="1"/>
  <c r="H58" i="26"/>
  <c r="H63" i="26" s="1"/>
  <c r="G58" i="26"/>
  <c r="G63" i="26" s="1"/>
  <c r="F58" i="26"/>
  <c r="F63" i="26" s="1"/>
  <c r="E58" i="26"/>
  <c r="D58" i="26"/>
  <c r="D63" i="26" s="1"/>
  <c r="M50" i="26"/>
  <c r="M55" i="26" s="1"/>
  <c r="L50" i="26"/>
  <c r="L55" i="26" s="1"/>
  <c r="K50" i="26"/>
  <c r="K55" i="26" s="1"/>
  <c r="J50" i="26"/>
  <c r="J55" i="26" s="1"/>
  <c r="I50" i="26"/>
  <c r="I55" i="26" s="1"/>
  <c r="H50" i="26"/>
  <c r="H55" i="26" s="1"/>
  <c r="G50" i="26"/>
  <c r="G55" i="26" s="1"/>
  <c r="F50" i="26"/>
  <c r="F55" i="26" s="1"/>
  <c r="E50" i="26"/>
  <c r="E55" i="26" s="1"/>
  <c r="D50" i="26"/>
  <c r="D55" i="26" s="1"/>
  <c r="M49" i="26"/>
  <c r="M54" i="26" s="1"/>
  <c r="L49" i="26"/>
  <c r="L54" i="26" s="1"/>
  <c r="K49" i="26"/>
  <c r="K54" i="26" s="1"/>
  <c r="J49" i="26"/>
  <c r="J54" i="26" s="1"/>
  <c r="I49" i="26"/>
  <c r="I54" i="26" s="1"/>
  <c r="H49" i="26"/>
  <c r="H54" i="26" s="1"/>
  <c r="G49" i="26"/>
  <c r="G54" i="26" s="1"/>
  <c r="F49" i="26"/>
  <c r="F54" i="26" s="1"/>
  <c r="E49" i="26"/>
  <c r="E54" i="26" s="1"/>
  <c r="D49" i="26"/>
  <c r="D54" i="26" s="1"/>
  <c r="M48" i="26"/>
  <c r="L48" i="26"/>
  <c r="K48" i="26"/>
  <c r="K53" i="26" s="1"/>
  <c r="J48" i="26"/>
  <c r="J53" i="26" s="1"/>
  <c r="I48" i="26"/>
  <c r="I53" i="26" s="1"/>
  <c r="H48" i="26"/>
  <c r="H53" i="26" s="1"/>
  <c r="G48" i="26"/>
  <c r="F48" i="26"/>
  <c r="F53" i="26" s="1"/>
  <c r="E48" i="26"/>
  <c r="D48" i="26"/>
  <c r="M40" i="26"/>
  <c r="M45" i="26" s="1"/>
  <c r="L40" i="26"/>
  <c r="L45" i="26" s="1"/>
  <c r="K40" i="26"/>
  <c r="K45" i="26" s="1"/>
  <c r="J40" i="26"/>
  <c r="J45" i="26" s="1"/>
  <c r="I40" i="26"/>
  <c r="I45" i="26" s="1"/>
  <c r="H40" i="26"/>
  <c r="H45" i="26" s="1"/>
  <c r="G40" i="26"/>
  <c r="G45" i="26" s="1"/>
  <c r="F40" i="26"/>
  <c r="F45" i="26" s="1"/>
  <c r="E40" i="26"/>
  <c r="E45" i="26" s="1"/>
  <c r="D40" i="26"/>
  <c r="D45" i="26" s="1"/>
  <c r="M39" i="26"/>
  <c r="M44" i="26" s="1"/>
  <c r="L39" i="26"/>
  <c r="L44" i="26" s="1"/>
  <c r="K39" i="26"/>
  <c r="K44" i="26" s="1"/>
  <c r="J39" i="26"/>
  <c r="J44" i="26" s="1"/>
  <c r="I39" i="26"/>
  <c r="I44" i="26" s="1"/>
  <c r="H39" i="26"/>
  <c r="H44" i="26" s="1"/>
  <c r="G39" i="26"/>
  <c r="G44" i="26" s="1"/>
  <c r="F39" i="26"/>
  <c r="F44" i="26" s="1"/>
  <c r="E39" i="26"/>
  <c r="E44" i="26" s="1"/>
  <c r="D39" i="26"/>
  <c r="D44" i="26" s="1"/>
  <c r="M38" i="26"/>
  <c r="M43" i="26" s="1"/>
  <c r="L38" i="26"/>
  <c r="L43" i="26" s="1"/>
  <c r="K38" i="26"/>
  <c r="K43" i="26" s="1"/>
  <c r="J38" i="26"/>
  <c r="J43" i="26" s="1"/>
  <c r="I38" i="26"/>
  <c r="H38" i="26"/>
  <c r="H43" i="26" s="1"/>
  <c r="G38" i="26"/>
  <c r="F38" i="26"/>
  <c r="E38" i="26"/>
  <c r="E43" i="26" s="1"/>
  <c r="D38" i="26"/>
  <c r="D43" i="26" s="1"/>
  <c r="H34" i="26"/>
  <c r="M30" i="26"/>
  <c r="M35" i="26" s="1"/>
  <c r="L30" i="26"/>
  <c r="L35" i="26" s="1"/>
  <c r="K30" i="26"/>
  <c r="K35" i="26" s="1"/>
  <c r="J30" i="26"/>
  <c r="J35" i="26" s="1"/>
  <c r="I30" i="26"/>
  <c r="I35" i="26" s="1"/>
  <c r="H30" i="26"/>
  <c r="H35" i="26" s="1"/>
  <c r="G30" i="26"/>
  <c r="G35" i="26" s="1"/>
  <c r="F30" i="26"/>
  <c r="F35" i="26" s="1"/>
  <c r="E30" i="26"/>
  <c r="E35" i="26" s="1"/>
  <c r="D30" i="26"/>
  <c r="D35" i="26" s="1"/>
  <c r="M29" i="26"/>
  <c r="M34" i="26" s="1"/>
  <c r="L29" i="26"/>
  <c r="L34" i="26" s="1"/>
  <c r="K29" i="26"/>
  <c r="K34" i="26" s="1"/>
  <c r="J29" i="26"/>
  <c r="J34" i="26" s="1"/>
  <c r="I29" i="26"/>
  <c r="I34" i="26" s="1"/>
  <c r="H29" i="26"/>
  <c r="G29" i="26"/>
  <c r="G34" i="26" s="1"/>
  <c r="F29" i="26"/>
  <c r="F34" i="26" s="1"/>
  <c r="E29" i="26"/>
  <c r="E34" i="26" s="1"/>
  <c r="D29" i="26"/>
  <c r="D34" i="26" s="1"/>
  <c r="M28" i="26"/>
  <c r="M33" i="26" s="1"/>
  <c r="L28" i="26"/>
  <c r="L33" i="26" s="1"/>
  <c r="K28" i="26"/>
  <c r="J28" i="26"/>
  <c r="J33" i="26" s="1"/>
  <c r="J36" i="26" s="1"/>
  <c r="I28" i="26"/>
  <c r="H28" i="26"/>
  <c r="G28" i="26"/>
  <c r="G33" i="26" s="1"/>
  <c r="F28" i="26"/>
  <c r="F33" i="26" s="1"/>
  <c r="E28" i="26"/>
  <c r="E33" i="26" s="1"/>
  <c r="D28" i="26"/>
  <c r="D33" i="26" s="1"/>
  <c r="M20" i="26"/>
  <c r="M25" i="26" s="1"/>
  <c r="L20" i="26"/>
  <c r="L25" i="26" s="1"/>
  <c r="K20" i="26"/>
  <c r="K25" i="26" s="1"/>
  <c r="J20" i="26"/>
  <c r="J25" i="26" s="1"/>
  <c r="I20" i="26"/>
  <c r="I25" i="26" s="1"/>
  <c r="H20" i="26"/>
  <c r="H25" i="26" s="1"/>
  <c r="G20" i="26"/>
  <c r="G25" i="26" s="1"/>
  <c r="F20" i="26"/>
  <c r="F25" i="26" s="1"/>
  <c r="E20" i="26"/>
  <c r="E25" i="26" s="1"/>
  <c r="D20" i="26"/>
  <c r="D25" i="26" s="1"/>
  <c r="M19" i="26"/>
  <c r="M24" i="26" s="1"/>
  <c r="L19" i="26"/>
  <c r="L24" i="26" s="1"/>
  <c r="K19" i="26"/>
  <c r="K24" i="26" s="1"/>
  <c r="J19" i="26"/>
  <c r="J24" i="26" s="1"/>
  <c r="I19" i="26"/>
  <c r="I24" i="26" s="1"/>
  <c r="H19" i="26"/>
  <c r="H24" i="26" s="1"/>
  <c r="G19" i="26"/>
  <c r="G24" i="26" s="1"/>
  <c r="F19" i="26"/>
  <c r="F24" i="26" s="1"/>
  <c r="E19" i="26"/>
  <c r="E24" i="26" s="1"/>
  <c r="D19" i="26"/>
  <c r="D24" i="26" s="1"/>
  <c r="M18" i="26"/>
  <c r="L18" i="26"/>
  <c r="L23" i="26" s="1"/>
  <c r="K18" i="26"/>
  <c r="J18" i="26"/>
  <c r="I18" i="26"/>
  <c r="I23" i="26" s="1"/>
  <c r="H18" i="26"/>
  <c r="H23" i="26" s="1"/>
  <c r="G18" i="26"/>
  <c r="G23" i="26" s="1"/>
  <c r="F18" i="26"/>
  <c r="F23" i="26" s="1"/>
  <c r="E18" i="26"/>
  <c r="D18" i="26"/>
  <c r="D23" i="26" s="1"/>
  <c r="M15" i="26"/>
  <c r="M10" i="26"/>
  <c r="L10" i="26"/>
  <c r="L15" i="26" s="1"/>
  <c r="K10" i="26"/>
  <c r="K15" i="26" s="1"/>
  <c r="J10" i="26"/>
  <c r="J15" i="26" s="1"/>
  <c r="I10" i="26"/>
  <c r="I15" i="26" s="1"/>
  <c r="H10" i="26"/>
  <c r="H15" i="26" s="1"/>
  <c r="G10" i="26"/>
  <c r="G15" i="26" s="1"/>
  <c r="F10" i="26"/>
  <c r="F15" i="26" s="1"/>
  <c r="E10" i="26"/>
  <c r="E15" i="26" s="1"/>
  <c r="D10" i="26"/>
  <c r="D15" i="26" s="1"/>
  <c r="M9" i="26"/>
  <c r="M14" i="26" s="1"/>
  <c r="L9" i="26"/>
  <c r="L14" i="26" s="1"/>
  <c r="K9" i="26"/>
  <c r="K14" i="26" s="1"/>
  <c r="J9" i="26"/>
  <c r="J14" i="26" s="1"/>
  <c r="I9" i="26"/>
  <c r="I14" i="26" s="1"/>
  <c r="H9" i="26"/>
  <c r="H14" i="26" s="1"/>
  <c r="G9" i="26"/>
  <c r="G14" i="26" s="1"/>
  <c r="F9" i="26"/>
  <c r="F14" i="26" s="1"/>
  <c r="E9" i="26"/>
  <c r="E14" i="26" s="1"/>
  <c r="D9" i="26"/>
  <c r="D14" i="26" s="1"/>
  <c r="M8" i="26"/>
  <c r="L8" i="26"/>
  <c r="K8" i="26"/>
  <c r="K13" i="26" s="1"/>
  <c r="K16" i="26" s="1"/>
  <c r="J8" i="26"/>
  <c r="J13" i="26" s="1"/>
  <c r="I8" i="26"/>
  <c r="H8" i="26"/>
  <c r="H13" i="26" s="1"/>
  <c r="G8" i="26"/>
  <c r="F8" i="26"/>
  <c r="F13" i="26" s="1"/>
  <c r="E8" i="26"/>
  <c r="D8" i="26"/>
  <c r="Y230" i="26"/>
  <c r="Y235" i="26" s="1"/>
  <c r="X230" i="26"/>
  <c r="X235" i="26" s="1"/>
  <c r="W230" i="26"/>
  <c r="W235" i="26" s="1"/>
  <c r="V230" i="26"/>
  <c r="V235" i="26" s="1"/>
  <c r="U230" i="26"/>
  <c r="U235" i="26" s="1"/>
  <c r="T230" i="26"/>
  <c r="T235" i="26" s="1"/>
  <c r="S230" i="26"/>
  <c r="S235" i="26" s="1"/>
  <c r="R230" i="26"/>
  <c r="R235" i="26" s="1"/>
  <c r="Q230" i="26"/>
  <c r="Q235" i="26" s="1"/>
  <c r="P230" i="26"/>
  <c r="P235" i="26" s="1"/>
  <c r="Y229" i="26"/>
  <c r="Y234" i="26" s="1"/>
  <c r="X229" i="26"/>
  <c r="X234" i="26" s="1"/>
  <c r="W229" i="26"/>
  <c r="W234" i="26" s="1"/>
  <c r="V229" i="26"/>
  <c r="V234" i="26" s="1"/>
  <c r="U229" i="26"/>
  <c r="T229" i="26"/>
  <c r="T234" i="26" s="1"/>
  <c r="S229" i="26"/>
  <c r="S234" i="26" s="1"/>
  <c r="R229" i="26"/>
  <c r="R234" i="26" s="1"/>
  <c r="Q229" i="26"/>
  <c r="P229" i="26"/>
  <c r="P234" i="26" s="1"/>
  <c r="Y228" i="26"/>
  <c r="Y233" i="26" s="1"/>
  <c r="X228" i="26"/>
  <c r="X233" i="26" s="1"/>
  <c r="W228" i="26"/>
  <c r="W233" i="26" s="1"/>
  <c r="V228" i="26"/>
  <c r="V233" i="26" s="1"/>
  <c r="U228" i="26"/>
  <c r="U233" i="26" s="1"/>
  <c r="T228" i="26"/>
  <c r="S228" i="26"/>
  <c r="S231" i="26" s="1"/>
  <c r="R228" i="26"/>
  <c r="R233" i="26" s="1"/>
  <c r="Q228" i="26"/>
  <c r="Q233" i="26" s="1"/>
  <c r="P228" i="26"/>
  <c r="P233" i="26" s="1"/>
  <c r="Y220" i="26"/>
  <c r="Y225" i="26" s="1"/>
  <c r="X220" i="26"/>
  <c r="X225" i="26" s="1"/>
  <c r="W220" i="26"/>
  <c r="W225" i="26" s="1"/>
  <c r="V220" i="26"/>
  <c r="V225" i="26" s="1"/>
  <c r="U220" i="26"/>
  <c r="U225" i="26" s="1"/>
  <c r="T220" i="26"/>
  <c r="T225" i="26" s="1"/>
  <c r="S220" i="26"/>
  <c r="S225" i="26" s="1"/>
  <c r="R220" i="26"/>
  <c r="R225" i="26" s="1"/>
  <c r="Q220" i="26"/>
  <c r="Q225" i="26" s="1"/>
  <c r="P220" i="26"/>
  <c r="P225" i="26" s="1"/>
  <c r="Y219" i="26"/>
  <c r="Y224" i="26" s="1"/>
  <c r="X219" i="26"/>
  <c r="X224" i="26" s="1"/>
  <c r="W219" i="26"/>
  <c r="V219" i="26"/>
  <c r="V224" i="26" s="1"/>
  <c r="U219" i="26"/>
  <c r="U224" i="26" s="1"/>
  <c r="T219" i="26"/>
  <c r="T224" i="26" s="1"/>
  <c r="S219" i="26"/>
  <c r="R219" i="26"/>
  <c r="R224" i="26" s="1"/>
  <c r="Q219" i="26"/>
  <c r="Q224" i="26" s="1"/>
  <c r="P219" i="26"/>
  <c r="P224" i="26" s="1"/>
  <c r="Y218" i="26"/>
  <c r="Y223" i="26" s="1"/>
  <c r="X218" i="26"/>
  <c r="X223" i="26" s="1"/>
  <c r="W218" i="26"/>
  <c r="W223" i="26" s="1"/>
  <c r="V218" i="26"/>
  <c r="U218" i="26"/>
  <c r="T218" i="26"/>
  <c r="T223" i="26" s="1"/>
  <c r="S218" i="26"/>
  <c r="S223" i="26" s="1"/>
  <c r="R218" i="26"/>
  <c r="R223" i="26" s="1"/>
  <c r="R226" i="26" s="1"/>
  <c r="Q218" i="26"/>
  <c r="Q223" i="26" s="1"/>
  <c r="P218" i="26"/>
  <c r="P223" i="26" s="1"/>
  <c r="P226" i="26" s="1"/>
  <c r="Y240" i="26"/>
  <c r="Y245" i="26" s="1"/>
  <c r="X240" i="26"/>
  <c r="X245" i="26" s="1"/>
  <c r="W240" i="26"/>
  <c r="W245" i="26" s="1"/>
  <c r="V240" i="26"/>
  <c r="V245" i="26" s="1"/>
  <c r="U240" i="26"/>
  <c r="U245" i="26" s="1"/>
  <c r="T240" i="26"/>
  <c r="T245" i="26" s="1"/>
  <c r="S240" i="26"/>
  <c r="S245" i="26" s="1"/>
  <c r="R240" i="26"/>
  <c r="R245" i="26" s="1"/>
  <c r="Q240" i="26"/>
  <c r="Q245" i="26" s="1"/>
  <c r="P240" i="26"/>
  <c r="P245" i="26" s="1"/>
  <c r="Y239" i="26"/>
  <c r="X239" i="26"/>
  <c r="X244" i="26" s="1"/>
  <c r="W239" i="26"/>
  <c r="W244" i="26" s="1"/>
  <c r="V239" i="26"/>
  <c r="V244" i="26" s="1"/>
  <c r="U239" i="26"/>
  <c r="T239" i="26"/>
  <c r="T244" i="26" s="1"/>
  <c r="S239" i="26"/>
  <c r="S244" i="26" s="1"/>
  <c r="R239" i="26"/>
  <c r="R244" i="26" s="1"/>
  <c r="Q239" i="26"/>
  <c r="P239" i="26"/>
  <c r="P244" i="26" s="1"/>
  <c r="Y238" i="26"/>
  <c r="Y243" i="26" s="1"/>
  <c r="X238" i="26"/>
  <c r="W238" i="26"/>
  <c r="W241" i="26" s="1"/>
  <c r="V238" i="26"/>
  <c r="V243" i="26" s="1"/>
  <c r="U238" i="26"/>
  <c r="U243" i="26" s="1"/>
  <c r="T238" i="26"/>
  <c r="T243" i="26" s="1"/>
  <c r="S238" i="26"/>
  <c r="S243" i="26" s="1"/>
  <c r="R238" i="26"/>
  <c r="R243" i="26" s="1"/>
  <c r="Q238" i="26"/>
  <c r="Q243" i="26" s="1"/>
  <c r="P238" i="26"/>
  <c r="Y210" i="26"/>
  <c r="Y215" i="26" s="1"/>
  <c r="X210" i="26"/>
  <c r="X215" i="26" s="1"/>
  <c r="W210" i="26"/>
  <c r="W215" i="26" s="1"/>
  <c r="V210" i="26"/>
  <c r="V215" i="26" s="1"/>
  <c r="U210" i="26"/>
  <c r="U215" i="26" s="1"/>
  <c r="T210" i="26"/>
  <c r="T215" i="26" s="1"/>
  <c r="S210" i="26"/>
  <c r="S215" i="26" s="1"/>
  <c r="R210" i="26"/>
  <c r="R215" i="26" s="1"/>
  <c r="Q210" i="26"/>
  <c r="Q215" i="26" s="1"/>
  <c r="P210" i="26"/>
  <c r="P215" i="26" s="1"/>
  <c r="Y209" i="26"/>
  <c r="Y214" i="26" s="1"/>
  <c r="X209" i="26"/>
  <c r="X214" i="26" s="1"/>
  <c r="W209" i="26"/>
  <c r="V209" i="26"/>
  <c r="V214" i="26" s="1"/>
  <c r="U209" i="26"/>
  <c r="U214" i="26" s="1"/>
  <c r="T209" i="26"/>
  <c r="T214" i="26" s="1"/>
  <c r="S209" i="26"/>
  <c r="R209" i="26"/>
  <c r="R214" i="26" s="1"/>
  <c r="Q209" i="26"/>
  <c r="Q214" i="26" s="1"/>
  <c r="P209" i="26"/>
  <c r="P214" i="26" s="1"/>
  <c r="Y208" i="26"/>
  <c r="Y211" i="26" s="1"/>
  <c r="X208" i="26"/>
  <c r="X213" i="26" s="1"/>
  <c r="X216" i="26" s="1"/>
  <c r="W208" i="26"/>
  <c r="W213" i="26" s="1"/>
  <c r="V208" i="26"/>
  <c r="V213" i="26" s="1"/>
  <c r="U208" i="26"/>
  <c r="U213" i="26" s="1"/>
  <c r="T208" i="26"/>
  <c r="T213" i="26" s="1"/>
  <c r="S208" i="26"/>
  <c r="S213" i="26" s="1"/>
  <c r="R208" i="26"/>
  <c r="Q208" i="26"/>
  <c r="Q213" i="26" s="1"/>
  <c r="P208" i="26"/>
  <c r="P213" i="26" s="1"/>
  <c r="U203" i="26"/>
  <c r="Y200" i="26"/>
  <c r="Y205" i="26" s="1"/>
  <c r="X200" i="26"/>
  <c r="X205" i="26" s="1"/>
  <c r="W200" i="26"/>
  <c r="W205" i="26" s="1"/>
  <c r="V200" i="26"/>
  <c r="V205" i="26" s="1"/>
  <c r="U200" i="26"/>
  <c r="U205" i="26" s="1"/>
  <c r="T200" i="26"/>
  <c r="T205" i="26" s="1"/>
  <c r="S200" i="26"/>
  <c r="S205" i="26" s="1"/>
  <c r="R200" i="26"/>
  <c r="R205" i="26" s="1"/>
  <c r="Q200" i="26"/>
  <c r="Q205" i="26" s="1"/>
  <c r="P200" i="26"/>
  <c r="P205" i="26" s="1"/>
  <c r="Y199" i="26"/>
  <c r="Y204" i="26" s="1"/>
  <c r="X199" i="26"/>
  <c r="X204" i="26" s="1"/>
  <c r="W199" i="26"/>
  <c r="W204" i="26" s="1"/>
  <c r="V199" i="26"/>
  <c r="V204" i="26" s="1"/>
  <c r="U199" i="26"/>
  <c r="U204" i="26" s="1"/>
  <c r="T199" i="26"/>
  <c r="T204" i="26" s="1"/>
  <c r="S199" i="26"/>
  <c r="S204" i="26" s="1"/>
  <c r="R199" i="26"/>
  <c r="R204" i="26" s="1"/>
  <c r="Q199" i="26"/>
  <c r="Q204" i="26" s="1"/>
  <c r="P199" i="26"/>
  <c r="P204" i="26" s="1"/>
  <c r="Y198" i="26"/>
  <c r="Y201" i="26" s="1"/>
  <c r="X198" i="26"/>
  <c r="X203" i="26" s="1"/>
  <c r="W198" i="26"/>
  <c r="W203" i="26" s="1"/>
  <c r="V198" i="26"/>
  <c r="V203" i="26" s="1"/>
  <c r="U198" i="26"/>
  <c r="T198" i="26"/>
  <c r="S198" i="26"/>
  <c r="S203" i="26" s="1"/>
  <c r="R198" i="26"/>
  <c r="R203" i="26" s="1"/>
  <c r="Q198" i="26"/>
  <c r="Q203" i="26" s="1"/>
  <c r="P198" i="26"/>
  <c r="P203" i="26" s="1"/>
  <c r="Y190" i="26"/>
  <c r="Y195" i="26" s="1"/>
  <c r="X190" i="26"/>
  <c r="X195" i="26" s="1"/>
  <c r="W190" i="26"/>
  <c r="W195" i="26" s="1"/>
  <c r="V190" i="26"/>
  <c r="V195" i="26" s="1"/>
  <c r="U190" i="26"/>
  <c r="U195" i="26" s="1"/>
  <c r="T190" i="26"/>
  <c r="T195" i="26" s="1"/>
  <c r="S190" i="26"/>
  <c r="S195" i="26" s="1"/>
  <c r="R190" i="26"/>
  <c r="R195" i="26" s="1"/>
  <c r="Q190" i="26"/>
  <c r="Q195" i="26" s="1"/>
  <c r="P190" i="26"/>
  <c r="P195" i="26" s="1"/>
  <c r="Y189" i="26"/>
  <c r="Y194" i="26" s="1"/>
  <c r="X189" i="26"/>
  <c r="X194" i="26" s="1"/>
  <c r="W189" i="26"/>
  <c r="W194" i="26" s="1"/>
  <c r="V189" i="26"/>
  <c r="V194" i="26" s="1"/>
  <c r="U189" i="26"/>
  <c r="U194" i="26" s="1"/>
  <c r="T189" i="26"/>
  <c r="T194" i="26" s="1"/>
  <c r="S189" i="26"/>
  <c r="S194" i="26" s="1"/>
  <c r="R189" i="26"/>
  <c r="R194" i="26" s="1"/>
  <c r="Q189" i="26"/>
  <c r="Q194" i="26" s="1"/>
  <c r="P189" i="26"/>
  <c r="P194" i="26" s="1"/>
  <c r="Y188" i="26"/>
  <c r="Y193" i="26" s="1"/>
  <c r="X188" i="26"/>
  <c r="X193" i="26" s="1"/>
  <c r="W188" i="26"/>
  <c r="W193" i="26" s="1"/>
  <c r="V188" i="26"/>
  <c r="U188" i="26"/>
  <c r="U193" i="26" s="1"/>
  <c r="T188" i="26"/>
  <c r="T193" i="26" s="1"/>
  <c r="S188" i="26"/>
  <c r="S193" i="26" s="1"/>
  <c r="R188" i="26"/>
  <c r="R193" i="26" s="1"/>
  <c r="Q188" i="26"/>
  <c r="Q193" i="26" s="1"/>
  <c r="P188" i="26"/>
  <c r="P193" i="26" s="1"/>
  <c r="P196" i="26" s="1"/>
  <c r="Y180" i="26"/>
  <c r="Y185" i="26" s="1"/>
  <c r="X180" i="26"/>
  <c r="X185" i="26" s="1"/>
  <c r="W180" i="26"/>
  <c r="W185" i="26" s="1"/>
  <c r="V180" i="26"/>
  <c r="V185" i="26" s="1"/>
  <c r="U180" i="26"/>
  <c r="U185" i="26" s="1"/>
  <c r="T180" i="26"/>
  <c r="T185" i="26" s="1"/>
  <c r="S180" i="26"/>
  <c r="S185" i="26" s="1"/>
  <c r="R180" i="26"/>
  <c r="R185" i="26" s="1"/>
  <c r="Q180" i="26"/>
  <c r="Q185" i="26" s="1"/>
  <c r="P180" i="26"/>
  <c r="P185" i="26" s="1"/>
  <c r="Y179" i="26"/>
  <c r="Y184" i="26" s="1"/>
  <c r="X179" i="26"/>
  <c r="X184" i="26" s="1"/>
  <c r="W179" i="26"/>
  <c r="W184" i="26" s="1"/>
  <c r="V179" i="26"/>
  <c r="V184" i="26" s="1"/>
  <c r="U179" i="26"/>
  <c r="U184" i="26" s="1"/>
  <c r="T179" i="26"/>
  <c r="T184" i="26" s="1"/>
  <c r="S179" i="26"/>
  <c r="S184" i="26" s="1"/>
  <c r="R179" i="26"/>
  <c r="R184" i="26" s="1"/>
  <c r="Q179" i="26"/>
  <c r="Q184" i="26" s="1"/>
  <c r="P179" i="26"/>
  <c r="P184" i="26" s="1"/>
  <c r="Y178" i="26"/>
  <c r="Y183" i="26" s="1"/>
  <c r="Y186" i="26" s="1"/>
  <c r="X178" i="26"/>
  <c r="W178" i="26"/>
  <c r="W183" i="26" s="1"/>
  <c r="V178" i="26"/>
  <c r="V183" i="26" s="1"/>
  <c r="U178" i="26"/>
  <c r="T178" i="26"/>
  <c r="T183" i="26" s="1"/>
  <c r="S178" i="26"/>
  <c r="S183" i="26" s="1"/>
  <c r="R178" i="26"/>
  <c r="R183" i="26" s="1"/>
  <c r="Q178" i="26"/>
  <c r="Q181" i="26" s="1"/>
  <c r="P178" i="26"/>
  <c r="U174" i="26"/>
  <c r="Y170" i="26"/>
  <c r="Y175" i="26" s="1"/>
  <c r="X170" i="26"/>
  <c r="X175" i="26" s="1"/>
  <c r="W170" i="26"/>
  <c r="W175" i="26" s="1"/>
  <c r="V170" i="26"/>
  <c r="V175" i="26" s="1"/>
  <c r="U170" i="26"/>
  <c r="U175" i="26" s="1"/>
  <c r="T170" i="26"/>
  <c r="T175" i="26" s="1"/>
  <c r="S170" i="26"/>
  <c r="S175" i="26" s="1"/>
  <c r="R170" i="26"/>
  <c r="R175" i="26" s="1"/>
  <c r="Q170" i="26"/>
  <c r="Q175" i="26" s="1"/>
  <c r="P170" i="26"/>
  <c r="P175" i="26" s="1"/>
  <c r="Y169" i="26"/>
  <c r="Y174" i="26" s="1"/>
  <c r="X169" i="26"/>
  <c r="X174" i="26" s="1"/>
  <c r="W169" i="26"/>
  <c r="W174" i="26" s="1"/>
  <c r="V169" i="26"/>
  <c r="V174" i="26" s="1"/>
  <c r="U169" i="26"/>
  <c r="T169" i="26"/>
  <c r="T174" i="26" s="1"/>
  <c r="S169" i="26"/>
  <c r="S174" i="26" s="1"/>
  <c r="R169" i="26"/>
  <c r="R174" i="26" s="1"/>
  <c r="Q169" i="26"/>
  <c r="Q174" i="26" s="1"/>
  <c r="P169" i="26"/>
  <c r="P174" i="26" s="1"/>
  <c r="Y168" i="26"/>
  <c r="X168" i="26"/>
  <c r="X173" i="26" s="1"/>
  <c r="W168" i="26"/>
  <c r="W171" i="26" s="1"/>
  <c r="V168" i="26"/>
  <c r="V173" i="26" s="1"/>
  <c r="U168" i="26"/>
  <c r="U173" i="26" s="1"/>
  <c r="T168" i="26"/>
  <c r="T173" i="26" s="1"/>
  <c r="S168" i="26"/>
  <c r="R168" i="26"/>
  <c r="Q168" i="26"/>
  <c r="P168" i="26"/>
  <c r="P173" i="26" s="1"/>
  <c r="Y160" i="26"/>
  <c r="Y165" i="26" s="1"/>
  <c r="X160" i="26"/>
  <c r="X165" i="26" s="1"/>
  <c r="W160" i="26"/>
  <c r="W165" i="26" s="1"/>
  <c r="V160" i="26"/>
  <c r="V165" i="26" s="1"/>
  <c r="U160" i="26"/>
  <c r="U165" i="26" s="1"/>
  <c r="T160" i="26"/>
  <c r="T165" i="26" s="1"/>
  <c r="S160" i="26"/>
  <c r="S165" i="26" s="1"/>
  <c r="R160" i="26"/>
  <c r="R165" i="26" s="1"/>
  <c r="Q160" i="26"/>
  <c r="Q165" i="26" s="1"/>
  <c r="P160" i="26"/>
  <c r="P165" i="26" s="1"/>
  <c r="Y159" i="26"/>
  <c r="Y164" i="26" s="1"/>
  <c r="X159" i="26"/>
  <c r="X164" i="26" s="1"/>
  <c r="W159" i="26"/>
  <c r="W164" i="26" s="1"/>
  <c r="V159" i="26"/>
  <c r="V164" i="26" s="1"/>
  <c r="U159" i="26"/>
  <c r="U164" i="26" s="1"/>
  <c r="T159" i="26"/>
  <c r="T164" i="26" s="1"/>
  <c r="S159" i="26"/>
  <c r="S164" i="26" s="1"/>
  <c r="R159" i="26"/>
  <c r="R164" i="26" s="1"/>
  <c r="Q159" i="26"/>
  <c r="Q164" i="26" s="1"/>
  <c r="P159" i="26"/>
  <c r="P164" i="26" s="1"/>
  <c r="Y158" i="26"/>
  <c r="X158" i="26"/>
  <c r="X163" i="26" s="1"/>
  <c r="W158" i="26"/>
  <c r="W163" i="26" s="1"/>
  <c r="V158" i="26"/>
  <c r="V163" i="26" s="1"/>
  <c r="V166" i="26" s="1"/>
  <c r="U158" i="26"/>
  <c r="U161" i="26" s="1"/>
  <c r="T158" i="26"/>
  <c r="S158" i="26"/>
  <c r="R158" i="26"/>
  <c r="R163" i="26" s="1"/>
  <c r="Q158" i="26"/>
  <c r="Q163" i="26" s="1"/>
  <c r="P158" i="26"/>
  <c r="P163" i="26" s="1"/>
  <c r="Y150" i="26"/>
  <c r="Y155" i="26" s="1"/>
  <c r="X150" i="26"/>
  <c r="X155" i="26" s="1"/>
  <c r="W150" i="26"/>
  <c r="W155" i="26" s="1"/>
  <c r="V150" i="26"/>
  <c r="V155" i="26" s="1"/>
  <c r="U150" i="26"/>
  <c r="U155" i="26" s="1"/>
  <c r="T150" i="26"/>
  <c r="T155" i="26" s="1"/>
  <c r="S150" i="26"/>
  <c r="S155" i="26" s="1"/>
  <c r="R150" i="26"/>
  <c r="R155" i="26" s="1"/>
  <c r="Q150" i="26"/>
  <c r="Q155" i="26" s="1"/>
  <c r="P150" i="26"/>
  <c r="P155" i="26" s="1"/>
  <c r="Y149" i="26"/>
  <c r="Y154" i="26" s="1"/>
  <c r="X149" i="26"/>
  <c r="X154" i="26" s="1"/>
  <c r="W149" i="26"/>
  <c r="W154" i="26" s="1"/>
  <c r="V149" i="26"/>
  <c r="V154" i="26" s="1"/>
  <c r="U149" i="26"/>
  <c r="U154" i="26" s="1"/>
  <c r="T149" i="26"/>
  <c r="T154" i="26" s="1"/>
  <c r="S149" i="26"/>
  <c r="S154" i="26" s="1"/>
  <c r="R149" i="26"/>
  <c r="R154" i="26" s="1"/>
  <c r="Q149" i="26"/>
  <c r="Q154" i="26" s="1"/>
  <c r="P149" i="26"/>
  <c r="P154" i="26" s="1"/>
  <c r="Y148" i="26"/>
  <c r="Y153" i="26" s="1"/>
  <c r="X148" i="26"/>
  <c r="X153" i="26" s="1"/>
  <c r="W148" i="26"/>
  <c r="W153" i="26" s="1"/>
  <c r="V148" i="26"/>
  <c r="U148" i="26"/>
  <c r="U151" i="26" s="1"/>
  <c r="T148" i="26"/>
  <c r="T153" i="26" s="1"/>
  <c r="S148" i="26"/>
  <c r="S153" i="26" s="1"/>
  <c r="R148" i="26"/>
  <c r="R153" i="26" s="1"/>
  <c r="Q148" i="26"/>
  <c r="Q153" i="26" s="1"/>
  <c r="P148" i="26"/>
  <c r="P153" i="26" s="1"/>
  <c r="Y140" i="26"/>
  <c r="Y145" i="26" s="1"/>
  <c r="X140" i="26"/>
  <c r="X145" i="26" s="1"/>
  <c r="W140" i="26"/>
  <c r="W145" i="26" s="1"/>
  <c r="V140" i="26"/>
  <c r="V145" i="26" s="1"/>
  <c r="U140" i="26"/>
  <c r="U145" i="26" s="1"/>
  <c r="T140" i="26"/>
  <c r="T145" i="26" s="1"/>
  <c r="S140" i="26"/>
  <c r="S145" i="26" s="1"/>
  <c r="R140" i="26"/>
  <c r="R145" i="26" s="1"/>
  <c r="Q140" i="26"/>
  <c r="Q145" i="26" s="1"/>
  <c r="P140" i="26"/>
  <c r="P145" i="26" s="1"/>
  <c r="Y139" i="26"/>
  <c r="Y144" i="26" s="1"/>
  <c r="X139" i="26"/>
  <c r="X144" i="26" s="1"/>
  <c r="W139" i="26"/>
  <c r="W144" i="26" s="1"/>
  <c r="V139" i="26"/>
  <c r="V144" i="26" s="1"/>
  <c r="U139" i="26"/>
  <c r="U144" i="26" s="1"/>
  <c r="T139" i="26"/>
  <c r="T144" i="26" s="1"/>
  <c r="S139" i="26"/>
  <c r="S144" i="26" s="1"/>
  <c r="R139" i="26"/>
  <c r="R144" i="26" s="1"/>
  <c r="Q139" i="26"/>
  <c r="Q144" i="26" s="1"/>
  <c r="P139" i="26"/>
  <c r="P144" i="26" s="1"/>
  <c r="Y138" i="26"/>
  <c r="Y143" i="26" s="1"/>
  <c r="X138" i="26"/>
  <c r="W138" i="26"/>
  <c r="W143" i="26" s="1"/>
  <c r="V138" i="26"/>
  <c r="V143" i="26" s="1"/>
  <c r="U138" i="26"/>
  <c r="U143" i="26" s="1"/>
  <c r="T138" i="26"/>
  <c r="T143" i="26" s="1"/>
  <c r="S138" i="26"/>
  <c r="S143" i="26" s="1"/>
  <c r="R138" i="26"/>
  <c r="R143" i="26" s="1"/>
  <c r="Q138" i="26"/>
  <c r="Q143" i="26" s="1"/>
  <c r="P138" i="26"/>
  <c r="W135" i="26"/>
  <c r="S133" i="26"/>
  <c r="Y130" i="26"/>
  <c r="Y135" i="26" s="1"/>
  <c r="X130" i="26"/>
  <c r="X135" i="26" s="1"/>
  <c r="W130" i="26"/>
  <c r="V130" i="26"/>
  <c r="V135" i="26" s="1"/>
  <c r="U130" i="26"/>
  <c r="U135" i="26" s="1"/>
  <c r="T130" i="26"/>
  <c r="T135" i="26" s="1"/>
  <c r="S130" i="26"/>
  <c r="S135" i="26" s="1"/>
  <c r="R130" i="26"/>
  <c r="R135" i="26" s="1"/>
  <c r="Q130" i="26"/>
  <c r="Q135" i="26" s="1"/>
  <c r="P130" i="26"/>
  <c r="P135" i="26" s="1"/>
  <c r="Y129" i="26"/>
  <c r="Y134" i="26" s="1"/>
  <c r="X129" i="26"/>
  <c r="X134" i="26" s="1"/>
  <c r="W129" i="26"/>
  <c r="W134" i="26" s="1"/>
  <c r="V129" i="26"/>
  <c r="V134" i="26" s="1"/>
  <c r="U129" i="26"/>
  <c r="U134" i="26" s="1"/>
  <c r="T129" i="26"/>
  <c r="T134" i="26" s="1"/>
  <c r="S129" i="26"/>
  <c r="S134" i="26" s="1"/>
  <c r="R129" i="26"/>
  <c r="R134" i="26" s="1"/>
  <c r="Q129" i="26"/>
  <c r="Q134" i="26" s="1"/>
  <c r="P129" i="26"/>
  <c r="P134" i="26" s="1"/>
  <c r="Y128" i="26"/>
  <c r="X128" i="26"/>
  <c r="X133" i="26" s="1"/>
  <c r="W128" i="26"/>
  <c r="W133" i="26" s="1"/>
  <c r="V128" i="26"/>
  <c r="V133" i="26" s="1"/>
  <c r="U128" i="26"/>
  <c r="U133" i="26" s="1"/>
  <c r="T128" i="26"/>
  <c r="T133" i="26" s="1"/>
  <c r="S128" i="26"/>
  <c r="R128" i="26"/>
  <c r="Q128" i="26"/>
  <c r="P128" i="26"/>
  <c r="P133" i="26" s="1"/>
  <c r="Y125" i="26"/>
  <c r="Y120" i="26"/>
  <c r="X120" i="26"/>
  <c r="X125" i="26" s="1"/>
  <c r="W120" i="26"/>
  <c r="W125" i="26" s="1"/>
  <c r="V120" i="26"/>
  <c r="V125" i="26" s="1"/>
  <c r="U120" i="26"/>
  <c r="U125" i="26" s="1"/>
  <c r="T120" i="26"/>
  <c r="T125" i="26" s="1"/>
  <c r="S120" i="26"/>
  <c r="S125" i="26" s="1"/>
  <c r="R120" i="26"/>
  <c r="R125" i="26" s="1"/>
  <c r="Q120" i="26"/>
  <c r="Q125" i="26" s="1"/>
  <c r="P120" i="26"/>
  <c r="P125" i="26" s="1"/>
  <c r="Y119" i="26"/>
  <c r="Y124" i="26" s="1"/>
  <c r="X119" i="26"/>
  <c r="X124" i="26" s="1"/>
  <c r="W119" i="26"/>
  <c r="W124" i="26" s="1"/>
  <c r="V119" i="26"/>
  <c r="V124" i="26" s="1"/>
  <c r="U119" i="26"/>
  <c r="U124" i="26" s="1"/>
  <c r="T119" i="26"/>
  <c r="T124" i="26" s="1"/>
  <c r="S119" i="26"/>
  <c r="S124" i="26" s="1"/>
  <c r="R119" i="26"/>
  <c r="R124" i="26" s="1"/>
  <c r="Q119" i="26"/>
  <c r="Q124" i="26" s="1"/>
  <c r="P119" i="26"/>
  <c r="P124" i="26" s="1"/>
  <c r="Y118" i="26"/>
  <c r="Y121" i="26" s="1"/>
  <c r="X118" i="26"/>
  <c r="W118" i="26"/>
  <c r="V118" i="26"/>
  <c r="V123" i="26" s="1"/>
  <c r="U118" i="26"/>
  <c r="U123" i="26" s="1"/>
  <c r="T118" i="26"/>
  <c r="T123" i="26" s="1"/>
  <c r="S118" i="26"/>
  <c r="R118" i="26"/>
  <c r="Q118" i="26"/>
  <c r="P118" i="26"/>
  <c r="Y110" i="26"/>
  <c r="Y115" i="26" s="1"/>
  <c r="X110" i="26"/>
  <c r="X115" i="26" s="1"/>
  <c r="W110" i="26"/>
  <c r="W115" i="26" s="1"/>
  <c r="V110" i="26"/>
  <c r="U110" i="26"/>
  <c r="U115" i="26" s="1"/>
  <c r="T110" i="26"/>
  <c r="T115" i="26" s="1"/>
  <c r="S110" i="26"/>
  <c r="S115" i="26" s="1"/>
  <c r="R110" i="26"/>
  <c r="R115" i="26" s="1"/>
  <c r="Q110" i="26"/>
  <c r="Q115" i="26" s="1"/>
  <c r="P110" i="26"/>
  <c r="P115" i="26" s="1"/>
  <c r="Y109" i="26"/>
  <c r="Y114" i="26" s="1"/>
  <c r="X109" i="26"/>
  <c r="X114" i="26" s="1"/>
  <c r="W109" i="26"/>
  <c r="W114" i="26" s="1"/>
  <c r="V109" i="26"/>
  <c r="V114" i="26" s="1"/>
  <c r="U109" i="26"/>
  <c r="U114" i="26" s="1"/>
  <c r="T109" i="26"/>
  <c r="T114" i="26" s="1"/>
  <c r="S109" i="26"/>
  <c r="S114" i="26" s="1"/>
  <c r="R109" i="26"/>
  <c r="R114" i="26" s="1"/>
  <c r="Q109" i="26"/>
  <c r="Q114" i="26" s="1"/>
  <c r="P109" i="26"/>
  <c r="P114" i="26" s="1"/>
  <c r="Y108" i="26"/>
  <c r="X108" i="26"/>
  <c r="X113" i="26" s="1"/>
  <c r="W108" i="26"/>
  <c r="W111" i="26" s="1"/>
  <c r="V108" i="26"/>
  <c r="V113" i="26" s="1"/>
  <c r="U108" i="26"/>
  <c r="U113" i="26" s="1"/>
  <c r="T108" i="26"/>
  <c r="T113" i="26" s="1"/>
  <c r="S108" i="26"/>
  <c r="R108" i="26"/>
  <c r="Q108" i="26"/>
  <c r="Q113" i="26" s="1"/>
  <c r="P108" i="26"/>
  <c r="P113" i="26" s="1"/>
  <c r="Y100" i="26"/>
  <c r="Y105" i="26" s="1"/>
  <c r="X100" i="26"/>
  <c r="W100" i="26"/>
  <c r="W105" i="26" s="1"/>
  <c r="V100" i="26"/>
  <c r="V105" i="26" s="1"/>
  <c r="U100" i="26"/>
  <c r="U105" i="26" s="1"/>
  <c r="T100" i="26"/>
  <c r="T105" i="26" s="1"/>
  <c r="S100" i="26"/>
  <c r="S105" i="26" s="1"/>
  <c r="R100" i="26"/>
  <c r="R105" i="26" s="1"/>
  <c r="Q100" i="26"/>
  <c r="Q105" i="26" s="1"/>
  <c r="P100" i="26"/>
  <c r="Y99" i="26"/>
  <c r="Y104" i="26" s="1"/>
  <c r="X99" i="26"/>
  <c r="X104" i="26" s="1"/>
  <c r="W99" i="26"/>
  <c r="V99" i="26"/>
  <c r="V104" i="26" s="1"/>
  <c r="U99" i="26"/>
  <c r="U104" i="26" s="1"/>
  <c r="T99" i="26"/>
  <c r="T104" i="26" s="1"/>
  <c r="S99" i="26"/>
  <c r="S104" i="26" s="1"/>
  <c r="R99" i="26"/>
  <c r="R104" i="26" s="1"/>
  <c r="Q99" i="26"/>
  <c r="Q104" i="26" s="1"/>
  <c r="P99" i="26"/>
  <c r="P104" i="26" s="1"/>
  <c r="Y98" i="26"/>
  <c r="Y103" i="26" s="1"/>
  <c r="X98" i="26"/>
  <c r="X103" i="26" s="1"/>
  <c r="W98" i="26"/>
  <c r="W103" i="26" s="1"/>
  <c r="V98" i="26"/>
  <c r="V103" i="26" s="1"/>
  <c r="U98" i="26"/>
  <c r="T98" i="26"/>
  <c r="S98" i="26"/>
  <c r="S103" i="26" s="1"/>
  <c r="R98" i="26"/>
  <c r="R103" i="26" s="1"/>
  <c r="Q98" i="26"/>
  <c r="Q103" i="26" s="1"/>
  <c r="P98" i="26"/>
  <c r="P103" i="26" s="1"/>
  <c r="W95" i="26"/>
  <c r="Y90" i="26"/>
  <c r="Y95" i="26" s="1"/>
  <c r="X90" i="26"/>
  <c r="X95" i="26" s="1"/>
  <c r="W90" i="26"/>
  <c r="V90" i="26"/>
  <c r="V95" i="26" s="1"/>
  <c r="U90" i="26"/>
  <c r="U95" i="26" s="1"/>
  <c r="T90" i="26"/>
  <c r="T95" i="26" s="1"/>
  <c r="S90" i="26"/>
  <c r="S95" i="26" s="1"/>
  <c r="R90" i="26"/>
  <c r="Q90" i="26"/>
  <c r="Q95" i="26" s="1"/>
  <c r="P90" i="26"/>
  <c r="P95" i="26" s="1"/>
  <c r="Y89" i="26"/>
  <c r="Y94" i="26" s="1"/>
  <c r="X89" i="26"/>
  <c r="X94" i="26" s="1"/>
  <c r="W89" i="26"/>
  <c r="W94" i="26" s="1"/>
  <c r="V89" i="26"/>
  <c r="V94" i="26" s="1"/>
  <c r="U89" i="26"/>
  <c r="U94" i="26" s="1"/>
  <c r="T89" i="26"/>
  <c r="T94" i="26" s="1"/>
  <c r="S89" i="26"/>
  <c r="S94" i="26" s="1"/>
  <c r="R89" i="26"/>
  <c r="R94" i="26" s="1"/>
  <c r="Q89" i="26"/>
  <c r="Q94" i="26" s="1"/>
  <c r="P89" i="26"/>
  <c r="P94" i="26" s="1"/>
  <c r="Y88" i="26"/>
  <c r="Y93" i="26" s="1"/>
  <c r="X88" i="26"/>
  <c r="X93" i="26" s="1"/>
  <c r="W88" i="26"/>
  <c r="V88" i="26"/>
  <c r="U88" i="26"/>
  <c r="T88" i="26"/>
  <c r="T93" i="26" s="1"/>
  <c r="T96" i="26" s="1"/>
  <c r="S88" i="26"/>
  <c r="R88" i="26"/>
  <c r="R93" i="26" s="1"/>
  <c r="Q88" i="26"/>
  <c r="Q93" i="26" s="1"/>
  <c r="P88" i="26"/>
  <c r="P93" i="26" s="1"/>
  <c r="Y80" i="26"/>
  <c r="Y85" i="26" s="1"/>
  <c r="X80" i="26"/>
  <c r="X85" i="26" s="1"/>
  <c r="W80" i="26"/>
  <c r="W85" i="26" s="1"/>
  <c r="V80" i="26"/>
  <c r="V85" i="26" s="1"/>
  <c r="U80" i="26"/>
  <c r="U85" i="26" s="1"/>
  <c r="T80" i="26"/>
  <c r="S80" i="26"/>
  <c r="S85" i="26" s="1"/>
  <c r="R80" i="26"/>
  <c r="R85" i="26" s="1"/>
  <c r="Q80" i="26"/>
  <c r="Q85" i="26" s="1"/>
  <c r="P80" i="26"/>
  <c r="P85" i="26" s="1"/>
  <c r="Y79" i="26"/>
  <c r="Y84" i="26" s="1"/>
  <c r="X79" i="26"/>
  <c r="X84" i="26" s="1"/>
  <c r="W79" i="26"/>
  <c r="W84" i="26" s="1"/>
  <c r="V79" i="26"/>
  <c r="V84" i="26" s="1"/>
  <c r="U79" i="26"/>
  <c r="U84" i="26" s="1"/>
  <c r="T79" i="26"/>
  <c r="T84" i="26" s="1"/>
  <c r="S79" i="26"/>
  <c r="S84" i="26" s="1"/>
  <c r="R79" i="26"/>
  <c r="R84" i="26" s="1"/>
  <c r="Q79" i="26"/>
  <c r="Q84" i="26" s="1"/>
  <c r="P79" i="26"/>
  <c r="P84" i="26" s="1"/>
  <c r="Y78" i="26"/>
  <c r="X78" i="26"/>
  <c r="W78" i="26"/>
  <c r="W83" i="26" s="1"/>
  <c r="V78" i="26"/>
  <c r="V83" i="26" s="1"/>
  <c r="U78" i="26"/>
  <c r="U83" i="26" s="1"/>
  <c r="T78" i="26"/>
  <c r="T83" i="26" s="1"/>
  <c r="S78" i="26"/>
  <c r="S83" i="26" s="1"/>
  <c r="R78" i="26"/>
  <c r="R83" i="26" s="1"/>
  <c r="Q78" i="26"/>
  <c r="P78" i="26"/>
  <c r="T71" i="26"/>
  <c r="Y70" i="26"/>
  <c r="Y75" i="26" s="1"/>
  <c r="X70" i="26"/>
  <c r="X75" i="26" s="1"/>
  <c r="W70" i="26"/>
  <c r="W75" i="26" s="1"/>
  <c r="V70" i="26"/>
  <c r="U70" i="26"/>
  <c r="U75" i="26" s="1"/>
  <c r="T70" i="26"/>
  <c r="T75" i="26" s="1"/>
  <c r="S70" i="26"/>
  <c r="S75" i="26" s="1"/>
  <c r="R70" i="26"/>
  <c r="R75" i="26" s="1"/>
  <c r="Q70" i="26"/>
  <c r="Q75" i="26" s="1"/>
  <c r="P70" i="26"/>
  <c r="P75" i="26" s="1"/>
  <c r="Y69" i="26"/>
  <c r="Y74" i="26" s="1"/>
  <c r="X69" i="26"/>
  <c r="X74" i="26" s="1"/>
  <c r="W69" i="26"/>
  <c r="W74" i="26" s="1"/>
  <c r="V69" i="26"/>
  <c r="V74" i="26" s="1"/>
  <c r="U69" i="26"/>
  <c r="U74" i="26" s="1"/>
  <c r="T69" i="26"/>
  <c r="T74" i="26" s="1"/>
  <c r="S69" i="26"/>
  <c r="S74" i="26" s="1"/>
  <c r="R69" i="26"/>
  <c r="R74" i="26" s="1"/>
  <c r="Q69" i="26"/>
  <c r="Q74" i="26" s="1"/>
  <c r="P69" i="26"/>
  <c r="P74" i="26" s="1"/>
  <c r="Y68" i="26"/>
  <c r="Y73" i="26" s="1"/>
  <c r="X68" i="26"/>
  <c r="X73" i="26" s="1"/>
  <c r="W68" i="26"/>
  <c r="W73" i="26" s="1"/>
  <c r="V68" i="26"/>
  <c r="V73" i="26" s="1"/>
  <c r="U68" i="26"/>
  <c r="U73" i="26" s="1"/>
  <c r="T68" i="26"/>
  <c r="T73" i="26" s="1"/>
  <c r="S68" i="26"/>
  <c r="S71" i="26" s="1"/>
  <c r="R68" i="26"/>
  <c r="Q68" i="26"/>
  <c r="Q71" i="26" s="1"/>
  <c r="P68" i="26"/>
  <c r="P73" i="26" s="1"/>
  <c r="Y60" i="26"/>
  <c r="Y65" i="26" s="1"/>
  <c r="X60" i="26"/>
  <c r="W60" i="26"/>
  <c r="W65" i="26" s="1"/>
  <c r="V60" i="26"/>
  <c r="V65" i="26" s="1"/>
  <c r="U60" i="26"/>
  <c r="U65" i="26" s="1"/>
  <c r="T60" i="26"/>
  <c r="T65" i="26" s="1"/>
  <c r="S60" i="26"/>
  <c r="S65" i="26" s="1"/>
  <c r="R60" i="26"/>
  <c r="R65" i="26" s="1"/>
  <c r="Q60" i="26"/>
  <c r="Q65" i="26" s="1"/>
  <c r="P60" i="26"/>
  <c r="Y59" i="26"/>
  <c r="Y64" i="26" s="1"/>
  <c r="X59" i="26"/>
  <c r="X64" i="26" s="1"/>
  <c r="W59" i="26"/>
  <c r="V59" i="26"/>
  <c r="V64" i="26" s="1"/>
  <c r="U59" i="26"/>
  <c r="U64" i="26" s="1"/>
  <c r="T59" i="26"/>
  <c r="T64" i="26" s="1"/>
  <c r="S59" i="26"/>
  <c r="S64" i="26" s="1"/>
  <c r="R59" i="26"/>
  <c r="R64" i="26" s="1"/>
  <c r="Q59" i="26"/>
  <c r="Q64" i="26" s="1"/>
  <c r="P59" i="26"/>
  <c r="P64" i="26" s="1"/>
  <c r="Y58" i="26"/>
  <c r="Y63" i="26" s="1"/>
  <c r="X58" i="26"/>
  <c r="X63" i="26" s="1"/>
  <c r="W58" i="26"/>
  <c r="W63" i="26" s="1"/>
  <c r="V58" i="26"/>
  <c r="V63" i="26" s="1"/>
  <c r="U58" i="26"/>
  <c r="T58" i="26"/>
  <c r="S58" i="26"/>
  <c r="S61" i="26" s="1"/>
  <c r="R58" i="26"/>
  <c r="R63" i="26" s="1"/>
  <c r="Q58" i="26"/>
  <c r="Q61" i="26" s="1"/>
  <c r="P58" i="26"/>
  <c r="P63" i="26" s="1"/>
  <c r="Y50" i="26"/>
  <c r="Y55" i="26" s="1"/>
  <c r="X50" i="26"/>
  <c r="X55" i="26" s="1"/>
  <c r="W50" i="26"/>
  <c r="W55" i="26" s="1"/>
  <c r="V50" i="26"/>
  <c r="V55" i="26" s="1"/>
  <c r="U50" i="26"/>
  <c r="U55" i="26" s="1"/>
  <c r="T50" i="26"/>
  <c r="T55" i="26" s="1"/>
  <c r="S50" i="26"/>
  <c r="S55" i="26" s="1"/>
  <c r="R50" i="26"/>
  <c r="Q50" i="26"/>
  <c r="Q55" i="26" s="1"/>
  <c r="P50" i="26"/>
  <c r="P55" i="26" s="1"/>
  <c r="Y49" i="26"/>
  <c r="Y54" i="26" s="1"/>
  <c r="X49" i="26"/>
  <c r="X54" i="26" s="1"/>
  <c r="W49" i="26"/>
  <c r="W54" i="26" s="1"/>
  <c r="V49" i="26"/>
  <c r="V54" i="26" s="1"/>
  <c r="U49" i="26"/>
  <c r="U54" i="26" s="1"/>
  <c r="T49" i="26"/>
  <c r="T54" i="26" s="1"/>
  <c r="S49" i="26"/>
  <c r="S54" i="26" s="1"/>
  <c r="R49" i="26"/>
  <c r="R54" i="26" s="1"/>
  <c r="Q49" i="26"/>
  <c r="Q54" i="26" s="1"/>
  <c r="P49" i="26"/>
  <c r="P54" i="26" s="1"/>
  <c r="Y48" i="26"/>
  <c r="Y53" i="26" s="1"/>
  <c r="X48" i="26"/>
  <c r="X53" i="26" s="1"/>
  <c r="W48" i="26"/>
  <c r="V48" i="26"/>
  <c r="U48" i="26"/>
  <c r="T48" i="26"/>
  <c r="T53" i="26" s="1"/>
  <c r="S48" i="26"/>
  <c r="S51" i="26" s="1"/>
  <c r="R48" i="26"/>
  <c r="R53" i="26" s="1"/>
  <c r="Q48" i="26"/>
  <c r="Q53" i="26" s="1"/>
  <c r="P48" i="26"/>
  <c r="P53" i="26" s="1"/>
  <c r="P56" i="26" s="1"/>
  <c r="Y40" i="26"/>
  <c r="Y45" i="26" s="1"/>
  <c r="X40" i="26"/>
  <c r="X45" i="26" s="1"/>
  <c r="W40" i="26"/>
  <c r="W45" i="26" s="1"/>
  <c r="V40" i="26"/>
  <c r="V45" i="26" s="1"/>
  <c r="U40" i="26"/>
  <c r="U45" i="26" s="1"/>
  <c r="T40" i="26"/>
  <c r="S40" i="26"/>
  <c r="S45" i="26" s="1"/>
  <c r="R40" i="26"/>
  <c r="R45" i="26" s="1"/>
  <c r="Q40" i="26"/>
  <c r="Q45" i="26" s="1"/>
  <c r="P40" i="26"/>
  <c r="P45" i="26" s="1"/>
  <c r="Y39" i="26"/>
  <c r="Y44" i="26" s="1"/>
  <c r="X39" i="26"/>
  <c r="X44" i="26" s="1"/>
  <c r="W39" i="26"/>
  <c r="W44" i="26" s="1"/>
  <c r="V39" i="26"/>
  <c r="V44" i="26" s="1"/>
  <c r="U39" i="26"/>
  <c r="U44" i="26" s="1"/>
  <c r="T39" i="26"/>
  <c r="T44" i="26" s="1"/>
  <c r="S39" i="26"/>
  <c r="S44" i="26" s="1"/>
  <c r="R39" i="26"/>
  <c r="R44" i="26" s="1"/>
  <c r="Q39" i="26"/>
  <c r="Q44" i="26" s="1"/>
  <c r="P39" i="26"/>
  <c r="P44" i="26" s="1"/>
  <c r="Y38" i="26"/>
  <c r="X38" i="26"/>
  <c r="W38" i="26"/>
  <c r="W43" i="26" s="1"/>
  <c r="V38" i="26"/>
  <c r="V43" i="26" s="1"/>
  <c r="U38" i="26"/>
  <c r="U43" i="26" s="1"/>
  <c r="T38" i="26"/>
  <c r="T43" i="26" s="1"/>
  <c r="S38" i="26"/>
  <c r="S43" i="26" s="1"/>
  <c r="R38" i="26"/>
  <c r="R43" i="26" s="1"/>
  <c r="R46" i="26" s="1"/>
  <c r="Q38" i="26"/>
  <c r="P38" i="26"/>
  <c r="W34" i="26"/>
  <c r="Y30" i="26"/>
  <c r="Y35" i="26" s="1"/>
  <c r="X30" i="26"/>
  <c r="X35" i="26" s="1"/>
  <c r="W30" i="26"/>
  <c r="W35" i="26" s="1"/>
  <c r="V30" i="26"/>
  <c r="U30" i="26"/>
  <c r="U35" i="26" s="1"/>
  <c r="T30" i="26"/>
  <c r="T35" i="26" s="1"/>
  <c r="S30" i="26"/>
  <c r="S35" i="26" s="1"/>
  <c r="R30" i="26"/>
  <c r="R35" i="26" s="1"/>
  <c r="Q30" i="26"/>
  <c r="Q35" i="26" s="1"/>
  <c r="P30" i="26"/>
  <c r="P35" i="26" s="1"/>
  <c r="Y29" i="26"/>
  <c r="Y34" i="26" s="1"/>
  <c r="X29" i="26"/>
  <c r="X34" i="26" s="1"/>
  <c r="W29" i="26"/>
  <c r="V29" i="26"/>
  <c r="V34" i="26" s="1"/>
  <c r="U29" i="26"/>
  <c r="U34" i="26" s="1"/>
  <c r="T29" i="26"/>
  <c r="T34" i="26" s="1"/>
  <c r="S29" i="26"/>
  <c r="S34" i="26" s="1"/>
  <c r="R29" i="26"/>
  <c r="R34" i="26" s="1"/>
  <c r="Q29" i="26"/>
  <c r="Q34" i="26" s="1"/>
  <c r="P29" i="26"/>
  <c r="P34" i="26" s="1"/>
  <c r="Y28" i="26"/>
  <c r="Y33" i="26" s="1"/>
  <c r="X28" i="26"/>
  <c r="X33" i="26" s="1"/>
  <c r="W28" i="26"/>
  <c r="W33" i="26" s="1"/>
  <c r="V28" i="26"/>
  <c r="V33" i="26" s="1"/>
  <c r="U28" i="26"/>
  <c r="U33" i="26" s="1"/>
  <c r="T28" i="26"/>
  <c r="T33" i="26" s="1"/>
  <c r="S28" i="26"/>
  <c r="S31" i="26" s="1"/>
  <c r="R28" i="26"/>
  <c r="Q28" i="26"/>
  <c r="P28" i="26"/>
  <c r="P33" i="26" s="1"/>
  <c r="Y20" i="26"/>
  <c r="Y25" i="26" s="1"/>
  <c r="X20" i="26"/>
  <c r="W20" i="26"/>
  <c r="W25" i="26" s="1"/>
  <c r="V20" i="26"/>
  <c r="V25" i="26" s="1"/>
  <c r="U20" i="26"/>
  <c r="U25" i="26" s="1"/>
  <c r="T20" i="26"/>
  <c r="T25" i="26" s="1"/>
  <c r="S20" i="26"/>
  <c r="S25" i="26" s="1"/>
  <c r="R20" i="26"/>
  <c r="R25" i="26" s="1"/>
  <c r="Q20" i="26"/>
  <c r="Q25" i="26" s="1"/>
  <c r="P20" i="26"/>
  <c r="Y19" i="26"/>
  <c r="Y24" i="26" s="1"/>
  <c r="X19" i="26"/>
  <c r="X24" i="26" s="1"/>
  <c r="W19" i="26"/>
  <c r="V19" i="26"/>
  <c r="V24" i="26" s="1"/>
  <c r="U19" i="26"/>
  <c r="U24" i="26" s="1"/>
  <c r="T19" i="26"/>
  <c r="T24" i="26" s="1"/>
  <c r="S19" i="26"/>
  <c r="S24" i="26" s="1"/>
  <c r="R19" i="26"/>
  <c r="R24" i="26" s="1"/>
  <c r="Q19" i="26"/>
  <c r="Q24" i="26" s="1"/>
  <c r="P19" i="26"/>
  <c r="P24" i="26" s="1"/>
  <c r="Y18" i="26"/>
  <c r="Y23" i="26" s="1"/>
  <c r="X18" i="26"/>
  <c r="X23" i="26" s="1"/>
  <c r="W18" i="26"/>
  <c r="W23" i="26" s="1"/>
  <c r="V18" i="26"/>
  <c r="V23" i="26" s="1"/>
  <c r="U18" i="26"/>
  <c r="T18" i="26"/>
  <c r="S18" i="26"/>
  <c r="R18" i="26"/>
  <c r="R23" i="26" s="1"/>
  <c r="Q18" i="26"/>
  <c r="Q21" i="26" s="1"/>
  <c r="P18" i="26"/>
  <c r="P23" i="26" s="1"/>
  <c r="Y10" i="26"/>
  <c r="Y15" i="26" s="1"/>
  <c r="X10" i="26"/>
  <c r="X15" i="26" s="1"/>
  <c r="W10" i="26"/>
  <c r="W15" i="26" s="1"/>
  <c r="V10" i="26"/>
  <c r="V15" i="26" s="1"/>
  <c r="U10" i="26"/>
  <c r="U15" i="26" s="1"/>
  <c r="T10" i="26"/>
  <c r="T15" i="26" s="1"/>
  <c r="S10" i="26"/>
  <c r="S15" i="26" s="1"/>
  <c r="R10" i="26"/>
  <c r="Q10" i="26"/>
  <c r="Q15" i="26" s="1"/>
  <c r="P10" i="26"/>
  <c r="P15" i="26" s="1"/>
  <c r="Y9" i="26"/>
  <c r="X9" i="26"/>
  <c r="X14" i="26" s="1"/>
  <c r="W9" i="26"/>
  <c r="W14" i="26" s="1"/>
  <c r="V9" i="26"/>
  <c r="V14" i="26" s="1"/>
  <c r="U9" i="26"/>
  <c r="U14" i="26" s="1"/>
  <c r="T9" i="26"/>
  <c r="T14" i="26" s="1"/>
  <c r="S9" i="26"/>
  <c r="S14" i="26" s="1"/>
  <c r="R9" i="26"/>
  <c r="R14" i="26" s="1"/>
  <c r="Q9" i="26"/>
  <c r="Q14" i="26" s="1"/>
  <c r="P9" i="26"/>
  <c r="P14" i="26" s="1"/>
  <c r="Y8" i="26"/>
  <c r="Y13" i="26" s="1"/>
  <c r="X8" i="26"/>
  <c r="X13" i="26" s="1"/>
  <c r="W8" i="26"/>
  <c r="V8" i="26"/>
  <c r="U8" i="26"/>
  <c r="T8" i="26"/>
  <c r="T13" i="26" s="1"/>
  <c r="S8" i="26"/>
  <c r="R8" i="26"/>
  <c r="R13" i="26" s="1"/>
  <c r="Q8" i="26"/>
  <c r="Q13" i="26" s="1"/>
  <c r="P8" i="26"/>
  <c r="P13" i="26" s="1"/>
  <c r="AK230" i="26"/>
  <c r="AK235" i="26" s="1"/>
  <c r="AJ230" i="26"/>
  <c r="AJ235" i="26" s="1"/>
  <c r="AI230" i="26"/>
  <c r="AI235" i="26" s="1"/>
  <c r="AH230" i="26"/>
  <c r="AH235" i="26" s="1"/>
  <c r="AG230" i="26"/>
  <c r="AG235" i="26" s="1"/>
  <c r="AF230" i="26"/>
  <c r="AF235" i="26" s="1"/>
  <c r="AE230" i="26"/>
  <c r="AE235" i="26" s="1"/>
  <c r="AD230" i="26"/>
  <c r="AD235" i="26" s="1"/>
  <c r="AC230" i="26"/>
  <c r="AC235" i="26" s="1"/>
  <c r="AB230" i="26"/>
  <c r="AB235" i="26" s="1"/>
  <c r="AK229" i="26"/>
  <c r="AK234" i="26" s="1"/>
  <c r="AJ229" i="26"/>
  <c r="AJ234" i="26" s="1"/>
  <c r="AI229" i="26"/>
  <c r="AI234" i="26" s="1"/>
  <c r="AH229" i="26"/>
  <c r="AH234" i="26" s="1"/>
  <c r="AG229" i="26"/>
  <c r="AG234" i="26" s="1"/>
  <c r="AF229" i="26"/>
  <c r="AF234" i="26" s="1"/>
  <c r="AE229" i="26"/>
  <c r="AE234" i="26" s="1"/>
  <c r="AD229" i="26"/>
  <c r="AD234" i="26" s="1"/>
  <c r="AC229" i="26"/>
  <c r="AC234" i="26" s="1"/>
  <c r="AB229" i="26"/>
  <c r="AB234" i="26" s="1"/>
  <c r="AK228" i="26"/>
  <c r="AK233" i="26" s="1"/>
  <c r="AJ228" i="26"/>
  <c r="AI228" i="26"/>
  <c r="AI233" i="26" s="1"/>
  <c r="AH228" i="26"/>
  <c r="AH233" i="26" s="1"/>
  <c r="AG228" i="26"/>
  <c r="AF228" i="26"/>
  <c r="AE228" i="26"/>
  <c r="AD228" i="26"/>
  <c r="AC228" i="26"/>
  <c r="AC233" i="26" s="1"/>
  <c r="AB228" i="26"/>
  <c r="AK220" i="26"/>
  <c r="AK225" i="26" s="1"/>
  <c r="AJ220" i="26"/>
  <c r="AJ225" i="26" s="1"/>
  <c r="AI220" i="26"/>
  <c r="AI225" i="26" s="1"/>
  <c r="AH220" i="26"/>
  <c r="AH225" i="26" s="1"/>
  <c r="AG220" i="26"/>
  <c r="AG225" i="26" s="1"/>
  <c r="AF220" i="26"/>
  <c r="AF225" i="26" s="1"/>
  <c r="AE220" i="26"/>
  <c r="AE225" i="26" s="1"/>
  <c r="AD220" i="26"/>
  <c r="AD225" i="26" s="1"/>
  <c r="AC220" i="26"/>
  <c r="AC225" i="26" s="1"/>
  <c r="AB220" i="26"/>
  <c r="AB225" i="26" s="1"/>
  <c r="AK219" i="26"/>
  <c r="AK224" i="26" s="1"/>
  <c r="AJ219" i="26"/>
  <c r="AJ224" i="26" s="1"/>
  <c r="AI219" i="26"/>
  <c r="AI224" i="26" s="1"/>
  <c r="AH219" i="26"/>
  <c r="AH224" i="26" s="1"/>
  <c r="AG219" i="26"/>
  <c r="AG224" i="26" s="1"/>
  <c r="AF219" i="26"/>
  <c r="AF224" i="26" s="1"/>
  <c r="AE219" i="26"/>
  <c r="AE224" i="26" s="1"/>
  <c r="AD219" i="26"/>
  <c r="AD224" i="26" s="1"/>
  <c r="AC219" i="26"/>
  <c r="AC224" i="26" s="1"/>
  <c r="AB219" i="26"/>
  <c r="AB224" i="26" s="1"/>
  <c r="AK218" i="26"/>
  <c r="AK223" i="26" s="1"/>
  <c r="AJ218" i="26"/>
  <c r="AJ223" i="26" s="1"/>
  <c r="AI218" i="26"/>
  <c r="AH218" i="26"/>
  <c r="AH223" i="26" s="1"/>
  <c r="AG218" i="26"/>
  <c r="AF218" i="26"/>
  <c r="AE218" i="26"/>
  <c r="AE223" i="26" s="1"/>
  <c r="AD218" i="26"/>
  <c r="AC218" i="26"/>
  <c r="AC223" i="26" s="1"/>
  <c r="AB218" i="26"/>
  <c r="AB223" i="26" s="1"/>
  <c r="AK240" i="26"/>
  <c r="AK245" i="26" s="1"/>
  <c r="AJ240" i="26"/>
  <c r="AJ245" i="26" s="1"/>
  <c r="AI240" i="26"/>
  <c r="AI245" i="26" s="1"/>
  <c r="AH240" i="26"/>
  <c r="AH245" i="26" s="1"/>
  <c r="AG240" i="26"/>
  <c r="AG245" i="26" s="1"/>
  <c r="AF240" i="26"/>
  <c r="AF245" i="26" s="1"/>
  <c r="AE240" i="26"/>
  <c r="AE245" i="26" s="1"/>
  <c r="AD240" i="26"/>
  <c r="AD245" i="26" s="1"/>
  <c r="AC240" i="26"/>
  <c r="AC245" i="26" s="1"/>
  <c r="AB240" i="26"/>
  <c r="AB245" i="26" s="1"/>
  <c r="AK239" i="26"/>
  <c r="AK244" i="26" s="1"/>
  <c r="AJ239" i="26"/>
  <c r="AJ244" i="26" s="1"/>
  <c r="AI239" i="26"/>
  <c r="AI244" i="26" s="1"/>
  <c r="AH239" i="26"/>
  <c r="AH244" i="26" s="1"/>
  <c r="AG239" i="26"/>
  <c r="AG244" i="26" s="1"/>
  <c r="AF239" i="26"/>
  <c r="AF244" i="26" s="1"/>
  <c r="AE239" i="26"/>
  <c r="AE244" i="26" s="1"/>
  <c r="AD239" i="26"/>
  <c r="AD244" i="26" s="1"/>
  <c r="AC239" i="26"/>
  <c r="AC244" i="26" s="1"/>
  <c r="AB239" i="26"/>
  <c r="AB244" i="26" s="1"/>
  <c r="AK238" i="26"/>
  <c r="AJ238" i="26"/>
  <c r="AJ243" i="26" s="1"/>
  <c r="AI238" i="26"/>
  <c r="AH238" i="26"/>
  <c r="AG238" i="26"/>
  <c r="AG243" i="26" s="1"/>
  <c r="AF238" i="26"/>
  <c r="AE238" i="26"/>
  <c r="AE243" i="26" s="1"/>
  <c r="AD238" i="26"/>
  <c r="AD243" i="26" s="1"/>
  <c r="AC238" i="26"/>
  <c r="AB238" i="26"/>
  <c r="AB243" i="26" s="1"/>
  <c r="AK210" i="26"/>
  <c r="AK215" i="26" s="1"/>
  <c r="AJ210" i="26"/>
  <c r="AJ215" i="26" s="1"/>
  <c r="AI210" i="26"/>
  <c r="AI215" i="26" s="1"/>
  <c r="AH210" i="26"/>
  <c r="AH215" i="26" s="1"/>
  <c r="AG210" i="26"/>
  <c r="AG215" i="26" s="1"/>
  <c r="AF210" i="26"/>
  <c r="AF215" i="26" s="1"/>
  <c r="AE210" i="26"/>
  <c r="AE215" i="26" s="1"/>
  <c r="AD210" i="26"/>
  <c r="AD215" i="26" s="1"/>
  <c r="AC210" i="26"/>
  <c r="AC215" i="26" s="1"/>
  <c r="AB210" i="26"/>
  <c r="AB215" i="26" s="1"/>
  <c r="AK209" i="26"/>
  <c r="AK214" i="26" s="1"/>
  <c r="AJ209" i="26"/>
  <c r="AJ214" i="26" s="1"/>
  <c r="AI209" i="26"/>
  <c r="AI214" i="26" s="1"/>
  <c r="AH209" i="26"/>
  <c r="AH214" i="26" s="1"/>
  <c r="AG209" i="26"/>
  <c r="AG214" i="26" s="1"/>
  <c r="AF209" i="26"/>
  <c r="AF214" i="26" s="1"/>
  <c r="AE209" i="26"/>
  <c r="AE214" i="26" s="1"/>
  <c r="AD209" i="26"/>
  <c r="AD214" i="26" s="1"/>
  <c r="AC209" i="26"/>
  <c r="AC214" i="26" s="1"/>
  <c r="AB209" i="26"/>
  <c r="AB214" i="26" s="1"/>
  <c r="AK208" i="26"/>
  <c r="AJ208" i="26"/>
  <c r="AI208" i="26"/>
  <c r="AI213" i="26" s="1"/>
  <c r="AH208" i="26"/>
  <c r="AG208" i="26"/>
  <c r="AG213" i="26" s="1"/>
  <c r="AF208" i="26"/>
  <c r="AF213" i="26" s="1"/>
  <c r="AE208" i="26"/>
  <c r="AD208" i="26"/>
  <c r="AD213" i="26" s="1"/>
  <c r="AC208" i="26"/>
  <c r="AB208" i="26"/>
  <c r="AK200" i="26"/>
  <c r="AK205" i="26" s="1"/>
  <c r="AJ200" i="26"/>
  <c r="AJ205" i="26" s="1"/>
  <c r="AI200" i="26"/>
  <c r="AI205" i="26" s="1"/>
  <c r="AH200" i="26"/>
  <c r="AH205" i="26" s="1"/>
  <c r="AG200" i="26"/>
  <c r="AG205" i="26" s="1"/>
  <c r="AF200" i="26"/>
  <c r="AF205" i="26" s="1"/>
  <c r="AE200" i="26"/>
  <c r="AE205" i="26" s="1"/>
  <c r="AD200" i="26"/>
  <c r="AD205" i="26" s="1"/>
  <c r="AC200" i="26"/>
  <c r="AC205" i="26" s="1"/>
  <c r="AB200" i="26"/>
  <c r="AB205" i="26" s="1"/>
  <c r="AK199" i="26"/>
  <c r="AK204" i="26" s="1"/>
  <c r="AJ199" i="26"/>
  <c r="AJ204" i="26" s="1"/>
  <c r="AI199" i="26"/>
  <c r="AI204" i="26" s="1"/>
  <c r="AH199" i="26"/>
  <c r="AH204" i="26" s="1"/>
  <c r="AG199" i="26"/>
  <c r="AG204" i="26" s="1"/>
  <c r="AF199" i="26"/>
  <c r="AF204" i="26" s="1"/>
  <c r="AE199" i="26"/>
  <c r="AE204" i="26" s="1"/>
  <c r="AD199" i="26"/>
  <c r="AD204" i="26" s="1"/>
  <c r="AC199" i="26"/>
  <c r="AC204" i="26" s="1"/>
  <c r="AB199" i="26"/>
  <c r="AB204" i="26" s="1"/>
  <c r="AK198" i="26"/>
  <c r="AK203" i="26" s="1"/>
  <c r="AJ198" i="26"/>
  <c r="AI198" i="26"/>
  <c r="AI203" i="26" s="1"/>
  <c r="AH198" i="26"/>
  <c r="AH203" i="26" s="1"/>
  <c r="AG198" i="26"/>
  <c r="AF198" i="26"/>
  <c r="AF203" i="26" s="1"/>
  <c r="AE198" i="26"/>
  <c r="AD198" i="26"/>
  <c r="AC198" i="26"/>
  <c r="AC203" i="26" s="1"/>
  <c r="AB198" i="26"/>
  <c r="AK190" i="26"/>
  <c r="AK195" i="26" s="1"/>
  <c r="AJ190" i="26"/>
  <c r="AJ195" i="26" s="1"/>
  <c r="AI190" i="26"/>
  <c r="AI195" i="26" s="1"/>
  <c r="AH190" i="26"/>
  <c r="AH195" i="26" s="1"/>
  <c r="AG190" i="26"/>
  <c r="AG195" i="26" s="1"/>
  <c r="AF190" i="26"/>
  <c r="AF195" i="26" s="1"/>
  <c r="AE190" i="26"/>
  <c r="AE195" i="26" s="1"/>
  <c r="AD190" i="26"/>
  <c r="AD195" i="26" s="1"/>
  <c r="AC190" i="26"/>
  <c r="AC195" i="26" s="1"/>
  <c r="AB190" i="26"/>
  <c r="AB195" i="26" s="1"/>
  <c r="AK189" i="26"/>
  <c r="AK194" i="26" s="1"/>
  <c r="AJ189" i="26"/>
  <c r="AJ194" i="26" s="1"/>
  <c r="AI189" i="26"/>
  <c r="AI194" i="26" s="1"/>
  <c r="AH189" i="26"/>
  <c r="AH194" i="26" s="1"/>
  <c r="AG189" i="26"/>
  <c r="AG194" i="26" s="1"/>
  <c r="AF189" i="26"/>
  <c r="AF194" i="26" s="1"/>
  <c r="AE189" i="26"/>
  <c r="AE194" i="26" s="1"/>
  <c r="AD189" i="26"/>
  <c r="AD194" i="26" s="1"/>
  <c r="AC189" i="26"/>
  <c r="AC194" i="26" s="1"/>
  <c r="AB189" i="26"/>
  <c r="AB194" i="26" s="1"/>
  <c r="AK188" i="26"/>
  <c r="AK193" i="26" s="1"/>
  <c r="AJ188" i="26"/>
  <c r="AJ193" i="26" s="1"/>
  <c r="AI188" i="26"/>
  <c r="AH188" i="26"/>
  <c r="AG188" i="26"/>
  <c r="AF188" i="26"/>
  <c r="AE188" i="26"/>
  <c r="AE193" i="26" s="1"/>
  <c r="AD188" i="26"/>
  <c r="AC188" i="26"/>
  <c r="AC193" i="26" s="1"/>
  <c r="AB188" i="26"/>
  <c r="AB193" i="26" s="1"/>
  <c r="AK180" i="26"/>
  <c r="AK185" i="26" s="1"/>
  <c r="AJ180" i="26"/>
  <c r="AJ185" i="26" s="1"/>
  <c r="AI180" i="26"/>
  <c r="AI185" i="26" s="1"/>
  <c r="AH180" i="26"/>
  <c r="AH185" i="26" s="1"/>
  <c r="AG180" i="26"/>
  <c r="AG185" i="26" s="1"/>
  <c r="AF180" i="26"/>
  <c r="AF185" i="26" s="1"/>
  <c r="AE180" i="26"/>
  <c r="AE185" i="26" s="1"/>
  <c r="AD180" i="26"/>
  <c r="AD185" i="26" s="1"/>
  <c r="AC180" i="26"/>
  <c r="AC185" i="26" s="1"/>
  <c r="AB180" i="26"/>
  <c r="AB185" i="26" s="1"/>
  <c r="AK179" i="26"/>
  <c r="AK184" i="26" s="1"/>
  <c r="AJ179" i="26"/>
  <c r="AJ184" i="26" s="1"/>
  <c r="AI179" i="26"/>
  <c r="AI184" i="26" s="1"/>
  <c r="AH179" i="26"/>
  <c r="AH184" i="26" s="1"/>
  <c r="AG179" i="26"/>
  <c r="AG184" i="26" s="1"/>
  <c r="AF179" i="26"/>
  <c r="AF184" i="26" s="1"/>
  <c r="AE179" i="26"/>
  <c r="AE184" i="26" s="1"/>
  <c r="AD179" i="26"/>
  <c r="AD184" i="26" s="1"/>
  <c r="AC179" i="26"/>
  <c r="AC184" i="26" s="1"/>
  <c r="AB179" i="26"/>
  <c r="AB184" i="26" s="1"/>
  <c r="AK178" i="26"/>
  <c r="AJ178" i="26"/>
  <c r="AI178" i="26"/>
  <c r="AH178" i="26"/>
  <c r="AG178" i="26"/>
  <c r="AG183" i="26" s="1"/>
  <c r="AF178" i="26"/>
  <c r="AE178" i="26"/>
  <c r="AE183" i="26" s="1"/>
  <c r="AD178" i="26"/>
  <c r="AD183" i="26" s="1"/>
  <c r="AC178" i="26"/>
  <c r="AB178" i="26"/>
  <c r="AK170" i="26"/>
  <c r="AK175" i="26" s="1"/>
  <c r="AJ170" i="26"/>
  <c r="AJ175" i="26" s="1"/>
  <c r="AI170" i="26"/>
  <c r="AI175" i="26" s="1"/>
  <c r="AH170" i="26"/>
  <c r="AH175" i="26" s="1"/>
  <c r="AG170" i="26"/>
  <c r="AG175" i="26" s="1"/>
  <c r="AF170" i="26"/>
  <c r="AF175" i="26" s="1"/>
  <c r="AE170" i="26"/>
  <c r="AE175" i="26" s="1"/>
  <c r="AD170" i="26"/>
  <c r="AD175" i="26" s="1"/>
  <c r="AC170" i="26"/>
  <c r="AC175" i="26" s="1"/>
  <c r="AB170" i="26"/>
  <c r="AB175" i="26" s="1"/>
  <c r="AK169" i="26"/>
  <c r="AK174" i="26" s="1"/>
  <c r="AJ169" i="26"/>
  <c r="AJ174" i="26" s="1"/>
  <c r="AI169" i="26"/>
  <c r="AI174" i="26" s="1"/>
  <c r="AH169" i="26"/>
  <c r="AH174" i="26" s="1"/>
  <c r="AG169" i="26"/>
  <c r="AG174" i="26" s="1"/>
  <c r="AF169" i="26"/>
  <c r="AF174" i="26" s="1"/>
  <c r="AE169" i="26"/>
  <c r="AE174" i="26" s="1"/>
  <c r="AD169" i="26"/>
  <c r="AD174" i="26" s="1"/>
  <c r="AC169" i="26"/>
  <c r="AC174" i="26" s="1"/>
  <c r="AB169" i="26"/>
  <c r="AB174" i="26" s="1"/>
  <c r="AK168" i="26"/>
  <c r="AJ168" i="26"/>
  <c r="AI168" i="26"/>
  <c r="AI173" i="26" s="1"/>
  <c r="AH168" i="26"/>
  <c r="AG168" i="26"/>
  <c r="AG173" i="26" s="1"/>
  <c r="AF168" i="26"/>
  <c r="AF173" i="26" s="1"/>
  <c r="AE168" i="26"/>
  <c r="AD168" i="26"/>
  <c r="AC168" i="26"/>
  <c r="AB168" i="26"/>
  <c r="AK160" i="26"/>
  <c r="AK165" i="26" s="1"/>
  <c r="AJ160" i="26"/>
  <c r="AJ165" i="26" s="1"/>
  <c r="AI160" i="26"/>
  <c r="AI165" i="26" s="1"/>
  <c r="AH160" i="26"/>
  <c r="AH165" i="26" s="1"/>
  <c r="AG160" i="26"/>
  <c r="AG165" i="26" s="1"/>
  <c r="AF160" i="26"/>
  <c r="AF165" i="26" s="1"/>
  <c r="AE160" i="26"/>
  <c r="AE165" i="26" s="1"/>
  <c r="AD160" i="26"/>
  <c r="AD165" i="26" s="1"/>
  <c r="AC160" i="26"/>
  <c r="AC165" i="26" s="1"/>
  <c r="AB160" i="26"/>
  <c r="AB165" i="26" s="1"/>
  <c r="AK159" i="26"/>
  <c r="AK164" i="26" s="1"/>
  <c r="AJ159" i="26"/>
  <c r="AJ164" i="26" s="1"/>
  <c r="AI159" i="26"/>
  <c r="AI164" i="26" s="1"/>
  <c r="AH159" i="26"/>
  <c r="AH164" i="26" s="1"/>
  <c r="AG159" i="26"/>
  <c r="AG164" i="26" s="1"/>
  <c r="AF159" i="26"/>
  <c r="AF164" i="26" s="1"/>
  <c r="AE159" i="26"/>
  <c r="AE164" i="26" s="1"/>
  <c r="AD159" i="26"/>
  <c r="AD164" i="26" s="1"/>
  <c r="AC159" i="26"/>
  <c r="AC164" i="26" s="1"/>
  <c r="AB159" i="26"/>
  <c r="AB164" i="26" s="1"/>
  <c r="AK158" i="26"/>
  <c r="AK163" i="26" s="1"/>
  <c r="AJ158" i="26"/>
  <c r="AI158" i="26"/>
  <c r="AI163" i="26" s="1"/>
  <c r="AH158" i="26"/>
  <c r="AH163" i="26" s="1"/>
  <c r="AG158" i="26"/>
  <c r="AF158" i="26"/>
  <c r="AE158" i="26"/>
  <c r="AD158" i="26"/>
  <c r="AC158" i="26"/>
  <c r="AC163" i="26" s="1"/>
  <c r="AB158" i="26"/>
  <c r="AK150" i="26"/>
  <c r="AK155" i="26" s="1"/>
  <c r="AJ150" i="26"/>
  <c r="AJ155" i="26" s="1"/>
  <c r="AI150" i="26"/>
  <c r="AI155" i="26" s="1"/>
  <c r="AH150" i="26"/>
  <c r="AH155" i="26" s="1"/>
  <c r="AG150" i="26"/>
  <c r="AG155" i="26" s="1"/>
  <c r="AF150" i="26"/>
  <c r="AF155" i="26" s="1"/>
  <c r="AE150" i="26"/>
  <c r="AE155" i="26" s="1"/>
  <c r="AD150" i="26"/>
  <c r="AD155" i="26" s="1"/>
  <c r="AC150" i="26"/>
  <c r="AC155" i="26" s="1"/>
  <c r="AB150" i="26"/>
  <c r="AB155" i="26" s="1"/>
  <c r="AK149" i="26"/>
  <c r="AK154" i="26" s="1"/>
  <c r="AJ149" i="26"/>
  <c r="AJ154" i="26" s="1"/>
  <c r="AI149" i="26"/>
  <c r="AI154" i="26" s="1"/>
  <c r="AH149" i="26"/>
  <c r="AH154" i="26" s="1"/>
  <c r="AG149" i="26"/>
  <c r="AG154" i="26" s="1"/>
  <c r="AF149" i="26"/>
  <c r="AF154" i="26" s="1"/>
  <c r="AE149" i="26"/>
  <c r="AE154" i="26" s="1"/>
  <c r="AD149" i="26"/>
  <c r="AD154" i="26" s="1"/>
  <c r="AC149" i="26"/>
  <c r="AC154" i="26" s="1"/>
  <c r="AB149" i="26"/>
  <c r="AB154" i="26" s="1"/>
  <c r="AK148" i="26"/>
  <c r="AK153" i="26" s="1"/>
  <c r="AJ148" i="26"/>
  <c r="AI148" i="26"/>
  <c r="AH148" i="26"/>
  <c r="AH153" i="26" s="1"/>
  <c r="AG148" i="26"/>
  <c r="AF148" i="26"/>
  <c r="AF153" i="26" s="1"/>
  <c r="AE148" i="26"/>
  <c r="AE153" i="26" s="1"/>
  <c r="AD148" i="26"/>
  <c r="AC148" i="26"/>
  <c r="AC153" i="26" s="1"/>
  <c r="AB148" i="26"/>
  <c r="AK140" i="26"/>
  <c r="AK145" i="26" s="1"/>
  <c r="AJ140" i="26"/>
  <c r="AJ145" i="26" s="1"/>
  <c r="AI140" i="26"/>
  <c r="AI145" i="26" s="1"/>
  <c r="AH140" i="26"/>
  <c r="AH145" i="26" s="1"/>
  <c r="AG140" i="26"/>
  <c r="AG145" i="26" s="1"/>
  <c r="AF140" i="26"/>
  <c r="AF145" i="26" s="1"/>
  <c r="AE140" i="26"/>
  <c r="AE145" i="26" s="1"/>
  <c r="AD140" i="26"/>
  <c r="AD145" i="26" s="1"/>
  <c r="AC140" i="26"/>
  <c r="AC145" i="26" s="1"/>
  <c r="AB140" i="26"/>
  <c r="AB145" i="26" s="1"/>
  <c r="AK139" i="26"/>
  <c r="AK144" i="26" s="1"/>
  <c r="AJ139" i="26"/>
  <c r="AJ144" i="26" s="1"/>
  <c r="AI139" i="26"/>
  <c r="AI144" i="26" s="1"/>
  <c r="AH139" i="26"/>
  <c r="AH144" i="26" s="1"/>
  <c r="AG139" i="26"/>
  <c r="AG144" i="26" s="1"/>
  <c r="AF139" i="26"/>
  <c r="AF144" i="26" s="1"/>
  <c r="AE139" i="26"/>
  <c r="AE144" i="26" s="1"/>
  <c r="AD139" i="26"/>
  <c r="AD144" i="26" s="1"/>
  <c r="AC139" i="26"/>
  <c r="AC144" i="26" s="1"/>
  <c r="AB139" i="26"/>
  <c r="AB144" i="26" s="1"/>
  <c r="AK138" i="26"/>
  <c r="AJ138" i="26"/>
  <c r="AJ143" i="26" s="1"/>
  <c r="AI138" i="26"/>
  <c r="AH138" i="26"/>
  <c r="AH143" i="26" s="1"/>
  <c r="AG138" i="26"/>
  <c r="AG143" i="26" s="1"/>
  <c r="AF138" i="26"/>
  <c r="AF143" i="26" s="1"/>
  <c r="AE138" i="26"/>
  <c r="AE143" i="26" s="1"/>
  <c r="AD138" i="26"/>
  <c r="AC138" i="26"/>
  <c r="AB138" i="26"/>
  <c r="AB143" i="26" s="1"/>
  <c r="AK130" i="26"/>
  <c r="AK135" i="26" s="1"/>
  <c r="AJ130" i="26"/>
  <c r="AJ135" i="26" s="1"/>
  <c r="AI130" i="26"/>
  <c r="AI135" i="26" s="1"/>
  <c r="AH130" i="26"/>
  <c r="AH135" i="26" s="1"/>
  <c r="AG130" i="26"/>
  <c r="AG135" i="26" s="1"/>
  <c r="AF130" i="26"/>
  <c r="AF135" i="26" s="1"/>
  <c r="AE130" i="26"/>
  <c r="AE135" i="26" s="1"/>
  <c r="AD130" i="26"/>
  <c r="AD135" i="26" s="1"/>
  <c r="AC130" i="26"/>
  <c r="AC135" i="26" s="1"/>
  <c r="AB130" i="26"/>
  <c r="AB135" i="26" s="1"/>
  <c r="AK129" i="26"/>
  <c r="AK134" i="26" s="1"/>
  <c r="AJ129" i="26"/>
  <c r="AJ134" i="26" s="1"/>
  <c r="AI129" i="26"/>
  <c r="AI134" i="26" s="1"/>
  <c r="AH129" i="26"/>
  <c r="AH134" i="26" s="1"/>
  <c r="AG129" i="26"/>
  <c r="AG134" i="26" s="1"/>
  <c r="AF129" i="26"/>
  <c r="AF134" i="26" s="1"/>
  <c r="AE129" i="26"/>
  <c r="AE134" i="26" s="1"/>
  <c r="AD129" i="26"/>
  <c r="AD134" i="26" s="1"/>
  <c r="AC129" i="26"/>
  <c r="AC134" i="26" s="1"/>
  <c r="AB129" i="26"/>
  <c r="AB134" i="26" s="1"/>
  <c r="AK128" i="26"/>
  <c r="AK133" i="26" s="1"/>
  <c r="AJ128" i="26"/>
  <c r="AI128" i="26"/>
  <c r="AH128" i="26"/>
  <c r="AH133" i="26" s="1"/>
  <c r="AG128" i="26"/>
  <c r="AG133" i="26" s="1"/>
  <c r="AF128" i="26"/>
  <c r="AE128" i="26"/>
  <c r="AD128" i="26"/>
  <c r="AD133" i="26" s="1"/>
  <c r="AC128" i="26"/>
  <c r="AC133" i="26" s="1"/>
  <c r="AB128" i="26"/>
  <c r="AK120" i="26"/>
  <c r="AK125" i="26" s="1"/>
  <c r="AJ120" i="26"/>
  <c r="AJ125" i="26" s="1"/>
  <c r="AI120" i="26"/>
  <c r="AI125" i="26" s="1"/>
  <c r="AH120" i="26"/>
  <c r="AH125" i="26" s="1"/>
  <c r="AG120" i="26"/>
  <c r="AG125" i="26" s="1"/>
  <c r="AF120" i="26"/>
  <c r="AF125" i="26" s="1"/>
  <c r="AE120" i="26"/>
  <c r="AE125" i="26" s="1"/>
  <c r="AD120" i="26"/>
  <c r="AD125" i="26" s="1"/>
  <c r="AC120" i="26"/>
  <c r="AC125" i="26" s="1"/>
  <c r="AB120" i="26"/>
  <c r="AB125" i="26" s="1"/>
  <c r="AK119" i="26"/>
  <c r="AK124" i="26" s="1"/>
  <c r="AJ119" i="26"/>
  <c r="AJ124" i="26" s="1"/>
  <c r="AI119" i="26"/>
  <c r="AI124" i="26" s="1"/>
  <c r="AH119" i="26"/>
  <c r="AH124" i="26" s="1"/>
  <c r="AG119" i="26"/>
  <c r="AG124" i="26" s="1"/>
  <c r="AF119" i="26"/>
  <c r="AF124" i="26" s="1"/>
  <c r="AE119" i="26"/>
  <c r="AE124" i="26" s="1"/>
  <c r="AD119" i="26"/>
  <c r="AD124" i="26" s="1"/>
  <c r="AC119" i="26"/>
  <c r="AC124" i="26" s="1"/>
  <c r="AB119" i="26"/>
  <c r="AB124" i="26" s="1"/>
  <c r="AK118" i="26"/>
  <c r="AJ118" i="26"/>
  <c r="AI118" i="26"/>
  <c r="AI123" i="26" s="1"/>
  <c r="AH118" i="26"/>
  <c r="AG118" i="26"/>
  <c r="AF118" i="26"/>
  <c r="AE118" i="26"/>
  <c r="AD118" i="26"/>
  <c r="AD123" i="26" s="1"/>
  <c r="AC118" i="26"/>
  <c r="AB118" i="26"/>
  <c r="AB123" i="26" s="1"/>
  <c r="AK110" i="26"/>
  <c r="AK115" i="26" s="1"/>
  <c r="AJ110" i="26"/>
  <c r="AJ115" i="26" s="1"/>
  <c r="AI110" i="26"/>
  <c r="AI115" i="26" s="1"/>
  <c r="AH110" i="26"/>
  <c r="AH115" i="26" s="1"/>
  <c r="AG110" i="26"/>
  <c r="AG115" i="26" s="1"/>
  <c r="AF110" i="26"/>
  <c r="AF115" i="26" s="1"/>
  <c r="AE110" i="26"/>
  <c r="AE115" i="26" s="1"/>
  <c r="AD110" i="26"/>
  <c r="AD115" i="26" s="1"/>
  <c r="AC110" i="26"/>
  <c r="AC115" i="26" s="1"/>
  <c r="AB110" i="26"/>
  <c r="AB115" i="26" s="1"/>
  <c r="AK109" i="26"/>
  <c r="AK114" i="26" s="1"/>
  <c r="AJ109" i="26"/>
  <c r="AJ114" i="26" s="1"/>
  <c r="AI109" i="26"/>
  <c r="AI114" i="26" s="1"/>
  <c r="AH109" i="26"/>
  <c r="AH114" i="26" s="1"/>
  <c r="AG109" i="26"/>
  <c r="AG114" i="26" s="1"/>
  <c r="AF109" i="26"/>
  <c r="AF114" i="26" s="1"/>
  <c r="AE109" i="26"/>
  <c r="AD109" i="26"/>
  <c r="AD114" i="26" s="1"/>
  <c r="AC109" i="26"/>
  <c r="AC114" i="26" s="1"/>
  <c r="AB109" i="26"/>
  <c r="AB114" i="26" s="1"/>
  <c r="AK108" i="26"/>
  <c r="AJ108" i="26"/>
  <c r="AI108" i="26"/>
  <c r="AI113" i="26" s="1"/>
  <c r="AH108" i="26"/>
  <c r="AH113" i="26" s="1"/>
  <c r="AG108" i="26"/>
  <c r="AF108" i="26"/>
  <c r="AF113" i="26" s="1"/>
  <c r="AE108" i="26"/>
  <c r="AE113" i="26" s="1"/>
  <c r="AD108" i="26"/>
  <c r="AD113" i="26" s="1"/>
  <c r="AC108" i="26"/>
  <c r="AB108" i="26"/>
  <c r="AK100" i="26"/>
  <c r="AK105" i="26" s="1"/>
  <c r="AJ100" i="26"/>
  <c r="AJ105" i="26" s="1"/>
  <c r="AI100" i="26"/>
  <c r="AI105" i="26" s="1"/>
  <c r="AH100" i="26"/>
  <c r="AH105" i="26" s="1"/>
  <c r="AG100" i="26"/>
  <c r="AG105" i="26" s="1"/>
  <c r="AF100" i="26"/>
  <c r="AF105" i="26" s="1"/>
  <c r="AE100" i="26"/>
  <c r="AE105" i="26" s="1"/>
  <c r="AD100" i="26"/>
  <c r="AD105" i="26" s="1"/>
  <c r="AC100" i="26"/>
  <c r="AC105" i="26" s="1"/>
  <c r="AB100" i="26"/>
  <c r="AB105" i="26" s="1"/>
  <c r="AK99" i="26"/>
  <c r="AK104" i="26" s="1"/>
  <c r="AJ99" i="26"/>
  <c r="AJ104" i="26" s="1"/>
  <c r="AI99" i="26"/>
  <c r="AI104" i="26" s="1"/>
  <c r="AH99" i="26"/>
  <c r="AH104" i="26" s="1"/>
  <c r="AG99" i="26"/>
  <c r="AF99" i="26"/>
  <c r="AF104" i="26" s="1"/>
  <c r="AE99" i="26"/>
  <c r="AE104" i="26" s="1"/>
  <c r="AD99" i="26"/>
  <c r="AD104" i="26" s="1"/>
  <c r="AC99" i="26"/>
  <c r="AC104" i="26" s="1"/>
  <c r="AB99" i="26"/>
  <c r="AB104" i="26" s="1"/>
  <c r="AK98" i="26"/>
  <c r="AK103" i="26" s="1"/>
  <c r="AJ98" i="26"/>
  <c r="AI98" i="26"/>
  <c r="AH98" i="26"/>
  <c r="AH103" i="26" s="1"/>
  <c r="AG98" i="26"/>
  <c r="AG103" i="26" s="1"/>
  <c r="AF98" i="26"/>
  <c r="AF103" i="26" s="1"/>
  <c r="AE98" i="26"/>
  <c r="AE103" i="26" s="1"/>
  <c r="AD98" i="26"/>
  <c r="AD103" i="26" s="1"/>
  <c r="AC98" i="26"/>
  <c r="AB98" i="26"/>
  <c r="AK90" i="26"/>
  <c r="AK95" i="26" s="1"/>
  <c r="AJ90" i="26"/>
  <c r="AJ95" i="26" s="1"/>
  <c r="AI90" i="26"/>
  <c r="AI95" i="26" s="1"/>
  <c r="AH90" i="26"/>
  <c r="AH95" i="26" s="1"/>
  <c r="AG90" i="26"/>
  <c r="AG95" i="26" s="1"/>
  <c r="AF90" i="26"/>
  <c r="AF95" i="26" s="1"/>
  <c r="AE90" i="26"/>
  <c r="AE95" i="26" s="1"/>
  <c r="AD90" i="26"/>
  <c r="AD95" i="26" s="1"/>
  <c r="AC90" i="26"/>
  <c r="AC95" i="26" s="1"/>
  <c r="AB90" i="26"/>
  <c r="AB95" i="26" s="1"/>
  <c r="AK89" i="26"/>
  <c r="AK94" i="26" s="1"/>
  <c r="AJ89" i="26"/>
  <c r="AJ94" i="26" s="1"/>
  <c r="AI89" i="26"/>
  <c r="AH89" i="26"/>
  <c r="AH94" i="26" s="1"/>
  <c r="AG89" i="26"/>
  <c r="AG94" i="26" s="1"/>
  <c r="AF89" i="26"/>
  <c r="AF94" i="26" s="1"/>
  <c r="AE89" i="26"/>
  <c r="AE94" i="26" s="1"/>
  <c r="AD89" i="26"/>
  <c r="AD94" i="26" s="1"/>
  <c r="AC89" i="26"/>
  <c r="AC94" i="26" s="1"/>
  <c r="AB89" i="26"/>
  <c r="AB94" i="26" s="1"/>
  <c r="AK88" i="26"/>
  <c r="AJ88" i="26"/>
  <c r="AJ93" i="26" s="1"/>
  <c r="AI88" i="26"/>
  <c r="AI93" i="26" s="1"/>
  <c r="AH88" i="26"/>
  <c r="AH93" i="26" s="1"/>
  <c r="AG88" i="26"/>
  <c r="AG93" i="26" s="1"/>
  <c r="AF88" i="26"/>
  <c r="AF93" i="26" s="1"/>
  <c r="AE88" i="26"/>
  <c r="AE93" i="26" s="1"/>
  <c r="AD88" i="26"/>
  <c r="AC88" i="26"/>
  <c r="AB88" i="26"/>
  <c r="AB93" i="26" s="1"/>
  <c r="AK80" i="26"/>
  <c r="AK85" i="26" s="1"/>
  <c r="AJ80" i="26"/>
  <c r="AJ85" i="26" s="1"/>
  <c r="AI80" i="26"/>
  <c r="AI85" i="26" s="1"/>
  <c r="AH80" i="26"/>
  <c r="AH85" i="26" s="1"/>
  <c r="AG80" i="26"/>
  <c r="AG85" i="26" s="1"/>
  <c r="AF80" i="26"/>
  <c r="AF85" i="26" s="1"/>
  <c r="AE80" i="26"/>
  <c r="AE85" i="26" s="1"/>
  <c r="AD80" i="26"/>
  <c r="AD85" i="26" s="1"/>
  <c r="AC80" i="26"/>
  <c r="AC85" i="26" s="1"/>
  <c r="AB80" i="26"/>
  <c r="AB85" i="26" s="1"/>
  <c r="AK79" i="26"/>
  <c r="AK84" i="26" s="1"/>
  <c r="AJ79" i="26"/>
  <c r="AJ84" i="26" s="1"/>
  <c r="AI79" i="26"/>
  <c r="AI84" i="26" s="1"/>
  <c r="AH79" i="26"/>
  <c r="AH84" i="26" s="1"/>
  <c r="AG79" i="26"/>
  <c r="AG84" i="26" s="1"/>
  <c r="AF79" i="26"/>
  <c r="AF84" i="26" s="1"/>
  <c r="AE79" i="26"/>
  <c r="AE84" i="26" s="1"/>
  <c r="AD79" i="26"/>
  <c r="AD84" i="26" s="1"/>
  <c r="AC79" i="26"/>
  <c r="AC84" i="26" s="1"/>
  <c r="AB79" i="26"/>
  <c r="AB84" i="26" s="1"/>
  <c r="AK78" i="26"/>
  <c r="AK83" i="26" s="1"/>
  <c r="AJ78" i="26"/>
  <c r="AJ83" i="26" s="1"/>
  <c r="AI78" i="26"/>
  <c r="AI83" i="26" s="1"/>
  <c r="AH78" i="26"/>
  <c r="AH83" i="26" s="1"/>
  <c r="AG78" i="26"/>
  <c r="AG83" i="26" s="1"/>
  <c r="AF78" i="26"/>
  <c r="AE78" i="26"/>
  <c r="AD78" i="26"/>
  <c r="AD83" i="26" s="1"/>
  <c r="AC78" i="26"/>
  <c r="AC83" i="26" s="1"/>
  <c r="AB78" i="26"/>
  <c r="AB83" i="26" s="1"/>
  <c r="AK70" i="26"/>
  <c r="AK75" i="26" s="1"/>
  <c r="AJ70" i="26"/>
  <c r="AJ75" i="26" s="1"/>
  <c r="AI70" i="26"/>
  <c r="AI75" i="26" s="1"/>
  <c r="AH70" i="26"/>
  <c r="AH75" i="26" s="1"/>
  <c r="AG70" i="26"/>
  <c r="AG75" i="26" s="1"/>
  <c r="AF70" i="26"/>
  <c r="AF75" i="26" s="1"/>
  <c r="AE70" i="26"/>
  <c r="AE75" i="26" s="1"/>
  <c r="AD70" i="26"/>
  <c r="AD75" i="26" s="1"/>
  <c r="AC70" i="26"/>
  <c r="AC75" i="26" s="1"/>
  <c r="AB70" i="26"/>
  <c r="AB75" i="26" s="1"/>
  <c r="AK69" i="26"/>
  <c r="AK74" i="26" s="1"/>
  <c r="AJ69" i="26"/>
  <c r="AJ74" i="26" s="1"/>
  <c r="AI69" i="26"/>
  <c r="AI74" i="26" s="1"/>
  <c r="AH69" i="26"/>
  <c r="AH74" i="26" s="1"/>
  <c r="AG69" i="26"/>
  <c r="AG74" i="26" s="1"/>
  <c r="AF69" i="26"/>
  <c r="AF74" i="26" s="1"/>
  <c r="AE69" i="26"/>
  <c r="AD69" i="26"/>
  <c r="AD74" i="26" s="1"/>
  <c r="AC69" i="26"/>
  <c r="AC74" i="26" s="1"/>
  <c r="AB69" i="26"/>
  <c r="AB74" i="26" s="1"/>
  <c r="AK68" i="26"/>
  <c r="AK73" i="26" s="1"/>
  <c r="AJ68" i="26"/>
  <c r="AJ73" i="26" s="1"/>
  <c r="AI68" i="26"/>
  <c r="AI73" i="26" s="1"/>
  <c r="AH68" i="26"/>
  <c r="AG68" i="26"/>
  <c r="AF68" i="26"/>
  <c r="AF73" i="26" s="1"/>
  <c r="AE68" i="26"/>
  <c r="AE73" i="26" s="1"/>
  <c r="AD68" i="26"/>
  <c r="AD73" i="26" s="1"/>
  <c r="AC68" i="26"/>
  <c r="AC73" i="26" s="1"/>
  <c r="AB68" i="26"/>
  <c r="AB73" i="26" s="1"/>
  <c r="AK60" i="26"/>
  <c r="AK65" i="26" s="1"/>
  <c r="AJ60" i="26"/>
  <c r="AJ65" i="26" s="1"/>
  <c r="AI60" i="26"/>
  <c r="AI65" i="26" s="1"/>
  <c r="AH60" i="26"/>
  <c r="AH65" i="26" s="1"/>
  <c r="AG60" i="26"/>
  <c r="AG65" i="26" s="1"/>
  <c r="AF60" i="26"/>
  <c r="AF65" i="26" s="1"/>
  <c r="AE60" i="26"/>
  <c r="AE65" i="26" s="1"/>
  <c r="AD60" i="26"/>
  <c r="AD65" i="26" s="1"/>
  <c r="AC60" i="26"/>
  <c r="AC65" i="26" s="1"/>
  <c r="AB60" i="26"/>
  <c r="AB65" i="26" s="1"/>
  <c r="AK59" i="26"/>
  <c r="AK64" i="26" s="1"/>
  <c r="AJ59" i="26"/>
  <c r="AJ64" i="26" s="1"/>
  <c r="AI59" i="26"/>
  <c r="AI64" i="26" s="1"/>
  <c r="AH59" i="26"/>
  <c r="AH64" i="26" s="1"/>
  <c r="AG59" i="26"/>
  <c r="AF59" i="26"/>
  <c r="AF64" i="26" s="1"/>
  <c r="AE59" i="26"/>
  <c r="AE64" i="26" s="1"/>
  <c r="AD59" i="26"/>
  <c r="AD64" i="26" s="1"/>
  <c r="AC59" i="26"/>
  <c r="AC64" i="26" s="1"/>
  <c r="AB59" i="26"/>
  <c r="AB64" i="26" s="1"/>
  <c r="AK58" i="26"/>
  <c r="AK63" i="26" s="1"/>
  <c r="AJ58" i="26"/>
  <c r="AI58" i="26"/>
  <c r="AH58" i="26"/>
  <c r="AH63" i="26" s="1"/>
  <c r="AG58" i="26"/>
  <c r="AG63" i="26" s="1"/>
  <c r="AF58" i="26"/>
  <c r="AF63" i="26" s="1"/>
  <c r="AE58" i="26"/>
  <c r="AE63" i="26" s="1"/>
  <c r="AD58" i="26"/>
  <c r="AD63" i="26" s="1"/>
  <c r="AC58" i="26"/>
  <c r="AB58" i="26"/>
  <c r="AK50" i="26"/>
  <c r="AK55" i="26" s="1"/>
  <c r="AJ50" i="26"/>
  <c r="AJ55" i="26" s="1"/>
  <c r="AI50" i="26"/>
  <c r="AI55" i="26" s="1"/>
  <c r="AH50" i="26"/>
  <c r="AH55" i="26" s="1"/>
  <c r="AG50" i="26"/>
  <c r="AG55" i="26" s="1"/>
  <c r="AF50" i="26"/>
  <c r="AF55" i="26" s="1"/>
  <c r="AE50" i="26"/>
  <c r="AE55" i="26" s="1"/>
  <c r="AD50" i="26"/>
  <c r="AD55" i="26" s="1"/>
  <c r="AC50" i="26"/>
  <c r="AC55" i="26" s="1"/>
  <c r="AB50" i="26"/>
  <c r="AB55" i="26" s="1"/>
  <c r="AK49" i="26"/>
  <c r="AK54" i="26" s="1"/>
  <c r="AJ49" i="26"/>
  <c r="AJ54" i="26" s="1"/>
  <c r="AI49" i="26"/>
  <c r="AH49" i="26"/>
  <c r="AH54" i="26" s="1"/>
  <c r="AG49" i="26"/>
  <c r="AG54" i="26" s="1"/>
  <c r="AF49" i="26"/>
  <c r="AF54" i="26" s="1"/>
  <c r="AE49" i="26"/>
  <c r="AE54" i="26" s="1"/>
  <c r="AD49" i="26"/>
  <c r="AD54" i="26" s="1"/>
  <c r="AC49" i="26"/>
  <c r="AC54" i="26" s="1"/>
  <c r="AB49" i="26"/>
  <c r="AB54" i="26" s="1"/>
  <c r="AK48" i="26"/>
  <c r="AJ48" i="26"/>
  <c r="AJ53" i="26" s="1"/>
  <c r="AI48" i="26"/>
  <c r="AI53" i="26" s="1"/>
  <c r="AH48" i="26"/>
  <c r="AH53" i="26" s="1"/>
  <c r="AG48" i="26"/>
  <c r="AG51" i="26" s="1"/>
  <c r="AF48" i="26"/>
  <c r="AF53" i="26" s="1"/>
  <c r="AE48" i="26"/>
  <c r="AD48" i="26"/>
  <c r="AC48" i="26"/>
  <c r="AB48" i="26"/>
  <c r="AB53" i="26" s="1"/>
  <c r="AK40" i="26"/>
  <c r="AK45" i="26" s="1"/>
  <c r="AJ40" i="26"/>
  <c r="AJ45" i="26" s="1"/>
  <c r="AI40" i="26"/>
  <c r="AI45" i="26" s="1"/>
  <c r="AH40" i="26"/>
  <c r="AH45" i="26" s="1"/>
  <c r="AG40" i="26"/>
  <c r="AG45" i="26" s="1"/>
  <c r="AF40" i="26"/>
  <c r="AF45" i="26" s="1"/>
  <c r="AE40" i="26"/>
  <c r="AE45" i="26" s="1"/>
  <c r="AD40" i="26"/>
  <c r="AD45" i="26" s="1"/>
  <c r="AC40" i="26"/>
  <c r="AC45" i="26" s="1"/>
  <c r="AB40" i="26"/>
  <c r="AB45" i="26" s="1"/>
  <c r="AK39" i="26"/>
  <c r="AK44" i="26" s="1"/>
  <c r="AJ39" i="26"/>
  <c r="AJ44" i="26" s="1"/>
  <c r="AI39" i="26"/>
  <c r="AI44" i="26" s="1"/>
  <c r="AH39" i="26"/>
  <c r="AH44" i="26" s="1"/>
  <c r="AG39" i="26"/>
  <c r="AG44" i="26" s="1"/>
  <c r="AF39" i="26"/>
  <c r="AF44" i="26" s="1"/>
  <c r="AE39" i="26"/>
  <c r="AE44" i="26" s="1"/>
  <c r="AD39" i="26"/>
  <c r="AD44" i="26" s="1"/>
  <c r="AC39" i="26"/>
  <c r="AC44" i="26" s="1"/>
  <c r="AB39" i="26"/>
  <c r="AB44" i="26" s="1"/>
  <c r="AK38" i="26"/>
  <c r="AK43" i="26" s="1"/>
  <c r="AJ38" i="26"/>
  <c r="AJ43" i="26" s="1"/>
  <c r="AI38" i="26"/>
  <c r="AH38" i="26"/>
  <c r="AH43" i="26" s="1"/>
  <c r="AG38" i="26"/>
  <c r="AG43" i="26" s="1"/>
  <c r="AF38" i="26"/>
  <c r="AE38" i="26"/>
  <c r="AE43" i="26" s="1"/>
  <c r="AD38" i="26"/>
  <c r="AD43" i="26" s="1"/>
  <c r="AC38" i="26"/>
  <c r="AC43" i="26" s="1"/>
  <c r="AB38" i="26"/>
  <c r="AB43" i="26" s="1"/>
  <c r="AK30" i="26"/>
  <c r="AK35" i="26" s="1"/>
  <c r="AJ30" i="26"/>
  <c r="AJ35" i="26" s="1"/>
  <c r="AI30" i="26"/>
  <c r="AI35" i="26" s="1"/>
  <c r="AH30" i="26"/>
  <c r="AH35" i="26" s="1"/>
  <c r="AG30" i="26"/>
  <c r="AG35" i="26" s="1"/>
  <c r="AF30" i="26"/>
  <c r="AF35" i="26" s="1"/>
  <c r="AE30" i="26"/>
  <c r="AE35" i="26" s="1"/>
  <c r="AD30" i="26"/>
  <c r="AD35" i="26" s="1"/>
  <c r="AC30" i="26"/>
  <c r="AC35" i="26" s="1"/>
  <c r="AB30" i="26"/>
  <c r="AB35" i="26" s="1"/>
  <c r="AK29" i="26"/>
  <c r="AK34" i="26" s="1"/>
  <c r="AJ29" i="26"/>
  <c r="AJ34" i="26" s="1"/>
  <c r="AI29" i="26"/>
  <c r="AI34" i="26" s="1"/>
  <c r="AH29" i="26"/>
  <c r="AH34" i="26" s="1"/>
  <c r="AG29" i="26"/>
  <c r="AG34" i="26" s="1"/>
  <c r="AF29" i="26"/>
  <c r="AF34" i="26" s="1"/>
  <c r="AE29" i="26"/>
  <c r="AE34" i="26" s="1"/>
  <c r="AD29" i="26"/>
  <c r="AD34" i="26" s="1"/>
  <c r="AC29" i="26"/>
  <c r="AC34" i="26" s="1"/>
  <c r="AB29" i="26"/>
  <c r="AB34" i="26" s="1"/>
  <c r="AK28" i="26"/>
  <c r="AK33" i="26" s="1"/>
  <c r="AJ28" i="26"/>
  <c r="AJ33" i="26" s="1"/>
  <c r="AI28" i="26"/>
  <c r="AI33" i="26" s="1"/>
  <c r="AH28" i="26"/>
  <c r="AH33" i="26" s="1"/>
  <c r="AG28" i="26"/>
  <c r="AF28" i="26"/>
  <c r="AF33" i="26" s="1"/>
  <c r="AE28" i="26"/>
  <c r="AD28" i="26"/>
  <c r="AD33" i="26" s="1"/>
  <c r="AC28" i="26"/>
  <c r="AB28" i="26"/>
  <c r="AB33" i="26" s="1"/>
  <c r="AK20" i="26"/>
  <c r="AK25" i="26" s="1"/>
  <c r="AJ20" i="26"/>
  <c r="AJ25" i="26" s="1"/>
  <c r="AI20" i="26"/>
  <c r="AI25" i="26" s="1"/>
  <c r="AH20" i="26"/>
  <c r="AH25" i="26" s="1"/>
  <c r="AG20" i="26"/>
  <c r="AG25" i="26" s="1"/>
  <c r="AF20" i="26"/>
  <c r="AF25" i="26" s="1"/>
  <c r="AE20" i="26"/>
  <c r="AE25" i="26" s="1"/>
  <c r="AD20" i="26"/>
  <c r="AD25" i="26" s="1"/>
  <c r="AC20" i="26"/>
  <c r="AC25" i="26" s="1"/>
  <c r="AB20" i="26"/>
  <c r="AB25" i="26" s="1"/>
  <c r="AK19" i="26"/>
  <c r="AK24" i="26" s="1"/>
  <c r="AJ19" i="26"/>
  <c r="AJ24" i="26" s="1"/>
  <c r="AI19" i="26"/>
  <c r="AI24" i="26" s="1"/>
  <c r="AH19" i="26"/>
  <c r="AH24" i="26" s="1"/>
  <c r="AG19" i="26"/>
  <c r="AG24" i="26" s="1"/>
  <c r="AF19" i="26"/>
  <c r="AE19" i="26"/>
  <c r="AE24" i="26" s="1"/>
  <c r="AD19" i="26"/>
  <c r="AD24" i="26" s="1"/>
  <c r="AC19" i="26"/>
  <c r="AC24" i="26" s="1"/>
  <c r="AB19" i="26"/>
  <c r="AB24" i="26" s="1"/>
  <c r="AK18" i="26"/>
  <c r="AJ18" i="26"/>
  <c r="AJ23" i="26" s="1"/>
  <c r="AI18" i="26"/>
  <c r="AI23" i="26" s="1"/>
  <c r="AH18" i="26"/>
  <c r="AH23" i="26" s="1"/>
  <c r="AG18" i="26"/>
  <c r="AG23" i="26" s="1"/>
  <c r="AF18" i="26"/>
  <c r="AF23" i="26" s="1"/>
  <c r="AE18" i="26"/>
  <c r="AE23" i="26" s="1"/>
  <c r="AD18" i="26"/>
  <c r="AC18" i="26"/>
  <c r="AC21" i="26" s="1"/>
  <c r="AB18" i="26"/>
  <c r="AB23" i="26" s="1"/>
  <c r="AK10" i="26"/>
  <c r="AK15" i="26" s="1"/>
  <c r="AJ10" i="26"/>
  <c r="AJ15" i="26" s="1"/>
  <c r="AI10" i="26"/>
  <c r="AI15" i="26" s="1"/>
  <c r="AH10" i="26"/>
  <c r="AH15" i="26" s="1"/>
  <c r="AG10" i="26"/>
  <c r="AG15" i="26" s="1"/>
  <c r="AF10" i="26"/>
  <c r="AF15" i="26" s="1"/>
  <c r="AE10" i="26"/>
  <c r="AE15" i="26" s="1"/>
  <c r="AD10" i="26"/>
  <c r="AD15" i="26" s="1"/>
  <c r="AC10" i="26"/>
  <c r="AC15" i="26" s="1"/>
  <c r="AB10" i="26"/>
  <c r="AB15" i="26" s="1"/>
  <c r="AK9" i="26"/>
  <c r="AK14" i="26" s="1"/>
  <c r="AJ9" i="26"/>
  <c r="AJ14" i="26" s="1"/>
  <c r="AI9" i="26"/>
  <c r="AI14" i="26" s="1"/>
  <c r="AH9" i="26"/>
  <c r="AH14" i="26" s="1"/>
  <c r="AG9" i="26"/>
  <c r="AG14" i="26" s="1"/>
  <c r="AF9" i="26"/>
  <c r="AF14" i="26" s="1"/>
  <c r="AE9" i="26"/>
  <c r="AE14" i="26" s="1"/>
  <c r="AD9" i="26"/>
  <c r="AD14" i="26" s="1"/>
  <c r="AC9" i="26"/>
  <c r="AC14" i="26" s="1"/>
  <c r="AB9" i="26"/>
  <c r="AB14" i="26" s="1"/>
  <c r="AK8" i="26"/>
  <c r="AK13" i="26" s="1"/>
  <c r="AJ8" i="26"/>
  <c r="AJ13" i="26" s="1"/>
  <c r="AI8" i="26"/>
  <c r="AI13" i="26" s="1"/>
  <c r="AH8" i="26"/>
  <c r="AH13" i="26" s="1"/>
  <c r="AG8" i="26"/>
  <c r="AG13" i="26" s="1"/>
  <c r="AF8" i="26"/>
  <c r="AE8" i="26"/>
  <c r="AD8" i="26"/>
  <c r="AC8" i="26"/>
  <c r="AC13" i="26" s="1"/>
  <c r="AB8" i="26"/>
  <c r="AB13" i="26" s="1"/>
  <c r="AW230" i="26"/>
  <c r="AW235" i="26" s="1"/>
  <c r="AV230" i="26"/>
  <c r="AV235" i="26" s="1"/>
  <c r="AU230" i="26"/>
  <c r="AU235" i="26" s="1"/>
  <c r="AT230" i="26"/>
  <c r="AT235" i="26" s="1"/>
  <c r="AS230" i="26"/>
  <c r="AS235" i="26" s="1"/>
  <c r="AR230" i="26"/>
  <c r="AR235" i="26" s="1"/>
  <c r="AQ230" i="26"/>
  <c r="AQ235" i="26" s="1"/>
  <c r="AP230" i="26"/>
  <c r="AP235" i="26" s="1"/>
  <c r="AO230" i="26"/>
  <c r="AO235" i="26" s="1"/>
  <c r="AN230" i="26"/>
  <c r="AN235" i="26" s="1"/>
  <c r="AW229" i="26"/>
  <c r="AW234" i="26" s="1"/>
  <c r="AV229" i="26"/>
  <c r="AV234" i="26" s="1"/>
  <c r="AU229" i="26"/>
  <c r="AU234" i="26" s="1"/>
  <c r="AT229" i="26"/>
  <c r="AT234" i="26" s="1"/>
  <c r="AS229" i="26"/>
  <c r="AR229" i="26"/>
  <c r="AR234" i="26" s="1"/>
  <c r="AQ229" i="26"/>
  <c r="AQ234" i="26" s="1"/>
  <c r="AP229" i="26"/>
  <c r="AP234" i="26" s="1"/>
  <c r="AO229" i="26"/>
  <c r="AO234" i="26" s="1"/>
  <c r="AN229" i="26"/>
  <c r="AN234" i="26" s="1"/>
  <c r="AW228" i="26"/>
  <c r="AW233" i="26" s="1"/>
  <c r="AV228" i="26"/>
  <c r="AV233" i="26" s="1"/>
  <c r="AU228" i="26"/>
  <c r="AU233" i="26" s="1"/>
  <c r="AT228" i="26"/>
  <c r="AT233" i="26" s="1"/>
  <c r="AS228" i="26"/>
  <c r="AS233" i="26" s="1"/>
  <c r="AR228" i="26"/>
  <c r="AQ228" i="26"/>
  <c r="AQ233" i="26" s="1"/>
  <c r="AP228" i="26"/>
  <c r="AP233" i="26" s="1"/>
  <c r="AO228" i="26"/>
  <c r="AO233" i="26" s="1"/>
  <c r="AN228" i="26"/>
  <c r="AN233" i="26" s="1"/>
  <c r="AW225" i="26"/>
  <c r="AW220" i="26"/>
  <c r="AV220" i="26"/>
  <c r="AV225" i="26" s="1"/>
  <c r="AU220" i="26"/>
  <c r="AU225" i="26" s="1"/>
  <c r="AT220" i="26"/>
  <c r="AT225" i="26" s="1"/>
  <c r="AS220" i="26"/>
  <c r="AS225" i="26" s="1"/>
  <c r="AR220" i="26"/>
  <c r="AR225" i="26" s="1"/>
  <c r="AQ220" i="26"/>
  <c r="AQ225" i="26" s="1"/>
  <c r="AP220" i="26"/>
  <c r="AP225" i="26" s="1"/>
  <c r="AO220" i="26"/>
  <c r="AO225" i="26" s="1"/>
  <c r="AN220" i="26"/>
  <c r="AN225" i="26" s="1"/>
  <c r="AW219" i="26"/>
  <c r="AW224" i="26" s="1"/>
  <c r="AV219" i="26"/>
  <c r="AV224" i="26" s="1"/>
  <c r="AU219" i="26"/>
  <c r="AT219" i="26"/>
  <c r="AT224" i="26" s="1"/>
  <c r="AS219" i="26"/>
  <c r="AS224" i="26" s="1"/>
  <c r="AR219" i="26"/>
  <c r="AR224" i="26" s="1"/>
  <c r="AQ219" i="26"/>
  <c r="AQ224" i="26" s="1"/>
  <c r="AP219" i="26"/>
  <c r="AP224" i="26" s="1"/>
  <c r="AO219" i="26"/>
  <c r="AO224" i="26" s="1"/>
  <c r="AN219" i="26"/>
  <c r="AN224" i="26" s="1"/>
  <c r="AW218" i="26"/>
  <c r="AW223" i="26" s="1"/>
  <c r="AV218" i="26"/>
  <c r="AV223" i="26" s="1"/>
  <c r="AU218" i="26"/>
  <c r="AU223" i="26" s="1"/>
  <c r="AT218" i="26"/>
  <c r="AS218" i="26"/>
  <c r="AS223" i="26" s="1"/>
  <c r="AR218" i="26"/>
  <c r="AR223" i="26" s="1"/>
  <c r="AQ218" i="26"/>
  <c r="AP218" i="26"/>
  <c r="AP223" i="26" s="1"/>
  <c r="AP226" i="26" s="1"/>
  <c r="AO218" i="26"/>
  <c r="AO223" i="26" s="1"/>
  <c r="AN218" i="26"/>
  <c r="AW240" i="26"/>
  <c r="AW245" i="26" s="1"/>
  <c r="AV240" i="26"/>
  <c r="AV245" i="26" s="1"/>
  <c r="AU240" i="26"/>
  <c r="AU245" i="26" s="1"/>
  <c r="AT240" i="26"/>
  <c r="AT245" i="26" s="1"/>
  <c r="AS240" i="26"/>
  <c r="AS245" i="26" s="1"/>
  <c r="AR240" i="26"/>
  <c r="AR245" i="26" s="1"/>
  <c r="AQ240" i="26"/>
  <c r="AQ245" i="26" s="1"/>
  <c r="AP240" i="26"/>
  <c r="AP245" i="26" s="1"/>
  <c r="AO240" i="26"/>
  <c r="AO245" i="26" s="1"/>
  <c r="AN240" i="26"/>
  <c r="AN245" i="26" s="1"/>
  <c r="AW239" i="26"/>
  <c r="AW244" i="26" s="1"/>
  <c r="AV239" i="26"/>
  <c r="AV244" i="26" s="1"/>
  <c r="AU239" i="26"/>
  <c r="AU244" i="26" s="1"/>
  <c r="AT239" i="26"/>
  <c r="AT244" i="26" s="1"/>
  <c r="AS239" i="26"/>
  <c r="AS244" i="26" s="1"/>
  <c r="AR239" i="26"/>
  <c r="AR244" i="26" s="1"/>
  <c r="AQ239" i="26"/>
  <c r="AQ244" i="26" s="1"/>
  <c r="AP239" i="26"/>
  <c r="AP244" i="26" s="1"/>
  <c r="AO239" i="26"/>
  <c r="AO244" i="26" s="1"/>
  <c r="AN239" i="26"/>
  <c r="AN244" i="26" s="1"/>
  <c r="AW238" i="26"/>
  <c r="AV238" i="26"/>
  <c r="AU238" i="26"/>
  <c r="AU241" i="26" s="1"/>
  <c r="AT238" i="26"/>
  <c r="AT243" i="26" s="1"/>
  <c r="AS238" i="26"/>
  <c r="AR238" i="26"/>
  <c r="AR243" i="26" s="1"/>
  <c r="AQ238" i="26"/>
  <c r="AQ243" i="26" s="1"/>
  <c r="AP238" i="26"/>
  <c r="AO238" i="26"/>
  <c r="AO241" i="26" s="1"/>
  <c r="AN238" i="26"/>
  <c r="AW210" i="26"/>
  <c r="AW215" i="26" s="1"/>
  <c r="AV210" i="26"/>
  <c r="AV215" i="26" s="1"/>
  <c r="AU210" i="26"/>
  <c r="AU215" i="26" s="1"/>
  <c r="AT210" i="26"/>
  <c r="AT215" i="26" s="1"/>
  <c r="AS210" i="26"/>
  <c r="AS215" i="26" s="1"/>
  <c r="AR210" i="26"/>
  <c r="AR215" i="26" s="1"/>
  <c r="AQ210" i="26"/>
  <c r="AQ215" i="26" s="1"/>
  <c r="AP210" i="26"/>
  <c r="AP215" i="26" s="1"/>
  <c r="AO210" i="26"/>
  <c r="AO215" i="26" s="1"/>
  <c r="AN210" i="26"/>
  <c r="AN215" i="26" s="1"/>
  <c r="AW209" i="26"/>
  <c r="AW214" i="26" s="1"/>
  <c r="AV209" i="26"/>
  <c r="AV214" i="26" s="1"/>
  <c r="AU209" i="26"/>
  <c r="AU214" i="26" s="1"/>
  <c r="AT209" i="26"/>
  <c r="AT214" i="26" s="1"/>
  <c r="AS209" i="26"/>
  <c r="AS214" i="26" s="1"/>
  <c r="AR209" i="26"/>
  <c r="AR214" i="26" s="1"/>
  <c r="AQ209" i="26"/>
  <c r="AQ214" i="26" s="1"/>
  <c r="AP209" i="26"/>
  <c r="AP214" i="26" s="1"/>
  <c r="AO209" i="26"/>
  <c r="AO214" i="26" s="1"/>
  <c r="AN209" i="26"/>
  <c r="AN214" i="26" s="1"/>
  <c r="AW208" i="26"/>
  <c r="AV208" i="26"/>
  <c r="AU208" i="26"/>
  <c r="AT208" i="26"/>
  <c r="AT213" i="26" s="1"/>
  <c r="AS208" i="26"/>
  <c r="AS213" i="26" s="1"/>
  <c r="AR208" i="26"/>
  <c r="AR213" i="26" s="1"/>
  <c r="AQ208" i="26"/>
  <c r="AP208" i="26"/>
  <c r="AP213" i="26" s="1"/>
  <c r="AO208" i="26"/>
  <c r="AO211" i="26" s="1"/>
  <c r="AN208" i="26"/>
  <c r="AW200" i="26"/>
  <c r="AW205" i="26" s="1"/>
  <c r="AV200" i="26"/>
  <c r="AV205" i="26" s="1"/>
  <c r="AU200" i="26"/>
  <c r="AU205" i="26" s="1"/>
  <c r="AT200" i="26"/>
  <c r="AT205" i="26" s="1"/>
  <c r="AS200" i="26"/>
  <c r="AS205" i="26" s="1"/>
  <c r="AR200" i="26"/>
  <c r="AR205" i="26" s="1"/>
  <c r="AQ200" i="26"/>
  <c r="AQ205" i="26" s="1"/>
  <c r="AP200" i="26"/>
  <c r="AP205" i="26" s="1"/>
  <c r="AO200" i="26"/>
  <c r="AO205" i="26" s="1"/>
  <c r="AN200" i="26"/>
  <c r="AN205" i="26" s="1"/>
  <c r="AW199" i="26"/>
  <c r="AW204" i="26" s="1"/>
  <c r="AV199" i="26"/>
  <c r="AV204" i="26" s="1"/>
  <c r="AU199" i="26"/>
  <c r="AU204" i="26" s="1"/>
  <c r="AT199" i="26"/>
  <c r="AT204" i="26" s="1"/>
  <c r="AS199" i="26"/>
  <c r="AS204" i="26" s="1"/>
  <c r="AR199" i="26"/>
  <c r="AQ199" i="26"/>
  <c r="AQ204" i="26" s="1"/>
  <c r="AP199" i="26"/>
  <c r="AP204" i="26" s="1"/>
  <c r="AO199" i="26"/>
  <c r="AO204" i="26" s="1"/>
  <c r="AN199" i="26"/>
  <c r="AN204" i="26" s="1"/>
  <c r="AW198" i="26"/>
  <c r="AW203" i="26" s="1"/>
  <c r="AV198" i="26"/>
  <c r="AV203" i="26" s="1"/>
  <c r="AU198" i="26"/>
  <c r="AU203" i="26" s="1"/>
  <c r="AT198" i="26"/>
  <c r="AT203" i="26" s="1"/>
  <c r="AS198" i="26"/>
  <c r="AS201" i="26" s="1"/>
  <c r="AR198" i="26"/>
  <c r="AR203" i="26" s="1"/>
  <c r="AQ198" i="26"/>
  <c r="AP198" i="26"/>
  <c r="AO198" i="26"/>
  <c r="AO203" i="26" s="1"/>
  <c r="AN198" i="26"/>
  <c r="AN203" i="26" s="1"/>
  <c r="AW190" i="26"/>
  <c r="AW195" i="26" s="1"/>
  <c r="AV190" i="26"/>
  <c r="AV195" i="26" s="1"/>
  <c r="AU190" i="26"/>
  <c r="AU195" i="26" s="1"/>
  <c r="AT190" i="26"/>
  <c r="AT195" i="26" s="1"/>
  <c r="AS190" i="26"/>
  <c r="AS195" i="26" s="1"/>
  <c r="AR190" i="26"/>
  <c r="AR195" i="26" s="1"/>
  <c r="AQ190" i="26"/>
  <c r="AQ195" i="26" s="1"/>
  <c r="AP190" i="26"/>
  <c r="AP195" i="26" s="1"/>
  <c r="AO190" i="26"/>
  <c r="AO195" i="26" s="1"/>
  <c r="AN190" i="26"/>
  <c r="AN195" i="26" s="1"/>
  <c r="AW189" i="26"/>
  <c r="AW194" i="26" s="1"/>
  <c r="AV189" i="26"/>
  <c r="AV194" i="26" s="1"/>
  <c r="AU189" i="26"/>
  <c r="AU194" i="26" s="1"/>
  <c r="AT189" i="26"/>
  <c r="AS189" i="26"/>
  <c r="AS194" i="26" s="1"/>
  <c r="AR189" i="26"/>
  <c r="AR194" i="26" s="1"/>
  <c r="AQ189" i="26"/>
  <c r="AQ194" i="26" s="1"/>
  <c r="AP189" i="26"/>
  <c r="AP194" i="26" s="1"/>
  <c r="AO189" i="26"/>
  <c r="AO194" i="26" s="1"/>
  <c r="AN189" i="26"/>
  <c r="AN194" i="26" s="1"/>
  <c r="AW188" i="26"/>
  <c r="AW193" i="26" s="1"/>
  <c r="AV188" i="26"/>
  <c r="AV193" i="26" s="1"/>
  <c r="AU188" i="26"/>
  <c r="AT188" i="26"/>
  <c r="AT193" i="26" s="1"/>
  <c r="AS188" i="26"/>
  <c r="AS193" i="26" s="1"/>
  <c r="AR188" i="26"/>
  <c r="AQ188" i="26"/>
  <c r="AQ191" i="26" s="1"/>
  <c r="AP188" i="26"/>
  <c r="AP193" i="26" s="1"/>
  <c r="AO188" i="26"/>
  <c r="AO193" i="26" s="1"/>
  <c r="AN188" i="26"/>
  <c r="AN193" i="26" s="1"/>
  <c r="AW180" i="26"/>
  <c r="AW185" i="26" s="1"/>
  <c r="AV180" i="26"/>
  <c r="AV185" i="26" s="1"/>
  <c r="AU180" i="26"/>
  <c r="AU185" i="26" s="1"/>
  <c r="AT180" i="26"/>
  <c r="AT185" i="26" s="1"/>
  <c r="AS180" i="26"/>
  <c r="AS185" i="26" s="1"/>
  <c r="AR180" i="26"/>
  <c r="AR185" i="26" s="1"/>
  <c r="AQ180" i="26"/>
  <c r="AQ185" i="26" s="1"/>
  <c r="AP180" i="26"/>
  <c r="AP185" i="26" s="1"/>
  <c r="AO180" i="26"/>
  <c r="AO185" i="26" s="1"/>
  <c r="AN180" i="26"/>
  <c r="AN185" i="26" s="1"/>
  <c r="AW179" i="26"/>
  <c r="AW184" i="26" s="1"/>
  <c r="AV179" i="26"/>
  <c r="AV184" i="26" s="1"/>
  <c r="AU179" i="26"/>
  <c r="AU184" i="26" s="1"/>
  <c r="AT179" i="26"/>
  <c r="AT184" i="26" s="1"/>
  <c r="AS179" i="26"/>
  <c r="AS184" i="26" s="1"/>
  <c r="AR179" i="26"/>
  <c r="AR184" i="26" s="1"/>
  <c r="AQ179" i="26"/>
  <c r="AQ184" i="26" s="1"/>
  <c r="AP179" i="26"/>
  <c r="AP184" i="26" s="1"/>
  <c r="AO179" i="26"/>
  <c r="AO184" i="26" s="1"/>
  <c r="AN179" i="26"/>
  <c r="AN184" i="26" s="1"/>
  <c r="AW178" i="26"/>
  <c r="AV178" i="26"/>
  <c r="AV183" i="26" s="1"/>
  <c r="AU178" i="26"/>
  <c r="AU181" i="26" s="1"/>
  <c r="AT178" i="26"/>
  <c r="AS178" i="26"/>
  <c r="AS181" i="26" s="1"/>
  <c r="AR178" i="26"/>
  <c r="AR183" i="26" s="1"/>
  <c r="AR186" i="26" s="1"/>
  <c r="AQ178" i="26"/>
  <c r="AQ183" i="26" s="1"/>
  <c r="AP178" i="26"/>
  <c r="AP183" i="26" s="1"/>
  <c r="AO178" i="26"/>
  <c r="AN178" i="26"/>
  <c r="AN183" i="26" s="1"/>
  <c r="AU173" i="26"/>
  <c r="AW170" i="26"/>
  <c r="AW175" i="26" s="1"/>
  <c r="AV170" i="26"/>
  <c r="AV175" i="26" s="1"/>
  <c r="AU170" i="26"/>
  <c r="AU175" i="26" s="1"/>
  <c r="AT170" i="26"/>
  <c r="AT175" i="26" s="1"/>
  <c r="AS170" i="26"/>
  <c r="AS175" i="26" s="1"/>
  <c r="AR170" i="26"/>
  <c r="AR175" i="26" s="1"/>
  <c r="AQ170" i="26"/>
  <c r="AQ175" i="26" s="1"/>
  <c r="AP170" i="26"/>
  <c r="AP175" i="26" s="1"/>
  <c r="AO170" i="26"/>
  <c r="AO175" i="26" s="1"/>
  <c r="AN170" i="26"/>
  <c r="AN175" i="26" s="1"/>
  <c r="AW169" i="26"/>
  <c r="AW174" i="26" s="1"/>
  <c r="AV169" i="26"/>
  <c r="AV174" i="26" s="1"/>
  <c r="AU169" i="26"/>
  <c r="AU174" i="26" s="1"/>
  <c r="AT169" i="26"/>
  <c r="AT174" i="26" s="1"/>
  <c r="AS169" i="26"/>
  <c r="AS174" i="26" s="1"/>
  <c r="AR169" i="26"/>
  <c r="AR174" i="26" s="1"/>
  <c r="AQ169" i="26"/>
  <c r="AQ174" i="26" s="1"/>
  <c r="AP169" i="26"/>
  <c r="AP174" i="26" s="1"/>
  <c r="AO169" i="26"/>
  <c r="AO174" i="26" s="1"/>
  <c r="AN169" i="26"/>
  <c r="AN174" i="26" s="1"/>
  <c r="AW168" i="26"/>
  <c r="AW173" i="26" s="1"/>
  <c r="AW176" i="26" s="1"/>
  <c r="AV168" i="26"/>
  <c r="AU168" i="26"/>
  <c r="AT168" i="26"/>
  <c r="AT173" i="26" s="1"/>
  <c r="AT176" i="26" s="1"/>
  <c r="AS168" i="26"/>
  <c r="AS173" i="26" s="1"/>
  <c r="AR168" i="26"/>
  <c r="AR173" i="26" s="1"/>
  <c r="AQ168" i="26"/>
  <c r="AQ171" i="26" s="1"/>
  <c r="AP168" i="26"/>
  <c r="AO168" i="26"/>
  <c r="AO173" i="26" s="1"/>
  <c r="AO176" i="26" s="1"/>
  <c r="AN168" i="26"/>
  <c r="AW160" i="26"/>
  <c r="AW165" i="26" s="1"/>
  <c r="AV160" i="26"/>
  <c r="AV165" i="26" s="1"/>
  <c r="AU160" i="26"/>
  <c r="AU165" i="26" s="1"/>
  <c r="AT160" i="26"/>
  <c r="AT165" i="26" s="1"/>
  <c r="AS160" i="26"/>
  <c r="AS165" i="26" s="1"/>
  <c r="AR160" i="26"/>
  <c r="AR165" i="26" s="1"/>
  <c r="AQ160" i="26"/>
  <c r="AQ165" i="26" s="1"/>
  <c r="AP160" i="26"/>
  <c r="AP165" i="26" s="1"/>
  <c r="AO160" i="26"/>
  <c r="AO165" i="26" s="1"/>
  <c r="AN160" i="26"/>
  <c r="AN165" i="26" s="1"/>
  <c r="AW159" i="26"/>
  <c r="AW164" i="26" s="1"/>
  <c r="AV159" i="26"/>
  <c r="AV164" i="26" s="1"/>
  <c r="AU159" i="26"/>
  <c r="AU164" i="26" s="1"/>
  <c r="AT159" i="26"/>
  <c r="AT164" i="26" s="1"/>
  <c r="AS159" i="26"/>
  <c r="AS164" i="26" s="1"/>
  <c r="AR159" i="26"/>
  <c r="AR164" i="26" s="1"/>
  <c r="AQ159" i="26"/>
  <c r="AQ164" i="26" s="1"/>
  <c r="AP159" i="26"/>
  <c r="AP164" i="26" s="1"/>
  <c r="AO159" i="26"/>
  <c r="AO164" i="26" s="1"/>
  <c r="AN159" i="26"/>
  <c r="AN164" i="26" s="1"/>
  <c r="AW158" i="26"/>
  <c r="AW161" i="26" s="1"/>
  <c r="AV158" i="26"/>
  <c r="AV163" i="26" s="1"/>
  <c r="AU158" i="26"/>
  <c r="AU163" i="26" s="1"/>
  <c r="AU166" i="26" s="1"/>
  <c r="AT158" i="26"/>
  <c r="AT163" i="26" s="1"/>
  <c r="AS158" i="26"/>
  <c r="AR158" i="26"/>
  <c r="AR163" i="26" s="1"/>
  <c r="AQ158" i="26"/>
  <c r="AP158" i="26"/>
  <c r="AO158" i="26"/>
  <c r="AO163" i="26" s="1"/>
  <c r="AN158" i="26"/>
  <c r="AN163" i="26" s="1"/>
  <c r="AW150" i="26"/>
  <c r="AW155" i="26" s="1"/>
  <c r="AV150" i="26"/>
  <c r="AU150" i="26"/>
  <c r="AU155" i="26" s="1"/>
  <c r="AT150" i="26"/>
  <c r="AT155" i="26" s="1"/>
  <c r="AS150" i="26"/>
  <c r="AS155" i="26" s="1"/>
  <c r="AR150" i="26"/>
  <c r="AR155" i="26" s="1"/>
  <c r="AQ150" i="26"/>
  <c r="AQ155" i="26" s="1"/>
  <c r="AP150" i="26"/>
  <c r="AP155" i="26" s="1"/>
  <c r="AO150" i="26"/>
  <c r="AO155" i="26" s="1"/>
  <c r="AN150" i="26"/>
  <c r="AW149" i="26"/>
  <c r="AW154" i="26" s="1"/>
  <c r="AV149" i="26"/>
  <c r="AV154" i="26" s="1"/>
  <c r="AU149" i="26"/>
  <c r="AU154" i="26" s="1"/>
  <c r="AT149" i="26"/>
  <c r="AT154" i="26" s="1"/>
  <c r="AS149" i="26"/>
  <c r="AS154" i="26" s="1"/>
  <c r="AR149" i="26"/>
  <c r="AR154" i="26" s="1"/>
  <c r="AQ149" i="26"/>
  <c r="AQ154" i="26" s="1"/>
  <c r="AP149" i="26"/>
  <c r="AP154" i="26" s="1"/>
  <c r="AO149" i="26"/>
  <c r="AO154" i="26" s="1"/>
  <c r="AN149" i="26"/>
  <c r="AN154" i="26" s="1"/>
  <c r="AW148" i="26"/>
  <c r="AW153" i="26" s="1"/>
  <c r="AV148" i="26"/>
  <c r="AV153" i="26" s="1"/>
  <c r="AU148" i="26"/>
  <c r="AT148" i="26"/>
  <c r="AT153" i="26" s="1"/>
  <c r="AS148" i="26"/>
  <c r="AR148" i="26"/>
  <c r="AQ148" i="26"/>
  <c r="AQ151" i="26" s="1"/>
  <c r="AP148" i="26"/>
  <c r="AP153" i="26" s="1"/>
  <c r="AO148" i="26"/>
  <c r="AO153" i="26" s="1"/>
  <c r="AN148" i="26"/>
  <c r="AN153" i="26" s="1"/>
  <c r="AW140" i="26"/>
  <c r="AW145" i="26" s="1"/>
  <c r="AV140" i="26"/>
  <c r="AV145" i="26" s="1"/>
  <c r="AU140" i="26"/>
  <c r="AU145" i="26" s="1"/>
  <c r="AT140" i="26"/>
  <c r="AT145" i="26" s="1"/>
  <c r="AS140" i="26"/>
  <c r="AS145" i="26" s="1"/>
  <c r="AR140" i="26"/>
  <c r="AR145" i="26" s="1"/>
  <c r="AQ140" i="26"/>
  <c r="AQ145" i="26" s="1"/>
  <c r="AP140" i="26"/>
  <c r="AP145" i="26" s="1"/>
  <c r="AO140" i="26"/>
  <c r="AO145" i="26" s="1"/>
  <c r="AN140" i="26"/>
  <c r="AN145" i="26" s="1"/>
  <c r="AW139" i="26"/>
  <c r="AW144" i="26" s="1"/>
  <c r="AV139" i="26"/>
  <c r="AV144" i="26" s="1"/>
  <c r="AU139" i="26"/>
  <c r="AU144" i="26" s="1"/>
  <c r="AT139" i="26"/>
  <c r="AT144" i="26" s="1"/>
  <c r="AS139" i="26"/>
  <c r="AS144" i="26" s="1"/>
  <c r="AR139" i="26"/>
  <c r="AR144" i="26" s="1"/>
  <c r="AQ139" i="26"/>
  <c r="AQ144" i="26" s="1"/>
  <c r="AP139" i="26"/>
  <c r="AP144" i="26" s="1"/>
  <c r="AO139" i="26"/>
  <c r="AO144" i="26" s="1"/>
  <c r="AN139" i="26"/>
  <c r="AN144" i="26" s="1"/>
  <c r="AW138" i="26"/>
  <c r="AW141" i="26" s="1"/>
  <c r="AV138" i="26"/>
  <c r="AV143" i="26" s="1"/>
  <c r="AU138" i="26"/>
  <c r="AT138" i="26"/>
  <c r="AS138" i="26"/>
  <c r="AR138" i="26"/>
  <c r="AR143" i="26" s="1"/>
  <c r="AQ138" i="26"/>
  <c r="AQ143" i="26" s="1"/>
  <c r="AP138" i="26"/>
  <c r="AO138" i="26"/>
  <c r="AN138" i="26"/>
  <c r="AW130" i="26"/>
  <c r="AW135" i="26" s="1"/>
  <c r="AV130" i="26"/>
  <c r="AV135" i="26" s="1"/>
  <c r="AU130" i="26"/>
  <c r="AU135" i="26" s="1"/>
  <c r="AT130" i="26"/>
  <c r="AT135" i="26" s="1"/>
  <c r="AS130" i="26"/>
  <c r="AS135" i="26" s="1"/>
  <c r="AR130" i="26"/>
  <c r="AR135" i="26" s="1"/>
  <c r="AQ130" i="26"/>
  <c r="AQ135" i="26" s="1"/>
  <c r="AP130" i="26"/>
  <c r="AP135" i="26" s="1"/>
  <c r="AO130" i="26"/>
  <c r="AO135" i="26" s="1"/>
  <c r="AN130" i="26"/>
  <c r="AN135" i="26" s="1"/>
  <c r="AW129" i="26"/>
  <c r="AW134" i="26" s="1"/>
  <c r="AV129" i="26"/>
  <c r="AV134" i="26" s="1"/>
  <c r="AU129" i="26"/>
  <c r="AU134" i="26" s="1"/>
  <c r="AT129" i="26"/>
  <c r="AT134" i="26" s="1"/>
  <c r="AS129" i="26"/>
  <c r="AS134" i="26" s="1"/>
  <c r="AR129" i="26"/>
  <c r="AR134" i="26" s="1"/>
  <c r="AQ129" i="26"/>
  <c r="AQ134" i="26" s="1"/>
  <c r="AP129" i="26"/>
  <c r="AP134" i="26" s="1"/>
  <c r="AO129" i="26"/>
  <c r="AO134" i="26" s="1"/>
  <c r="AN129" i="26"/>
  <c r="AN134" i="26" s="1"/>
  <c r="AW128" i="26"/>
  <c r="AV128" i="26"/>
  <c r="AU128" i="26"/>
  <c r="AT128" i="26"/>
  <c r="AT133" i="26" s="1"/>
  <c r="AS128" i="26"/>
  <c r="AS133" i="26" s="1"/>
  <c r="AR128" i="26"/>
  <c r="AQ128" i="26"/>
  <c r="AQ131" i="26" s="1"/>
  <c r="AP128" i="26"/>
  <c r="AP133" i="26" s="1"/>
  <c r="AP136" i="26" s="1"/>
  <c r="AO128" i="26"/>
  <c r="AN128" i="26"/>
  <c r="AW120" i="26"/>
  <c r="AW125" i="26" s="1"/>
  <c r="AV120" i="26"/>
  <c r="AV125" i="26" s="1"/>
  <c r="AU120" i="26"/>
  <c r="AU125" i="26" s="1"/>
  <c r="AT120" i="26"/>
  <c r="AT125" i="26" s="1"/>
  <c r="AS120" i="26"/>
  <c r="AS125" i="26" s="1"/>
  <c r="AR120" i="26"/>
  <c r="AR125" i="26" s="1"/>
  <c r="AQ120" i="26"/>
  <c r="AQ125" i="26" s="1"/>
  <c r="AP120" i="26"/>
  <c r="AP125" i="26" s="1"/>
  <c r="AO120" i="26"/>
  <c r="AO125" i="26" s="1"/>
  <c r="AN120" i="26"/>
  <c r="AN125" i="26" s="1"/>
  <c r="AW119" i="26"/>
  <c r="AW124" i="26" s="1"/>
  <c r="AV119" i="26"/>
  <c r="AV124" i="26" s="1"/>
  <c r="AU119" i="26"/>
  <c r="AU124" i="26" s="1"/>
  <c r="AT119" i="26"/>
  <c r="AT124" i="26" s="1"/>
  <c r="AS119" i="26"/>
  <c r="AS124" i="26" s="1"/>
  <c r="AR119" i="26"/>
  <c r="AR124" i="26" s="1"/>
  <c r="AQ119" i="26"/>
  <c r="AQ124" i="26" s="1"/>
  <c r="AP119" i="26"/>
  <c r="AP124" i="26" s="1"/>
  <c r="AO119" i="26"/>
  <c r="AO124" i="26" s="1"/>
  <c r="AN119" i="26"/>
  <c r="AN124" i="26" s="1"/>
  <c r="AW118" i="26"/>
  <c r="AV118" i="26"/>
  <c r="AU118" i="26"/>
  <c r="AT118" i="26"/>
  <c r="AT123" i="26" s="1"/>
  <c r="AS118" i="26"/>
  <c r="AR118" i="26"/>
  <c r="AR123" i="26" s="1"/>
  <c r="AQ118" i="26"/>
  <c r="AP118" i="26"/>
  <c r="AO118" i="26"/>
  <c r="AO123" i="26" s="1"/>
  <c r="AN118" i="26"/>
  <c r="AW110" i="26"/>
  <c r="AW115" i="26" s="1"/>
  <c r="AV110" i="26"/>
  <c r="AV115" i="26" s="1"/>
  <c r="AU110" i="26"/>
  <c r="AU115" i="26" s="1"/>
  <c r="AT110" i="26"/>
  <c r="AT115" i="26" s="1"/>
  <c r="AS110" i="26"/>
  <c r="AS115" i="26" s="1"/>
  <c r="AR110" i="26"/>
  <c r="AR115" i="26" s="1"/>
  <c r="AQ110" i="26"/>
  <c r="AQ115" i="26" s="1"/>
  <c r="AP110" i="26"/>
  <c r="AP115" i="26" s="1"/>
  <c r="AO110" i="26"/>
  <c r="AO115" i="26" s="1"/>
  <c r="AN110" i="26"/>
  <c r="AN115" i="26" s="1"/>
  <c r="AW109" i="26"/>
  <c r="AW114" i="26" s="1"/>
  <c r="AV109" i="26"/>
  <c r="AU109" i="26"/>
  <c r="AU114" i="26" s="1"/>
  <c r="AT109" i="26"/>
  <c r="AT114" i="26" s="1"/>
  <c r="AS109" i="26"/>
  <c r="AS114" i="26" s="1"/>
  <c r="AR109" i="26"/>
  <c r="AQ109" i="26"/>
  <c r="AP109" i="26"/>
  <c r="AP114" i="26" s="1"/>
  <c r="AO109" i="26"/>
  <c r="AO114" i="26" s="1"/>
  <c r="AN109" i="26"/>
  <c r="AW108" i="26"/>
  <c r="AW113" i="26" s="1"/>
  <c r="AV108" i="26"/>
  <c r="AV113" i="26" s="1"/>
  <c r="AU108" i="26"/>
  <c r="AU113" i="26" s="1"/>
  <c r="AU116" i="26" s="1"/>
  <c r="AT108" i="26"/>
  <c r="AT113" i="26" s="1"/>
  <c r="AS108" i="26"/>
  <c r="AR108" i="26"/>
  <c r="AR113" i="26" s="1"/>
  <c r="AQ108" i="26"/>
  <c r="AQ113" i="26" s="1"/>
  <c r="AP108" i="26"/>
  <c r="AP113" i="26" s="1"/>
  <c r="AO108" i="26"/>
  <c r="AO113" i="26" s="1"/>
  <c r="AN108" i="26"/>
  <c r="AN113" i="26" s="1"/>
  <c r="AR104" i="26"/>
  <c r="AW100" i="26"/>
  <c r="AW105" i="26" s="1"/>
  <c r="AV100" i="26"/>
  <c r="AV105" i="26" s="1"/>
  <c r="AU100" i="26"/>
  <c r="AU105" i="26" s="1"/>
  <c r="AT100" i="26"/>
  <c r="AT105" i="26" s="1"/>
  <c r="AS100" i="26"/>
  <c r="AS105" i="26" s="1"/>
  <c r="AR100" i="26"/>
  <c r="AR105" i="26" s="1"/>
  <c r="AQ100" i="26"/>
  <c r="AQ105" i="26" s="1"/>
  <c r="AP100" i="26"/>
  <c r="AP105" i="26" s="1"/>
  <c r="AO100" i="26"/>
  <c r="AO105" i="26" s="1"/>
  <c r="AN100" i="26"/>
  <c r="AN105" i="26" s="1"/>
  <c r="AW99" i="26"/>
  <c r="AW104" i="26" s="1"/>
  <c r="AV99" i="26"/>
  <c r="AV104" i="26" s="1"/>
  <c r="AU99" i="26"/>
  <c r="AU104" i="26" s="1"/>
  <c r="AT99" i="26"/>
  <c r="AS99" i="26"/>
  <c r="AR99" i="26"/>
  <c r="AQ99" i="26"/>
  <c r="AQ104" i="26" s="1"/>
  <c r="AP99" i="26"/>
  <c r="AO99" i="26"/>
  <c r="AO104" i="26" s="1"/>
  <c r="AN99" i="26"/>
  <c r="AN104" i="26" s="1"/>
  <c r="AW98" i="26"/>
  <c r="AW103" i="26" s="1"/>
  <c r="AV98" i="26"/>
  <c r="AU98" i="26"/>
  <c r="AT98" i="26"/>
  <c r="AT103" i="26" s="1"/>
  <c r="AS98" i="26"/>
  <c r="AS103" i="26" s="1"/>
  <c r="AR98" i="26"/>
  <c r="AR103" i="26" s="1"/>
  <c r="AQ98" i="26"/>
  <c r="AQ103" i="26" s="1"/>
  <c r="AP98" i="26"/>
  <c r="AP103" i="26" s="1"/>
  <c r="AO98" i="26"/>
  <c r="AO103" i="26" s="1"/>
  <c r="AN98" i="26"/>
  <c r="AW90" i="26"/>
  <c r="AW95" i="26" s="1"/>
  <c r="AV90" i="26"/>
  <c r="AV95" i="26" s="1"/>
  <c r="AU90" i="26"/>
  <c r="AU95" i="26" s="1"/>
  <c r="AT90" i="26"/>
  <c r="AT95" i="26" s="1"/>
  <c r="AS90" i="26"/>
  <c r="AS95" i="26" s="1"/>
  <c r="AR90" i="26"/>
  <c r="AR95" i="26" s="1"/>
  <c r="AQ90" i="26"/>
  <c r="AQ95" i="26" s="1"/>
  <c r="AP90" i="26"/>
  <c r="AP95" i="26" s="1"/>
  <c r="AO90" i="26"/>
  <c r="AO95" i="26" s="1"/>
  <c r="AN90" i="26"/>
  <c r="AN95" i="26" s="1"/>
  <c r="AW89" i="26"/>
  <c r="AW94" i="26" s="1"/>
  <c r="AV89" i="26"/>
  <c r="AV94" i="26" s="1"/>
  <c r="AU89" i="26"/>
  <c r="AT89" i="26"/>
  <c r="AT94" i="26" s="1"/>
  <c r="AS89" i="26"/>
  <c r="AS94" i="26" s="1"/>
  <c r="AR89" i="26"/>
  <c r="AQ89" i="26"/>
  <c r="AQ94" i="26" s="1"/>
  <c r="AP89" i="26"/>
  <c r="AP94" i="26" s="1"/>
  <c r="AO89" i="26"/>
  <c r="AO94" i="26" s="1"/>
  <c r="AN89" i="26"/>
  <c r="AN94" i="26" s="1"/>
  <c r="AW88" i="26"/>
  <c r="AV88" i="26"/>
  <c r="AV93" i="26" s="1"/>
  <c r="AU88" i="26"/>
  <c r="AU93" i="26" s="1"/>
  <c r="AT88" i="26"/>
  <c r="AT93" i="26" s="1"/>
  <c r="AS88" i="26"/>
  <c r="AR88" i="26"/>
  <c r="AR93" i="26" s="1"/>
  <c r="AQ88" i="26"/>
  <c r="AP88" i="26"/>
  <c r="AP91" i="26" s="1"/>
  <c r="AO88" i="26"/>
  <c r="AN88" i="26"/>
  <c r="AN93" i="26" s="1"/>
  <c r="AW80" i="26"/>
  <c r="AW85" i="26" s="1"/>
  <c r="AV80" i="26"/>
  <c r="AV85" i="26" s="1"/>
  <c r="AU80" i="26"/>
  <c r="AU85" i="26" s="1"/>
  <c r="AT80" i="26"/>
  <c r="AT85" i="26" s="1"/>
  <c r="AS80" i="26"/>
  <c r="AS85" i="26" s="1"/>
  <c r="AR80" i="26"/>
  <c r="AR85" i="26" s="1"/>
  <c r="AQ80" i="26"/>
  <c r="AQ85" i="26" s="1"/>
  <c r="AP80" i="26"/>
  <c r="AP85" i="26" s="1"/>
  <c r="AO80" i="26"/>
  <c r="AO85" i="26" s="1"/>
  <c r="AN80" i="26"/>
  <c r="AN85" i="26" s="1"/>
  <c r="AW79" i="26"/>
  <c r="AV79" i="26"/>
  <c r="AV84" i="26" s="1"/>
  <c r="AU79" i="26"/>
  <c r="AU84" i="26" s="1"/>
  <c r="AT79" i="26"/>
  <c r="AS79" i="26"/>
  <c r="AS84" i="26" s="1"/>
  <c r="AR79" i="26"/>
  <c r="AR84" i="26" s="1"/>
  <c r="AQ79" i="26"/>
  <c r="AQ84" i="26" s="1"/>
  <c r="AP79" i="26"/>
  <c r="AO79" i="26"/>
  <c r="AN79" i="26"/>
  <c r="AN84" i="26" s="1"/>
  <c r="AW78" i="26"/>
  <c r="AW83" i="26" s="1"/>
  <c r="AV78" i="26"/>
  <c r="AV83" i="26" s="1"/>
  <c r="AU78" i="26"/>
  <c r="AU83" i="26" s="1"/>
  <c r="AT78" i="26"/>
  <c r="AT83" i="26" s="1"/>
  <c r="AS78" i="26"/>
  <c r="AS83" i="26" s="1"/>
  <c r="AR78" i="26"/>
  <c r="AQ78" i="26"/>
  <c r="AP78" i="26"/>
  <c r="AP83" i="26" s="1"/>
  <c r="AO78" i="26"/>
  <c r="AO83" i="26" s="1"/>
  <c r="AN78" i="26"/>
  <c r="AN83" i="26" s="1"/>
  <c r="AW70" i="26"/>
  <c r="AW75" i="26" s="1"/>
  <c r="AV70" i="26"/>
  <c r="AV75" i="26" s="1"/>
  <c r="AU70" i="26"/>
  <c r="AU75" i="26" s="1"/>
  <c r="AT70" i="26"/>
  <c r="AT75" i="26" s="1"/>
  <c r="AS70" i="26"/>
  <c r="AS75" i="26" s="1"/>
  <c r="AR70" i="26"/>
  <c r="AR75" i="26" s="1"/>
  <c r="AQ70" i="26"/>
  <c r="AQ75" i="26" s="1"/>
  <c r="AP70" i="26"/>
  <c r="AP75" i="26" s="1"/>
  <c r="AO70" i="26"/>
  <c r="AO75" i="26" s="1"/>
  <c r="AN70" i="26"/>
  <c r="AN75" i="26" s="1"/>
  <c r="AW69" i="26"/>
  <c r="AW74" i="26" s="1"/>
  <c r="AV69" i="26"/>
  <c r="AU69" i="26"/>
  <c r="AU74" i="26" s="1"/>
  <c r="AT69" i="26"/>
  <c r="AT74" i="26" s="1"/>
  <c r="AS69" i="26"/>
  <c r="AS74" i="26" s="1"/>
  <c r="AR69" i="26"/>
  <c r="AR74" i="26" s="1"/>
  <c r="AQ69" i="26"/>
  <c r="AP69" i="26"/>
  <c r="AP74" i="26" s="1"/>
  <c r="AO69" i="26"/>
  <c r="AO74" i="26" s="1"/>
  <c r="AN69" i="26"/>
  <c r="AW68" i="26"/>
  <c r="AW73" i="26" s="1"/>
  <c r="AV68" i="26"/>
  <c r="AV73" i="26" s="1"/>
  <c r="AU68" i="26"/>
  <c r="AU73" i="26" s="1"/>
  <c r="AT68" i="26"/>
  <c r="AS68" i="26"/>
  <c r="AR68" i="26"/>
  <c r="AR73" i="26" s="1"/>
  <c r="AQ68" i="26"/>
  <c r="AQ73" i="26" s="1"/>
  <c r="AP68" i="26"/>
  <c r="AP73" i="26" s="1"/>
  <c r="AO68" i="26"/>
  <c r="AO73" i="26" s="1"/>
  <c r="AN68" i="26"/>
  <c r="AN73" i="26" s="1"/>
  <c r="AV63" i="26"/>
  <c r="AW60" i="26"/>
  <c r="AW65" i="26" s="1"/>
  <c r="AV60" i="26"/>
  <c r="AV65" i="26" s="1"/>
  <c r="AU60" i="26"/>
  <c r="AU65" i="26" s="1"/>
  <c r="AT60" i="26"/>
  <c r="AT65" i="26" s="1"/>
  <c r="AS60" i="26"/>
  <c r="AS65" i="26" s="1"/>
  <c r="AR60" i="26"/>
  <c r="AR65" i="26" s="1"/>
  <c r="AQ60" i="26"/>
  <c r="AQ65" i="26" s="1"/>
  <c r="AP60" i="26"/>
  <c r="AP65" i="26" s="1"/>
  <c r="AO60" i="26"/>
  <c r="AO65" i="26" s="1"/>
  <c r="AN60" i="26"/>
  <c r="AN65" i="26" s="1"/>
  <c r="AW59" i="26"/>
  <c r="AW64" i="26" s="1"/>
  <c r="AV59" i="26"/>
  <c r="AV64" i="26" s="1"/>
  <c r="AU59" i="26"/>
  <c r="AU64" i="26" s="1"/>
  <c r="AT59" i="26"/>
  <c r="AT64" i="26" s="1"/>
  <c r="AS59" i="26"/>
  <c r="AR59" i="26"/>
  <c r="AR64" i="26" s="1"/>
  <c r="AQ59" i="26"/>
  <c r="AQ64" i="26" s="1"/>
  <c r="AP59" i="26"/>
  <c r="AO59" i="26"/>
  <c r="AO64" i="26" s="1"/>
  <c r="AN59" i="26"/>
  <c r="AN64" i="26" s="1"/>
  <c r="AW58" i="26"/>
  <c r="AW63" i="26" s="1"/>
  <c r="AV58" i="26"/>
  <c r="AU58" i="26"/>
  <c r="AT58" i="26"/>
  <c r="AT63" i="26" s="1"/>
  <c r="AS58" i="26"/>
  <c r="AS63" i="26" s="1"/>
  <c r="AR58" i="26"/>
  <c r="AR63" i="26" s="1"/>
  <c r="AQ58" i="26"/>
  <c r="AQ63" i="26" s="1"/>
  <c r="AQ66" i="26" s="1"/>
  <c r="AP58" i="26"/>
  <c r="AP63" i="26" s="1"/>
  <c r="AO58" i="26"/>
  <c r="AO63" i="26" s="1"/>
  <c r="AN58" i="26"/>
  <c r="AN63" i="26" s="1"/>
  <c r="AW50" i="26"/>
  <c r="AW55" i="26" s="1"/>
  <c r="AV50" i="26"/>
  <c r="AV55" i="26" s="1"/>
  <c r="AU50" i="26"/>
  <c r="AU55" i="26" s="1"/>
  <c r="AT50" i="26"/>
  <c r="AT55" i="26" s="1"/>
  <c r="AS50" i="26"/>
  <c r="AS55" i="26" s="1"/>
  <c r="AR50" i="26"/>
  <c r="AR55" i="26" s="1"/>
  <c r="AQ50" i="26"/>
  <c r="AQ55" i="26" s="1"/>
  <c r="AP50" i="26"/>
  <c r="AP55" i="26" s="1"/>
  <c r="AO50" i="26"/>
  <c r="AO55" i="26" s="1"/>
  <c r="AN50" i="26"/>
  <c r="AN55" i="26" s="1"/>
  <c r="AW49" i="26"/>
  <c r="AW54" i="26" s="1"/>
  <c r="AV49" i="26"/>
  <c r="AV54" i="26" s="1"/>
  <c r="AU49" i="26"/>
  <c r="AT49" i="26"/>
  <c r="AT54" i="26" s="1"/>
  <c r="AS49" i="26"/>
  <c r="AS54" i="26" s="1"/>
  <c r="AR49" i="26"/>
  <c r="AR54" i="26" s="1"/>
  <c r="AQ49" i="26"/>
  <c r="AQ54" i="26" s="1"/>
  <c r="AP49" i="26"/>
  <c r="AP54" i="26" s="1"/>
  <c r="AO49" i="26"/>
  <c r="AO54" i="26" s="1"/>
  <c r="AN49" i="26"/>
  <c r="AN54" i="26" s="1"/>
  <c r="AW48" i="26"/>
  <c r="AV48" i="26"/>
  <c r="AU48" i="26"/>
  <c r="AU53" i="26" s="1"/>
  <c r="AT48" i="26"/>
  <c r="AT53" i="26" s="1"/>
  <c r="AS48" i="26"/>
  <c r="AS53" i="26" s="1"/>
  <c r="AR48" i="26"/>
  <c r="AR53" i="26" s="1"/>
  <c r="AQ48" i="26"/>
  <c r="AQ53" i="26" s="1"/>
  <c r="AP48" i="26"/>
  <c r="AP53" i="26" s="1"/>
  <c r="AO48" i="26"/>
  <c r="AN48" i="26"/>
  <c r="AN51" i="26" s="1"/>
  <c r="AW40" i="26"/>
  <c r="AW45" i="26" s="1"/>
  <c r="AV40" i="26"/>
  <c r="AV45" i="26" s="1"/>
  <c r="AU40" i="26"/>
  <c r="AU45" i="26" s="1"/>
  <c r="AT40" i="26"/>
  <c r="AT45" i="26" s="1"/>
  <c r="AS40" i="26"/>
  <c r="AS45" i="26" s="1"/>
  <c r="AR40" i="26"/>
  <c r="AR45" i="26" s="1"/>
  <c r="AQ40" i="26"/>
  <c r="AQ45" i="26" s="1"/>
  <c r="AP40" i="26"/>
  <c r="AP45" i="26" s="1"/>
  <c r="AO40" i="26"/>
  <c r="AO45" i="26" s="1"/>
  <c r="AN40" i="26"/>
  <c r="AN45" i="26" s="1"/>
  <c r="AW39" i="26"/>
  <c r="AV39" i="26"/>
  <c r="AV44" i="26" s="1"/>
  <c r="AU39" i="26"/>
  <c r="AU44" i="26" s="1"/>
  <c r="AT39" i="26"/>
  <c r="AT44" i="26" s="1"/>
  <c r="AS39" i="26"/>
  <c r="AS44" i="26" s="1"/>
  <c r="AR39" i="26"/>
  <c r="AR44" i="26" s="1"/>
  <c r="AQ39" i="26"/>
  <c r="AQ44" i="26" s="1"/>
  <c r="AP39" i="26"/>
  <c r="AP44" i="26" s="1"/>
  <c r="AO39" i="26"/>
  <c r="AN39" i="26"/>
  <c r="AN44" i="26" s="1"/>
  <c r="AW38" i="26"/>
  <c r="AW43" i="26" s="1"/>
  <c r="AV38" i="26"/>
  <c r="AV43" i="26" s="1"/>
  <c r="AU38" i="26"/>
  <c r="AU43" i="26" s="1"/>
  <c r="AT38" i="26"/>
  <c r="AT43" i="26" s="1"/>
  <c r="AS38" i="26"/>
  <c r="AS43" i="26" s="1"/>
  <c r="AR38" i="26"/>
  <c r="AQ38" i="26"/>
  <c r="AP38" i="26"/>
  <c r="AP41" i="26" s="1"/>
  <c r="AO38" i="26"/>
  <c r="AO43" i="26" s="1"/>
  <c r="AN38" i="26"/>
  <c r="AN43" i="26" s="1"/>
  <c r="AW30" i="26"/>
  <c r="AW35" i="26" s="1"/>
  <c r="AV30" i="26"/>
  <c r="AV35" i="26" s="1"/>
  <c r="AU30" i="26"/>
  <c r="AU35" i="26" s="1"/>
  <c r="AT30" i="26"/>
  <c r="AT35" i="26" s="1"/>
  <c r="AS30" i="26"/>
  <c r="AS35" i="26" s="1"/>
  <c r="AR30" i="26"/>
  <c r="AR35" i="26" s="1"/>
  <c r="AQ30" i="26"/>
  <c r="AQ35" i="26" s="1"/>
  <c r="AP30" i="26"/>
  <c r="AP35" i="26" s="1"/>
  <c r="AO30" i="26"/>
  <c r="AO35" i="26" s="1"/>
  <c r="AN30" i="26"/>
  <c r="AN35" i="26" s="1"/>
  <c r="AW29" i="26"/>
  <c r="AW34" i="26" s="1"/>
  <c r="AV29" i="26"/>
  <c r="AV34" i="26" s="1"/>
  <c r="AU29" i="26"/>
  <c r="AU34" i="26" s="1"/>
  <c r="AT29" i="26"/>
  <c r="AT34" i="26" s="1"/>
  <c r="AS29" i="26"/>
  <c r="AS34" i="26" s="1"/>
  <c r="AR29" i="26"/>
  <c r="AR34" i="26" s="1"/>
  <c r="AQ29" i="26"/>
  <c r="AP29" i="26"/>
  <c r="AP34" i="26" s="1"/>
  <c r="AO29" i="26"/>
  <c r="AO34" i="26" s="1"/>
  <c r="AN29" i="26"/>
  <c r="AN34" i="26" s="1"/>
  <c r="AW28" i="26"/>
  <c r="AW33" i="26" s="1"/>
  <c r="AV28" i="26"/>
  <c r="AU28" i="26"/>
  <c r="AU33" i="26" s="1"/>
  <c r="AU36" i="26" s="1"/>
  <c r="AT28" i="26"/>
  <c r="AS28" i="26"/>
  <c r="AR28" i="26"/>
  <c r="AQ28" i="26"/>
  <c r="AQ33" i="26" s="1"/>
  <c r="AP28" i="26"/>
  <c r="AP33" i="26" s="1"/>
  <c r="AO28" i="26"/>
  <c r="AO33" i="26" s="1"/>
  <c r="AN28" i="26"/>
  <c r="AN33" i="26" s="1"/>
  <c r="AW20" i="26"/>
  <c r="AW25" i="26" s="1"/>
  <c r="AV20" i="26"/>
  <c r="AV25" i="26" s="1"/>
  <c r="AU20" i="26"/>
  <c r="AU25" i="26" s="1"/>
  <c r="AT20" i="26"/>
  <c r="AT25" i="26" s="1"/>
  <c r="AS20" i="26"/>
  <c r="AS25" i="26" s="1"/>
  <c r="AR20" i="26"/>
  <c r="AR25" i="26" s="1"/>
  <c r="AQ20" i="26"/>
  <c r="AQ25" i="26" s="1"/>
  <c r="AP20" i="26"/>
  <c r="AP25" i="26" s="1"/>
  <c r="AO20" i="26"/>
  <c r="AO25" i="26" s="1"/>
  <c r="AN20" i="26"/>
  <c r="AN25" i="26" s="1"/>
  <c r="AW19" i="26"/>
  <c r="AW24" i="26" s="1"/>
  <c r="AV19" i="26"/>
  <c r="AV24" i="26" s="1"/>
  <c r="AU19" i="26"/>
  <c r="AU24" i="26" s="1"/>
  <c r="AT19" i="26"/>
  <c r="AT24" i="26" s="1"/>
  <c r="AS19" i="26"/>
  <c r="AS24" i="26" s="1"/>
  <c r="AR19" i="26"/>
  <c r="AR24" i="26" s="1"/>
  <c r="AQ19" i="26"/>
  <c r="AQ24" i="26" s="1"/>
  <c r="AP19" i="26"/>
  <c r="AP24" i="26" s="1"/>
  <c r="AO19" i="26"/>
  <c r="AO24" i="26" s="1"/>
  <c r="AN19" i="26"/>
  <c r="AN24" i="26" s="1"/>
  <c r="AW18" i="26"/>
  <c r="AW23" i="26" s="1"/>
  <c r="AV18" i="26"/>
  <c r="AV23" i="26" s="1"/>
  <c r="AU18" i="26"/>
  <c r="AT18" i="26"/>
  <c r="AT23" i="26" s="1"/>
  <c r="AS18" i="26"/>
  <c r="AS23" i="26" s="1"/>
  <c r="AR18" i="26"/>
  <c r="AR23" i="26" s="1"/>
  <c r="AQ18" i="26"/>
  <c r="AQ23" i="26" s="1"/>
  <c r="AP18" i="26"/>
  <c r="AP23" i="26" s="1"/>
  <c r="AO18" i="26"/>
  <c r="AN18" i="26"/>
  <c r="AW10" i="26"/>
  <c r="AW15" i="26" s="1"/>
  <c r="AV10" i="26"/>
  <c r="AV15" i="26" s="1"/>
  <c r="AU10" i="26"/>
  <c r="AU15" i="26" s="1"/>
  <c r="AT10" i="26"/>
  <c r="AT15" i="26" s="1"/>
  <c r="AS10" i="26"/>
  <c r="AS15" i="26" s="1"/>
  <c r="AR10" i="26"/>
  <c r="AR15" i="26" s="1"/>
  <c r="AQ10" i="26"/>
  <c r="AQ15" i="26" s="1"/>
  <c r="AP10" i="26"/>
  <c r="AP15" i="26" s="1"/>
  <c r="AO10" i="26"/>
  <c r="AO15" i="26" s="1"/>
  <c r="AN10" i="26"/>
  <c r="AN15" i="26" s="1"/>
  <c r="AW9" i="26"/>
  <c r="AW14" i="26" s="1"/>
  <c r="AV9" i="26"/>
  <c r="AV14" i="26" s="1"/>
  <c r="AU9" i="26"/>
  <c r="AU14" i="26" s="1"/>
  <c r="AT9" i="26"/>
  <c r="AT14" i="26" s="1"/>
  <c r="AS9" i="26"/>
  <c r="AS14" i="26" s="1"/>
  <c r="AR9" i="26"/>
  <c r="AR14" i="26" s="1"/>
  <c r="AQ9" i="26"/>
  <c r="AQ14" i="26" s="1"/>
  <c r="AP9" i="26"/>
  <c r="AP14" i="26" s="1"/>
  <c r="AO9" i="26"/>
  <c r="AO14" i="26" s="1"/>
  <c r="AN9" i="26"/>
  <c r="AN14" i="26" s="1"/>
  <c r="AW8" i="26"/>
  <c r="AV8" i="26"/>
  <c r="AV13" i="26" s="1"/>
  <c r="AU8" i="26"/>
  <c r="AU13" i="26" s="1"/>
  <c r="AT8" i="26"/>
  <c r="AS8" i="26"/>
  <c r="AS13" i="26" s="1"/>
  <c r="AR8" i="26"/>
  <c r="AR13" i="26" s="1"/>
  <c r="AQ8" i="26"/>
  <c r="AQ13" i="26" s="1"/>
  <c r="AP8" i="26"/>
  <c r="AO8" i="26"/>
  <c r="AO13" i="26" s="1"/>
  <c r="AO16" i="26" s="1"/>
  <c r="AN8" i="26"/>
  <c r="AN13" i="26" s="1"/>
  <c r="BI230" i="26"/>
  <c r="BI235" i="26" s="1"/>
  <c r="BH230" i="26"/>
  <c r="BH235" i="26" s="1"/>
  <c r="BG230" i="26"/>
  <c r="BG235" i="26" s="1"/>
  <c r="BF230" i="26"/>
  <c r="BF235" i="26" s="1"/>
  <c r="BE230" i="26"/>
  <c r="BE235" i="26" s="1"/>
  <c r="BD230" i="26"/>
  <c r="BD235" i="26" s="1"/>
  <c r="BC230" i="26"/>
  <c r="BC235" i="26" s="1"/>
  <c r="BB230" i="26"/>
  <c r="BB235" i="26" s="1"/>
  <c r="BA230" i="26"/>
  <c r="BA235" i="26" s="1"/>
  <c r="AZ230" i="26"/>
  <c r="AZ235" i="26" s="1"/>
  <c r="BI229" i="26"/>
  <c r="BI234" i="26" s="1"/>
  <c r="BH229" i="26"/>
  <c r="BH234" i="26" s="1"/>
  <c r="BG229" i="26"/>
  <c r="BG234" i="26" s="1"/>
  <c r="BF229" i="26"/>
  <c r="BF234" i="26" s="1"/>
  <c r="BE229" i="26"/>
  <c r="BD229" i="26"/>
  <c r="BD234" i="26" s="1"/>
  <c r="BC229" i="26"/>
  <c r="BC234" i="26" s="1"/>
  <c r="BB229" i="26"/>
  <c r="BB234" i="26" s="1"/>
  <c r="BA229" i="26"/>
  <c r="AZ229" i="26"/>
  <c r="AZ234" i="26" s="1"/>
  <c r="BI228" i="26"/>
  <c r="BI233" i="26" s="1"/>
  <c r="BH228" i="26"/>
  <c r="BH233" i="26" s="1"/>
  <c r="BG228" i="26"/>
  <c r="BG233" i="26" s="1"/>
  <c r="BF228" i="26"/>
  <c r="BF231" i="26" s="1"/>
  <c r="BE228" i="26"/>
  <c r="BE233" i="26" s="1"/>
  <c r="BD228" i="26"/>
  <c r="BC228" i="26"/>
  <c r="BB228" i="26"/>
  <c r="BA228" i="26"/>
  <c r="BA233" i="26" s="1"/>
  <c r="AZ228" i="26"/>
  <c r="AZ233" i="26" s="1"/>
  <c r="BI220" i="26"/>
  <c r="BI225" i="26" s="1"/>
  <c r="BH220" i="26"/>
  <c r="BH225" i="26" s="1"/>
  <c r="BG220" i="26"/>
  <c r="BG225" i="26" s="1"/>
  <c r="BF220" i="26"/>
  <c r="BF225" i="26" s="1"/>
  <c r="BE220" i="26"/>
  <c r="BE225" i="26" s="1"/>
  <c r="BD220" i="26"/>
  <c r="BD225" i="26" s="1"/>
  <c r="BC220" i="26"/>
  <c r="BC225" i="26" s="1"/>
  <c r="BB220" i="26"/>
  <c r="BB225" i="26" s="1"/>
  <c r="BA220" i="26"/>
  <c r="BA225" i="26" s="1"/>
  <c r="AZ220" i="26"/>
  <c r="AZ225" i="26" s="1"/>
  <c r="BI219" i="26"/>
  <c r="BI224" i="26" s="1"/>
  <c r="BH219" i="26"/>
  <c r="BH224" i="26" s="1"/>
  <c r="BG219" i="26"/>
  <c r="BF219" i="26"/>
  <c r="BF224" i="26" s="1"/>
  <c r="BE219" i="26"/>
  <c r="BE224" i="26" s="1"/>
  <c r="BD219" i="26"/>
  <c r="BD224" i="26" s="1"/>
  <c r="BC219" i="26"/>
  <c r="BC224" i="26" s="1"/>
  <c r="BB219" i="26"/>
  <c r="BB224" i="26" s="1"/>
  <c r="BA219" i="26"/>
  <c r="BA224" i="26" s="1"/>
  <c r="AZ219" i="26"/>
  <c r="AZ224" i="26" s="1"/>
  <c r="BI218" i="26"/>
  <c r="BI223" i="26" s="1"/>
  <c r="BH218" i="26"/>
  <c r="BG218" i="26"/>
  <c r="BG223" i="26" s="1"/>
  <c r="BF218" i="26"/>
  <c r="BE218" i="26"/>
  <c r="BE221" i="26" s="1"/>
  <c r="BD218" i="26"/>
  <c r="BC218" i="26"/>
  <c r="BC223" i="26" s="1"/>
  <c r="BB218" i="26"/>
  <c r="BB223" i="26" s="1"/>
  <c r="BA218" i="26"/>
  <c r="BA223" i="26" s="1"/>
  <c r="AZ218" i="26"/>
  <c r="AZ223" i="26" s="1"/>
  <c r="BI240" i="26"/>
  <c r="BI245" i="26" s="1"/>
  <c r="BH240" i="26"/>
  <c r="BH245" i="26" s="1"/>
  <c r="BG240" i="26"/>
  <c r="BG245" i="26" s="1"/>
  <c r="BF240" i="26"/>
  <c r="BF245" i="26" s="1"/>
  <c r="BE240" i="26"/>
  <c r="BE245" i="26" s="1"/>
  <c r="BD240" i="26"/>
  <c r="BD245" i="26" s="1"/>
  <c r="BC240" i="26"/>
  <c r="BC245" i="26" s="1"/>
  <c r="BB240" i="26"/>
  <c r="BB245" i="26" s="1"/>
  <c r="BA240" i="26"/>
  <c r="BA245" i="26" s="1"/>
  <c r="AZ240" i="26"/>
  <c r="AZ245" i="26" s="1"/>
  <c r="BI239" i="26"/>
  <c r="BH239" i="26"/>
  <c r="BH244" i="26" s="1"/>
  <c r="BG239" i="26"/>
  <c r="BG244" i="26" s="1"/>
  <c r="BF239" i="26"/>
  <c r="BF244" i="26" s="1"/>
  <c r="BE239" i="26"/>
  <c r="BE244" i="26" s="1"/>
  <c r="BD239" i="26"/>
  <c r="BD244" i="26" s="1"/>
  <c r="BC239" i="26"/>
  <c r="BC244" i="26" s="1"/>
  <c r="BB239" i="26"/>
  <c r="BB244" i="26" s="1"/>
  <c r="BA239" i="26"/>
  <c r="AZ239" i="26"/>
  <c r="AZ244" i="26" s="1"/>
  <c r="BI238" i="26"/>
  <c r="BI243" i="26" s="1"/>
  <c r="BH238" i="26"/>
  <c r="BG238" i="26"/>
  <c r="BF238" i="26"/>
  <c r="BE238" i="26"/>
  <c r="BE243" i="26" s="1"/>
  <c r="BD238" i="26"/>
  <c r="BD243" i="26" s="1"/>
  <c r="BC238" i="26"/>
  <c r="BC243" i="26" s="1"/>
  <c r="BB238" i="26"/>
  <c r="BB243" i="26" s="1"/>
  <c r="BA238" i="26"/>
  <c r="BA243" i="26" s="1"/>
  <c r="AZ238" i="26"/>
  <c r="BI210" i="26"/>
  <c r="BI215" i="26" s="1"/>
  <c r="BH210" i="26"/>
  <c r="BH215" i="26" s="1"/>
  <c r="BG210" i="26"/>
  <c r="BG215" i="26" s="1"/>
  <c r="BF210" i="26"/>
  <c r="BF215" i="26" s="1"/>
  <c r="BE210" i="26"/>
  <c r="BE215" i="26" s="1"/>
  <c r="BD210" i="26"/>
  <c r="BD215" i="26" s="1"/>
  <c r="BC210" i="26"/>
  <c r="BC215" i="26" s="1"/>
  <c r="BB210" i="26"/>
  <c r="BB215" i="26" s="1"/>
  <c r="BA210" i="26"/>
  <c r="BA215" i="26" s="1"/>
  <c r="AZ210" i="26"/>
  <c r="AZ215" i="26" s="1"/>
  <c r="BI209" i="26"/>
  <c r="BI214" i="26" s="1"/>
  <c r="BH209" i="26"/>
  <c r="BG209" i="26"/>
  <c r="BG214" i="26" s="1"/>
  <c r="BF209" i="26"/>
  <c r="BF214" i="26" s="1"/>
  <c r="BE209" i="26"/>
  <c r="BE214" i="26" s="1"/>
  <c r="BD209" i="26"/>
  <c r="BD214" i="26" s="1"/>
  <c r="BC209" i="26"/>
  <c r="BB209" i="26"/>
  <c r="BB214" i="26" s="1"/>
  <c r="BA209" i="26"/>
  <c r="BA214" i="26" s="1"/>
  <c r="AZ209" i="26"/>
  <c r="BI208" i="26"/>
  <c r="BI213" i="26" s="1"/>
  <c r="BH208" i="26"/>
  <c r="BH213" i="26" s="1"/>
  <c r="BG208" i="26"/>
  <c r="BG213" i="26" s="1"/>
  <c r="BF208" i="26"/>
  <c r="BF213" i="26" s="1"/>
  <c r="BE208" i="26"/>
  <c r="BE213" i="26" s="1"/>
  <c r="BD208" i="26"/>
  <c r="BD213" i="26" s="1"/>
  <c r="BC208" i="26"/>
  <c r="BC213" i="26" s="1"/>
  <c r="BB208" i="26"/>
  <c r="BA208" i="26"/>
  <c r="BA213" i="26" s="1"/>
  <c r="AZ208" i="26"/>
  <c r="AZ213" i="26" s="1"/>
  <c r="BI200" i="26"/>
  <c r="BI205" i="26" s="1"/>
  <c r="BH200" i="26"/>
  <c r="BH205" i="26" s="1"/>
  <c r="BG200" i="26"/>
  <c r="BG205" i="26" s="1"/>
  <c r="BF200" i="26"/>
  <c r="BF205" i="26" s="1"/>
  <c r="BE200" i="26"/>
  <c r="BE205" i="26" s="1"/>
  <c r="BD200" i="26"/>
  <c r="BD205" i="26" s="1"/>
  <c r="BC200" i="26"/>
  <c r="BC205" i="26" s="1"/>
  <c r="BB200" i="26"/>
  <c r="BB205" i="26" s="1"/>
  <c r="BA200" i="26"/>
  <c r="BA205" i="26" s="1"/>
  <c r="AZ200" i="26"/>
  <c r="AZ205" i="26" s="1"/>
  <c r="BI199" i="26"/>
  <c r="BI204" i="26" s="1"/>
  <c r="BH199" i="26"/>
  <c r="BH204" i="26" s="1"/>
  <c r="BG199" i="26"/>
  <c r="BG204" i="26" s="1"/>
  <c r="BF199" i="26"/>
  <c r="BF204" i="26" s="1"/>
  <c r="BE199" i="26"/>
  <c r="BD199" i="26"/>
  <c r="BD204" i="26" s="1"/>
  <c r="BC199" i="26"/>
  <c r="BC204" i="26" s="1"/>
  <c r="BB199" i="26"/>
  <c r="BA199" i="26"/>
  <c r="AZ199" i="26"/>
  <c r="BI198" i="26"/>
  <c r="BI203" i="26" s="1"/>
  <c r="BH198" i="26"/>
  <c r="BH203" i="26" s="1"/>
  <c r="BG198" i="26"/>
  <c r="BG203" i="26" s="1"/>
  <c r="BF198" i="26"/>
  <c r="BF203" i="26" s="1"/>
  <c r="BE198" i="26"/>
  <c r="BE203" i="26" s="1"/>
  <c r="BD198" i="26"/>
  <c r="BC198" i="26"/>
  <c r="BB198" i="26"/>
  <c r="BB203" i="26" s="1"/>
  <c r="BA198" i="26"/>
  <c r="BA203" i="26" s="1"/>
  <c r="AZ198" i="26"/>
  <c r="AZ203" i="26" s="1"/>
  <c r="BI190" i="26"/>
  <c r="BI195" i="26" s="1"/>
  <c r="BH190" i="26"/>
  <c r="BH195" i="26" s="1"/>
  <c r="BG190" i="26"/>
  <c r="BG195" i="26" s="1"/>
  <c r="BF190" i="26"/>
  <c r="BF195" i="26" s="1"/>
  <c r="BE190" i="26"/>
  <c r="BE195" i="26" s="1"/>
  <c r="BD190" i="26"/>
  <c r="BD195" i="26" s="1"/>
  <c r="BC190" i="26"/>
  <c r="BC195" i="26" s="1"/>
  <c r="BB190" i="26"/>
  <c r="BB195" i="26" s="1"/>
  <c r="BA190" i="26"/>
  <c r="BA195" i="26" s="1"/>
  <c r="AZ190" i="26"/>
  <c r="AZ195" i="26" s="1"/>
  <c r="BI189" i="26"/>
  <c r="BI194" i="26" s="1"/>
  <c r="BH189" i="26"/>
  <c r="BH194" i="26" s="1"/>
  <c r="BG189" i="26"/>
  <c r="BF189" i="26"/>
  <c r="BF194" i="26" s="1"/>
  <c r="BE189" i="26"/>
  <c r="BE194" i="26" s="1"/>
  <c r="BD189" i="26"/>
  <c r="BD194" i="26" s="1"/>
  <c r="BC189" i="26"/>
  <c r="BB189" i="26"/>
  <c r="BB194" i="26" s="1"/>
  <c r="BA189" i="26"/>
  <c r="BA194" i="26" s="1"/>
  <c r="AZ189" i="26"/>
  <c r="AZ194" i="26" s="1"/>
  <c r="BI188" i="26"/>
  <c r="BI193" i="26" s="1"/>
  <c r="BH188" i="26"/>
  <c r="BH193" i="26" s="1"/>
  <c r="BG188" i="26"/>
  <c r="BG193" i="26" s="1"/>
  <c r="BF188" i="26"/>
  <c r="BE188" i="26"/>
  <c r="BD188" i="26"/>
  <c r="BD193" i="26" s="1"/>
  <c r="BD196" i="26" s="1"/>
  <c r="BC188" i="26"/>
  <c r="BC193" i="26" s="1"/>
  <c r="BB188" i="26"/>
  <c r="BB193" i="26" s="1"/>
  <c r="BA188" i="26"/>
  <c r="BA193" i="26" s="1"/>
  <c r="AZ188" i="26"/>
  <c r="AZ193" i="26" s="1"/>
  <c r="BI180" i="26"/>
  <c r="BI185" i="26" s="1"/>
  <c r="BH180" i="26"/>
  <c r="BH185" i="26" s="1"/>
  <c r="BG180" i="26"/>
  <c r="BG185" i="26" s="1"/>
  <c r="BF180" i="26"/>
  <c r="BF185" i="26" s="1"/>
  <c r="BE180" i="26"/>
  <c r="BE185" i="26" s="1"/>
  <c r="BD180" i="26"/>
  <c r="BC180" i="26"/>
  <c r="BC185" i="26" s="1"/>
  <c r="BB180" i="26"/>
  <c r="BB185" i="26" s="1"/>
  <c r="BA180" i="26"/>
  <c r="BA185" i="26" s="1"/>
  <c r="AZ180" i="26"/>
  <c r="AZ185" i="26" s="1"/>
  <c r="BI179" i="26"/>
  <c r="BH179" i="26"/>
  <c r="BH184" i="26" s="1"/>
  <c r="BG179" i="26"/>
  <c r="BG184" i="26" s="1"/>
  <c r="BF179" i="26"/>
  <c r="BF184" i="26" s="1"/>
  <c r="BE179" i="26"/>
  <c r="BD179" i="26"/>
  <c r="BD184" i="26" s="1"/>
  <c r="BC179" i="26"/>
  <c r="BC184" i="26" s="1"/>
  <c r="BB179" i="26"/>
  <c r="BB184" i="26" s="1"/>
  <c r="BA179" i="26"/>
  <c r="AZ179" i="26"/>
  <c r="AZ184" i="26" s="1"/>
  <c r="BI178" i="26"/>
  <c r="BI183" i="26" s="1"/>
  <c r="BH178" i="26"/>
  <c r="BG178" i="26"/>
  <c r="BF178" i="26"/>
  <c r="BF183" i="26" s="1"/>
  <c r="BE178" i="26"/>
  <c r="BE183" i="26" s="1"/>
  <c r="BD178" i="26"/>
  <c r="BD183" i="26" s="1"/>
  <c r="BC178" i="26"/>
  <c r="BC183" i="26" s="1"/>
  <c r="BB178" i="26"/>
  <c r="BB183" i="26" s="1"/>
  <c r="BA178" i="26"/>
  <c r="BA183" i="26" s="1"/>
  <c r="AZ178" i="26"/>
  <c r="BC173" i="26"/>
  <c r="BI170" i="26"/>
  <c r="BI175" i="26" s="1"/>
  <c r="BH170" i="26"/>
  <c r="BH175" i="26" s="1"/>
  <c r="BG170" i="26"/>
  <c r="BG175" i="26" s="1"/>
  <c r="BF170" i="26"/>
  <c r="BF175" i="26" s="1"/>
  <c r="BE170" i="26"/>
  <c r="BE175" i="26" s="1"/>
  <c r="BD170" i="26"/>
  <c r="BD175" i="26" s="1"/>
  <c r="BC170" i="26"/>
  <c r="BC175" i="26" s="1"/>
  <c r="BB170" i="26"/>
  <c r="BB175" i="26" s="1"/>
  <c r="BA170" i="26"/>
  <c r="BA175" i="26" s="1"/>
  <c r="AZ170" i="26"/>
  <c r="AZ175" i="26" s="1"/>
  <c r="BI169" i="26"/>
  <c r="BI174" i="26" s="1"/>
  <c r="BH169" i="26"/>
  <c r="BH174" i="26" s="1"/>
  <c r="BG169" i="26"/>
  <c r="BG174" i="26" s="1"/>
  <c r="BF169" i="26"/>
  <c r="BF174" i="26" s="1"/>
  <c r="BE169" i="26"/>
  <c r="BE174" i="26" s="1"/>
  <c r="BD169" i="26"/>
  <c r="BD174" i="26" s="1"/>
  <c r="BC169" i="26"/>
  <c r="BC174" i="26" s="1"/>
  <c r="BB169" i="26"/>
  <c r="BB174" i="26" s="1"/>
  <c r="BA169" i="26"/>
  <c r="BA174" i="26" s="1"/>
  <c r="AZ169" i="26"/>
  <c r="AZ174" i="26" s="1"/>
  <c r="BI168" i="26"/>
  <c r="BH168" i="26"/>
  <c r="BH173" i="26" s="1"/>
  <c r="BG168" i="26"/>
  <c r="BG173" i="26" s="1"/>
  <c r="BF168" i="26"/>
  <c r="BF173" i="26" s="1"/>
  <c r="BE168" i="26"/>
  <c r="BD168" i="26"/>
  <c r="BC168" i="26"/>
  <c r="BC171" i="26" s="1"/>
  <c r="BB168" i="26"/>
  <c r="BA168" i="26"/>
  <c r="AZ168" i="26"/>
  <c r="AZ173" i="26" s="1"/>
  <c r="BI160" i="26"/>
  <c r="BI165" i="26" s="1"/>
  <c r="BH160" i="26"/>
  <c r="BH165" i="26" s="1"/>
  <c r="BG160" i="26"/>
  <c r="BG165" i="26" s="1"/>
  <c r="BF160" i="26"/>
  <c r="BF165" i="26" s="1"/>
  <c r="BE160" i="26"/>
  <c r="BE165" i="26" s="1"/>
  <c r="BD160" i="26"/>
  <c r="BD165" i="26" s="1"/>
  <c r="BC160" i="26"/>
  <c r="BC165" i="26" s="1"/>
  <c r="BB160" i="26"/>
  <c r="BB165" i="26" s="1"/>
  <c r="BA160" i="26"/>
  <c r="BA165" i="26" s="1"/>
  <c r="AZ160" i="26"/>
  <c r="AZ165" i="26" s="1"/>
  <c r="BI159" i="26"/>
  <c r="BI164" i="26" s="1"/>
  <c r="BH159" i="26"/>
  <c r="BH164" i="26" s="1"/>
  <c r="BG159" i="26"/>
  <c r="BG164" i="26" s="1"/>
  <c r="BF159" i="26"/>
  <c r="BF164" i="26" s="1"/>
  <c r="BE159" i="26"/>
  <c r="BE164" i="26" s="1"/>
  <c r="BD159" i="26"/>
  <c r="BD164" i="26" s="1"/>
  <c r="BC159" i="26"/>
  <c r="BC164" i="26" s="1"/>
  <c r="BB159" i="26"/>
  <c r="BA159" i="26"/>
  <c r="BA164" i="26" s="1"/>
  <c r="AZ159" i="26"/>
  <c r="AZ164" i="26" s="1"/>
  <c r="BI158" i="26"/>
  <c r="BI163" i="26" s="1"/>
  <c r="BH158" i="26"/>
  <c r="BH161" i="26" s="1"/>
  <c r="BG158" i="26"/>
  <c r="BF158" i="26"/>
  <c r="BF163" i="26" s="1"/>
  <c r="BE158" i="26"/>
  <c r="BE163" i="26" s="1"/>
  <c r="BD158" i="26"/>
  <c r="BC158" i="26"/>
  <c r="BB158" i="26"/>
  <c r="BB163" i="26" s="1"/>
  <c r="BA158" i="26"/>
  <c r="BA163" i="26" s="1"/>
  <c r="AZ158" i="26"/>
  <c r="AZ163" i="26" s="1"/>
  <c r="BI150" i="26"/>
  <c r="BI155" i="26" s="1"/>
  <c r="BH150" i="26"/>
  <c r="BH155" i="26" s="1"/>
  <c r="BG150" i="26"/>
  <c r="BG155" i="26" s="1"/>
  <c r="BF150" i="26"/>
  <c r="BF155" i="26" s="1"/>
  <c r="BE150" i="26"/>
  <c r="BE155" i="26" s="1"/>
  <c r="BD150" i="26"/>
  <c r="BD155" i="26" s="1"/>
  <c r="BC150" i="26"/>
  <c r="BC155" i="26" s="1"/>
  <c r="BB150" i="26"/>
  <c r="BB155" i="26" s="1"/>
  <c r="BA150" i="26"/>
  <c r="BA155" i="26" s="1"/>
  <c r="AZ150" i="26"/>
  <c r="AZ155" i="26" s="1"/>
  <c r="BI149" i="26"/>
  <c r="BI154" i="26" s="1"/>
  <c r="BH149" i="26"/>
  <c r="BH154" i="26" s="1"/>
  <c r="BG149" i="26"/>
  <c r="BG154" i="26" s="1"/>
  <c r="BF149" i="26"/>
  <c r="BF154" i="26" s="1"/>
  <c r="BE149" i="26"/>
  <c r="BE154" i="26" s="1"/>
  <c r="BD149" i="26"/>
  <c r="BC149" i="26"/>
  <c r="BB149" i="26"/>
  <c r="BA149" i="26"/>
  <c r="BA154" i="26" s="1"/>
  <c r="AZ149" i="26"/>
  <c r="AZ154" i="26" s="1"/>
  <c r="BI148" i="26"/>
  <c r="BH148" i="26"/>
  <c r="BG148" i="26"/>
  <c r="BG153" i="26" s="1"/>
  <c r="BG156" i="26" s="1"/>
  <c r="BF148" i="26"/>
  <c r="BE148" i="26"/>
  <c r="BE153" i="26" s="1"/>
  <c r="BD148" i="26"/>
  <c r="BD153" i="26" s="1"/>
  <c r="BC148" i="26"/>
  <c r="BC153" i="26" s="1"/>
  <c r="BB148" i="26"/>
  <c r="BB153" i="26" s="1"/>
  <c r="BA148" i="26"/>
  <c r="AZ148" i="26"/>
  <c r="BI140" i="26"/>
  <c r="BI145" i="26" s="1"/>
  <c r="BH140" i="26"/>
  <c r="BH145" i="26" s="1"/>
  <c r="BG140" i="26"/>
  <c r="BG145" i="26" s="1"/>
  <c r="BF140" i="26"/>
  <c r="BF145" i="26" s="1"/>
  <c r="BE140" i="26"/>
  <c r="BE145" i="26" s="1"/>
  <c r="BD140" i="26"/>
  <c r="BD145" i="26" s="1"/>
  <c r="BC140" i="26"/>
  <c r="BC145" i="26" s="1"/>
  <c r="BB140" i="26"/>
  <c r="BB145" i="26" s="1"/>
  <c r="BA140" i="26"/>
  <c r="BA145" i="26" s="1"/>
  <c r="AZ140" i="26"/>
  <c r="AZ145" i="26" s="1"/>
  <c r="BI139" i="26"/>
  <c r="BI144" i="26" s="1"/>
  <c r="BH139" i="26"/>
  <c r="BH144" i="26" s="1"/>
  <c r="BG139" i="26"/>
  <c r="BG144" i="26" s="1"/>
  <c r="BF139" i="26"/>
  <c r="BE139" i="26"/>
  <c r="BD139" i="26"/>
  <c r="BD144" i="26" s="1"/>
  <c r="BC139" i="26"/>
  <c r="BC144" i="26" s="1"/>
  <c r="BB139" i="26"/>
  <c r="BB144" i="26" s="1"/>
  <c r="BA139" i="26"/>
  <c r="BA144" i="26" s="1"/>
  <c r="AZ139" i="26"/>
  <c r="AZ144" i="26" s="1"/>
  <c r="BI138" i="26"/>
  <c r="BI143" i="26" s="1"/>
  <c r="BI146" i="26" s="1"/>
  <c r="BH138" i="26"/>
  <c r="BG138" i="26"/>
  <c r="BG143" i="26" s="1"/>
  <c r="BF138" i="26"/>
  <c r="BF143" i="26" s="1"/>
  <c r="BE138" i="26"/>
  <c r="BE143" i="26" s="1"/>
  <c r="BD138" i="26"/>
  <c r="BC138" i="26"/>
  <c r="BB138" i="26"/>
  <c r="BA138" i="26"/>
  <c r="BA143" i="26" s="1"/>
  <c r="BA146" i="26" s="1"/>
  <c r="AZ138" i="26"/>
  <c r="BI131" i="26"/>
  <c r="BI130" i="26"/>
  <c r="BI135" i="26" s="1"/>
  <c r="BH130" i="26"/>
  <c r="BH135" i="26" s="1"/>
  <c r="BG130" i="26"/>
  <c r="BG135" i="26" s="1"/>
  <c r="BF130" i="26"/>
  <c r="BF135" i="26" s="1"/>
  <c r="BE130" i="26"/>
  <c r="BE135" i="26" s="1"/>
  <c r="BD130" i="26"/>
  <c r="BD135" i="26" s="1"/>
  <c r="BC130" i="26"/>
  <c r="BC135" i="26" s="1"/>
  <c r="BB130" i="26"/>
  <c r="BB135" i="26" s="1"/>
  <c r="BA130" i="26"/>
  <c r="BA135" i="26" s="1"/>
  <c r="AZ130" i="26"/>
  <c r="AZ135" i="26" s="1"/>
  <c r="BI129" i="26"/>
  <c r="BI134" i="26" s="1"/>
  <c r="BH129" i="26"/>
  <c r="BG129" i="26"/>
  <c r="BG134" i="26" s="1"/>
  <c r="BF129" i="26"/>
  <c r="BF134" i="26" s="1"/>
  <c r="BE129" i="26"/>
  <c r="BE134" i="26" s="1"/>
  <c r="BD129" i="26"/>
  <c r="BD134" i="26" s="1"/>
  <c r="BC129" i="26"/>
  <c r="BB129" i="26"/>
  <c r="BB134" i="26" s="1"/>
  <c r="BA129" i="26"/>
  <c r="BA134" i="26" s="1"/>
  <c r="AZ129" i="26"/>
  <c r="BI128" i="26"/>
  <c r="BI133" i="26" s="1"/>
  <c r="BH128" i="26"/>
  <c r="BH133" i="26" s="1"/>
  <c r="BG128" i="26"/>
  <c r="BG133" i="26" s="1"/>
  <c r="BF128" i="26"/>
  <c r="BF133" i="26" s="1"/>
  <c r="BE128" i="26"/>
  <c r="BE131" i="26" s="1"/>
  <c r="BD128" i="26"/>
  <c r="BD133" i="26" s="1"/>
  <c r="BC128" i="26"/>
  <c r="BC133" i="26" s="1"/>
  <c r="BB128" i="26"/>
  <c r="BA128" i="26"/>
  <c r="BA133" i="26" s="1"/>
  <c r="AZ128" i="26"/>
  <c r="AZ133" i="26" s="1"/>
  <c r="BI120" i="26"/>
  <c r="BI125" i="26" s="1"/>
  <c r="BH120" i="26"/>
  <c r="BH125" i="26" s="1"/>
  <c r="BG120" i="26"/>
  <c r="BG125" i="26" s="1"/>
  <c r="BF120" i="26"/>
  <c r="BF125" i="26" s="1"/>
  <c r="BE120" i="26"/>
  <c r="BE125" i="26" s="1"/>
  <c r="BD120" i="26"/>
  <c r="BD125" i="26" s="1"/>
  <c r="BC120" i="26"/>
  <c r="BC125" i="26" s="1"/>
  <c r="BB120" i="26"/>
  <c r="BB125" i="26" s="1"/>
  <c r="BA120" i="26"/>
  <c r="BA125" i="26" s="1"/>
  <c r="AZ120" i="26"/>
  <c r="AZ125" i="26" s="1"/>
  <c r="BI119" i="26"/>
  <c r="BI124" i="26" s="1"/>
  <c r="BH119" i="26"/>
  <c r="BH124" i="26" s="1"/>
  <c r="BG119" i="26"/>
  <c r="BG124" i="26" s="1"/>
  <c r="BF119" i="26"/>
  <c r="BF124" i="26" s="1"/>
  <c r="BE119" i="26"/>
  <c r="BE124" i="26" s="1"/>
  <c r="BD119" i="26"/>
  <c r="BD124" i="26" s="1"/>
  <c r="BC119" i="26"/>
  <c r="BC124" i="26" s="1"/>
  <c r="BB119" i="26"/>
  <c r="BB124" i="26" s="1"/>
  <c r="BA119" i="26"/>
  <c r="BA124" i="26" s="1"/>
  <c r="AZ119" i="26"/>
  <c r="AZ124" i="26" s="1"/>
  <c r="BI118" i="26"/>
  <c r="BH118" i="26"/>
  <c r="BG118" i="26"/>
  <c r="BG123" i="26" s="1"/>
  <c r="BF118" i="26"/>
  <c r="BF123" i="26" s="1"/>
  <c r="BE118" i="26"/>
  <c r="BE123" i="26" s="1"/>
  <c r="BD118" i="26"/>
  <c r="BC118" i="26"/>
  <c r="BC123" i="26" s="1"/>
  <c r="BB118" i="26"/>
  <c r="BB123" i="26" s="1"/>
  <c r="BA118" i="26"/>
  <c r="AZ118" i="26"/>
  <c r="BI110" i="26"/>
  <c r="BI115" i="26" s="1"/>
  <c r="BH110" i="26"/>
  <c r="BH115" i="26" s="1"/>
  <c r="BG110" i="26"/>
  <c r="BG115" i="26" s="1"/>
  <c r="BF110" i="26"/>
  <c r="BF115" i="26" s="1"/>
  <c r="BE110" i="26"/>
  <c r="BE115" i="26" s="1"/>
  <c r="BD110" i="26"/>
  <c r="BD115" i="26" s="1"/>
  <c r="BC110" i="26"/>
  <c r="BC115" i="26" s="1"/>
  <c r="BB110" i="26"/>
  <c r="BB115" i="26" s="1"/>
  <c r="BA110" i="26"/>
  <c r="BA115" i="26" s="1"/>
  <c r="AZ110" i="26"/>
  <c r="AZ115" i="26" s="1"/>
  <c r="BI109" i="26"/>
  <c r="BI114" i="26" s="1"/>
  <c r="BH109" i="26"/>
  <c r="BG109" i="26"/>
  <c r="BG114" i="26" s="1"/>
  <c r="BF109" i="26"/>
  <c r="BF114" i="26" s="1"/>
  <c r="BE109" i="26"/>
  <c r="BE114" i="26" s="1"/>
  <c r="BD109" i="26"/>
  <c r="BD114" i="26" s="1"/>
  <c r="BC109" i="26"/>
  <c r="BC114" i="26" s="1"/>
  <c r="BB109" i="26"/>
  <c r="BB114" i="26" s="1"/>
  <c r="BA109" i="26"/>
  <c r="BA114" i="26" s="1"/>
  <c r="AZ109" i="26"/>
  <c r="BI108" i="26"/>
  <c r="BH108" i="26"/>
  <c r="BH113" i="26" s="1"/>
  <c r="BG108" i="26"/>
  <c r="BG113" i="26" s="1"/>
  <c r="BF108" i="26"/>
  <c r="BF113" i="26" s="1"/>
  <c r="BE108" i="26"/>
  <c r="BE113" i="26" s="1"/>
  <c r="BD108" i="26"/>
  <c r="BD113" i="26" s="1"/>
  <c r="BC108" i="26"/>
  <c r="BB108" i="26"/>
  <c r="BB111" i="26" s="1"/>
  <c r="BA108" i="26"/>
  <c r="BA113" i="26" s="1"/>
  <c r="AZ108" i="26"/>
  <c r="AZ113" i="26" s="1"/>
  <c r="BI100" i="26"/>
  <c r="BI105" i="26" s="1"/>
  <c r="BH100" i="26"/>
  <c r="BH105" i="26" s="1"/>
  <c r="BG100" i="26"/>
  <c r="BG105" i="26" s="1"/>
  <c r="BF100" i="26"/>
  <c r="BF105" i="26" s="1"/>
  <c r="BE100" i="26"/>
  <c r="BE105" i="26" s="1"/>
  <c r="BD100" i="26"/>
  <c r="BD105" i="26" s="1"/>
  <c r="BC100" i="26"/>
  <c r="BC105" i="26" s="1"/>
  <c r="BB100" i="26"/>
  <c r="BB105" i="26" s="1"/>
  <c r="BA100" i="26"/>
  <c r="BA105" i="26" s="1"/>
  <c r="AZ100" i="26"/>
  <c r="AZ105" i="26" s="1"/>
  <c r="BI99" i="26"/>
  <c r="BI104" i="26" s="1"/>
  <c r="BH99" i="26"/>
  <c r="BH104" i="26" s="1"/>
  <c r="BG99" i="26"/>
  <c r="BG104" i="26" s="1"/>
  <c r="BF99" i="26"/>
  <c r="BF104" i="26" s="1"/>
  <c r="BE99" i="26"/>
  <c r="BE104" i="26" s="1"/>
  <c r="BD99" i="26"/>
  <c r="BD104" i="26" s="1"/>
  <c r="BC99" i="26"/>
  <c r="BC104" i="26" s="1"/>
  <c r="BB99" i="26"/>
  <c r="BB104" i="26" s="1"/>
  <c r="BA99" i="26"/>
  <c r="BA104" i="26" s="1"/>
  <c r="AZ99" i="26"/>
  <c r="AZ104" i="26" s="1"/>
  <c r="BI98" i="26"/>
  <c r="BI101" i="26" s="1"/>
  <c r="BH98" i="26"/>
  <c r="BH103" i="26" s="1"/>
  <c r="BG98" i="26"/>
  <c r="BG103" i="26" s="1"/>
  <c r="BF98" i="26"/>
  <c r="BF103" i="26" s="1"/>
  <c r="BF106" i="26" s="1"/>
  <c r="BE98" i="26"/>
  <c r="BD98" i="26"/>
  <c r="BD101" i="26" s="1"/>
  <c r="BC98" i="26"/>
  <c r="BC103" i="26" s="1"/>
  <c r="BB98" i="26"/>
  <c r="BB103" i="26" s="1"/>
  <c r="BA98" i="26"/>
  <c r="BA103" i="26" s="1"/>
  <c r="AZ98" i="26"/>
  <c r="AZ103" i="26" s="1"/>
  <c r="BI90" i="26"/>
  <c r="BI95" i="26" s="1"/>
  <c r="BH90" i="26"/>
  <c r="BH95" i="26" s="1"/>
  <c r="BG90" i="26"/>
  <c r="BG95" i="26" s="1"/>
  <c r="BF90" i="26"/>
  <c r="BF95" i="26" s="1"/>
  <c r="BE90" i="26"/>
  <c r="BE95" i="26" s="1"/>
  <c r="BD90" i="26"/>
  <c r="BD95" i="26" s="1"/>
  <c r="BC90" i="26"/>
  <c r="BC95" i="26" s="1"/>
  <c r="BB90" i="26"/>
  <c r="BB95" i="26" s="1"/>
  <c r="BA90" i="26"/>
  <c r="BA95" i="26" s="1"/>
  <c r="AZ90" i="26"/>
  <c r="AZ95" i="26" s="1"/>
  <c r="BI89" i="26"/>
  <c r="BI94" i="26" s="1"/>
  <c r="BH89" i="26"/>
  <c r="BH94" i="26" s="1"/>
  <c r="BG89" i="26"/>
  <c r="BG94" i="26" s="1"/>
  <c r="BF89" i="26"/>
  <c r="BF94" i="26" s="1"/>
  <c r="BE89" i="26"/>
  <c r="BE94" i="26" s="1"/>
  <c r="BD89" i="26"/>
  <c r="BC89" i="26"/>
  <c r="BC94" i="26" s="1"/>
  <c r="BB89" i="26"/>
  <c r="BB94" i="26" s="1"/>
  <c r="BA89" i="26"/>
  <c r="BA94" i="26" s="1"/>
  <c r="AZ89" i="26"/>
  <c r="AZ94" i="26" s="1"/>
  <c r="BI88" i="26"/>
  <c r="BI93" i="26" s="1"/>
  <c r="BH88" i="26"/>
  <c r="BH91" i="26" s="1"/>
  <c r="BG88" i="26"/>
  <c r="BF88" i="26"/>
  <c r="BE88" i="26"/>
  <c r="BD88" i="26"/>
  <c r="BD93" i="26" s="1"/>
  <c r="BC88" i="26"/>
  <c r="BC93" i="26" s="1"/>
  <c r="BB88" i="26"/>
  <c r="BB93" i="26" s="1"/>
  <c r="BA88" i="26"/>
  <c r="AZ88" i="26"/>
  <c r="AZ93" i="26" s="1"/>
  <c r="BF83" i="26"/>
  <c r="BI80" i="26"/>
  <c r="BI85" i="26" s="1"/>
  <c r="BH80" i="26"/>
  <c r="BH85" i="26" s="1"/>
  <c r="BG80" i="26"/>
  <c r="BG85" i="26" s="1"/>
  <c r="BF80" i="26"/>
  <c r="BF85" i="26" s="1"/>
  <c r="BE80" i="26"/>
  <c r="BE85" i="26" s="1"/>
  <c r="BD80" i="26"/>
  <c r="BD85" i="26" s="1"/>
  <c r="BC80" i="26"/>
  <c r="BC85" i="26" s="1"/>
  <c r="BB80" i="26"/>
  <c r="BB85" i="26" s="1"/>
  <c r="BA80" i="26"/>
  <c r="BA85" i="26" s="1"/>
  <c r="AZ80" i="26"/>
  <c r="AZ85" i="26" s="1"/>
  <c r="BI79" i="26"/>
  <c r="BI84" i="26" s="1"/>
  <c r="BH79" i="26"/>
  <c r="BH84" i="26" s="1"/>
  <c r="BG79" i="26"/>
  <c r="BG84" i="26" s="1"/>
  <c r="BF79" i="26"/>
  <c r="BE79" i="26"/>
  <c r="BE84" i="26" s="1"/>
  <c r="BD79" i="26"/>
  <c r="BD84" i="26" s="1"/>
  <c r="BC79" i="26"/>
  <c r="BC84" i="26" s="1"/>
  <c r="BB79" i="26"/>
  <c r="BB84" i="26" s="1"/>
  <c r="BA79" i="26"/>
  <c r="BA84" i="26" s="1"/>
  <c r="AZ79" i="26"/>
  <c r="AZ84" i="26" s="1"/>
  <c r="BI78" i="26"/>
  <c r="BH78" i="26"/>
  <c r="BH83" i="26" s="1"/>
  <c r="BG78" i="26"/>
  <c r="BG81" i="26" s="1"/>
  <c r="BF78" i="26"/>
  <c r="BE78" i="26"/>
  <c r="BE83" i="26" s="1"/>
  <c r="BD78" i="26"/>
  <c r="BD83" i="26" s="1"/>
  <c r="BC78" i="26"/>
  <c r="BC83" i="26" s="1"/>
  <c r="BB78" i="26"/>
  <c r="BB83" i="26" s="1"/>
  <c r="BA78" i="26"/>
  <c r="AZ78" i="26"/>
  <c r="BI70" i="26"/>
  <c r="BI75" i="26" s="1"/>
  <c r="BH70" i="26"/>
  <c r="BH75" i="26" s="1"/>
  <c r="BG70" i="26"/>
  <c r="BG75" i="26" s="1"/>
  <c r="BF70" i="26"/>
  <c r="BF75" i="26" s="1"/>
  <c r="BE70" i="26"/>
  <c r="BE75" i="26" s="1"/>
  <c r="BD70" i="26"/>
  <c r="BD75" i="26" s="1"/>
  <c r="BC70" i="26"/>
  <c r="BC75" i="26" s="1"/>
  <c r="BB70" i="26"/>
  <c r="BB75" i="26" s="1"/>
  <c r="BA70" i="26"/>
  <c r="BA75" i="26" s="1"/>
  <c r="AZ70" i="26"/>
  <c r="AZ75" i="26" s="1"/>
  <c r="BI69" i="26"/>
  <c r="BI74" i="26" s="1"/>
  <c r="BH69" i="26"/>
  <c r="BG69" i="26"/>
  <c r="BG74" i="26" s="1"/>
  <c r="BF69" i="26"/>
  <c r="BF74" i="26" s="1"/>
  <c r="BE69" i="26"/>
  <c r="BE74" i="26" s="1"/>
  <c r="BD69" i="26"/>
  <c r="BD74" i="26" s="1"/>
  <c r="BC69" i="26"/>
  <c r="BC74" i="26" s="1"/>
  <c r="BB69" i="26"/>
  <c r="BB74" i="26" s="1"/>
  <c r="BA69" i="26"/>
  <c r="BA74" i="26" s="1"/>
  <c r="AZ69" i="26"/>
  <c r="BI68" i="26"/>
  <c r="BI73" i="26" s="1"/>
  <c r="BH68" i="26"/>
  <c r="BH73" i="26" s="1"/>
  <c r="BG68" i="26"/>
  <c r="BG73" i="26" s="1"/>
  <c r="BF68" i="26"/>
  <c r="BF73" i="26" s="1"/>
  <c r="BE68" i="26"/>
  <c r="BE73" i="26" s="1"/>
  <c r="BD68" i="26"/>
  <c r="BD73" i="26" s="1"/>
  <c r="BD76" i="26" s="1"/>
  <c r="BC68" i="26"/>
  <c r="BB68" i="26"/>
  <c r="BA68" i="26"/>
  <c r="BA73" i="26" s="1"/>
  <c r="AZ68" i="26"/>
  <c r="AZ73" i="26" s="1"/>
  <c r="BI60" i="26"/>
  <c r="BI65" i="26" s="1"/>
  <c r="BH60" i="26"/>
  <c r="BH65" i="26" s="1"/>
  <c r="BG60" i="26"/>
  <c r="BG65" i="26" s="1"/>
  <c r="BF60" i="26"/>
  <c r="BF65" i="26" s="1"/>
  <c r="BE60" i="26"/>
  <c r="BE65" i="26" s="1"/>
  <c r="BD60" i="26"/>
  <c r="BD65" i="26" s="1"/>
  <c r="BC60" i="26"/>
  <c r="BC65" i="26" s="1"/>
  <c r="BB60" i="26"/>
  <c r="BB65" i="26" s="1"/>
  <c r="BA60" i="26"/>
  <c r="BA65" i="26" s="1"/>
  <c r="AZ60" i="26"/>
  <c r="AZ65" i="26" s="1"/>
  <c r="BI59" i="26"/>
  <c r="BI64" i="26" s="1"/>
  <c r="BH59" i="26"/>
  <c r="BH64" i="26" s="1"/>
  <c r="BG59" i="26"/>
  <c r="BG64" i="26" s="1"/>
  <c r="BF59" i="26"/>
  <c r="BF64" i="26" s="1"/>
  <c r="BE59" i="26"/>
  <c r="BE64" i="26" s="1"/>
  <c r="BD59" i="26"/>
  <c r="BD64" i="26" s="1"/>
  <c r="BC59" i="26"/>
  <c r="BC64" i="26" s="1"/>
  <c r="BB59" i="26"/>
  <c r="BA59" i="26"/>
  <c r="BA64" i="26" s="1"/>
  <c r="AZ59" i="26"/>
  <c r="AZ64" i="26" s="1"/>
  <c r="BI58" i="26"/>
  <c r="BI63" i="26" s="1"/>
  <c r="BH58" i="26"/>
  <c r="BG58" i="26"/>
  <c r="BG63" i="26" s="1"/>
  <c r="BF58" i="26"/>
  <c r="BF63" i="26" s="1"/>
  <c r="BE58" i="26"/>
  <c r="BD58" i="26"/>
  <c r="BD61" i="26" s="1"/>
  <c r="BC58" i="26"/>
  <c r="BC61" i="26" s="1"/>
  <c r="BB58" i="26"/>
  <c r="BB63" i="26" s="1"/>
  <c r="BA58" i="26"/>
  <c r="BA63" i="26" s="1"/>
  <c r="AZ58" i="26"/>
  <c r="BI50" i="26"/>
  <c r="BI55" i="26" s="1"/>
  <c r="BH50" i="26"/>
  <c r="BH55" i="26" s="1"/>
  <c r="BG50" i="26"/>
  <c r="BG55" i="26" s="1"/>
  <c r="BF50" i="26"/>
  <c r="BF55" i="26" s="1"/>
  <c r="BE50" i="26"/>
  <c r="BE55" i="26" s="1"/>
  <c r="BD50" i="26"/>
  <c r="BD55" i="26" s="1"/>
  <c r="BC50" i="26"/>
  <c r="BC55" i="26" s="1"/>
  <c r="BB50" i="26"/>
  <c r="BB55" i="26" s="1"/>
  <c r="BA50" i="26"/>
  <c r="BA55" i="26" s="1"/>
  <c r="AZ50" i="26"/>
  <c r="AZ55" i="26" s="1"/>
  <c r="BI49" i="26"/>
  <c r="BI54" i="26" s="1"/>
  <c r="BH49" i="26"/>
  <c r="BH54" i="26" s="1"/>
  <c r="BG49" i="26"/>
  <c r="BG54" i="26" s="1"/>
  <c r="BF49" i="26"/>
  <c r="BF54" i="26" s="1"/>
  <c r="BE49" i="26"/>
  <c r="BE54" i="26" s="1"/>
  <c r="BD49" i="26"/>
  <c r="BD54" i="26" s="1"/>
  <c r="BC49" i="26"/>
  <c r="BB49" i="26"/>
  <c r="BB54" i="26" s="1"/>
  <c r="BA49" i="26"/>
  <c r="BA54" i="26" s="1"/>
  <c r="AZ49" i="26"/>
  <c r="AZ54" i="26" s="1"/>
  <c r="BI48" i="26"/>
  <c r="BI53" i="26" s="1"/>
  <c r="BH48" i="26"/>
  <c r="BH53" i="26" s="1"/>
  <c r="BG48" i="26"/>
  <c r="BF48" i="26"/>
  <c r="BF53" i="26" s="1"/>
  <c r="BF56" i="26" s="1"/>
  <c r="BE48" i="26"/>
  <c r="BD48" i="26"/>
  <c r="BD53" i="26" s="1"/>
  <c r="BC48" i="26"/>
  <c r="BC53" i="26" s="1"/>
  <c r="BB48" i="26"/>
  <c r="BA48" i="26"/>
  <c r="AZ48" i="26"/>
  <c r="AZ53" i="26" s="1"/>
  <c r="AZ56" i="26" s="1"/>
  <c r="BI40" i="26"/>
  <c r="BI45" i="26" s="1"/>
  <c r="BH40" i="26"/>
  <c r="BH45" i="26" s="1"/>
  <c r="BG40" i="26"/>
  <c r="BG45" i="26" s="1"/>
  <c r="BF40" i="26"/>
  <c r="BF45" i="26" s="1"/>
  <c r="BE40" i="26"/>
  <c r="BE45" i="26" s="1"/>
  <c r="BD40" i="26"/>
  <c r="BD45" i="26" s="1"/>
  <c r="BC40" i="26"/>
  <c r="BC45" i="26" s="1"/>
  <c r="BB40" i="26"/>
  <c r="BB45" i="26" s="1"/>
  <c r="BA40" i="26"/>
  <c r="BA45" i="26" s="1"/>
  <c r="AZ40" i="26"/>
  <c r="AZ45" i="26" s="1"/>
  <c r="BI39" i="26"/>
  <c r="BH39" i="26"/>
  <c r="BH44" i="26" s="1"/>
  <c r="BG39" i="26"/>
  <c r="BG44" i="26" s="1"/>
  <c r="BF39" i="26"/>
  <c r="BF44" i="26" s="1"/>
  <c r="BE39" i="26"/>
  <c r="BD39" i="26"/>
  <c r="BD44" i="26" s="1"/>
  <c r="BC39" i="26"/>
  <c r="BC44" i="26" s="1"/>
  <c r="BB39" i="26"/>
  <c r="BB44" i="26" s="1"/>
  <c r="BA39" i="26"/>
  <c r="AZ39" i="26"/>
  <c r="AZ44" i="26" s="1"/>
  <c r="BI38" i="26"/>
  <c r="BI43" i="26" s="1"/>
  <c r="BH38" i="26"/>
  <c r="BG38" i="26"/>
  <c r="BG43" i="26" s="1"/>
  <c r="BG46" i="26" s="1"/>
  <c r="BF38" i="26"/>
  <c r="BF43" i="26" s="1"/>
  <c r="BE38" i="26"/>
  <c r="BE43" i="26" s="1"/>
  <c r="BD38" i="26"/>
  <c r="BC38" i="26"/>
  <c r="BC43" i="26" s="1"/>
  <c r="BB38" i="26"/>
  <c r="BB43" i="26" s="1"/>
  <c r="BA38" i="26"/>
  <c r="BA43" i="26" s="1"/>
  <c r="AZ38" i="26"/>
  <c r="BI30" i="26"/>
  <c r="BI35" i="26" s="1"/>
  <c r="BH30" i="26"/>
  <c r="BH35" i="26" s="1"/>
  <c r="BG30" i="26"/>
  <c r="BG35" i="26" s="1"/>
  <c r="BF30" i="26"/>
  <c r="BF35" i="26" s="1"/>
  <c r="BE30" i="26"/>
  <c r="BE35" i="26" s="1"/>
  <c r="BD30" i="26"/>
  <c r="BD35" i="26" s="1"/>
  <c r="BC30" i="26"/>
  <c r="BC35" i="26" s="1"/>
  <c r="BB30" i="26"/>
  <c r="BB35" i="26" s="1"/>
  <c r="BA30" i="26"/>
  <c r="BA35" i="26" s="1"/>
  <c r="AZ30" i="26"/>
  <c r="AZ35" i="26" s="1"/>
  <c r="BI29" i="26"/>
  <c r="BH29" i="26"/>
  <c r="BH34" i="26" s="1"/>
  <c r="BG29" i="26"/>
  <c r="BG34" i="26" s="1"/>
  <c r="BF29" i="26"/>
  <c r="BF34" i="26" s="1"/>
  <c r="BE29" i="26"/>
  <c r="BE34" i="26" s="1"/>
  <c r="BD29" i="26"/>
  <c r="BC29" i="26"/>
  <c r="BC34" i="26" s="1"/>
  <c r="BB29" i="26"/>
  <c r="BB34" i="26" s="1"/>
  <c r="BA29" i="26"/>
  <c r="AZ29" i="26"/>
  <c r="AZ34" i="26" s="1"/>
  <c r="BI28" i="26"/>
  <c r="BI33" i="26" s="1"/>
  <c r="BH28" i="26"/>
  <c r="BH33" i="26" s="1"/>
  <c r="BG28" i="26"/>
  <c r="BG33" i="26" s="1"/>
  <c r="BF28" i="26"/>
  <c r="BF33" i="26" s="1"/>
  <c r="BE28" i="26"/>
  <c r="BE33" i="26" s="1"/>
  <c r="BD28" i="26"/>
  <c r="BD33" i="26" s="1"/>
  <c r="BC28" i="26"/>
  <c r="BB28" i="26"/>
  <c r="BB33" i="26" s="1"/>
  <c r="BA28" i="26"/>
  <c r="BA33" i="26" s="1"/>
  <c r="AZ28" i="26"/>
  <c r="AZ33" i="26" s="1"/>
  <c r="BI20" i="26"/>
  <c r="BI25" i="26" s="1"/>
  <c r="BH20" i="26"/>
  <c r="BH25" i="26" s="1"/>
  <c r="BG20" i="26"/>
  <c r="BG25" i="26" s="1"/>
  <c r="BF20" i="26"/>
  <c r="BF25" i="26" s="1"/>
  <c r="BE20" i="26"/>
  <c r="BE25" i="26" s="1"/>
  <c r="BD20" i="26"/>
  <c r="BD25" i="26" s="1"/>
  <c r="BC20" i="26"/>
  <c r="BC25" i="26" s="1"/>
  <c r="BB20" i="26"/>
  <c r="BB25" i="26" s="1"/>
  <c r="BA20" i="26"/>
  <c r="BA25" i="26" s="1"/>
  <c r="AZ20" i="26"/>
  <c r="AZ25" i="26" s="1"/>
  <c r="BI19" i="26"/>
  <c r="BI24" i="26" s="1"/>
  <c r="BH19" i="26"/>
  <c r="BH24" i="26" s="1"/>
  <c r="BG19" i="26"/>
  <c r="BG24" i="26" s="1"/>
  <c r="BF19" i="26"/>
  <c r="BE19" i="26"/>
  <c r="BE24" i="26" s="1"/>
  <c r="BD19" i="26"/>
  <c r="BD24" i="26" s="1"/>
  <c r="BC19" i="26"/>
  <c r="BB19" i="26"/>
  <c r="BB24" i="26" s="1"/>
  <c r="BA19" i="26"/>
  <c r="BA24" i="26" s="1"/>
  <c r="AZ19" i="26"/>
  <c r="AZ24" i="26" s="1"/>
  <c r="BI18" i="26"/>
  <c r="BI23" i="26" s="1"/>
  <c r="BH18" i="26"/>
  <c r="BH23" i="26" s="1"/>
  <c r="BG18" i="26"/>
  <c r="BG23" i="26" s="1"/>
  <c r="BF18" i="26"/>
  <c r="BF23" i="26" s="1"/>
  <c r="BE18" i="26"/>
  <c r="BD18" i="26"/>
  <c r="BD23" i="26" s="1"/>
  <c r="BC18" i="26"/>
  <c r="BC23" i="26" s="1"/>
  <c r="BB18" i="26"/>
  <c r="BB23" i="26" s="1"/>
  <c r="BA18" i="26"/>
  <c r="BA23" i="26" s="1"/>
  <c r="AZ18" i="26"/>
  <c r="AZ23" i="26" s="1"/>
  <c r="BB15" i="26"/>
  <c r="BD14" i="26"/>
  <c r="BI10" i="26"/>
  <c r="BI15" i="26" s="1"/>
  <c r="BH10" i="26"/>
  <c r="BH15" i="26" s="1"/>
  <c r="BG10" i="26"/>
  <c r="BG15" i="26" s="1"/>
  <c r="BF10" i="26"/>
  <c r="BF15" i="26" s="1"/>
  <c r="BE10" i="26"/>
  <c r="BE15" i="26" s="1"/>
  <c r="BD10" i="26"/>
  <c r="BD15" i="26" s="1"/>
  <c r="BC10" i="26"/>
  <c r="BC15" i="26" s="1"/>
  <c r="BB10" i="26"/>
  <c r="BA10" i="26"/>
  <c r="BA15" i="26" s="1"/>
  <c r="AZ10" i="26"/>
  <c r="AZ15" i="26" s="1"/>
  <c r="BI9" i="26"/>
  <c r="BI14" i="26" s="1"/>
  <c r="BH9" i="26"/>
  <c r="BG9" i="26"/>
  <c r="BG14" i="26" s="1"/>
  <c r="BF9" i="26"/>
  <c r="BF14" i="26" s="1"/>
  <c r="BE9" i="26"/>
  <c r="BD9" i="26"/>
  <c r="BC9" i="26"/>
  <c r="BC14" i="26" s="1"/>
  <c r="BB9" i="26"/>
  <c r="BB14" i="26" s="1"/>
  <c r="BA9" i="26"/>
  <c r="BA14" i="26" s="1"/>
  <c r="AZ9" i="26"/>
  <c r="BI8" i="26"/>
  <c r="BI11" i="26" s="1"/>
  <c r="BH8" i="26"/>
  <c r="BH13" i="26" s="1"/>
  <c r="BG8" i="26"/>
  <c r="BF8" i="26"/>
  <c r="BF13" i="26" s="1"/>
  <c r="BE8" i="26"/>
  <c r="BE13" i="26" s="1"/>
  <c r="BD8" i="26"/>
  <c r="BD13" i="26" s="1"/>
  <c r="BC8" i="26"/>
  <c r="BC13" i="26" s="1"/>
  <c r="BB8" i="26"/>
  <c r="BB13" i="26" s="1"/>
  <c r="BA8" i="26"/>
  <c r="BA13" i="26" s="1"/>
  <c r="AZ8" i="26"/>
  <c r="AZ13" i="26" s="1"/>
  <c r="BU230" i="26"/>
  <c r="BU235" i="26" s="1"/>
  <c r="BT230" i="26"/>
  <c r="BT235" i="26" s="1"/>
  <c r="BS230" i="26"/>
  <c r="BS235" i="26" s="1"/>
  <c r="BR230" i="26"/>
  <c r="BR235" i="26" s="1"/>
  <c r="BQ230" i="26"/>
  <c r="BQ235" i="26" s="1"/>
  <c r="BP230" i="26"/>
  <c r="BP235" i="26" s="1"/>
  <c r="BO230" i="26"/>
  <c r="BO235" i="26" s="1"/>
  <c r="BN230" i="26"/>
  <c r="BN235" i="26" s="1"/>
  <c r="BM230" i="26"/>
  <c r="BM235" i="26" s="1"/>
  <c r="BL230" i="26"/>
  <c r="BL235" i="26" s="1"/>
  <c r="BU229" i="26"/>
  <c r="BU234" i="26" s="1"/>
  <c r="BT229" i="26"/>
  <c r="BT234" i="26" s="1"/>
  <c r="BS229" i="26"/>
  <c r="BS234" i="26" s="1"/>
  <c r="BR229" i="26"/>
  <c r="BR234" i="26" s="1"/>
  <c r="BQ229" i="26"/>
  <c r="BQ234" i="26" s="1"/>
  <c r="BP229" i="26"/>
  <c r="BP234" i="26" s="1"/>
  <c r="BO229" i="26"/>
  <c r="BO234" i="26" s="1"/>
  <c r="BN229" i="26"/>
  <c r="BN234" i="26" s="1"/>
  <c r="BM229" i="26"/>
  <c r="BM234" i="26" s="1"/>
  <c r="BL229" i="26"/>
  <c r="BL234" i="26" s="1"/>
  <c r="BU228" i="26"/>
  <c r="BU231" i="26" s="1"/>
  <c r="BT228" i="26"/>
  <c r="BT233" i="26" s="1"/>
  <c r="BS228" i="26"/>
  <c r="BS233" i="26" s="1"/>
  <c r="BR228" i="26"/>
  <c r="BR233" i="26" s="1"/>
  <c r="BQ228" i="26"/>
  <c r="BP228" i="26"/>
  <c r="BP233" i="26" s="1"/>
  <c r="BO228" i="26"/>
  <c r="BN228" i="26"/>
  <c r="BN233" i="26" s="1"/>
  <c r="BM228" i="26"/>
  <c r="BM233" i="26" s="1"/>
  <c r="BL228" i="26"/>
  <c r="BL233" i="26" s="1"/>
  <c r="BU220" i="26"/>
  <c r="BU225" i="26" s="1"/>
  <c r="BT220" i="26"/>
  <c r="BT225" i="26" s="1"/>
  <c r="BS220" i="26"/>
  <c r="BS225" i="26" s="1"/>
  <c r="BR220" i="26"/>
  <c r="BR225" i="26" s="1"/>
  <c r="BQ220" i="26"/>
  <c r="BQ225" i="26" s="1"/>
  <c r="BP220" i="26"/>
  <c r="BP225" i="26" s="1"/>
  <c r="BO220" i="26"/>
  <c r="BO225" i="26" s="1"/>
  <c r="BN220" i="26"/>
  <c r="BN225" i="26" s="1"/>
  <c r="BM220" i="26"/>
  <c r="BM225" i="26" s="1"/>
  <c r="BL220" i="26"/>
  <c r="BL225" i="26" s="1"/>
  <c r="BU219" i="26"/>
  <c r="BU224" i="26" s="1"/>
  <c r="BT219" i="26"/>
  <c r="BT224" i="26" s="1"/>
  <c r="BS219" i="26"/>
  <c r="BS224" i="26" s="1"/>
  <c r="BR219" i="26"/>
  <c r="BR224" i="26" s="1"/>
  <c r="BQ219" i="26"/>
  <c r="BQ224" i="26" s="1"/>
  <c r="BP219" i="26"/>
  <c r="BP224" i="26" s="1"/>
  <c r="BO219" i="26"/>
  <c r="BO224" i="26" s="1"/>
  <c r="BN219" i="26"/>
  <c r="BN224" i="26" s="1"/>
  <c r="BM219" i="26"/>
  <c r="BM224" i="26" s="1"/>
  <c r="BL219" i="26"/>
  <c r="BL224" i="26" s="1"/>
  <c r="BU218" i="26"/>
  <c r="BU223" i="26" s="1"/>
  <c r="BT218" i="26"/>
  <c r="BT223" i="26" s="1"/>
  <c r="BS218" i="26"/>
  <c r="BR218" i="26"/>
  <c r="BR223" i="26" s="1"/>
  <c r="BQ218" i="26"/>
  <c r="BP218" i="26"/>
  <c r="BP223" i="26" s="1"/>
  <c r="BO218" i="26"/>
  <c r="BO223" i="26" s="1"/>
  <c r="BN218" i="26"/>
  <c r="BN223" i="26" s="1"/>
  <c r="BM218" i="26"/>
  <c r="BM223" i="26" s="1"/>
  <c r="BL218" i="26"/>
  <c r="BL223" i="26" s="1"/>
  <c r="BU240" i="26"/>
  <c r="BU245" i="26" s="1"/>
  <c r="BT240" i="26"/>
  <c r="BT245" i="26" s="1"/>
  <c r="BS240" i="26"/>
  <c r="BS245" i="26" s="1"/>
  <c r="BR240" i="26"/>
  <c r="BR245" i="26" s="1"/>
  <c r="BQ240" i="26"/>
  <c r="BQ245" i="26" s="1"/>
  <c r="BP240" i="26"/>
  <c r="BP245" i="26" s="1"/>
  <c r="BO240" i="26"/>
  <c r="BO245" i="26" s="1"/>
  <c r="BN240" i="26"/>
  <c r="BN245" i="26" s="1"/>
  <c r="BM240" i="26"/>
  <c r="BM245" i="26" s="1"/>
  <c r="BL240" i="26"/>
  <c r="BL245" i="26" s="1"/>
  <c r="BU239" i="26"/>
  <c r="BU244" i="26" s="1"/>
  <c r="BT239" i="26"/>
  <c r="BT244" i="26" s="1"/>
  <c r="BS239" i="26"/>
  <c r="BS244" i="26" s="1"/>
  <c r="BR239" i="26"/>
  <c r="BR244" i="26" s="1"/>
  <c r="BQ239" i="26"/>
  <c r="BQ244" i="26" s="1"/>
  <c r="BP239" i="26"/>
  <c r="BP244" i="26" s="1"/>
  <c r="BO239" i="26"/>
  <c r="BO244" i="26" s="1"/>
  <c r="BN239" i="26"/>
  <c r="BN244" i="26" s="1"/>
  <c r="BM239" i="26"/>
  <c r="BM244" i="26" s="1"/>
  <c r="BL239" i="26"/>
  <c r="BL244" i="26" s="1"/>
  <c r="BU238" i="26"/>
  <c r="BT238" i="26"/>
  <c r="BT243" i="26" s="1"/>
  <c r="BS238" i="26"/>
  <c r="BR238" i="26"/>
  <c r="BR243" i="26" s="1"/>
  <c r="BQ238" i="26"/>
  <c r="BQ243" i="26" s="1"/>
  <c r="BP238" i="26"/>
  <c r="BP243" i="26" s="1"/>
  <c r="BO238" i="26"/>
  <c r="BO243" i="26" s="1"/>
  <c r="BN238" i="26"/>
  <c r="BN243" i="26" s="1"/>
  <c r="BM238" i="26"/>
  <c r="BL238" i="26"/>
  <c r="BL243" i="26" s="1"/>
  <c r="BU210" i="26"/>
  <c r="BU215" i="26" s="1"/>
  <c r="BT210" i="26"/>
  <c r="BT215" i="26" s="1"/>
  <c r="BS210" i="26"/>
  <c r="BS215" i="26" s="1"/>
  <c r="BR210" i="26"/>
  <c r="BR215" i="26" s="1"/>
  <c r="BQ210" i="26"/>
  <c r="BQ215" i="26" s="1"/>
  <c r="BP210" i="26"/>
  <c r="BP215" i="26" s="1"/>
  <c r="BO210" i="26"/>
  <c r="BO215" i="26" s="1"/>
  <c r="BN210" i="26"/>
  <c r="BN215" i="26" s="1"/>
  <c r="BM210" i="26"/>
  <c r="BM215" i="26" s="1"/>
  <c r="BL210" i="26"/>
  <c r="BL215" i="26" s="1"/>
  <c r="BU209" i="26"/>
  <c r="BU214" i="26" s="1"/>
  <c r="BT209" i="26"/>
  <c r="BT214" i="26" s="1"/>
  <c r="BS209" i="26"/>
  <c r="BS214" i="26" s="1"/>
  <c r="BR209" i="26"/>
  <c r="BR214" i="26" s="1"/>
  <c r="BQ209" i="26"/>
  <c r="BQ214" i="26" s="1"/>
  <c r="BP209" i="26"/>
  <c r="BP214" i="26" s="1"/>
  <c r="BO209" i="26"/>
  <c r="BO214" i="26" s="1"/>
  <c r="BN209" i="26"/>
  <c r="BN214" i="26" s="1"/>
  <c r="BM209" i="26"/>
  <c r="BM214" i="26" s="1"/>
  <c r="BL209" i="26"/>
  <c r="BL214" i="26" s="1"/>
  <c r="BU208" i="26"/>
  <c r="BT208" i="26"/>
  <c r="BT213" i="26" s="1"/>
  <c r="BS208" i="26"/>
  <c r="BR208" i="26"/>
  <c r="BR213" i="26" s="1"/>
  <c r="BQ208" i="26"/>
  <c r="BQ213" i="26" s="1"/>
  <c r="BP208" i="26"/>
  <c r="BP213" i="26" s="1"/>
  <c r="BP216" i="26" s="1"/>
  <c r="BO208" i="26"/>
  <c r="BN208" i="26"/>
  <c r="BN213" i="26" s="1"/>
  <c r="BM208" i="26"/>
  <c r="BL208" i="26"/>
  <c r="BL213" i="26" s="1"/>
  <c r="BU200" i="26"/>
  <c r="BU205" i="26" s="1"/>
  <c r="BT200" i="26"/>
  <c r="BT205" i="26" s="1"/>
  <c r="BS200" i="26"/>
  <c r="BS205" i="26" s="1"/>
  <c r="BR200" i="26"/>
  <c r="BR205" i="26" s="1"/>
  <c r="BQ200" i="26"/>
  <c r="BQ205" i="26" s="1"/>
  <c r="BP200" i="26"/>
  <c r="BP205" i="26" s="1"/>
  <c r="BO200" i="26"/>
  <c r="BO205" i="26" s="1"/>
  <c r="BN200" i="26"/>
  <c r="BN205" i="26" s="1"/>
  <c r="BM200" i="26"/>
  <c r="BM205" i="26" s="1"/>
  <c r="BL200" i="26"/>
  <c r="BL205" i="26" s="1"/>
  <c r="BU199" i="26"/>
  <c r="BU204" i="26" s="1"/>
  <c r="BT199" i="26"/>
  <c r="BT204" i="26" s="1"/>
  <c r="BS199" i="26"/>
  <c r="BS204" i="26" s="1"/>
  <c r="BR199" i="26"/>
  <c r="BR204" i="26" s="1"/>
  <c r="BQ199" i="26"/>
  <c r="BQ204" i="26" s="1"/>
  <c r="BP199" i="26"/>
  <c r="BP204" i="26" s="1"/>
  <c r="BO199" i="26"/>
  <c r="BO204" i="26" s="1"/>
  <c r="BN199" i="26"/>
  <c r="BN204" i="26" s="1"/>
  <c r="BM199" i="26"/>
  <c r="BM204" i="26" s="1"/>
  <c r="BL199" i="26"/>
  <c r="BL204" i="26" s="1"/>
  <c r="BU198" i="26"/>
  <c r="BT198" i="26"/>
  <c r="BT203" i="26" s="1"/>
  <c r="BS198" i="26"/>
  <c r="BS203" i="26" s="1"/>
  <c r="BR198" i="26"/>
  <c r="BR203" i="26" s="1"/>
  <c r="BQ198" i="26"/>
  <c r="BP198" i="26"/>
  <c r="BP203" i="26" s="1"/>
  <c r="BO198" i="26"/>
  <c r="BN198" i="26"/>
  <c r="BN203" i="26" s="1"/>
  <c r="BM198" i="26"/>
  <c r="BM203" i="26" s="1"/>
  <c r="BL198" i="26"/>
  <c r="BL203" i="26" s="1"/>
  <c r="BU190" i="26"/>
  <c r="BU195" i="26" s="1"/>
  <c r="BT190" i="26"/>
  <c r="BT195" i="26" s="1"/>
  <c r="BS190" i="26"/>
  <c r="BS195" i="26" s="1"/>
  <c r="BR190" i="26"/>
  <c r="BR195" i="26" s="1"/>
  <c r="BQ190" i="26"/>
  <c r="BQ195" i="26" s="1"/>
  <c r="BP190" i="26"/>
  <c r="BP195" i="26" s="1"/>
  <c r="BO190" i="26"/>
  <c r="BO195" i="26" s="1"/>
  <c r="BN190" i="26"/>
  <c r="BN195" i="26" s="1"/>
  <c r="BM190" i="26"/>
  <c r="BM195" i="26" s="1"/>
  <c r="BL190" i="26"/>
  <c r="BL195" i="26" s="1"/>
  <c r="BU189" i="26"/>
  <c r="BU194" i="26" s="1"/>
  <c r="BT189" i="26"/>
  <c r="BT194" i="26" s="1"/>
  <c r="BS189" i="26"/>
  <c r="BS194" i="26" s="1"/>
  <c r="BR189" i="26"/>
  <c r="BR194" i="26" s="1"/>
  <c r="BQ189" i="26"/>
  <c r="BQ194" i="26" s="1"/>
  <c r="BP189" i="26"/>
  <c r="BP194" i="26" s="1"/>
  <c r="BO189" i="26"/>
  <c r="BO194" i="26" s="1"/>
  <c r="BN189" i="26"/>
  <c r="BN194" i="26" s="1"/>
  <c r="BM189" i="26"/>
  <c r="BM194" i="26" s="1"/>
  <c r="BL189" i="26"/>
  <c r="BL194" i="26" s="1"/>
  <c r="BU188" i="26"/>
  <c r="BU193" i="26" s="1"/>
  <c r="BT188" i="26"/>
  <c r="BT193" i="26" s="1"/>
  <c r="BS188" i="26"/>
  <c r="BR188" i="26"/>
  <c r="BR193" i="26" s="1"/>
  <c r="BQ188" i="26"/>
  <c r="BP188" i="26"/>
  <c r="BP193" i="26" s="1"/>
  <c r="BO188" i="26"/>
  <c r="BO193" i="26" s="1"/>
  <c r="BN188" i="26"/>
  <c r="BN193" i="26" s="1"/>
  <c r="BM188" i="26"/>
  <c r="BM193" i="26" s="1"/>
  <c r="BL188" i="26"/>
  <c r="BL193" i="26" s="1"/>
  <c r="BL196" i="26" s="1"/>
  <c r="BU180" i="26"/>
  <c r="BU185" i="26" s="1"/>
  <c r="BT180" i="26"/>
  <c r="BT185" i="26" s="1"/>
  <c r="BS180" i="26"/>
  <c r="BS185" i="26" s="1"/>
  <c r="BR180" i="26"/>
  <c r="BR185" i="26" s="1"/>
  <c r="BQ180" i="26"/>
  <c r="BQ185" i="26" s="1"/>
  <c r="BP180" i="26"/>
  <c r="BP185" i="26" s="1"/>
  <c r="BO180" i="26"/>
  <c r="BO185" i="26" s="1"/>
  <c r="BN180" i="26"/>
  <c r="BN185" i="26" s="1"/>
  <c r="BM180" i="26"/>
  <c r="BM185" i="26" s="1"/>
  <c r="BL180" i="26"/>
  <c r="BL185" i="26" s="1"/>
  <c r="BU179" i="26"/>
  <c r="BU184" i="26" s="1"/>
  <c r="BT179" i="26"/>
  <c r="BT184" i="26" s="1"/>
  <c r="BS179" i="26"/>
  <c r="BS184" i="26" s="1"/>
  <c r="BR179" i="26"/>
  <c r="BR184" i="26" s="1"/>
  <c r="BQ179" i="26"/>
  <c r="BQ184" i="26" s="1"/>
  <c r="BP179" i="26"/>
  <c r="BP184" i="26" s="1"/>
  <c r="BO179" i="26"/>
  <c r="BO184" i="26" s="1"/>
  <c r="BN179" i="26"/>
  <c r="BN184" i="26" s="1"/>
  <c r="BM179" i="26"/>
  <c r="BM184" i="26" s="1"/>
  <c r="BL179" i="26"/>
  <c r="BL184" i="26" s="1"/>
  <c r="BU178" i="26"/>
  <c r="BT178" i="26"/>
  <c r="BS178" i="26"/>
  <c r="BR178" i="26"/>
  <c r="BR183" i="26" s="1"/>
  <c r="BQ178" i="26"/>
  <c r="BQ183" i="26" s="1"/>
  <c r="BP178" i="26"/>
  <c r="BP183" i="26" s="1"/>
  <c r="BO178" i="26"/>
  <c r="BO183" i="26" s="1"/>
  <c r="BN178" i="26"/>
  <c r="BN183" i="26" s="1"/>
  <c r="BM178" i="26"/>
  <c r="BL178" i="26"/>
  <c r="BU170" i="26"/>
  <c r="BU175" i="26" s="1"/>
  <c r="BT170" i="26"/>
  <c r="BT175" i="26" s="1"/>
  <c r="BS170" i="26"/>
  <c r="BS175" i="26" s="1"/>
  <c r="BR170" i="26"/>
  <c r="BR175" i="26" s="1"/>
  <c r="BQ170" i="26"/>
  <c r="BQ175" i="26" s="1"/>
  <c r="BP170" i="26"/>
  <c r="BP175" i="26" s="1"/>
  <c r="BO170" i="26"/>
  <c r="BO175" i="26" s="1"/>
  <c r="BN170" i="26"/>
  <c r="BN175" i="26" s="1"/>
  <c r="BM170" i="26"/>
  <c r="BM175" i="26" s="1"/>
  <c r="BL170" i="26"/>
  <c r="BL175" i="26" s="1"/>
  <c r="BU169" i="26"/>
  <c r="BU174" i="26" s="1"/>
  <c r="BT169" i="26"/>
  <c r="BT174" i="26" s="1"/>
  <c r="BS169" i="26"/>
  <c r="BS174" i="26" s="1"/>
  <c r="BR169" i="26"/>
  <c r="BR174" i="26" s="1"/>
  <c r="BQ169" i="26"/>
  <c r="BQ174" i="26" s="1"/>
  <c r="BP169" i="26"/>
  <c r="BP174" i="26" s="1"/>
  <c r="BO169" i="26"/>
  <c r="BO174" i="26" s="1"/>
  <c r="BN169" i="26"/>
  <c r="BN174" i="26" s="1"/>
  <c r="BM169" i="26"/>
  <c r="BM174" i="26" s="1"/>
  <c r="BL169" i="26"/>
  <c r="BL174" i="26" s="1"/>
  <c r="BU168" i="26"/>
  <c r="BU171" i="26" s="1"/>
  <c r="BT168" i="26"/>
  <c r="BT171" i="26" s="1"/>
  <c r="BS168" i="26"/>
  <c r="BS173" i="26" s="1"/>
  <c r="BS176" i="26" s="1"/>
  <c r="BR168" i="26"/>
  <c r="BR173" i="26" s="1"/>
  <c r="BQ168" i="26"/>
  <c r="BQ173" i="26" s="1"/>
  <c r="BP168" i="26"/>
  <c r="BP173" i="26" s="1"/>
  <c r="BO168" i="26"/>
  <c r="BN168" i="26"/>
  <c r="BN173" i="26" s="1"/>
  <c r="BM168" i="26"/>
  <c r="BL168" i="26"/>
  <c r="BL171" i="26" s="1"/>
  <c r="BU160" i="26"/>
  <c r="BU165" i="26" s="1"/>
  <c r="BT160" i="26"/>
  <c r="BT165" i="26" s="1"/>
  <c r="BS160" i="26"/>
  <c r="BS165" i="26" s="1"/>
  <c r="BR160" i="26"/>
  <c r="BR165" i="26" s="1"/>
  <c r="BQ160" i="26"/>
  <c r="BQ165" i="26" s="1"/>
  <c r="BP160" i="26"/>
  <c r="BP165" i="26" s="1"/>
  <c r="BO160" i="26"/>
  <c r="BO165" i="26" s="1"/>
  <c r="BN160" i="26"/>
  <c r="BN165" i="26" s="1"/>
  <c r="BM160" i="26"/>
  <c r="BM165" i="26" s="1"/>
  <c r="BL160" i="26"/>
  <c r="BL165" i="26" s="1"/>
  <c r="BU159" i="26"/>
  <c r="BU164" i="26" s="1"/>
  <c r="BT159" i="26"/>
  <c r="BT164" i="26" s="1"/>
  <c r="BS159" i="26"/>
  <c r="BS164" i="26" s="1"/>
  <c r="BR159" i="26"/>
  <c r="BR164" i="26" s="1"/>
  <c r="BQ159" i="26"/>
  <c r="BQ164" i="26" s="1"/>
  <c r="BP159" i="26"/>
  <c r="BP164" i="26" s="1"/>
  <c r="BO159" i="26"/>
  <c r="BO164" i="26" s="1"/>
  <c r="BN159" i="26"/>
  <c r="BN164" i="26" s="1"/>
  <c r="BM159" i="26"/>
  <c r="BM164" i="26" s="1"/>
  <c r="BL159" i="26"/>
  <c r="BL164" i="26" s="1"/>
  <c r="BU158" i="26"/>
  <c r="BU163" i="26" s="1"/>
  <c r="BT158" i="26"/>
  <c r="BT163" i="26" s="1"/>
  <c r="BS158" i="26"/>
  <c r="BS163" i="26" s="1"/>
  <c r="BS166" i="26" s="1"/>
  <c r="BR158" i="26"/>
  <c r="BR163" i="26" s="1"/>
  <c r="BQ158" i="26"/>
  <c r="BP158" i="26"/>
  <c r="BP161" i="26" s="1"/>
  <c r="BO158" i="26"/>
  <c r="BN158" i="26"/>
  <c r="BN161" i="26" s="1"/>
  <c r="BM158" i="26"/>
  <c r="BM163" i="26" s="1"/>
  <c r="BL158" i="26"/>
  <c r="BL163" i="26" s="1"/>
  <c r="BU150" i="26"/>
  <c r="BU155" i="26" s="1"/>
  <c r="BT150" i="26"/>
  <c r="BT155" i="26" s="1"/>
  <c r="BS150" i="26"/>
  <c r="BS155" i="26" s="1"/>
  <c r="BR150" i="26"/>
  <c r="BR155" i="26" s="1"/>
  <c r="BQ150" i="26"/>
  <c r="BQ155" i="26" s="1"/>
  <c r="BP150" i="26"/>
  <c r="BP155" i="26" s="1"/>
  <c r="BO150" i="26"/>
  <c r="BO155" i="26" s="1"/>
  <c r="BN150" i="26"/>
  <c r="BN155" i="26" s="1"/>
  <c r="BM150" i="26"/>
  <c r="BM155" i="26" s="1"/>
  <c r="BL150" i="26"/>
  <c r="BL155" i="26" s="1"/>
  <c r="BU149" i="26"/>
  <c r="BU154" i="26" s="1"/>
  <c r="BT149" i="26"/>
  <c r="BT154" i="26" s="1"/>
  <c r="BS149" i="26"/>
  <c r="BS154" i="26" s="1"/>
  <c r="BR149" i="26"/>
  <c r="BR154" i="26" s="1"/>
  <c r="BQ149" i="26"/>
  <c r="BQ154" i="26" s="1"/>
  <c r="BP149" i="26"/>
  <c r="BP154" i="26" s="1"/>
  <c r="BO149" i="26"/>
  <c r="BO154" i="26" s="1"/>
  <c r="BN149" i="26"/>
  <c r="BN154" i="26" s="1"/>
  <c r="BM149" i="26"/>
  <c r="BM154" i="26" s="1"/>
  <c r="BL149" i="26"/>
  <c r="BL154" i="26" s="1"/>
  <c r="BU148" i="26"/>
  <c r="BU153" i="26" s="1"/>
  <c r="BT148" i="26"/>
  <c r="BT153" i="26" s="1"/>
  <c r="BS148" i="26"/>
  <c r="BR148" i="26"/>
  <c r="BR153" i="26" s="1"/>
  <c r="BQ148" i="26"/>
  <c r="BP148" i="26"/>
  <c r="BP151" i="26" s="1"/>
  <c r="BO148" i="26"/>
  <c r="BO153" i="26" s="1"/>
  <c r="BN148" i="26"/>
  <c r="BN153" i="26" s="1"/>
  <c r="BM148" i="26"/>
  <c r="BM153" i="26" s="1"/>
  <c r="BL148" i="26"/>
  <c r="BL153" i="26" s="1"/>
  <c r="BL156" i="26" s="1"/>
  <c r="BU140" i="26"/>
  <c r="BU145" i="26" s="1"/>
  <c r="BT140" i="26"/>
  <c r="BT145" i="26" s="1"/>
  <c r="BS140" i="26"/>
  <c r="BS145" i="26" s="1"/>
  <c r="BR140" i="26"/>
  <c r="BR145" i="26" s="1"/>
  <c r="BQ140" i="26"/>
  <c r="BQ145" i="26" s="1"/>
  <c r="BP140" i="26"/>
  <c r="BP145" i="26" s="1"/>
  <c r="BO140" i="26"/>
  <c r="BO145" i="26" s="1"/>
  <c r="BN140" i="26"/>
  <c r="BN145" i="26" s="1"/>
  <c r="BM140" i="26"/>
  <c r="BM145" i="26" s="1"/>
  <c r="BL140" i="26"/>
  <c r="BL145" i="26" s="1"/>
  <c r="BU139" i="26"/>
  <c r="BU144" i="26" s="1"/>
  <c r="BT139" i="26"/>
  <c r="BT144" i="26" s="1"/>
  <c r="BS139" i="26"/>
  <c r="BS144" i="26" s="1"/>
  <c r="BR139" i="26"/>
  <c r="BR144" i="26" s="1"/>
  <c r="BQ139" i="26"/>
  <c r="BQ144" i="26" s="1"/>
  <c r="BP139" i="26"/>
  <c r="BP144" i="26" s="1"/>
  <c r="BO139" i="26"/>
  <c r="BO144" i="26" s="1"/>
  <c r="BN139" i="26"/>
  <c r="BN144" i="26" s="1"/>
  <c r="BM139" i="26"/>
  <c r="BM144" i="26" s="1"/>
  <c r="BL139" i="26"/>
  <c r="BL144" i="26" s="1"/>
  <c r="BU138" i="26"/>
  <c r="BT138" i="26"/>
  <c r="BS138" i="26"/>
  <c r="BR138" i="26"/>
  <c r="BR141" i="26" s="1"/>
  <c r="BQ138" i="26"/>
  <c r="BQ143" i="26" s="1"/>
  <c r="BP138" i="26"/>
  <c r="BP143" i="26" s="1"/>
  <c r="BO138" i="26"/>
  <c r="BO143" i="26" s="1"/>
  <c r="BN138" i="26"/>
  <c r="BN143" i="26" s="1"/>
  <c r="BM138" i="26"/>
  <c r="BL138" i="26"/>
  <c r="BL141" i="26" s="1"/>
  <c r="BU130" i="26"/>
  <c r="BU135" i="26" s="1"/>
  <c r="BT130" i="26"/>
  <c r="BT135" i="26" s="1"/>
  <c r="BS130" i="26"/>
  <c r="BS135" i="26" s="1"/>
  <c r="BR130" i="26"/>
  <c r="BR135" i="26" s="1"/>
  <c r="BQ130" i="26"/>
  <c r="BP130" i="26"/>
  <c r="BP135" i="26" s="1"/>
  <c r="BO130" i="26"/>
  <c r="BO135" i="26" s="1"/>
  <c r="BN130" i="26"/>
  <c r="BN135" i="26" s="1"/>
  <c r="BM130" i="26"/>
  <c r="BM135" i="26" s="1"/>
  <c r="BL130" i="26"/>
  <c r="BL135" i="26" s="1"/>
  <c r="BU129" i="26"/>
  <c r="BU134" i="26" s="1"/>
  <c r="BT129" i="26"/>
  <c r="BT134" i="26" s="1"/>
  <c r="BS129" i="26"/>
  <c r="BS134" i="26" s="1"/>
  <c r="BR129" i="26"/>
  <c r="BR134" i="26" s="1"/>
  <c r="BQ129" i="26"/>
  <c r="BQ134" i="26" s="1"/>
  <c r="BP129" i="26"/>
  <c r="BP134" i="26" s="1"/>
  <c r="BO129" i="26"/>
  <c r="BO134" i="26" s="1"/>
  <c r="BN129" i="26"/>
  <c r="BN134" i="26" s="1"/>
  <c r="BM129" i="26"/>
  <c r="BM134" i="26" s="1"/>
  <c r="BL129" i="26"/>
  <c r="BL134" i="26" s="1"/>
  <c r="BU128" i="26"/>
  <c r="BT128" i="26"/>
  <c r="BS128" i="26"/>
  <c r="BS133" i="26" s="1"/>
  <c r="BR128" i="26"/>
  <c r="BR133" i="26" s="1"/>
  <c r="BQ128" i="26"/>
  <c r="BQ133" i="26" s="1"/>
  <c r="BP128" i="26"/>
  <c r="BP133" i="26" s="1"/>
  <c r="BO128" i="26"/>
  <c r="BO133" i="26" s="1"/>
  <c r="BO136" i="26" s="1"/>
  <c r="BN128" i="26"/>
  <c r="BM128" i="26"/>
  <c r="BL128" i="26"/>
  <c r="BL133" i="26" s="1"/>
  <c r="BU120" i="26"/>
  <c r="BU125" i="26" s="1"/>
  <c r="BT120" i="26"/>
  <c r="BT125" i="26" s="1"/>
  <c r="BS120" i="26"/>
  <c r="BS125" i="26" s="1"/>
  <c r="BR120" i="26"/>
  <c r="BR125" i="26" s="1"/>
  <c r="BQ120" i="26"/>
  <c r="BQ125" i="26" s="1"/>
  <c r="BP120" i="26"/>
  <c r="BP125" i="26" s="1"/>
  <c r="BO120" i="26"/>
  <c r="BO125" i="26" s="1"/>
  <c r="BN120" i="26"/>
  <c r="BN125" i="26" s="1"/>
  <c r="BM120" i="26"/>
  <c r="BM125" i="26" s="1"/>
  <c r="BL120" i="26"/>
  <c r="BL125" i="26" s="1"/>
  <c r="BU119" i="26"/>
  <c r="BU124" i="26" s="1"/>
  <c r="BT119" i="26"/>
  <c r="BT124" i="26" s="1"/>
  <c r="BS119" i="26"/>
  <c r="BS124" i="26" s="1"/>
  <c r="BR119" i="26"/>
  <c r="BR124" i="26" s="1"/>
  <c r="BQ119" i="26"/>
  <c r="BQ124" i="26" s="1"/>
  <c r="BP119" i="26"/>
  <c r="BP124" i="26" s="1"/>
  <c r="BO119" i="26"/>
  <c r="BO124" i="26" s="1"/>
  <c r="BN119" i="26"/>
  <c r="BN124" i="26" s="1"/>
  <c r="BM119" i="26"/>
  <c r="BM124" i="26" s="1"/>
  <c r="BL119" i="26"/>
  <c r="BL124" i="26" s="1"/>
  <c r="BU118" i="26"/>
  <c r="BT118" i="26"/>
  <c r="BS118" i="26"/>
  <c r="BS123" i="26" s="1"/>
  <c r="BR118" i="26"/>
  <c r="BQ118" i="26"/>
  <c r="BQ123" i="26" s="1"/>
  <c r="BP118" i="26"/>
  <c r="BO118" i="26"/>
  <c r="BN118" i="26"/>
  <c r="BM118" i="26"/>
  <c r="BL118" i="26"/>
  <c r="BU110" i="26"/>
  <c r="BT110" i="26"/>
  <c r="BT115" i="26" s="1"/>
  <c r="BS110" i="26"/>
  <c r="BS115" i="26" s="1"/>
  <c r="BR110" i="26"/>
  <c r="BR115" i="26" s="1"/>
  <c r="BQ110" i="26"/>
  <c r="BQ115" i="26" s="1"/>
  <c r="BP110" i="26"/>
  <c r="BP115" i="26" s="1"/>
  <c r="BO110" i="26"/>
  <c r="BO115" i="26" s="1"/>
  <c r="BN110" i="26"/>
  <c r="BN115" i="26" s="1"/>
  <c r="BM110" i="26"/>
  <c r="BL110" i="26"/>
  <c r="BL115" i="26" s="1"/>
  <c r="BU109" i="26"/>
  <c r="BU114" i="26" s="1"/>
  <c r="BT109" i="26"/>
  <c r="BT114" i="26" s="1"/>
  <c r="BS109" i="26"/>
  <c r="BS114" i="26" s="1"/>
  <c r="BR109" i="26"/>
  <c r="BR114" i="26" s="1"/>
  <c r="BQ109" i="26"/>
  <c r="BQ114" i="26" s="1"/>
  <c r="BP109" i="26"/>
  <c r="BP114" i="26" s="1"/>
  <c r="BO109" i="26"/>
  <c r="BO114" i="26" s="1"/>
  <c r="BN109" i="26"/>
  <c r="BM109" i="26"/>
  <c r="BM114" i="26" s="1"/>
  <c r="BL109" i="26"/>
  <c r="BL114" i="26" s="1"/>
  <c r="BU108" i="26"/>
  <c r="BU113" i="26" s="1"/>
  <c r="BT108" i="26"/>
  <c r="BT113" i="26" s="1"/>
  <c r="BS108" i="26"/>
  <c r="BS111" i="26" s="1"/>
  <c r="BR108" i="26"/>
  <c r="BQ108" i="26"/>
  <c r="BP108" i="26"/>
  <c r="BP113" i="26" s="1"/>
  <c r="BO108" i="26"/>
  <c r="BN108" i="26"/>
  <c r="BN113" i="26" s="1"/>
  <c r="BM108" i="26"/>
  <c r="BM113" i="26" s="1"/>
  <c r="BL108" i="26"/>
  <c r="BL113" i="26" s="1"/>
  <c r="BU100" i="26"/>
  <c r="BU105" i="26" s="1"/>
  <c r="BT100" i="26"/>
  <c r="BT105" i="26" s="1"/>
  <c r="BS100" i="26"/>
  <c r="BS105" i="26" s="1"/>
  <c r="BR100" i="26"/>
  <c r="BR105" i="26" s="1"/>
  <c r="BQ100" i="26"/>
  <c r="BQ105" i="26" s="1"/>
  <c r="BP100" i="26"/>
  <c r="BP105" i="26" s="1"/>
  <c r="BO100" i="26"/>
  <c r="BN100" i="26"/>
  <c r="BN105" i="26" s="1"/>
  <c r="BM100" i="26"/>
  <c r="BM105" i="26" s="1"/>
  <c r="BL100" i="26"/>
  <c r="BL105" i="26" s="1"/>
  <c r="BU99" i="26"/>
  <c r="BU104" i="26" s="1"/>
  <c r="BT99" i="26"/>
  <c r="BT104" i="26" s="1"/>
  <c r="BS99" i="26"/>
  <c r="BS104" i="26" s="1"/>
  <c r="BR99" i="26"/>
  <c r="BR104" i="26" s="1"/>
  <c r="BQ99" i="26"/>
  <c r="BQ104" i="26" s="1"/>
  <c r="BP99" i="26"/>
  <c r="BO99" i="26"/>
  <c r="BO104" i="26" s="1"/>
  <c r="BN99" i="26"/>
  <c r="BN104" i="26" s="1"/>
  <c r="BM99" i="26"/>
  <c r="BM104" i="26" s="1"/>
  <c r="BL99" i="26"/>
  <c r="BL104" i="26" s="1"/>
  <c r="BU98" i="26"/>
  <c r="BU103" i="26" s="1"/>
  <c r="BT98" i="26"/>
  <c r="BT101" i="26" s="1"/>
  <c r="BS98" i="26"/>
  <c r="BR98" i="26"/>
  <c r="BR103" i="26" s="1"/>
  <c r="BR106" i="26" s="1"/>
  <c r="BQ98" i="26"/>
  <c r="BQ103" i="26" s="1"/>
  <c r="BP98" i="26"/>
  <c r="BP103" i="26" s="1"/>
  <c r="BO98" i="26"/>
  <c r="BO103" i="26" s="1"/>
  <c r="BN98" i="26"/>
  <c r="BN103" i="26" s="1"/>
  <c r="BM98" i="26"/>
  <c r="BM103" i="26" s="1"/>
  <c r="BL98" i="26"/>
  <c r="BL103" i="26" s="1"/>
  <c r="BU90" i="26"/>
  <c r="BU95" i="26" s="1"/>
  <c r="BT90" i="26"/>
  <c r="BT95" i="26" s="1"/>
  <c r="BS90" i="26"/>
  <c r="BS95" i="26" s="1"/>
  <c r="BR90" i="26"/>
  <c r="BR95" i="26" s="1"/>
  <c r="BQ90" i="26"/>
  <c r="BQ95" i="26" s="1"/>
  <c r="BP90" i="26"/>
  <c r="BP95" i="26" s="1"/>
  <c r="BO90" i="26"/>
  <c r="BO95" i="26" s="1"/>
  <c r="BN90" i="26"/>
  <c r="BN95" i="26" s="1"/>
  <c r="BM90" i="26"/>
  <c r="BM95" i="26" s="1"/>
  <c r="BL90" i="26"/>
  <c r="BL95" i="26" s="1"/>
  <c r="BU89" i="26"/>
  <c r="BU94" i="26" s="1"/>
  <c r="BT89" i="26"/>
  <c r="BT94" i="26" s="1"/>
  <c r="BS89" i="26"/>
  <c r="BS94" i="26" s="1"/>
  <c r="BR89" i="26"/>
  <c r="BR94" i="26" s="1"/>
  <c r="BQ89" i="26"/>
  <c r="BQ94" i="26" s="1"/>
  <c r="BP89" i="26"/>
  <c r="BP94" i="26" s="1"/>
  <c r="BO89" i="26"/>
  <c r="BO94" i="26" s="1"/>
  <c r="BN89" i="26"/>
  <c r="BN94" i="26" s="1"/>
  <c r="BM89" i="26"/>
  <c r="BM94" i="26" s="1"/>
  <c r="BL89" i="26"/>
  <c r="BL94" i="26" s="1"/>
  <c r="BU88" i="26"/>
  <c r="BT88" i="26"/>
  <c r="BT91" i="26" s="1"/>
  <c r="BS88" i="26"/>
  <c r="BR88" i="26"/>
  <c r="BR93" i="26" s="1"/>
  <c r="BQ88" i="26"/>
  <c r="BQ93" i="26" s="1"/>
  <c r="BP88" i="26"/>
  <c r="BP93" i="26" s="1"/>
  <c r="BO88" i="26"/>
  <c r="BO93" i="26" s="1"/>
  <c r="BN88" i="26"/>
  <c r="BN93" i="26" s="1"/>
  <c r="BM88" i="26"/>
  <c r="BL88" i="26"/>
  <c r="BU80" i="26"/>
  <c r="BU85" i="26" s="1"/>
  <c r="BT80" i="26"/>
  <c r="BT85" i="26" s="1"/>
  <c r="BS80" i="26"/>
  <c r="BS85" i="26" s="1"/>
  <c r="BR80" i="26"/>
  <c r="BR85" i="26" s="1"/>
  <c r="BQ80" i="26"/>
  <c r="BQ85" i="26" s="1"/>
  <c r="BP80" i="26"/>
  <c r="BP85" i="26" s="1"/>
  <c r="BO80" i="26"/>
  <c r="BO85" i="26" s="1"/>
  <c r="BN80" i="26"/>
  <c r="BN85" i="26" s="1"/>
  <c r="BM80" i="26"/>
  <c r="BM85" i="26" s="1"/>
  <c r="BL80" i="26"/>
  <c r="BL85" i="26" s="1"/>
  <c r="BU79" i="26"/>
  <c r="BU84" i="26" s="1"/>
  <c r="BT79" i="26"/>
  <c r="BS79" i="26"/>
  <c r="BS84" i="26" s="1"/>
  <c r="BR79" i="26"/>
  <c r="BR84" i="26" s="1"/>
  <c r="BQ79" i="26"/>
  <c r="BQ84" i="26" s="1"/>
  <c r="BP79" i="26"/>
  <c r="BP84" i="26" s="1"/>
  <c r="BO79" i="26"/>
  <c r="BO84" i="26" s="1"/>
  <c r="BN79" i="26"/>
  <c r="BN84" i="26" s="1"/>
  <c r="BM79" i="26"/>
  <c r="BM84" i="26" s="1"/>
  <c r="BL79" i="26"/>
  <c r="BU78" i="26"/>
  <c r="BU83" i="26" s="1"/>
  <c r="BT78" i="26"/>
  <c r="BT83" i="26" s="1"/>
  <c r="BS78" i="26"/>
  <c r="BS83" i="26" s="1"/>
  <c r="BR78" i="26"/>
  <c r="BR83" i="26" s="1"/>
  <c r="BQ78" i="26"/>
  <c r="BQ83" i="26" s="1"/>
  <c r="BP78" i="26"/>
  <c r="BP83" i="26" s="1"/>
  <c r="BP86" i="26" s="1"/>
  <c r="BO78" i="26"/>
  <c r="BN78" i="26"/>
  <c r="BM78" i="26"/>
  <c r="BM83" i="26" s="1"/>
  <c r="BL78" i="26"/>
  <c r="BL83" i="26" s="1"/>
  <c r="BO73" i="26"/>
  <c r="BU70" i="26"/>
  <c r="BU75" i="26" s="1"/>
  <c r="BT70" i="26"/>
  <c r="BT75" i="26" s="1"/>
  <c r="BS70" i="26"/>
  <c r="BS75" i="26" s="1"/>
  <c r="BR70" i="26"/>
  <c r="BR75" i="26" s="1"/>
  <c r="BQ70" i="26"/>
  <c r="BQ75" i="26" s="1"/>
  <c r="BP70" i="26"/>
  <c r="BP75" i="26" s="1"/>
  <c r="BO70" i="26"/>
  <c r="BO75" i="26" s="1"/>
  <c r="BN70" i="26"/>
  <c r="BN75" i="26" s="1"/>
  <c r="BM70" i="26"/>
  <c r="BM75" i="26" s="1"/>
  <c r="BL70" i="26"/>
  <c r="BL75" i="26" s="1"/>
  <c r="BU69" i="26"/>
  <c r="BU74" i="26" s="1"/>
  <c r="BT69" i="26"/>
  <c r="BT74" i="26" s="1"/>
  <c r="BS69" i="26"/>
  <c r="BS74" i="26" s="1"/>
  <c r="BR69" i="26"/>
  <c r="BR74" i="26" s="1"/>
  <c r="BQ69" i="26"/>
  <c r="BQ74" i="26" s="1"/>
  <c r="BP69" i="26"/>
  <c r="BP74" i="26" s="1"/>
  <c r="BO69" i="26"/>
  <c r="BO74" i="26" s="1"/>
  <c r="BN69" i="26"/>
  <c r="BM69" i="26"/>
  <c r="BM74" i="26" s="1"/>
  <c r="BL69" i="26"/>
  <c r="BL74" i="26" s="1"/>
  <c r="BU68" i="26"/>
  <c r="BU73" i="26" s="1"/>
  <c r="BT68" i="26"/>
  <c r="BT73" i="26" s="1"/>
  <c r="BS68" i="26"/>
  <c r="BS73" i="26" s="1"/>
  <c r="BR68" i="26"/>
  <c r="BR73" i="26" s="1"/>
  <c r="BQ68" i="26"/>
  <c r="BP68" i="26"/>
  <c r="BP73" i="26" s="1"/>
  <c r="BO68" i="26"/>
  <c r="BN68" i="26"/>
  <c r="BN73" i="26" s="1"/>
  <c r="BM68" i="26"/>
  <c r="BM73" i="26" s="1"/>
  <c r="BL68" i="26"/>
  <c r="BL73" i="26" s="1"/>
  <c r="BQ65" i="26"/>
  <c r="BU60" i="26"/>
  <c r="BU65" i="26" s="1"/>
  <c r="BT60" i="26"/>
  <c r="BT65" i="26" s="1"/>
  <c r="BS60" i="26"/>
  <c r="BS65" i="26" s="1"/>
  <c r="BR60" i="26"/>
  <c r="BR65" i="26" s="1"/>
  <c r="BQ60" i="26"/>
  <c r="BP60" i="26"/>
  <c r="BP65" i="26" s="1"/>
  <c r="BO60" i="26"/>
  <c r="BO65" i="26" s="1"/>
  <c r="BN60" i="26"/>
  <c r="BN65" i="26" s="1"/>
  <c r="BM60" i="26"/>
  <c r="BM65" i="26" s="1"/>
  <c r="BL60" i="26"/>
  <c r="BL65" i="26" s="1"/>
  <c r="BU59" i="26"/>
  <c r="BU64" i="26" s="1"/>
  <c r="BT59" i="26"/>
  <c r="BT64" i="26" s="1"/>
  <c r="BS59" i="26"/>
  <c r="BS64" i="26" s="1"/>
  <c r="BR59" i="26"/>
  <c r="BR64" i="26" s="1"/>
  <c r="BQ59" i="26"/>
  <c r="BQ64" i="26" s="1"/>
  <c r="BP59" i="26"/>
  <c r="BO59" i="26"/>
  <c r="BO64" i="26" s="1"/>
  <c r="BN59" i="26"/>
  <c r="BN64" i="26" s="1"/>
  <c r="BM59" i="26"/>
  <c r="BM64" i="26" s="1"/>
  <c r="BL59" i="26"/>
  <c r="BL64" i="26" s="1"/>
  <c r="BU58" i="26"/>
  <c r="BU63" i="26" s="1"/>
  <c r="BT58" i="26"/>
  <c r="BT63" i="26" s="1"/>
  <c r="BT66" i="26" s="1"/>
  <c r="BS58" i="26"/>
  <c r="BR58" i="26"/>
  <c r="BQ58" i="26"/>
  <c r="BQ63" i="26" s="1"/>
  <c r="BP58" i="26"/>
  <c r="BP63" i="26" s="1"/>
  <c r="BO58" i="26"/>
  <c r="BO63" i="26" s="1"/>
  <c r="BN58" i="26"/>
  <c r="BN63" i="26" s="1"/>
  <c r="BM58" i="26"/>
  <c r="BM61" i="26" s="1"/>
  <c r="BL58" i="26"/>
  <c r="BL63" i="26" s="1"/>
  <c r="BL66" i="26" s="1"/>
  <c r="BM54" i="26"/>
  <c r="BU50" i="26"/>
  <c r="BU55" i="26" s="1"/>
  <c r="BT50" i="26"/>
  <c r="BT55" i="26" s="1"/>
  <c r="BS50" i="26"/>
  <c r="BS55" i="26" s="1"/>
  <c r="BR50" i="26"/>
  <c r="BR55" i="26" s="1"/>
  <c r="BQ50" i="26"/>
  <c r="BQ55" i="26" s="1"/>
  <c r="BP50" i="26"/>
  <c r="BP55" i="26" s="1"/>
  <c r="BO50" i="26"/>
  <c r="BO55" i="26" s="1"/>
  <c r="BN50" i="26"/>
  <c r="BN55" i="26" s="1"/>
  <c r="BM50" i="26"/>
  <c r="BM55" i="26" s="1"/>
  <c r="BL50" i="26"/>
  <c r="BL55" i="26" s="1"/>
  <c r="BU49" i="26"/>
  <c r="BU54" i="26" s="1"/>
  <c r="BT49" i="26"/>
  <c r="BT54" i="26" s="1"/>
  <c r="BS49" i="26"/>
  <c r="BS54" i="26" s="1"/>
  <c r="BR49" i="26"/>
  <c r="BR54" i="26" s="1"/>
  <c r="BQ49" i="26"/>
  <c r="BQ54" i="26" s="1"/>
  <c r="BP49" i="26"/>
  <c r="BP54" i="26" s="1"/>
  <c r="BO49" i="26"/>
  <c r="BO54" i="26" s="1"/>
  <c r="BN49" i="26"/>
  <c r="BN54" i="26" s="1"/>
  <c r="BM49" i="26"/>
  <c r="BL49" i="26"/>
  <c r="BL54" i="26" s="1"/>
  <c r="BU48" i="26"/>
  <c r="BT48" i="26"/>
  <c r="BS48" i="26"/>
  <c r="BR48" i="26"/>
  <c r="BR53" i="26" s="1"/>
  <c r="BQ48" i="26"/>
  <c r="BQ53" i="26" s="1"/>
  <c r="BP48" i="26"/>
  <c r="BO48" i="26"/>
  <c r="BN48" i="26"/>
  <c r="BN53" i="26" s="1"/>
  <c r="BM48" i="26"/>
  <c r="BL48" i="26"/>
  <c r="BU40" i="26"/>
  <c r="BU45" i="26" s="1"/>
  <c r="BT40" i="26"/>
  <c r="BT45" i="26" s="1"/>
  <c r="BS40" i="26"/>
  <c r="BS45" i="26" s="1"/>
  <c r="BR40" i="26"/>
  <c r="BR45" i="26" s="1"/>
  <c r="BQ40" i="26"/>
  <c r="BQ45" i="26" s="1"/>
  <c r="BP40" i="26"/>
  <c r="BP45" i="26" s="1"/>
  <c r="BO40" i="26"/>
  <c r="BO45" i="26" s="1"/>
  <c r="BN40" i="26"/>
  <c r="BN45" i="26" s="1"/>
  <c r="BM40" i="26"/>
  <c r="BM45" i="26" s="1"/>
  <c r="BL40" i="26"/>
  <c r="BL45" i="26" s="1"/>
  <c r="BU39" i="26"/>
  <c r="BU44" i="26" s="1"/>
  <c r="BT39" i="26"/>
  <c r="BT44" i="26" s="1"/>
  <c r="BS39" i="26"/>
  <c r="BS44" i="26" s="1"/>
  <c r="BR39" i="26"/>
  <c r="BR44" i="26" s="1"/>
  <c r="BQ39" i="26"/>
  <c r="BQ44" i="26" s="1"/>
  <c r="BP39" i="26"/>
  <c r="BP44" i="26" s="1"/>
  <c r="BO39" i="26"/>
  <c r="BO44" i="26" s="1"/>
  <c r="BN39" i="26"/>
  <c r="BN44" i="26" s="1"/>
  <c r="BM39" i="26"/>
  <c r="BM44" i="26" s="1"/>
  <c r="BL39" i="26"/>
  <c r="BL44" i="26" s="1"/>
  <c r="BU38" i="26"/>
  <c r="BU43" i="26" s="1"/>
  <c r="BT38" i="26"/>
  <c r="BT43" i="26" s="1"/>
  <c r="BS38" i="26"/>
  <c r="BS43" i="26" s="1"/>
  <c r="BR38" i="26"/>
  <c r="BQ38" i="26"/>
  <c r="BQ41" i="26" s="1"/>
  <c r="BP38" i="26"/>
  <c r="BP43" i="26" s="1"/>
  <c r="BP46" i="26" s="1"/>
  <c r="BO38" i="26"/>
  <c r="BN38" i="26"/>
  <c r="BM38" i="26"/>
  <c r="BM43" i="26" s="1"/>
  <c r="BL38" i="26"/>
  <c r="BL43" i="26" s="1"/>
  <c r="BU30" i="26"/>
  <c r="BU35" i="26" s="1"/>
  <c r="BT30" i="26"/>
  <c r="BT35" i="26" s="1"/>
  <c r="BS30" i="26"/>
  <c r="BS35" i="26" s="1"/>
  <c r="BR30" i="26"/>
  <c r="BR35" i="26" s="1"/>
  <c r="BQ30" i="26"/>
  <c r="BQ35" i="26" s="1"/>
  <c r="BP30" i="26"/>
  <c r="BP35" i="26" s="1"/>
  <c r="BO30" i="26"/>
  <c r="BO35" i="26" s="1"/>
  <c r="BN30" i="26"/>
  <c r="BN35" i="26" s="1"/>
  <c r="BM30" i="26"/>
  <c r="BM35" i="26" s="1"/>
  <c r="BL30" i="26"/>
  <c r="BL35" i="26" s="1"/>
  <c r="BU29" i="26"/>
  <c r="BU34" i="26" s="1"/>
  <c r="BT29" i="26"/>
  <c r="BT34" i="26" s="1"/>
  <c r="BS29" i="26"/>
  <c r="BS34" i="26" s="1"/>
  <c r="BR29" i="26"/>
  <c r="BR34" i="26" s="1"/>
  <c r="BQ29" i="26"/>
  <c r="BQ34" i="26" s="1"/>
  <c r="BP29" i="26"/>
  <c r="BP34" i="26" s="1"/>
  <c r="BO29" i="26"/>
  <c r="BO34" i="26" s="1"/>
  <c r="BN29" i="26"/>
  <c r="BN34" i="26" s="1"/>
  <c r="BM29" i="26"/>
  <c r="BM34" i="26" s="1"/>
  <c r="BL29" i="26"/>
  <c r="BL34" i="26" s="1"/>
  <c r="BU28" i="26"/>
  <c r="BU33" i="26" s="1"/>
  <c r="BT28" i="26"/>
  <c r="BS28" i="26"/>
  <c r="BR28" i="26"/>
  <c r="BQ28" i="26"/>
  <c r="BP28" i="26"/>
  <c r="BO28" i="26"/>
  <c r="BO33" i="26" s="1"/>
  <c r="BN28" i="26"/>
  <c r="BN33" i="26" s="1"/>
  <c r="BM28" i="26"/>
  <c r="BM33" i="26" s="1"/>
  <c r="BL28" i="26"/>
  <c r="BU20" i="26"/>
  <c r="BU25" i="26" s="1"/>
  <c r="BT20" i="26"/>
  <c r="BT25" i="26" s="1"/>
  <c r="BS20" i="26"/>
  <c r="BS25" i="26" s="1"/>
  <c r="BR20" i="26"/>
  <c r="BR25" i="26" s="1"/>
  <c r="BQ20" i="26"/>
  <c r="BQ25" i="26" s="1"/>
  <c r="BP20" i="26"/>
  <c r="BP25" i="26" s="1"/>
  <c r="BO20" i="26"/>
  <c r="BO25" i="26" s="1"/>
  <c r="BN20" i="26"/>
  <c r="BN25" i="26" s="1"/>
  <c r="BM20" i="26"/>
  <c r="BM25" i="26" s="1"/>
  <c r="BL20" i="26"/>
  <c r="BL25" i="26" s="1"/>
  <c r="BU19" i="26"/>
  <c r="BU24" i="26" s="1"/>
  <c r="BT19" i="26"/>
  <c r="BT24" i="26" s="1"/>
  <c r="BS19" i="26"/>
  <c r="BS24" i="26" s="1"/>
  <c r="BR19" i="26"/>
  <c r="BR24" i="26" s="1"/>
  <c r="BQ19" i="26"/>
  <c r="BQ24" i="26" s="1"/>
  <c r="BP19" i="26"/>
  <c r="BP24" i="26" s="1"/>
  <c r="BO19" i="26"/>
  <c r="BO24" i="26" s="1"/>
  <c r="BN19" i="26"/>
  <c r="BN24" i="26" s="1"/>
  <c r="BM19" i="26"/>
  <c r="BM24" i="26" s="1"/>
  <c r="BL19" i="26"/>
  <c r="BL24" i="26" s="1"/>
  <c r="BU18" i="26"/>
  <c r="BU23" i="26" s="1"/>
  <c r="BT18" i="26"/>
  <c r="BT23" i="26" s="1"/>
  <c r="BS18" i="26"/>
  <c r="BR18" i="26"/>
  <c r="BQ18" i="26"/>
  <c r="BQ23" i="26" s="1"/>
  <c r="BP18" i="26"/>
  <c r="BP23" i="26" s="1"/>
  <c r="BO18" i="26"/>
  <c r="BO23" i="26" s="1"/>
  <c r="BN18" i="26"/>
  <c r="BM18" i="26"/>
  <c r="BM23" i="26" s="1"/>
  <c r="BL18" i="26"/>
  <c r="BL23" i="26" s="1"/>
  <c r="BU10" i="26"/>
  <c r="BU15" i="26" s="1"/>
  <c r="BT10" i="26"/>
  <c r="BT15" i="26" s="1"/>
  <c r="BS10" i="26"/>
  <c r="BS15" i="26" s="1"/>
  <c r="BR10" i="26"/>
  <c r="BR15" i="26" s="1"/>
  <c r="BQ10" i="26"/>
  <c r="BQ15" i="26" s="1"/>
  <c r="BP10" i="26"/>
  <c r="BP15" i="26" s="1"/>
  <c r="BO10" i="26"/>
  <c r="BO15" i="26" s="1"/>
  <c r="BN10" i="26"/>
  <c r="BN15" i="26" s="1"/>
  <c r="BM10" i="26"/>
  <c r="BM15" i="26" s="1"/>
  <c r="BL10" i="26"/>
  <c r="BL15" i="26" s="1"/>
  <c r="BU9" i="26"/>
  <c r="BU14" i="26" s="1"/>
  <c r="BT9" i="26"/>
  <c r="BT14" i="26" s="1"/>
  <c r="BS9" i="26"/>
  <c r="BS14" i="26" s="1"/>
  <c r="BR9" i="26"/>
  <c r="BR14" i="26" s="1"/>
  <c r="BQ9" i="26"/>
  <c r="BQ14" i="26" s="1"/>
  <c r="BP9" i="26"/>
  <c r="BP14" i="26" s="1"/>
  <c r="BO9" i="26"/>
  <c r="BO14" i="26" s="1"/>
  <c r="BN9" i="26"/>
  <c r="BN14" i="26" s="1"/>
  <c r="BM9" i="26"/>
  <c r="BM14" i="26" s="1"/>
  <c r="BL9" i="26"/>
  <c r="BL14" i="26" s="1"/>
  <c r="BU8" i="26"/>
  <c r="BU13" i="26" s="1"/>
  <c r="BT8" i="26"/>
  <c r="BS8" i="26"/>
  <c r="BS13" i="26" s="1"/>
  <c r="BR8" i="26"/>
  <c r="BR11" i="26" s="1"/>
  <c r="BQ8" i="26"/>
  <c r="BQ13" i="26" s="1"/>
  <c r="BQ16" i="26" s="1"/>
  <c r="BP8" i="26"/>
  <c r="BP13" i="26" s="1"/>
  <c r="BO8" i="26"/>
  <c r="BO13" i="26" s="1"/>
  <c r="BN8" i="26"/>
  <c r="BN13" i="26" s="1"/>
  <c r="BM8" i="26"/>
  <c r="BM13" i="26" s="1"/>
  <c r="BL8" i="26"/>
  <c r="BL13" i="26" s="1"/>
  <c r="BL16" i="26" s="1"/>
  <c r="CG230" i="26"/>
  <c r="CG235" i="26" s="1"/>
  <c r="CF230" i="26"/>
  <c r="CF235" i="26" s="1"/>
  <c r="CE230" i="26"/>
  <c r="CE235" i="26" s="1"/>
  <c r="CD230" i="26"/>
  <c r="CD235" i="26" s="1"/>
  <c r="CC230" i="26"/>
  <c r="CC235" i="26" s="1"/>
  <c r="CB230" i="26"/>
  <c r="CB235" i="26" s="1"/>
  <c r="CA230" i="26"/>
  <c r="CA235" i="26" s="1"/>
  <c r="BZ230" i="26"/>
  <c r="BZ235" i="26" s="1"/>
  <c r="BY230" i="26"/>
  <c r="BY235" i="26" s="1"/>
  <c r="BX230" i="26"/>
  <c r="BX235" i="26" s="1"/>
  <c r="CG229" i="26"/>
  <c r="CG234" i="26" s="1"/>
  <c r="CF229" i="26"/>
  <c r="CF234" i="26" s="1"/>
  <c r="CE229" i="26"/>
  <c r="CE234" i="26" s="1"/>
  <c r="CD229" i="26"/>
  <c r="CD234" i="26" s="1"/>
  <c r="CC229" i="26"/>
  <c r="CC234" i="26" s="1"/>
  <c r="CB229" i="26"/>
  <c r="CB234" i="26" s="1"/>
  <c r="CA229" i="26"/>
  <c r="CA234" i="26" s="1"/>
  <c r="BZ229" i="26"/>
  <c r="BZ234" i="26" s="1"/>
  <c r="BY229" i="26"/>
  <c r="BY234" i="26" s="1"/>
  <c r="BX229" i="26"/>
  <c r="BX234" i="26" s="1"/>
  <c r="CG228" i="26"/>
  <c r="CG233" i="26" s="1"/>
  <c r="CF228" i="26"/>
  <c r="CF233" i="26" s="1"/>
  <c r="CE228" i="26"/>
  <c r="CE233" i="26" s="1"/>
  <c r="CD228" i="26"/>
  <c r="CC228" i="26"/>
  <c r="CC231" i="26" s="1"/>
  <c r="CB228" i="26"/>
  <c r="CA228" i="26"/>
  <c r="CA233" i="26" s="1"/>
  <c r="BZ228" i="26"/>
  <c r="BZ233" i="26" s="1"/>
  <c r="BZ236" i="26" s="1"/>
  <c r="BY228" i="26"/>
  <c r="BY233" i="26" s="1"/>
  <c r="BX228" i="26"/>
  <c r="BX233" i="26" s="1"/>
  <c r="CG220" i="26"/>
  <c r="CG225" i="26" s="1"/>
  <c r="CF220" i="26"/>
  <c r="CF225" i="26" s="1"/>
  <c r="CE220" i="26"/>
  <c r="CE225" i="26" s="1"/>
  <c r="CD220" i="26"/>
  <c r="CD225" i="26" s="1"/>
  <c r="CC220" i="26"/>
  <c r="CC225" i="26" s="1"/>
  <c r="CB220" i="26"/>
  <c r="CB225" i="26" s="1"/>
  <c r="CA220" i="26"/>
  <c r="CA225" i="26" s="1"/>
  <c r="BZ220" i="26"/>
  <c r="BZ225" i="26" s="1"/>
  <c r="BY220" i="26"/>
  <c r="BY225" i="26" s="1"/>
  <c r="BX220" i="26"/>
  <c r="BX225" i="26" s="1"/>
  <c r="CG219" i="26"/>
  <c r="CG224" i="26" s="1"/>
  <c r="CF219" i="26"/>
  <c r="CF224" i="26" s="1"/>
  <c r="CE219" i="26"/>
  <c r="CE224" i="26" s="1"/>
  <c r="CD219" i="26"/>
  <c r="CD224" i="26" s="1"/>
  <c r="CC219" i="26"/>
  <c r="CC224" i="26" s="1"/>
  <c r="CB219" i="26"/>
  <c r="CB224" i="26" s="1"/>
  <c r="CA219" i="26"/>
  <c r="CA224" i="26" s="1"/>
  <c r="BZ219" i="26"/>
  <c r="BZ224" i="26" s="1"/>
  <c r="BY219" i="26"/>
  <c r="BY224" i="26" s="1"/>
  <c r="BX219" i="26"/>
  <c r="BX224" i="26" s="1"/>
  <c r="CG218" i="26"/>
  <c r="CG223" i="26" s="1"/>
  <c r="CF218" i="26"/>
  <c r="CF223" i="26" s="1"/>
  <c r="CE218" i="26"/>
  <c r="CD218" i="26"/>
  <c r="CC218" i="26"/>
  <c r="CC223" i="26" s="1"/>
  <c r="CB218" i="26"/>
  <c r="CB223" i="26" s="1"/>
  <c r="CA218" i="26"/>
  <c r="CA223" i="26" s="1"/>
  <c r="BZ218" i="26"/>
  <c r="BZ223" i="26" s="1"/>
  <c r="BY218" i="26"/>
  <c r="BY223" i="26" s="1"/>
  <c r="BX218" i="26"/>
  <c r="BX223" i="26" s="1"/>
  <c r="CG240" i="26"/>
  <c r="CG245" i="26" s="1"/>
  <c r="CF240" i="26"/>
  <c r="CF245" i="26" s="1"/>
  <c r="CE240" i="26"/>
  <c r="CE245" i="26" s="1"/>
  <c r="CD240" i="26"/>
  <c r="CD245" i="26" s="1"/>
  <c r="CC240" i="26"/>
  <c r="CC245" i="26" s="1"/>
  <c r="CB240" i="26"/>
  <c r="CB245" i="26" s="1"/>
  <c r="CA240" i="26"/>
  <c r="CA245" i="26" s="1"/>
  <c r="BZ240" i="26"/>
  <c r="BZ245" i="26" s="1"/>
  <c r="BY240" i="26"/>
  <c r="BY245" i="26" s="1"/>
  <c r="BX240" i="26"/>
  <c r="BX245" i="26" s="1"/>
  <c r="CG239" i="26"/>
  <c r="CG244" i="26" s="1"/>
  <c r="CF239" i="26"/>
  <c r="CF244" i="26" s="1"/>
  <c r="CE239" i="26"/>
  <c r="CE244" i="26" s="1"/>
  <c r="CD239" i="26"/>
  <c r="CD244" i="26" s="1"/>
  <c r="CC239" i="26"/>
  <c r="CC244" i="26" s="1"/>
  <c r="CB239" i="26"/>
  <c r="CB244" i="26" s="1"/>
  <c r="CA239" i="26"/>
  <c r="CA244" i="26" s="1"/>
  <c r="BZ239" i="26"/>
  <c r="BZ244" i="26" s="1"/>
  <c r="BY239" i="26"/>
  <c r="BY244" i="26" s="1"/>
  <c r="BX239" i="26"/>
  <c r="BX244" i="26" s="1"/>
  <c r="CG238" i="26"/>
  <c r="CF238" i="26"/>
  <c r="CE238" i="26"/>
  <c r="CE241" i="26" s="1"/>
  <c r="CD238" i="26"/>
  <c r="CD243" i="26" s="1"/>
  <c r="CD246" i="26" s="1"/>
  <c r="CC238" i="26"/>
  <c r="CC243" i="26" s="1"/>
  <c r="CB238" i="26"/>
  <c r="CB243" i="26" s="1"/>
  <c r="CA238" i="26"/>
  <c r="CA243" i="26" s="1"/>
  <c r="BZ238" i="26"/>
  <c r="BZ243" i="26" s="1"/>
  <c r="BY238" i="26"/>
  <c r="BX238" i="26"/>
  <c r="CG210" i="26"/>
  <c r="CG215" i="26" s="1"/>
  <c r="CF210" i="26"/>
  <c r="CF215" i="26" s="1"/>
  <c r="CE210" i="26"/>
  <c r="CE215" i="26" s="1"/>
  <c r="CD210" i="26"/>
  <c r="CD215" i="26" s="1"/>
  <c r="CC210" i="26"/>
  <c r="CC215" i="26" s="1"/>
  <c r="CB210" i="26"/>
  <c r="CB215" i="26" s="1"/>
  <c r="CA210" i="26"/>
  <c r="CA215" i="26" s="1"/>
  <c r="BZ210" i="26"/>
  <c r="BZ215" i="26" s="1"/>
  <c r="BY210" i="26"/>
  <c r="BY215" i="26" s="1"/>
  <c r="BX210" i="26"/>
  <c r="BX215" i="26" s="1"/>
  <c r="CG209" i="26"/>
  <c r="CG214" i="26" s="1"/>
  <c r="CF209" i="26"/>
  <c r="CF214" i="26" s="1"/>
  <c r="CE209" i="26"/>
  <c r="CE214" i="26" s="1"/>
  <c r="CD209" i="26"/>
  <c r="CD214" i="26" s="1"/>
  <c r="CC209" i="26"/>
  <c r="CC214" i="26" s="1"/>
  <c r="CB209" i="26"/>
  <c r="CB214" i="26" s="1"/>
  <c r="CA209" i="26"/>
  <c r="CA214" i="26" s="1"/>
  <c r="BZ209" i="26"/>
  <c r="BZ214" i="26" s="1"/>
  <c r="BY209" i="26"/>
  <c r="BY214" i="26" s="1"/>
  <c r="BX209" i="26"/>
  <c r="BX214" i="26" s="1"/>
  <c r="CG208" i="26"/>
  <c r="CG211" i="26" s="1"/>
  <c r="CF208" i="26"/>
  <c r="CF213" i="26" s="1"/>
  <c r="CE208" i="26"/>
  <c r="CE213" i="26" s="1"/>
  <c r="CD208" i="26"/>
  <c r="CC208" i="26"/>
  <c r="CC213" i="26" s="1"/>
  <c r="CB208" i="26"/>
  <c r="CB213" i="26" s="1"/>
  <c r="CA208" i="26"/>
  <c r="BZ208" i="26"/>
  <c r="BY208" i="26"/>
  <c r="BY213" i="26" s="1"/>
  <c r="BY216" i="26" s="1"/>
  <c r="BX208" i="26"/>
  <c r="BX213" i="26" s="1"/>
  <c r="CG200" i="26"/>
  <c r="CG205" i="26" s="1"/>
  <c r="CF200" i="26"/>
  <c r="CF205" i="26" s="1"/>
  <c r="CE200" i="26"/>
  <c r="CE205" i="26" s="1"/>
  <c r="CD200" i="26"/>
  <c r="CD205" i="26" s="1"/>
  <c r="CC200" i="26"/>
  <c r="CC205" i="26" s="1"/>
  <c r="CB200" i="26"/>
  <c r="CB205" i="26" s="1"/>
  <c r="CA200" i="26"/>
  <c r="CA205" i="26" s="1"/>
  <c r="BZ200" i="26"/>
  <c r="BZ205" i="26" s="1"/>
  <c r="BY200" i="26"/>
  <c r="BY205" i="26" s="1"/>
  <c r="BX200" i="26"/>
  <c r="BX205" i="26" s="1"/>
  <c r="CG199" i="26"/>
  <c r="CG204" i="26" s="1"/>
  <c r="CF199" i="26"/>
  <c r="CF204" i="26" s="1"/>
  <c r="CE199" i="26"/>
  <c r="CE204" i="26" s="1"/>
  <c r="CD199" i="26"/>
  <c r="CD204" i="26" s="1"/>
  <c r="CC199" i="26"/>
  <c r="CC204" i="26" s="1"/>
  <c r="CB199" i="26"/>
  <c r="CB204" i="26" s="1"/>
  <c r="CA199" i="26"/>
  <c r="CA204" i="26" s="1"/>
  <c r="BZ199" i="26"/>
  <c r="BZ204" i="26" s="1"/>
  <c r="BY199" i="26"/>
  <c r="BY204" i="26" s="1"/>
  <c r="BX199" i="26"/>
  <c r="BX204" i="26" s="1"/>
  <c r="CG198" i="26"/>
  <c r="CG203" i="26" s="1"/>
  <c r="CF198" i="26"/>
  <c r="CE198" i="26"/>
  <c r="CE203" i="26" s="1"/>
  <c r="CD198" i="26"/>
  <c r="CC198" i="26"/>
  <c r="CC201" i="26" s="1"/>
  <c r="CB198" i="26"/>
  <c r="CA198" i="26"/>
  <c r="CA203" i="26" s="1"/>
  <c r="BZ198" i="26"/>
  <c r="BZ203" i="26" s="1"/>
  <c r="BZ206" i="26" s="1"/>
  <c r="BY198" i="26"/>
  <c r="BY203" i="26" s="1"/>
  <c r="BX198" i="26"/>
  <c r="BX201" i="26" s="1"/>
  <c r="CG190" i="26"/>
  <c r="CG195" i="26" s="1"/>
  <c r="CF190" i="26"/>
  <c r="CF195" i="26" s="1"/>
  <c r="CE190" i="26"/>
  <c r="CE195" i="26" s="1"/>
  <c r="CD190" i="26"/>
  <c r="CD195" i="26" s="1"/>
  <c r="CC190" i="26"/>
  <c r="CC195" i="26" s="1"/>
  <c r="CB190" i="26"/>
  <c r="CB195" i="26" s="1"/>
  <c r="CA190" i="26"/>
  <c r="CA195" i="26" s="1"/>
  <c r="BZ190" i="26"/>
  <c r="BZ195" i="26" s="1"/>
  <c r="BY190" i="26"/>
  <c r="BY195" i="26" s="1"/>
  <c r="BX190" i="26"/>
  <c r="BX195" i="26" s="1"/>
  <c r="CG189" i="26"/>
  <c r="CG194" i="26" s="1"/>
  <c r="CF189" i="26"/>
  <c r="CF194" i="26" s="1"/>
  <c r="CE189" i="26"/>
  <c r="CE194" i="26" s="1"/>
  <c r="CD189" i="26"/>
  <c r="CD194" i="26" s="1"/>
  <c r="CC189" i="26"/>
  <c r="CC194" i="26" s="1"/>
  <c r="CB189" i="26"/>
  <c r="CB194" i="26" s="1"/>
  <c r="CA189" i="26"/>
  <c r="CA194" i="26" s="1"/>
  <c r="BZ189" i="26"/>
  <c r="BZ194" i="26" s="1"/>
  <c r="BY189" i="26"/>
  <c r="BY194" i="26" s="1"/>
  <c r="BX189" i="26"/>
  <c r="BX194" i="26" s="1"/>
  <c r="CG188" i="26"/>
  <c r="CG193" i="26" s="1"/>
  <c r="CF188" i="26"/>
  <c r="CF193" i="26" s="1"/>
  <c r="CE188" i="26"/>
  <c r="CE191" i="26" s="1"/>
  <c r="CD188" i="26"/>
  <c r="CC188" i="26"/>
  <c r="CC193" i="26" s="1"/>
  <c r="CB188" i="26"/>
  <c r="CB193" i="26" s="1"/>
  <c r="CA188" i="26"/>
  <c r="CA193" i="26" s="1"/>
  <c r="BZ188" i="26"/>
  <c r="BY188" i="26"/>
  <c r="BY193" i="26" s="1"/>
  <c r="BX188" i="26"/>
  <c r="BX193" i="26" s="1"/>
  <c r="CG180" i="26"/>
  <c r="CG185" i="26" s="1"/>
  <c r="CF180" i="26"/>
  <c r="CF185" i="26" s="1"/>
  <c r="CE180" i="26"/>
  <c r="CE185" i="26" s="1"/>
  <c r="CD180" i="26"/>
  <c r="CD185" i="26" s="1"/>
  <c r="CC180" i="26"/>
  <c r="CC185" i="26" s="1"/>
  <c r="CB180" i="26"/>
  <c r="CB185" i="26" s="1"/>
  <c r="CA180" i="26"/>
  <c r="CA185" i="26" s="1"/>
  <c r="BZ180" i="26"/>
  <c r="BZ185" i="26" s="1"/>
  <c r="BY180" i="26"/>
  <c r="BY185" i="26" s="1"/>
  <c r="BX180" i="26"/>
  <c r="BX185" i="26" s="1"/>
  <c r="CG179" i="26"/>
  <c r="CG184" i="26" s="1"/>
  <c r="CF179" i="26"/>
  <c r="CF184" i="26" s="1"/>
  <c r="CE179" i="26"/>
  <c r="CE184" i="26" s="1"/>
  <c r="CD179" i="26"/>
  <c r="CD184" i="26" s="1"/>
  <c r="CC179" i="26"/>
  <c r="CC184" i="26" s="1"/>
  <c r="CB179" i="26"/>
  <c r="CB184" i="26" s="1"/>
  <c r="CA179" i="26"/>
  <c r="CA184" i="26" s="1"/>
  <c r="BZ179" i="26"/>
  <c r="BZ184" i="26" s="1"/>
  <c r="BY179" i="26"/>
  <c r="BY184" i="26" s="1"/>
  <c r="BX179" i="26"/>
  <c r="BX184" i="26" s="1"/>
  <c r="CG178" i="26"/>
  <c r="CF178" i="26"/>
  <c r="CE178" i="26"/>
  <c r="CE181" i="26" s="1"/>
  <c r="CD178" i="26"/>
  <c r="CD183" i="26" s="1"/>
  <c r="CC178" i="26"/>
  <c r="CC183" i="26" s="1"/>
  <c r="CB178" i="26"/>
  <c r="CB183" i="26" s="1"/>
  <c r="CA178" i="26"/>
  <c r="CA183" i="26" s="1"/>
  <c r="BZ178" i="26"/>
  <c r="BZ183" i="26" s="1"/>
  <c r="BY178" i="26"/>
  <c r="BY181" i="26" s="1"/>
  <c r="BX178" i="26"/>
  <c r="CG170" i="26"/>
  <c r="CG175" i="26" s="1"/>
  <c r="CF170" i="26"/>
  <c r="CF175" i="26" s="1"/>
  <c r="CE170" i="26"/>
  <c r="CE175" i="26" s="1"/>
  <c r="CD170" i="26"/>
  <c r="CD175" i="26" s="1"/>
  <c r="CC170" i="26"/>
  <c r="CC175" i="26" s="1"/>
  <c r="CB170" i="26"/>
  <c r="CB175" i="26" s="1"/>
  <c r="CA170" i="26"/>
  <c r="CA175" i="26" s="1"/>
  <c r="BZ170" i="26"/>
  <c r="BZ175" i="26" s="1"/>
  <c r="BY170" i="26"/>
  <c r="BY175" i="26" s="1"/>
  <c r="BX170" i="26"/>
  <c r="BX175" i="26" s="1"/>
  <c r="CG169" i="26"/>
  <c r="CG174" i="26" s="1"/>
  <c r="CF169" i="26"/>
  <c r="CF174" i="26" s="1"/>
  <c r="CE169" i="26"/>
  <c r="CE174" i="26" s="1"/>
  <c r="CD169" i="26"/>
  <c r="CD174" i="26" s="1"/>
  <c r="CC169" i="26"/>
  <c r="CC174" i="26" s="1"/>
  <c r="CB169" i="26"/>
  <c r="CB174" i="26" s="1"/>
  <c r="CA169" i="26"/>
  <c r="CA174" i="26" s="1"/>
  <c r="BZ169" i="26"/>
  <c r="BZ174" i="26" s="1"/>
  <c r="BY169" i="26"/>
  <c r="BY174" i="26" s="1"/>
  <c r="BX169" i="26"/>
  <c r="BX174" i="26" s="1"/>
  <c r="CG168" i="26"/>
  <c r="CF168" i="26"/>
  <c r="CF173" i="26" s="1"/>
  <c r="CE168" i="26"/>
  <c r="CE173" i="26" s="1"/>
  <c r="CD168" i="26"/>
  <c r="CD173" i="26" s="1"/>
  <c r="CC168" i="26"/>
  <c r="CC173" i="26" s="1"/>
  <c r="CB168" i="26"/>
  <c r="CB173" i="26" s="1"/>
  <c r="CA168" i="26"/>
  <c r="BZ168" i="26"/>
  <c r="BY168" i="26"/>
  <c r="BY173" i="26" s="1"/>
  <c r="BY176" i="26" s="1"/>
  <c r="BX168" i="26"/>
  <c r="BX173" i="26" s="1"/>
  <c r="CG160" i="26"/>
  <c r="CG165" i="26" s="1"/>
  <c r="CF160" i="26"/>
  <c r="CF165" i="26" s="1"/>
  <c r="CE160" i="26"/>
  <c r="CE165" i="26" s="1"/>
  <c r="CD160" i="26"/>
  <c r="CD165" i="26" s="1"/>
  <c r="CC160" i="26"/>
  <c r="CC165" i="26" s="1"/>
  <c r="CB160" i="26"/>
  <c r="CB165" i="26" s="1"/>
  <c r="CA160" i="26"/>
  <c r="CA165" i="26" s="1"/>
  <c r="BZ160" i="26"/>
  <c r="BZ165" i="26" s="1"/>
  <c r="BY160" i="26"/>
  <c r="BY165" i="26" s="1"/>
  <c r="BX160" i="26"/>
  <c r="BX165" i="26" s="1"/>
  <c r="CG159" i="26"/>
  <c r="CG164" i="26" s="1"/>
  <c r="CF159" i="26"/>
  <c r="CF164" i="26" s="1"/>
  <c r="CE159" i="26"/>
  <c r="CE164" i="26" s="1"/>
  <c r="CD159" i="26"/>
  <c r="CD164" i="26" s="1"/>
  <c r="CC159" i="26"/>
  <c r="CC164" i="26" s="1"/>
  <c r="CB159" i="26"/>
  <c r="CB164" i="26" s="1"/>
  <c r="CA159" i="26"/>
  <c r="CA164" i="26" s="1"/>
  <c r="BZ159" i="26"/>
  <c r="BZ164" i="26" s="1"/>
  <c r="BY159" i="26"/>
  <c r="BY164" i="26" s="1"/>
  <c r="BX159" i="26"/>
  <c r="BX164" i="26" s="1"/>
  <c r="CG158" i="26"/>
  <c r="CG163" i="26" s="1"/>
  <c r="CF158" i="26"/>
  <c r="CF163" i="26" s="1"/>
  <c r="CE158" i="26"/>
  <c r="CE163" i="26" s="1"/>
  <c r="CD158" i="26"/>
  <c r="CD163" i="26" s="1"/>
  <c r="CC158" i="26"/>
  <c r="CB158" i="26"/>
  <c r="CA158" i="26"/>
  <c r="BZ158" i="26"/>
  <c r="BZ163" i="26" s="1"/>
  <c r="BY158" i="26"/>
  <c r="BY163" i="26" s="1"/>
  <c r="BX158" i="26"/>
  <c r="BX163" i="26" s="1"/>
  <c r="CG150" i="26"/>
  <c r="CG155" i="26" s="1"/>
  <c r="CF150" i="26"/>
  <c r="CF155" i="26" s="1"/>
  <c r="CE150" i="26"/>
  <c r="CE155" i="26" s="1"/>
  <c r="CD150" i="26"/>
  <c r="CD155" i="26" s="1"/>
  <c r="CC150" i="26"/>
  <c r="CC155" i="26" s="1"/>
  <c r="CB150" i="26"/>
  <c r="CB155" i="26" s="1"/>
  <c r="CA150" i="26"/>
  <c r="CA155" i="26" s="1"/>
  <c r="BZ150" i="26"/>
  <c r="BZ155" i="26" s="1"/>
  <c r="BY150" i="26"/>
  <c r="BY155" i="26" s="1"/>
  <c r="BX150" i="26"/>
  <c r="BX155" i="26" s="1"/>
  <c r="CG149" i="26"/>
  <c r="CG154" i="26" s="1"/>
  <c r="CF149" i="26"/>
  <c r="CF154" i="26" s="1"/>
  <c r="CE149" i="26"/>
  <c r="CE154" i="26" s="1"/>
  <c r="CD149" i="26"/>
  <c r="CD154" i="26" s="1"/>
  <c r="CC149" i="26"/>
  <c r="CC154" i="26" s="1"/>
  <c r="CB149" i="26"/>
  <c r="CB154" i="26" s="1"/>
  <c r="CA149" i="26"/>
  <c r="CA154" i="26" s="1"/>
  <c r="BZ149" i="26"/>
  <c r="BZ154" i="26" s="1"/>
  <c r="BY149" i="26"/>
  <c r="BY154" i="26" s="1"/>
  <c r="BX149" i="26"/>
  <c r="BX154" i="26" s="1"/>
  <c r="CG148" i="26"/>
  <c r="CG153" i="26" s="1"/>
  <c r="CF148" i="26"/>
  <c r="CF153" i="26" s="1"/>
  <c r="CF156" i="26" s="1"/>
  <c r="CE148" i="26"/>
  <c r="CD148" i="26"/>
  <c r="CC148" i="26"/>
  <c r="CB148" i="26"/>
  <c r="CB153" i="26" s="1"/>
  <c r="CA148" i="26"/>
  <c r="CA153" i="26" s="1"/>
  <c r="BZ148" i="26"/>
  <c r="BZ153" i="26" s="1"/>
  <c r="BY148" i="26"/>
  <c r="BY153" i="26" s="1"/>
  <c r="BX148" i="26"/>
  <c r="BX153" i="26" s="1"/>
  <c r="CG140" i="26"/>
  <c r="CG145" i="26" s="1"/>
  <c r="CF140" i="26"/>
  <c r="CF145" i="26" s="1"/>
  <c r="CE140" i="26"/>
  <c r="CE145" i="26" s="1"/>
  <c r="CD140" i="26"/>
  <c r="CD145" i="26" s="1"/>
  <c r="CC140" i="26"/>
  <c r="CC145" i="26" s="1"/>
  <c r="CB140" i="26"/>
  <c r="CB145" i="26" s="1"/>
  <c r="CA140" i="26"/>
  <c r="CA145" i="26" s="1"/>
  <c r="BZ140" i="26"/>
  <c r="BZ145" i="26" s="1"/>
  <c r="BY140" i="26"/>
  <c r="BY145" i="26" s="1"/>
  <c r="BX140" i="26"/>
  <c r="BX145" i="26" s="1"/>
  <c r="CG139" i="26"/>
  <c r="CG144" i="26" s="1"/>
  <c r="CF139" i="26"/>
  <c r="CF144" i="26" s="1"/>
  <c r="CE139" i="26"/>
  <c r="CE144" i="26" s="1"/>
  <c r="CD139" i="26"/>
  <c r="CD144" i="26" s="1"/>
  <c r="CC139" i="26"/>
  <c r="CC144" i="26" s="1"/>
  <c r="CB139" i="26"/>
  <c r="CB144" i="26" s="1"/>
  <c r="CA139" i="26"/>
  <c r="CA144" i="26" s="1"/>
  <c r="BZ139" i="26"/>
  <c r="BZ144" i="26" s="1"/>
  <c r="BY139" i="26"/>
  <c r="BY144" i="26" s="1"/>
  <c r="BX139" i="26"/>
  <c r="BX144" i="26" s="1"/>
  <c r="CG138" i="26"/>
  <c r="CF138" i="26"/>
  <c r="CE138" i="26"/>
  <c r="CD138" i="26"/>
  <c r="CD143" i="26" s="1"/>
  <c r="CC138" i="26"/>
  <c r="CC143" i="26" s="1"/>
  <c r="CB138" i="26"/>
  <c r="CB143" i="26" s="1"/>
  <c r="CA138" i="26"/>
  <c r="CA143" i="26" s="1"/>
  <c r="BZ138" i="26"/>
  <c r="BZ143" i="26" s="1"/>
  <c r="BZ146" i="26" s="1"/>
  <c r="BY138" i="26"/>
  <c r="BX138" i="26"/>
  <c r="CG130" i="26"/>
  <c r="CG135" i="26" s="1"/>
  <c r="CF130" i="26"/>
  <c r="CF135" i="26" s="1"/>
  <c r="CE130" i="26"/>
  <c r="CE135" i="26" s="1"/>
  <c r="CD130" i="26"/>
  <c r="CD135" i="26" s="1"/>
  <c r="CC130" i="26"/>
  <c r="CC135" i="26" s="1"/>
  <c r="CB130" i="26"/>
  <c r="CB135" i="26" s="1"/>
  <c r="CA130" i="26"/>
  <c r="CA135" i="26" s="1"/>
  <c r="BZ130" i="26"/>
  <c r="BZ135" i="26" s="1"/>
  <c r="BY130" i="26"/>
  <c r="BY135" i="26" s="1"/>
  <c r="BX130" i="26"/>
  <c r="BX135" i="26" s="1"/>
  <c r="CG129" i="26"/>
  <c r="CG134" i="26" s="1"/>
  <c r="CF129" i="26"/>
  <c r="CF134" i="26" s="1"/>
  <c r="CE129" i="26"/>
  <c r="CE134" i="26" s="1"/>
  <c r="CD129" i="26"/>
  <c r="CD134" i="26" s="1"/>
  <c r="CC129" i="26"/>
  <c r="CC134" i="26" s="1"/>
  <c r="CB129" i="26"/>
  <c r="CB134" i="26" s="1"/>
  <c r="CA129" i="26"/>
  <c r="CA134" i="26" s="1"/>
  <c r="BZ129" i="26"/>
  <c r="BZ134" i="26" s="1"/>
  <c r="BY129" i="26"/>
  <c r="BY134" i="26" s="1"/>
  <c r="BX129" i="26"/>
  <c r="BX134" i="26" s="1"/>
  <c r="CG128" i="26"/>
  <c r="CF128" i="26"/>
  <c r="CF133" i="26" s="1"/>
  <c r="CE128" i="26"/>
  <c r="CE133" i="26" s="1"/>
  <c r="CD128" i="26"/>
  <c r="CD133" i="26" s="1"/>
  <c r="CC128" i="26"/>
  <c r="CC133" i="26" s="1"/>
  <c r="CB128" i="26"/>
  <c r="CB133" i="26" s="1"/>
  <c r="CA128" i="26"/>
  <c r="BZ128" i="26"/>
  <c r="BY128" i="26"/>
  <c r="BY131" i="26" s="1"/>
  <c r="BX128" i="26"/>
  <c r="BX133" i="26" s="1"/>
  <c r="CG120" i="26"/>
  <c r="CG125" i="26" s="1"/>
  <c r="CF120" i="26"/>
  <c r="CF125" i="26" s="1"/>
  <c r="CE120" i="26"/>
  <c r="CE125" i="26" s="1"/>
  <c r="CD120" i="26"/>
  <c r="CD125" i="26" s="1"/>
  <c r="CC120" i="26"/>
  <c r="CC125" i="26" s="1"/>
  <c r="CB120" i="26"/>
  <c r="CB125" i="26" s="1"/>
  <c r="CA120" i="26"/>
  <c r="CA125" i="26" s="1"/>
  <c r="BZ120" i="26"/>
  <c r="BZ125" i="26" s="1"/>
  <c r="BY120" i="26"/>
  <c r="BY125" i="26" s="1"/>
  <c r="BX120" i="26"/>
  <c r="BX125" i="26" s="1"/>
  <c r="CG119" i="26"/>
  <c r="CG124" i="26" s="1"/>
  <c r="CF119" i="26"/>
  <c r="CF124" i="26" s="1"/>
  <c r="CE119" i="26"/>
  <c r="CE124" i="26" s="1"/>
  <c r="CD119" i="26"/>
  <c r="CD124" i="26" s="1"/>
  <c r="CC119" i="26"/>
  <c r="CC124" i="26" s="1"/>
  <c r="CB119" i="26"/>
  <c r="CB124" i="26" s="1"/>
  <c r="CA119" i="26"/>
  <c r="CA124" i="26" s="1"/>
  <c r="BZ119" i="26"/>
  <c r="BZ124" i="26" s="1"/>
  <c r="BY119" i="26"/>
  <c r="BY124" i="26" s="1"/>
  <c r="BX119" i="26"/>
  <c r="BX124" i="26" s="1"/>
  <c r="CG118" i="26"/>
  <c r="CF118" i="26"/>
  <c r="CE118" i="26"/>
  <c r="CD118" i="26"/>
  <c r="CD123" i="26" s="1"/>
  <c r="CC118" i="26"/>
  <c r="CB118" i="26"/>
  <c r="CA118" i="26"/>
  <c r="BZ118" i="26"/>
  <c r="BY118" i="26"/>
  <c r="BX118" i="26"/>
  <c r="CG110" i="26"/>
  <c r="CG115" i="26" s="1"/>
  <c r="CF110" i="26"/>
  <c r="CF115" i="26" s="1"/>
  <c r="CE110" i="26"/>
  <c r="CE115" i="26" s="1"/>
  <c r="CD110" i="26"/>
  <c r="CD115" i="26" s="1"/>
  <c r="CC110" i="26"/>
  <c r="CC115" i="26" s="1"/>
  <c r="CB110" i="26"/>
  <c r="CB115" i="26" s="1"/>
  <c r="CA110" i="26"/>
  <c r="CA115" i="26" s="1"/>
  <c r="BZ110" i="26"/>
  <c r="BZ115" i="26" s="1"/>
  <c r="BY110" i="26"/>
  <c r="BY115" i="26" s="1"/>
  <c r="BX110" i="26"/>
  <c r="BX115" i="26" s="1"/>
  <c r="CG109" i="26"/>
  <c r="CG114" i="26" s="1"/>
  <c r="CF109" i="26"/>
  <c r="CF114" i="26" s="1"/>
  <c r="CE109" i="26"/>
  <c r="CE114" i="26" s="1"/>
  <c r="CD109" i="26"/>
  <c r="CD114" i="26" s="1"/>
  <c r="CC109" i="26"/>
  <c r="CC114" i="26" s="1"/>
  <c r="CB109" i="26"/>
  <c r="CB114" i="26" s="1"/>
  <c r="CA109" i="26"/>
  <c r="CA114" i="26" s="1"/>
  <c r="BZ109" i="26"/>
  <c r="BZ114" i="26" s="1"/>
  <c r="BY109" i="26"/>
  <c r="BY114" i="26" s="1"/>
  <c r="BX109" i="26"/>
  <c r="BX114" i="26" s="1"/>
  <c r="CG108" i="26"/>
  <c r="CG113" i="26" s="1"/>
  <c r="CG116" i="26" s="1"/>
  <c r="CF108" i="26"/>
  <c r="CF113" i="26" s="1"/>
  <c r="CE108" i="26"/>
  <c r="CE113" i="26" s="1"/>
  <c r="CD108" i="26"/>
  <c r="CD113" i="26" s="1"/>
  <c r="CC108" i="26"/>
  <c r="CB108" i="26"/>
  <c r="CA108" i="26"/>
  <c r="CA113" i="26" s="1"/>
  <c r="BZ108" i="26"/>
  <c r="BZ113" i="26" s="1"/>
  <c r="BY108" i="26"/>
  <c r="BX108" i="26"/>
  <c r="BX113" i="26" s="1"/>
  <c r="CG100" i="26"/>
  <c r="CG105" i="26" s="1"/>
  <c r="CF100" i="26"/>
  <c r="CF105" i="26" s="1"/>
  <c r="CE100" i="26"/>
  <c r="CE105" i="26" s="1"/>
  <c r="CD100" i="26"/>
  <c r="CD105" i="26" s="1"/>
  <c r="CC100" i="26"/>
  <c r="CC105" i="26" s="1"/>
  <c r="CB100" i="26"/>
  <c r="CB105" i="26" s="1"/>
  <c r="CA100" i="26"/>
  <c r="CA105" i="26" s="1"/>
  <c r="BZ100" i="26"/>
  <c r="BZ105" i="26" s="1"/>
  <c r="BY100" i="26"/>
  <c r="BY105" i="26" s="1"/>
  <c r="BX100" i="26"/>
  <c r="BX105" i="26" s="1"/>
  <c r="CG99" i="26"/>
  <c r="CG104" i="26" s="1"/>
  <c r="CF99" i="26"/>
  <c r="CF104" i="26" s="1"/>
  <c r="CE99" i="26"/>
  <c r="CE104" i="26" s="1"/>
  <c r="CD99" i="26"/>
  <c r="CD104" i="26" s="1"/>
  <c r="CC99" i="26"/>
  <c r="CC104" i="26" s="1"/>
  <c r="CB99" i="26"/>
  <c r="CB104" i="26" s="1"/>
  <c r="CA99" i="26"/>
  <c r="CA104" i="26" s="1"/>
  <c r="BZ99" i="26"/>
  <c r="BZ104" i="26" s="1"/>
  <c r="BY99" i="26"/>
  <c r="BY104" i="26" s="1"/>
  <c r="BX99" i="26"/>
  <c r="BX104" i="26" s="1"/>
  <c r="CG98" i="26"/>
  <c r="CG103" i="26" s="1"/>
  <c r="CF98" i="26"/>
  <c r="CF103" i="26" s="1"/>
  <c r="CE98" i="26"/>
  <c r="CD98" i="26"/>
  <c r="CC98" i="26"/>
  <c r="CB98" i="26"/>
  <c r="CB103" i="26" s="1"/>
  <c r="CA98" i="26"/>
  <c r="CA103" i="26" s="1"/>
  <c r="BZ98" i="26"/>
  <c r="BZ103" i="26" s="1"/>
  <c r="BY98" i="26"/>
  <c r="BY103" i="26" s="1"/>
  <c r="BX98" i="26"/>
  <c r="BX103" i="26" s="1"/>
  <c r="CC93" i="26"/>
  <c r="CG90" i="26"/>
  <c r="CG95" i="26" s="1"/>
  <c r="CF90" i="26"/>
  <c r="CF95" i="26" s="1"/>
  <c r="CE90" i="26"/>
  <c r="CE95" i="26" s="1"/>
  <c r="CD90" i="26"/>
  <c r="CD95" i="26" s="1"/>
  <c r="CC90" i="26"/>
  <c r="CC95" i="26" s="1"/>
  <c r="CB90" i="26"/>
  <c r="CB95" i="26" s="1"/>
  <c r="CA90" i="26"/>
  <c r="CA95" i="26" s="1"/>
  <c r="BZ90" i="26"/>
  <c r="BZ95" i="26" s="1"/>
  <c r="BY90" i="26"/>
  <c r="BY95" i="26" s="1"/>
  <c r="BX90" i="26"/>
  <c r="BX95" i="26" s="1"/>
  <c r="CG89" i="26"/>
  <c r="CG94" i="26" s="1"/>
  <c r="CF89" i="26"/>
  <c r="CF94" i="26" s="1"/>
  <c r="CE89" i="26"/>
  <c r="CE94" i="26" s="1"/>
  <c r="CD89" i="26"/>
  <c r="CD94" i="26" s="1"/>
  <c r="CC89" i="26"/>
  <c r="CC94" i="26" s="1"/>
  <c r="CB89" i="26"/>
  <c r="CB94" i="26" s="1"/>
  <c r="CA89" i="26"/>
  <c r="CA94" i="26" s="1"/>
  <c r="BZ89" i="26"/>
  <c r="BZ94" i="26" s="1"/>
  <c r="BY89" i="26"/>
  <c r="BY94" i="26" s="1"/>
  <c r="BX89" i="26"/>
  <c r="BX94" i="26" s="1"/>
  <c r="CG88" i="26"/>
  <c r="CF88" i="26"/>
  <c r="CE88" i="26"/>
  <c r="CE93" i="26" s="1"/>
  <c r="CD88" i="26"/>
  <c r="CD93" i="26" s="1"/>
  <c r="CC88" i="26"/>
  <c r="CC91" i="26" s="1"/>
  <c r="CB88" i="26"/>
  <c r="CB93" i="26" s="1"/>
  <c r="CA88" i="26"/>
  <c r="CA93" i="26" s="1"/>
  <c r="BZ88" i="26"/>
  <c r="BY88" i="26"/>
  <c r="BX88" i="26"/>
  <c r="CG80" i="26"/>
  <c r="CG85" i="26" s="1"/>
  <c r="CF80" i="26"/>
  <c r="CF85" i="26" s="1"/>
  <c r="CE80" i="26"/>
  <c r="CE85" i="26" s="1"/>
  <c r="CD80" i="26"/>
  <c r="CD85" i="26" s="1"/>
  <c r="CC80" i="26"/>
  <c r="CC85" i="26" s="1"/>
  <c r="CB80" i="26"/>
  <c r="CB85" i="26" s="1"/>
  <c r="CA80" i="26"/>
  <c r="CA85" i="26" s="1"/>
  <c r="BZ80" i="26"/>
  <c r="BZ85" i="26" s="1"/>
  <c r="BY80" i="26"/>
  <c r="BY85" i="26" s="1"/>
  <c r="BX80" i="26"/>
  <c r="BX85" i="26" s="1"/>
  <c r="CG79" i="26"/>
  <c r="CG84" i="26" s="1"/>
  <c r="CF79" i="26"/>
  <c r="CF84" i="26" s="1"/>
  <c r="CE79" i="26"/>
  <c r="CE84" i="26" s="1"/>
  <c r="CD79" i="26"/>
  <c r="CD84" i="26" s="1"/>
  <c r="CC79" i="26"/>
  <c r="CC84" i="26" s="1"/>
  <c r="CB79" i="26"/>
  <c r="CB84" i="26" s="1"/>
  <c r="CA79" i="26"/>
  <c r="CA84" i="26" s="1"/>
  <c r="BZ79" i="26"/>
  <c r="BZ84" i="26" s="1"/>
  <c r="BY79" i="26"/>
  <c r="BY84" i="26" s="1"/>
  <c r="BX79" i="26"/>
  <c r="BX84" i="26" s="1"/>
  <c r="CG78" i="26"/>
  <c r="CF78" i="26"/>
  <c r="CF83" i="26" s="1"/>
  <c r="CE78" i="26"/>
  <c r="CE83" i="26" s="1"/>
  <c r="CE86" i="26" s="1"/>
  <c r="CD78" i="26"/>
  <c r="CD83" i="26" s="1"/>
  <c r="CD86" i="26" s="1"/>
  <c r="CC78" i="26"/>
  <c r="CC83" i="26" s="1"/>
  <c r="CB78" i="26"/>
  <c r="CB83" i="26" s="1"/>
  <c r="CA78" i="26"/>
  <c r="BZ78" i="26"/>
  <c r="BY78" i="26"/>
  <c r="BY83" i="26" s="1"/>
  <c r="BX78" i="26"/>
  <c r="BX83" i="26" s="1"/>
  <c r="CG70" i="26"/>
  <c r="CG75" i="26" s="1"/>
  <c r="CF70" i="26"/>
  <c r="CF75" i="26" s="1"/>
  <c r="CE70" i="26"/>
  <c r="CE75" i="26" s="1"/>
  <c r="CD70" i="26"/>
  <c r="CD75" i="26" s="1"/>
  <c r="CC70" i="26"/>
  <c r="CC75" i="26" s="1"/>
  <c r="CB70" i="26"/>
  <c r="CB75" i="26" s="1"/>
  <c r="CA70" i="26"/>
  <c r="CA75" i="26" s="1"/>
  <c r="BZ70" i="26"/>
  <c r="BZ75" i="26" s="1"/>
  <c r="BY70" i="26"/>
  <c r="BY75" i="26" s="1"/>
  <c r="BX70" i="26"/>
  <c r="BX75" i="26" s="1"/>
  <c r="CG69" i="26"/>
  <c r="CG74" i="26" s="1"/>
  <c r="CF69" i="26"/>
  <c r="CF74" i="26" s="1"/>
  <c r="CE69" i="26"/>
  <c r="CE74" i="26" s="1"/>
  <c r="CD69" i="26"/>
  <c r="CD74" i="26" s="1"/>
  <c r="CC69" i="26"/>
  <c r="CC74" i="26" s="1"/>
  <c r="CB69" i="26"/>
  <c r="CB74" i="26" s="1"/>
  <c r="CA69" i="26"/>
  <c r="CA74" i="26" s="1"/>
  <c r="BZ69" i="26"/>
  <c r="BZ74" i="26" s="1"/>
  <c r="BY69" i="26"/>
  <c r="BY74" i="26" s="1"/>
  <c r="BX69" i="26"/>
  <c r="BX74" i="26" s="1"/>
  <c r="CG68" i="26"/>
  <c r="CG73" i="26" s="1"/>
  <c r="CF68" i="26"/>
  <c r="CF73" i="26" s="1"/>
  <c r="CE68" i="26"/>
  <c r="CE73" i="26" s="1"/>
  <c r="CD68" i="26"/>
  <c r="CD73" i="26" s="1"/>
  <c r="CC68" i="26"/>
  <c r="CB68" i="26"/>
  <c r="CA68" i="26"/>
  <c r="CA73" i="26" s="1"/>
  <c r="BZ68" i="26"/>
  <c r="BZ73" i="26" s="1"/>
  <c r="BY68" i="26"/>
  <c r="BY73" i="26" s="1"/>
  <c r="BX68" i="26"/>
  <c r="BX73" i="26" s="1"/>
  <c r="CG60" i="26"/>
  <c r="CG65" i="26" s="1"/>
  <c r="CF60" i="26"/>
  <c r="CF65" i="26" s="1"/>
  <c r="CE60" i="26"/>
  <c r="CE65" i="26" s="1"/>
  <c r="CD60" i="26"/>
  <c r="CD65" i="26" s="1"/>
  <c r="CC60" i="26"/>
  <c r="CC65" i="26" s="1"/>
  <c r="CB60" i="26"/>
  <c r="CB65" i="26" s="1"/>
  <c r="CA60" i="26"/>
  <c r="CA65" i="26" s="1"/>
  <c r="BZ60" i="26"/>
  <c r="BZ65" i="26" s="1"/>
  <c r="BY60" i="26"/>
  <c r="BY65" i="26" s="1"/>
  <c r="BX60" i="26"/>
  <c r="BX65" i="26" s="1"/>
  <c r="CG59" i="26"/>
  <c r="CG64" i="26" s="1"/>
  <c r="CF59" i="26"/>
  <c r="CF64" i="26" s="1"/>
  <c r="CE59" i="26"/>
  <c r="CE64" i="26" s="1"/>
  <c r="CD59" i="26"/>
  <c r="CD64" i="26" s="1"/>
  <c r="CC59" i="26"/>
  <c r="CC64" i="26" s="1"/>
  <c r="CB59" i="26"/>
  <c r="CB64" i="26" s="1"/>
  <c r="CA59" i="26"/>
  <c r="CA64" i="26" s="1"/>
  <c r="BZ59" i="26"/>
  <c r="BZ64" i="26" s="1"/>
  <c r="BY59" i="26"/>
  <c r="BY64" i="26" s="1"/>
  <c r="BX59" i="26"/>
  <c r="BX64" i="26" s="1"/>
  <c r="CG58" i="26"/>
  <c r="CG63" i="26" s="1"/>
  <c r="CF58" i="26"/>
  <c r="CF63" i="26" s="1"/>
  <c r="CE58" i="26"/>
  <c r="CE61" i="26" s="1"/>
  <c r="CD58" i="26"/>
  <c r="CC58" i="26"/>
  <c r="CB58" i="26"/>
  <c r="CB63" i="26" s="1"/>
  <c r="CA58" i="26"/>
  <c r="CA63" i="26" s="1"/>
  <c r="BZ58" i="26"/>
  <c r="BZ63" i="26" s="1"/>
  <c r="BY58" i="26"/>
  <c r="BY63" i="26" s="1"/>
  <c r="BX58" i="26"/>
  <c r="BX63" i="26" s="1"/>
  <c r="CG50" i="26"/>
  <c r="CG55" i="26" s="1"/>
  <c r="CF50" i="26"/>
  <c r="CF55" i="26" s="1"/>
  <c r="CE50" i="26"/>
  <c r="CE55" i="26" s="1"/>
  <c r="CD50" i="26"/>
  <c r="CD55" i="26" s="1"/>
  <c r="CC50" i="26"/>
  <c r="CC55" i="26" s="1"/>
  <c r="CB50" i="26"/>
  <c r="CB55" i="26" s="1"/>
  <c r="CA50" i="26"/>
  <c r="CA55" i="26" s="1"/>
  <c r="BZ50" i="26"/>
  <c r="BZ55" i="26" s="1"/>
  <c r="BY50" i="26"/>
  <c r="BY55" i="26" s="1"/>
  <c r="BX50" i="26"/>
  <c r="BX55" i="26" s="1"/>
  <c r="CG49" i="26"/>
  <c r="CG54" i="26" s="1"/>
  <c r="CF49" i="26"/>
  <c r="CF54" i="26" s="1"/>
  <c r="CE49" i="26"/>
  <c r="CE54" i="26" s="1"/>
  <c r="CD49" i="26"/>
  <c r="CD54" i="26" s="1"/>
  <c r="CC49" i="26"/>
  <c r="CC54" i="26" s="1"/>
  <c r="CB49" i="26"/>
  <c r="CB54" i="26" s="1"/>
  <c r="CA49" i="26"/>
  <c r="CA54" i="26" s="1"/>
  <c r="BZ49" i="26"/>
  <c r="BZ54" i="26" s="1"/>
  <c r="BY49" i="26"/>
  <c r="BY54" i="26" s="1"/>
  <c r="BX49" i="26"/>
  <c r="BX54" i="26" s="1"/>
  <c r="CG48" i="26"/>
  <c r="CF48" i="26"/>
  <c r="CE48" i="26"/>
  <c r="CE53" i="26" s="1"/>
  <c r="CD48" i="26"/>
  <c r="CD53" i="26" s="1"/>
  <c r="CC48" i="26"/>
  <c r="CC53" i="26" s="1"/>
  <c r="CC56" i="26" s="1"/>
  <c r="CB48" i="26"/>
  <c r="CB53" i="26" s="1"/>
  <c r="CA48" i="26"/>
  <c r="CA53" i="26" s="1"/>
  <c r="BZ48" i="26"/>
  <c r="BZ53" i="26" s="1"/>
  <c r="BY48" i="26"/>
  <c r="BX48" i="26"/>
  <c r="CG40" i="26"/>
  <c r="CG45" i="26" s="1"/>
  <c r="CF40" i="26"/>
  <c r="CF45" i="26" s="1"/>
  <c r="CE40" i="26"/>
  <c r="CE45" i="26" s="1"/>
  <c r="CD40" i="26"/>
  <c r="CD45" i="26" s="1"/>
  <c r="CC40" i="26"/>
  <c r="CC45" i="26" s="1"/>
  <c r="CB40" i="26"/>
  <c r="CB45" i="26" s="1"/>
  <c r="CA40" i="26"/>
  <c r="CA45" i="26" s="1"/>
  <c r="BZ40" i="26"/>
  <c r="BZ45" i="26" s="1"/>
  <c r="BY40" i="26"/>
  <c r="BY45" i="26" s="1"/>
  <c r="BX40" i="26"/>
  <c r="BX45" i="26" s="1"/>
  <c r="CG39" i="26"/>
  <c r="CG44" i="26" s="1"/>
  <c r="CF39" i="26"/>
  <c r="CF44" i="26" s="1"/>
  <c r="CE39" i="26"/>
  <c r="CE44" i="26" s="1"/>
  <c r="CD39" i="26"/>
  <c r="CD44" i="26" s="1"/>
  <c r="CC39" i="26"/>
  <c r="CC44" i="26" s="1"/>
  <c r="CB39" i="26"/>
  <c r="CB44" i="26" s="1"/>
  <c r="CA39" i="26"/>
  <c r="CA44" i="26" s="1"/>
  <c r="BZ39" i="26"/>
  <c r="BZ44" i="26" s="1"/>
  <c r="BY39" i="26"/>
  <c r="BY44" i="26" s="1"/>
  <c r="BX39" i="26"/>
  <c r="BX44" i="26" s="1"/>
  <c r="CG38" i="26"/>
  <c r="CF38" i="26"/>
  <c r="CF43" i="26" s="1"/>
  <c r="CF46" i="26" s="1"/>
  <c r="CE38" i="26"/>
  <c r="CD38" i="26"/>
  <c r="CD43" i="26" s="1"/>
  <c r="CC38" i="26"/>
  <c r="CC43" i="26" s="1"/>
  <c r="CB38" i="26"/>
  <c r="CB43" i="26" s="1"/>
  <c r="CA38" i="26"/>
  <c r="BZ38" i="26"/>
  <c r="BY38" i="26"/>
  <c r="BY41" i="26" s="1"/>
  <c r="BX38" i="26"/>
  <c r="BX43" i="26" s="1"/>
  <c r="CG30" i="26"/>
  <c r="CG35" i="26" s="1"/>
  <c r="CF30" i="26"/>
  <c r="CF35" i="26" s="1"/>
  <c r="CE30" i="26"/>
  <c r="CE35" i="26" s="1"/>
  <c r="CD30" i="26"/>
  <c r="CD35" i="26" s="1"/>
  <c r="CC30" i="26"/>
  <c r="CC35" i="26" s="1"/>
  <c r="CB30" i="26"/>
  <c r="CB35" i="26" s="1"/>
  <c r="CA30" i="26"/>
  <c r="CA35" i="26" s="1"/>
  <c r="BZ30" i="26"/>
  <c r="BZ35" i="26" s="1"/>
  <c r="BY30" i="26"/>
  <c r="BY35" i="26" s="1"/>
  <c r="BX30" i="26"/>
  <c r="BX35" i="26" s="1"/>
  <c r="CG29" i="26"/>
  <c r="CG34" i="26" s="1"/>
  <c r="CF29" i="26"/>
  <c r="CF34" i="26" s="1"/>
  <c r="CE29" i="26"/>
  <c r="CE34" i="26" s="1"/>
  <c r="CD29" i="26"/>
  <c r="CD34" i="26" s="1"/>
  <c r="CC29" i="26"/>
  <c r="CC34" i="26" s="1"/>
  <c r="CB29" i="26"/>
  <c r="CB34" i="26" s="1"/>
  <c r="CA29" i="26"/>
  <c r="CA34" i="26" s="1"/>
  <c r="BZ29" i="26"/>
  <c r="BZ34" i="26" s="1"/>
  <c r="BY29" i="26"/>
  <c r="BY34" i="26" s="1"/>
  <c r="BX29" i="26"/>
  <c r="BX34" i="26" s="1"/>
  <c r="CG28" i="26"/>
  <c r="CG31" i="26" s="1"/>
  <c r="CF28" i="26"/>
  <c r="CF33" i="26" s="1"/>
  <c r="CE28" i="26"/>
  <c r="CE33" i="26" s="1"/>
  <c r="CD28" i="26"/>
  <c r="CC28" i="26"/>
  <c r="CB28" i="26"/>
  <c r="CA28" i="26"/>
  <c r="BZ28" i="26"/>
  <c r="BZ33" i="26" s="1"/>
  <c r="BY28" i="26"/>
  <c r="BY33" i="26" s="1"/>
  <c r="BX28" i="26"/>
  <c r="BX33" i="26" s="1"/>
  <c r="BX36" i="26" s="1"/>
  <c r="CG20" i="26"/>
  <c r="CG25" i="26" s="1"/>
  <c r="CF20" i="26"/>
  <c r="CF25" i="26" s="1"/>
  <c r="CE20" i="26"/>
  <c r="CE25" i="26" s="1"/>
  <c r="CD20" i="26"/>
  <c r="CD25" i="26" s="1"/>
  <c r="CC20" i="26"/>
  <c r="CC25" i="26" s="1"/>
  <c r="CB20" i="26"/>
  <c r="CB25" i="26" s="1"/>
  <c r="CA20" i="26"/>
  <c r="CA25" i="26" s="1"/>
  <c r="BZ20" i="26"/>
  <c r="BZ25" i="26" s="1"/>
  <c r="BY20" i="26"/>
  <c r="BY25" i="26" s="1"/>
  <c r="BX20" i="26"/>
  <c r="BX25" i="26" s="1"/>
  <c r="CG19" i="26"/>
  <c r="CG24" i="26" s="1"/>
  <c r="CF19" i="26"/>
  <c r="CF24" i="26" s="1"/>
  <c r="CE19" i="26"/>
  <c r="CE24" i="26" s="1"/>
  <c r="CD19" i="26"/>
  <c r="CD24" i="26" s="1"/>
  <c r="CC19" i="26"/>
  <c r="CC24" i="26" s="1"/>
  <c r="CB19" i="26"/>
  <c r="CB24" i="26" s="1"/>
  <c r="CA19" i="26"/>
  <c r="CA24" i="26" s="1"/>
  <c r="BZ19" i="26"/>
  <c r="BZ24" i="26" s="1"/>
  <c r="BY19" i="26"/>
  <c r="BY24" i="26" s="1"/>
  <c r="BX19" i="26"/>
  <c r="BX24" i="26" s="1"/>
  <c r="CG18" i="26"/>
  <c r="CG23" i="26" s="1"/>
  <c r="CF18" i="26"/>
  <c r="CE18" i="26"/>
  <c r="CD18" i="26"/>
  <c r="CC18" i="26"/>
  <c r="CB18" i="26"/>
  <c r="CA18" i="26"/>
  <c r="BZ18" i="26"/>
  <c r="BZ23" i="26" s="1"/>
  <c r="BY18" i="26"/>
  <c r="BY23" i="26" s="1"/>
  <c r="BX18" i="26"/>
  <c r="BX23" i="26" s="1"/>
  <c r="CG10" i="26"/>
  <c r="CG15" i="26" s="1"/>
  <c r="CF10" i="26"/>
  <c r="CF15" i="26" s="1"/>
  <c r="CE10" i="26"/>
  <c r="CE15" i="26" s="1"/>
  <c r="CD10" i="26"/>
  <c r="CD15" i="26" s="1"/>
  <c r="CC10" i="26"/>
  <c r="CC15" i="26" s="1"/>
  <c r="CB10" i="26"/>
  <c r="CB15" i="26" s="1"/>
  <c r="CA10" i="26"/>
  <c r="CA15" i="26" s="1"/>
  <c r="BZ10" i="26"/>
  <c r="BZ15" i="26" s="1"/>
  <c r="BY10" i="26"/>
  <c r="BY15" i="26" s="1"/>
  <c r="BX10" i="26"/>
  <c r="BX15" i="26" s="1"/>
  <c r="CG9" i="26"/>
  <c r="CG14" i="26" s="1"/>
  <c r="CF9" i="26"/>
  <c r="CF14" i="26" s="1"/>
  <c r="CE9" i="26"/>
  <c r="CE14" i="26" s="1"/>
  <c r="CD9" i="26"/>
  <c r="CD14" i="26" s="1"/>
  <c r="CC9" i="26"/>
  <c r="CB9" i="26"/>
  <c r="CB14" i="26" s="1"/>
  <c r="CA9" i="26"/>
  <c r="CA14" i="26" s="1"/>
  <c r="BZ9" i="26"/>
  <c r="BZ14" i="26" s="1"/>
  <c r="BY9" i="26"/>
  <c r="BY14" i="26" s="1"/>
  <c r="BX9" i="26"/>
  <c r="BX14" i="26" s="1"/>
  <c r="CG8" i="26"/>
  <c r="CG13" i="26" s="1"/>
  <c r="CF8" i="26"/>
  <c r="CF13" i="26" s="1"/>
  <c r="CF16" i="26" s="1"/>
  <c r="CE8" i="26"/>
  <c r="CE13" i="26" s="1"/>
  <c r="CE16" i="26" s="1"/>
  <c r="CD8" i="26"/>
  <c r="CD13" i="26" s="1"/>
  <c r="CC8" i="26"/>
  <c r="CC13" i="26" s="1"/>
  <c r="CB8" i="26"/>
  <c r="CB13" i="26" s="1"/>
  <c r="CA8" i="26"/>
  <c r="CA13" i="26" s="1"/>
  <c r="BZ8" i="26"/>
  <c r="BY8" i="26"/>
  <c r="BY13" i="26" s="1"/>
  <c r="BY16" i="26" s="1"/>
  <c r="BX8" i="26"/>
  <c r="BX13" i="26" s="1"/>
  <c r="BX16" i="26" s="1"/>
  <c r="CS230" i="26"/>
  <c r="CS235" i="26" s="1"/>
  <c r="CR230" i="26"/>
  <c r="CR235" i="26" s="1"/>
  <c r="CQ230" i="26"/>
  <c r="CQ235" i="26" s="1"/>
  <c r="CP230" i="26"/>
  <c r="CP235" i="26" s="1"/>
  <c r="CO230" i="26"/>
  <c r="CO235" i="26" s="1"/>
  <c r="CN230" i="26"/>
  <c r="CN235" i="26" s="1"/>
  <c r="CM230" i="26"/>
  <c r="CL230" i="26"/>
  <c r="CL235" i="26" s="1"/>
  <c r="CK230" i="26"/>
  <c r="CK235" i="26" s="1"/>
  <c r="CJ230" i="26"/>
  <c r="CJ235" i="26" s="1"/>
  <c r="CS229" i="26"/>
  <c r="CS234" i="26" s="1"/>
  <c r="CR229" i="26"/>
  <c r="CR234" i="26" s="1"/>
  <c r="CQ229" i="26"/>
  <c r="CQ234" i="26" s="1"/>
  <c r="CP229" i="26"/>
  <c r="CP234" i="26" s="1"/>
  <c r="CO229" i="26"/>
  <c r="CO234" i="26" s="1"/>
  <c r="CN229" i="26"/>
  <c r="CN234" i="26" s="1"/>
  <c r="CM229" i="26"/>
  <c r="CM234" i="26" s="1"/>
  <c r="CL229" i="26"/>
  <c r="CL234" i="26" s="1"/>
  <c r="CK229" i="26"/>
  <c r="CK234" i="26" s="1"/>
  <c r="CJ229" i="26"/>
  <c r="CJ234" i="26" s="1"/>
  <c r="CS228" i="26"/>
  <c r="CR228" i="26"/>
  <c r="CQ228" i="26"/>
  <c r="CQ231" i="26" s="1"/>
  <c r="CP228" i="26"/>
  <c r="CP233" i="26" s="1"/>
  <c r="CO228" i="26"/>
  <c r="CO231" i="26" s="1"/>
  <c r="CN228" i="26"/>
  <c r="CM228" i="26"/>
  <c r="CM233" i="26" s="1"/>
  <c r="CL228" i="26"/>
  <c r="CL233" i="26" s="1"/>
  <c r="CJ228" i="26"/>
  <c r="CO223" i="26"/>
  <c r="CS220" i="26"/>
  <c r="CS225" i="26" s="1"/>
  <c r="CR220" i="26"/>
  <c r="CR225" i="26" s="1"/>
  <c r="CQ220" i="26"/>
  <c r="CQ225" i="26" s="1"/>
  <c r="CP220" i="26"/>
  <c r="CP225" i="26" s="1"/>
  <c r="CO220" i="26"/>
  <c r="CN220" i="26"/>
  <c r="CN225" i="26" s="1"/>
  <c r="CM220" i="26"/>
  <c r="CM225" i="26" s="1"/>
  <c r="CL220" i="26"/>
  <c r="CL225" i="26" s="1"/>
  <c r="CK220" i="26"/>
  <c r="CK225" i="26" s="1"/>
  <c r="CJ220" i="26"/>
  <c r="CJ225" i="26" s="1"/>
  <c r="CS219" i="26"/>
  <c r="CS224" i="26" s="1"/>
  <c r="CR219" i="26"/>
  <c r="CR224" i="26" s="1"/>
  <c r="CQ219" i="26"/>
  <c r="CQ224" i="26" s="1"/>
  <c r="CP219" i="26"/>
  <c r="CP224" i="26" s="1"/>
  <c r="CO219" i="26"/>
  <c r="CO224" i="26" s="1"/>
  <c r="CN219" i="26"/>
  <c r="CN224" i="26" s="1"/>
  <c r="CM219" i="26"/>
  <c r="CM224" i="26" s="1"/>
  <c r="CL219" i="26"/>
  <c r="CL224" i="26" s="1"/>
  <c r="CK219" i="26"/>
  <c r="CK224" i="26" s="1"/>
  <c r="CJ219" i="26"/>
  <c r="CJ224" i="26" s="1"/>
  <c r="CS218" i="26"/>
  <c r="CR218" i="26"/>
  <c r="CR223" i="26" s="1"/>
  <c r="CQ218" i="26"/>
  <c r="CQ221" i="26" s="1"/>
  <c r="CP218" i="26"/>
  <c r="CO218" i="26"/>
  <c r="CN218" i="26"/>
  <c r="CN223" i="26" s="1"/>
  <c r="CM218" i="26"/>
  <c r="CM223" i="26" s="1"/>
  <c r="CL218" i="26"/>
  <c r="CO241" i="26"/>
  <c r="CS240" i="26"/>
  <c r="CS245" i="26" s="1"/>
  <c r="CR240" i="26"/>
  <c r="CR245" i="26" s="1"/>
  <c r="CQ240" i="26"/>
  <c r="CP240" i="26"/>
  <c r="CP245" i="26" s="1"/>
  <c r="CO240" i="26"/>
  <c r="CO245" i="26" s="1"/>
  <c r="CN240" i="26"/>
  <c r="CN245" i="26" s="1"/>
  <c r="CM240" i="26"/>
  <c r="CM245" i="26" s="1"/>
  <c r="CL240" i="26"/>
  <c r="CL245" i="26" s="1"/>
  <c r="CK240" i="26"/>
  <c r="CK245" i="26" s="1"/>
  <c r="CJ240" i="26"/>
  <c r="CJ245" i="26" s="1"/>
  <c r="CS239" i="26"/>
  <c r="CS244" i="26" s="1"/>
  <c r="CR239" i="26"/>
  <c r="CR244" i="26" s="1"/>
  <c r="CQ239" i="26"/>
  <c r="CQ244" i="26" s="1"/>
  <c r="CP239" i="26"/>
  <c r="CP244" i="26" s="1"/>
  <c r="CO239" i="26"/>
  <c r="CO244" i="26" s="1"/>
  <c r="CN239" i="26"/>
  <c r="CN244" i="26" s="1"/>
  <c r="CM239" i="26"/>
  <c r="CM244" i="26" s="1"/>
  <c r="CL239" i="26"/>
  <c r="CL244" i="26" s="1"/>
  <c r="CK239" i="26"/>
  <c r="CK244" i="26" s="1"/>
  <c r="CJ239" i="26"/>
  <c r="CJ244" i="26" s="1"/>
  <c r="CS238" i="26"/>
  <c r="CR238" i="26"/>
  <c r="CQ238" i="26"/>
  <c r="CQ243" i="26" s="1"/>
  <c r="CP238" i="26"/>
  <c r="CP243" i="26" s="1"/>
  <c r="CO238" i="26"/>
  <c r="CO243" i="26" s="1"/>
  <c r="CN238" i="26"/>
  <c r="CM238" i="26"/>
  <c r="CL238" i="26"/>
  <c r="CL243" i="26" s="1"/>
  <c r="CK238" i="26"/>
  <c r="CK241" i="26" s="1"/>
  <c r="CJ238" i="26"/>
  <c r="CS210" i="26"/>
  <c r="CR210" i="26"/>
  <c r="CR215" i="26" s="1"/>
  <c r="CQ210" i="26"/>
  <c r="CQ215" i="26" s="1"/>
  <c r="CP210" i="26"/>
  <c r="CP215" i="26" s="1"/>
  <c r="CO210" i="26"/>
  <c r="CO215" i="26" s="1"/>
  <c r="CN210" i="26"/>
  <c r="CN215" i="26" s="1"/>
  <c r="CM210" i="26"/>
  <c r="CM215" i="26" s="1"/>
  <c r="CL210" i="26"/>
  <c r="CL215" i="26" s="1"/>
  <c r="CK210" i="26"/>
  <c r="CK215" i="26" s="1"/>
  <c r="CJ210" i="26"/>
  <c r="CJ215" i="26" s="1"/>
  <c r="CS209" i="26"/>
  <c r="CS214" i="26" s="1"/>
  <c r="CR209" i="26"/>
  <c r="CR214" i="26" s="1"/>
  <c r="CQ209" i="26"/>
  <c r="CQ214" i="26" s="1"/>
  <c r="CP209" i="26"/>
  <c r="CP214" i="26" s="1"/>
  <c r="CO209" i="26"/>
  <c r="CO214" i="26" s="1"/>
  <c r="CN209" i="26"/>
  <c r="CM209" i="26"/>
  <c r="CM214" i="26" s="1"/>
  <c r="CL209" i="26"/>
  <c r="CL214" i="26" s="1"/>
  <c r="CK209" i="26"/>
  <c r="CK214" i="26" s="1"/>
  <c r="CJ209" i="26"/>
  <c r="CJ214" i="26" s="1"/>
  <c r="CS208" i="26"/>
  <c r="CS213" i="26" s="1"/>
  <c r="CR208" i="26"/>
  <c r="CR213" i="26" s="1"/>
  <c r="CQ208" i="26"/>
  <c r="CP208" i="26"/>
  <c r="CO208" i="26"/>
  <c r="CO211" i="26" s="1"/>
  <c r="CN208" i="26"/>
  <c r="CN213" i="26" s="1"/>
  <c r="CM208" i="26"/>
  <c r="CL208" i="26"/>
  <c r="CK208" i="26"/>
  <c r="CK213" i="26" s="1"/>
  <c r="CJ208" i="26"/>
  <c r="CJ213" i="26" s="1"/>
  <c r="CS200" i="26"/>
  <c r="CS205" i="26" s="1"/>
  <c r="CR200" i="26"/>
  <c r="CR205" i="26" s="1"/>
  <c r="CQ200" i="26"/>
  <c r="CQ205" i="26" s="1"/>
  <c r="CP200" i="26"/>
  <c r="CP205" i="26" s="1"/>
  <c r="CO200" i="26"/>
  <c r="CO205" i="26" s="1"/>
  <c r="CN200" i="26"/>
  <c r="CN205" i="26" s="1"/>
  <c r="CM200" i="26"/>
  <c r="CM205" i="26" s="1"/>
  <c r="CL200" i="26"/>
  <c r="CL205" i="26" s="1"/>
  <c r="CK200" i="26"/>
  <c r="CK205" i="26" s="1"/>
  <c r="CJ200" i="26"/>
  <c r="CJ205" i="26" s="1"/>
  <c r="CS199" i="26"/>
  <c r="CS204" i="26" s="1"/>
  <c r="CR199" i="26"/>
  <c r="CR204" i="26" s="1"/>
  <c r="CQ199" i="26"/>
  <c r="CQ204" i="26" s="1"/>
  <c r="CP199" i="26"/>
  <c r="CP204" i="26" s="1"/>
  <c r="CO199" i="26"/>
  <c r="CO204" i="26" s="1"/>
  <c r="CN199" i="26"/>
  <c r="CN204" i="26" s="1"/>
  <c r="CM199" i="26"/>
  <c r="CM204" i="26" s="1"/>
  <c r="CL199" i="26"/>
  <c r="CK199" i="26"/>
  <c r="CK204" i="26" s="1"/>
  <c r="CJ199" i="26"/>
  <c r="CJ204" i="26" s="1"/>
  <c r="CS198" i="26"/>
  <c r="CR198" i="26"/>
  <c r="CQ198" i="26"/>
  <c r="CP198" i="26"/>
  <c r="CP203" i="26" s="1"/>
  <c r="CO198" i="26"/>
  <c r="CN198" i="26"/>
  <c r="CM198" i="26"/>
  <c r="CM203" i="26" s="1"/>
  <c r="CL198" i="26"/>
  <c r="CL203" i="26" s="1"/>
  <c r="CK198" i="26"/>
  <c r="CK203" i="26" s="1"/>
  <c r="CJ198" i="26"/>
  <c r="CM191" i="26"/>
  <c r="CS190" i="26"/>
  <c r="CS195" i="26" s="1"/>
  <c r="CR190" i="26"/>
  <c r="CR195" i="26" s="1"/>
  <c r="CQ190" i="26"/>
  <c r="CQ195" i="26" s="1"/>
  <c r="CP190" i="26"/>
  <c r="CP195" i="26" s="1"/>
  <c r="CO190" i="26"/>
  <c r="CN190" i="26"/>
  <c r="CN195" i="26" s="1"/>
  <c r="CM190" i="26"/>
  <c r="CM195" i="26" s="1"/>
  <c r="CL190" i="26"/>
  <c r="CL195" i="26" s="1"/>
  <c r="CK190" i="26"/>
  <c r="CK195" i="26" s="1"/>
  <c r="CJ190" i="26"/>
  <c r="CJ195" i="26" s="1"/>
  <c r="CS189" i="26"/>
  <c r="CS194" i="26" s="1"/>
  <c r="CR189" i="26"/>
  <c r="CQ189" i="26"/>
  <c r="CQ194" i="26" s="1"/>
  <c r="CP189" i="26"/>
  <c r="CP194" i="26" s="1"/>
  <c r="CO189" i="26"/>
  <c r="CO194" i="26" s="1"/>
  <c r="CN189" i="26"/>
  <c r="CM189" i="26"/>
  <c r="CM194" i="26" s="1"/>
  <c r="CL189" i="26"/>
  <c r="CL194" i="26" s="1"/>
  <c r="CK189" i="26"/>
  <c r="CK194" i="26" s="1"/>
  <c r="CJ189" i="26"/>
  <c r="CJ194" i="26" s="1"/>
  <c r="CS188" i="26"/>
  <c r="CR188" i="26"/>
  <c r="CR193" i="26" s="1"/>
  <c r="CQ188" i="26"/>
  <c r="CP188" i="26"/>
  <c r="CO188" i="26"/>
  <c r="CO193" i="26" s="1"/>
  <c r="CN188" i="26"/>
  <c r="CN193" i="26" s="1"/>
  <c r="CM188" i="26"/>
  <c r="CM193" i="26" s="1"/>
  <c r="CL188" i="26"/>
  <c r="CJ188" i="26"/>
  <c r="CJ193" i="26" s="1"/>
  <c r="CM185" i="26"/>
  <c r="CS180" i="26"/>
  <c r="CS185" i="26" s="1"/>
  <c r="CR180" i="26"/>
  <c r="CR185" i="26" s="1"/>
  <c r="CQ180" i="26"/>
  <c r="CP180" i="26"/>
  <c r="CP185" i="26" s="1"/>
  <c r="CO180" i="26"/>
  <c r="CO185" i="26" s="1"/>
  <c r="CN180" i="26"/>
  <c r="CN185" i="26" s="1"/>
  <c r="CM180" i="26"/>
  <c r="CL180" i="26"/>
  <c r="CL185" i="26" s="1"/>
  <c r="CK180" i="26"/>
  <c r="CK185" i="26" s="1"/>
  <c r="CJ180" i="26"/>
  <c r="CJ185" i="26" s="1"/>
  <c r="CS179" i="26"/>
  <c r="CS184" i="26" s="1"/>
  <c r="CR179" i="26"/>
  <c r="CR184" i="26" s="1"/>
  <c r="CQ179" i="26"/>
  <c r="CQ184" i="26" s="1"/>
  <c r="CP179" i="26"/>
  <c r="CP184" i="26" s="1"/>
  <c r="CO179" i="26"/>
  <c r="CO184" i="26" s="1"/>
  <c r="CN179" i="26"/>
  <c r="CN184" i="26" s="1"/>
  <c r="CM179" i="26"/>
  <c r="CM184" i="26" s="1"/>
  <c r="CL179" i="26"/>
  <c r="CL184" i="26" s="1"/>
  <c r="CK179" i="26"/>
  <c r="CK184" i="26" s="1"/>
  <c r="CJ179" i="26"/>
  <c r="CJ184" i="26" s="1"/>
  <c r="CS178" i="26"/>
  <c r="CR178" i="26"/>
  <c r="CQ178" i="26"/>
  <c r="CQ183" i="26" s="1"/>
  <c r="CP178" i="26"/>
  <c r="CP183" i="26" s="1"/>
  <c r="CO178" i="26"/>
  <c r="CO183" i="26" s="1"/>
  <c r="CN178" i="26"/>
  <c r="CM178" i="26"/>
  <c r="CM183" i="26" s="1"/>
  <c r="CL178" i="26"/>
  <c r="CL183" i="26" s="1"/>
  <c r="CK178" i="26"/>
  <c r="CS170" i="26"/>
  <c r="CS175" i="26" s="1"/>
  <c r="CR170" i="26"/>
  <c r="CR175" i="26" s="1"/>
  <c r="CQ170" i="26"/>
  <c r="CQ175" i="26" s="1"/>
  <c r="CP170" i="26"/>
  <c r="CP175" i="26" s="1"/>
  <c r="CO170" i="26"/>
  <c r="CO175" i="26" s="1"/>
  <c r="CN170" i="26"/>
  <c r="CN175" i="26" s="1"/>
  <c r="CM170" i="26"/>
  <c r="CM175" i="26" s="1"/>
  <c r="CL170" i="26"/>
  <c r="CL175" i="26" s="1"/>
  <c r="CK170" i="26"/>
  <c r="CK175" i="26" s="1"/>
  <c r="CJ170" i="26"/>
  <c r="CJ175" i="26" s="1"/>
  <c r="CS169" i="26"/>
  <c r="CS174" i="26" s="1"/>
  <c r="CR169" i="26"/>
  <c r="CR174" i="26" s="1"/>
  <c r="CQ169" i="26"/>
  <c r="CQ174" i="26" s="1"/>
  <c r="CP169" i="26"/>
  <c r="CP174" i="26" s="1"/>
  <c r="CO169" i="26"/>
  <c r="CO174" i="26" s="1"/>
  <c r="CN169" i="26"/>
  <c r="CM169" i="26"/>
  <c r="CM174" i="26" s="1"/>
  <c r="CL169" i="26"/>
  <c r="CL174" i="26" s="1"/>
  <c r="CK169" i="26"/>
  <c r="CK174" i="26" s="1"/>
  <c r="CJ169" i="26"/>
  <c r="CJ174" i="26" s="1"/>
  <c r="CS168" i="26"/>
  <c r="CS173" i="26" s="1"/>
  <c r="CR168" i="26"/>
  <c r="CR173" i="26" s="1"/>
  <c r="CQ168" i="26"/>
  <c r="CP168" i="26"/>
  <c r="CO168" i="26"/>
  <c r="CO173" i="26" s="1"/>
  <c r="CN168" i="26"/>
  <c r="CN173" i="26" s="1"/>
  <c r="CM168" i="26"/>
  <c r="CL168" i="26"/>
  <c r="CJ168" i="26"/>
  <c r="CJ173" i="26" s="1"/>
  <c r="CS160" i="26"/>
  <c r="CS165" i="26" s="1"/>
  <c r="CR160" i="26"/>
  <c r="CR165" i="26" s="1"/>
  <c r="CQ160" i="26"/>
  <c r="CQ165" i="26" s="1"/>
  <c r="CP160" i="26"/>
  <c r="CP165" i="26" s="1"/>
  <c r="CO160" i="26"/>
  <c r="CO165" i="26" s="1"/>
  <c r="CN160" i="26"/>
  <c r="CN165" i="26" s="1"/>
  <c r="CM160" i="26"/>
  <c r="CM165" i="26" s="1"/>
  <c r="CL160" i="26"/>
  <c r="CL165" i="26" s="1"/>
  <c r="CK160" i="26"/>
  <c r="CK165" i="26" s="1"/>
  <c r="CJ160" i="26"/>
  <c r="CJ165" i="26" s="1"/>
  <c r="CS159" i="26"/>
  <c r="CS164" i="26" s="1"/>
  <c r="CR159" i="26"/>
  <c r="CR164" i="26" s="1"/>
  <c r="CQ159" i="26"/>
  <c r="CQ164" i="26" s="1"/>
  <c r="CP159" i="26"/>
  <c r="CO159" i="26"/>
  <c r="CO164" i="26" s="1"/>
  <c r="CN159" i="26"/>
  <c r="CN164" i="26" s="1"/>
  <c r="CM159" i="26"/>
  <c r="CM164" i="26" s="1"/>
  <c r="CL159" i="26"/>
  <c r="CL164" i="26" s="1"/>
  <c r="CK159" i="26"/>
  <c r="CK164" i="26" s="1"/>
  <c r="CJ159" i="26"/>
  <c r="CJ164" i="26" s="1"/>
  <c r="CS158" i="26"/>
  <c r="CR158" i="26"/>
  <c r="CR161" i="26" s="1"/>
  <c r="CQ158" i="26"/>
  <c r="CP158" i="26"/>
  <c r="CP163" i="26" s="1"/>
  <c r="CO158" i="26"/>
  <c r="CN158" i="26"/>
  <c r="CM158" i="26"/>
  <c r="CM163" i="26" s="1"/>
  <c r="CL158" i="26"/>
  <c r="CL163" i="26" s="1"/>
  <c r="CK158" i="26"/>
  <c r="CJ158" i="26"/>
  <c r="CS150" i="26"/>
  <c r="CS155" i="26" s="1"/>
  <c r="CR150" i="26"/>
  <c r="CR155" i="26" s="1"/>
  <c r="CQ150" i="26"/>
  <c r="CQ155" i="26" s="1"/>
  <c r="CP150" i="26"/>
  <c r="CP155" i="26" s="1"/>
  <c r="CO150" i="26"/>
  <c r="CO155" i="26" s="1"/>
  <c r="CN150" i="26"/>
  <c r="CN155" i="26" s="1"/>
  <c r="CM150" i="26"/>
  <c r="CM155" i="26" s="1"/>
  <c r="CL150" i="26"/>
  <c r="CL155" i="26" s="1"/>
  <c r="CK150" i="26"/>
  <c r="CK155" i="26" s="1"/>
  <c r="CJ150" i="26"/>
  <c r="CJ155" i="26" s="1"/>
  <c r="CS149" i="26"/>
  <c r="CS154" i="26" s="1"/>
  <c r="CR149" i="26"/>
  <c r="CQ149" i="26"/>
  <c r="CQ154" i="26" s="1"/>
  <c r="CP149" i="26"/>
  <c r="CP154" i="26" s="1"/>
  <c r="CO149" i="26"/>
  <c r="CO154" i="26" s="1"/>
  <c r="CN149" i="26"/>
  <c r="CN154" i="26" s="1"/>
  <c r="CM149" i="26"/>
  <c r="CM154" i="26" s="1"/>
  <c r="CL149" i="26"/>
  <c r="CL154" i="26" s="1"/>
  <c r="CK149" i="26"/>
  <c r="CK154" i="26" s="1"/>
  <c r="CJ149" i="26"/>
  <c r="CJ154" i="26" s="1"/>
  <c r="CS148" i="26"/>
  <c r="CR148" i="26"/>
  <c r="CR153" i="26" s="1"/>
  <c r="CQ148" i="26"/>
  <c r="CP148" i="26"/>
  <c r="CO148" i="26"/>
  <c r="CO151" i="26" s="1"/>
  <c r="CN148" i="26"/>
  <c r="CM148" i="26"/>
  <c r="CL148" i="26"/>
  <c r="CK148" i="26"/>
  <c r="CK151" i="26" s="1"/>
  <c r="CJ148" i="26"/>
  <c r="CJ153" i="26" s="1"/>
  <c r="CS140" i="26"/>
  <c r="CS145" i="26" s="1"/>
  <c r="CR140" i="26"/>
  <c r="CR145" i="26" s="1"/>
  <c r="CQ140" i="26"/>
  <c r="CQ145" i="26" s="1"/>
  <c r="CP140" i="26"/>
  <c r="CP145" i="26" s="1"/>
  <c r="CO140" i="26"/>
  <c r="CO145" i="26" s="1"/>
  <c r="CN140" i="26"/>
  <c r="CN145" i="26" s="1"/>
  <c r="CM140" i="26"/>
  <c r="CM145" i="26" s="1"/>
  <c r="CL140" i="26"/>
  <c r="CL145" i="26" s="1"/>
  <c r="CK140" i="26"/>
  <c r="CK145" i="26" s="1"/>
  <c r="CJ140" i="26"/>
  <c r="CJ145" i="26" s="1"/>
  <c r="CS139" i="26"/>
  <c r="CS144" i="26" s="1"/>
  <c r="CR139" i="26"/>
  <c r="CR144" i="26" s="1"/>
  <c r="CQ139" i="26"/>
  <c r="CQ144" i="26" s="1"/>
  <c r="CP139" i="26"/>
  <c r="CP144" i="26" s="1"/>
  <c r="CO139" i="26"/>
  <c r="CO144" i="26" s="1"/>
  <c r="CN139" i="26"/>
  <c r="CN144" i="26" s="1"/>
  <c r="CM139" i="26"/>
  <c r="CM144" i="26" s="1"/>
  <c r="CL139" i="26"/>
  <c r="CL144" i="26" s="1"/>
  <c r="CK139" i="26"/>
  <c r="CK144" i="26" s="1"/>
  <c r="CJ139" i="26"/>
  <c r="CJ144" i="26" s="1"/>
  <c r="CS138" i="26"/>
  <c r="CR138" i="26"/>
  <c r="CQ138" i="26"/>
  <c r="CQ143" i="26" s="1"/>
  <c r="CP138" i="26"/>
  <c r="CP143" i="26" s="1"/>
  <c r="CO138" i="26"/>
  <c r="CN138" i="26"/>
  <c r="CM138" i="26"/>
  <c r="CL138" i="26"/>
  <c r="CL143" i="26" s="1"/>
  <c r="CK138" i="26"/>
  <c r="CJ138" i="26"/>
  <c r="CS130" i="26"/>
  <c r="CS135" i="26" s="1"/>
  <c r="CR130" i="26"/>
  <c r="CR135" i="26" s="1"/>
  <c r="CQ130" i="26"/>
  <c r="CQ135" i="26" s="1"/>
  <c r="CP130" i="26"/>
  <c r="CP135" i="26" s="1"/>
  <c r="CO130" i="26"/>
  <c r="CO135" i="26" s="1"/>
  <c r="CN130" i="26"/>
  <c r="CN135" i="26" s="1"/>
  <c r="CM130" i="26"/>
  <c r="CM135" i="26" s="1"/>
  <c r="CL130" i="26"/>
  <c r="CL135" i="26" s="1"/>
  <c r="CK130" i="26"/>
  <c r="CK135" i="26" s="1"/>
  <c r="CJ130" i="26"/>
  <c r="CJ135" i="26" s="1"/>
  <c r="CS129" i="26"/>
  <c r="CS134" i="26" s="1"/>
  <c r="CR129" i="26"/>
  <c r="CR134" i="26" s="1"/>
  <c r="CQ129" i="26"/>
  <c r="CQ134" i="26" s="1"/>
  <c r="CP129" i="26"/>
  <c r="CP134" i="26" s="1"/>
  <c r="CO129" i="26"/>
  <c r="CO134" i="26" s="1"/>
  <c r="CN129" i="26"/>
  <c r="CN134" i="26" s="1"/>
  <c r="CM129" i="26"/>
  <c r="CM134" i="26" s="1"/>
  <c r="CL129" i="26"/>
  <c r="CL134" i="26" s="1"/>
  <c r="CK129" i="26"/>
  <c r="CK134" i="26" s="1"/>
  <c r="CJ129" i="26"/>
  <c r="CJ134" i="26" s="1"/>
  <c r="CS128" i="26"/>
  <c r="CR128" i="26"/>
  <c r="CR133" i="26" s="1"/>
  <c r="CR136" i="26" s="1"/>
  <c r="CQ128" i="26"/>
  <c r="CP128" i="26"/>
  <c r="CO128" i="26"/>
  <c r="CO133" i="26" s="1"/>
  <c r="CN128" i="26"/>
  <c r="CN133" i="26" s="1"/>
  <c r="CM128" i="26"/>
  <c r="CL128" i="26"/>
  <c r="CK128" i="26"/>
  <c r="CK131" i="26" s="1"/>
  <c r="CJ128" i="26"/>
  <c r="CJ133" i="26" s="1"/>
  <c r="CS120" i="26"/>
  <c r="CS125" i="26" s="1"/>
  <c r="CR120" i="26"/>
  <c r="CR125" i="26" s="1"/>
  <c r="CQ120" i="26"/>
  <c r="CQ125" i="26" s="1"/>
  <c r="CP120" i="26"/>
  <c r="CP125" i="26" s="1"/>
  <c r="CO120" i="26"/>
  <c r="CO125" i="26" s="1"/>
  <c r="CN120" i="26"/>
  <c r="CN125" i="26" s="1"/>
  <c r="CM120" i="26"/>
  <c r="CM125" i="26" s="1"/>
  <c r="CL120" i="26"/>
  <c r="CL125" i="26" s="1"/>
  <c r="CK120" i="26"/>
  <c r="CK125" i="26" s="1"/>
  <c r="CJ120" i="26"/>
  <c r="CJ125" i="26" s="1"/>
  <c r="CS119" i="26"/>
  <c r="CS124" i="26" s="1"/>
  <c r="CR119" i="26"/>
  <c r="CR124" i="26" s="1"/>
  <c r="CQ119" i="26"/>
  <c r="CP119" i="26"/>
  <c r="CP124" i="26" s="1"/>
  <c r="CO119" i="26"/>
  <c r="CO124" i="26" s="1"/>
  <c r="CN119" i="26"/>
  <c r="CN124" i="26" s="1"/>
  <c r="CM119" i="26"/>
  <c r="CM124" i="26" s="1"/>
  <c r="CL119" i="26"/>
  <c r="CL124" i="26" s="1"/>
  <c r="CK119" i="26"/>
  <c r="CK124" i="26" s="1"/>
  <c r="CJ119" i="26"/>
  <c r="CJ124" i="26" s="1"/>
  <c r="CS118" i="26"/>
  <c r="CR118" i="26"/>
  <c r="CR123" i="26" s="1"/>
  <c r="CQ118" i="26"/>
  <c r="CQ123" i="26" s="1"/>
  <c r="CP118" i="26"/>
  <c r="CP123" i="26" s="1"/>
  <c r="CO118" i="26"/>
  <c r="CN118" i="26"/>
  <c r="CM118" i="26"/>
  <c r="CM123" i="26" s="1"/>
  <c r="CL118" i="26"/>
  <c r="CK118" i="26"/>
  <c r="CJ118" i="26"/>
  <c r="CJ123" i="26" s="1"/>
  <c r="CL115" i="26"/>
  <c r="CS110" i="26"/>
  <c r="CS115" i="26" s="1"/>
  <c r="CR110" i="26"/>
  <c r="CR115" i="26" s="1"/>
  <c r="CQ110" i="26"/>
  <c r="CQ115" i="26" s="1"/>
  <c r="CP110" i="26"/>
  <c r="CP115" i="26" s="1"/>
  <c r="CO110" i="26"/>
  <c r="CO115" i="26" s="1"/>
  <c r="CN110" i="26"/>
  <c r="CN115" i="26" s="1"/>
  <c r="CM110" i="26"/>
  <c r="CM115" i="26" s="1"/>
  <c r="CL110" i="26"/>
  <c r="CK110" i="26"/>
  <c r="CK115" i="26" s="1"/>
  <c r="CJ110" i="26"/>
  <c r="CJ115" i="26" s="1"/>
  <c r="CS109" i="26"/>
  <c r="CS114" i="26" s="1"/>
  <c r="CR109" i="26"/>
  <c r="CQ109" i="26"/>
  <c r="CQ114" i="26" s="1"/>
  <c r="CP109" i="26"/>
  <c r="CP114" i="26" s="1"/>
  <c r="CO109" i="26"/>
  <c r="CO114" i="26" s="1"/>
  <c r="CN109" i="26"/>
  <c r="CN114" i="26" s="1"/>
  <c r="CM109" i="26"/>
  <c r="CM114" i="26" s="1"/>
  <c r="CL109" i="26"/>
  <c r="CL114" i="26" s="1"/>
  <c r="CK109" i="26"/>
  <c r="CJ109" i="26"/>
  <c r="CS108" i="26"/>
  <c r="CS113" i="26" s="1"/>
  <c r="CR108" i="26"/>
  <c r="CR113" i="26" s="1"/>
  <c r="CQ108" i="26"/>
  <c r="CP108" i="26"/>
  <c r="CP113" i="26" s="1"/>
  <c r="CO108" i="26"/>
  <c r="CO113" i="26" s="1"/>
  <c r="CN108" i="26"/>
  <c r="CN113" i="26" s="1"/>
  <c r="CM108" i="26"/>
  <c r="CL108" i="26"/>
  <c r="CK108" i="26"/>
  <c r="CK113" i="26" s="1"/>
  <c r="CS100" i="26"/>
  <c r="CS105" i="26" s="1"/>
  <c r="CR100" i="26"/>
  <c r="CR105" i="26" s="1"/>
  <c r="CQ100" i="26"/>
  <c r="CQ105" i="26" s="1"/>
  <c r="CP100" i="26"/>
  <c r="CP105" i="26" s="1"/>
  <c r="CO100" i="26"/>
  <c r="CO105" i="26" s="1"/>
  <c r="CN100" i="26"/>
  <c r="CN105" i="26" s="1"/>
  <c r="CM100" i="26"/>
  <c r="CM105" i="26" s="1"/>
  <c r="CL100" i="26"/>
  <c r="CL105" i="26" s="1"/>
  <c r="CK100" i="26"/>
  <c r="CK105" i="26" s="1"/>
  <c r="CJ100" i="26"/>
  <c r="CS99" i="26"/>
  <c r="CS104" i="26" s="1"/>
  <c r="CR99" i="26"/>
  <c r="CR104" i="26" s="1"/>
  <c r="CQ99" i="26"/>
  <c r="CQ104" i="26" s="1"/>
  <c r="CP99" i="26"/>
  <c r="CP104" i="26" s="1"/>
  <c r="CO99" i="26"/>
  <c r="CO104" i="26" s="1"/>
  <c r="CN99" i="26"/>
  <c r="CN104" i="26" s="1"/>
  <c r="CM99" i="26"/>
  <c r="CM104" i="26" s="1"/>
  <c r="CL99" i="26"/>
  <c r="CK99" i="26"/>
  <c r="CK104" i="26" s="1"/>
  <c r="CJ99" i="26"/>
  <c r="CJ104" i="26" s="1"/>
  <c r="CS98" i="26"/>
  <c r="CR98" i="26"/>
  <c r="CR103" i="26" s="1"/>
  <c r="CQ98" i="26"/>
  <c r="CQ103" i="26" s="1"/>
  <c r="CP98" i="26"/>
  <c r="CP103" i="26" s="1"/>
  <c r="CO98" i="26"/>
  <c r="CN98" i="26"/>
  <c r="CM98" i="26"/>
  <c r="CM103" i="26" s="1"/>
  <c r="CL98" i="26"/>
  <c r="CL103" i="26" s="1"/>
  <c r="CK98" i="26"/>
  <c r="CJ98" i="26"/>
  <c r="CJ103" i="26" s="1"/>
  <c r="CS90" i="26"/>
  <c r="CS95" i="26" s="1"/>
  <c r="CR90" i="26"/>
  <c r="CR95" i="26" s="1"/>
  <c r="CQ90" i="26"/>
  <c r="CQ95" i="26" s="1"/>
  <c r="CP90" i="26"/>
  <c r="CP95" i="26" s="1"/>
  <c r="CO90" i="26"/>
  <c r="CO95" i="26" s="1"/>
  <c r="CN90" i="26"/>
  <c r="CN95" i="26" s="1"/>
  <c r="CM90" i="26"/>
  <c r="CM95" i="26" s="1"/>
  <c r="CL90" i="26"/>
  <c r="CK90" i="26"/>
  <c r="CK95" i="26" s="1"/>
  <c r="CJ90" i="26"/>
  <c r="CJ95" i="26" s="1"/>
  <c r="CS89" i="26"/>
  <c r="CS94" i="26" s="1"/>
  <c r="CR89" i="26"/>
  <c r="CR94" i="26" s="1"/>
  <c r="CQ89" i="26"/>
  <c r="CQ94" i="26" s="1"/>
  <c r="CP89" i="26"/>
  <c r="CP94" i="26" s="1"/>
  <c r="CO89" i="26"/>
  <c r="CO94" i="26" s="1"/>
  <c r="CN89" i="26"/>
  <c r="CN94" i="26" s="1"/>
  <c r="CM89" i="26"/>
  <c r="CM94" i="26" s="1"/>
  <c r="CL89" i="26"/>
  <c r="CL94" i="26" s="1"/>
  <c r="CK89" i="26"/>
  <c r="CK94" i="26" s="1"/>
  <c r="CJ89" i="26"/>
  <c r="CJ94" i="26" s="1"/>
  <c r="CS88" i="26"/>
  <c r="CS93" i="26" s="1"/>
  <c r="CR88" i="26"/>
  <c r="CQ88" i="26"/>
  <c r="CP88" i="26"/>
  <c r="CP91" i="26" s="1"/>
  <c r="CO88" i="26"/>
  <c r="CN88" i="26"/>
  <c r="CN93" i="26" s="1"/>
  <c r="CM88" i="26"/>
  <c r="CL88" i="26"/>
  <c r="CL93" i="26" s="1"/>
  <c r="CK88" i="26"/>
  <c r="CK93" i="26" s="1"/>
  <c r="CJ88" i="26"/>
  <c r="CS80" i="26"/>
  <c r="CS85" i="26" s="1"/>
  <c r="CR80" i="26"/>
  <c r="CR85" i="26" s="1"/>
  <c r="CQ80" i="26"/>
  <c r="CQ85" i="26" s="1"/>
  <c r="CP80" i="26"/>
  <c r="CP85" i="26" s="1"/>
  <c r="CO80" i="26"/>
  <c r="CO85" i="26" s="1"/>
  <c r="CN80" i="26"/>
  <c r="CM80" i="26"/>
  <c r="CM85" i="26" s="1"/>
  <c r="CL80" i="26"/>
  <c r="CL85" i="26" s="1"/>
  <c r="CK80" i="26"/>
  <c r="CK85" i="26" s="1"/>
  <c r="CJ80" i="26"/>
  <c r="CJ85" i="26" s="1"/>
  <c r="CS79" i="26"/>
  <c r="CS84" i="26" s="1"/>
  <c r="CR79" i="26"/>
  <c r="CR84" i="26" s="1"/>
  <c r="CQ79" i="26"/>
  <c r="CQ84" i="26" s="1"/>
  <c r="CP79" i="26"/>
  <c r="CP84" i="26" s="1"/>
  <c r="CO79" i="26"/>
  <c r="CO84" i="26" s="1"/>
  <c r="CN79" i="26"/>
  <c r="CN84" i="26" s="1"/>
  <c r="CM79" i="26"/>
  <c r="CM84" i="26" s="1"/>
  <c r="CL79" i="26"/>
  <c r="CL84" i="26" s="1"/>
  <c r="CK79" i="26"/>
  <c r="CK84" i="26" s="1"/>
  <c r="CJ79" i="26"/>
  <c r="CJ84" i="26" s="1"/>
  <c r="CS78" i="26"/>
  <c r="CR78" i="26"/>
  <c r="CR83" i="26" s="1"/>
  <c r="CQ78" i="26"/>
  <c r="CQ83" i="26" s="1"/>
  <c r="CP78" i="26"/>
  <c r="CP83" i="26" s="1"/>
  <c r="CO78" i="26"/>
  <c r="CN78" i="26"/>
  <c r="CN83" i="26" s="1"/>
  <c r="CM78" i="26"/>
  <c r="CM83" i="26" s="1"/>
  <c r="CL78" i="26"/>
  <c r="CK78" i="26"/>
  <c r="CJ78" i="26"/>
  <c r="CJ83" i="26" s="1"/>
  <c r="CS70" i="26"/>
  <c r="CS75" i="26" s="1"/>
  <c r="CR70" i="26"/>
  <c r="CR75" i="26" s="1"/>
  <c r="CQ70" i="26"/>
  <c r="CQ75" i="26" s="1"/>
  <c r="CP70" i="26"/>
  <c r="CP75" i="26" s="1"/>
  <c r="CO70" i="26"/>
  <c r="CO75" i="26" s="1"/>
  <c r="CN70" i="26"/>
  <c r="CN75" i="26" s="1"/>
  <c r="CM70" i="26"/>
  <c r="CM75" i="26" s="1"/>
  <c r="CL70" i="26"/>
  <c r="CL75" i="26" s="1"/>
  <c r="CK70" i="26"/>
  <c r="CK75" i="26" s="1"/>
  <c r="CJ70" i="26"/>
  <c r="CJ75" i="26" s="1"/>
  <c r="CS69" i="26"/>
  <c r="CS74" i="26" s="1"/>
  <c r="CR69" i="26"/>
  <c r="CQ69" i="26"/>
  <c r="CQ74" i="26" s="1"/>
  <c r="CP69" i="26"/>
  <c r="CP74" i="26" s="1"/>
  <c r="CO69" i="26"/>
  <c r="CO74" i="26" s="1"/>
  <c r="CN69" i="26"/>
  <c r="CN74" i="26" s="1"/>
  <c r="CM69" i="26"/>
  <c r="CM74" i="26" s="1"/>
  <c r="CL69" i="26"/>
  <c r="CL74" i="26" s="1"/>
  <c r="CK69" i="26"/>
  <c r="CJ69" i="26"/>
  <c r="CS68" i="26"/>
  <c r="CR68" i="26"/>
  <c r="CR73" i="26" s="1"/>
  <c r="CQ68" i="26"/>
  <c r="CP68" i="26"/>
  <c r="CP73" i="26" s="1"/>
  <c r="CO68" i="26"/>
  <c r="CO73" i="26" s="1"/>
  <c r="CN68" i="26"/>
  <c r="CN73" i="26" s="1"/>
  <c r="CM68" i="26"/>
  <c r="CM71" i="26" s="1"/>
  <c r="CL68" i="26"/>
  <c r="CL71" i="26" s="1"/>
  <c r="CK68" i="26"/>
  <c r="CK73" i="26" s="1"/>
  <c r="CJ68" i="26"/>
  <c r="CJ73" i="26" s="1"/>
  <c r="CQ65" i="26"/>
  <c r="CS60" i="26"/>
  <c r="CS65" i="26" s="1"/>
  <c r="CR60" i="26"/>
  <c r="CR65" i="26" s="1"/>
  <c r="CQ60" i="26"/>
  <c r="CP60" i="26"/>
  <c r="CP65" i="26" s="1"/>
  <c r="CO60" i="26"/>
  <c r="CO65" i="26" s="1"/>
  <c r="CN60" i="26"/>
  <c r="CN65" i="26" s="1"/>
  <c r="CM60" i="26"/>
  <c r="CM65" i="26" s="1"/>
  <c r="CL60" i="26"/>
  <c r="CL65" i="26" s="1"/>
  <c r="CK60" i="26"/>
  <c r="CK65" i="26" s="1"/>
  <c r="CJ60" i="26"/>
  <c r="CS59" i="26"/>
  <c r="CS64" i="26" s="1"/>
  <c r="CR59" i="26"/>
  <c r="CR64" i="26" s="1"/>
  <c r="CQ59" i="26"/>
  <c r="CQ64" i="26" s="1"/>
  <c r="CP59" i="26"/>
  <c r="CP64" i="26" s="1"/>
  <c r="CO59" i="26"/>
  <c r="CO64" i="26" s="1"/>
  <c r="CN59" i="26"/>
  <c r="CN64" i="26" s="1"/>
  <c r="CM59" i="26"/>
  <c r="CM64" i="26" s="1"/>
  <c r="CL59" i="26"/>
  <c r="CL64" i="26" s="1"/>
  <c r="CK59" i="26"/>
  <c r="CK64" i="26" s="1"/>
  <c r="CJ59" i="26"/>
  <c r="CJ64" i="26" s="1"/>
  <c r="CS58" i="26"/>
  <c r="CR58" i="26"/>
  <c r="CR63" i="26" s="1"/>
  <c r="CQ58" i="26"/>
  <c r="CQ61" i="26" s="1"/>
  <c r="CP58" i="26"/>
  <c r="CP63" i="26" s="1"/>
  <c r="CO58" i="26"/>
  <c r="CN58" i="26"/>
  <c r="CM58" i="26"/>
  <c r="CM63" i="26" s="1"/>
  <c r="CL58" i="26"/>
  <c r="CL63" i="26" s="1"/>
  <c r="CK58" i="26"/>
  <c r="CJ58" i="26"/>
  <c r="CJ63" i="26" s="1"/>
  <c r="CM51" i="26"/>
  <c r="CS50" i="26"/>
  <c r="CS55" i="26" s="1"/>
  <c r="CR50" i="26"/>
  <c r="CR55" i="26" s="1"/>
  <c r="CQ50" i="26"/>
  <c r="CQ55" i="26" s="1"/>
  <c r="CP50" i="26"/>
  <c r="CP55" i="26" s="1"/>
  <c r="CO50" i="26"/>
  <c r="CO55" i="26" s="1"/>
  <c r="CN50" i="26"/>
  <c r="CN55" i="26" s="1"/>
  <c r="CM50" i="26"/>
  <c r="CM55" i="26" s="1"/>
  <c r="CL50" i="26"/>
  <c r="CL55" i="26" s="1"/>
  <c r="CK50" i="26"/>
  <c r="CK55" i="26" s="1"/>
  <c r="CJ50" i="26"/>
  <c r="CJ55" i="26" s="1"/>
  <c r="CS49" i="26"/>
  <c r="CS54" i="26" s="1"/>
  <c r="CR49" i="26"/>
  <c r="CQ49" i="26"/>
  <c r="CQ54" i="26" s="1"/>
  <c r="CP49" i="26"/>
  <c r="CP54" i="26" s="1"/>
  <c r="CO49" i="26"/>
  <c r="CO54" i="26" s="1"/>
  <c r="CN49" i="26"/>
  <c r="CN54" i="26" s="1"/>
  <c r="CM49" i="26"/>
  <c r="CM54" i="26" s="1"/>
  <c r="CL49" i="26"/>
  <c r="CL54" i="26" s="1"/>
  <c r="CK49" i="26"/>
  <c r="CK54" i="26" s="1"/>
  <c r="CJ49" i="26"/>
  <c r="CS48" i="26"/>
  <c r="CR48" i="26"/>
  <c r="CR53" i="26" s="1"/>
  <c r="CQ48" i="26"/>
  <c r="CQ53" i="26" s="1"/>
  <c r="CP48" i="26"/>
  <c r="CP53" i="26" s="1"/>
  <c r="CO48" i="26"/>
  <c r="CO53" i="26" s="1"/>
  <c r="CN48" i="26"/>
  <c r="CM48" i="26"/>
  <c r="CM53" i="26" s="1"/>
  <c r="CL48" i="26"/>
  <c r="CL51" i="26" s="1"/>
  <c r="CK48" i="26"/>
  <c r="CJ48" i="26"/>
  <c r="CJ53" i="26" s="1"/>
  <c r="CS40" i="26"/>
  <c r="CS45" i="26" s="1"/>
  <c r="CR40" i="26"/>
  <c r="CR45" i="26" s="1"/>
  <c r="CQ40" i="26"/>
  <c r="CQ45" i="26" s="1"/>
  <c r="CP40" i="26"/>
  <c r="CP45" i="26" s="1"/>
  <c r="CO40" i="26"/>
  <c r="CO45" i="26" s="1"/>
  <c r="CN40" i="26"/>
  <c r="CN45" i="26" s="1"/>
  <c r="CM40" i="26"/>
  <c r="CM45" i="26" s="1"/>
  <c r="CL40" i="26"/>
  <c r="CL45" i="26" s="1"/>
  <c r="CK40" i="26"/>
  <c r="CK45" i="26" s="1"/>
  <c r="CJ40" i="26"/>
  <c r="CJ45" i="26" s="1"/>
  <c r="CS39" i="26"/>
  <c r="CS44" i="26" s="1"/>
  <c r="CR39" i="26"/>
  <c r="CR44" i="26" s="1"/>
  <c r="CQ39" i="26"/>
  <c r="CP39" i="26"/>
  <c r="CP44" i="26" s="1"/>
  <c r="CO39" i="26"/>
  <c r="CO44" i="26" s="1"/>
  <c r="CN39" i="26"/>
  <c r="CN44" i="26" s="1"/>
  <c r="CM39" i="26"/>
  <c r="CL39" i="26"/>
  <c r="CL44" i="26" s="1"/>
  <c r="CK39" i="26"/>
  <c r="CK44" i="26" s="1"/>
  <c r="CJ39" i="26"/>
  <c r="CJ44" i="26" s="1"/>
  <c r="CS38" i="26"/>
  <c r="CR38" i="26"/>
  <c r="CQ38" i="26"/>
  <c r="CQ43" i="26" s="1"/>
  <c r="CP38" i="26"/>
  <c r="CP43" i="26" s="1"/>
  <c r="CO38" i="26"/>
  <c r="CN38" i="26"/>
  <c r="CN43" i="26" s="1"/>
  <c r="CM38" i="26"/>
  <c r="CM43" i="26" s="1"/>
  <c r="CL38" i="26"/>
  <c r="CL41" i="26" s="1"/>
  <c r="CK38" i="26"/>
  <c r="CK43" i="26" s="1"/>
  <c r="CJ38" i="26"/>
  <c r="CJ43" i="26" s="1"/>
  <c r="CS30" i="26"/>
  <c r="CR30" i="26"/>
  <c r="CQ30" i="26"/>
  <c r="CQ35" i="26" s="1"/>
  <c r="CP30" i="26"/>
  <c r="CP35" i="26" s="1"/>
  <c r="CO30" i="26"/>
  <c r="CO35" i="26" s="1"/>
  <c r="CN30" i="26"/>
  <c r="CN35" i="26" s="1"/>
  <c r="CM30" i="26"/>
  <c r="CM35" i="26" s="1"/>
  <c r="CL30" i="26"/>
  <c r="CL35" i="26" s="1"/>
  <c r="CK30" i="26"/>
  <c r="CJ30" i="26"/>
  <c r="CS29" i="26"/>
  <c r="CS34" i="26" s="1"/>
  <c r="CR29" i="26"/>
  <c r="CR34" i="26" s="1"/>
  <c r="CQ29" i="26"/>
  <c r="CQ34" i="26" s="1"/>
  <c r="CP29" i="26"/>
  <c r="CP34" i="26" s="1"/>
  <c r="CO29" i="26"/>
  <c r="CO34" i="26" s="1"/>
  <c r="CN29" i="26"/>
  <c r="CN34" i="26" s="1"/>
  <c r="CM29" i="26"/>
  <c r="CL29" i="26"/>
  <c r="CK29" i="26"/>
  <c r="CK34" i="26" s="1"/>
  <c r="CJ29" i="26"/>
  <c r="CJ34" i="26" s="1"/>
  <c r="CS28" i="26"/>
  <c r="CS33" i="26" s="1"/>
  <c r="CR28" i="26"/>
  <c r="CR33" i="26" s="1"/>
  <c r="CQ28" i="26"/>
  <c r="CQ33" i="26" s="1"/>
  <c r="CP28" i="26"/>
  <c r="CP33" i="26" s="1"/>
  <c r="CO28" i="26"/>
  <c r="CN28" i="26"/>
  <c r="CM28" i="26"/>
  <c r="CM33" i="26" s="1"/>
  <c r="CL28" i="26"/>
  <c r="CL33" i="26" s="1"/>
  <c r="CK28" i="26"/>
  <c r="CK33" i="26" s="1"/>
  <c r="CJ28" i="26"/>
  <c r="CJ33" i="26" s="1"/>
  <c r="CS20" i="26"/>
  <c r="CS25" i="26" s="1"/>
  <c r="CR20" i="26"/>
  <c r="CR25" i="26" s="1"/>
  <c r="CQ20" i="26"/>
  <c r="CQ25" i="26" s="1"/>
  <c r="CP20" i="26"/>
  <c r="CP25" i="26" s="1"/>
  <c r="CO20" i="26"/>
  <c r="CO25" i="26" s="1"/>
  <c r="CN20" i="26"/>
  <c r="CN25" i="26" s="1"/>
  <c r="CM20" i="26"/>
  <c r="CL20" i="26"/>
  <c r="CK20" i="26"/>
  <c r="CK25" i="26" s="1"/>
  <c r="CJ20" i="26"/>
  <c r="CJ25" i="26" s="1"/>
  <c r="CS19" i="26"/>
  <c r="CS24" i="26" s="1"/>
  <c r="CR19" i="26"/>
  <c r="CR24" i="26" s="1"/>
  <c r="CQ19" i="26"/>
  <c r="CQ24" i="26" s="1"/>
  <c r="CP19" i="26"/>
  <c r="CP24" i="26" s="1"/>
  <c r="CO19" i="26"/>
  <c r="CN19" i="26"/>
  <c r="CM19" i="26"/>
  <c r="CM24" i="26" s="1"/>
  <c r="CL19" i="26"/>
  <c r="CL24" i="26" s="1"/>
  <c r="CK19" i="26"/>
  <c r="CK24" i="26" s="1"/>
  <c r="CJ19" i="26"/>
  <c r="CJ24" i="26" s="1"/>
  <c r="CS18" i="26"/>
  <c r="CS23" i="26" s="1"/>
  <c r="CR18" i="26"/>
  <c r="CR23" i="26" s="1"/>
  <c r="CQ18" i="26"/>
  <c r="CP18" i="26"/>
  <c r="CO18" i="26"/>
  <c r="CO23" i="26" s="1"/>
  <c r="CN18" i="26"/>
  <c r="CN23" i="26" s="1"/>
  <c r="CM18" i="26"/>
  <c r="CM23" i="26" s="1"/>
  <c r="CL18" i="26"/>
  <c r="CL23" i="26" s="1"/>
  <c r="CK18" i="26"/>
  <c r="CK23" i="26" s="1"/>
  <c r="CJ18" i="26"/>
  <c r="CJ23" i="26" s="1"/>
  <c r="CN15" i="26"/>
  <c r="CS10" i="26"/>
  <c r="CS15" i="26" s="1"/>
  <c r="CR10" i="26"/>
  <c r="CR15" i="26" s="1"/>
  <c r="CQ10" i="26"/>
  <c r="CQ15" i="26" s="1"/>
  <c r="CP10" i="26"/>
  <c r="CP15" i="26" s="1"/>
  <c r="CO10" i="26"/>
  <c r="CN10" i="26"/>
  <c r="CM10" i="26"/>
  <c r="CM15" i="26" s="1"/>
  <c r="CL10" i="26"/>
  <c r="CL15" i="26" s="1"/>
  <c r="CK10" i="26"/>
  <c r="CK15" i="26" s="1"/>
  <c r="CJ10" i="26"/>
  <c r="CJ15" i="26" s="1"/>
  <c r="CS9" i="26"/>
  <c r="CS14" i="26" s="1"/>
  <c r="CR9" i="26"/>
  <c r="CR14" i="26" s="1"/>
  <c r="CQ9" i="26"/>
  <c r="CP9" i="26"/>
  <c r="CO9" i="26"/>
  <c r="CO14" i="26" s="1"/>
  <c r="CN9" i="26"/>
  <c r="CN14" i="26" s="1"/>
  <c r="CM9" i="26"/>
  <c r="CM14" i="26" s="1"/>
  <c r="CL9" i="26"/>
  <c r="CL14" i="26" s="1"/>
  <c r="CK9" i="26"/>
  <c r="CK14" i="26" s="1"/>
  <c r="CJ9" i="26"/>
  <c r="CJ14" i="26" s="1"/>
  <c r="CS8" i="26"/>
  <c r="CR8" i="26"/>
  <c r="CQ8" i="26"/>
  <c r="CQ13" i="26" s="1"/>
  <c r="CP8" i="26"/>
  <c r="CP13" i="26" s="1"/>
  <c r="CO8" i="26"/>
  <c r="CO13" i="26" s="1"/>
  <c r="CN8" i="26"/>
  <c r="CN13" i="26" s="1"/>
  <c r="CM8" i="26"/>
  <c r="CM13" i="26" s="1"/>
  <c r="CL8" i="26"/>
  <c r="CL13" i="26" s="1"/>
  <c r="CL16" i="26" s="1"/>
  <c r="CK8" i="26"/>
  <c r="CJ8" i="26"/>
  <c r="CV10" i="26"/>
  <c r="CV15" i="26" s="1"/>
  <c r="CV9" i="26"/>
  <c r="CV14" i="26" s="1"/>
  <c r="DE10" i="26"/>
  <c r="DE15" i="26" s="1"/>
  <c r="DD10" i="26"/>
  <c r="DD15" i="26" s="1"/>
  <c r="DC10" i="26"/>
  <c r="DC15" i="26" s="1"/>
  <c r="DB10" i="26"/>
  <c r="DB15" i="26" s="1"/>
  <c r="DA10" i="26"/>
  <c r="DA15" i="26" s="1"/>
  <c r="CZ10" i="26"/>
  <c r="CZ15" i="26" s="1"/>
  <c r="CY10" i="26"/>
  <c r="CY15" i="26" s="1"/>
  <c r="CX10" i="26"/>
  <c r="CX15" i="26" s="1"/>
  <c r="CW10" i="26"/>
  <c r="CW15" i="26" s="1"/>
  <c r="DE9" i="26"/>
  <c r="DE14" i="26" s="1"/>
  <c r="DD9" i="26"/>
  <c r="DD14" i="26" s="1"/>
  <c r="DC9" i="26"/>
  <c r="DC14" i="26" s="1"/>
  <c r="DB9" i="26"/>
  <c r="DB14" i="26" s="1"/>
  <c r="DA9" i="26"/>
  <c r="DA14" i="26" s="1"/>
  <c r="CZ9" i="26"/>
  <c r="CZ14" i="26" s="1"/>
  <c r="CY9" i="26"/>
  <c r="CY14" i="26" s="1"/>
  <c r="CX9" i="26"/>
  <c r="CX14" i="26" s="1"/>
  <c r="CW9" i="26"/>
  <c r="CW14" i="26" s="1"/>
  <c r="DE8" i="26"/>
  <c r="DE13" i="26" s="1"/>
  <c r="DD8" i="26"/>
  <c r="DD13" i="26" s="1"/>
  <c r="DC8" i="26"/>
  <c r="DC13" i="26" s="1"/>
  <c r="DB8" i="26"/>
  <c r="DB13" i="26" s="1"/>
  <c r="DA8" i="26"/>
  <c r="DA13" i="26" s="1"/>
  <c r="CZ8" i="26"/>
  <c r="CZ13" i="26" s="1"/>
  <c r="CY8" i="26"/>
  <c r="CY13" i="26" s="1"/>
  <c r="CX8" i="26"/>
  <c r="CX13" i="26" s="1"/>
  <c r="CW8" i="26"/>
  <c r="CW13" i="26" s="1"/>
  <c r="CV230" i="26"/>
  <c r="CV235" i="26" s="1"/>
  <c r="CV229" i="26"/>
  <c r="CV234" i="26" s="1"/>
  <c r="DE230" i="26"/>
  <c r="DE235" i="26" s="1"/>
  <c r="DD230" i="26"/>
  <c r="DD235" i="26" s="1"/>
  <c r="DC230" i="26"/>
  <c r="DC235" i="26" s="1"/>
  <c r="DB230" i="26"/>
  <c r="DB235" i="26" s="1"/>
  <c r="DA230" i="26"/>
  <c r="DA235" i="26" s="1"/>
  <c r="CZ230" i="26"/>
  <c r="CZ235" i="26" s="1"/>
  <c r="CY230" i="26"/>
  <c r="CY235" i="26" s="1"/>
  <c r="CX230" i="26"/>
  <c r="CX235" i="26" s="1"/>
  <c r="CW230" i="26"/>
  <c r="CW235" i="26" s="1"/>
  <c r="DE229" i="26"/>
  <c r="DE234" i="26" s="1"/>
  <c r="DD229" i="26"/>
  <c r="DD234" i="26" s="1"/>
  <c r="DC229" i="26"/>
  <c r="DC234" i="26" s="1"/>
  <c r="DB229" i="26"/>
  <c r="DB234" i="26" s="1"/>
  <c r="DA229" i="26"/>
  <c r="DA234" i="26" s="1"/>
  <c r="CZ229" i="26"/>
  <c r="CZ234" i="26" s="1"/>
  <c r="CY229" i="26"/>
  <c r="CY234" i="26" s="1"/>
  <c r="CX229" i="26"/>
  <c r="CX234" i="26" s="1"/>
  <c r="CW229" i="26"/>
  <c r="CW234" i="26" s="1"/>
  <c r="DE228" i="26"/>
  <c r="DE233" i="26" s="1"/>
  <c r="DD228" i="26"/>
  <c r="DD233" i="26" s="1"/>
  <c r="DC228" i="26"/>
  <c r="DC233" i="26" s="1"/>
  <c r="DB228" i="26"/>
  <c r="DB233" i="26" s="1"/>
  <c r="DA228" i="26"/>
  <c r="DA233" i="26" s="1"/>
  <c r="CZ228" i="26"/>
  <c r="CZ233" i="26" s="1"/>
  <c r="CY228" i="26"/>
  <c r="CY233" i="26" s="1"/>
  <c r="CX228" i="26"/>
  <c r="CX233" i="26" s="1"/>
  <c r="CW228" i="26"/>
  <c r="CW233" i="26" s="1"/>
  <c r="CV220" i="26"/>
  <c r="CV225" i="26" s="1"/>
  <c r="CV219" i="26"/>
  <c r="CV224" i="26" s="1"/>
  <c r="DE220" i="26"/>
  <c r="DE225" i="26" s="1"/>
  <c r="DD220" i="26"/>
  <c r="DD225" i="26" s="1"/>
  <c r="DC220" i="26"/>
  <c r="DC225" i="26" s="1"/>
  <c r="DB220" i="26"/>
  <c r="DB225" i="26" s="1"/>
  <c r="DA220" i="26"/>
  <c r="DA225" i="26" s="1"/>
  <c r="CZ220" i="26"/>
  <c r="CZ225" i="26" s="1"/>
  <c r="CY220" i="26"/>
  <c r="CY225" i="26" s="1"/>
  <c r="CX220" i="26"/>
  <c r="CX225" i="26" s="1"/>
  <c r="CW220" i="26"/>
  <c r="CW225" i="26" s="1"/>
  <c r="DE219" i="26"/>
  <c r="DE224" i="26" s="1"/>
  <c r="DD219" i="26"/>
  <c r="DD224" i="26" s="1"/>
  <c r="DC219" i="26"/>
  <c r="DC224" i="26" s="1"/>
  <c r="DB219" i="26"/>
  <c r="DB224" i="26" s="1"/>
  <c r="DA219" i="26"/>
  <c r="DA224" i="26" s="1"/>
  <c r="CZ219" i="26"/>
  <c r="CZ224" i="26" s="1"/>
  <c r="CY219" i="26"/>
  <c r="CY224" i="26" s="1"/>
  <c r="CX219" i="26"/>
  <c r="CX224" i="26" s="1"/>
  <c r="CW219" i="26"/>
  <c r="CW224" i="26" s="1"/>
  <c r="DE218" i="26"/>
  <c r="DE223" i="26" s="1"/>
  <c r="DD218" i="26"/>
  <c r="DD223" i="26" s="1"/>
  <c r="DC218" i="26"/>
  <c r="DC223" i="26" s="1"/>
  <c r="DB218" i="26"/>
  <c r="DB223" i="26" s="1"/>
  <c r="DA218" i="26"/>
  <c r="DA223" i="26" s="1"/>
  <c r="CZ218" i="26"/>
  <c r="CZ223" i="26" s="1"/>
  <c r="CY218" i="26"/>
  <c r="CY223" i="26" s="1"/>
  <c r="CX218" i="26"/>
  <c r="CX223" i="26" s="1"/>
  <c r="CW218" i="26"/>
  <c r="CW223" i="26" s="1"/>
  <c r="CV240" i="26"/>
  <c r="CV245" i="26" s="1"/>
  <c r="CV239" i="26"/>
  <c r="CV244" i="26" s="1"/>
  <c r="DE240" i="26"/>
  <c r="DE245" i="26" s="1"/>
  <c r="DD240" i="26"/>
  <c r="DD245" i="26" s="1"/>
  <c r="DC240" i="26"/>
  <c r="DC245" i="26" s="1"/>
  <c r="DB240" i="26"/>
  <c r="DB245" i="26" s="1"/>
  <c r="DA240" i="26"/>
  <c r="DA245" i="26" s="1"/>
  <c r="CZ240" i="26"/>
  <c r="CZ245" i="26" s="1"/>
  <c r="CY240" i="26"/>
  <c r="CY245" i="26" s="1"/>
  <c r="CX240" i="26"/>
  <c r="CX245" i="26" s="1"/>
  <c r="CW240" i="26"/>
  <c r="CW245" i="26" s="1"/>
  <c r="DE239" i="26"/>
  <c r="DE244" i="26" s="1"/>
  <c r="DD239" i="26"/>
  <c r="DD244" i="26" s="1"/>
  <c r="DC239" i="26"/>
  <c r="DC244" i="26" s="1"/>
  <c r="DB239" i="26"/>
  <c r="DB244" i="26" s="1"/>
  <c r="DA239" i="26"/>
  <c r="DA244" i="26" s="1"/>
  <c r="CZ239" i="26"/>
  <c r="CZ244" i="26" s="1"/>
  <c r="CY239" i="26"/>
  <c r="CY244" i="26" s="1"/>
  <c r="CX239" i="26"/>
  <c r="CX244" i="26" s="1"/>
  <c r="CW239" i="26"/>
  <c r="CW244" i="26" s="1"/>
  <c r="DE238" i="26"/>
  <c r="DE243" i="26" s="1"/>
  <c r="DD238" i="26"/>
  <c r="DD243" i="26" s="1"/>
  <c r="DC238" i="26"/>
  <c r="DC243" i="26" s="1"/>
  <c r="DB238" i="26"/>
  <c r="DB243" i="26" s="1"/>
  <c r="DA238" i="26"/>
  <c r="DA243" i="26" s="1"/>
  <c r="CZ238" i="26"/>
  <c r="CZ243" i="26" s="1"/>
  <c r="CY238" i="26"/>
  <c r="CY243" i="26" s="1"/>
  <c r="CX238" i="26"/>
  <c r="CX243" i="26" s="1"/>
  <c r="CW238" i="26"/>
  <c r="CW243" i="26" s="1"/>
  <c r="CV210" i="26"/>
  <c r="CV215" i="26" s="1"/>
  <c r="CV209" i="26"/>
  <c r="CV214" i="26" s="1"/>
  <c r="DE210" i="26"/>
  <c r="DE215" i="26" s="1"/>
  <c r="DD210" i="26"/>
  <c r="DD215" i="26" s="1"/>
  <c r="DC210" i="26"/>
  <c r="DC215" i="26" s="1"/>
  <c r="DB210" i="26"/>
  <c r="DB215" i="26" s="1"/>
  <c r="DA210" i="26"/>
  <c r="DA215" i="26" s="1"/>
  <c r="CZ210" i="26"/>
  <c r="CZ215" i="26" s="1"/>
  <c r="CY210" i="26"/>
  <c r="CY215" i="26" s="1"/>
  <c r="CX210" i="26"/>
  <c r="CX215" i="26" s="1"/>
  <c r="CW210" i="26"/>
  <c r="CW215" i="26" s="1"/>
  <c r="DE209" i="26"/>
  <c r="DE214" i="26" s="1"/>
  <c r="DD209" i="26"/>
  <c r="DD214" i="26" s="1"/>
  <c r="DC209" i="26"/>
  <c r="DC214" i="26" s="1"/>
  <c r="DB209" i="26"/>
  <c r="DB214" i="26" s="1"/>
  <c r="DA209" i="26"/>
  <c r="DA214" i="26" s="1"/>
  <c r="CZ209" i="26"/>
  <c r="CZ214" i="26" s="1"/>
  <c r="CY209" i="26"/>
  <c r="CY214" i="26" s="1"/>
  <c r="CX209" i="26"/>
  <c r="CX214" i="26" s="1"/>
  <c r="CW209" i="26"/>
  <c r="CW214" i="26" s="1"/>
  <c r="DE208" i="26"/>
  <c r="DE213" i="26" s="1"/>
  <c r="DD208" i="26"/>
  <c r="DD213" i="26" s="1"/>
  <c r="DC208" i="26"/>
  <c r="DC213" i="26" s="1"/>
  <c r="DB208" i="26"/>
  <c r="DB213" i="26" s="1"/>
  <c r="DA208" i="26"/>
  <c r="DA213" i="26" s="1"/>
  <c r="CZ208" i="26"/>
  <c r="CZ213" i="26" s="1"/>
  <c r="CY208" i="26"/>
  <c r="CY213" i="26" s="1"/>
  <c r="CX208" i="26"/>
  <c r="CX213" i="26" s="1"/>
  <c r="CW208" i="26"/>
  <c r="CW213" i="26" s="1"/>
  <c r="CV200" i="26"/>
  <c r="CV205" i="26" s="1"/>
  <c r="CV199" i="26"/>
  <c r="CV204" i="26" s="1"/>
  <c r="DE200" i="26"/>
  <c r="DE205" i="26" s="1"/>
  <c r="DD200" i="26"/>
  <c r="DD205" i="26" s="1"/>
  <c r="DC200" i="26"/>
  <c r="DC205" i="26" s="1"/>
  <c r="DB200" i="26"/>
  <c r="DB205" i="26" s="1"/>
  <c r="DA200" i="26"/>
  <c r="DA205" i="26" s="1"/>
  <c r="CZ200" i="26"/>
  <c r="CZ205" i="26" s="1"/>
  <c r="CY200" i="26"/>
  <c r="CY205" i="26" s="1"/>
  <c r="CX200" i="26"/>
  <c r="CX205" i="26" s="1"/>
  <c r="CW200" i="26"/>
  <c r="CW205" i="26" s="1"/>
  <c r="DE199" i="26"/>
  <c r="DE204" i="26" s="1"/>
  <c r="DD199" i="26"/>
  <c r="DD204" i="26" s="1"/>
  <c r="DC199" i="26"/>
  <c r="DC204" i="26" s="1"/>
  <c r="DB199" i="26"/>
  <c r="DB204" i="26" s="1"/>
  <c r="DA199" i="26"/>
  <c r="DA204" i="26" s="1"/>
  <c r="CZ199" i="26"/>
  <c r="CZ204" i="26" s="1"/>
  <c r="CY199" i="26"/>
  <c r="CY204" i="26" s="1"/>
  <c r="CX199" i="26"/>
  <c r="CX204" i="26" s="1"/>
  <c r="CW199" i="26"/>
  <c r="CW204" i="26" s="1"/>
  <c r="DE198" i="26"/>
  <c r="DE203" i="26" s="1"/>
  <c r="DD198" i="26"/>
  <c r="DD203" i="26" s="1"/>
  <c r="DC198" i="26"/>
  <c r="DC203" i="26" s="1"/>
  <c r="DB198" i="26"/>
  <c r="DB203" i="26" s="1"/>
  <c r="DA198" i="26"/>
  <c r="DA203" i="26" s="1"/>
  <c r="CZ198" i="26"/>
  <c r="CZ203" i="26" s="1"/>
  <c r="CY198" i="26"/>
  <c r="CY203" i="26" s="1"/>
  <c r="CX198" i="26"/>
  <c r="CX203" i="26" s="1"/>
  <c r="CW198" i="26"/>
  <c r="CW203" i="26" s="1"/>
  <c r="CV190" i="26"/>
  <c r="CV195" i="26" s="1"/>
  <c r="CV189" i="26"/>
  <c r="CV194" i="26" s="1"/>
  <c r="DE190" i="26"/>
  <c r="DE195" i="26" s="1"/>
  <c r="DD190" i="26"/>
  <c r="DD195" i="26" s="1"/>
  <c r="DC190" i="26"/>
  <c r="DC195" i="26" s="1"/>
  <c r="DB190" i="26"/>
  <c r="DB195" i="26" s="1"/>
  <c r="DA190" i="26"/>
  <c r="DA195" i="26" s="1"/>
  <c r="CZ190" i="26"/>
  <c r="CZ195" i="26" s="1"/>
  <c r="CY190" i="26"/>
  <c r="CY195" i="26" s="1"/>
  <c r="CX190" i="26"/>
  <c r="CX195" i="26" s="1"/>
  <c r="CW190" i="26"/>
  <c r="CW195" i="26" s="1"/>
  <c r="DE189" i="26"/>
  <c r="DE194" i="26" s="1"/>
  <c r="DD189" i="26"/>
  <c r="DD194" i="26" s="1"/>
  <c r="DC189" i="26"/>
  <c r="DC194" i="26" s="1"/>
  <c r="DB189" i="26"/>
  <c r="DB194" i="26" s="1"/>
  <c r="DA189" i="26"/>
  <c r="DA194" i="26" s="1"/>
  <c r="CZ189" i="26"/>
  <c r="CZ194" i="26" s="1"/>
  <c r="CY189" i="26"/>
  <c r="CY194" i="26" s="1"/>
  <c r="CX189" i="26"/>
  <c r="CX194" i="26" s="1"/>
  <c r="CW189" i="26"/>
  <c r="CW194" i="26" s="1"/>
  <c r="DE188" i="26"/>
  <c r="DE193" i="26" s="1"/>
  <c r="DD188" i="26"/>
  <c r="DD193" i="26" s="1"/>
  <c r="DC188" i="26"/>
  <c r="DC193" i="26" s="1"/>
  <c r="DB188" i="26"/>
  <c r="DB193" i="26" s="1"/>
  <c r="DA188" i="26"/>
  <c r="DA193" i="26" s="1"/>
  <c r="CZ188" i="26"/>
  <c r="CZ193" i="26" s="1"/>
  <c r="CY188" i="26"/>
  <c r="CY193" i="26" s="1"/>
  <c r="CX188" i="26"/>
  <c r="CX193" i="26" s="1"/>
  <c r="CW188" i="26"/>
  <c r="CW193" i="26" s="1"/>
  <c r="CV180" i="26"/>
  <c r="CV185" i="26" s="1"/>
  <c r="CV179" i="26"/>
  <c r="CV184" i="26" s="1"/>
  <c r="DE180" i="26"/>
  <c r="DE185" i="26" s="1"/>
  <c r="DD180" i="26"/>
  <c r="DD185" i="26" s="1"/>
  <c r="DC180" i="26"/>
  <c r="DC185" i="26" s="1"/>
  <c r="DB180" i="26"/>
  <c r="DB185" i="26" s="1"/>
  <c r="DA180" i="26"/>
  <c r="DA185" i="26" s="1"/>
  <c r="CZ180" i="26"/>
  <c r="CZ185" i="26" s="1"/>
  <c r="CY180" i="26"/>
  <c r="CY185" i="26" s="1"/>
  <c r="CX180" i="26"/>
  <c r="CX185" i="26" s="1"/>
  <c r="CW180" i="26"/>
  <c r="CW185" i="26" s="1"/>
  <c r="DE179" i="26"/>
  <c r="DE184" i="26" s="1"/>
  <c r="DD179" i="26"/>
  <c r="DD184" i="26" s="1"/>
  <c r="DC179" i="26"/>
  <c r="DC184" i="26" s="1"/>
  <c r="DB179" i="26"/>
  <c r="DB184" i="26" s="1"/>
  <c r="DA179" i="26"/>
  <c r="DA184" i="26" s="1"/>
  <c r="CZ179" i="26"/>
  <c r="CZ184" i="26" s="1"/>
  <c r="CY179" i="26"/>
  <c r="CY184" i="26" s="1"/>
  <c r="CX179" i="26"/>
  <c r="CX184" i="26" s="1"/>
  <c r="CW179" i="26"/>
  <c r="CW184" i="26" s="1"/>
  <c r="DE178" i="26"/>
  <c r="DE183" i="26" s="1"/>
  <c r="DD178" i="26"/>
  <c r="DD183" i="26" s="1"/>
  <c r="DC178" i="26"/>
  <c r="DC183" i="26" s="1"/>
  <c r="DB178" i="26"/>
  <c r="DB183" i="26" s="1"/>
  <c r="DA178" i="26"/>
  <c r="DA183" i="26" s="1"/>
  <c r="CZ178" i="26"/>
  <c r="CZ183" i="26" s="1"/>
  <c r="CY178" i="26"/>
  <c r="CY183" i="26" s="1"/>
  <c r="CX178" i="26"/>
  <c r="CX183" i="26" s="1"/>
  <c r="CW178" i="26"/>
  <c r="CW183" i="26" s="1"/>
  <c r="CV170" i="26"/>
  <c r="CV175" i="26" s="1"/>
  <c r="CV169" i="26"/>
  <c r="CV174" i="26" s="1"/>
  <c r="DE170" i="26"/>
  <c r="DE175" i="26" s="1"/>
  <c r="DD170" i="26"/>
  <c r="DD175" i="26" s="1"/>
  <c r="DC170" i="26"/>
  <c r="DC175" i="26" s="1"/>
  <c r="DB170" i="26"/>
  <c r="DB175" i="26" s="1"/>
  <c r="DA170" i="26"/>
  <c r="DA175" i="26" s="1"/>
  <c r="CZ170" i="26"/>
  <c r="CZ175" i="26" s="1"/>
  <c r="CY170" i="26"/>
  <c r="CY175" i="26" s="1"/>
  <c r="CX170" i="26"/>
  <c r="CX175" i="26" s="1"/>
  <c r="CW170" i="26"/>
  <c r="CW175" i="26" s="1"/>
  <c r="DE169" i="26"/>
  <c r="DE174" i="26" s="1"/>
  <c r="DD169" i="26"/>
  <c r="DD174" i="26" s="1"/>
  <c r="DC169" i="26"/>
  <c r="DC174" i="26" s="1"/>
  <c r="DB169" i="26"/>
  <c r="DB174" i="26" s="1"/>
  <c r="DA169" i="26"/>
  <c r="DA174" i="26" s="1"/>
  <c r="CZ169" i="26"/>
  <c r="CZ174" i="26" s="1"/>
  <c r="CY169" i="26"/>
  <c r="CY174" i="26" s="1"/>
  <c r="CX169" i="26"/>
  <c r="CX174" i="26" s="1"/>
  <c r="CW169" i="26"/>
  <c r="CW174" i="26" s="1"/>
  <c r="DE168" i="26"/>
  <c r="DE173" i="26" s="1"/>
  <c r="DD168" i="26"/>
  <c r="DD173" i="26" s="1"/>
  <c r="DC168" i="26"/>
  <c r="DC173" i="26" s="1"/>
  <c r="DB168" i="26"/>
  <c r="DB173" i="26" s="1"/>
  <c r="DA168" i="26"/>
  <c r="DA173" i="26" s="1"/>
  <c r="CZ168" i="26"/>
  <c r="CZ173" i="26" s="1"/>
  <c r="CY168" i="26"/>
  <c r="CY173" i="26" s="1"/>
  <c r="CX168" i="26"/>
  <c r="CX173" i="26" s="1"/>
  <c r="CW168" i="26"/>
  <c r="CW173" i="26" s="1"/>
  <c r="CV228" i="26"/>
  <c r="CV233" i="26" s="1"/>
  <c r="CV218" i="26"/>
  <c r="CV223" i="26" s="1"/>
  <c r="CV238" i="26"/>
  <c r="CV243" i="26" s="1"/>
  <c r="CV208" i="26"/>
  <c r="CV213" i="26" s="1"/>
  <c r="CV198" i="26"/>
  <c r="CV203" i="26" s="1"/>
  <c r="CV188" i="26"/>
  <c r="CV193" i="26" s="1"/>
  <c r="CV178" i="26"/>
  <c r="CV183" i="26" s="1"/>
  <c r="CV168" i="26"/>
  <c r="CV173" i="26" s="1"/>
  <c r="CV160" i="26"/>
  <c r="CV165" i="26" s="1"/>
  <c r="CV159" i="26"/>
  <c r="CV164" i="26" s="1"/>
  <c r="DE160" i="26"/>
  <c r="DE165" i="26" s="1"/>
  <c r="DD160" i="26"/>
  <c r="DD165" i="26" s="1"/>
  <c r="DC160" i="26"/>
  <c r="DC165" i="26" s="1"/>
  <c r="DB160" i="26"/>
  <c r="DB165" i="26" s="1"/>
  <c r="DA160" i="26"/>
  <c r="DA165" i="26" s="1"/>
  <c r="CZ160" i="26"/>
  <c r="CZ165" i="26" s="1"/>
  <c r="CY160" i="26"/>
  <c r="CY165" i="26" s="1"/>
  <c r="CX160" i="26"/>
  <c r="CX165" i="26" s="1"/>
  <c r="CW160" i="26"/>
  <c r="CW165" i="26" s="1"/>
  <c r="DE159" i="26"/>
  <c r="DE164" i="26" s="1"/>
  <c r="DD159" i="26"/>
  <c r="DD164" i="26" s="1"/>
  <c r="DC159" i="26"/>
  <c r="DC164" i="26" s="1"/>
  <c r="DB159" i="26"/>
  <c r="DB164" i="26" s="1"/>
  <c r="DA159" i="26"/>
  <c r="DA164" i="26" s="1"/>
  <c r="CZ159" i="26"/>
  <c r="CZ164" i="26" s="1"/>
  <c r="CY159" i="26"/>
  <c r="CY164" i="26" s="1"/>
  <c r="CX159" i="26"/>
  <c r="CX164" i="26" s="1"/>
  <c r="CW159" i="26"/>
  <c r="CW164" i="26" s="1"/>
  <c r="DE158" i="26"/>
  <c r="DE163" i="26" s="1"/>
  <c r="DD158" i="26"/>
  <c r="DD163" i="26" s="1"/>
  <c r="DC158" i="26"/>
  <c r="DC163" i="26" s="1"/>
  <c r="DB158" i="26"/>
  <c r="DB163" i="26" s="1"/>
  <c r="DA158" i="26"/>
  <c r="DA163" i="26" s="1"/>
  <c r="CZ158" i="26"/>
  <c r="CZ163" i="26" s="1"/>
  <c r="CY158" i="26"/>
  <c r="CY163" i="26" s="1"/>
  <c r="CX158" i="26"/>
  <c r="CX163" i="26" s="1"/>
  <c r="CW158" i="26"/>
  <c r="CW163" i="26" s="1"/>
  <c r="CV150" i="26"/>
  <c r="CV155" i="26" s="1"/>
  <c r="CV149" i="26"/>
  <c r="CV154" i="26" s="1"/>
  <c r="DE150" i="26"/>
  <c r="DE155" i="26" s="1"/>
  <c r="DD150" i="26"/>
  <c r="DD155" i="26" s="1"/>
  <c r="DC150" i="26"/>
  <c r="DC155" i="26" s="1"/>
  <c r="DB150" i="26"/>
  <c r="DB155" i="26" s="1"/>
  <c r="DA150" i="26"/>
  <c r="DA155" i="26" s="1"/>
  <c r="CZ150" i="26"/>
  <c r="CZ155" i="26" s="1"/>
  <c r="CY150" i="26"/>
  <c r="CY155" i="26" s="1"/>
  <c r="CX150" i="26"/>
  <c r="CX155" i="26" s="1"/>
  <c r="CW150" i="26"/>
  <c r="CW155" i="26" s="1"/>
  <c r="DE149" i="26"/>
  <c r="DE154" i="26" s="1"/>
  <c r="DD149" i="26"/>
  <c r="DD154" i="26" s="1"/>
  <c r="DC149" i="26"/>
  <c r="DC154" i="26" s="1"/>
  <c r="DB149" i="26"/>
  <c r="DB154" i="26" s="1"/>
  <c r="DA149" i="26"/>
  <c r="DA154" i="26" s="1"/>
  <c r="CZ149" i="26"/>
  <c r="CZ154" i="26" s="1"/>
  <c r="CY149" i="26"/>
  <c r="CY154" i="26" s="1"/>
  <c r="CX149" i="26"/>
  <c r="CX154" i="26" s="1"/>
  <c r="CW149" i="26"/>
  <c r="CW154" i="26" s="1"/>
  <c r="DE148" i="26"/>
  <c r="DE153" i="26" s="1"/>
  <c r="DD148" i="26"/>
  <c r="DD153" i="26" s="1"/>
  <c r="DC148" i="26"/>
  <c r="DC153" i="26" s="1"/>
  <c r="DB148" i="26"/>
  <c r="DB153" i="26" s="1"/>
  <c r="DA148" i="26"/>
  <c r="DA153" i="26" s="1"/>
  <c r="CZ148" i="26"/>
  <c r="CZ153" i="26" s="1"/>
  <c r="CY148" i="26"/>
  <c r="CY153" i="26" s="1"/>
  <c r="CX148" i="26"/>
  <c r="CX153" i="26" s="1"/>
  <c r="CW148" i="26"/>
  <c r="CW153" i="26" s="1"/>
  <c r="CV140" i="26"/>
  <c r="CV145" i="26" s="1"/>
  <c r="CV139" i="26"/>
  <c r="CV144" i="26" s="1"/>
  <c r="DE140" i="26"/>
  <c r="DE145" i="26" s="1"/>
  <c r="DD140" i="26"/>
  <c r="DD145" i="26" s="1"/>
  <c r="DC140" i="26"/>
  <c r="DC145" i="26" s="1"/>
  <c r="DB140" i="26"/>
  <c r="DB145" i="26" s="1"/>
  <c r="DA140" i="26"/>
  <c r="DA145" i="26" s="1"/>
  <c r="CZ140" i="26"/>
  <c r="CZ145" i="26" s="1"/>
  <c r="CY140" i="26"/>
  <c r="CY145" i="26" s="1"/>
  <c r="CX140" i="26"/>
  <c r="CX145" i="26" s="1"/>
  <c r="CW140" i="26"/>
  <c r="CW145" i="26" s="1"/>
  <c r="DE139" i="26"/>
  <c r="DE144" i="26" s="1"/>
  <c r="DD139" i="26"/>
  <c r="DD144" i="26" s="1"/>
  <c r="DC139" i="26"/>
  <c r="DC144" i="26" s="1"/>
  <c r="DB139" i="26"/>
  <c r="DB144" i="26" s="1"/>
  <c r="DA139" i="26"/>
  <c r="DA144" i="26" s="1"/>
  <c r="CZ139" i="26"/>
  <c r="CZ144" i="26" s="1"/>
  <c r="CY139" i="26"/>
  <c r="CY144" i="26" s="1"/>
  <c r="CX139" i="26"/>
  <c r="CX144" i="26" s="1"/>
  <c r="CW139" i="26"/>
  <c r="CW144" i="26" s="1"/>
  <c r="DE138" i="26"/>
  <c r="DE143" i="26" s="1"/>
  <c r="DD138" i="26"/>
  <c r="DD143" i="26" s="1"/>
  <c r="DC138" i="26"/>
  <c r="DC143" i="26" s="1"/>
  <c r="DB138" i="26"/>
  <c r="DB143" i="26" s="1"/>
  <c r="DA138" i="26"/>
  <c r="DA143" i="26" s="1"/>
  <c r="CZ138" i="26"/>
  <c r="CZ143" i="26" s="1"/>
  <c r="CY138" i="26"/>
  <c r="CY143" i="26" s="1"/>
  <c r="CX138" i="26"/>
  <c r="CX143" i="26" s="1"/>
  <c r="CW138" i="26"/>
  <c r="CW143" i="26" s="1"/>
  <c r="CV158" i="26"/>
  <c r="CV163" i="26" s="1"/>
  <c r="CV148" i="26"/>
  <c r="CV153" i="26" s="1"/>
  <c r="CV138" i="26"/>
  <c r="CV143" i="26" s="1"/>
  <c r="DE130" i="26"/>
  <c r="DE135" i="26" s="1"/>
  <c r="DD130" i="26"/>
  <c r="DD135" i="26" s="1"/>
  <c r="DC130" i="26"/>
  <c r="DC135" i="26" s="1"/>
  <c r="DB130" i="26"/>
  <c r="DB135" i="26" s="1"/>
  <c r="DA130" i="26"/>
  <c r="DA135" i="26" s="1"/>
  <c r="CZ130" i="26"/>
  <c r="CZ135" i="26" s="1"/>
  <c r="CY130" i="26"/>
  <c r="CY135" i="26" s="1"/>
  <c r="CX130" i="26"/>
  <c r="CX135" i="26" s="1"/>
  <c r="CW130" i="26"/>
  <c r="CW135" i="26" s="1"/>
  <c r="DE129" i="26"/>
  <c r="DE134" i="26" s="1"/>
  <c r="DD129" i="26"/>
  <c r="DD134" i="26" s="1"/>
  <c r="DC129" i="26"/>
  <c r="DC134" i="26" s="1"/>
  <c r="DB129" i="26"/>
  <c r="DB134" i="26" s="1"/>
  <c r="DA129" i="26"/>
  <c r="DA134" i="26" s="1"/>
  <c r="CZ129" i="26"/>
  <c r="CZ134" i="26" s="1"/>
  <c r="CY129" i="26"/>
  <c r="CY134" i="26" s="1"/>
  <c r="CX129" i="26"/>
  <c r="CX134" i="26" s="1"/>
  <c r="CW129" i="26"/>
  <c r="CW134" i="26" s="1"/>
  <c r="DE128" i="26"/>
  <c r="DE133" i="26" s="1"/>
  <c r="DD128" i="26"/>
  <c r="DD133" i="26" s="1"/>
  <c r="DC128" i="26"/>
  <c r="DC133" i="26" s="1"/>
  <c r="DB128" i="26"/>
  <c r="DB133" i="26" s="1"/>
  <c r="DA128" i="26"/>
  <c r="CZ128" i="26"/>
  <c r="CZ133" i="26" s="1"/>
  <c r="CY128" i="26"/>
  <c r="CY133" i="26" s="1"/>
  <c r="CX128" i="26"/>
  <c r="CX133" i="26" s="1"/>
  <c r="CW128" i="26"/>
  <c r="CW133" i="26" s="1"/>
  <c r="CV130" i="26"/>
  <c r="CV135" i="26" s="1"/>
  <c r="CV129" i="26"/>
  <c r="CV134" i="26" s="1"/>
  <c r="CV128" i="26"/>
  <c r="CV133" i="26" s="1"/>
  <c r="DE120" i="26"/>
  <c r="DE125" i="26" s="1"/>
  <c r="DD120" i="26"/>
  <c r="DD125" i="26" s="1"/>
  <c r="DC120" i="26"/>
  <c r="DC125" i="26" s="1"/>
  <c r="DB120" i="26"/>
  <c r="DB125" i="26" s="1"/>
  <c r="DA120" i="26"/>
  <c r="DA125" i="26" s="1"/>
  <c r="CZ120" i="26"/>
  <c r="CZ125" i="26" s="1"/>
  <c r="CY120" i="26"/>
  <c r="CY125" i="26" s="1"/>
  <c r="CX120" i="26"/>
  <c r="CX125" i="26" s="1"/>
  <c r="CW120" i="26"/>
  <c r="CW125" i="26" s="1"/>
  <c r="DE119" i="26"/>
  <c r="DE124" i="26" s="1"/>
  <c r="DD119" i="26"/>
  <c r="DD124" i="26" s="1"/>
  <c r="DC119" i="26"/>
  <c r="DC124" i="26" s="1"/>
  <c r="DB119" i="26"/>
  <c r="DB124" i="26" s="1"/>
  <c r="DA119" i="26"/>
  <c r="DA124" i="26" s="1"/>
  <c r="CZ119" i="26"/>
  <c r="CZ124" i="26" s="1"/>
  <c r="CY119" i="26"/>
  <c r="CY124" i="26" s="1"/>
  <c r="CX119" i="26"/>
  <c r="CX124" i="26" s="1"/>
  <c r="CW119" i="26"/>
  <c r="CW124" i="26" s="1"/>
  <c r="DE118" i="26"/>
  <c r="DE123" i="26" s="1"/>
  <c r="DD118" i="26"/>
  <c r="DD123" i="26" s="1"/>
  <c r="DC118" i="26"/>
  <c r="DC123" i="26" s="1"/>
  <c r="DB118" i="26"/>
  <c r="DB123" i="26" s="1"/>
  <c r="DA118" i="26"/>
  <c r="DA123" i="26" s="1"/>
  <c r="CZ118" i="26"/>
  <c r="CZ123" i="26" s="1"/>
  <c r="CY118" i="26"/>
  <c r="CY123" i="26" s="1"/>
  <c r="CX118" i="26"/>
  <c r="CX123" i="26" s="1"/>
  <c r="CW118" i="26"/>
  <c r="CW123" i="26" s="1"/>
  <c r="CV120" i="26"/>
  <c r="CV125" i="26" s="1"/>
  <c r="CV119" i="26"/>
  <c r="CV124" i="26" s="1"/>
  <c r="CV118" i="26"/>
  <c r="CV123" i="26" s="1"/>
  <c r="DE110" i="26"/>
  <c r="DE115" i="26" s="1"/>
  <c r="DD110" i="26"/>
  <c r="DD115" i="26" s="1"/>
  <c r="DC110" i="26"/>
  <c r="DC115" i="26" s="1"/>
  <c r="DB110" i="26"/>
  <c r="DB115" i="26" s="1"/>
  <c r="DA110" i="26"/>
  <c r="DA115" i="26" s="1"/>
  <c r="CZ110" i="26"/>
  <c r="CZ115" i="26" s="1"/>
  <c r="CY110" i="26"/>
  <c r="CY115" i="26" s="1"/>
  <c r="CX110" i="26"/>
  <c r="CX115" i="26" s="1"/>
  <c r="CW110" i="26"/>
  <c r="CW115" i="26" s="1"/>
  <c r="DE109" i="26"/>
  <c r="DE114" i="26" s="1"/>
  <c r="DD109" i="26"/>
  <c r="DD114" i="26" s="1"/>
  <c r="DC109" i="26"/>
  <c r="DC114" i="26" s="1"/>
  <c r="DB109" i="26"/>
  <c r="DB114" i="26" s="1"/>
  <c r="DA109" i="26"/>
  <c r="DA114" i="26" s="1"/>
  <c r="CZ109" i="26"/>
  <c r="CZ114" i="26" s="1"/>
  <c r="CY109" i="26"/>
  <c r="CY114" i="26" s="1"/>
  <c r="CX109" i="26"/>
  <c r="CX114" i="26" s="1"/>
  <c r="CW109" i="26"/>
  <c r="CW114" i="26" s="1"/>
  <c r="DE108" i="26"/>
  <c r="DE113" i="26" s="1"/>
  <c r="DD108" i="26"/>
  <c r="DD113" i="26" s="1"/>
  <c r="DC108" i="26"/>
  <c r="DC113" i="26" s="1"/>
  <c r="DB108" i="26"/>
  <c r="DB113" i="26" s="1"/>
  <c r="DA108" i="26"/>
  <c r="DA113" i="26" s="1"/>
  <c r="CZ108" i="26"/>
  <c r="CZ113" i="26" s="1"/>
  <c r="CY108" i="26"/>
  <c r="CY113" i="26" s="1"/>
  <c r="CX108" i="26"/>
  <c r="CX113" i="26" s="1"/>
  <c r="CW108" i="26"/>
  <c r="CW113" i="26" s="1"/>
  <c r="CV110" i="26"/>
  <c r="CV115" i="26" s="1"/>
  <c r="CV109" i="26"/>
  <c r="CV114" i="26" s="1"/>
  <c r="CV108" i="26"/>
  <c r="CV113" i="26" s="1"/>
  <c r="DE100" i="26"/>
  <c r="DE105" i="26" s="1"/>
  <c r="DD100" i="26"/>
  <c r="DD105" i="26" s="1"/>
  <c r="DC100" i="26"/>
  <c r="DC105" i="26" s="1"/>
  <c r="DB100" i="26"/>
  <c r="DB105" i="26" s="1"/>
  <c r="DA100" i="26"/>
  <c r="DA105" i="26" s="1"/>
  <c r="CZ100" i="26"/>
  <c r="CZ105" i="26" s="1"/>
  <c r="CY100" i="26"/>
  <c r="CY105" i="26" s="1"/>
  <c r="CX100" i="26"/>
  <c r="CX105" i="26" s="1"/>
  <c r="CW100" i="26"/>
  <c r="CW105" i="26" s="1"/>
  <c r="DE99" i="26"/>
  <c r="DE104" i="26" s="1"/>
  <c r="DD99" i="26"/>
  <c r="DD104" i="26" s="1"/>
  <c r="DC99" i="26"/>
  <c r="DC104" i="26" s="1"/>
  <c r="DB99" i="26"/>
  <c r="DB104" i="26" s="1"/>
  <c r="DA99" i="26"/>
  <c r="DA104" i="26" s="1"/>
  <c r="CZ99" i="26"/>
  <c r="CZ104" i="26" s="1"/>
  <c r="CY99" i="26"/>
  <c r="CY104" i="26" s="1"/>
  <c r="CX99" i="26"/>
  <c r="CX104" i="26" s="1"/>
  <c r="CW99" i="26"/>
  <c r="CW104" i="26" s="1"/>
  <c r="DE98" i="26"/>
  <c r="DE103" i="26" s="1"/>
  <c r="DD98" i="26"/>
  <c r="DD103" i="26" s="1"/>
  <c r="DC98" i="26"/>
  <c r="DC103" i="26" s="1"/>
  <c r="DB98" i="26"/>
  <c r="DB103" i="26" s="1"/>
  <c r="DA98" i="26"/>
  <c r="CZ98" i="26"/>
  <c r="CZ103" i="26" s="1"/>
  <c r="CY98" i="26"/>
  <c r="CY103" i="26" s="1"/>
  <c r="CX98" i="26"/>
  <c r="CX103" i="26" s="1"/>
  <c r="CW98" i="26"/>
  <c r="CW103" i="26" s="1"/>
  <c r="CV100" i="26"/>
  <c r="CV105" i="26" s="1"/>
  <c r="CV99" i="26"/>
  <c r="CV104" i="26" s="1"/>
  <c r="CV98" i="26"/>
  <c r="CV103" i="26" s="1"/>
  <c r="DE90" i="26"/>
  <c r="DE95" i="26" s="1"/>
  <c r="DD90" i="26"/>
  <c r="DD95" i="26" s="1"/>
  <c r="DC90" i="26"/>
  <c r="DC95" i="26" s="1"/>
  <c r="DB90" i="26"/>
  <c r="DB95" i="26" s="1"/>
  <c r="DA90" i="26"/>
  <c r="DA95" i="26" s="1"/>
  <c r="CZ90" i="26"/>
  <c r="CZ95" i="26" s="1"/>
  <c r="CY90" i="26"/>
  <c r="CY95" i="26" s="1"/>
  <c r="CX90" i="26"/>
  <c r="CX95" i="26" s="1"/>
  <c r="CW90" i="26"/>
  <c r="CW95" i="26" s="1"/>
  <c r="DE89" i="26"/>
  <c r="DE94" i="26" s="1"/>
  <c r="DD89" i="26"/>
  <c r="DD94" i="26" s="1"/>
  <c r="DC89" i="26"/>
  <c r="DC94" i="26" s="1"/>
  <c r="DB89" i="26"/>
  <c r="DB94" i="26" s="1"/>
  <c r="DA89" i="26"/>
  <c r="DA94" i="26" s="1"/>
  <c r="CZ89" i="26"/>
  <c r="CZ94" i="26" s="1"/>
  <c r="CY89" i="26"/>
  <c r="CX89" i="26"/>
  <c r="CX94" i="26" s="1"/>
  <c r="CW89" i="26"/>
  <c r="CW94" i="26" s="1"/>
  <c r="DE88" i="26"/>
  <c r="DE93" i="26" s="1"/>
  <c r="DD88" i="26"/>
  <c r="DD93" i="26" s="1"/>
  <c r="DC88" i="26"/>
  <c r="DC93" i="26" s="1"/>
  <c r="DB88" i="26"/>
  <c r="DB93" i="26" s="1"/>
  <c r="DA88" i="26"/>
  <c r="DA93" i="26" s="1"/>
  <c r="CZ88" i="26"/>
  <c r="CZ93" i="26" s="1"/>
  <c r="CY88" i="26"/>
  <c r="CY93" i="26" s="1"/>
  <c r="CX88" i="26"/>
  <c r="CX93" i="26" s="1"/>
  <c r="CW88" i="26"/>
  <c r="CW93" i="26" s="1"/>
  <c r="CV90" i="26"/>
  <c r="CV95" i="26" s="1"/>
  <c r="CV89" i="26"/>
  <c r="CV94" i="26" s="1"/>
  <c r="CV88" i="26"/>
  <c r="CV93" i="26" s="1"/>
  <c r="DE80" i="26"/>
  <c r="DE85" i="26" s="1"/>
  <c r="DD80" i="26"/>
  <c r="DD85" i="26" s="1"/>
  <c r="DC80" i="26"/>
  <c r="DC85" i="26" s="1"/>
  <c r="DB80" i="26"/>
  <c r="DB85" i="26" s="1"/>
  <c r="DA80" i="26"/>
  <c r="DA85" i="26" s="1"/>
  <c r="CZ80" i="26"/>
  <c r="CZ85" i="26" s="1"/>
  <c r="CY80" i="26"/>
  <c r="CY85" i="26" s="1"/>
  <c r="CX80" i="26"/>
  <c r="CX85" i="26" s="1"/>
  <c r="CW80" i="26"/>
  <c r="CW85" i="26" s="1"/>
  <c r="DE79" i="26"/>
  <c r="DE84" i="26" s="1"/>
  <c r="DD79" i="26"/>
  <c r="DD84" i="26" s="1"/>
  <c r="DC79" i="26"/>
  <c r="DC84" i="26" s="1"/>
  <c r="DB79" i="26"/>
  <c r="DB84" i="26" s="1"/>
  <c r="DA79" i="26"/>
  <c r="DA84" i="26" s="1"/>
  <c r="CZ79" i="26"/>
  <c r="CZ84" i="26" s="1"/>
  <c r="CY79" i="26"/>
  <c r="CY84" i="26" s="1"/>
  <c r="CX79" i="26"/>
  <c r="CX84" i="26" s="1"/>
  <c r="CW79" i="26"/>
  <c r="CW84" i="26" s="1"/>
  <c r="DE78" i="26"/>
  <c r="DE83" i="26" s="1"/>
  <c r="DD78" i="26"/>
  <c r="DD83" i="26" s="1"/>
  <c r="DC78" i="26"/>
  <c r="DC83" i="26" s="1"/>
  <c r="DB78" i="26"/>
  <c r="DB83" i="26" s="1"/>
  <c r="DA78" i="26"/>
  <c r="DA83" i="26" s="1"/>
  <c r="CZ78" i="26"/>
  <c r="CZ83" i="26" s="1"/>
  <c r="CY78" i="26"/>
  <c r="CY83" i="26" s="1"/>
  <c r="CX78" i="26"/>
  <c r="CX83" i="26" s="1"/>
  <c r="CW78" i="26"/>
  <c r="CW83" i="26" s="1"/>
  <c r="CV80" i="26"/>
  <c r="CV85" i="26" s="1"/>
  <c r="CV79" i="26"/>
  <c r="CV84" i="26" s="1"/>
  <c r="CV78" i="26"/>
  <c r="CV83" i="26" s="1"/>
  <c r="DE70" i="26"/>
  <c r="DE75" i="26" s="1"/>
  <c r="DD70" i="26"/>
  <c r="DD75" i="26" s="1"/>
  <c r="DC70" i="26"/>
  <c r="DC75" i="26" s="1"/>
  <c r="DB70" i="26"/>
  <c r="DB75" i="26" s="1"/>
  <c r="DA70" i="26"/>
  <c r="DA75" i="26" s="1"/>
  <c r="CZ70" i="26"/>
  <c r="CZ75" i="26" s="1"/>
  <c r="CY70" i="26"/>
  <c r="CY75" i="26" s="1"/>
  <c r="CX70" i="26"/>
  <c r="CX75" i="26" s="1"/>
  <c r="CW70" i="26"/>
  <c r="CW75" i="26" s="1"/>
  <c r="DE69" i="26"/>
  <c r="DE74" i="26" s="1"/>
  <c r="DD69" i="26"/>
  <c r="DD74" i="26" s="1"/>
  <c r="DC69" i="26"/>
  <c r="DC74" i="26" s="1"/>
  <c r="DB69" i="26"/>
  <c r="DB74" i="26" s="1"/>
  <c r="DA69" i="26"/>
  <c r="DA74" i="26" s="1"/>
  <c r="CZ69" i="26"/>
  <c r="CZ74" i="26" s="1"/>
  <c r="CY69" i="26"/>
  <c r="CY74" i="26" s="1"/>
  <c r="CX69" i="26"/>
  <c r="CX74" i="26" s="1"/>
  <c r="CW69" i="26"/>
  <c r="CW74" i="26" s="1"/>
  <c r="DE68" i="26"/>
  <c r="DE73" i="26" s="1"/>
  <c r="DD68" i="26"/>
  <c r="DD73" i="26" s="1"/>
  <c r="DC68" i="26"/>
  <c r="DC73" i="26" s="1"/>
  <c r="DB68" i="26"/>
  <c r="DB73" i="26" s="1"/>
  <c r="DA68" i="26"/>
  <c r="DA73" i="26" s="1"/>
  <c r="CZ68" i="26"/>
  <c r="CZ73" i="26" s="1"/>
  <c r="CY68" i="26"/>
  <c r="CY73" i="26" s="1"/>
  <c r="CX68" i="26"/>
  <c r="CX73" i="26" s="1"/>
  <c r="CW68" i="26"/>
  <c r="CW73" i="26" s="1"/>
  <c r="CV70" i="26"/>
  <c r="CV75" i="26" s="1"/>
  <c r="CV69" i="26"/>
  <c r="CV74" i="26" s="1"/>
  <c r="CV68" i="26"/>
  <c r="CV73" i="26" s="1"/>
  <c r="DE60" i="26"/>
  <c r="DE65" i="26" s="1"/>
  <c r="DD60" i="26"/>
  <c r="DD65" i="26" s="1"/>
  <c r="DC60" i="26"/>
  <c r="DC65" i="26" s="1"/>
  <c r="DB60" i="26"/>
  <c r="DB65" i="26" s="1"/>
  <c r="DA60" i="26"/>
  <c r="DA65" i="26" s="1"/>
  <c r="CZ60" i="26"/>
  <c r="CZ65" i="26" s="1"/>
  <c r="CY60" i="26"/>
  <c r="CY65" i="26" s="1"/>
  <c r="CX60" i="26"/>
  <c r="CX65" i="26" s="1"/>
  <c r="CW60" i="26"/>
  <c r="CW65" i="26" s="1"/>
  <c r="DE59" i="26"/>
  <c r="DE64" i="26" s="1"/>
  <c r="DD59" i="26"/>
  <c r="DD64" i="26" s="1"/>
  <c r="DC59" i="26"/>
  <c r="DC64" i="26" s="1"/>
  <c r="DB59" i="26"/>
  <c r="DB64" i="26" s="1"/>
  <c r="DA59" i="26"/>
  <c r="DA64" i="26" s="1"/>
  <c r="CZ59" i="26"/>
  <c r="CZ64" i="26" s="1"/>
  <c r="CY59" i="26"/>
  <c r="CY64" i="26" s="1"/>
  <c r="CX59" i="26"/>
  <c r="CX64" i="26" s="1"/>
  <c r="CW59" i="26"/>
  <c r="CW64" i="26" s="1"/>
  <c r="DE58" i="26"/>
  <c r="DE63" i="26" s="1"/>
  <c r="DD58" i="26"/>
  <c r="DD63" i="26" s="1"/>
  <c r="DC58" i="26"/>
  <c r="DC63" i="26" s="1"/>
  <c r="DB58" i="26"/>
  <c r="DB63" i="26" s="1"/>
  <c r="DA58" i="26"/>
  <c r="DA63" i="26" s="1"/>
  <c r="CZ58" i="26"/>
  <c r="CZ63" i="26" s="1"/>
  <c r="CY58" i="26"/>
  <c r="CY63" i="26" s="1"/>
  <c r="CX58" i="26"/>
  <c r="CX63" i="26" s="1"/>
  <c r="CW58" i="26"/>
  <c r="CW63" i="26" s="1"/>
  <c r="CV60" i="26"/>
  <c r="CV65" i="26" s="1"/>
  <c r="CV59" i="26"/>
  <c r="CV64" i="26" s="1"/>
  <c r="CV58" i="26"/>
  <c r="CV63" i="26" s="1"/>
  <c r="DE50" i="26"/>
  <c r="DE55" i="26" s="1"/>
  <c r="DD50" i="26"/>
  <c r="DD55" i="26" s="1"/>
  <c r="DC50" i="26"/>
  <c r="DC55" i="26" s="1"/>
  <c r="DB50" i="26"/>
  <c r="DB55" i="26" s="1"/>
  <c r="DA50" i="26"/>
  <c r="DA55" i="26" s="1"/>
  <c r="CZ50" i="26"/>
  <c r="CZ55" i="26" s="1"/>
  <c r="CY50" i="26"/>
  <c r="CY55" i="26" s="1"/>
  <c r="CX50" i="26"/>
  <c r="CX55" i="26" s="1"/>
  <c r="CW50" i="26"/>
  <c r="CW55" i="26" s="1"/>
  <c r="DE49" i="26"/>
  <c r="DE54" i="26" s="1"/>
  <c r="DD49" i="26"/>
  <c r="DD54" i="26" s="1"/>
  <c r="DC49" i="26"/>
  <c r="DC54" i="26" s="1"/>
  <c r="DB49" i="26"/>
  <c r="DB54" i="26" s="1"/>
  <c r="DA49" i="26"/>
  <c r="DA54" i="26" s="1"/>
  <c r="CZ49" i="26"/>
  <c r="CZ54" i="26" s="1"/>
  <c r="CY49" i="26"/>
  <c r="CY54" i="26" s="1"/>
  <c r="CX49" i="26"/>
  <c r="CX54" i="26" s="1"/>
  <c r="CW49" i="26"/>
  <c r="CW54" i="26" s="1"/>
  <c r="DE48" i="26"/>
  <c r="DE53" i="26" s="1"/>
  <c r="DD48" i="26"/>
  <c r="DD53" i="26" s="1"/>
  <c r="DC48" i="26"/>
  <c r="DC53" i="26" s="1"/>
  <c r="DB48" i="26"/>
  <c r="DB53" i="26" s="1"/>
  <c r="DA48" i="26"/>
  <c r="DA53" i="26" s="1"/>
  <c r="CZ48" i="26"/>
  <c r="CZ53" i="26" s="1"/>
  <c r="CY48" i="26"/>
  <c r="CY53" i="26" s="1"/>
  <c r="CX48" i="26"/>
  <c r="CX53" i="26" s="1"/>
  <c r="CW48" i="26"/>
  <c r="CW53" i="26" s="1"/>
  <c r="CV50" i="26"/>
  <c r="CV55" i="26" s="1"/>
  <c r="CV49" i="26"/>
  <c r="CV54" i="26" s="1"/>
  <c r="CV48" i="26"/>
  <c r="CV53" i="26" s="1"/>
  <c r="DE40" i="26"/>
  <c r="DE45" i="26" s="1"/>
  <c r="DD40" i="26"/>
  <c r="DD45" i="26" s="1"/>
  <c r="DC40" i="26"/>
  <c r="DC45" i="26" s="1"/>
  <c r="DB40" i="26"/>
  <c r="DB45" i="26" s="1"/>
  <c r="DA40" i="26"/>
  <c r="DA45" i="26" s="1"/>
  <c r="CZ40" i="26"/>
  <c r="CZ45" i="26" s="1"/>
  <c r="CY40" i="26"/>
  <c r="CY45" i="26" s="1"/>
  <c r="CX40" i="26"/>
  <c r="CX45" i="26" s="1"/>
  <c r="CW40" i="26"/>
  <c r="CW45" i="26" s="1"/>
  <c r="DE39" i="26"/>
  <c r="DE44" i="26" s="1"/>
  <c r="DD39" i="26"/>
  <c r="DD44" i="26" s="1"/>
  <c r="DC39" i="26"/>
  <c r="DC44" i="26" s="1"/>
  <c r="DB39" i="26"/>
  <c r="DB44" i="26" s="1"/>
  <c r="DA39" i="26"/>
  <c r="DA44" i="26" s="1"/>
  <c r="CZ39" i="26"/>
  <c r="CZ44" i="26" s="1"/>
  <c r="CY39" i="26"/>
  <c r="CY44" i="26" s="1"/>
  <c r="CX39" i="26"/>
  <c r="CX44" i="26" s="1"/>
  <c r="CW39" i="26"/>
  <c r="CW44" i="26" s="1"/>
  <c r="DE38" i="26"/>
  <c r="DE43" i="26" s="1"/>
  <c r="DD38" i="26"/>
  <c r="DD43" i="26" s="1"/>
  <c r="DC38" i="26"/>
  <c r="DC43" i="26" s="1"/>
  <c r="DB38" i="26"/>
  <c r="DB43" i="26" s="1"/>
  <c r="DA38" i="26"/>
  <c r="DA43" i="26" s="1"/>
  <c r="CZ38" i="26"/>
  <c r="CZ43" i="26" s="1"/>
  <c r="CY38" i="26"/>
  <c r="CY43" i="26" s="1"/>
  <c r="CX38" i="26"/>
  <c r="CX43" i="26" s="1"/>
  <c r="CW38" i="26"/>
  <c r="CW43" i="26" s="1"/>
  <c r="CV40" i="26"/>
  <c r="CV45" i="26" s="1"/>
  <c r="CV39" i="26"/>
  <c r="CV44" i="26" s="1"/>
  <c r="CV38" i="26"/>
  <c r="CV43" i="26" s="1"/>
  <c r="DE30" i="26"/>
  <c r="DE35" i="26" s="1"/>
  <c r="DD30" i="26"/>
  <c r="DD35" i="26" s="1"/>
  <c r="DC30" i="26"/>
  <c r="DC35" i="26" s="1"/>
  <c r="DB30" i="26"/>
  <c r="DB35" i="26" s="1"/>
  <c r="DA30" i="26"/>
  <c r="DA35" i="26" s="1"/>
  <c r="CZ30" i="26"/>
  <c r="CZ35" i="26" s="1"/>
  <c r="CY30" i="26"/>
  <c r="CY35" i="26" s="1"/>
  <c r="CX30" i="26"/>
  <c r="CX35" i="26" s="1"/>
  <c r="CW30" i="26"/>
  <c r="CW35" i="26" s="1"/>
  <c r="DE29" i="26"/>
  <c r="DE34" i="26" s="1"/>
  <c r="DD29" i="26"/>
  <c r="DD34" i="26" s="1"/>
  <c r="DC29" i="26"/>
  <c r="DC34" i="26" s="1"/>
  <c r="DB29" i="26"/>
  <c r="DB34" i="26" s="1"/>
  <c r="DA29" i="26"/>
  <c r="DA34" i="26" s="1"/>
  <c r="CZ29" i="26"/>
  <c r="CZ34" i="26" s="1"/>
  <c r="CY29" i="26"/>
  <c r="CY34" i="26" s="1"/>
  <c r="CX29" i="26"/>
  <c r="CX34" i="26" s="1"/>
  <c r="CW29" i="26"/>
  <c r="CW34" i="26" s="1"/>
  <c r="DE28" i="26"/>
  <c r="DE33" i="26" s="1"/>
  <c r="DD28" i="26"/>
  <c r="DD33" i="26" s="1"/>
  <c r="DC28" i="26"/>
  <c r="DC33" i="26" s="1"/>
  <c r="DB28" i="26"/>
  <c r="DB33" i="26" s="1"/>
  <c r="DA28" i="26"/>
  <c r="DA33" i="26" s="1"/>
  <c r="CZ28" i="26"/>
  <c r="CZ33" i="26" s="1"/>
  <c r="CY28" i="26"/>
  <c r="CY33" i="26" s="1"/>
  <c r="CX28" i="26"/>
  <c r="CX33" i="26" s="1"/>
  <c r="CW28" i="26"/>
  <c r="CW33" i="26" s="1"/>
  <c r="CV30" i="26"/>
  <c r="CV35" i="26" s="1"/>
  <c r="CV29" i="26"/>
  <c r="CV34" i="26" s="1"/>
  <c r="CV28" i="26"/>
  <c r="CV33" i="26" s="1"/>
  <c r="CV20" i="26"/>
  <c r="CV25" i="26" s="1"/>
  <c r="CV19" i="26"/>
  <c r="CV24" i="26" s="1"/>
  <c r="DE20" i="26"/>
  <c r="DE25" i="26" s="1"/>
  <c r="DD20" i="26"/>
  <c r="DD25" i="26" s="1"/>
  <c r="DC20" i="26"/>
  <c r="DC25" i="26" s="1"/>
  <c r="DB20" i="26"/>
  <c r="DB25" i="26" s="1"/>
  <c r="DA20" i="26"/>
  <c r="DA25" i="26" s="1"/>
  <c r="CZ20" i="26"/>
  <c r="CZ25" i="26" s="1"/>
  <c r="CY20" i="26"/>
  <c r="CY25" i="26" s="1"/>
  <c r="CX20" i="26"/>
  <c r="CX25" i="26" s="1"/>
  <c r="CW20" i="26"/>
  <c r="CW25" i="26" s="1"/>
  <c r="DE19" i="26"/>
  <c r="DE24" i="26" s="1"/>
  <c r="DD19" i="26"/>
  <c r="DD24" i="26" s="1"/>
  <c r="DC19" i="26"/>
  <c r="DC24" i="26" s="1"/>
  <c r="DB19" i="26"/>
  <c r="DB24" i="26" s="1"/>
  <c r="DA19" i="26"/>
  <c r="DA24" i="26" s="1"/>
  <c r="CZ19" i="26"/>
  <c r="CZ24" i="26" s="1"/>
  <c r="CY19" i="26"/>
  <c r="CY24" i="26" s="1"/>
  <c r="CX19" i="26"/>
  <c r="CX24" i="26" s="1"/>
  <c r="CW19" i="26"/>
  <c r="CW24" i="26" s="1"/>
  <c r="DE18" i="26"/>
  <c r="DE23" i="26" s="1"/>
  <c r="DD18" i="26"/>
  <c r="DD23" i="26" s="1"/>
  <c r="DC18" i="26"/>
  <c r="DC23" i="26" s="1"/>
  <c r="DB18" i="26"/>
  <c r="DB23" i="26" s="1"/>
  <c r="DA18" i="26"/>
  <c r="DA23" i="26" s="1"/>
  <c r="CZ18" i="26"/>
  <c r="CZ23" i="26" s="1"/>
  <c r="CY18" i="26"/>
  <c r="CY23" i="26" s="1"/>
  <c r="CX18" i="26"/>
  <c r="CX23" i="26" s="1"/>
  <c r="CW18" i="26"/>
  <c r="CW23" i="26" s="1"/>
  <c r="CV18" i="26"/>
  <c r="CV23" i="26" s="1"/>
  <c r="CV8" i="26"/>
  <c r="CV13" i="26" s="1"/>
  <c r="AI16" i="26" l="1"/>
  <c r="AS183" i="26"/>
  <c r="AS186" i="26" s="1"/>
  <c r="CG11" i="26"/>
  <c r="CD161" i="26"/>
  <c r="CQ56" i="26"/>
  <c r="CG51" i="26"/>
  <c r="CC151" i="26"/>
  <c r="BP236" i="26"/>
  <c r="BA196" i="26"/>
  <c r="AR31" i="26"/>
  <c r="AR246" i="26"/>
  <c r="CO153" i="26"/>
  <c r="BB21" i="26"/>
  <c r="BF131" i="26"/>
  <c r="AQ101" i="26"/>
  <c r="V161" i="26"/>
  <c r="CE243" i="26"/>
  <c r="T131" i="26"/>
  <c r="U31" i="26"/>
  <c r="BG71" i="26"/>
  <c r="Y203" i="26"/>
  <c r="BP201" i="26"/>
  <c r="J193" i="26"/>
  <c r="CC153" i="26"/>
  <c r="CC156" i="26" s="1"/>
  <c r="AR33" i="26"/>
  <c r="J153" i="26"/>
  <c r="AO231" i="26"/>
  <c r="H81" i="26"/>
  <c r="L181" i="26"/>
  <c r="CK133" i="26"/>
  <c r="CM186" i="26"/>
  <c r="CK201" i="26"/>
  <c r="CD71" i="26"/>
  <c r="CF151" i="26"/>
  <c r="CG213" i="26"/>
  <c r="BH93" i="26"/>
  <c r="T31" i="26"/>
  <c r="BN91" i="26"/>
  <c r="CM196" i="26"/>
  <c r="AS21" i="26"/>
  <c r="AO61" i="26"/>
  <c r="AP93" i="26"/>
  <c r="J86" i="26"/>
  <c r="CR71" i="26"/>
  <c r="CR151" i="26"/>
  <c r="CP161" i="26"/>
  <c r="BN96" i="26"/>
  <c r="BP136" i="26"/>
  <c r="W61" i="26"/>
  <c r="F66" i="26"/>
  <c r="CR101" i="26"/>
  <c r="BU101" i="26"/>
  <c r="BI103" i="26"/>
  <c r="BI106" i="26" s="1"/>
  <c r="M191" i="26"/>
  <c r="CP71" i="26"/>
  <c r="BR71" i="26"/>
  <c r="BI31" i="26"/>
  <c r="BA181" i="26"/>
  <c r="BC211" i="26"/>
  <c r="AT81" i="26"/>
  <c r="AU183" i="26"/>
  <c r="AU186" i="26" s="1"/>
  <c r="Y213" i="26"/>
  <c r="Y216" i="26" s="1"/>
  <c r="G26" i="26"/>
  <c r="CL43" i="26"/>
  <c r="CL46" i="26" s="1"/>
  <c r="CR111" i="26"/>
  <c r="CC191" i="26"/>
  <c r="BU36" i="26"/>
  <c r="BE151" i="26"/>
  <c r="W21" i="26"/>
  <c r="CO181" i="26"/>
  <c r="BN71" i="26"/>
  <c r="BE11" i="26"/>
  <c r="BC21" i="26"/>
  <c r="BF176" i="26"/>
  <c r="BF233" i="26"/>
  <c r="Y11" i="26"/>
  <c r="U71" i="26"/>
  <c r="W113" i="26"/>
  <c r="CN21" i="26"/>
  <c r="CJ176" i="26"/>
  <c r="BB151" i="26"/>
  <c r="AS231" i="26"/>
  <c r="BQ43" i="26"/>
  <c r="BU151" i="26"/>
  <c r="BA41" i="26"/>
  <c r="BC151" i="26"/>
  <c r="BH163" i="26"/>
  <c r="BH166" i="26" s="1"/>
  <c r="AG53" i="26"/>
  <c r="BP231" i="26"/>
  <c r="BE241" i="26"/>
  <c r="R241" i="26"/>
  <c r="Q241" i="26"/>
  <c r="AP26" i="26"/>
  <c r="CJ126" i="26"/>
  <c r="BF216" i="26"/>
  <c r="CL11" i="26"/>
  <c r="CA41" i="26"/>
  <c r="CC146" i="26"/>
  <c r="BY196" i="26"/>
  <c r="BY241" i="26"/>
  <c r="BU21" i="26"/>
  <c r="BU106" i="26"/>
  <c r="BE166" i="26"/>
  <c r="BG191" i="26"/>
  <c r="AT46" i="26"/>
  <c r="AU76" i="26"/>
  <c r="AN101" i="26"/>
  <c r="AS161" i="26"/>
  <c r="AT201" i="26"/>
  <c r="AW231" i="26"/>
  <c r="AK91" i="26"/>
  <c r="Q31" i="26"/>
  <c r="W101" i="26"/>
  <c r="K121" i="26"/>
  <c r="J241" i="26"/>
  <c r="E81" i="26"/>
  <c r="CP106" i="26"/>
  <c r="CL151" i="26"/>
  <c r="CP206" i="26"/>
  <c r="CN221" i="26"/>
  <c r="CE141" i="26"/>
  <c r="CG171" i="26"/>
  <c r="CC221" i="26"/>
  <c r="BO16" i="26"/>
  <c r="BN163" i="26"/>
  <c r="BH11" i="26"/>
  <c r="AT61" i="26"/>
  <c r="Y14" i="26"/>
  <c r="Y16" i="26" s="1"/>
  <c r="I136" i="26"/>
  <c r="BZ191" i="26"/>
  <c r="CO186" i="26"/>
  <c r="CQ201" i="26"/>
  <c r="CM241" i="26"/>
  <c r="CC71" i="26"/>
  <c r="CA161" i="26"/>
  <c r="CG173" i="26"/>
  <c r="CB196" i="26"/>
  <c r="BR151" i="26"/>
  <c r="BR191" i="26"/>
  <c r="BM221" i="26"/>
  <c r="BE181" i="26"/>
  <c r="BF211" i="26"/>
  <c r="AV166" i="26"/>
  <c r="W243" i="26"/>
  <c r="W246" i="26" s="1"/>
  <c r="I186" i="26"/>
  <c r="AQ161" i="26"/>
  <c r="AV206" i="26"/>
  <c r="AO106" i="26"/>
  <c r="BY66" i="26"/>
  <c r="CG141" i="26"/>
  <c r="BO91" i="26"/>
  <c r="BR206" i="26"/>
  <c r="BE31" i="26"/>
  <c r="BA101" i="26"/>
  <c r="BG211" i="26"/>
  <c r="I51" i="26"/>
  <c r="I93" i="26"/>
  <c r="S136" i="26"/>
  <c r="CP31" i="26"/>
  <c r="CE143" i="26"/>
  <c r="CE146" i="26" s="1"/>
  <c r="BP101" i="26"/>
  <c r="BA31" i="26"/>
  <c r="BI91" i="26"/>
  <c r="BF101" i="26"/>
  <c r="BE111" i="26"/>
  <c r="BG206" i="26"/>
  <c r="AR56" i="26"/>
  <c r="T211" i="26"/>
  <c r="CQ31" i="26"/>
  <c r="BT93" i="26"/>
  <c r="BH86" i="26"/>
  <c r="BH206" i="26"/>
  <c r="AQ163" i="26"/>
  <c r="AQ166" i="26" s="1"/>
  <c r="AQ193" i="26"/>
  <c r="AQ196" i="26" s="1"/>
  <c r="CR11" i="26"/>
  <c r="BN41" i="26"/>
  <c r="AR166" i="26"/>
  <c r="CQ41" i="26"/>
  <c r="CB41" i="26"/>
  <c r="BL81" i="26"/>
  <c r="BP81" i="26"/>
  <c r="BM151" i="26"/>
  <c r="AZ71" i="26"/>
  <c r="BD71" i="26"/>
  <c r="BC91" i="26"/>
  <c r="AP216" i="26"/>
  <c r="F173" i="26"/>
  <c r="CC61" i="26"/>
  <c r="CC101" i="26"/>
  <c r="CA131" i="26"/>
  <c r="CG196" i="26"/>
  <c r="CA236" i="26"/>
  <c r="BP31" i="26"/>
  <c r="BS181" i="26"/>
  <c r="BO241" i="26"/>
  <c r="BD31" i="26"/>
  <c r="BB81" i="26"/>
  <c r="BE191" i="26"/>
  <c r="AZ201" i="26"/>
  <c r="AP61" i="26"/>
  <c r="AT96" i="26"/>
  <c r="AT136" i="26"/>
  <c r="AQ211" i="26"/>
  <c r="AU221" i="26"/>
  <c r="AI236" i="26"/>
  <c r="S21" i="26"/>
  <c r="Y91" i="26"/>
  <c r="Y161" i="26"/>
  <c r="S211" i="26"/>
  <c r="D66" i="26"/>
  <c r="D116" i="26"/>
  <c r="E226" i="26"/>
  <c r="AW201" i="26"/>
  <c r="CP21" i="26"/>
  <c r="BY91" i="26"/>
  <c r="CG111" i="26"/>
  <c r="CA211" i="26"/>
  <c r="BO111" i="26"/>
  <c r="BT181" i="26"/>
  <c r="BA136" i="26"/>
  <c r="BA201" i="26"/>
  <c r="BD221" i="26"/>
  <c r="AV51" i="26"/>
  <c r="AW181" i="26"/>
  <c r="Y51" i="26"/>
  <c r="Y111" i="26"/>
  <c r="U206" i="26"/>
  <c r="U221" i="26"/>
  <c r="M81" i="26"/>
  <c r="K211" i="26"/>
  <c r="AZ204" i="26"/>
  <c r="AZ206" i="26" s="1"/>
  <c r="BI231" i="26"/>
  <c r="AS216" i="26"/>
  <c r="CF36" i="26"/>
  <c r="CF66" i="26"/>
  <c r="CD136" i="26"/>
  <c r="BL51" i="26"/>
  <c r="BO76" i="26"/>
  <c r="BT183" i="26"/>
  <c r="BT196" i="26"/>
  <c r="BT226" i="26"/>
  <c r="BG11" i="26"/>
  <c r="BA231" i="26"/>
  <c r="AV71" i="26"/>
  <c r="AR111" i="26"/>
  <c r="AW131" i="26"/>
  <c r="AU151" i="26"/>
  <c r="AT191" i="26"/>
  <c r="AB211" i="26"/>
  <c r="P16" i="26"/>
  <c r="Q131" i="26"/>
  <c r="U163" i="26"/>
  <c r="U166" i="26" s="1"/>
  <c r="G111" i="26"/>
  <c r="K161" i="26"/>
  <c r="D181" i="26"/>
  <c r="J206" i="26"/>
  <c r="M211" i="26"/>
  <c r="CP66" i="26"/>
  <c r="AP96" i="26"/>
  <c r="AC91" i="26"/>
  <c r="S91" i="26"/>
  <c r="W151" i="26"/>
  <c r="P176" i="26"/>
  <c r="X226" i="26"/>
  <c r="L21" i="26"/>
  <c r="F146" i="26"/>
  <c r="H163" i="26"/>
  <c r="H166" i="26" s="1"/>
  <c r="CO111" i="26"/>
  <c r="CF101" i="26"/>
  <c r="BQ211" i="26"/>
  <c r="BA234" i="26"/>
  <c r="BA236" i="26" s="1"/>
  <c r="Y113" i="26"/>
  <c r="X156" i="26"/>
  <c r="Q171" i="26"/>
  <c r="I11" i="26"/>
  <c r="I111" i="26"/>
  <c r="F186" i="26"/>
  <c r="J221" i="26"/>
  <c r="BS161" i="26"/>
  <c r="Y171" i="26"/>
  <c r="V236" i="26"/>
  <c r="L143" i="26"/>
  <c r="L146" i="26" s="1"/>
  <c r="CK111" i="26"/>
  <c r="CP111" i="26"/>
  <c r="CG33" i="26"/>
  <c r="CG36" i="26" s="1"/>
  <c r="CC51" i="26"/>
  <c r="CC63" i="26"/>
  <c r="BS46" i="26"/>
  <c r="BU61" i="26"/>
  <c r="AZ11" i="26"/>
  <c r="BA11" i="26"/>
  <c r="BD51" i="26"/>
  <c r="BB154" i="26"/>
  <c r="BB156" i="26" s="1"/>
  <c r="BE193" i="26"/>
  <c r="BE196" i="26" s="1"/>
  <c r="AQ26" i="26"/>
  <c r="AP43" i="26"/>
  <c r="AV66" i="26"/>
  <c r="AO141" i="26"/>
  <c r="AQ153" i="26"/>
  <c r="AU171" i="26"/>
  <c r="AE131" i="26"/>
  <c r="S11" i="26"/>
  <c r="U91" i="26"/>
  <c r="Y231" i="26"/>
  <c r="G21" i="26"/>
  <c r="M201" i="26"/>
  <c r="D246" i="26"/>
  <c r="CS111" i="26"/>
  <c r="BM63" i="26"/>
  <c r="BM66" i="26" s="1"/>
  <c r="BT81" i="26"/>
  <c r="BD11" i="26"/>
  <c r="AV111" i="26"/>
  <c r="AT231" i="26"/>
  <c r="AF176" i="26"/>
  <c r="AF216" i="26"/>
  <c r="U51" i="26"/>
  <c r="W64" i="26"/>
  <c r="W141" i="26"/>
  <c r="X151" i="26"/>
  <c r="S171" i="26"/>
  <c r="E71" i="26"/>
  <c r="E91" i="26"/>
  <c r="K231" i="26"/>
  <c r="CN226" i="26"/>
  <c r="CE21" i="26"/>
  <c r="CA171" i="26"/>
  <c r="CE183" i="26"/>
  <c r="CE186" i="26" s="1"/>
  <c r="CB226" i="26"/>
  <c r="BR21" i="26"/>
  <c r="BN131" i="26"/>
  <c r="BL143" i="26"/>
  <c r="BL146" i="26" s="1"/>
  <c r="BL173" i="26"/>
  <c r="BL176" i="26" s="1"/>
  <c r="BF21" i="26"/>
  <c r="BC191" i="26"/>
  <c r="AR91" i="26"/>
  <c r="AT101" i="26"/>
  <c r="AR126" i="26"/>
  <c r="AQ146" i="26"/>
  <c r="AW171" i="26"/>
  <c r="AG101" i="26"/>
  <c r="AG151" i="26"/>
  <c r="U11" i="26"/>
  <c r="W24" i="26"/>
  <c r="Q81" i="26"/>
  <c r="W104" i="26"/>
  <c r="W196" i="26"/>
  <c r="L61" i="26"/>
  <c r="F91" i="26"/>
  <c r="M151" i="26"/>
  <c r="CE221" i="26"/>
  <c r="BS113" i="26"/>
  <c r="BI13" i="26"/>
  <c r="BC51" i="26"/>
  <c r="AR76" i="26"/>
  <c r="AH211" i="26"/>
  <c r="Q41" i="26"/>
  <c r="Y141" i="26"/>
  <c r="U153" i="26"/>
  <c r="V246" i="26"/>
  <c r="M111" i="26"/>
  <c r="D131" i="26"/>
  <c r="D223" i="26"/>
  <c r="BY111" i="26"/>
  <c r="BS33" i="26"/>
  <c r="BS36" i="26" s="1"/>
  <c r="BS31" i="26"/>
  <c r="CW31" i="26"/>
  <c r="CN46" i="26"/>
  <c r="CR93" i="26"/>
  <c r="CR96" i="26" s="1"/>
  <c r="CR91" i="26"/>
  <c r="CS176" i="26"/>
  <c r="CD33" i="26"/>
  <c r="CD31" i="26"/>
  <c r="CB81" i="26"/>
  <c r="BZ116" i="26"/>
  <c r="BR113" i="26"/>
  <c r="BR111" i="26"/>
  <c r="BF66" i="26"/>
  <c r="AZ161" i="26"/>
  <c r="CD211" i="26"/>
  <c r="CD213" i="26"/>
  <c r="CN81" i="26"/>
  <c r="CL101" i="26"/>
  <c r="CM131" i="26"/>
  <c r="CO143" i="26"/>
  <c r="CO146" i="26" s="1"/>
  <c r="CO141" i="26"/>
  <c r="CQ213" i="26"/>
  <c r="CQ216" i="26" s="1"/>
  <c r="CQ211" i="26"/>
  <c r="CE36" i="26"/>
  <c r="BG66" i="26"/>
  <c r="BB143" i="26"/>
  <c r="BB146" i="26" s="1"/>
  <c r="BB141" i="26"/>
  <c r="BB231" i="26"/>
  <c r="BB233" i="26"/>
  <c r="BB236" i="26" s="1"/>
  <c r="CG81" i="26"/>
  <c r="CG83" i="26"/>
  <c r="CR26" i="26"/>
  <c r="CL31" i="26"/>
  <c r="CM101" i="26"/>
  <c r="CK114" i="26"/>
  <c r="CP146" i="26"/>
  <c r="CL166" i="26"/>
  <c r="CA21" i="26"/>
  <c r="CA23" i="26"/>
  <c r="CA26" i="26" s="1"/>
  <c r="BX166" i="26"/>
  <c r="BO53" i="26"/>
  <c r="BO56" i="26" s="1"/>
  <c r="BO51" i="26"/>
  <c r="BT141" i="26"/>
  <c r="BT143" i="26"/>
  <c r="BT146" i="26" s="1"/>
  <c r="BE126" i="26"/>
  <c r="BC231" i="26"/>
  <c r="BC233" i="26"/>
  <c r="BR61" i="26"/>
  <c r="BR63" i="26"/>
  <c r="CO136" i="26"/>
  <c r="CQ146" i="26"/>
  <c r="CM226" i="26"/>
  <c r="CS233" i="26"/>
  <c r="CS231" i="26"/>
  <c r="BD143" i="26"/>
  <c r="BD146" i="26" s="1"/>
  <c r="BD141" i="26"/>
  <c r="BA216" i="26"/>
  <c r="AV26" i="26"/>
  <c r="CC31" i="26"/>
  <c r="AT71" i="26"/>
  <c r="AT73" i="26"/>
  <c r="AT76" i="26" s="1"/>
  <c r="CJ21" i="26"/>
  <c r="CL104" i="26"/>
  <c r="CP131" i="26"/>
  <c r="CO201" i="26"/>
  <c r="CR211" i="26"/>
  <c r="CC21" i="26"/>
  <c r="CG71" i="26"/>
  <c r="CA101" i="26"/>
  <c r="CD203" i="26"/>
  <c r="CD206" i="26" s="1"/>
  <c r="CD201" i="26"/>
  <c r="AR204" i="26"/>
  <c r="AR201" i="26"/>
  <c r="CN16" i="26"/>
  <c r="CN11" i="26"/>
  <c r="CK21" i="26"/>
  <c r="CO221" i="26"/>
  <c r="CO225" i="26"/>
  <c r="CR21" i="26"/>
  <c r="CO213" i="26"/>
  <c r="CO216" i="26" s="1"/>
  <c r="BZ141" i="26"/>
  <c r="CF201" i="26"/>
  <c r="CF203" i="26"/>
  <c r="BL21" i="26"/>
  <c r="CJ114" i="26"/>
  <c r="CS21" i="26"/>
  <c r="CS131" i="26"/>
  <c r="CS133" i="26"/>
  <c r="CF23" i="26"/>
  <c r="CF26" i="26" s="1"/>
  <c r="CF21" i="26"/>
  <c r="BM21" i="26"/>
  <c r="BA171" i="26"/>
  <c r="BA173" i="26"/>
  <c r="BA176" i="26" s="1"/>
  <c r="AS93" i="26"/>
  <c r="AS91" i="26"/>
  <c r="CS203" i="26"/>
  <c r="CS201" i="26"/>
  <c r="BX61" i="26"/>
  <c r="BZ93" i="26"/>
  <c r="BZ96" i="26" s="1"/>
  <c r="BZ91" i="26"/>
  <c r="CD111" i="26"/>
  <c r="BP176" i="26"/>
  <c r="CS73" i="26"/>
  <c r="CS71" i="26"/>
  <c r="BZ13" i="26"/>
  <c r="BZ16" i="26" s="1"/>
  <c r="BZ11" i="26"/>
  <c r="CC23" i="26"/>
  <c r="CE51" i="26"/>
  <c r="CF61" i="26"/>
  <c r="BH56" i="26"/>
  <c r="BH71" i="26"/>
  <c r="BH74" i="26"/>
  <c r="BA93" i="26"/>
  <c r="BA91" i="26"/>
  <c r="BB126" i="26"/>
  <c r="AP173" i="26"/>
  <c r="AP171" i="26"/>
  <c r="CJ31" i="26"/>
  <c r="CN41" i="26"/>
  <c r="CP133" i="26"/>
  <c r="CP136" i="26" s="1"/>
  <c r="CJ161" i="26"/>
  <c r="CQ191" i="26"/>
  <c r="CP201" i="26"/>
  <c r="CL246" i="26"/>
  <c r="CM221" i="26"/>
  <c r="BY113" i="26"/>
  <c r="CC246" i="26"/>
  <c r="BQ86" i="26"/>
  <c r="BT131" i="26"/>
  <c r="BT133" i="26"/>
  <c r="BT136" i="26" s="1"/>
  <c r="AZ166" i="26"/>
  <c r="AN21" i="26"/>
  <c r="AN23" i="26"/>
  <c r="AN26" i="26" s="1"/>
  <c r="CN53" i="26"/>
  <c r="CN56" i="26" s="1"/>
  <c r="CN51" i="26"/>
  <c r="CK71" i="26"/>
  <c r="CK74" i="26"/>
  <c r="CL106" i="26"/>
  <c r="CQ203" i="26"/>
  <c r="CQ206" i="26" s="1"/>
  <c r="BQ106" i="26"/>
  <c r="BI136" i="26"/>
  <c r="BH223" i="26"/>
  <c r="BH226" i="26" s="1"/>
  <c r="BH221" i="26"/>
  <c r="AO23" i="26"/>
  <c r="AO21" i="26"/>
  <c r="AP56" i="26"/>
  <c r="CO51" i="26"/>
  <c r="CJ93" i="26"/>
  <c r="CJ96" i="26" s="1"/>
  <c r="CJ91" i="26"/>
  <c r="CS191" i="26"/>
  <c r="CS193" i="26"/>
  <c r="BZ51" i="26"/>
  <c r="BL136" i="26"/>
  <c r="AR81" i="26"/>
  <c r="AR83" i="26"/>
  <c r="AR86" i="26" s="1"/>
  <c r="CR66" i="26"/>
  <c r="CK96" i="26"/>
  <c r="CJ191" i="26"/>
  <c r="CC46" i="26"/>
  <c r="CC103" i="26"/>
  <c r="CC106" i="26" s="1"/>
  <c r="CA163" i="26"/>
  <c r="BT11" i="26"/>
  <c r="BT13" i="26"/>
  <c r="BT16" i="26" s="1"/>
  <c r="AZ221" i="26"/>
  <c r="BB86" i="26"/>
  <c r="AZ151" i="26"/>
  <c r="AZ153" i="26"/>
  <c r="CR61" i="26"/>
  <c r="CJ196" i="26"/>
  <c r="CE41" i="26"/>
  <c r="CE43" i="26"/>
  <c r="CE46" i="26" s="1"/>
  <c r="BS76" i="26"/>
  <c r="CM153" i="26"/>
  <c r="CM151" i="26"/>
  <c r="CM156" i="26"/>
  <c r="CS171" i="26"/>
  <c r="CL181" i="26"/>
  <c r="CG16" i="26"/>
  <c r="BY71" i="26"/>
  <c r="CE151" i="26"/>
  <c r="BL26" i="26"/>
  <c r="BE41" i="26"/>
  <c r="BE44" i="26"/>
  <c r="BE46" i="26" s="1"/>
  <c r="BD86" i="26"/>
  <c r="BF241" i="26"/>
  <c r="BF243" i="26"/>
  <c r="BR33" i="26"/>
  <c r="BR36" i="26" s="1"/>
  <c r="BR31" i="26"/>
  <c r="CO93" i="26"/>
  <c r="CO91" i="26"/>
  <c r="CN153" i="26"/>
  <c r="CN151" i="26"/>
  <c r="CM211" i="26"/>
  <c r="CS241" i="26"/>
  <c r="CM231" i="26"/>
  <c r="BY11" i="26"/>
  <c r="CA31" i="26"/>
  <c r="CA33" i="26"/>
  <c r="CG41" i="26"/>
  <c r="CG43" i="26"/>
  <c r="CG46" i="26" s="1"/>
  <c r="BY141" i="26"/>
  <c r="CD186" i="26"/>
  <c r="CD233" i="26"/>
  <c r="CD231" i="26"/>
  <c r="BC126" i="26"/>
  <c r="BG241" i="26"/>
  <c r="BG243" i="26"/>
  <c r="CP11" i="26"/>
  <c r="CJ26" i="26"/>
  <c r="CJ71" i="26"/>
  <c r="CO71" i="26"/>
  <c r="CN101" i="26"/>
  <c r="CQ141" i="26"/>
  <c r="BX66" i="26"/>
  <c r="BY81" i="26"/>
  <c r="CA111" i="26"/>
  <c r="CE176" i="26"/>
  <c r="CE206" i="26"/>
  <c r="CE216" i="26"/>
  <c r="BT21" i="26"/>
  <c r="BT46" i="26"/>
  <c r="BQ56" i="26"/>
  <c r="BR91" i="26"/>
  <c r="BO141" i="26"/>
  <c r="BP153" i="26"/>
  <c r="BP163" i="26"/>
  <c r="BT173" i="26"/>
  <c r="BT176" i="26" s="1"/>
  <c r="BB101" i="26"/>
  <c r="BA111" i="26"/>
  <c r="BG131" i="26"/>
  <c r="BF161" i="26"/>
  <c r="BI181" i="26"/>
  <c r="BE201" i="26"/>
  <c r="BA204" i="26"/>
  <c r="AP21" i="26"/>
  <c r="AV53" i="26"/>
  <c r="AV56" i="26" s="1"/>
  <c r="AP143" i="26"/>
  <c r="AP141" i="26"/>
  <c r="AT151" i="26"/>
  <c r="AS196" i="26"/>
  <c r="AS241" i="26"/>
  <c r="AS243" i="26"/>
  <c r="CL21" i="26"/>
  <c r="CA81" i="26"/>
  <c r="CC111" i="26"/>
  <c r="CG131" i="26"/>
  <c r="BX156" i="26"/>
  <c r="CG181" i="26"/>
  <c r="BX191" i="26"/>
  <c r="CG241" i="26"/>
  <c r="BX221" i="26"/>
  <c r="CG236" i="26"/>
  <c r="BU16" i="26"/>
  <c r="BS51" i="26"/>
  <c r="BQ126" i="26"/>
  <c r="BN133" i="26"/>
  <c r="BN136" i="26" s="1"/>
  <c r="BR143" i="26"/>
  <c r="BR146" i="26" s="1"/>
  <c r="BM196" i="26"/>
  <c r="BL206" i="26"/>
  <c r="AZ36" i="26"/>
  <c r="BI41" i="26"/>
  <c r="BA61" i="26"/>
  <c r="BB71" i="26"/>
  <c r="BE91" i="26"/>
  <c r="BB241" i="26"/>
  <c r="BC221" i="26"/>
  <c r="AN71" i="26"/>
  <c r="AO71" i="26"/>
  <c r="AV86" i="26"/>
  <c r="CN31" i="26"/>
  <c r="CR41" i="26"/>
  <c r="CL61" i="26"/>
  <c r="CQ106" i="26"/>
  <c r="CL111" i="26"/>
  <c r="CL141" i="26"/>
  <c r="CR176" i="26"/>
  <c r="CQ233" i="26"/>
  <c r="CQ236" i="26" s="1"/>
  <c r="BY51" i="26"/>
  <c r="CA61" i="26"/>
  <c r="CA71" i="26"/>
  <c r="CD96" i="26"/>
  <c r="CE101" i="26"/>
  <c r="CB131" i="26"/>
  <c r="CC161" i="26"/>
  <c r="BY171" i="26"/>
  <c r="BZ181" i="26"/>
  <c r="CA201" i="26"/>
  <c r="BY211" i="26"/>
  <c r="BZ241" i="26"/>
  <c r="CA231" i="26"/>
  <c r="BN11" i="26"/>
  <c r="BT41" i="26"/>
  <c r="BT51" i="26"/>
  <c r="BT103" i="26"/>
  <c r="BT106" i="26" s="1"/>
  <c r="BN196" i="26"/>
  <c r="BM211" i="26"/>
  <c r="BL226" i="26"/>
  <c r="AZ26" i="26"/>
  <c r="AZ41" i="26"/>
  <c r="BG83" i="26"/>
  <c r="BG86" i="26" s="1"/>
  <c r="BF91" i="26"/>
  <c r="BA241" i="26"/>
  <c r="AQ16" i="26"/>
  <c r="AN31" i="26"/>
  <c r="AS141" i="26"/>
  <c r="AS143" i="26"/>
  <c r="AS146" i="26" s="1"/>
  <c r="AN166" i="26"/>
  <c r="CJ11" i="26"/>
  <c r="CM111" i="26"/>
  <c r="CS151" i="26"/>
  <c r="CM181" i="26"/>
  <c r="CC11" i="26"/>
  <c r="BX46" i="26"/>
  <c r="CC86" i="26"/>
  <c r="CE91" i="26"/>
  <c r="BY133" i="26"/>
  <c r="BY136" i="26" s="1"/>
  <c r="CB171" i="26"/>
  <c r="CF191" i="26"/>
  <c r="CB211" i="26"/>
  <c r="CF221" i="26"/>
  <c r="BS11" i="26"/>
  <c r="BO71" i="26"/>
  <c r="BL91" i="26"/>
  <c r="BN246" i="26"/>
  <c r="BM226" i="26"/>
  <c r="BM231" i="26"/>
  <c r="BA51" i="26"/>
  <c r="BB61" i="26"/>
  <c r="BG146" i="26"/>
  <c r="BC186" i="26"/>
  <c r="BB196" i="26"/>
  <c r="BI201" i="26"/>
  <c r="BH236" i="26"/>
  <c r="AT21" i="26"/>
  <c r="AN103" i="26"/>
  <c r="AN106" i="26" s="1"/>
  <c r="AN111" i="26"/>
  <c r="AO111" i="26"/>
  <c r="AO161" i="26"/>
  <c r="AT194" i="26"/>
  <c r="CL66" i="26"/>
  <c r="CN116" i="26"/>
  <c r="CJ136" i="26"/>
  <c r="CJ151" i="26"/>
  <c r="CJ171" i="26"/>
  <c r="CA56" i="26"/>
  <c r="CG106" i="26"/>
  <c r="CG133" i="26"/>
  <c r="CA156" i="26"/>
  <c r="BZ193" i="26"/>
  <c r="BZ196" i="26" s="1"/>
  <c r="BX203" i="26"/>
  <c r="BX206" i="26" s="1"/>
  <c r="BN43" i="26"/>
  <c r="BN46" i="26" s="1"/>
  <c r="BL61" i="26"/>
  <c r="BP71" i="26"/>
  <c r="BN81" i="26"/>
  <c r="BN111" i="26"/>
  <c r="BO113" i="26"/>
  <c r="BO116" i="26" s="1"/>
  <c r="BP196" i="26"/>
  <c r="BO201" i="26"/>
  <c r="BN236" i="26"/>
  <c r="BB16" i="26"/>
  <c r="BC31" i="26"/>
  <c r="BC63" i="26"/>
  <c r="BC66" i="26" s="1"/>
  <c r="BE76" i="26"/>
  <c r="BF81" i="26"/>
  <c r="BF116" i="26"/>
  <c r="BE133" i="26"/>
  <c r="BE136" i="26" s="1"/>
  <c r="BD223" i="26"/>
  <c r="AN46" i="26"/>
  <c r="AP101" i="26"/>
  <c r="AW111" i="26"/>
  <c r="AO131" i="26"/>
  <c r="AO133" i="26"/>
  <c r="AO136" i="26" s="1"/>
  <c r="AU141" i="26"/>
  <c r="AU143" i="26"/>
  <c r="AU146" i="26" s="1"/>
  <c r="CQ36" i="26"/>
  <c r="CJ74" i="26"/>
  <c r="CJ76" i="26" s="1"/>
  <c r="CP101" i="26"/>
  <c r="CO116" i="26"/>
  <c r="CM201" i="26"/>
  <c r="BX26" i="26"/>
  <c r="BY31" i="26"/>
  <c r="CD76" i="26"/>
  <c r="CE81" i="26"/>
  <c r="CG91" i="26"/>
  <c r="BX101" i="26"/>
  <c r="CF166" i="26"/>
  <c r="BL181" i="26"/>
  <c r="BQ191" i="26"/>
  <c r="BO221" i="26"/>
  <c r="BC46" i="26"/>
  <c r="BF76" i="26"/>
  <c r="BE156" i="26"/>
  <c r="BI171" i="26"/>
  <c r="BE223" i="26"/>
  <c r="BE226" i="26" s="1"/>
  <c r="AV21" i="26"/>
  <c r="AR71" i="26"/>
  <c r="AP81" i="26"/>
  <c r="AP84" i="26"/>
  <c r="AP86" i="26" s="1"/>
  <c r="AV146" i="26"/>
  <c r="CM16" i="26"/>
  <c r="CR31" i="26"/>
  <c r="CM56" i="26"/>
  <c r="CN91" i="26"/>
  <c r="CQ101" i="26"/>
  <c r="CP186" i="26"/>
  <c r="CO191" i="26"/>
  <c r="CK211" i="26"/>
  <c r="BY26" i="26"/>
  <c r="CG166" i="26"/>
  <c r="BS53" i="26"/>
  <c r="BS56" i="26" s="1"/>
  <c r="BT61" i="26"/>
  <c r="BQ121" i="26"/>
  <c r="BP226" i="26"/>
  <c r="AZ96" i="26"/>
  <c r="AZ91" i="26"/>
  <c r="AT116" i="26"/>
  <c r="AR171" i="26"/>
  <c r="BS116" i="26"/>
  <c r="BL166" i="26"/>
  <c r="BM171" i="26"/>
  <c r="BR216" i="26"/>
  <c r="BR246" i="26"/>
  <c r="BE21" i="26"/>
  <c r="BF36" i="26"/>
  <c r="BE86" i="26"/>
  <c r="AZ106" i="26"/>
  <c r="BI111" i="26"/>
  <c r="BG181" i="26"/>
  <c r="BC201" i="26"/>
  <c r="BG221" i="26"/>
  <c r="AR133" i="26"/>
  <c r="AR131" i="26"/>
  <c r="BP61" i="26"/>
  <c r="BQ96" i="26"/>
  <c r="BR116" i="26"/>
  <c r="BM166" i="26"/>
  <c r="BN171" i="26"/>
  <c r="BS206" i="26"/>
  <c r="BS211" i="26"/>
  <c r="BS241" i="26"/>
  <c r="BR236" i="26"/>
  <c r="BG36" i="26"/>
  <c r="BF51" i="26"/>
  <c r="BA66" i="26"/>
  <c r="AZ81" i="26"/>
  <c r="AZ111" i="26"/>
  <c r="BD111" i="26"/>
  <c r="BC121" i="26"/>
  <c r="BH151" i="26"/>
  <c r="BA211" i="26"/>
  <c r="AT31" i="26"/>
  <c r="AR41" i="26"/>
  <c r="AP51" i="26"/>
  <c r="AN61" i="26"/>
  <c r="AN66" i="26"/>
  <c r="AT104" i="26"/>
  <c r="AT106" i="26" s="1"/>
  <c r="AS136" i="26"/>
  <c r="AU213" i="26"/>
  <c r="AU211" i="26"/>
  <c r="AN223" i="26"/>
  <c r="AN221" i="26"/>
  <c r="BN156" i="26"/>
  <c r="BU196" i="26"/>
  <c r="BT206" i="26"/>
  <c r="BT216" i="26"/>
  <c r="BH36" i="26"/>
  <c r="BC176" i="26"/>
  <c r="AN11" i="26"/>
  <c r="AR114" i="26"/>
  <c r="AR116" i="26" s="1"/>
  <c r="CA116" i="26"/>
  <c r="BO26" i="26"/>
  <c r="BR51" i="26"/>
  <c r="BS91" i="26"/>
  <c r="BR101" i="26"/>
  <c r="BL131" i="26"/>
  <c r="BO161" i="26"/>
  <c r="BM191" i="26"/>
  <c r="BU201" i="26"/>
  <c r="BU211" i="26"/>
  <c r="BH26" i="26"/>
  <c r="BH41" i="26"/>
  <c r="BD91" i="26"/>
  <c r="BC101" i="26"/>
  <c r="BB181" i="26"/>
  <c r="BI196" i="26"/>
  <c r="BF206" i="26"/>
  <c r="BI241" i="26"/>
  <c r="BE231" i="26"/>
  <c r="AV31" i="26"/>
  <c r="AT41" i="26"/>
  <c r="AR51" i="26"/>
  <c r="AU131" i="26"/>
  <c r="AU133" i="26"/>
  <c r="AW211" i="26"/>
  <c r="AW213" i="26"/>
  <c r="AW216" i="26" s="1"/>
  <c r="W186" i="26"/>
  <c r="CD116" i="26"/>
  <c r="BX151" i="26"/>
  <c r="BS71" i="26"/>
  <c r="BN146" i="26"/>
  <c r="BR186" i="26"/>
  <c r="BN211" i="26"/>
  <c r="BL241" i="26"/>
  <c r="BU226" i="26"/>
  <c r="AZ31" i="26"/>
  <c r="BI56" i="26"/>
  <c r="BC86" i="26"/>
  <c r="BA116" i="26"/>
  <c r="AZ191" i="26"/>
  <c r="BD216" i="26"/>
  <c r="AQ223" i="26"/>
  <c r="AQ226" i="26" s="1"/>
  <c r="AQ221" i="26"/>
  <c r="BM36" i="26"/>
  <c r="BL116" i="26"/>
  <c r="BR176" i="26"/>
  <c r="BU191" i="26"/>
  <c r="BS201" i="26"/>
  <c r="BB46" i="26"/>
  <c r="AZ51" i="26"/>
  <c r="BD116" i="26"/>
  <c r="AN36" i="26"/>
  <c r="AT56" i="26"/>
  <c r="AN96" i="26"/>
  <c r="BY236" i="26"/>
  <c r="BM16" i="26"/>
  <c r="BP64" i="26"/>
  <c r="BQ81" i="26"/>
  <c r="BP146" i="26"/>
  <c r="BR166" i="26"/>
  <c r="BO196" i="26"/>
  <c r="BM206" i="26"/>
  <c r="BT241" i="26"/>
  <c r="BR221" i="26"/>
  <c r="BS231" i="26"/>
  <c r="BG21" i="26"/>
  <c r="BH31" i="26"/>
  <c r="BG183" i="26"/>
  <c r="BG186" i="26" s="1"/>
  <c r="BI206" i="26"/>
  <c r="BC226" i="26"/>
  <c r="AR36" i="26"/>
  <c r="AP76" i="26"/>
  <c r="CM11" i="26"/>
  <c r="CP23" i="26"/>
  <c r="CP36" i="26"/>
  <c r="CJ41" i="26"/>
  <c r="CO76" i="26"/>
  <c r="CL91" i="26"/>
  <c r="CJ131" i="26"/>
  <c r="CS211" i="26"/>
  <c r="CG26" i="26"/>
  <c r="BY43" i="26"/>
  <c r="BY46" i="26" s="1"/>
  <c r="CA226" i="26"/>
  <c r="BN16" i="26"/>
  <c r="BL106" i="26"/>
  <c r="BL101" i="26"/>
  <c r="BS213" i="26"/>
  <c r="BU221" i="26"/>
  <c r="BB36" i="26"/>
  <c r="BE93" i="26"/>
  <c r="BE96" i="26" s="1"/>
  <c r="BG106" i="26"/>
  <c r="BF166" i="26"/>
  <c r="BG216" i="26"/>
  <c r="AT33" i="26"/>
  <c r="AT36" i="26" s="1"/>
  <c r="AS41" i="26"/>
  <c r="AS151" i="26"/>
  <c r="AS153" i="26"/>
  <c r="AS156" i="26" s="1"/>
  <c r="AW163" i="26"/>
  <c r="AO201" i="26"/>
  <c r="CL53" i="26"/>
  <c r="CL56" i="26" s="1"/>
  <c r="CO61" i="26"/>
  <c r="CJ101" i="26"/>
  <c r="CJ211" i="26"/>
  <c r="CQ241" i="26"/>
  <c r="BY36" i="26"/>
  <c r="CA186" i="26"/>
  <c r="BT26" i="26"/>
  <c r="BM101" i="26"/>
  <c r="BT156" i="26"/>
  <c r="BO181" i="26"/>
  <c r="BU203" i="26"/>
  <c r="BH96" i="26"/>
  <c r="BH106" i="26"/>
  <c r="BI113" i="26"/>
  <c r="BB121" i="26"/>
  <c r="AZ236" i="26"/>
  <c r="AV33" i="26"/>
  <c r="AV36" i="26" s="1"/>
  <c r="AP46" i="26"/>
  <c r="AQ93" i="26"/>
  <c r="AQ96" i="26" s="1"/>
  <c r="AQ91" i="26"/>
  <c r="CM86" i="26"/>
  <c r="CN96" i="26"/>
  <c r="BY106" i="26"/>
  <c r="CB176" i="26"/>
  <c r="CB181" i="26"/>
  <c r="CB216" i="26"/>
  <c r="BN56" i="26"/>
  <c r="BN66" i="26"/>
  <c r="BR76" i="26"/>
  <c r="BS93" i="26"/>
  <c r="BP111" i="26"/>
  <c r="BR136" i="26"/>
  <c r="BS141" i="26"/>
  <c r="BU166" i="26"/>
  <c r="BQ171" i="26"/>
  <c r="BL183" i="26"/>
  <c r="BL186" i="26" s="1"/>
  <c r="BU233" i="26"/>
  <c r="BU236" i="26" s="1"/>
  <c r="BH81" i="26"/>
  <c r="BH111" i="26"/>
  <c r="BH153" i="26"/>
  <c r="BH156" i="26" s="1"/>
  <c r="BE184" i="26"/>
  <c r="BC194" i="26"/>
  <c r="BC196" i="26" s="1"/>
  <c r="BC203" i="26"/>
  <c r="BC206" i="26" s="1"/>
  <c r="BI211" i="26"/>
  <c r="BE246" i="26"/>
  <c r="AR43" i="26"/>
  <c r="AR46" i="26" s="1"/>
  <c r="AN53" i="26"/>
  <c r="AN56" i="26" s="1"/>
  <c r="AV61" i="26"/>
  <c r="AO171" i="26"/>
  <c r="AP243" i="26"/>
  <c r="AP246" i="26" s="1"/>
  <c r="AP241" i="26"/>
  <c r="AV101" i="26"/>
  <c r="AT111" i="26"/>
  <c r="AW133" i="26"/>
  <c r="AW136" i="26" s="1"/>
  <c r="AO181" i="26"/>
  <c r="AN206" i="26"/>
  <c r="AK21" i="26"/>
  <c r="Q11" i="26"/>
  <c r="Y21" i="26"/>
  <c r="Y31" i="26"/>
  <c r="R41" i="26"/>
  <c r="Q51" i="26"/>
  <c r="Y61" i="26"/>
  <c r="Y71" i="26"/>
  <c r="R81" i="26"/>
  <c r="Q91" i="26"/>
  <c r="Y101" i="26"/>
  <c r="X136" i="26"/>
  <c r="U141" i="26"/>
  <c r="S151" i="26"/>
  <c r="P191" i="26"/>
  <c r="I13" i="26"/>
  <c r="I16" i="26" s="1"/>
  <c r="H41" i="26"/>
  <c r="F93" i="26"/>
  <c r="F96" i="26" s="1"/>
  <c r="M116" i="26"/>
  <c r="M126" i="26"/>
  <c r="I171" i="26"/>
  <c r="M221" i="26"/>
  <c r="AS191" i="26"/>
  <c r="AU243" i="26"/>
  <c r="AD11" i="26"/>
  <c r="AB36" i="26"/>
  <c r="AG186" i="26"/>
  <c r="AG246" i="26"/>
  <c r="X11" i="26"/>
  <c r="V21" i="26"/>
  <c r="S41" i="26"/>
  <c r="X51" i="26"/>
  <c r="V61" i="26"/>
  <c r="S81" i="26"/>
  <c r="X91" i="26"/>
  <c r="V101" i="26"/>
  <c r="Y131" i="26"/>
  <c r="V146" i="26"/>
  <c r="Q161" i="26"/>
  <c r="X191" i="26"/>
  <c r="K41" i="26"/>
  <c r="H56" i="26"/>
  <c r="L76" i="26"/>
  <c r="L206" i="26"/>
  <c r="AV221" i="26"/>
  <c r="AU236" i="26"/>
  <c r="AI91" i="26"/>
  <c r="AH181" i="26"/>
  <c r="S196" i="26"/>
  <c r="S246" i="26"/>
  <c r="Q226" i="26"/>
  <c r="D36" i="26"/>
  <c r="H216" i="26"/>
  <c r="J236" i="26"/>
  <c r="AU191" i="26"/>
  <c r="AQ201" i="26"/>
  <c r="AI101" i="26"/>
  <c r="AI166" i="26"/>
  <c r="AI206" i="26"/>
  <c r="AI241" i="26"/>
  <c r="S13" i="26"/>
  <c r="Q23" i="26"/>
  <c r="Q33" i="26"/>
  <c r="Q36" i="26" s="1"/>
  <c r="W46" i="26"/>
  <c r="S53" i="26"/>
  <c r="S56" i="26" s="1"/>
  <c r="Q63" i="26"/>
  <c r="Q66" i="26" s="1"/>
  <c r="Q73" i="26"/>
  <c r="Q76" i="26" s="1"/>
  <c r="W86" i="26"/>
  <c r="S93" i="26"/>
  <c r="S96" i="26" s="1"/>
  <c r="Q133" i="26"/>
  <c r="Q136" i="26" s="1"/>
  <c r="S161" i="26"/>
  <c r="U196" i="26"/>
  <c r="V201" i="26"/>
  <c r="D21" i="26"/>
  <c r="H196" i="26"/>
  <c r="H201" i="26"/>
  <c r="I216" i="26"/>
  <c r="F246" i="26"/>
  <c r="K236" i="26"/>
  <c r="AG16" i="26"/>
  <c r="AE31" i="26"/>
  <c r="U13" i="26"/>
  <c r="S23" i="26"/>
  <c r="S26" i="26" s="1"/>
  <c r="U53" i="26"/>
  <c r="S63" i="26"/>
  <c r="U93" i="26"/>
  <c r="U96" i="26" s="1"/>
  <c r="H46" i="26"/>
  <c r="J71" i="26"/>
  <c r="D101" i="26"/>
  <c r="K201" i="26"/>
  <c r="J216" i="26"/>
  <c r="G246" i="26"/>
  <c r="L236" i="26"/>
  <c r="AW196" i="26"/>
  <c r="AS226" i="26"/>
  <c r="Y36" i="26"/>
  <c r="Y76" i="26"/>
  <c r="T111" i="26"/>
  <c r="W136" i="26"/>
  <c r="R141" i="26"/>
  <c r="S206" i="26"/>
  <c r="M71" i="26"/>
  <c r="G101" i="26"/>
  <c r="H246" i="26"/>
  <c r="AV91" i="26"/>
  <c r="AV103" i="26"/>
  <c r="AV106" i="26" s="1"/>
  <c r="U111" i="26"/>
  <c r="Y133" i="26"/>
  <c r="Y136" i="26" s="1"/>
  <c r="Q146" i="26"/>
  <c r="Y156" i="26"/>
  <c r="L46" i="26"/>
  <c r="L101" i="26"/>
  <c r="F206" i="26"/>
  <c r="L226" i="26"/>
  <c r="H231" i="26"/>
  <c r="P151" i="26"/>
  <c r="F51" i="26"/>
  <c r="H206" i="26"/>
  <c r="H26" i="26"/>
  <c r="M203" i="26"/>
  <c r="F211" i="26"/>
  <c r="W116" i="26"/>
  <c r="S156" i="26"/>
  <c r="F56" i="26"/>
  <c r="J76" i="26"/>
  <c r="H106" i="26"/>
  <c r="H136" i="26"/>
  <c r="G146" i="26"/>
  <c r="D196" i="26"/>
  <c r="I211" i="26"/>
  <c r="Q56" i="26"/>
  <c r="Q96" i="26"/>
  <c r="U156" i="26"/>
  <c r="S186" i="26"/>
  <c r="Y226" i="26"/>
  <c r="L36" i="26"/>
  <c r="I56" i="26"/>
  <c r="K116" i="26"/>
  <c r="E196" i="26"/>
  <c r="F226" i="26"/>
  <c r="AO226" i="26"/>
  <c r="Q196" i="26"/>
  <c r="P221" i="26"/>
  <c r="H16" i="26"/>
  <c r="E41" i="26"/>
  <c r="L116" i="26"/>
  <c r="G186" i="26"/>
  <c r="F196" i="26"/>
  <c r="D241" i="26"/>
  <c r="Q101" i="26"/>
  <c r="P136" i="26"/>
  <c r="S163" i="26"/>
  <c r="S166" i="26" s="1"/>
  <c r="X176" i="26"/>
  <c r="U181" i="26"/>
  <c r="R196" i="26"/>
  <c r="X221" i="26"/>
  <c r="E31" i="26"/>
  <c r="K81" i="26"/>
  <c r="J141" i="26"/>
  <c r="G161" i="26"/>
  <c r="H186" i="26"/>
  <c r="K213" i="26"/>
  <c r="K216" i="26" s="1"/>
  <c r="G241" i="26"/>
  <c r="H221" i="26"/>
  <c r="AI71" i="26"/>
  <c r="S46" i="26"/>
  <c r="S86" i="26"/>
  <c r="V186" i="26"/>
  <c r="S191" i="26"/>
  <c r="J31" i="26"/>
  <c r="G41" i="26"/>
  <c r="D61" i="26"/>
  <c r="D76" i="26"/>
  <c r="E111" i="26"/>
  <c r="F121" i="26"/>
  <c r="L131" i="26"/>
  <c r="H176" i="26"/>
  <c r="I181" i="26"/>
  <c r="H191" i="26"/>
  <c r="D206" i="26"/>
  <c r="L213" i="26"/>
  <c r="L241" i="26"/>
  <c r="S101" i="26"/>
  <c r="Y146" i="26"/>
  <c r="W156" i="26"/>
  <c r="Y163" i="26"/>
  <c r="T171" i="26"/>
  <c r="W181" i="26"/>
  <c r="Q201" i="26"/>
  <c r="W211" i="26"/>
  <c r="W214" i="26"/>
  <c r="W216" i="26" s="1"/>
  <c r="U241" i="26"/>
  <c r="S221" i="26"/>
  <c r="U223" i="26"/>
  <c r="U226" i="26" s="1"/>
  <c r="V231" i="26"/>
  <c r="M31" i="26"/>
  <c r="G61" i="26"/>
  <c r="E83" i="26"/>
  <c r="E86" i="26" s="1"/>
  <c r="J111" i="26"/>
  <c r="I176" i="26"/>
  <c r="E201" i="26"/>
  <c r="AQ203" i="26"/>
  <c r="AQ206" i="26" s="1"/>
  <c r="AS221" i="26"/>
  <c r="T36" i="26"/>
  <c r="U41" i="26"/>
  <c r="T76" i="26"/>
  <c r="U81" i="26"/>
  <c r="S131" i="26"/>
  <c r="Q173" i="26"/>
  <c r="U191" i="26"/>
  <c r="U244" i="26"/>
  <c r="U246" i="26" s="1"/>
  <c r="Q231" i="26"/>
  <c r="F26" i="26"/>
  <c r="K91" i="26"/>
  <c r="E106" i="26"/>
  <c r="H121" i="26"/>
  <c r="F131" i="26"/>
  <c r="J166" i="26"/>
  <c r="J176" i="26"/>
  <c r="F201" i="26"/>
  <c r="AR106" i="26"/>
  <c r="AO213" i="26"/>
  <c r="AO216" i="26" s="1"/>
  <c r="AW241" i="26"/>
  <c r="AG46" i="26"/>
  <c r="AB246" i="26"/>
  <c r="W11" i="26"/>
  <c r="U21" i="26"/>
  <c r="U61" i="26"/>
  <c r="U76" i="26"/>
  <c r="W91" i="26"/>
  <c r="U101" i="26"/>
  <c r="Q111" i="26"/>
  <c r="Q141" i="26"/>
  <c r="S173" i="26"/>
  <c r="S176" i="26" s="1"/>
  <c r="Y181" i="26"/>
  <c r="S201" i="26"/>
  <c r="S233" i="26"/>
  <c r="S236" i="26" s="1"/>
  <c r="J46" i="26"/>
  <c r="G71" i="26"/>
  <c r="F106" i="26"/>
  <c r="D133" i="26"/>
  <c r="D136" i="26" s="1"/>
  <c r="D141" i="26"/>
  <c r="G201" i="26"/>
  <c r="J243" i="26"/>
  <c r="J246" i="26" s="1"/>
  <c r="L221" i="26"/>
  <c r="D236" i="26"/>
  <c r="AO196" i="26"/>
  <c r="AE81" i="26"/>
  <c r="AC101" i="26"/>
  <c r="X16" i="26"/>
  <c r="W41" i="26"/>
  <c r="X56" i="26"/>
  <c r="V66" i="26"/>
  <c r="W81" i="26"/>
  <c r="V106" i="26"/>
  <c r="P156" i="26"/>
  <c r="W173" i="26"/>
  <c r="W176" i="26" s="1"/>
  <c r="R181" i="26"/>
  <c r="W191" i="26"/>
  <c r="P216" i="26"/>
  <c r="S224" i="26"/>
  <c r="S226" i="26" s="1"/>
  <c r="F11" i="26"/>
  <c r="M91" i="26"/>
  <c r="F113" i="26"/>
  <c r="F116" i="26" s="1"/>
  <c r="G141" i="26"/>
  <c r="L196" i="26"/>
  <c r="M226" i="26"/>
  <c r="AN91" i="26"/>
  <c r="AQ231" i="26"/>
  <c r="AI26" i="26"/>
  <c r="AD161" i="26"/>
  <c r="AD201" i="26"/>
  <c r="W26" i="26"/>
  <c r="W31" i="26"/>
  <c r="Y56" i="26"/>
  <c r="W66" i="26"/>
  <c r="W71" i="26"/>
  <c r="Y96" i="26"/>
  <c r="W106" i="26"/>
  <c r="S111" i="26"/>
  <c r="Q121" i="26"/>
  <c r="S146" i="26"/>
  <c r="Q156" i="26"/>
  <c r="Y173" i="26"/>
  <c r="Y176" i="26" s="1"/>
  <c r="Q183" i="26"/>
  <c r="Q186" i="26" s="1"/>
  <c r="X196" i="26"/>
  <c r="U201" i="26"/>
  <c r="Q211" i="26"/>
  <c r="Y241" i="26"/>
  <c r="W221" i="26"/>
  <c r="I71" i="26"/>
  <c r="M83" i="26"/>
  <c r="M86" i="26" s="1"/>
  <c r="H101" i="26"/>
  <c r="G113" i="26"/>
  <c r="L156" i="26"/>
  <c r="M196" i="26"/>
  <c r="D211" i="26"/>
  <c r="D226" i="26"/>
  <c r="E221" i="26"/>
  <c r="F231" i="26"/>
  <c r="AW226" i="26"/>
  <c r="AI61" i="26"/>
  <c r="AE146" i="26"/>
  <c r="AE186" i="26"/>
  <c r="P11" i="26"/>
  <c r="Y41" i="26"/>
  <c r="P51" i="26"/>
  <c r="Y81" i="26"/>
  <c r="P91" i="26"/>
  <c r="T116" i="26"/>
  <c r="W131" i="26"/>
  <c r="R156" i="26"/>
  <c r="U183" i="26"/>
  <c r="Y196" i="26"/>
  <c r="V206" i="26"/>
  <c r="U231" i="26"/>
  <c r="Q234" i="26"/>
  <c r="M41" i="26"/>
  <c r="I101" i="26"/>
  <c r="L133" i="26"/>
  <c r="L136" i="26" s="1"/>
  <c r="G181" i="26"/>
  <c r="E191" i="26"/>
  <c r="DD126" i="26"/>
  <c r="DE31" i="26"/>
  <c r="DD41" i="26"/>
  <c r="CV71" i="26"/>
  <c r="DD71" i="26"/>
  <c r="DC76" i="26"/>
  <c r="AC226" i="26"/>
  <c r="AK226" i="26"/>
  <c r="AB231" i="26"/>
  <c r="AJ231" i="26"/>
  <c r="AD221" i="26"/>
  <c r="AD231" i="26"/>
  <c r="AF221" i="26"/>
  <c r="AE246" i="26"/>
  <c r="AF241" i="26"/>
  <c r="AJ16" i="26"/>
  <c r="AJ26" i="26"/>
  <c r="AD36" i="26"/>
  <c r="AG136" i="26"/>
  <c r="AI141" i="26"/>
  <c r="AI181" i="26"/>
  <c r="AC196" i="26"/>
  <c r="AG61" i="26"/>
  <c r="AI76" i="26"/>
  <c r="AE96" i="26"/>
  <c r="AG121" i="26"/>
  <c r="AH136" i="26"/>
  <c r="AD151" i="26"/>
  <c r="AF161" i="26"/>
  <c r="AH171" i="26"/>
  <c r="AB181" i="26"/>
  <c r="AJ181" i="26"/>
  <c r="AD191" i="26"/>
  <c r="AE11" i="26"/>
  <c r="AD21" i="26"/>
  <c r="AB56" i="26"/>
  <c r="AB76" i="26"/>
  <c r="AI111" i="26"/>
  <c r="AC141" i="26"/>
  <c r="AK141" i="26"/>
  <c r="AF11" i="26"/>
  <c r="AG31" i="26"/>
  <c r="AI41" i="26"/>
  <c r="AC61" i="26"/>
  <c r="AB131" i="26"/>
  <c r="AJ131" i="26"/>
  <c r="AB171" i="26"/>
  <c r="AJ171" i="26"/>
  <c r="AF191" i="26"/>
  <c r="AD203" i="26"/>
  <c r="AD206" i="26" s="1"/>
  <c r="AJ211" i="26"/>
  <c r="AD13" i="26"/>
  <c r="AD16" i="26" s="1"/>
  <c r="AC46" i="26"/>
  <c r="AK46" i="26"/>
  <c r="AE51" i="26"/>
  <c r="AE66" i="26"/>
  <c r="AC111" i="26"/>
  <c r="AB161" i="26"/>
  <c r="AJ161" i="26"/>
  <c r="AD171" i="26"/>
  <c r="AF181" i="26"/>
  <c r="AB201" i="26"/>
  <c r="AJ201" i="26"/>
  <c r="AD216" i="26"/>
  <c r="AJ226" i="26"/>
  <c r="AG56" i="26"/>
  <c r="AK66" i="26"/>
  <c r="AI116" i="26"/>
  <c r="AF156" i="26"/>
  <c r="AK106" i="26"/>
  <c r="AK36" i="26"/>
  <c r="AJ196" i="26"/>
  <c r="AC11" i="26"/>
  <c r="AH26" i="26"/>
  <c r="AF21" i="26"/>
  <c r="AB21" i="26"/>
  <c r="AE33" i="26"/>
  <c r="AE36" i="26" s="1"/>
  <c r="AI43" i="26"/>
  <c r="AI46" i="26" s="1"/>
  <c r="AK61" i="26"/>
  <c r="AH96" i="26"/>
  <c r="AE91" i="26"/>
  <c r="AE106" i="26"/>
  <c r="AH101" i="26"/>
  <c r="AB126" i="26"/>
  <c r="AG123" i="26"/>
  <c r="AG126" i="26" s="1"/>
  <c r="AH131" i="26"/>
  <c r="AK151" i="26"/>
  <c r="AH173" i="26"/>
  <c r="AH176" i="26" s="1"/>
  <c r="AE181" i="26"/>
  <c r="AD246" i="26"/>
  <c r="AB226" i="26"/>
  <c r="AD223" i="26"/>
  <c r="AD226" i="26" s="1"/>
  <c r="AF231" i="26"/>
  <c r="AI21" i="26"/>
  <c r="AH36" i="26"/>
  <c r="AC41" i="26"/>
  <c r="AC51" i="26"/>
  <c r="AK51" i="26"/>
  <c r="AI51" i="26"/>
  <c r="AC53" i="26"/>
  <c r="AC56" i="26" s="1"/>
  <c r="AC63" i="26"/>
  <c r="AC66" i="26" s="1"/>
  <c r="AG81" i="26"/>
  <c r="AH91" i="26"/>
  <c r="AK101" i="26"/>
  <c r="AB133" i="26"/>
  <c r="AB136" i="26" s="1"/>
  <c r="AD153" i="26"/>
  <c r="AD156" i="26" s="1"/>
  <c r="AJ173" i="26"/>
  <c r="AB183" i="26"/>
  <c r="AB186" i="26" s="1"/>
  <c r="AG211" i="26"/>
  <c r="AF223" i="26"/>
  <c r="AF226" i="26" s="1"/>
  <c r="AB16" i="26"/>
  <c r="AK11" i="26"/>
  <c r="AJ21" i="26"/>
  <c r="AI36" i="26"/>
  <c r="AD41" i="26"/>
  <c r="AE53" i="26"/>
  <c r="AE56" i="26" s="1"/>
  <c r="AG64" i="26"/>
  <c r="AG66" i="26" s="1"/>
  <c r="AG71" i="26"/>
  <c r="AE71" i="26"/>
  <c r="AI81" i="26"/>
  <c r="AH81" i="26"/>
  <c r="AI94" i="26"/>
  <c r="AI96" i="26" s="1"/>
  <c r="AC103" i="26"/>
  <c r="AC106" i="26" s="1"/>
  <c r="AH166" i="26"/>
  <c r="AI161" i="26"/>
  <c r="AF183" i="26"/>
  <c r="AF186" i="26" s="1"/>
  <c r="AH191" i="26"/>
  <c r="AC191" i="26"/>
  <c r="AJ203" i="26"/>
  <c r="AJ206" i="26" s="1"/>
  <c r="AB213" i="26"/>
  <c r="AB216" i="26" s="1"/>
  <c r="AH226" i="26"/>
  <c r="AH236" i="26"/>
  <c r="AI231" i="26"/>
  <c r="AB46" i="26"/>
  <c r="AJ46" i="26"/>
  <c r="AG41" i="26"/>
  <c r="AG96" i="26"/>
  <c r="AC93" i="26"/>
  <c r="AC96" i="26" s="1"/>
  <c r="AI126" i="26"/>
  <c r="AE141" i="26"/>
  <c r="AB163" i="26"/>
  <c r="AB166" i="26" s="1"/>
  <c r="AH183" i="26"/>
  <c r="AH186" i="26" s="1"/>
  <c r="AK191" i="26"/>
  <c r="AB233" i="26"/>
  <c r="AB236" i="26" s="1"/>
  <c r="AF24" i="26"/>
  <c r="AF26" i="26" s="1"/>
  <c r="AF56" i="26"/>
  <c r="AC86" i="26"/>
  <c r="AK86" i="26"/>
  <c r="AG86" i="26"/>
  <c r="AE83" i="26"/>
  <c r="AE86" i="26" s="1"/>
  <c r="AC113" i="26"/>
  <c r="AC116" i="26" s="1"/>
  <c r="AJ133" i="26"/>
  <c r="AJ136" i="26" s="1"/>
  <c r="AF141" i="26"/>
  <c r="AD163" i="26"/>
  <c r="AD166" i="26" s="1"/>
  <c r="AD186" i="26"/>
  <c r="AJ183" i="26"/>
  <c r="AB196" i="26"/>
  <c r="AD193" i="26"/>
  <c r="AD196" i="26" s="1"/>
  <c r="AF201" i="26"/>
  <c r="AH213" i="26"/>
  <c r="AH216" i="26" s="1"/>
  <c r="AH241" i="26"/>
  <c r="AE241" i="26"/>
  <c r="AD233" i="26"/>
  <c r="AD236" i="26" s="1"/>
  <c r="AI63" i="26"/>
  <c r="AI66" i="26" s="1"/>
  <c r="AJ76" i="26"/>
  <c r="AF106" i="26"/>
  <c r="AH116" i="26"/>
  <c r="AF163" i="26"/>
  <c r="AG171" i="26"/>
  <c r="AK196" i="26"/>
  <c r="AF193" i="26"/>
  <c r="AF196" i="26" s="1"/>
  <c r="AD211" i="26"/>
  <c r="AJ213" i="26"/>
  <c r="AJ216" i="26" s="1"/>
  <c r="AF233" i="26"/>
  <c r="AK41" i="26"/>
  <c r="AC81" i="26"/>
  <c r="AK81" i="26"/>
  <c r="AI86" i="26"/>
  <c r="AF96" i="26"/>
  <c r="AK111" i="26"/>
  <c r="AD126" i="26"/>
  <c r="AC131" i="26"/>
  <c r="AC151" i="26"/>
  <c r="AJ163" i="26"/>
  <c r="AJ166" i="26" s="1"/>
  <c r="AB173" i="26"/>
  <c r="AB176" i="26" s="1"/>
  <c r="AH193" i="26"/>
  <c r="AH196" i="26" s="1"/>
  <c r="AH206" i="26"/>
  <c r="AI201" i="26"/>
  <c r="AB241" i="26"/>
  <c r="AJ241" i="26"/>
  <c r="AF243" i="26"/>
  <c r="AF246" i="26" s="1"/>
  <c r="AH221" i="26"/>
  <c r="AC221" i="26"/>
  <c r="AJ233" i="26"/>
  <c r="AJ236" i="26" s="1"/>
  <c r="AG26" i="26"/>
  <c r="AH51" i="26"/>
  <c r="AD76" i="26"/>
  <c r="AD116" i="26"/>
  <c r="AK113" i="26"/>
  <c r="AK116" i="26" s="1"/>
  <c r="AG131" i="26"/>
  <c r="AD173" i="26"/>
  <c r="AD176" i="26" s="1"/>
  <c r="AB203" i="26"/>
  <c r="AB206" i="26" s="1"/>
  <c r="AH243" i="26"/>
  <c r="AH246" i="26" s="1"/>
  <c r="AK221" i="26"/>
  <c r="K46" i="26"/>
  <c r="E63" i="26"/>
  <c r="E66" i="26" s="1"/>
  <c r="E61" i="26"/>
  <c r="M76" i="26"/>
  <c r="F81" i="26"/>
  <c r="F83" i="26"/>
  <c r="F86" i="26" s="1"/>
  <c r="J11" i="26"/>
  <c r="H21" i="26"/>
  <c r="I26" i="26"/>
  <c r="I43" i="26"/>
  <c r="I46" i="26" s="1"/>
  <c r="I41" i="26"/>
  <c r="M46" i="26"/>
  <c r="K56" i="26"/>
  <c r="G66" i="26"/>
  <c r="G81" i="26"/>
  <c r="K86" i="26"/>
  <c r="I96" i="26"/>
  <c r="M106" i="26"/>
  <c r="D106" i="26"/>
  <c r="G53" i="26"/>
  <c r="G56" i="26" s="1"/>
  <c r="G51" i="26"/>
  <c r="J56" i="26"/>
  <c r="M63" i="26"/>
  <c r="M66" i="26" s="1"/>
  <c r="M61" i="26"/>
  <c r="K11" i="26"/>
  <c r="I21" i="26"/>
  <c r="L26" i="26"/>
  <c r="E36" i="26"/>
  <c r="H66" i="26"/>
  <c r="K73" i="26"/>
  <c r="K76" i="26" s="1"/>
  <c r="K71" i="26"/>
  <c r="L86" i="26"/>
  <c r="G93" i="26"/>
  <c r="G96" i="26" s="1"/>
  <c r="G91" i="26"/>
  <c r="J96" i="26"/>
  <c r="G106" i="26"/>
  <c r="L91" i="26"/>
  <c r="L93" i="26"/>
  <c r="L96" i="26" s="1"/>
  <c r="K33" i="26"/>
  <c r="K36" i="26" s="1"/>
  <c r="K31" i="26"/>
  <c r="D11" i="26"/>
  <c r="D13" i="26"/>
  <c r="D16" i="26" s="1"/>
  <c r="L11" i="26"/>
  <c r="L13" i="26"/>
  <c r="L16" i="26" s="1"/>
  <c r="J21" i="26"/>
  <c r="J23" i="26"/>
  <c r="J26" i="26" s="1"/>
  <c r="F31" i="26"/>
  <c r="F36" i="26"/>
  <c r="J51" i="26"/>
  <c r="H61" i="26"/>
  <c r="I66" i="26"/>
  <c r="I83" i="26"/>
  <c r="I86" i="26" s="1"/>
  <c r="I81" i="26"/>
  <c r="H96" i="26"/>
  <c r="K96" i="26"/>
  <c r="E116" i="26"/>
  <c r="H71" i="26"/>
  <c r="H73" i="26"/>
  <c r="H76" i="26" s="1"/>
  <c r="D91" i="26"/>
  <c r="D93" i="26"/>
  <c r="D96" i="26" s="1"/>
  <c r="E11" i="26"/>
  <c r="M11" i="26"/>
  <c r="F16" i="26"/>
  <c r="K21" i="26"/>
  <c r="G31" i="26"/>
  <c r="G36" i="26"/>
  <c r="D41" i="26"/>
  <c r="L41" i="26"/>
  <c r="D46" i="26"/>
  <c r="K51" i="26"/>
  <c r="I61" i="26"/>
  <c r="L66" i="26"/>
  <c r="E76" i="26"/>
  <c r="I106" i="26"/>
  <c r="H31" i="26"/>
  <c r="H33" i="26"/>
  <c r="H36" i="26" s="1"/>
  <c r="E46" i="26"/>
  <c r="D51" i="26"/>
  <c r="D53" i="26"/>
  <c r="D56" i="26" s="1"/>
  <c r="L51" i="26"/>
  <c r="L53" i="26"/>
  <c r="L56" i="26" s="1"/>
  <c r="J61" i="26"/>
  <c r="J63" i="26"/>
  <c r="J66" i="26" s="1"/>
  <c r="F71" i="26"/>
  <c r="F76" i="26"/>
  <c r="J91" i="26"/>
  <c r="L106" i="26"/>
  <c r="G116" i="26"/>
  <c r="G13" i="26"/>
  <c r="G16" i="26" s="1"/>
  <c r="G11" i="26"/>
  <c r="J16" i="26"/>
  <c r="E23" i="26"/>
  <c r="E26" i="26" s="1"/>
  <c r="E21" i="26"/>
  <c r="M23" i="26"/>
  <c r="M26" i="26" s="1"/>
  <c r="M21" i="26"/>
  <c r="D26" i="26"/>
  <c r="I31" i="26"/>
  <c r="M36" i="26"/>
  <c r="F41" i="26"/>
  <c r="F43" i="26"/>
  <c r="F46" i="26" s="1"/>
  <c r="E51" i="26"/>
  <c r="M51" i="26"/>
  <c r="K61" i="26"/>
  <c r="G76" i="26"/>
  <c r="D81" i="26"/>
  <c r="L81" i="26"/>
  <c r="D86" i="26"/>
  <c r="J101" i="26"/>
  <c r="J103" i="26"/>
  <c r="J106" i="26" s="1"/>
  <c r="H111" i="26"/>
  <c r="H113" i="26"/>
  <c r="H116" i="26" s="1"/>
  <c r="J116" i="26"/>
  <c r="F123" i="26"/>
  <c r="F126" i="26" s="1"/>
  <c r="E101" i="26"/>
  <c r="M101" i="26"/>
  <c r="K111" i="26"/>
  <c r="G121" i="26"/>
  <c r="G123" i="26"/>
  <c r="G126" i="26" s="1"/>
  <c r="G136" i="26"/>
  <c r="E146" i="26"/>
  <c r="M146" i="26"/>
  <c r="E151" i="26"/>
  <c r="G171" i="26"/>
  <c r="G173" i="26"/>
  <c r="G176" i="26" s="1"/>
  <c r="L186" i="26"/>
  <c r="E241" i="26"/>
  <c r="E243" i="26"/>
  <c r="E246" i="26" s="1"/>
  <c r="M241" i="26"/>
  <c r="M243" i="26"/>
  <c r="M246" i="26" s="1"/>
  <c r="I151" i="26"/>
  <c r="I153" i="26"/>
  <c r="I156" i="26" s="1"/>
  <c r="K191" i="26"/>
  <c r="K193" i="26"/>
  <c r="K196" i="26" s="1"/>
  <c r="K221" i="26"/>
  <c r="K223" i="26"/>
  <c r="K226" i="26" s="1"/>
  <c r="I231" i="26"/>
  <c r="I233" i="26"/>
  <c r="I236" i="26" s="1"/>
  <c r="H11" i="26"/>
  <c r="E13" i="26"/>
  <c r="E16" i="26" s="1"/>
  <c r="M13" i="26"/>
  <c r="M16" i="26" s="1"/>
  <c r="F21" i="26"/>
  <c r="K23" i="26"/>
  <c r="K26" i="26" s="1"/>
  <c r="D31" i="26"/>
  <c r="L31" i="26"/>
  <c r="I33" i="26"/>
  <c r="I36" i="26" s="1"/>
  <c r="J41" i="26"/>
  <c r="G43" i="26"/>
  <c r="G46" i="26" s="1"/>
  <c r="H51" i="26"/>
  <c r="E53" i="26"/>
  <c r="E56" i="26" s="1"/>
  <c r="M53" i="26"/>
  <c r="M56" i="26" s="1"/>
  <c r="F61" i="26"/>
  <c r="K63" i="26"/>
  <c r="K66" i="26" s="1"/>
  <c r="D71" i="26"/>
  <c r="L71" i="26"/>
  <c r="I73" i="26"/>
  <c r="I76" i="26" s="1"/>
  <c r="J81" i="26"/>
  <c r="G83" i="26"/>
  <c r="G86" i="26" s="1"/>
  <c r="H91" i="26"/>
  <c r="E93" i="26"/>
  <c r="E96" i="26" s="1"/>
  <c r="M93" i="26"/>
  <c r="M96" i="26" s="1"/>
  <c r="F101" i="26"/>
  <c r="K103" i="26"/>
  <c r="K106" i="26" s="1"/>
  <c r="D111" i="26"/>
  <c r="L111" i="26"/>
  <c r="I113" i="26"/>
  <c r="I116" i="26" s="1"/>
  <c r="K136" i="26"/>
  <c r="M141" i="26"/>
  <c r="K151" i="26"/>
  <c r="K153" i="26"/>
  <c r="K156" i="26" s="1"/>
  <c r="I161" i="26"/>
  <c r="I163" i="26"/>
  <c r="I166" i="26" s="1"/>
  <c r="G196" i="26"/>
  <c r="M206" i="26"/>
  <c r="J123" i="26"/>
  <c r="J126" i="26" s="1"/>
  <c r="J121" i="26"/>
  <c r="J136" i="26"/>
  <c r="H146" i="26"/>
  <c r="I146" i="26"/>
  <c r="E156" i="26"/>
  <c r="M156" i="26"/>
  <c r="G156" i="26"/>
  <c r="K166" i="26"/>
  <c r="J186" i="26"/>
  <c r="G191" i="26"/>
  <c r="J196" i="26"/>
  <c r="I201" i="26"/>
  <c r="I203" i="26"/>
  <c r="I206" i="26" s="1"/>
  <c r="D216" i="26"/>
  <c r="L246" i="26"/>
  <c r="H226" i="26"/>
  <c r="E231" i="26"/>
  <c r="M231" i="26"/>
  <c r="F236" i="26"/>
  <c r="E236" i="26"/>
  <c r="I121" i="26"/>
  <c r="K124" i="26"/>
  <c r="K126" i="26" s="1"/>
  <c r="K131" i="26"/>
  <c r="G131" i="26"/>
  <c r="I141" i="26"/>
  <c r="J143" i="26"/>
  <c r="J146" i="26" s="1"/>
  <c r="F156" i="26"/>
  <c r="J156" i="26"/>
  <c r="D166" i="26"/>
  <c r="L166" i="26"/>
  <c r="E166" i="26"/>
  <c r="K171" i="26"/>
  <c r="K181" i="26"/>
  <c r="E211" i="26"/>
  <c r="F216" i="26"/>
  <c r="J226" i="26"/>
  <c r="H236" i="26"/>
  <c r="I126" i="26"/>
  <c r="D123" i="26"/>
  <c r="D126" i="26" s="1"/>
  <c r="D121" i="26"/>
  <c r="L123" i="26"/>
  <c r="L126" i="26" s="1"/>
  <c r="L121" i="26"/>
  <c r="I131" i="26"/>
  <c r="G151" i="26"/>
  <c r="E161" i="26"/>
  <c r="M161" i="26"/>
  <c r="D176" i="26"/>
  <c r="L176" i="26"/>
  <c r="F176" i="26"/>
  <c r="I191" i="26"/>
  <c r="K206" i="26"/>
  <c r="I221" i="26"/>
  <c r="G221" i="26"/>
  <c r="G231" i="26"/>
  <c r="M236" i="26"/>
  <c r="E121" i="26"/>
  <c r="M121" i="26"/>
  <c r="E123" i="26"/>
  <c r="E126" i="26" s="1"/>
  <c r="E131" i="26"/>
  <c r="E133" i="26"/>
  <c r="E136" i="26" s="1"/>
  <c r="M131" i="26"/>
  <c r="M133" i="26"/>
  <c r="M136" i="26" s="1"/>
  <c r="K141" i="26"/>
  <c r="K143" i="26"/>
  <c r="K146" i="26" s="1"/>
  <c r="E141" i="26"/>
  <c r="H153" i="26"/>
  <c r="H156" i="26" s="1"/>
  <c r="H151" i="26"/>
  <c r="F166" i="26"/>
  <c r="M166" i="26"/>
  <c r="E171" i="26"/>
  <c r="M171" i="26"/>
  <c r="K176" i="26"/>
  <c r="E181" i="26"/>
  <c r="E183" i="26"/>
  <c r="E186" i="26" s="1"/>
  <c r="M181" i="26"/>
  <c r="M183" i="26"/>
  <c r="M186" i="26" s="1"/>
  <c r="D186" i="26"/>
  <c r="E206" i="26"/>
  <c r="G211" i="26"/>
  <c r="G213" i="26"/>
  <c r="G216" i="26" s="1"/>
  <c r="L216" i="26"/>
  <c r="K241" i="26"/>
  <c r="I241" i="26"/>
  <c r="H131" i="26"/>
  <c r="F141" i="26"/>
  <c r="D151" i="26"/>
  <c r="L151" i="26"/>
  <c r="J161" i="26"/>
  <c r="G163" i="26"/>
  <c r="G166" i="26" s="1"/>
  <c r="H171" i="26"/>
  <c r="E173" i="26"/>
  <c r="E176" i="26" s="1"/>
  <c r="M173" i="26"/>
  <c r="M176" i="26" s="1"/>
  <c r="F181" i="26"/>
  <c r="K183" i="26"/>
  <c r="K186" i="26" s="1"/>
  <c r="D191" i="26"/>
  <c r="L191" i="26"/>
  <c r="I193" i="26"/>
  <c r="I196" i="26" s="1"/>
  <c r="J201" i="26"/>
  <c r="G203" i="26"/>
  <c r="G206" i="26" s="1"/>
  <c r="H211" i="26"/>
  <c r="E213" i="26"/>
  <c r="E216" i="26" s="1"/>
  <c r="M213" i="26"/>
  <c r="M216" i="26" s="1"/>
  <c r="F241" i="26"/>
  <c r="K243" i="26"/>
  <c r="K246" i="26" s="1"/>
  <c r="I244" i="26"/>
  <c r="I246" i="26" s="1"/>
  <c r="I223" i="26"/>
  <c r="I226" i="26" s="1"/>
  <c r="G224" i="26"/>
  <c r="G226" i="26" s="1"/>
  <c r="J231" i="26"/>
  <c r="G233" i="26"/>
  <c r="G236" i="26" s="1"/>
  <c r="J131" i="26"/>
  <c r="H141" i="26"/>
  <c r="F151" i="26"/>
  <c r="D161" i="26"/>
  <c r="L161" i="26"/>
  <c r="J171" i="26"/>
  <c r="H181" i="26"/>
  <c r="F191" i="26"/>
  <c r="D201" i="26"/>
  <c r="L201" i="26"/>
  <c r="J211" i="26"/>
  <c r="H241" i="26"/>
  <c r="F221" i="26"/>
  <c r="D231" i="26"/>
  <c r="L231" i="26"/>
  <c r="F161" i="26"/>
  <c r="D171" i="26"/>
  <c r="L171" i="26"/>
  <c r="J181" i="26"/>
  <c r="V11" i="26"/>
  <c r="V13" i="26"/>
  <c r="V16" i="26" s="1"/>
  <c r="R31" i="26"/>
  <c r="R33" i="26"/>
  <c r="R36" i="26" s="1"/>
  <c r="R111" i="26"/>
  <c r="R113" i="26"/>
  <c r="R116" i="26" s="1"/>
  <c r="T21" i="26"/>
  <c r="T23" i="26"/>
  <c r="T26" i="26" s="1"/>
  <c r="P25" i="26"/>
  <c r="P21" i="26"/>
  <c r="X25" i="26"/>
  <c r="X21" i="26"/>
  <c r="Y116" i="26"/>
  <c r="P123" i="26"/>
  <c r="P126" i="26" s="1"/>
  <c r="P121" i="26"/>
  <c r="X123" i="26"/>
  <c r="X126" i="26" s="1"/>
  <c r="X121" i="26"/>
  <c r="T161" i="26"/>
  <c r="T163" i="26"/>
  <c r="T166" i="26" s="1"/>
  <c r="T231" i="26"/>
  <c r="T233" i="26"/>
  <c r="T236" i="26" s="1"/>
  <c r="V86" i="26"/>
  <c r="Q106" i="26"/>
  <c r="Q16" i="26"/>
  <c r="V26" i="26"/>
  <c r="U36" i="26"/>
  <c r="U56" i="26"/>
  <c r="R106" i="26"/>
  <c r="S106" i="26"/>
  <c r="U116" i="26"/>
  <c r="V35" i="26"/>
  <c r="V36" i="26" s="1"/>
  <c r="V31" i="26"/>
  <c r="S16" i="26"/>
  <c r="V46" i="26"/>
  <c r="T56" i="26"/>
  <c r="S66" i="26"/>
  <c r="P76" i="26"/>
  <c r="X76" i="26"/>
  <c r="P81" i="26"/>
  <c r="P83" i="26"/>
  <c r="P86" i="26" s="1"/>
  <c r="X81" i="26"/>
  <c r="X83" i="26"/>
  <c r="X86" i="26" s="1"/>
  <c r="T81" i="26"/>
  <c r="T85" i="26"/>
  <c r="V91" i="26"/>
  <c r="V93" i="26"/>
  <c r="V96" i="26" s="1"/>
  <c r="R95" i="26"/>
  <c r="R96" i="26" s="1"/>
  <c r="R91" i="26"/>
  <c r="U16" i="26"/>
  <c r="P26" i="26"/>
  <c r="X26" i="26"/>
  <c r="Q26" i="26"/>
  <c r="R66" i="26"/>
  <c r="Y66" i="26"/>
  <c r="W76" i="26"/>
  <c r="U86" i="26"/>
  <c r="T103" i="26"/>
  <c r="T106" i="26" s="1"/>
  <c r="T101" i="26"/>
  <c r="P101" i="26"/>
  <c r="P105" i="26"/>
  <c r="P106" i="26" s="1"/>
  <c r="X105" i="26"/>
  <c r="X106" i="26" s="1"/>
  <c r="X101" i="26"/>
  <c r="Y106" i="26"/>
  <c r="T86" i="26"/>
  <c r="V115" i="26"/>
  <c r="V116" i="26" s="1"/>
  <c r="V111" i="26"/>
  <c r="T16" i="26"/>
  <c r="P36" i="26"/>
  <c r="X36" i="26"/>
  <c r="P43" i="26"/>
  <c r="P46" i="26" s="1"/>
  <c r="P41" i="26"/>
  <c r="X41" i="26"/>
  <c r="X43" i="26"/>
  <c r="X46" i="26" s="1"/>
  <c r="T45" i="26"/>
  <c r="T46" i="26" s="1"/>
  <c r="T41" i="26"/>
  <c r="V51" i="26"/>
  <c r="V53" i="26"/>
  <c r="V56" i="26" s="1"/>
  <c r="R55" i="26"/>
  <c r="R56" i="26" s="1"/>
  <c r="R51" i="26"/>
  <c r="R71" i="26"/>
  <c r="R73" i="26"/>
  <c r="R76" i="26" s="1"/>
  <c r="V75" i="26"/>
  <c r="V76" i="26" s="1"/>
  <c r="V71" i="26"/>
  <c r="R86" i="26"/>
  <c r="P96" i="26"/>
  <c r="X96" i="26"/>
  <c r="P116" i="26"/>
  <c r="X116" i="26"/>
  <c r="Q116" i="26"/>
  <c r="U126" i="26"/>
  <c r="T201" i="26"/>
  <c r="T203" i="26"/>
  <c r="T206" i="26" s="1"/>
  <c r="R15" i="26"/>
  <c r="R16" i="26" s="1"/>
  <c r="R11" i="26"/>
  <c r="R26" i="26"/>
  <c r="Y26" i="26"/>
  <c r="W36" i="26"/>
  <c r="U46" i="26"/>
  <c r="W51" i="26"/>
  <c r="W53" i="26"/>
  <c r="W56" i="26" s="1"/>
  <c r="T61" i="26"/>
  <c r="T63" i="26"/>
  <c r="T66" i="26" s="1"/>
  <c r="P65" i="26"/>
  <c r="P66" i="26" s="1"/>
  <c r="P61" i="26"/>
  <c r="X65" i="26"/>
  <c r="X66" i="26" s="1"/>
  <c r="X61" i="26"/>
  <c r="V121" i="26"/>
  <c r="W13" i="26"/>
  <c r="W16" i="26" s="1"/>
  <c r="U23" i="26"/>
  <c r="U26" i="26" s="1"/>
  <c r="S33" i="26"/>
  <c r="S36" i="26" s="1"/>
  <c r="Q43" i="26"/>
  <c r="Q46" i="26" s="1"/>
  <c r="Y43" i="26"/>
  <c r="Y46" i="26" s="1"/>
  <c r="U63" i="26"/>
  <c r="U66" i="26" s="1"/>
  <c r="S73" i="26"/>
  <c r="S76" i="26" s="1"/>
  <c r="Q83" i="26"/>
  <c r="Q86" i="26" s="1"/>
  <c r="Y83" i="26"/>
  <c r="Y86" i="26" s="1"/>
  <c r="W93" i="26"/>
  <c r="W96" i="26" s="1"/>
  <c r="U103" i="26"/>
  <c r="U106" i="26" s="1"/>
  <c r="S113" i="26"/>
  <c r="S116" i="26" s="1"/>
  <c r="R123" i="26"/>
  <c r="R126" i="26" s="1"/>
  <c r="R121" i="26"/>
  <c r="Q123" i="26"/>
  <c r="Q126" i="26" s="1"/>
  <c r="R131" i="26"/>
  <c r="R133" i="26"/>
  <c r="R136" i="26" s="1"/>
  <c r="R171" i="26"/>
  <c r="R173" i="26"/>
  <c r="R176" i="26" s="1"/>
  <c r="R211" i="26"/>
  <c r="R213" i="26"/>
  <c r="R216" i="26" s="1"/>
  <c r="S121" i="26"/>
  <c r="S123" i="26"/>
  <c r="S126" i="26" s="1"/>
  <c r="P141" i="26"/>
  <c r="P143" i="26"/>
  <c r="P146" i="26" s="1"/>
  <c r="X141" i="26"/>
  <c r="X143" i="26"/>
  <c r="X146" i="26" s="1"/>
  <c r="W166" i="26"/>
  <c r="Q166" i="26"/>
  <c r="P181" i="26"/>
  <c r="P183" i="26"/>
  <c r="P186" i="26" s="1"/>
  <c r="X181" i="26"/>
  <c r="X183" i="26"/>
  <c r="X186" i="26" s="1"/>
  <c r="W206" i="26"/>
  <c r="Q206" i="26"/>
  <c r="P241" i="26"/>
  <c r="P243" i="26"/>
  <c r="P246" i="26" s="1"/>
  <c r="X241" i="26"/>
  <c r="X243" i="26"/>
  <c r="X246" i="26" s="1"/>
  <c r="W236" i="26"/>
  <c r="Q236" i="26"/>
  <c r="T11" i="26"/>
  <c r="Z11" i="26" s="1"/>
  <c r="E50" i="24" s="1"/>
  <c r="R21" i="26"/>
  <c r="P31" i="26"/>
  <c r="X31" i="26"/>
  <c r="V41" i="26"/>
  <c r="T51" i="26"/>
  <c r="R61" i="26"/>
  <c r="P71" i="26"/>
  <c r="X71" i="26"/>
  <c r="V81" i="26"/>
  <c r="T91" i="26"/>
  <c r="R101" i="26"/>
  <c r="P111" i="26"/>
  <c r="X111" i="26"/>
  <c r="T126" i="26"/>
  <c r="T136" i="26"/>
  <c r="U146" i="26"/>
  <c r="T156" i="26"/>
  <c r="P166" i="26"/>
  <c r="X166" i="26"/>
  <c r="T176" i="26"/>
  <c r="U186" i="26"/>
  <c r="T196" i="26"/>
  <c r="P206" i="26"/>
  <c r="X206" i="26"/>
  <c r="T216" i="26"/>
  <c r="T226" i="26"/>
  <c r="P236" i="26"/>
  <c r="X236" i="26"/>
  <c r="U121" i="26"/>
  <c r="Y123" i="26"/>
  <c r="Y126" i="26" s="1"/>
  <c r="U136" i="26"/>
  <c r="R146" i="26"/>
  <c r="W146" i="26"/>
  <c r="U176" i="26"/>
  <c r="R186" i="26"/>
  <c r="U216" i="26"/>
  <c r="R246" i="26"/>
  <c r="V126" i="26"/>
  <c r="V136" i="26"/>
  <c r="V151" i="26"/>
  <c r="V153" i="26"/>
  <c r="V156" i="26" s="1"/>
  <c r="R166" i="26"/>
  <c r="Y166" i="26"/>
  <c r="V176" i="26"/>
  <c r="V191" i="26"/>
  <c r="V193" i="26"/>
  <c r="V196" i="26" s="1"/>
  <c r="R206" i="26"/>
  <c r="Y206" i="26"/>
  <c r="V216" i="26"/>
  <c r="V221" i="26"/>
  <c r="V223" i="26"/>
  <c r="V226" i="26" s="1"/>
  <c r="R236" i="26"/>
  <c r="Y236" i="26"/>
  <c r="W123" i="26"/>
  <c r="W126" i="26" s="1"/>
  <c r="W121" i="26"/>
  <c r="T121" i="26"/>
  <c r="T146" i="26"/>
  <c r="Q176" i="26"/>
  <c r="T186" i="26"/>
  <c r="Q216" i="26"/>
  <c r="T246" i="26"/>
  <c r="U131" i="26"/>
  <c r="S141" i="26"/>
  <c r="Q151" i="26"/>
  <c r="Y151" i="26"/>
  <c r="W161" i="26"/>
  <c r="U171" i="26"/>
  <c r="S181" i="26"/>
  <c r="Q191" i="26"/>
  <c r="Y191" i="26"/>
  <c r="W201" i="26"/>
  <c r="U211" i="26"/>
  <c r="S241" i="26"/>
  <c r="Q221" i="26"/>
  <c r="Y221" i="26"/>
  <c r="W231" i="26"/>
  <c r="V131" i="26"/>
  <c r="T141" i="26"/>
  <c r="R151" i="26"/>
  <c r="P161" i="26"/>
  <c r="X161" i="26"/>
  <c r="V171" i="26"/>
  <c r="T181" i="26"/>
  <c r="R191" i="26"/>
  <c r="P201" i="26"/>
  <c r="X201" i="26"/>
  <c r="V211" i="26"/>
  <c r="T241" i="26"/>
  <c r="R221" i="26"/>
  <c r="P231" i="26"/>
  <c r="X231" i="26"/>
  <c r="P131" i="26"/>
  <c r="X131" i="26"/>
  <c r="V141" i="26"/>
  <c r="T151" i="26"/>
  <c r="R161" i="26"/>
  <c r="P171" i="26"/>
  <c r="X171" i="26"/>
  <c r="V181" i="26"/>
  <c r="T191" i="26"/>
  <c r="R201" i="26"/>
  <c r="P211" i="26"/>
  <c r="X211" i="26"/>
  <c r="S214" i="26"/>
  <c r="S216" i="26" s="1"/>
  <c r="V241" i="26"/>
  <c r="Q244" i="26"/>
  <c r="Q246" i="26" s="1"/>
  <c r="Y244" i="26"/>
  <c r="Y246" i="26" s="1"/>
  <c r="T221" i="26"/>
  <c r="W224" i="26"/>
  <c r="W226" i="26" s="1"/>
  <c r="R231" i="26"/>
  <c r="U234" i="26"/>
  <c r="U236" i="26" s="1"/>
  <c r="AK76" i="26"/>
  <c r="AC16" i="26"/>
  <c r="AK16" i="26"/>
  <c r="AB26" i="26"/>
  <c r="AH16" i="26"/>
  <c r="AC76" i="26"/>
  <c r="AE26" i="26"/>
  <c r="AF36" i="26"/>
  <c r="AG11" i="26"/>
  <c r="AF66" i="26"/>
  <c r="AE123" i="26"/>
  <c r="AE126" i="26" s="1"/>
  <c r="AE121" i="26"/>
  <c r="AH11" i="26"/>
  <c r="AE13" i="26"/>
  <c r="AE16" i="26" s="1"/>
  <c r="AC23" i="26"/>
  <c r="AC26" i="26" s="1"/>
  <c r="AC31" i="26"/>
  <c r="AK31" i="26"/>
  <c r="AF31" i="26"/>
  <c r="AF51" i="26"/>
  <c r="AJ56" i="26"/>
  <c r="AC71" i="26"/>
  <c r="AK71" i="26"/>
  <c r="AG91" i="26"/>
  <c r="AG113" i="26"/>
  <c r="AG116" i="26" s="1"/>
  <c r="AG111" i="26"/>
  <c r="AE111" i="26"/>
  <c r="AE114" i="26"/>
  <c r="AE116" i="26" s="1"/>
  <c r="AB63" i="26"/>
  <c r="AB66" i="26" s="1"/>
  <c r="AB61" i="26"/>
  <c r="AF83" i="26"/>
  <c r="AF86" i="26" s="1"/>
  <c r="AF81" i="26"/>
  <c r="AD86" i="26"/>
  <c r="AI11" i="26"/>
  <c r="AF13" i="26"/>
  <c r="AF16" i="26" s="1"/>
  <c r="AG21" i="26"/>
  <c r="AD23" i="26"/>
  <c r="AD26" i="26" s="1"/>
  <c r="AH31" i="26"/>
  <c r="AG33" i="26"/>
  <c r="AG36" i="26" s="1"/>
  <c r="AH46" i="26"/>
  <c r="AB41" i="26"/>
  <c r="AD46" i="26"/>
  <c r="AK53" i="26"/>
  <c r="AK56" i="26" s="1"/>
  <c r="AJ71" i="26"/>
  <c r="AH86" i="26"/>
  <c r="AB81" i="26"/>
  <c r="AB91" i="26"/>
  <c r="AH106" i="26"/>
  <c r="AD111" i="26"/>
  <c r="AJ31" i="26"/>
  <c r="AE21" i="26"/>
  <c r="AK23" i="26"/>
  <c r="AK26" i="26" s="1"/>
  <c r="AF43" i="26"/>
  <c r="AF46" i="26" s="1"/>
  <c r="AF41" i="26"/>
  <c r="AF71" i="26"/>
  <c r="AI221" i="26"/>
  <c r="AI223" i="26"/>
  <c r="AI226" i="26" s="1"/>
  <c r="AB11" i="26"/>
  <c r="AJ11" i="26"/>
  <c r="AH21" i="26"/>
  <c r="AI31" i="26"/>
  <c r="AE46" i="26"/>
  <c r="AD53" i="26"/>
  <c r="AD56" i="26" s="1"/>
  <c r="AD51" i="26"/>
  <c r="AJ51" i="26"/>
  <c r="AD61" i="26"/>
  <c r="AH66" i="26"/>
  <c r="AD81" i="26"/>
  <c r="AJ96" i="26"/>
  <c r="AD101" i="26"/>
  <c r="AI103" i="26"/>
  <c r="AI106" i="26" s="1"/>
  <c r="AF111" i="26"/>
  <c r="AH123" i="26"/>
  <c r="AH126" i="26" s="1"/>
  <c r="AH121" i="26"/>
  <c r="AB121" i="26"/>
  <c r="AI191" i="26"/>
  <c r="AI193" i="26"/>
  <c r="AI196" i="26" s="1"/>
  <c r="AE74" i="26"/>
  <c r="AE76" i="26" s="1"/>
  <c r="AB86" i="26"/>
  <c r="AJ86" i="26"/>
  <c r="AF91" i="26"/>
  <c r="AK93" i="26"/>
  <c r="AK96" i="26" s="1"/>
  <c r="AB103" i="26"/>
  <c r="AB106" i="26" s="1"/>
  <c r="AB101" i="26"/>
  <c r="AJ103" i="26"/>
  <c r="AJ106" i="26" s="1"/>
  <c r="AJ101" i="26"/>
  <c r="AF101" i="26"/>
  <c r="AB113" i="26"/>
  <c r="AB116" i="26" s="1"/>
  <c r="AB111" i="26"/>
  <c r="AJ113" i="26"/>
  <c r="AJ116" i="26" s="1"/>
  <c r="AJ111" i="26"/>
  <c r="AJ36" i="26"/>
  <c r="AJ63" i="26"/>
  <c r="AJ66" i="26" s="1"/>
  <c r="AJ61" i="26"/>
  <c r="AF61" i="26"/>
  <c r="AH61" i="26"/>
  <c r="AJ123" i="26"/>
  <c r="AJ126" i="26" s="1"/>
  <c r="AJ121" i="26"/>
  <c r="AB31" i="26"/>
  <c r="AH41" i="26"/>
  <c r="AD66" i="26"/>
  <c r="AH73" i="26"/>
  <c r="AH76" i="26" s="1"/>
  <c r="AH71" i="26"/>
  <c r="AB71" i="26"/>
  <c r="AF76" i="26"/>
  <c r="AJ81" i="26"/>
  <c r="AD93" i="26"/>
  <c r="AD96" i="26" s="1"/>
  <c r="AD91" i="26"/>
  <c r="AJ91" i="26"/>
  <c r="AD106" i="26"/>
  <c r="AD143" i="26"/>
  <c r="AD146" i="26" s="1"/>
  <c r="AD141" i="26"/>
  <c r="AF146" i="26"/>
  <c r="AD31" i="26"/>
  <c r="AC33" i="26"/>
  <c r="AC36" i="26" s="1"/>
  <c r="AE41" i="26"/>
  <c r="AJ41" i="26"/>
  <c r="AH56" i="26"/>
  <c r="AB51" i="26"/>
  <c r="AI54" i="26"/>
  <c r="AI56" i="26" s="1"/>
  <c r="AE61" i="26"/>
  <c r="AD71" i="26"/>
  <c r="AG73" i="26"/>
  <c r="AG76" i="26" s="1"/>
  <c r="AB96" i="26"/>
  <c r="AE101" i="26"/>
  <c r="AG104" i="26"/>
  <c r="AG106" i="26" s="1"/>
  <c r="AF116" i="26"/>
  <c r="AJ146" i="26"/>
  <c r="AB153" i="26"/>
  <c r="AB156" i="26" s="1"/>
  <c r="AB151" i="26"/>
  <c r="AJ153" i="26"/>
  <c r="AJ156" i="26" s="1"/>
  <c r="AJ151" i="26"/>
  <c r="AC123" i="26"/>
  <c r="AC126" i="26" s="1"/>
  <c r="AC121" i="26"/>
  <c r="AK123" i="26"/>
  <c r="AK126" i="26" s="1"/>
  <c r="AK121" i="26"/>
  <c r="AI121" i="26"/>
  <c r="AC136" i="26"/>
  <c r="AK136" i="26"/>
  <c r="AG146" i="26"/>
  <c r="AK143" i="26"/>
  <c r="AK146" i="26" s="1"/>
  <c r="AE156" i="26"/>
  <c r="AH156" i="26"/>
  <c r="AG161" i="26"/>
  <c r="AG163" i="26"/>
  <c r="AG166" i="26" s="1"/>
  <c r="AC171" i="26"/>
  <c r="AK171" i="26"/>
  <c r="AG201" i="26"/>
  <c r="AG203" i="26"/>
  <c r="AG206" i="26" s="1"/>
  <c r="AC211" i="26"/>
  <c r="AK211" i="26"/>
  <c r="AG231" i="26"/>
  <c r="AG233" i="26"/>
  <c r="AG236" i="26" s="1"/>
  <c r="AH111" i="26"/>
  <c r="AD121" i="26"/>
  <c r="AD131" i="26"/>
  <c r="AK131" i="26"/>
  <c r="AH141" i="26"/>
  <c r="AF151" i="26"/>
  <c r="AJ176" i="26"/>
  <c r="AE196" i="26"/>
  <c r="AE226" i="26"/>
  <c r="AE171" i="26"/>
  <c r="AE173" i="26"/>
  <c r="AE176" i="26" s="1"/>
  <c r="AE211" i="26"/>
  <c r="AE213" i="26"/>
  <c r="AE216" i="26" s="1"/>
  <c r="AF121" i="26"/>
  <c r="AF133" i="26"/>
  <c r="AF136" i="26" s="1"/>
  <c r="AF131" i="26"/>
  <c r="AD136" i="26"/>
  <c r="AB141" i="26"/>
  <c r="AJ141" i="26"/>
  <c r="AB146" i="26"/>
  <c r="AH151" i="26"/>
  <c r="AC181" i="26"/>
  <c r="AC183" i="26"/>
  <c r="AC186" i="26" s="1"/>
  <c r="AK181" i="26"/>
  <c r="AK183" i="26"/>
  <c r="AK186" i="26" s="1"/>
  <c r="AG191" i="26"/>
  <c r="AC241" i="26"/>
  <c r="AC243" i="26"/>
  <c r="AC246" i="26" s="1"/>
  <c r="AK241" i="26"/>
  <c r="AK243" i="26"/>
  <c r="AK246" i="26" s="1"/>
  <c r="AG221" i="26"/>
  <c r="AF123" i="26"/>
  <c r="AF126" i="26" s="1"/>
  <c r="AE133" i="26"/>
  <c r="AE136" i="26" s="1"/>
  <c r="AC143" i="26"/>
  <c r="AC146" i="26" s="1"/>
  <c r="AI151" i="26"/>
  <c r="AI153" i="26"/>
  <c r="AI156" i="26" s="1"/>
  <c r="AC166" i="26"/>
  <c r="AK166" i="26"/>
  <c r="AF166" i="26"/>
  <c r="AG176" i="26"/>
  <c r="AJ186" i="26"/>
  <c r="AC206" i="26"/>
  <c r="AK206" i="26"/>
  <c r="AF206" i="26"/>
  <c r="AG216" i="26"/>
  <c r="AJ246" i="26"/>
  <c r="AC236" i="26"/>
  <c r="AK236" i="26"/>
  <c r="AF236" i="26"/>
  <c r="AI133" i="26"/>
  <c r="AI136" i="26" s="1"/>
  <c r="AI131" i="26"/>
  <c r="AH146" i="26"/>
  <c r="AC156" i="26"/>
  <c r="AK156" i="26"/>
  <c r="AE161" i="26"/>
  <c r="AI176" i="26"/>
  <c r="AE201" i="26"/>
  <c r="AI216" i="26"/>
  <c r="AE231" i="26"/>
  <c r="AI143" i="26"/>
  <c r="AI146" i="26" s="1"/>
  <c r="AG153" i="26"/>
  <c r="AG156" i="26" s="1"/>
  <c r="AH161" i="26"/>
  <c r="AE163" i="26"/>
  <c r="AE166" i="26" s="1"/>
  <c r="AF171" i="26"/>
  <c r="AC173" i="26"/>
  <c r="AC176" i="26" s="1"/>
  <c r="AK173" i="26"/>
  <c r="AK176" i="26" s="1"/>
  <c r="AD181" i="26"/>
  <c r="AI183" i="26"/>
  <c r="AI186" i="26" s="1"/>
  <c r="AB191" i="26"/>
  <c r="AJ191" i="26"/>
  <c r="AG193" i="26"/>
  <c r="AG196" i="26" s="1"/>
  <c r="AH201" i="26"/>
  <c r="AE203" i="26"/>
  <c r="AE206" i="26" s="1"/>
  <c r="AF211" i="26"/>
  <c r="AC213" i="26"/>
  <c r="AC216" i="26" s="1"/>
  <c r="AK213" i="26"/>
  <c r="AK216" i="26" s="1"/>
  <c r="AD241" i="26"/>
  <c r="AI243" i="26"/>
  <c r="AI246" i="26" s="1"/>
  <c r="AB221" i="26"/>
  <c r="AJ221" i="26"/>
  <c r="AG223" i="26"/>
  <c r="AG226" i="26" s="1"/>
  <c r="AH231" i="26"/>
  <c r="AE233" i="26"/>
  <c r="AE236" i="26" s="1"/>
  <c r="AG141" i="26"/>
  <c r="AE151" i="26"/>
  <c r="AC161" i="26"/>
  <c r="AK161" i="26"/>
  <c r="AI171" i="26"/>
  <c r="AG181" i="26"/>
  <c r="AE191" i="26"/>
  <c r="AC201" i="26"/>
  <c r="AK201" i="26"/>
  <c r="AI211" i="26"/>
  <c r="AG241" i="26"/>
  <c r="AE221" i="26"/>
  <c r="AC231" i="26"/>
  <c r="AK231" i="26"/>
  <c r="AR16" i="26"/>
  <c r="AO53" i="26"/>
  <c r="AO56" i="26" s="1"/>
  <c r="AO51" i="26"/>
  <c r="AQ83" i="26"/>
  <c r="AQ86" i="26" s="1"/>
  <c r="AQ81" i="26"/>
  <c r="AP11" i="26"/>
  <c r="AU11" i="26"/>
  <c r="AU23" i="26"/>
  <c r="AU26" i="26" s="1"/>
  <c r="AU21" i="26"/>
  <c r="AQ21" i="26"/>
  <c r="AO31" i="26"/>
  <c r="AU46" i="26"/>
  <c r="AU41" i="26"/>
  <c r="AT66" i="26"/>
  <c r="AW101" i="26"/>
  <c r="AO126" i="26"/>
  <c r="AQ34" i="26"/>
  <c r="AQ36" i="26" s="1"/>
  <c r="AQ31" i="26"/>
  <c r="AU54" i="26"/>
  <c r="AU56" i="26" s="1"/>
  <c r="AU51" i="26"/>
  <c r="AU111" i="26"/>
  <c r="AN16" i="26"/>
  <c r="AU31" i="26"/>
  <c r="AV46" i="26"/>
  <c r="AQ56" i="26"/>
  <c r="AR66" i="26"/>
  <c r="AS86" i="26"/>
  <c r="AW106" i="26"/>
  <c r="AO116" i="26"/>
  <c r="AW116" i="26"/>
  <c r="AR153" i="26"/>
  <c r="AR156" i="26" s="1"/>
  <c r="AR151" i="26"/>
  <c r="AN155" i="26"/>
  <c r="AN156" i="26" s="1"/>
  <c r="AN151" i="26"/>
  <c r="AV155" i="26"/>
  <c r="AV156" i="26" s="1"/>
  <c r="AV151" i="26"/>
  <c r="AR11" i="26"/>
  <c r="AP13" i="26"/>
  <c r="AP16" i="26" s="1"/>
  <c r="AO26" i="26"/>
  <c r="AW26" i="26"/>
  <c r="AW21" i="26"/>
  <c r="AW31" i="26"/>
  <c r="AS73" i="26"/>
  <c r="AS76" i="26" s="1"/>
  <c r="AS71" i="26"/>
  <c r="AQ74" i="26"/>
  <c r="AQ76" i="26" s="1"/>
  <c r="AQ71" i="26"/>
  <c r="AS81" i="26"/>
  <c r="AO93" i="26"/>
  <c r="AO96" i="26" s="1"/>
  <c r="AO91" i="26"/>
  <c r="AW93" i="26"/>
  <c r="AW96" i="26" s="1"/>
  <c r="AW91" i="26"/>
  <c r="AU94" i="26"/>
  <c r="AU96" i="26" s="1"/>
  <c r="AU91" i="26"/>
  <c r="AP116" i="26"/>
  <c r="AQ121" i="26"/>
  <c r="AQ123" i="26"/>
  <c r="AQ126" i="26" s="1"/>
  <c r="AS33" i="26"/>
  <c r="AS36" i="26" s="1"/>
  <c r="AS31" i="26"/>
  <c r="AW53" i="26"/>
  <c r="AW56" i="26" s="1"/>
  <c r="AW51" i="26"/>
  <c r="AO84" i="26"/>
  <c r="AO86" i="26" s="1"/>
  <c r="AO81" i="26"/>
  <c r="AS16" i="26"/>
  <c r="AO36" i="26"/>
  <c r="AW36" i="26"/>
  <c r="AS56" i="26"/>
  <c r="AU86" i="26"/>
  <c r="AU81" i="26"/>
  <c r="AQ106" i="26"/>
  <c r="AW13" i="26"/>
  <c r="AW16" i="26" s="1"/>
  <c r="AW11" i="26"/>
  <c r="AU103" i="26"/>
  <c r="AU106" i="26" s="1"/>
  <c r="AU101" i="26"/>
  <c r="AT13" i="26"/>
  <c r="AT16" i="26" s="1"/>
  <c r="AT11" i="26"/>
  <c r="AV16" i="26"/>
  <c r="AP36" i="26"/>
  <c r="AQ43" i="26"/>
  <c r="AQ46" i="26" s="1"/>
  <c r="AQ41" i="26"/>
  <c r="AO44" i="26"/>
  <c r="AO46" i="26" s="1"/>
  <c r="AO41" i="26"/>
  <c r="AW44" i="26"/>
  <c r="AW46" i="26" s="1"/>
  <c r="AW41" i="26"/>
  <c r="AQ51" i="26"/>
  <c r="AU63" i="26"/>
  <c r="AU66" i="26" s="1"/>
  <c r="AU61" i="26"/>
  <c r="AS64" i="26"/>
  <c r="AS66" i="26" s="1"/>
  <c r="AS61" i="26"/>
  <c r="AQ61" i="26"/>
  <c r="AU71" i="26"/>
  <c r="AN86" i="26"/>
  <c r="AV96" i="26"/>
  <c r="AS121" i="26"/>
  <c r="AS123" i="26"/>
  <c r="AS126" i="26" s="1"/>
  <c r="AT143" i="26"/>
  <c r="AT146" i="26" s="1"/>
  <c r="AT141" i="26"/>
  <c r="AS11" i="26"/>
  <c r="AS104" i="26"/>
  <c r="AS106" i="26" s="1"/>
  <c r="AS101" i="26"/>
  <c r="AU16" i="26"/>
  <c r="AO11" i="26"/>
  <c r="AR26" i="26"/>
  <c r="AT26" i="26"/>
  <c r="AS51" i="26"/>
  <c r="AW61" i="26"/>
  <c r="AW71" i="26"/>
  <c r="AS113" i="26"/>
  <c r="AS116" i="26" s="1"/>
  <c r="AS111" i="26"/>
  <c r="AQ114" i="26"/>
  <c r="AQ116" i="26" s="1"/>
  <c r="AQ111" i="26"/>
  <c r="AV141" i="26"/>
  <c r="AW84" i="26"/>
  <c r="AW86" i="26" s="1"/>
  <c r="AW81" i="26"/>
  <c r="AV11" i="26"/>
  <c r="AQ11" i="26"/>
  <c r="AS26" i="26"/>
  <c r="AS46" i="26"/>
  <c r="AO66" i="26"/>
  <c r="AW66" i="26"/>
  <c r="AO76" i="26"/>
  <c r="AW76" i="26"/>
  <c r="AS96" i="26"/>
  <c r="AO101" i="26"/>
  <c r="AN143" i="26"/>
  <c r="AN146" i="26" s="1"/>
  <c r="AN141" i="26"/>
  <c r="AR21" i="26"/>
  <c r="AP31" i="26"/>
  <c r="AN41" i="26"/>
  <c r="AV41" i="26"/>
  <c r="AT51" i="26"/>
  <c r="AR61" i="26"/>
  <c r="AP71" i="26"/>
  <c r="AN81" i="26"/>
  <c r="AV81" i="26"/>
  <c r="AT91" i="26"/>
  <c r="AR101" i="26"/>
  <c r="AP111" i="26"/>
  <c r="AT126" i="26"/>
  <c r="AR121" i="26"/>
  <c r="AR136" i="26"/>
  <c r="AP163" i="26"/>
  <c r="AP166" i="26" s="1"/>
  <c r="AP161" i="26"/>
  <c r="AW166" i="26"/>
  <c r="AN173" i="26"/>
  <c r="AN176" i="26" s="1"/>
  <c r="AN171" i="26"/>
  <c r="AV173" i="26"/>
  <c r="AV176" i="26" s="1"/>
  <c r="AV171" i="26"/>
  <c r="AV191" i="26"/>
  <c r="AS246" i="26"/>
  <c r="AR226" i="26"/>
  <c r="AV226" i="26"/>
  <c r="AU123" i="26"/>
  <c r="AU126" i="26" s="1"/>
  <c r="AU121" i="26"/>
  <c r="AT121" i="26"/>
  <c r="AP146" i="26"/>
  <c r="AT156" i="26"/>
  <c r="AT183" i="26"/>
  <c r="AT186" i="26" s="1"/>
  <c r="AT181" i="26"/>
  <c r="AN181" i="26"/>
  <c r="AP196" i="26"/>
  <c r="AN196" i="26"/>
  <c r="AP203" i="26"/>
  <c r="AP206" i="26" s="1"/>
  <c r="AP201" i="26"/>
  <c r="AO206" i="26"/>
  <c r="AR216" i="26"/>
  <c r="AQ246" i="26"/>
  <c r="AU246" i="26"/>
  <c r="AN123" i="26"/>
  <c r="AN126" i="26" s="1"/>
  <c r="AN121" i="26"/>
  <c r="AV123" i="26"/>
  <c r="AV126" i="26" s="1"/>
  <c r="AV121" i="26"/>
  <c r="AP131" i="26"/>
  <c r="AP176" i="26"/>
  <c r="AU176" i="26"/>
  <c r="AP181" i="26"/>
  <c r="AU216" i="26"/>
  <c r="AT221" i="26"/>
  <c r="AT223" i="26"/>
  <c r="AT226" i="26" s="1"/>
  <c r="AN236" i="26"/>
  <c r="AV236" i="26"/>
  <c r="AP64" i="26"/>
  <c r="AP66" i="26" s="1"/>
  <c r="AN74" i="26"/>
  <c r="AN76" i="26" s="1"/>
  <c r="AV74" i="26"/>
  <c r="AV76" i="26" s="1"/>
  <c r="AT84" i="26"/>
  <c r="AT86" i="26" s="1"/>
  <c r="AR94" i="26"/>
  <c r="AR96" i="26" s="1"/>
  <c r="AP104" i="26"/>
  <c r="AP106" i="26" s="1"/>
  <c r="AN114" i="26"/>
  <c r="AN116" i="26" s="1"/>
  <c r="AV114" i="26"/>
  <c r="AV116" i="26" s="1"/>
  <c r="AO121" i="26"/>
  <c r="AW121" i="26"/>
  <c r="AR146" i="26"/>
  <c r="AN186" i="26"/>
  <c r="AV186" i="26"/>
  <c r="AV181" i="26"/>
  <c r="AR193" i="26"/>
  <c r="AR196" i="26" s="1"/>
  <c r="AR191" i="26"/>
  <c r="AR206" i="26"/>
  <c r="AT206" i="26"/>
  <c r="AO236" i="26"/>
  <c r="AP123" i="26"/>
  <c r="AP126" i="26" s="1"/>
  <c r="AP121" i="26"/>
  <c r="AW123" i="26"/>
  <c r="AW126" i="26" s="1"/>
  <c r="AN133" i="26"/>
  <c r="AN136" i="26" s="1"/>
  <c r="AN131" i="26"/>
  <c r="AV133" i="26"/>
  <c r="AV136" i="26" s="1"/>
  <c r="AV131" i="26"/>
  <c r="AO156" i="26"/>
  <c r="AW156" i="26"/>
  <c r="AQ156" i="26"/>
  <c r="AT166" i="26"/>
  <c r="AR161" i="26"/>
  <c r="AR176" i="26"/>
  <c r="AV196" i="26"/>
  <c r="AW206" i="26"/>
  <c r="AT216" i="26"/>
  <c r="AP211" i="26"/>
  <c r="AT246" i="26"/>
  <c r="AP236" i="26"/>
  <c r="AQ236" i="26"/>
  <c r="AP156" i="26"/>
  <c r="AT161" i="26"/>
  <c r="AS176" i="26"/>
  <c r="AP186" i="26"/>
  <c r="AT196" i="26"/>
  <c r="AN191" i="26"/>
  <c r="AR211" i="26"/>
  <c r="AN226" i="26"/>
  <c r="AT236" i="26"/>
  <c r="AU136" i="26"/>
  <c r="AO166" i="26"/>
  <c r="AQ186" i="26"/>
  <c r="AU206" i="26"/>
  <c r="AN213" i="26"/>
  <c r="AN216" i="26" s="1"/>
  <c r="AN211" i="26"/>
  <c r="AV213" i="26"/>
  <c r="AV216" i="26" s="1"/>
  <c r="AV211" i="26"/>
  <c r="AN241" i="26"/>
  <c r="AN243" i="26"/>
  <c r="AN246" i="26" s="1"/>
  <c r="AV241" i="26"/>
  <c r="AV243" i="26"/>
  <c r="AV246" i="26" s="1"/>
  <c r="AR231" i="26"/>
  <c r="AR233" i="26"/>
  <c r="AR236" i="26" s="1"/>
  <c r="AW236" i="26"/>
  <c r="AS131" i="26"/>
  <c r="AQ141" i="26"/>
  <c r="AO151" i="26"/>
  <c r="AW151" i="26"/>
  <c r="AU161" i="26"/>
  <c r="AS171" i="26"/>
  <c r="AQ181" i="26"/>
  <c r="AO191" i="26"/>
  <c r="AW191" i="26"/>
  <c r="AU201" i="26"/>
  <c r="AS211" i="26"/>
  <c r="AQ241" i="26"/>
  <c r="AO221" i="26"/>
  <c r="AW221" i="26"/>
  <c r="AU231" i="26"/>
  <c r="AT131" i="26"/>
  <c r="AQ133" i="26"/>
  <c r="AQ136" i="26" s="1"/>
  <c r="AR141" i="26"/>
  <c r="AO143" i="26"/>
  <c r="AO146" i="26" s="1"/>
  <c r="AW143" i="26"/>
  <c r="AW146" i="26" s="1"/>
  <c r="AP151" i="26"/>
  <c r="AU153" i="26"/>
  <c r="AU156" i="26" s="1"/>
  <c r="AN161" i="26"/>
  <c r="AV161" i="26"/>
  <c r="AS163" i="26"/>
  <c r="AS166" i="26" s="1"/>
  <c r="AT171" i="26"/>
  <c r="AQ173" i="26"/>
  <c r="AQ176" i="26" s="1"/>
  <c r="AR181" i="26"/>
  <c r="AO183" i="26"/>
  <c r="AO186" i="26" s="1"/>
  <c r="AW183" i="26"/>
  <c r="AW186" i="26" s="1"/>
  <c r="AP191" i="26"/>
  <c r="AU193" i="26"/>
  <c r="AU196" i="26" s="1"/>
  <c r="AN201" i="26"/>
  <c r="AV201" i="26"/>
  <c r="AS203" i="26"/>
  <c r="AS206" i="26" s="1"/>
  <c r="AT211" i="26"/>
  <c r="AQ213" i="26"/>
  <c r="AQ216" i="26" s="1"/>
  <c r="AR241" i="26"/>
  <c r="AO243" i="26"/>
  <c r="AO246" i="26" s="1"/>
  <c r="AW243" i="26"/>
  <c r="AW246" i="26" s="1"/>
  <c r="AP221" i="26"/>
  <c r="AN231" i="26"/>
  <c r="AV231" i="26"/>
  <c r="AT241" i="26"/>
  <c r="AR221" i="26"/>
  <c r="AU224" i="26"/>
  <c r="AU226" i="26" s="1"/>
  <c r="AP231" i="26"/>
  <c r="AS234" i="26"/>
  <c r="AS236" i="26" s="1"/>
  <c r="BD26" i="26"/>
  <c r="BA16" i="26"/>
  <c r="BA26" i="26"/>
  <c r="BI26" i="26"/>
  <c r="BG26" i="26"/>
  <c r="BF16" i="26"/>
  <c r="BB26" i="26"/>
  <c r="BC16" i="26"/>
  <c r="BI16" i="26"/>
  <c r="BD16" i="26"/>
  <c r="BB96" i="26"/>
  <c r="BE36" i="26"/>
  <c r="BF46" i="26"/>
  <c r="BF61" i="26"/>
  <c r="BA76" i="26"/>
  <c r="BB11" i="26"/>
  <c r="BG13" i="26"/>
  <c r="BG16" i="26" s="1"/>
  <c r="BE14" i="26"/>
  <c r="BE16" i="26" s="1"/>
  <c r="AZ21" i="26"/>
  <c r="BH21" i="26"/>
  <c r="BE23" i="26"/>
  <c r="BE26" i="26" s="1"/>
  <c r="BC24" i="26"/>
  <c r="BC26" i="26" s="1"/>
  <c r="BF31" i="26"/>
  <c r="BC33" i="26"/>
  <c r="BC36" i="26" s="1"/>
  <c r="BA34" i="26"/>
  <c r="BA36" i="26" s="1"/>
  <c r="BI34" i="26"/>
  <c r="BI36" i="26" s="1"/>
  <c r="BI44" i="26"/>
  <c r="BI46" i="26" s="1"/>
  <c r="BB53" i="26"/>
  <c r="BB56" i="26" s="1"/>
  <c r="BB51" i="26"/>
  <c r="BH51" i="26"/>
  <c r="BG61" i="26"/>
  <c r="BC71" i="26"/>
  <c r="BC73" i="26"/>
  <c r="BC76" i="26" s="1"/>
  <c r="BB73" i="26"/>
  <c r="BB76" i="26" s="1"/>
  <c r="BF84" i="26"/>
  <c r="BF86" i="26" s="1"/>
  <c r="BC96" i="26"/>
  <c r="BG101" i="26"/>
  <c r="BI116" i="26"/>
  <c r="AZ123" i="26"/>
  <c r="AZ126" i="26" s="1"/>
  <c r="AZ121" i="26"/>
  <c r="BH123" i="26"/>
  <c r="BH126" i="26" s="1"/>
  <c r="BH121" i="26"/>
  <c r="BF121" i="26"/>
  <c r="BC134" i="26"/>
  <c r="BC136" i="26" s="1"/>
  <c r="BC131" i="26"/>
  <c r="BF136" i="26"/>
  <c r="BC41" i="26"/>
  <c r="AZ63" i="26"/>
  <c r="AZ66" i="26" s="1"/>
  <c r="AZ61" i="26"/>
  <c r="BH63" i="26"/>
  <c r="BH66" i="26" s="1"/>
  <c r="BH61" i="26"/>
  <c r="BC11" i="26"/>
  <c r="BA21" i="26"/>
  <c r="BI21" i="26"/>
  <c r="BG31" i="26"/>
  <c r="BF41" i="26"/>
  <c r="BH43" i="26"/>
  <c r="BH46" i="26" s="1"/>
  <c r="BI51" i="26"/>
  <c r="BI61" i="26"/>
  <c r="BI66" i="26"/>
  <c r="BG76" i="26"/>
  <c r="BD94" i="26"/>
  <c r="BD96" i="26" s="1"/>
  <c r="BA106" i="26"/>
  <c r="BG111" i="26"/>
  <c r="AZ114" i="26"/>
  <c r="AZ116" i="26" s="1"/>
  <c r="BA123" i="26"/>
  <c r="BA126" i="26" s="1"/>
  <c r="BA121" i="26"/>
  <c r="BI123" i="26"/>
  <c r="BI126" i="26" s="1"/>
  <c r="BI121" i="26"/>
  <c r="BF24" i="26"/>
  <c r="BF26" i="26" s="1"/>
  <c r="BD34" i="26"/>
  <c r="BD36" i="26" s="1"/>
  <c r="BA44" i="26"/>
  <c r="BA46" i="26" s="1"/>
  <c r="BA53" i="26"/>
  <c r="BA56" i="26" s="1"/>
  <c r="BC81" i="26"/>
  <c r="BF11" i="26"/>
  <c r="BD21" i="26"/>
  <c r="BB31" i="26"/>
  <c r="AZ43" i="26"/>
  <c r="AZ46" i="26" s="1"/>
  <c r="BC54" i="26"/>
  <c r="BC56" i="26" s="1"/>
  <c r="BE61" i="26"/>
  <c r="BE63" i="26"/>
  <c r="BE66" i="26" s="1"/>
  <c r="BB64" i="26"/>
  <c r="BB66" i="26" s="1"/>
  <c r="BE71" i="26"/>
  <c r="BI76" i="26"/>
  <c r="BE81" i="26"/>
  <c r="BG91" i="26"/>
  <c r="BG93" i="26"/>
  <c r="BG96" i="26" s="1"/>
  <c r="BF93" i="26"/>
  <c r="BF96" i="26" s="1"/>
  <c r="BC106" i="26"/>
  <c r="BC111" i="26"/>
  <c r="BC113" i="26"/>
  <c r="BC116" i="26" s="1"/>
  <c r="BB113" i="26"/>
  <c r="BB116" i="26" s="1"/>
  <c r="BF126" i="26"/>
  <c r="BE144" i="26"/>
  <c r="BE146" i="26" s="1"/>
  <c r="BE141" i="26"/>
  <c r="BC161" i="26"/>
  <c r="BC163" i="26"/>
  <c r="BC166" i="26" s="1"/>
  <c r="BF221" i="26"/>
  <c r="BF223" i="26"/>
  <c r="BF226" i="26" s="1"/>
  <c r="BH14" i="26"/>
  <c r="BH16" i="26" s="1"/>
  <c r="BD43" i="26"/>
  <c r="BD46" i="26" s="1"/>
  <c r="BD41" i="26"/>
  <c r="BE51" i="26"/>
  <c r="BB106" i="26"/>
  <c r="BG51" i="26"/>
  <c r="BG53" i="26"/>
  <c r="BG56" i="26" s="1"/>
  <c r="BD56" i="26"/>
  <c r="AZ74" i="26"/>
  <c r="AZ76" i="26" s="1"/>
  <c r="BA81" i="26"/>
  <c r="BA83" i="26"/>
  <c r="BA86" i="26" s="1"/>
  <c r="BI81" i="26"/>
  <c r="BI83" i="26"/>
  <c r="BI86" i="26" s="1"/>
  <c r="BE101" i="26"/>
  <c r="BE103" i="26"/>
  <c r="BE106" i="26" s="1"/>
  <c r="BD103" i="26"/>
  <c r="BD106" i="26" s="1"/>
  <c r="BG116" i="26"/>
  <c r="BG126" i="26"/>
  <c r="BB131" i="26"/>
  <c r="BB133" i="26"/>
  <c r="BB136" i="26" s="1"/>
  <c r="AZ134" i="26"/>
  <c r="AZ136" i="26" s="1"/>
  <c r="AZ131" i="26"/>
  <c r="BH134" i="26"/>
  <c r="BH136" i="26" s="1"/>
  <c r="BH131" i="26"/>
  <c r="AZ141" i="26"/>
  <c r="AZ143" i="26"/>
  <c r="AZ146" i="26" s="1"/>
  <c r="BH141" i="26"/>
  <c r="BH143" i="26"/>
  <c r="BH146" i="26" s="1"/>
  <c r="BF141" i="26"/>
  <c r="BF144" i="26"/>
  <c r="BF146" i="26" s="1"/>
  <c r="BG141" i="26"/>
  <c r="BG151" i="26"/>
  <c r="AZ241" i="26"/>
  <c r="AZ243" i="26"/>
  <c r="AZ246" i="26" s="1"/>
  <c r="BH241" i="26"/>
  <c r="BH243" i="26"/>
  <c r="BH246" i="26" s="1"/>
  <c r="AZ14" i="26"/>
  <c r="AZ16" i="26" s="1"/>
  <c r="BH76" i="26"/>
  <c r="BG41" i="26"/>
  <c r="BB41" i="26"/>
  <c r="BE53" i="26"/>
  <c r="BE56" i="26" s="1"/>
  <c r="BD63" i="26"/>
  <c r="BD66" i="26" s="1"/>
  <c r="BA71" i="26"/>
  <c r="BI71" i="26"/>
  <c r="AZ83" i="26"/>
  <c r="AZ86" i="26" s="1"/>
  <c r="BA96" i="26"/>
  <c r="BI96" i="26"/>
  <c r="BE116" i="26"/>
  <c r="BH114" i="26"/>
  <c r="BH116" i="26" s="1"/>
  <c r="BA153" i="26"/>
  <c r="BA156" i="26" s="1"/>
  <c r="BA151" i="26"/>
  <c r="BI153" i="26"/>
  <c r="BI156" i="26" s="1"/>
  <c r="BI151" i="26"/>
  <c r="BD171" i="26"/>
  <c r="BD173" i="26"/>
  <c r="BD176" i="26" s="1"/>
  <c r="AZ181" i="26"/>
  <c r="AZ183" i="26"/>
  <c r="AZ186" i="26" s="1"/>
  <c r="BH181" i="26"/>
  <c r="BH183" i="26"/>
  <c r="BH186" i="26" s="1"/>
  <c r="BD185" i="26"/>
  <c r="BD186" i="26" s="1"/>
  <c r="BD181" i="26"/>
  <c r="BD211" i="26"/>
  <c r="BF71" i="26"/>
  <c r="BD81" i="26"/>
  <c r="BB91" i="26"/>
  <c r="AZ101" i="26"/>
  <c r="BH101" i="26"/>
  <c r="BF111" i="26"/>
  <c r="BE121" i="26"/>
  <c r="BD161" i="26"/>
  <c r="BD163" i="26"/>
  <c r="BD166" i="26" s="1"/>
  <c r="BB161" i="26"/>
  <c r="BB164" i="26"/>
  <c r="BB166" i="26" s="1"/>
  <c r="BI161" i="26"/>
  <c r="BE173" i="26"/>
  <c r="BE176" i="26" s="1"/>
  <c r="BE171" i="26"/>
  <c r="BB186" i="26"/>
  <c r="BF186" i="26"/>
  <c r="BD191" i="26"/>
  <c r="BD201" i="26"/>
  <c r="BD203" i="26"/>
  <c r="BD206" i="26" s="1"/>
  <c r="BB201" i="26"/>
  <c r="BB204" i="26"/>
  <c r="BB206" i="26" s="1"/>
  <c r="BE216" i="26"/>
  <c r="BI216" i="26"/>
  <c r="BG236" i="26"/>
  <c r="BD121" i="26"/>
  <c r="BD123" i="26"/>
  <c r="BD126" i="26" s="1"/>
  <c r="BC143" i="26"/>
  <c r="BC146" i="26" s="1"/>
  <c r="BC141" i="26"/>
  <c r="BI141" i="26"/>
  <c r="AZ156" i="26"/>
  <c r="BC154" i="26"/>
  <c r="BC156" i="26" s="1"/>
  <c r="BG176" i="26"/>
  <c r="BH176" i="26"/>
  <c r="BF191" i="26"/>
  <c r="BF193" i="26"/>
  <c r="BF196" i="26" s="1"/>
  <c r="BF246" i="26"/>
  <c r="BI236" i="26"/>
  <c r="BG136" i="26"/>
  <c r="BA131" i="26"/>
  <c r="BF151" i="26"/>
  <c r="BF153" i="26"/>
  <c r="BF156" i="26" s="1"/>
  <c r="BD151" i="26"/>
  <c r="BD154" i="26"/>
  <c r="BD156" i="26" s="1"/>
  <c r="BG163" i="26"/>
  <c r="BG166" i="26" s="1"/>
  <c r="BG161" i="26"/>
  <c r="BA161" i="26"/>
  <c r="AZ171" i="26"/>
  <c r="BH171" i="26"/>
  <c r="BF171" i="26"/>
  <c r="BI173" i="26"/>
  <c r="BI176" i="26" s="1"/>
  <c r="BE186" i="26"/>
  <c r="BB191" i="26"/>
  <c r="BF201" i="26"/>
  <c r="BB246" i="26"/>
  <c r="BG246" i="26"/>
  <c r="BC236" i="26"/>
  <c r="BG171" i="26"/>
  <c r="BF181" i="26"/>
  <c r="AZ196" i="26"/>
  <c r="BH196" i="26"/>
  <c r="BH191" i="26"/>
  <c r="BH201" i="26"/>
  <c r="BC246" i="26"/>
  <c r="BA226" i="26"/>
  <c r="BI226" i="26"/>
  <c r="AZ226" i="26"/>
  <c r="BF236" i="26"/>
  <c r="BG121" i="26"/>
  <c r="BD131" i="26"/>
  <c r="BD136" i="26"/>
  <c r="BA141" i="26"/>
  <c r="BA166" i="26"/>
  <c r="BI166" i="26"/>
  <c r="BE161" i="26"/>
  <c r="BB171" i="26"/>
  <c r="BB173" i="26"/>
  <c r="BB176" i="26" s="1"/>
  <c r="AZ176" i="26"/>
  <c r="BA206" i="26"/>
  <c r="BB211" i="26"/>
  <c r="BB213" i="26"/>
  <c r="BB216" i="26" s="1"/>
  <c r="AZ211" i="26"/>
  <c r="AZ214" i="26"/>
  <c r="AZ216" i="26" s="1"/>
  <c r="BH211" i="26"/>
  <c r="BH214" i="26"/>
  <c r="BH216" i="26" s="1"/>
  <c r="BD246" i="26"/>
  <c r="BB226" i="26"/>
  <c r="BD226" i="26"/>
  <c r="BD231" i="26"/>
  <c r="BD233" i="26"/>
  <c r="BD236" i="26" s="1"/>
  <c r="BC181" i="26"/>
  <c r="BA191" i="26"/>
  <c r="BI191" i="26"/>
  <c r="BG201" i="26"/>
  <c r="BE211" i="26"/>
  <c r="BC241" i="26"/>
  <c r="BA221" i="26"/>
  <c r="BI221" i="26"/>
  <c r="BG231" i="26"/>
  <c r="BD241" i="26"/>
  <c r="BB221" i="26"/>
  <c r="AZ231" i="26"/>
  <c r="BH231" i="26"/>
  <c r="BA184" i="26"/>
  <c r="BA186" i="26" s="1"/>
  <c r="BI184" i="26"/>
  <c r="BI186" i="26" s="1"/>
  <c r="BG194" i="26"/>
  <c r="BG196" i="26" s="1"/>
  <c r="BE204" i="26"/>
  <c r="BE206" i="26" s="1"/>
  <c r="BC214" i="26"/>
  <c r="BC216" i="26" s="1"/>
  <c r="BA244" i="26"/>
  <c r="BA246" i="26" s="1"/>
  <c r="BI244" i="26"/>
  <c r="BI246" i="26" s="1"/>
  <c r="BG224" i="26"/>
  <c r="BG226" i="26" s="1"/>
  <c r="BE234" i="26"/>
  <c r="BE236" i="26" s="1"/>
  <c r="BS16" i="26"/>
  <c r="BS61" i="26"/>
  <c r="BS63" i="26"/>
  <c r="BS66" i="26" s="1"/>
  <c r="BP96" i="26"/>
  <c r="BT96" i="26"/>
  <c r="BS151" i="26"/>
  <c r="BS153" i="26"/>
  <c r="BS156" i="26" s="1"/>
  <c r="BL11" i="26"/>
  <c r="BP26" i="26"/>
  <c r="BQ26" i="26"/>
  <c r="BN36" i="26"/>
  <c r="BO36" i="26"/>
  <c r="BM41" i="26"/>
  <c r="BU41" i="26"/>
  <c r="BL76" i="26"/>
  <c r="BT76" i="26"/>
  <c r="BO81" i="26"/>
  <c r="BO83" i="26"/>
  <c r="BO86" i="26" s="1"/>
  <c r="BU86" i="26"/>
  <c r="BQ101" i="26"/>
  <c r="BP116" i="26"/>
  <c r="BP156" i="26"/>
  <c r="BN166" i="26"/>
  <c r="BM26" i="26"/>
  <c r="BL46" i="26"/>
  <c r="BT116" i="26"/>
  <c r="BM11" i="26"/>
  <c r="BU11" i="26"/>
  <c r="BQ21" i="26"/>
  <c r="BR23" i="26"/>
  <c r="BR26" i="26" s="1"/>
  <c r="BO31" i="26"/>
  <c r="BP33" i="26"/>
  <c r="BP36" i="26" s="1"/>
  <c r="BM46" i="26"/>
  <c r="BM51" i="26"/>
  <c r="BM53" i="26"/>
  <c r="BM56" i="26" s="1"/>
  <c r="BU51" i="26"/>
  <c r="BU53" i="26"/>
  <c r="BU56" i="26" s="1"/>
  <c r="BL53" i="26"/>
  <c r="BL56" i="26" s="1"/>
  <c r="BM76" i="26"/>
  <c r="BU76" i="26"/>
  <c r="BP76" i="26"/>
  <c r="BL84" i="26"/>
  <c r="BL86" i="26" s="1"/>
  <c r="BR96" i="26"/>
  <c r="BN121" i="26"/>
  <c r="BN123" i="26"/>
  <c r="BN126" i="26" s="1"/>
  <c r="BO11" i="26"/>
  <c r="BS21" i="26"/>
  <c r="BS23" i="26"/>
  <c r="BS26" i="26" s="1"/>
  <c r="BQ31" i="26"/>
  <c r="BQ33" i="26"/>
  <c r="BQ36" i="26" s="1"/>
  <c r="BQ46" i="26"/>
  <c r="BO66" i="26"/>
  <c r="BQ66" i="26"/>
  <c r="BR86" i="26"/>
  <c r="BM131" i="26"/>
  <c r="BM133" i="26"/>
  <c r="BM136" i="26" s="1"/>
  <c r="BU131" i="26"/>
  <c r="BU133" i="26"/>
  <c r="BU136" i="26" s="1"/>
  <c r="BQ135" i="26"/>
  <c r="BQ136" i="26" s="1"/>
  <c r="BQ131" i="26"/>
  <c r="BN186" i="26"/>
  <c r="BO101" i="26"/>
  <c r="BO105" i="26"/>
  <c r="BO106" i="26" s="1"/>
  <c r="BP11" i="26"/>
  <c r="BP21" i="26"/>
  <c r="BN31" i="26"/>
  <c r="BU46" i="26"/>
  <c r="BP53" i="26"/>
  <c r="BP56" i="26" s="1"/>
  <c r="BP51" i="26"/>
  <c r="BT53" i="26"/>
  <c r="BT56" i="26" s="1"/>
  <c r="BP66" i="26"/>
  <c r="BR66" i="26"/>
  <c r="BN74" i="26"/>
  <c r="BN76" i="26" s="1"/>
  <c r="BS86" i="26"/>
  <c r="BT84" i="26"/>
  <c r="BT86" i="26" s="1"/>
  <c r="BM91" i="26"/>
  <c r="BM93" i="26"/>
  <c r="BM96" i="26" s="1"/>
  <c r="BU91" i="26"/>
  <c r="BU93" i="26"/>
  <c r="BU96" i="26" s="1"/>
  <c r="BL93" i="26"/>
  <c r="BL96" i="26" s="1"/>
  <c r="BP104" i="26"/>
  <c r="BP106" i="26" s="1"/>
  <c r="BQ111" i="26"/>
  <c r="BQ113" i="26"/>
  <c r="BQ116" i="26" s="1"/>
  <c r="BM111" i="26"/>
  <c r="BM115" i="26"/>
  <c r="BM116" i="26" s="1"/>
  <c r="BU111" i="26"/>
  <c r="BU115" i="26"/>
  <c r="BU116" i="26" s="1"/>
  <c r="BN114" i="26"/>
  <c r="BN116" i="26" s="1"/>
  <c r="BU26" i="26"/>
  <c r="BO41" i="26"/>
  <c r="BO43" i="26"/>
  <c r="BO46" i="26" s="1"/>
  <c r="BS101" i="26"/>
  <c r="BS103" i="26"/>
  <c r="BS106" i="26" s="1"/>
  <c r="BO121" i="26"/>
  <c r="BO123" i="26"/>
  <c r="BO126" i="26" s="1"/>
  <c r="BQ11" i="26"/>
  <c r="BR13" i="26"/>
  <c r="BR16" i="26" s="1"/>
  <c r="BR43" i="26"/>
  <c r="BR46" i="26" s="1"/>
  <c r="BR41" i="26"/>
  <c r="BL41" i="26"/>
  <c r="BQ61" i="26"/>
  <c r="BU66" i="26"/>
  <c r="BQ71" i="26"/>
  <c r="BQ73" i="26"/>
  <c r="BQ76" i="26" s="1"/>
  <c r="BM86" i="26"/>
  <c r="BO96" i="26"/>
  <c r="BN106" i="26"/>
  <c r="BP16" i="26"/>
  <c r="BN23" i="26"/>
  <c r="BN26" i="26" s="1"/>
  <c r="BN21" i="26"/>
  <c r="BL33" i="26"/>
  <c r="BL36" i="26" s="1"/>
  <c r="BL31" i="26"/>
  <c r="BT33" i="26"/>
  <c r="BT36" i="26" s="1"/>
  <c r="BT31" i="26"/>
  <c r="BP41" i="26"/>
  <c r="BR56" i="26"/>
  <c r="BN51" i="26"/>
  <c r="BM81" i="26"/>
  <c r="BU81" i="26"/>
  <c r="BN83" i="26"/>
  <c r="BN86" i="26" s="1"/>
  <c r="BS96" i="26"/>
  <c r="BM106" i="26"/>
  <c r="BR196" i="26"/>
  <c r="BN61" i="26"/>
  <c r="BL71" i="26"/>
  <c r="BT71" i="26"/>
  <c r="BR81" i="26"/>
  <c r="BP91" i="26"/>
  <c r="BN101" i="26"/>
  <c r="BL111" i="26"/>
  <c r="BT111" i="26"/>
  <c r="BP121" i="26"/>
  <c r="BM141" i="26"/>
  <c r="BM143" i="26"/>
  <c r="BM146" i="26" s="1"/>
  <c r="BU141" i="26"/>
  <c r="BU143" i="26"/>
  <c r="BU146" i="26" s="1"/>
  <c r="BM156" i="26"/>
  <c r="BU156" i="26"/>
  <c r="BR156" i="26"/>
  <c r="BT166" i="26"/>
  <c r="BP166" i="26"/>
  <c r="BN176" i="26"/>
  <c r="BT186" i="26"/>
  <c r="BO191" i="26"/>
  <c r="BM201" i="26"/>
  <c r="BP206" i="26"/>
  <c r="BL216" i="26"/>
  <c r="BN216" i="26"/>
  <c r="BQ221" i="26"/>
  <c r="BO231" i="26"/>
  <c r="BO21" i="26"/>
  <c r="BM31" i="26"/>
  <c r="BU31" i="26"/>
  <c r="BS41" i="26"/>
  <c r="BQ51" i="26"/>
  <c r="BO61" i="26"/>
  <c r="BM71" i="26"/>
  <c r="BU71" i="26"/>
  <c r="BS81" i="26"/>
  <c r="BQ91" i="26"/>
  <c r="BM181" i="26"/>
  <c r="BM183" i="26"/>
  <c r="BM186" i="26" s="1"/>
  <c r="BU181" i="26"/>
  <c r="BU183" i="26"/>
  <c r="BU186" i="26" s="1"/>
  <c r="BN206" i="26"/>
  <c r="BU206" i="26"/>
  <c r="BS216" i="26"/>
  <c r="BM241" i="26"/>
  <c r="BM243" i="26"/>
  <c r="BM246" i="26" s="1"/>
  <c r="BU241" i="26"/>
  <c r="BU243" i="26"/>
  <c r="BU246" i="26" s="1"/>
  <c r="BL246" i="26"/>
  <c r="BR123" i="26"/>
  <c r="BR126" i="26" s="1"/>
  <c r="BR121" i="26"/>
  <c r="BO146" i="26"/>
  <c r="BO156" i="26"/>
  <c r="BQ246" i="26"/>
  <c r="BS221" i="26"/>
  <c r="BS223" i="26"/>
  <c r="BS226" i="26" s="1"/>
  <c r="BQ231" i="26"/>
  <c r="BQ233" i="26"/>
  <c r="BQ236" i="26" s="1"/>
  <c r="BS126" i="26"/>
  <c r="BS121" i="26"/>
  <c r="BO171" i="26"/>
  <c r="BO173" i="26"/>
  <c r="BO176" i="26" s="1"/>
  <c r="BO186" i="26"/>
  <c r="BO211" i="26"/>
  <c r="BO213" i="26"/>
  <c r="BO216" i="26" s="1"/>
  <c r="BO246" i="26"/>
  <c r="BT246" i="26"/>
  <c r="BL123" i="26"/>
  <c r="BL126" i="26" s="1"/>
  <c r="BL121" i="26"/>
  <c r="BT123" i="26"/>
  <c r="BT126" i="26" s="1"/>
  <c r="BT121" i="26"/>
  <c r="BO131" i="26"/>
  <c r="BQ146" i="26"/>
  <c r="BQ151" i="26"/>
  <c r="BP186" i="26"/>
  <c r="BS191" i="26"/>
  <c r="BS193" i="26"/>
  <c r="BS196" i="26" s="1"/>
  <c r="BQ201" i="26"/>
  <c r="BQ203" i="26"/>
  <c r="BQ206" i="26" s="1"/>
  <c r="BP246" i="26"/>
  <c r="BO226" i="26"/>
  <c r="BS236" i="26"/>
  <c r="BM123" i="26"/>
  <c r="BM126" i="26" s="1"/>
  <c r="BM121" i="26"/>
  <c r="BU123" i="26"/>
  <c r="BU126" i="26" s="1"/>
  <c r="BU121" i="26"/>
  <c r="BP123" i="26"/>
  <c r="BP126" i="26" s="1"/>
  <c r="BS136" i="26"/>
  <c r="BQ161" i="26"/>
  <c r="BQ163" i="26"/>
  <c r="BQ166" i="26" s="1"/>
  <c r="BQ176" i="26"/>
  <c r="BQ186" i="26"/>
  <c r="BQ216" i="26"/>
  <c r="BQ241" i="26"/>
  <c r="BN226" i="26"/>
  <c r="BR226" i="26"/>
  <c r="BL236" i="26"/>
  <c r="BT236" i="26"/>
  <c r="BM236" i="26"/>
  <c r="BP131" i="26"/>
  <c r="BN141" i="26"/>
  <c r="BS143" i="26"/>
  <c r="BS146" i="26" s="1"/>
  <c r="BL151" i="26"/>
  <c r="BT151" i="26"/>
  <c r="BQ153" i="26"/>
  <c r="BQ156" i="26" s="1"/>
  <c r="BR161" i="26"/>
  <c r="BO163" i="26"/>
  <c r="BO166" i="26" s="1"/>
  <c r="BP171" i="26"/>
  <c r="BM173" i="26"/>
  <c r="BM176" i="26" s="1"/>
  <c r="BU173" i="26"/>
  <c r="BU176" i="26" s="1"/>
  <c r="BN181" i="26"/>
  <c r="BS183" i="26"/>
  <c r="BS186" i="26" s="1"/>
  <c r="BL191" i="26"/>
  <c r="BT191" i="26"/>
  <c r="BQ193" i="26"/>
  <c r="BQ196" i="26" s="1"/>
  <c r="BR201" i="26"/>
  <c r="BO203" i="26"/>
  <c r="BO206" i="26" s="1"/>
  <c r="BP211" i="26"/>
  <c r="BM213" i="26"/>
  <c r="BM216" i="26" s="1"/>
  <c r="BU213" i="26"/>
  <c r="BU216" i="26" s="1"/>
  <c r="BN241" i="26"/>
  <c r="BS243" i="26"/>
  <c r="BS246" i="26" s="1"/>
  <c r="BL221" i="26"/>
  <c r="BT221" i="26"/>
  <c r="BQ223" i="26"/>
  <c r="BQ226" i="26" s="1"/>
  <c r="BR231" i="26"/>
  <c r="BO233" i="26"/>
  <c r="BO236" i="26" s="1"/>
  <c r="BR131" i="26"/>
  <c r="BP141" i="26"/>
  <c r="BN151" i="26"/>
  <c r="BL161" i="26"/>
  <c r="BT161" i="26"/>
  <c r="BR171" i="26"/>
  <c r="BP181" i="26"/>
  <c r="BN191" i="26"/>
  <c r="BL201" i="26"/>
  <c r="BT201" i="26"/>
  <c r="BR211" i="26"/>
  <c r="BP241" i="26"/>
  <c r="BN221" i="26"/>
  <c r="BL231" i="26"/>
  <c r="BT231" i="26"/>
  <c r="BS131" i="26"/>
  <c r="BQ141" i="26"/>
  <c r="BO151" i="26"/>
  <c r="BM161" i="26"/>
  <c r="BU161" i="26"/>
  <c r="BS171" i="26"/>
  <c r="BQ181" i="26"/>
  <c r="BR181" i="26"/>
  <c r="BP191" i="26"/>
  <c r="BN201" i="26"/>
  <c r="BL211" i="26"/>
  <c r="BT211" i="26"/>
  <c r="BR241" i="26"/>
  <c r="BP221" i="26"/>
  <c r="BN231" i="26"/>
  <c r="CA16" i="26"/>
  <c r="CD16" i="26"/>
  <c r="BX11" i="26"/>
  <c r="CF11" i="26"/>
  <c r="CD36" i="26"/>
  <c r="CD46" i="26"/>
  <c r="CD61" i="26"/>
  <c r="CD63" i="26"/>
  <c r="CD66" i="26" s="1"/>
  <c r="CB106" i="26"/>
  <c r="BX51" i="26"/>
  <c r="BX53" i="26"/>
  <c r="BX56" i="26" s="1"/>
  <c r="CF51" i="26"/>
  <c r="CF53" i="26"/>
  <c r="CF56" i="26" s="1"/>
  <c r="CC14" i="26"/>
  <c r="CC16" i="26" s="1"/>
  <c r="CC26" i="26"/>
  <c r="CA36" i="26"/>
  <c r="CE56" i="26"/>
  <c r="CA66" i="26"/>
  <c r="CE76" i="26"/>
  <c r="BY76" i="26"/>
  <c r="BY86" i="26"/>
  <c r="BX91" i="26"/>
  <c r="BX93" i="26"/>
  <c r="BX96" i="26" s="1"/>
  <c r="CF91" i="26"/>
  <c r="CF93" i="26"/>
  <c r="CF96" i="26" s="1"/>
  <c r="CD101" i="26"/>
  <c r="CD103" i="26"/>
  <c r="CD106" i="26" s="1"/>
  <c r="CB111" i="26"/>
  <c r="CB113" i="26"/>
  <c r="CB116" i="26" s="1"/>
  <c r="CA11" i="26"/>
  <c r="BZ26" i="26"/>
  <c r="BZ56" i="26"/>
  <c r="CG66" i="26"/>
  <c r="CC66" i="26"/>
  <c r="BX76" i="26"/>
  <c r="CF76" i="26"/>
  <c r="CA76" i="26"/>
  <c r="BX86" i="26"/>
  <c r="CF86" i="26"/>
  <c r="CC96" i="26"/>
  <c r="CB11" i="26"/>
  <c r="BZ36" i="26"/>
  <c r="BZ41" i="26"/>
  <c r="BZ43" i="26"/>
  <c r="BZ46" i="26" s="1"/>
  <c r="BZ66" i="26"/>
  <c r="CG76" i="26"/>
  <c r="CG86" i="26"/>
  <c r="CE96" i="26"/>
  <c r="BX106" i="26"/>
  <c r="CF106" i="26"/>
  <c r="CB23" i="26"/>
  <c r="CB26" i="26" s="1"/>
  <c r="CB21" i="26"/>
  <c r="CB56" i="26"/>
  <c r="BZ76" i="26"/>
  <c r="BZ81" i="26"/>
  <c r="BZ83" i="26"/>
  <c r="BZ86" i="26" s="1"/>
  <c r="CA96" i="26"/>
  <c r="CA106" i="26"/>
  <c r="CE116" i="26"/>
  <c r="BZ123" i="26"/>
  <c r="BZ126" i="26" s="1"/>
  <c r="BZ121" i="26"/>
  <c r="CB16" i="26"/>
  <c r="CD11" i="26"/>
  <c r="CB31" i="26"/>
  <c r="CB33" i="26"/>
  <c r="CB36" i="26" s="1"/>
  <c r="CB46" i="26"/>
  <c r="CB66" i="26"/>
  <c r="CB96" i="26"/>
  <c r="BZ106" i="26"/>
  <c r="BX116" i="26"/>
  <c r="CF116" i="26"/>
  <c r="CE11" i="26"/>
  <c r="CD21" i="26"/>
  <c r="CD23" i="26"/>
  <c r="CD26" i="26" s="1"/>
  <c r="BX21" i="26"/>
  <c r="CD56" i="26"/>
  <c r="CB71" i="26"/>
  <c r="CB73" i="26"/>
  <c r="CB76" i="26" s="1"/>
  <c r="CB86" i="26"/>
  <c r="BY116" i="26"/>
  <c r="BY21" i="26"/>
  <c r="CG21" i="26"/>
  <c r="CE31" i="26"/>
  <c r="CC41" i="26"/>
  <c r="CA51" i="26"/>
  <c r="BY61" i="26"/>
  <c r="CG61" i="26"/>
  <c r="CE71" i="26"/>
  <c r="CC81" i="26"/>
  <c r="CA91" i="26"/>
  <c r="BY101" i="26"/>
  <c r="CG101" i="26"/>
  <c r="CE111" i="26"/>
  <c r="CA121" i="26"/>
  <c r="CE136" i="26"/>
  <c r="CA146" i="26"/>
  <c r="CD151" i="26"/>
  <c r="CD153" i="26"/>
  <c r="CD156" i="26" s="1"/>
  <c r="BY166" i="26"/>
  <c r="CC176" i="26"/>
  <c r="CC196" i="26"/>
  <c r="CF236" i="26"/>
  <c r="BZ21" i="26"/>
  <c r="CE23" i="26"/>
  <c r="CE26" i="26" s="1"/>
  <c r="BX31" i="26"/>
  <c r="CF31" i="26"/>
  <c r="CC33" i="26"/>
  <c r="CC36" i="26" s="1"/>
  <c r="CD41" i="26"/>
  <c r="CA43" i="26"/>
  <c r="CA46" i="26" s="1"/>
  <c r="CB51" i="26"/>
  <c r="BY53" i="26"/>
  <c r="BY56" i="26" s="1"/>
  <c r="CG53" i="26"/>
  <c r="CG56" i="26" s="1"/>
  <c r="BZ61" i="26"/>
  <c r="CE63" i="26"/>
  <c r="CE66" i="26" s="1"/>
  <c r="BX71" i="26"/>
  <c r="CF71" i="26"/>
  <c r="CC73" i="26"/>
  <c r="CC76" i="26" s="1"/>
  <c r="CD81" i="26"/>
  <c r="CA83" i="26"/>
  <c r="CA86" i="26" s="1"/>
  <c r="CB91" i="26"/>
  <c r="BY93" i="26"/>
  <c r="BY96" i="26" s="1"/>
  <c r="CG93" i="26"/>
  <c r="CG96" i="26" s="1"/>
  <c r="BZ101" i="26"/>
  <c r="CE103" i="26"/>
  <c r="CE106" i="26" s="1"/>
  <c r="BX111" i="26"/>
  <c r="CF111" i="26"/>
  <c r="CC113" i="26"/>
  <c r="CC116" i="26" s="1"/>
  <c r="CB121" i="26"/>
  <c r="CB123" i="26"/>
  <c r="CB126" i="26" s="1"/>
  <c r="BX136" i="26"/>
  <c r="CF136" i="26"/>
  <c r="CG136" i="26"/>
  <c r="CB146" i="26"/>
  <c r="BZ166" i="26"/>
  <c r="CD171" i="26"/>
  <c r="CC186" i="26"/>
  <c r="CA196" i="26"/>
  <c r="BY206" i="26"/>
  <c r="CG206" i="26"/>
  <c r="CA206" i="26"/>
  <c r="BX216" i="26"/>
  <c r="CF216" i="26"/>
  <c r="CC121" i="26"/>
  <c r="CC123" i="26"/>
  <c r="CC126" i="26" s="1"/>
  <c r="CF206" i="26"/>
  <c r="BX241" i="26"/>
  <c r="BX243" i="26"/>
  <c r="BX246" i="26" s="1"/>
  <c r="CF241" i="26"/>
  <c r="CF243" i="26"/>
  <c r="CF246" i="26" s="1"/>
  <c r="CD221" i="26"/>
  <c r="CD223" i="26"/>
  <c r="CD226" i="26" s="1"/>
  <c r="CB231" i="26"/>
  <c r="CB233" i="26"/>
  <c r="CB236" i="26" s="1"/>
  <c r="BZ31" i="26"/>
  <c r="BX41" i="26"/>
  <c r="CF41" i="26"/>
  <c r="CD51" i="26"/>
  <c r="CB61" i="26"/>
  <c r="BZ71" i="26"/>
  <c r="BX81" i="26"/>
  <c r="CF81" i="26"/>
  <c r="CD91" i="26"/>
  <c r="CB101" i="26"/>
  <c r="BZ111" i="26"/>
  <c r="CD126" i="26"/>
  <c r="CD121" i="26"/>
  <c r="BZ131" i="26"/>
  <c r="BZ133" i="26"/>
  <c r="BZ136" i="26" s="1"/>
  <c r="CD146" i="26"/>
  <c r="BY156" i="26"/>
  <c r="CG156" i="26"/>
  <c r="CB161" i="26"/>
  <c r="CB163" i="26"/>
  <c r="CB166" i="26" s="1"/>
  <c r="BX176" i="26"/>
  <c r="CF176" i="26"/>
  <c r="BZ211" i="26"/>
  <c r="BZ213" i="26"/>
  <c r="BZ216" i="26" s="1"/>
  <c r="CD216" i="26"/>
  <c r="CB246" i="26"/>
  <c r="CE123" i="26"/>
  <c r="CE126" i="26" s="1"/>
  <c r="CE121" i="26"/>
  <c r="CA123" i="26"/>
  <c r="CA126" i="26" s="1"/>
  <c r="BZ156" i="26"/>
  <c r="BX181" i="26"/>
  <c r="BX183" i="26"/>
  <c r="BX186" i="26" s="1"/>
  <c r="CF181" i="26"/>
  <c r="CF183" i="26"/>
  <c r="CF186" i="26" s="1"/>
  <c r="CD191" i="26"/>
  <c r="CD193" i="26"/>
  <c r="CD196" i="26" s="1"/>
  <c r="CB201" i="26"/>
  <c r="CB203" i="26"/>
  <c r="CB206" i="26" s="1"/>
  <c r="CG216" i="26"/>
  <c r="BZ246" i="26"/>
  <c r="CE246" i="26"/>
  <c r="BX226" i="26"/>
  <c r="CF226" i="26"/>
  <c r="CD236" i="26"/>
  <c r="BX123" i="26"/>
  <c r="BX126" i="26" s="1"/>
  <c r="BX121" i="26"/>
  <c r="CF123" i="26"/>
  <c r="CF126" i="26" s="1"/>
  <c r="CF121" i="26"/>
  <c r="CB136" i="26"/>
  <c r="BX141" i="26"/>
  <c r="BX143" i="26"/>
  <c r="BX146" i="26" s="1"/>
  <c r="CF141" i="26"/>
  <c r="CF143" i="26"/>
  <c r="CF146" i="26" s="1"/>
  <c r="CD166" i="26"/>
  <c r="BZ171" i="26"/>
  <c r="BZ173" i="26"/>
  <c r="BZ176" i="26" s="1"/>
  <c r="CD176" i="26"/>
  <c r="CB186" i="26"/>
  <c r="CA246" i="26"/>
  <c r="BY226" i="26"/>
  <c r="CG226" i="26"/>
  <c r="BZ226" i="26"/>
  <c r="CE236" i="26"/>
  <c r="BY123" i="26"/>
  <c r="BY126" i="26" s="1"/>
  <c r="BY121" i="26"/>
  <c r="CG123" i="26"/>
  <c r="CG126" i="26" s="1"/>
  <c r="CG121" i="26"/>
  <c r="CC136" i="26"/>
  <c r="CB156" i="26"/>
  <c r="CE166" i="26"/>
  <c r="CA166" i="26"/>
  <c r="CG176" i="26"/>
  <c r="BZ186" i="26"/>
  <c r="BX196" i="26"/>
  <c r="CF196" i="26"/>
  <c r="CC216" i="26"/>
  <c r="CB241" i="26"/>
  <c r="BZ221" i="26"/>
  <c r="CC226" i="26"/>
  <c r="BX231" i="26"/>
  <c r="CF231" i="26"/>
  <c r="BX236" i="26"/>
  <c r="CC131" i="26"/>
  <c r="CA141" i="26"/>
  <c r="BY151" i="26"/>
  <c r="CG151" i="26"/>
  <c r="CE161" i="26"/>
  <c r="CC171" i="26"/>
  <c r="CA181" i="26"/>
  <c r="BY191" i="26"/>
  <c r="CG191" i="26"/>
  <c r="CE201" i="26"/>
  <c r="CC211" i="26"/>
  <c r="CA241" i="26"/>
  <c r="BY221" i="26"/>
  <c r="CG221" i="26"/>
  <c r="CE231" i="26"/>
  <c r="CD131" i="26"/>
  <c r="CA133" i="26"/>
  <c r="CA136" i="26" s="1"/>
  <c r="CB141" i="26"/>
  <c r="BY143" i="26"/>
  <c r="BY146" i="26" s="1"/>
  <c r="CG143" i="26"/>
  <c r="CG146" i="26" s="1"/>
  <c r="BZ151" i="26"/>
  <c r="CE153" i="26"/>
  <c r="CE156" i="26" s="1"/>
  <c r="BX161" i="26"/>
  <c r="CF161" i="26"/>
  <c r="CC163" i="26"/>
  <c r="CC166" i="26" s="1"/>
  <c r="CA173" i="26"/>
  <c r="CA176" i="26" s="1"/>
  <c r="BY183" i="26"/>
  <c r="BY186" i="26" s="1"/>
  <c r="CG183" i="26"/>
  <c r="CG186" i="26" s="1"/>
  <c r="CE193" i="26"/>
  <c r="CE196" i="26" s="1"/>
  <c r="CC203" i="26"/>
  <c r="CC206" i="26" s="1"/>
  <c r="CA213" i="26"/>
  <c r="CA216" i="26" s="1"/>
  <c r="BY243" i="26"/>
  <c r="BY246" i="26" s="1"/>
  <c r="CG243" i="26"/>
  <c r="CG246" i="26" s="1"/>
  <c r="CE223" i="26"/>
  <c r="CE226" i="26" s="1"/>
  <c r="CC233" i="26"/>
  <c r="CC236" i="26" s="1"/>
  <c r="CE131" i="26"/>
  <c r="CC141" i="26"/>
  <c r="CA151" i="26"/>
  <c r="BY161" i="26"/>
  <c r="CG161" i="26"/>
  <c r="CE171" i="26"/>
  <c r="CC181" i="26"/>
  <c r="CA191" i="26"/>
  <c r="BY201" i="26"/>
  <c r="CG201" i="26"/>
  <c r="CE211" i="26"/>
  <c r="CC241" i="26"/>
  <c r="CA221" i="26"/>
  <c r="BY231" i="26"/>
  <c r="CG231" i="26"/>
  <c r="BX131" i="26"/>
  <c r="CF131" i="26"/>
  <c r="CD141" i="26"/>
  <c r="CB151" i="26"/>
  <c r="BZ161" i="26"/>
  <c r="BX171" i="26"/>
  <c r="CF171" i="26"/>
  <c r="CD181" i="26"/>
  <c r="CB191" i="26"/>
  <c r="BZ201" i="26"/>
  <c r="BX211" i="26"/>
  <c r="CF211" i="26"/>
  <c r="CD241" i="26"/>
  <c r="CB221" i="26"/>
  <c r="BZ231" i="26"/>
  <c r="CQ161" i="26"/>
  <c r="CQ163" i="26"/>
  <c r="CQ166" i="26" s="1"/>
  <c r="CP14" i="26"/>
  <c r="CP16" i="26" s="1"/>
  <c r="CK26" i="26"/>
  <c r="CS26" i="26"/>
  <c r="CO31" i="26"/>
  <c r="CO33" i="26"/>
  <c r="CO36" i="26" s="1"/>
  <c r="CM34" i="26"/>
  <c r="CM36" i="26" s="1"/>
  <c r="CM31" i="26"/>
  <c r="CK31" i="26"/>
  <c r="CK35" i="26"/>
  <c r="CK36" i="26" s="1"/>
  <c r="CS31" i="26"/>
  <c r="CS35" i="26"/>
  <c r="CS36" i="26" s="1"/>
  <c r="CJ35" i="26"/>
  <c r="CJ36" i="26" s="1"/>
  <c r="CK53" i="26"/>
  <c r="CK56" i="26" s="1"/>
  <c r="CK51" i="26"/>
  <c r="CS51" i="26"/>
  <c r="CS53" i="26"/>
  <c r="CS56" i="26" s="1"/>
  <c r="CO56" i="26"/>
  <c r="CP86" i="26"/>
  <c r="CJ54" i="26"/>
  <c r="CJ56" i="26" s="1"/>
  <c r="CJ51" i="26"/>
  <c r="CR54" i="26"/>
  <c r="CR56" i="26" s="1"/>
  <c r="CR51" i="26"/>
  <c r="CQ81" i="26"/>
  <c r="CK101" i="26"/>
  <c r="CK103" i="26"/>
  <c r="CK106" i="26" s="1"/>
  <c r="CS101" i="26"/>
  <c r="CS103" i="26"/>
  <c r="CS106" i="26" s="1"/>
  <c r="CS123" i="26"/>
  <c r="CS126" i="26" s="1"/>
  <c r="CS121" i="26"/>
  <c r="CP46" i="26"/>
  <c r="CN61" i="26"/>
  <c r="CN63" i="26"/>
  <c r="CN66" i="26" s="1"/>
  <c r="CJ61" i="26"/>
  <c r="CJ65" i="26"/>
  <c r="CJ66" i="26" s="1"/>
  <c r="CN76" i="26"/>
  <c r="CR86" i="26"/>
  <c r="CL123" i="26"/>
  <c r="CL126" i="26" s="1"/>
  <c r="CL121" i="26"/>
  <c r="CR35" i="26"/>
  <c r="CR36" i="26" s="1"/>
  <c r="CQ124" i="26"/>
  <c r="CQ126" i="26" s="1"/>
  <c r="CQ121" i="26"/>
  <c r="CK11" i="26"/>
  <c r="CK13" i="26"/>
  <c r="CK16" i="26" s="1"/>
  <c r="CS11" i="26"/>
  <c r="CS13" i="26"/>
  <c r="CS16" i="26" s="1"/>
  <c r="CQ14" i="26"/>
  <c r="CQ16" i="26" s="1"/>
  <c r="CQ11" i="26"/>
  <c r="CO11" i="26"/>
  <c r="CO15" i="26"/>
  <c r="CO16" i="26" s="1"/>
  <c r="CJ13" i="26"/>
  <c r="CJ16" i="26" s="1"/>
  <c r="CN24" i="26"/>
  <c r="CN26" i="26" s="1"/>
  <c r="CN33" i="26"/>
  <c r="CN36" i="26" s="1"/>
  <c r="CJ46" i="26"/>
  <c r="CK81" i="26"/>
  <c r="CK83" i="26"/>
  <c r="CK86" i="26" s="1"/>
  <c r="CS81" i="26"/>
  <c r="CS83" i="26"/>
  <c r="CS86" i="26" s="1"/>
  <c r="CM44" i="26"/>
  <c r="CM46" i="26" s="1"/>
  <c r="CM41" i="26"/>
  <c r="CK123" i="26"/>
  <c r="CK126" i="26" s="1"/>
  <c r="CK121" i="26"/>
  <c r="CK46" i="26"/>
  <c r="CL83" i="26"/>
  <c r="CL86" i="26" s="1"/>
  <c r="CL81" i="26"/>
  <c r="CP171" i="26"/>
  <c r="CP173" i="26"/>
  <c r="CP176" i="26" s="1"/>
  <c r="CN174" i="26"/>
  <c r="CN176" i="26" s="1"/>
  <c r="CN171" i="26"/>
  <c r="CP26" i="26"/>
  <c r="CO43" i="26"/>
  <c r="CO46" i="26" s="1"/>
  <c r="CO41" i="26"/>
  <c r="CR13" i="26"/>
  <c r="CR16" i="26" s="1"/>
  <c r="CQ21" i="26"/>
  <c r="CQ23" i="26"/>
  <c r="CQ26" i="26" s="1"/>
  <c r="CO24" i="26"/>
  <c r="CO26" i="26" s="1"/>
  <c r="CO21" i="26"/>
  <c r="CM25" i="26"/>
  <c r="CM26" i="26" s="1"/>
  <c r="CM21" i="26"/>
  <c r="CL25" i="26"/>
  <c r="CL26" i="26" s="1"/>
  <c r="CL34" i="26"/>
  <c r="CL36" i="26" s="1"/>
  <c r="CS96" i="26"/>
  <c r="CM161" i="26"/>
  <c r="CK163" i="26"/>
  <c r="CK166" i="26" s="1"/>
  <c r="CK161" i="26"/>
  <c r="CS163" i="26"/>
  <c r="CS166" i="26" s="1"/>
  <c r="CS161" i="26"/>
  <c r="CJ163" i="26"/>
  <c r="CJ166" i="26" s="1"/>
  <c r="CN201" i="26"/>
  <c r="CN203" i="26"/>
  <c r="CN206" i="26" s="1"/>
  <c r="CL204" i="26"/>
  <c r="CL206" i="26" s="1"/>
  <c r="CL201" i="26"/>
  <c r="CK206" i="26"/>
  <c r="CN214" i="26"/>
  <c r="CN216" i="26" s="1"/>
  <c r="CN211" i="26"/>
  <c r="CK76" i="26"/>
  <c r="CL146" i="26"/>
  <c r="CS221" i="26"/>
  <c r="CS223" i="26"/>
  <c r="CS226" i="26" s="1"/>
  <c r="CO226" i="26"/>
  <c r="CP164" i="26"/>
  <c r="CP166" i="26" s="1"/>
  <c r="CQ173" i="26"/>
  <c r="CQ176" i="26" s="1"/>
  <c r="CQ171" i="26"/>
  <c r="CN194" i="26"/>
  <c r="CN196" i="26" s="1"/>
  <c r="CN191" i="26"/>
  <c r="CR141" i="26"/>
  <c r="CR143" i="26"/>
  <c r="CR146" i="26" s="1"/>
  <c r="CP141" i="26"/>
  <c r="CK216" i="26"/>
  <c r="CP41" i="26"/>
  <c r="CQ44" i="26"/>
  <c r="CQ46" i="26" s="1"/>
  <c r="CP51" i="26"/>
  <c r="CM61" i="26"/>
  <c r="CO63" i="26"/>
  <c r="CO66" i="26" s="1"/>
  <c r="CM73" i="26"/>
  <c r="CM76" i="26" s="1"/>
  <c r="CQ86" i="26"/>
  <c r="CO96" i="26"/>
  <c r="CO101" i="26"/>
  <c r="CN103" i="26"/>
  <c r="CN106" i="26" s="1"/>
  <c r="CJ105" i="26"/>
  <c r="CJ106" i="26" s="1"/>
  <c r="CM113" i="26"/>
  <c r="CM116" i="26" s="1"/>
  <c r="CP126" i="26"/>
  <c r="CM121" i="26"/>
  <c r="CQ133" i="26"/>
  <c r="CQ136" i="26" s="1"/>
  <c r="CQ131" i="26"/>
  <c r="CM141" i="26"/>
  <c r="CM143" i="26"/>
  <c r="CM146" i="26" s="1"/>
  <c r="CS153" i="26"/>
  <c r="CS156" i="26" s="1"/>
  <c r="CN161" i="26"/>
  <c r="CN163" i="26"/>
  <c r="CN166" i="26" s="1"/>
  <c r="CM171" i="26"/>
  <c r="CL193" i="26"/>
  <c r="CL196" i="26" s="1"/>
  <c r="CL191" i="26"/>
  <c r="CR194" i="26"/>
  <c r="CR196" i="26" s="1"/>
  <c r="CR191" i="26"/>
  <c r="CL211" i="26"/>
  <c r="CL213" i="26"/>
  <c r="CL216" i="26" s="1"/>
  <c r="CS91" i="26"/>
  <c r="CR126" i="26"/>
  <c r="CK116" i="26"/>
  <c r="CK41" i="26"/>
  <c r="CR74" i="26"/>
  <c r="CR76" i="26" s="1"/>
  <c r="CR114" i="26"/>
  <c r="CR116" i="26" s="1"/>
  <c r="CN156" i="26"/>
  <c r="CO246" i="26"/>
  <c r="CR43" i="26"/>
  <c r="CR46" i="26" s="1"/>
  <c r="CQ51" i="26"/>
  <c r="CK61" i="26"/>
  <c r="CK63" i="26"/>
  <c r="CK66" i="26" s="1"/>
  <c r="CS61" i="26"/>
  <c r="CS63" i="26"/>
  <c r="CS66" i="26" s="1"/>
  <c r="CP61" i="26"/>
  <c r="CQ63" i="26"/>
  <c r="CQ66" i="26" s="1"/>
  <c r="CP76" i="26"/>
  <c r="CM81" i="26"/>
  <c r="CN85" i="26"/>
  <c r="CN86" i="26" s="1"/>
  <c r="CQ91" i="26"/>
  <c r="CK91" i="26"/>
  <c r="CP93" i="26"/>
  <c r="CP96" i="26" s="1"/>
  <c r="CL95" i="26"/>
  <c r="CL96" i="26" s="1"/>
  <c r="CO103" i="26"/>
  <c r="CO106" i="26" s="1"/>
  <c r="CP116" i="26"/>
  <c r="CP121" i="26"/>
  <c r="CN131" i="26"/>
  <c r="CR163" i="26"/>
  <c r="CR166" i="26" s="1"/>
  <c r="CO176" i="26"/>
  <c r="CR181" i="26"/>
  <c r="CR183" i="26"/>
  <c r="CR186" i="26" s="1"/>
  <c r="CP181" i="26"/>
  <c r="CS196" i="26"/>
  <c r="CJ203" i="26"/>
  <c r="CJ206" i="26" s="1"/>
  <c r="CJ201" i="26"/>
  <c r="CR203" i="26"/>
  <c r="CR206" i="26" s="1"/>
  <c r="CR201" i="26"/>
  <c r="CP241" i="26"/>
  <c r="CS236" i="26"/>
  <c r="CQ181" i="26"/>
  <c r="CQ185" i="26"/>
  <c r="CQ186" i="26" s="1"/>
  <c r="CP191" i="26"/>
  <c r="CP193" i="26"/>
  <c r="CP196" i="26" s="1"/>
  <c r="CP213" i="26"/>
  <c r="CP216" i="26" s="1"/>
  <c r="CP211" i="26"/>
  <c r="CP56" i="26"/>
  <c r="CJ86" i="26"/>
  <c r="CM91" i="26"/>
  <c r="CM93" i="26"/>
  <c r="CM96" i="26" s="1"/>
  <c r="CM126" i="26"/>
  <c r="CJ141" i="26"/>
  <c r="CJ143" i="26"/>
  <c r="CJ146" i="26" s="1"/>
  <c r="CK153" i="26"/>
  <c r="CK156" i="26" s="1"/>
  <c r="CM66" i="26"/>
  <c r="CS41" i="26"/>
  <c r="CL73" i="26"/>
  <c r="CL76" i="26" s="1"/>
  <c r="CO81" i="26"/>
  <c r="CO83" i="26"/>
  <c r="CO86" i="26" s="1"/>
  <c r="CM106" i="26"/>
  <c r="CL113" i="26"/>
  <c r="CL116" i="26" s="1"/>
  <c r="CO121" i="26"/>
  <c r="CO123" i="26"/>
  <c r="CO126" i="26" s="1"/>
  <c r="CS136" i="26"/>
  <c r="CS43" i="26"/>
  <c r="CS46" i="26" s="1"/>
  <c r="CQ71" i="26"/>
  <c r="CQ73" i="26"/>
  <c r="CQ76" i="26" s="1"/>
  <c r="CN71" i="26"/>
  <c r="CS76" i="26"/>
  <c r="CJ81" i="26"/>
  <c r="CR81" i="26"/>
  <c r="CP81" i="26"/>
  <c r="CQ93" i="26"/>
  <c r="CQ96" i="26" s="1"/>
  <c r="CR106" i="26"/>
  <c r="CQ111" i="26"/>
  <c r="CQ113" i="26"/>
  <c r="CQ116" i="26" s="1"/>
  <c r="CN111" i="26"/>
  <c r="CS116" i="26"/>
  <c r="CJ121" i="26"/>
  <c r="CR121" i="26"/>
  <c r="CQ151" i="26"/>
  <c r="CL161" i="26"/>
  <c r="CS206" i="26"/>
  <c r="CM206" i="26"/>
  <c r="CJ241" i="26"/>
  <c r="CJ243" i="26"/>
  <c r="CJ246" i="26" s="1"/>
  <c r="CR241" i="26"/>
  <c r="CR243" i="26"/>
  <c r="CR246" i="26" s="1"/>
  <c r="CL236" i="26"/>
  <c r="CK136" i="26"/>
  <c r="CN141" i="26"/>
  <c r="CL153" i="26"/>
  <c r="CL156" i="26" s="1"/>
  <c r="CR154" i="26"/>
  <c r="CR156" i="26" s="1"/>
  <c r="CO161" i="26"/>
  <c r="CM166" i="26"/>
  <c r="CN183" i="26"/>
  <c r="CN186" i="26" s="1"/>
  <c r="CN181" i="26"/>
  <c r="CP246" i="26"/>
  <c r="CL241" i="26"/>
  <c r="CR226" i="26"/>
  <c r="CM235" i="26"/>
  <c r="CM236" i="26" s="1"/>
  <c r="CO131" i="26"/>
  <c r="CN136" i="26"/>
  <c r="CN143" i="26"/>
  <c r="CN146" i="26" s="1"/>
  <c r="CP151" i="26"/>
  <c r="CP153" i="26"/>
  <c r="CP156" i="26" s="1"/>
  <c r="CO156" i="26"/>
  <c r="CO171" i="26"/>
  <c r="CO195" i="26"/>
  <c r="CO196" i="26" s="1"/>
  <c r="CJ216" i="26"/>
  <c r="CR216" i="26"/>
  <c r="CP221" i="26"/>
  <c r="CP223" i="26"/>
  <c r="CP226" i="26" s="1"/>
  <c r="CN231" i="26"/>
  <c r="CN233" i="26"/>
  <c r="CN236" i="26" s="1"/>
  <c r="CP236" i="26"/>
  <c r="CR221" i="26"/>
  <c r="CL231" i="26"/>
  <c r="CK141" i="26"/>
  <c r="CS141" i="26"/>
  <c r="CK181" i="26"/>
  <c r="CS181" i="26"/>
  <c r="CM243" i="26"/>
  <c r="CM246" i="26" s="1"/>
  <c r="CL223" i="26"/>
  <c r="CL226" i="26" s="1"/>
  <c r="CL221" i="26"/>
  <c r="CJ233" i="26"/>
  <c r="CJ236" i="26" s="1"/>
  <c r="CJ231" i="26"/>
  <c r="CR233" i="26"/>
  <c r="CR236" i="26" s="1"/>
  <c r="CR231" i="26"/>
  <c r="CP231" i="26"/>
  <c r="CN121" i="26"/>
  <c r="CN123" i="26"/>
  <c r="CN126" i="26" s="1"/>
  <c r="CL131" i="26"/>
  <c r="CL133" i="26"/>
  <c r="CL136" i="26" s="1"/>
  <c r="CR131" i="26"/>
  <c r="CJ156" i="26"/>
  <c r="CL171" i="26"/>
  <c r="CL173" i="26"/>
  <c r="CL176" i="26" s="1"/>
  <c r="CR171" i="26"/>
  <c r="CL186" i="26"/>
  <c r="CS215" i="26"/>
  <c r="CS216" i="26" s="1"/>
  <c r="CN243" i="26"/>
  <c r="CN246" i="26" s="1"/>
  <c r="CN241" i="26"/>
  <c r="CQ245" i="26"/>
  <c r="CQ246" i="26" s="1"/>
  <c r="CM133" i="26"/>
  <c r="CM136" i="26" s="1"/>
  <c r="CK143" i="26"/>
  <c r="CK146" i="26" s="1"/>
  <c r="CS143" i="26"/>
  <c r="CS146" i="26" s="1"/>
  <c r="CQ153" i="26"/>
  <c r="CQ156" i="26" s="1"/>
  <c r="CO163" i="26"/>
  <c r="CO166" i="26" s="1"/>
  <c r="CM173" i="26"/>
  <c r="CM176" i="26" s="1"/>
  <c r="CK183" i="26"/>
  <c r="CK186" i="26" s="1"/>
  <c r="CS183" i="26"/>
  <c r="CS186" i="26" s="1"/>
  <c r="CQ193" i="26"/>
  <c r="CQ196" i="26" s="1"/>
  <c r="CO203" i="26"/>
  <c r="CO206" i="26" s="1"/>
  <c r="CM213" i="26"/>
  <c r="CM216" i="26" s="1"/>
  <c r="CK243" i="26"/>
  <c r="CK246" i="26" s="1"/>
  <c r="CS243" i="26"/>
  <c r="CS246" i="26" s="1"/>
  <c r="CQ223" i="26"/>
  <c r="CQ226" i="26" s="1"/>
  <c r="CO233" i="26"/>
  <c r="CO236" i="26" s="1"/>
  <c r="DC191" i="26"/>
  <c r="CY176" i="26"/>
  <c r="DA101" i="26"/>
  <c r="DA103" i="26"/>
  <c r="DA106" i="26" s="1"/>
  <c r="CY91" i="26"/>
  <c r="CY94" i="26"/>
  <c r="CY96" i="26" s="1"/>
  <c r="CV41" i="26"/>
  <c r="DA131" i="26"/>
  <c r="DA133" i="26"/>
  <c r="DA136" i="26" s="1"/>
  <c r="CX16" i="26"/>
  <c r="DA16" i="26"/>
  <c r="CX161" i="26"/>
  <c r="DB146" i="26"/>
  <c r="CV126" i="26"/>
  <c r="CY101" i="26"/>
  <c r="DC106" i="26"/>
  <c r="DE86" i="26"/>
  <c r="CX51" i="26"/>
  <c r="CX46" i="26"/>
  <c r="CY41" i="26"/>
  <c r="DB61" i="26"/>
  <c r="CX76" i="26"/>
  <c r="DC131" i="26"/>
  <c r="CV226" i="26"/>
  <c r="DD226" i="26"/>
  <c r="CX231" i="26"/>
  <c r="DC11" i="26"/>
  <c r="CY36" i="26"/>
  <c r="CW61" i="26"/>
  <c r="DE61" i="26"/>
  <c r="CV181" i="26"/>
  <c r="DD181" i="26"/>
  <c r="CW196" i="26"/>
  <c r="DE196" i="26"/>
  <c r="DA211" i="26"/>
  <c r="DB86" i="26"/>
  <c r="CV96" i="26"/>
  <c r="CX101" i="26"/>
  <c r="CZ111" i="26"/>
  <c r="CY66" i="26"/>
  <c r="DA71" i="26"/>
  <c r="DC81" i="26"/>
  <c r="CZ166" i="26"/>
  <c r="DB121" i="26"/>
  <c r="DD121" i="26"/>
  <c r="DC186" i="26"/>
  <c r="CZ61" i="26"/>
  <c r="CV61" i="26"/>
  <c r="DC121" i="26"/>
  <c r="DA226" i="26"/>
  <c r="DB71" i="26"/>
  <c r="DE11" i="26"/>
  <c r="CX21" i="26"/>
  <c r="CZ31" i="26"/>
  <c r="CV66" i="26"/>
  <c r="DD66" i="26"/>
  <c r="DA156" i="26"/>
  <c r="DC166" i="26"/>
  <c r="CW171" i="26"/>
  <c r="DE171" i="26"/>
  <c r="CX186" i="26"/>
  <c r="DC246" i="26"/>
  <c r="CW111" i="26"/>
  <c r="DE111" i="26"/>
  <c r="CZ141" i="26"/>
  <c r="CZ151" i="26"/>
  <c r="DA206" i="26"/>
  <c r="DC216" i="26"/>
  <c r="DB246" i="26"/>
  <c r="CZ236" i="26"/>
  <c r="CZ81" i="26"/>
  <c r="CX81" i="26"/>
  <c r="DB96" i="26"/>
  <c r="DB201" i="26"/>
  <c r="CW191" i="26"/>
  <c r="DD91" i="26"/>
  <c r="DA41" i="26"/>
  <c r="CY61" i="26"/>
  <c r="CW86" i="26"/>
  <c r="DA96" i="26"/>
  <c r="DB106" i="26"/>
  <c r="CZ106" i="26"/>
  <c r="CZ101" i="26"/>
  <c r="DB126" i="26"/>
  <c r="DE191" i="26"/>
  <c r="CZ16" i="26"/>
  <c r="CY21" i="26"/>
  <c r="CX31" i="26"/>
  <c r="DB41" i="26"/>
  <c r="CY46" i="26"/>
  <c r="DD61" i="26"/>
  <c r="CW81" i="26"/>
  <c r="DD96" i="26"/>
  <c r="DC101" i="26"/>
  <c r="CX111" i="26"/>
  <c r="DB131" i="26"/>
  <c r="CX171" i="26"/>
  <c r="CV201" i="26"/>
  <c r="CZ21" i="26"/>
  <c r="CY26" i="26"/>
  <c r="DE46" i="26"/>
  <c r="DA46" i="26"/>
  <c r="DB56" i="26"/>
  <c r="CZ56" i="26"/>
  <c r="CW51" i="26"/>
  <c r="DC61" i="26"/>
  <c r="DB66" i="26"/>
  <c r="DA81" i="26"/>
  <c r="DB81" i="26"/>
  <c r="CW91" i="26"/>
  <c r="DE91" i="26"/>
  <c r="CY106" i="26"/>
  <c r="DA116" i="26"/>
  <c r="DB141" i="26"/>
  <c r="CY161" i="26"/>
  <c r="DD201" i="26"/>
  <c r="CW11" i="26"/>
  <c r="CZ26" i="26"/>
  <c r="DB36" i="26"/>
  <c r="CY31" i="26"/>
  <c r="DC51" i="26"/>
  <c r="DA51" i="26"/>
  <c r="CZ51" i="26"/>
  <c r="DE66" i="26"/>
  <c r="DE81" i="26"/>
  <c r="DB116" i="26"/>
  <c r="CY111" i="26"/>
  <c r="CY126" i="26"/>
  <c r="DC146" i="26"/>
  <c r="DA141" i="26"/>
  <c r="CZ146" i="26"/>
  <c r="DB156" i="26"/>
  <c r="DA151" i="26"/>
  <c r="CZ161" i="26"/>
  <c r="DB176" i="26"/>
  <c r="CY171" i="26"/>
  <c r="CW181" i="26"/>
  <c r="DE181" i="26"/>
  <c r="CX196" i="26"/>
  <c r="CV191" i="26"/>
  <c r="DD191" i="26"/>
  <c r="CV206" i="26"/>
  <c r="DD206" i="26"/>
  <c r="DB206" i="26"/>
  <c r="DC211" i="26"/>
  <c r="CZ241" i="26"/>
  <c r="CY231" i="26"/>
  <c r="CX41" i="26"/>
  <c r="CX11" i="26"/>
  <c r="CW36" i="26"/>
  <c r="CW41" i="26"/>
  <c r="DE41" i="26"/>
  <c r="DE51" i="26"/>
  <c r="CZ66" i="26"/>
  <c r="CY71" i="26"/>
  <c r="DC86" i="26"/>
  <c r="CV101" i="26"/>
  <c r="DD101" i="26"/>
  <c r="DB111" i="26"/>
  <c r="CY136" i="26"/>
  <c r="DC136" i="26"/>
  <c r="CX166" i="26"/>
  <c r="DC201" i="26"/>
  <c r="DA216" i="26"/>
  <c r="CZ221" i="26"/>
  <c r="DA221" i="26"/>
  <c r="CZ231" i="26"/>
  <c r="CV16" i="26"/>
  <c r="CW21" i="26"/>
  <c r="DE21" i="26"/>
  <c r="DC21" i="26"/>
  <c r="DE36" i="26"/>
  <c r="CW56" i="26"/>
  <c r="DE56" i="26"/>
  <c r="CX56" i="26"/>
  <c r="CX71" i="26"/>
  <c r="DA86" i="26"/>
  <c r="DB91" i="26"/>
  <c r="CZ91" i="26"/>
  <c r="CV91" i="26"/>
  <c r="DE176" i="26"/>
  <c r="CV216" i="26"/>
  <c r="DD216" i="26"/>
  <c r="DB211" i="26"/>
  <c r="DB241" i="26"/>
  <c r="DC236" i="26"/>
  <c r="CV26" i="26"/>
  <c r="DD21" i="26"/>
  <c r="DC31" i="26"/>
  <c r="CX36" i="26"/>
  <c r="CV51" i="26"/>
  <c r="DD51" i="26"/>
  <c r="DD56" i="26"/>
  <c r="DC71" i="26"/>
  <c r="DA91" i="26"/>
  <c r="DC111" i="26"/>
  <c r="DC116" i="26"/>
  <c r="CV121" i="26"/>
  <c r="CX181" i="26"/>
  <c r="DA196" i="26"/>
  <c r="DA241" i="26"/>
  <c r="DB16" i="26"/>
  <c r="DD16" i="26"/>
  <c r="CW16" i="26"/>
  <c r="CV116" i="26"/>
  <c r="CY11" i="26"/>
  <c r="CY16" i="26"/>
  <c r="CW26" i="26"/>
  <c r="DC26" i="26"/>
  <c r="DD46" i="26"/>
  <c r="CW76" i="26"/>
  <c r="DE76" i="26"/>
  <c r="DA76" i="26"/>
  <c r="CW96" i="26"/>
  <c r="CX106" i="26"/>
  <c r="CX96" i="26"/>
  <c r="CZ11" i="26"/>
  <c r="CX26" i="26"/>
  <c r="DD26" i="26"/>
  <c r="DA36" i="26"/>
  <c r="DA31" i="26"/>
  <c r="CW46" i="26"/>
  <c r="DA66" i="26"/>
  <c r="DC66" i="26"/>
  <c r="DD76" i="26"/>
  <c r="CZ96" i="26"/>
  <c r="CW106" i="26"/>
  <c r="DE106" i="26"/>
  <c r="CV76" i="26"/>
  <c r="DA11" i="26"/>
  <c r="DC16" i="26"/>
  <c r="DA21" i="26"/>
  <c r="DA26" i="26"/>
  <c r="CZ46" i="26"/>
  <c r="DB46" i="26"/>
  <c r="CY76" i="26"/>
  <c r="CV86" i="26"/>
  <c r="DD86" i="26"/>
  <c r="DE96" i="26"/>
  <c r="CV106" i="26"/>
  <c r="DD116" i="26"/>
  <c r="CW116" i="26"/>
  <c r="CX146" i="26"/>
  <c r="DD11" i="26"/>
  <c r="DE16" i="26"/>
  <c r="DB21" i="26"/>
  <c r="CV21" i="26"/>
  <c r="DB26" i="26"/>
  <c r="DC36" i="26"/>
  <c r="DB31" i="26"/>
  <c r="DC56" i="26"/>
  <c r="CZ76" i="26"/>
  <c r="DB76" i="26"/>
  <c r="CZ86" i="26"/>
  <c r="CZ116" i="26"/>
  <c r="CZ246" i="26"/>
  <c r="CX66" i="26"/>
  <c r="CY221" i="26"/>
  <c r="CY226" i="26"/>
  <c r="DE26" i="26"/>
  <c r="CV36" i="26"/>
  <c r="CV31" i="26"/>
  <c r="DD36" i="26"/>
  <c r="DD31" i="26"/>
  <c r="CY56" i="26"/>
  <c r="CV56" i="26"/>
  <c r="DC96" i="26"/>
  <c r="DD106" i="26"/>
  <c r="DE116" i="26"/>
  <c r="CY151" i="26"/>
  <c r="CY156" i="26"/>
  <c r="CV186" i="26"/>
  <c r="CX236" i="26"/>
  <c r="CV46" i="26"/>
  <c r="DB11" i="26"/>
  <c r="CV11" i="26"/>
  <c r="CZ36" i="26"/>
  <c r="DC46" i="26"/>
  <c r="DA56" i="26"/>
  <c r="CW66" i="26"/>
  <c r="CY86" i="26"/>
  <c r="CX86" i="26"/>
  <c r="CY116" i="26"/>
  <c r="CX116" i="26"/>
  <c r="CY216" i="26"/>
  <c r="CW126" i="26"/>
  <c r="CW121" i="26"/>
  <c r="DE126" i="26"/>
  <c r="CZ136" i="26"/>
  <c r="CV146" i="26"/>
  <c r="DD146" i="26"/>
  <c r="CV166" i="26"/>
  <c r="DD166" i="26"/>
  <c r="CZ176" i="26"/>
  <c r="DD186" i="26"/>
  <c r="CY196" i="26"/>
  <c r="CW216" i="26"/>
  <c r="DE216" i="26"/>
  <c r="CW226" i="26"/>
  <c r="DE226" i="26"/>
  <c r="DA236" i="26"/>
  <c r="CZ41" i="26"/>
  <c r="CY51" i="26"/>
  <c r="CX61" i="26"/>
  <c r="CW71" i="26"/>
  <c r="DE71" i="26"/>
  <c r="CV81" i="26"/>
  <c r="DD81" i="26"/>
  <c r="DC91" i="26"/>
  <c r="DB101" i="26"/>
  <c r="DA111" i="26"/>
  <c r="CX126" i="26"/>
  <c r="CW146" i="26"/>
  <c r="DE146" i="26"/>
  <c r="CW166" i="26"/>
  <c r="DE166" i="26"/>
  <c r="DA176" i="26"/>
  <c r="CZ196" i="26"/>
  <c r="CX216" i="26"/>
  <c r="CX226" i="26"/>
  <c r="DB236" i="26"/>
  <c r="CZ126" i="26"/>
  <c r="CY146" i="26"/>
  <c r="DC156" i="26"/>
  <c r="DC176" i="26"/>
  <c r="CW176" i="26"/>
  <c r="CY186" i="26"/>
  <c r="DB196" i="26"/>
  <c r="CW206" i="26"/>
  <c r="DE206" i="26"/>
  <c r="CZ216" i="26"/>
  <c r="CV246" i="26"/>
  <c r="DD246" i="26"/>
  <c r="CV236" i="26"/>
  <c r="DD236" i="26"/>
  <c r="DC41" i="26"/>
  <c r="DB51" i="26"/>
  <c r="DA61" i="26"/>
  <c r="CZ71" i="26"/>
  <c r="CY81" i="26"/>
  <c r="CX91" i="26"/>
  <c r="CW101" i="26"/>
  <c r="DE101" i="26"/>
  <c r="CV111" i="26"/>
  <c r="DD111" i="26"/>
  <c r="DA126" i="26"/>
  <c r="CV136" i="26"/>
  <c r="DD136" i="26"/>
  <c r="CV156" i="26"/>
  <c r="DD156" i="26"/>
  <c r="CV176" i="26"/>
  <c r="DD176" i="26"/>
  <c r="CZ186" i="26"/>
  <c r="CX206" i="26"/>
  <c r="CW246" i="26"/>
  <c r="DE246" i="26"/>
  <c r="CW236" i="26"/>
  <c r="DE236" i="26"/>
  <c r="CW136" i="26"/>
  <c r="DE136" i="26"/>
  <c r="CW156" i="26"/>
  <c r="DE156" i="26"/>
  <c r="DA166" i="26"/>
  <c r="DA186" i="26"/>
  <c r="DC196" i="26"/>
  <c r="CY206" i="26"/>
  <c r="CX246" i="26"/>
  <c r="DB226" i="26"/>
  <c r="CX136" i="26"/>
  <c r="CX156" i="26"/>
  <c r="DB166" i="26"/>
  <c r="DB186" i="26"/>
  <c r="CZ206" i="26"/>
  <c r="CY246" i="26"/>
  <c r="DC226" i="26"/>
  <c r="DE121" i="26"/>
  <c r="DC126" i="26"/>
  <c r="CV131" i="26"/>
  <c r="DD131" i="26"/>
  <c r="DC141" i="26"/>
  <c r="DB151" i="26"/>
  <c r="DA161" i="26"/>
  <c r="CZ171" i="26"/>
  <c r="CY181" i="26"/>
  <c r="CX191" i="26"/>
  <c r="CW201" i="26"/>
  <c r="DE201" i="26"/>
  <c r="CV211" i="26"/>
  <c r="DD211" i="26"/>
  <c r="DC241" i="26"/>
  <c r="DB221" i="26"/>
  <c r="DA231" i="26"/>
  <c r="CX121" i="26"/>
  <c r="CW131" i="26"/>
  <c r="DE131" i="26"/>
  <c r="CV141" i="26"/>
  <c r="DD141" i="26"/>
  <c r="DC151" i="26"/>
  <c r="DB161" i="26"/>
  <c r="DA171" i="26"/>
  <c r="CZ181" i="26"/>
  <c r="CY191" i="26"/>
  <c r="CX201" i="26"/>
  <c r="CW211" i="26"/>
  <c r="DE211" i="26"/>
  <c r="CV241" i="26"/>
  <c r="DD241" i="26"/>
  <c r="DC221" i="26"/>
  <c r="DB231" i="26"/>
  <c r="CY121" i="26"/>
  <c r="CX131" i="26"/>
  <c r="DB136" i="26"/>
  <c r="CW141" i="26"/>
  <c r="DE141" i="26"/>
  <c r="DA146" i="26"/>
  <c r="CV151" i="26"/>
  <c r="DD151" i="26"/>
  <c r="CZ156" i="26"/>
  <c r="DC161" i="26"/>
  <c r="CY166" i="26"/>
  <c r="DB171" i="26"/>
  <c r="CX176" i="26"/>
  <c r="DA181" i="26"/>
  <c r="CW186" i="26"/>
  <c r="DE186" i="26"/>
  <c r="CZ191" i="26"/>
  <c r="CV196" i="26"/>
  <c r="DD196" i="26"/>
  <c r="CY201" i="26"/>
  <c r="DC206" i="26"/>
  <c r="CX211" i="26"/>
  <c r="DB216" i="26"/>
  <c r="CW241" i="26"/>
  <c r="DE241" i="26"/>
  <c r="DA246" i="26"/>
  <c r="CV221" i="26"/>
  <c r="DD221" i="26"/>
  <c r="CZ226" i="26"/>
  <c r="DC231" i="26"/>
  <c r="CY236" i="26"/>
  <c r="CZ121" i="26"/>
  <c r="CY131" i="26"/>
  <c r="CX141" i="26"/>
  <c r="CW151" i="26"/>
  <c r="DE151" i="26"/>
  <c r="CV161" i="26"/>
  <c r="DD161" i="26"/>
  <c r="DC171" i="26"/>
  <c r="DB181" i="26"/>
  <c r="DA191" i="26"/>
  <c r="CZ201" i="26"/>
  <c r="CY211" i="26"/>
  <c r="CX241" i="26"/>
  <c r="CW221" i="26"/>
  <c r="DE221" i="26"/>
  <c r="CV231" i="26"/>
  <c r="DD231" i="26"/>
  <c r="DA121" i="26"/>
  <c r="CZ131" i="26"/>
  <c r="CY141" i="26"/>
  <c r="CX151" i="26"/>
  <c r="CW161" i="26"/>
  <c r="DE161" i="26"/>
  <c r="CV171" i="26"/>
  <c r="DD171" i="26"/>
  <c r="DC181" i="26"/>
  <c r="DB191" i="26"/>
  <c r="DA201" i="26"/>
  <c r="CZ211" i="26"/>
  <c r="CY241" i="26"/>
  <c r="CX221" i="26"/>
  <c r="CW231" i="26"/>
  <c r="DE231" i="26"/>
  <c r="CT71" i="26" l="1"/>
  <c r="K56" i="24" s="1"/>
  <c r="BV91" i="26"/>
  <c r="I58" i="24" s="1"/>
  <c r="Z196" i="26"/>
  <c r="E98" i="24" s="1"/>
  <c r="CT31" i="26"/>
  <c r="K52" i="24" s="1"/>
  <c r="N21" i="26"/>
  <c r="D51" i="24" s="1"/>
  <c r="BJ11" i="26"/>
  <c r="H50" i="24" s="1"/>
  <c r="CT101" i="26"/>
  <c r="K59" i="24" s="1"/>
  <c r="AX166" i="26"/>
  <c r="G95" i="24" s="1"/>
  <c r="CT11" i="26"/>
  <c r="K50" i="24" s="1"/>
  <c r="BV21" i="26"/>
  <c r="I51" i="24" s="1"/>
  <c r="CT41" i="26"/>
  <c r="K53" i="24" s="1"/>
  <c r="N181" i="26"/>
  <c r="D67" i="24" s="1"/>
  <c r="Z31" i="26"/>
  <c r="E52" i="24" s="1"/>
  <c r="CT161" i="26"/>
  <c r="K65" i="24" s="1"/>
  <c r="CH221" i="26"/>
  <c r="J71" i="24" s="1"/>
  <c r="BV131" i="26"/>
  <c r="I62" i="24" s="1"/>
  <c r="Z151" i="26"/>
  <c r="E64" i="24" s="1"/>
  <c r="Z176" i="26"/>
  <c r="E96" i="24" s="1"/>
  <c r="N221" i="26"/>
  <c r="D71" i="24" s="1"/>
  <c r="Z91" i="26"/>
  <c r="E58" i="24" s="1"/>
  <c r="BV176" i="26"/>
  <c r="I96" i="24" s="1"/>
  <c r="CH26" i="26"/>
  <c r="J81" i="24" s="1"/>
  <c r="Z156" i="26"/>
  <c r="E94" i="24" s="1"/>
  <c r="BV166" i="26"/>
  <c r="I95" i="24" s="1"/>
  <c r="BJ161" i="26"/>
  <c r="H65" i="24" s="1"/>
  <c r="Z221" i="26"/>
  <c r="E71" i="24" s="1"/>
  <c r="CH191" i="26"/>
  <c r="J68" i="24" s="1"/>
  <c r="CH31" i="26"/>
  <c r="J52" i="24" s="1"/>
  <c r="CH61" i="26"/>
  <c r="J55" i="24" s="1"/>
  <c r="BJ111" i="26"/>
  <c r="H60" i="24" s="1"/>
  <c r="AX141" i="26"/>
  <c r="G63" i="24" s="1"/>
  <c r="AX31" i="26"/>
  <c r="G52" i="24" s="1"/>
  <c r="Z61" i="26"/>
  <c r="E55" i="24" s="1"/>
  <c r="N236" i="26"/>
  <c r="D102" i="24" s="1"/>
  <c r="AX51" i="26"/>
  <c r="G54" i="24" s="1"/>
  <c r="AX21" i="26"/>
  <c r="G51" i="24" s="1"/>
  <c r="Z241" i="26"/>
  <c r="E73" i="24" s="1"/>
  <c r="Z66" i="26"/>
  <c r="E85" i="24" s="1"/>
  <c r="CH66" i="26"/>
  <c r="J85" i="24" s="1"/>
  <c r="BJ106" i="26"/>
  <c r="H89" i="24" s="1"/>
  <c r="AX71" i="26"/>
  <c r="G56" i="24" s="1"/>
  <c r="N211" i="26"/>
  <c r="D70" i="24" s="1"/>
  <c r="CT136" i="26"/>
  <c r="K92" i="24" s="1"/>
  <c r="BJ201" i="26"/>
  <c r="H69" i="24" s="1"/>
  <c r="AX111" i="26"/>
  <c r="G60" i="24" s="1"/>
  <c r="Z51" i="26"/>
  <c r="E54" i="24" s="1"/>
  <c r="N226" i="26"/>
  <c r="D101" i="24" s="1"/>
  <c r="BV156" i="26"/>
  <c r="I94" i="24" s="1"/>
  <c r="BV96" i="26"/>
  <c r="I88" i="24" s="1"/>
  <c r="Z226" i="26"/>
  <c r="E101" i="24" s="1"/>
  <c r="AX61" i="26"/>
  <c r="G55" i="24" s="1"/>
  <c r="BV81" i="26"/>
  <c r="I57" i="24" s="1"/>
  <c r="N171" i="26"/>
  <c r="D66" i="24" s="1"/>
  <c r="N151" i="26"/>
  <c r="D64" i="24" s="1"/>
  <c r="N86" i="26"/>
  <c r="D87" i="24" s="1"/>
  <c r="CT76" i="26"/>
  <c r="K86" i="24" s="1"/>
  <c r="CH101" i="26"/>
  <c r="J59" i="24" s="1"/>
  <c r="BV116" i="26"/>
  <c r="I90" i="24" s="1"/>
  <c r="BJ41" i="26"/>
  <c r="H53" i="24" s="1"/>
  <c r="BJ136" i="26"/>
  <c r="H92" i="24" s="1"/>
  <c r="AX91" i="26"/>
  <c r="G58" i="24" s="1"/>
  <c r="Z16" i="26"/>
  <c r="E80" i="24" s="1"/>
  <c r="N141" i="26"/>
  <c r="D63" i="24" s="1"/>
  <c r="N36" i="26"/>
  <c r="D82" i="24" s="1"/>
  <c r="CT126" i="26"/>
  <c r="K91" i="24" s="1"/>
  <c r="BV181" i="26"/>
  <c r="I67" i="24" s="1"/>
  <c r="BV146" i="26"/>
  <c r="I93" i="24" s="1"/>
  <c r="BV136" i="26"/>
  <c r="I92" i="24" s="1"/>
  <c r="BJ166" i="26"/>
  <c r="H95" i="24" s="1"/>
  <c r="BJ191" i="26"/>
  <c r="H68" i="24" s="1"/>
  <c r="AX201" i="26"/>
  <c r="G69" i="24" s="1"/>
  <c r="AX221" i="26"/>
  <c r="G71" i="24" s="1"/>
  <c r="BV141" i="26"/>
  <c r="I63" i="24" s="1"/>
  <c r="BV56" i="26"/>
  <c r="I84" i="24" s="1"/>
  <c r="Z166" i="26"/>
  <c r="E95" i="24" s="1"/>
  <c r="AL16" i="26"/>
  <c r="F80" i="24" s="1"/>
  <c r="BJ181" i="26"/>
  <c r="H67" i="24" s="1"/>
  <c r="BJ16" i="26"/>
  <c r="H80" i="24" s="1"/>
  <c r="BJ46" i="26"/>
  <c r="H83" i="24" s="1"/>
  <c r="N111" i="26"/>
  <c r="D60" i="24" s="1"/>
  <c r="N31" i="26"/>
  <c r="D52" i="24" s="1"/>
  <c r="CT26" i="26"/>
  <c r="K81" i="24" s="1"/>
  <c r="BJ31" i="26"/>
  <c r="H52" i="24" s="1"/>
  <c r="AX11" i="26"/>
  <c r="G50" i="24" s="1"/>
  <c r="AX36" i="26"/>
  <c r="G82" i="24" s="1"/>
  <c r="N241" i="26"/>
  <c r="D73" i="24" s="1"/>
  <c r="BV31" i="26"/>
  <c r="I52" i="24" s="1"/>
  <c r="Z131" i="26"/>
  <c r="E62" i="24" s="1"/>
  <c r="N136" i="26"/>
  <c r="D92" i="24" s="1"/>
  <c r="BV111" i="26"/>
  <c r="I60" i="24" s="1"/>
  <c r="BV51" i="26"/>
  <c r="I54" i="24" s="1"/>
  <c r="N156" i="26"/>
  <c r="D94" i="24" s="1"/>
  <c r="N146" i="26"/>
  <c r="D93" i="24" s="1"/>
  <c r="N66" i="26"/>
  <c r="D85" i="24" s="1"/>
  <c r="CH141" i="26"/>
  <c r="J63" i="24" s="1"/>
  <c r="CH156" i="26"/>
  <c r="J94" i="24" s="1"/>
  <c r="BV241" i="26"/>
  <c r="I73" i="24" s="1"/>
  <c r="BV101" i="26"/>
  <c r="I59" i="24" s="1"/>
  <c r="AX81" i="26"/>
  <c r="G57" i="24" s="1"/>
  <c r="Z136" i="26"/>
  <c r="E92" i="24" s="1"/>
  <c r="N201" i="26"/>
  <c r="D69" i="24" s="1"/>
  <c r="N206" i="26"/>
  <c r="D99" i="24" s="1"/>
  <c r="N56" i="26"/>
  <c r="D84" i="24" s="1"/>
  <c r="BV66" i="26"/>
  <c r="I85" i="24" s="1"/>
  <c r="BJ56" i="26"/>
  <c r="H84" i="24" s="1"/>
  <c r="CT131" i="26"/>
  <c r="K62" i="24" s="1"/>
  <c r="CH201" i="26"/>
  <c r="J69" i="24" s="1"/>
  <c r="CH46" i="26"/>
  <c r="J83" i="24" s="1"/>
  <c r="BV151" i="26"/>
  <c r="I64" i="24" s="1"/>
  <c r="BV16" i="26"/>
  <c r="I80" i="24" s="1"/>
  <c r="CT56" i="26"/>
  <c r="K84" i="24" s="1"/>
  <c r="CT151" i="26"/>
  <c r="K64" i="24" s="1"/>
  <c r="CH151" i="26"/>
  <c r="J64" i="24" s="1"/>
  <c r="BJ216" i="26"/>
  <c r="H100" i="24" s="1"/>
  <c r="Z106" i="26"/>
  <c r="E89" i="24" s="1"/>
  <c r="Z86" i="26"/>
  <c r="E87" i="24" s="1"/>
  <c r="N116" i="26"/>
  <c r="D90" i="24" s="1"/>
  <c r="CT96" i="26"/>
  <c r="K88" i="24" s="1"/>
  <c r="CH36" i="26"/>
  <c r="J82" i="24" s="1"/>
  <c r="BV171" i="26"/>
  <c r="I66" i="24" s="1"/>
  <c r="AX26" i="26"/>
  <c r="G81" i="24" s="1"/>
  <c r="Z56" i="26"/>
  <c r="E84" i="24" s="1"/>
  <c r="Z101" i="26"/>
  <c r="E59" i="24" s="1"/>
  <c r="N101" i="26"/>
  <c r="D59" i="24" s="1"/>
  <c r="CH126" i="26"/>
  <c r="J91" i="24" s="1"/>
  <c r="CH166" i="26"/>
  <c r="J95" i="24" s="1"/>
  <c r="CH91" i="26"/>
  <c r="J58" i="24" s="1"/>
  <c r="BV61" i="26"/>
  <c r="I55" i="24" s="1"/>
  <c r="BJ61" i="26"/>
  <c r="H55" i="24" s="1"/>
  <c r="BJ51" i="26"/>
  <c r="H54" i="24" s="1"/>
  <c r="AX126" i="26"/>
  <c r="G91" i="24" s="1"/>
  <c r="AX41" i="26"/>
  <c r="G53" i="24" s="1"/>
  <c r="N161" i="26"/>
  <c r="D65" i="24" s="1"/>
  <c r="BV206" i="26"/>
  <c r="I99" i="24" s="1"/>
  <c r="BV186" i="26"/>
  <c r="I97" i="24" s="1"/>
  <c r="BV11" i="26"/>
  <c r="I50" i="24" s="1"/>
  <c r="BJ91" i="26"/>
  <c r="H58" i="24" s="1"/>
  <c r="AX106" i="26"/>
  <c r="G89" i="24" s="1"/>
  <c r="Z191" i="26"/>
  <c r="E68" i="24" s="1"/>
  <c r="N76" i="26"/>
  <c r="D86" i="24" s="1"/>
  <c r="BV106" i="26"/>
  <c r="I89" i="24" s="1"/>
  <c r="BJ196" i="26"/>
  <c r="H98" i="24" s="1"/>
  <c r="N196" i="26"/>
  <c r="D98" i="24" s="1"/>
  <c r="BJ71" i="26"/>
  <c r="H56" i="24" s="1"/>
  <c r="N61" i="26"/>
  <c r="D55" i="24" s="1"/>
  <c r="BJ206" i="26"/>
  <c r="H99" i="24" s="1"/>
  <c r="CT211" i="26"/>
  <c r="K70" i="24" s="1"/>
  <c r="BV26" i="26"/>
  <c r="I81" i="24" s="1"/>
  <c r="BJ221" i="26"/>
  <c r="H71" i="24" s="1"/>
  <c r="BJ116" i="26"/>
  <c r="H90" i="24" s="1"/>
  <c r="AX206" i="26"/>
  <c r="G99" i="24" s="1"/>
  <c r="CT21" i="26"/>
  <c r="K51" i="24" s="1"/>
  <c r="BV196" i="26"/>
  <c r="I98" i="24" s="1"/>
  <c r="BV226" i="26"/>
  <c r="I101" i="24" s="1"/>
  <c r="AX101" i="26"/>
  <c r="G59" i="24" s="1"/>
  <c r="Z216" i="26"/>
  <c r="E100" i="24" s="1"/>
  <c r="N46" i="26"/>
  <c r="D83" i="24" s="1"/>
  <c r="AL236" i="26"/>
  <c r="F102" i="24" s="1"/>
  <c r="AL131" i="26"/>
  <c r="F62" i="24" s="1"/>
  <c r="AL246" i="26"/>
  <c r="F103" i="24" s="1"/>
  <c r="AL191" i="26"/>
  <c r="F68" i="24" s="1"/>
  <c r="AL116" i="26"/>
  <c r="F90" i="24" s="1"/>
  <c r="AL201" i="26"/>
  <c r="F69" i="24" s="1"/>
  <c r="AL166" i="26"/>
  <c r="F95" i="24" s="1"/>
  <c r="AL141" i="26"/>
  <c r="F63" i="24" s="1"/>
  <c r="AL56" i="26"/>
  <c r="F84" i="24" s="1"/>
  <c r="AL46" i="26"/>
  <c r="F83" i="24" s="1"/>
  <c r="AL81" i="26"/>
  <c r="F57" i="24" s="1"/>
  <c r="AL226" i="26"/>
  <c r="F101" i="24" s="1"/>
  <c r="AL231" i="26"/>
  <c r="F72" i="24" s="1"/>
  <c r="AL206" i="26"/>
  <c r="F99" i="24" s="1"/>
  <c r="AL181" i="26"/>
  <c r="F67" i="24" s="1"/>
  <c r="AL171" i="26"/>
  <c r="F66" i="24" s="1"/>
  <c r="AL76" i="26"/>
  <c r="F86" i="24" s="1"/>
  <c r="AL36" i="26"/>
  <c r="F82" i="24" s="1"/>
  <c r="AL31" i="26"/>
  <c r="F52" i="24" s="1"/>
  <c r="AL241" i="26"/>
  <c r="F73" i="24" s="1"/>
  <c r="AL196" i="26"/>
  <c r="F98" i="24" s="1"/>
  <c r="AL21" i="26"/>
  <c r="F51" i="24" s="1"/>
  <c r="AL161" i="26"/>
  <c r="F65" i="24" s="1"/>
  <c r="AL211" i="26"/>
  <c r="F70" i="24" s="1"/>
  <c r="AL126" i="26"/>
  <c r="F91" i="24" s="1"/>
  <c r="AL41" i="26"/>
  <c r="F53" i="24" s="1"/>
  <c r="N71" i="26"/>
  <c r="D56" i="24" s="1"/>
  <c r="N51" i="26"/>
  <c r="D54" i="24" s="1"/>
  <c r="N11" i="26"/>
  <c r="D50" i="24" s="1"/>
  <c r="N16" i="26"/>
  <c r="D80" i="24" s="1"/>
  <c r="D110" i="24" s="1"/>
  <c r="N191" i="26"/>
  <c r="D68" i="24" s="1"/>
  <c r="N166" i="26"/>
  <c r="D95" i="24" s="1"/>
  <c r="N216" i="26"/>
  <c r="D100" i="24" s="1"/>
  <c r="N106" i="26"/>
  <c r="D89" i="24" s="1"/>
  <c r="N246" i="26"/>
  <c r="D103" i="24" s="1"/>
  <c r="N96" i="26"/>
  <c r="D88" i="24" s="1"/>
  <c r="N186" i="26"/>
  <c r="D97" i="24" s="1"/>
  <c r="N176" i="26"/>
  <c r="D96" i="24" s="1"/>
  <c r="N81" i="26"/>
  <c r="D57" i="24" s="1"/>
  <c r="N41" i="26"/>
  <c r="D53" i="24" s="1"/>
  <c r="N91" i="26"/>
  <c r="D58" i="24" s="1"/>
  <c r="N231" i="26"/>
  <c r="D72" i="24" s="1"/>
  <c r="N121" i="26"/>
  <c r="D61" i="24" s="1"/>
  <c r="N26" i="26"/>
  <c r="D81" i="24" s="1"/>
  <c r="N131" i="26"/>
  <c r="D62" i="24" s="1"/>
  <c r="N126" i="26"/>
  <c r="D91" i="24" s="1"/>
  <c r="Z126" i="26"/>
  <c r="E91" i="24" s="1"/>
  <c r="Z231" i="26"/>
  <c r="E72" i="24" s="1"/>
  <c r="Z171" i="26"/>
  <c r="E66" i="24" s="1"/>
  <c r="Z206" i="26"/>
  <c r="E99" i="24" s="1"/>
  <c r="Z71" i="26"/>
  <c r="E56" i="24" s="1"/>
  <c r="Z146" i="26"/>
  <c r="E93" i="24" s="1"/>
  <c r="Z116" i="26"/>
  <c r="E90" i="24" s="1"/>
  <c r="Z26" i="26"/>
  <c r="Z161" i="26"/>
  <c r="E65" i="24" s="1"/>
  <c r="Z141" i="26"/>
  <c r="E63" i="24" s="1"/>
  <c r="Z41" i="26"/>
  <c r="E53" i="24" s="1"/>
  <c r="Z76" i="26"/>
  <c r="E86" i="24" s="1"/>
  <c r="Z81" i="26"/>
  <c r="E57" i="24" s="1"/>
  <c r="Z186" i="26"/>
  <c r="E97" i="24" s="1"/>
  <c r="Z96" i="26"/>
  <c r="E88" i="24" s="1"/>
  <c r="Z46" i="26"/>
  <c r="E83" i="24" s="1"/>
  <c r="Z21" i="26"/>
  <c r="Z211" i="26"/>
  <c r="E70" i="24" s="1"/>
  <c r="Z236" i="26"/>
  <c r="E102" i="24" s="1"/>
  <c r="Z111" i="26"/>
  <c r="E60" i="24" s="1"/>
  <c r="Z181" i="26"/>
  <c r="E67" i="24" s="1"/>
  <c r="Z201" i="26"/>
  <c r="E69" i="24" s="1"/>
  <c r="Z246" i="26"/>
  <c r="E103" i="24" s="1"/>
  <c r="Z36" i="26"/>
  <c r="E82" i="24" s="1"/>
  <c r="Z121" i="26"/>
  <c r="E61" i="24" s="1"/>
  <c r="AL221" i="26"/>
  <c r="F71" i="24" s="1"/>
  <c r="AL176" i="26"/>
  <c r="F96" i="24" s="1"/>
  <c r="AL186" i="26"/>
  <c r="F97" i="24" s="1"/>
  <c r="AL156" i="26"/>
  <c r="F94" i="24" s="1"/>
  <c r="AL86" i="26"/>
  <c r="F87" i="24" s="1"/>
  <c r="AL151" i="26"/>
  <c r="F64" i="24" s="1"/>
  <c r="AL91" i="26"/>
  <c r="F58" i="24" s="1"/>
  <c r="AL51" i="26"/>
  <c r="F54" i="24" s="1"/>
  <c r="AL101" i="26"/>
  <c r="F59" i="24" s="1"/>
  <c r="AL61" i="26"/>
  <c r="F55" i="24" s="1"/>
  <c r="AL106" i="26"/>
  <c r="F89" i="24" s="1"/>
  <c r="AL66" i="26"/>
  <c r="F85" i="24" s="1"/>
  <c r="AL216" i="26"/>
  <c r="F100" i="24" s="1"/>
  <c r="AL146" i="26"/>
  <c r="F93" i="24" s="1"/>
  <c r="AL136" i="26"/>
  <c r="F92" i="24" s="1"/>
  <c r="AL71" i="26"/>
  <c r="F56" i="24" s="1"/>
  <c r="AL121" i="26"/>
  <c r="F61" i="24" s="1"/>
  <c r="AL96" i="26"/>
  <c r="F88" i="24" s="1"/>
  <c r="AL111" i="26"/>
  <c r="F60" i="24" s="1"/>
  <c r="AL11" i="26"/>
  <c r="F50" i="24" s="1"/>
  <c r="AL26" i="26"/>
  <c r="F81" i="24" s="1"/>
  <c r="AX46" i="26"/>
  <c r="G83" i="24" s="1"/>
  <c r="AX66" i="26"/>
  <c r="G85" i="24" s="1"/>
  <c r="AX131" i="26"/>
  <c r="G62" i="24" s="1"/>
  <c r="AX161" i="26"/>
  <c r="G65" i="24" s="1"/>
  <c r="AX211" i="26"/>
  <c r="G70" i="24" s="1"/>
  <c r="AX226" i="26"/>
  <c r="G101" i="24" s="1"/>
  <c r="AX136" i="26"/>
  <c r="G92" i="24" s="1"/>
  <c r="AX181" i="26"/>
  <c r="G67" i="24" s="1"/>
  <c r="AX96" i="26"/>
  <c r="G88" i="24" s="1"/>
  <c r="AX16" i="26"/>
  <c r="G80" i="24" s="1"/>
  <c r="AX76" i="26"/>
  <c r="G86" i="24" s="1"/>
  <c r="AX176" i="26"/>
  <c r="G96" i="24" s="1"/>
  <c r="AX216" i="26"/>
  <c r="G100" i="24" s="1"/>
  <c r="AX56" i="26"/>
  <c r="G84" i="24" s="1"/>
  <c r="AX186" i="26"/>
  <c r="G97" i="24" s="1"/>
  <c r="AX146" i="26"/>
  <c r="G93" i="24" s="1"/>
  <c r="AX246" i="26"/>
  <c r="G103" i="24" s="1"/>
  <c r="AX116" i="26"/>
  <c r="G90" i="24" s="1"/>
  <c r="AX151" i="26"/>
  <c r="G64" i="24" s="1"/>
  <c r="AX231" i="26"/>
  <c r="G72" i="24" s="1"/>
  <c r="AX241" i="26"/>
  <c r="G73" i="24" s="1"/>
  <c r="AX156" i="26"/>
  <c r="G94" i="24" s="1"/>
  <c r="AX191" i="26"/>
  <c r="G68" i="24" s="1"/>
  <c r="AX236" i="26"/>
  <c r="G102" i="24" s="1"/>
  <c r="AX121" i="26"/>
  <c r="AX196" i="26"/>
  <c r="G98" i="24" s="1"/>
  <c r="AX171" i="26"/>
  <c r="G66" i="24" s="1"/>
  <c r="AX86" i="26"/>
  <c r="G87" i="24" s="1"/>
  <c r="BJ26" i="26"/>
  <c r="BJ36" i="26"/>
  <c r="H82" i="24" s="1"/>
  <c r="BJ236" i="26"/>
  <c r="H102" i="24" s="1"/>
  <c r="BJ96" i="26"/>
  <c r="H88" i="24" s="1"/>
  <c r="BJ156" i="26"/>
  <c r="H94" i="24" s="1"/>
  <c r="H124" i="24" s="1"/>
  <c r="BJ66" i="26"/>
  <c r="H85" i="24" s="1"/>
  <c r="BJ21" i="26"/>
  <c r="BJ231" i="26"/>
  <c r="H72" i="24" s="1"/>
  <c r="BJ86" i="26"/>
  <c r="H87" i="24" s="1"/>
  <c r="BJ246" i="26"/>
  <c r="H103" i="24" s="1"/>
  <c r="BJ146" i="26"/>
  <c r="H93" i="24" s="1"/>
  <c r="BJ81" i="26"/>
  <c r="H57" i="24" s="1"/>
  <c r="BJ176" i="26"/>
  <c r="H96" i="24" s="1"/>
  <c r="BJ76" i="26"/>
  <c r="H86" i="24" s="1"/>
  <c r="BJ241" i="26"/>
  <c r="H73" i="24" s="1"/>
  <c r="BJ141" i="26"/>
  <c r="H63" i="24" s="1"/>
  <c r="BJ171" i="26"/>
  <c r="H66" i="24" s="1"/>
  <c r="BJ101" i="26"/>
  <c r="H59" i="24" s="1"/>
  <c r="BJ151" i="26"/>
  <c r="H64" i="24" s="1"/>
  <c r="BJ121" i="26"/>
  <c r="H61" i="24" s="1"/>
  <c r="BJ126" i="26"/>
  <c r="H91" i="24" s="1"/>
  <c r="BJ211" i="26"/>
  <c r="H70" i="24" s="1"/>
  <c r="BJ226" i="26"/>
  <c r="H101" i="24" s="1"/>
  <c r="BJ186" i="26"/>
  <c r="H97" i="24" s="1"/>
  <c r="BJ131" i="26"/>
  <c r="H62" i="24" s="1"/>
  <c r="BV86" i="26"/>
  <c r="I87" i="24" s="1"/>
  <c r="BV211" i="26"/>
  <c r="I70" i="24" s="1"/>
  <c r="BV191" i="26"/>
  <c r="I68" i="24" s="1"/>
  <c r="BV236" i="26"/>
  <c r="I102" i="24" s="1"/>
  <c r="BV76" i="26"/>
  <c r="I86" i="24" s="1"/>
  <c r="BV201" i="26"/>
  <c r="I69" i="24" s="1"/>
  <c r="BV246" i="26"/>
  <c r="I103" i="24" s="1"/>
  <c r="BV46" i="26"/>
  <c r="I83" i="24" s="1"/>
  <c r="BV231" i="26"/>
  <c r="I72" i="24" s="1"/>
  <c r="BV121" i="26"/>
  <c r="I61" i="24" s="1"/>
  <c r="BV71" i="26"/>
  <c r="I56" i="24" s="1"/>
  <c r="BV36" i="26"/>
  <c r="BV41" i="26"/>
  <c r="BV126" i="26"/>
  <c r="I91" i="24" s="1"/>
  <c r="BV216" i="26"/>
  <c r="I100" i="24" s="1"/>
  <c r="BV161" i="26"/>
  <c r="I65" i="24" s="1"/>
  <c r="BV221" i="26"/>
  <c r="I71" i="24" s="1"/>
  <c r="CH16" i="26"/>
  <c r="J80" i="24" s="1"/>
  <c r="CH171" i="26"/>
  <c r="J66" i="24" s="1"/>
  <c r="CH236" i="26"/>
  <c r="J102" i="24" s="1"/>
  <c r="CH176" i="26"/>
  <c r="J96" i="24" s="1"/>
  <c r="CH21" i="26"/>
  <c r="J51" i="24" s="1"/>
  <c r="CH86" i="26"/>
  <c r="J87" i="24" s="1"/>
  <c r="CH161" i="26"/>
  <c r="J65" i="24" s="1"/>
  <c r="CH196" i="26"/>
  <c r="J98" i="24" s="1"/>
  <c r="CH146" i="26"/>
  <c r="J93" i="24" s="1"/>
  <c r="CH96" i="26"/>
  <c r="J88" i="24" s="1"/>
  <c r="CH56" i="26"/>
  <c r="J84" i="24" s="1"/>
  <c r="CH211" i="26"/>
  <c r="J70" i="24" s="1"/>
  <c r="CH41" i="26"/>
  <c r="J53" i="24" s="1"/>
  <c r="CH216" i="26"/>
  <c r="J100" i="24" s="1"/>
  <c r="CH111" i="26"/>
  <c r="J60" i="24" s="1"/>
  <c r="CH206" i="26"/>
  <c r="J99" i="24" s="1"/>
  <c r="CH76" i="26"/>
  <c r="J86" i="24" s="1"/>
  <c r="CH11" i="26"/>
  <c r="J50" i="24" s="1"/>
  <c r="CH231" i="26"/>
  <c r="J72" i="24" s="1"/>
  <c r="CH51" i="26"/>
  <c r="J54" i="24" s="1"/>
  <c r="CH246" i="26"/>
  <c r="J103" i="24" s="1"/>
  <c r="CH106" i="26"/>
  <c r="J89" i="24" s="1"/>
  <c r="CH226" i="26"/>
  <c r="J101" i="24" s="1"/>
  <c r="CH131" i="26"/>
  <c r="J62" i="24" s="1"/>
  <c r="CH186" i="26"/>
  <c r="J97" i="24" s="1"/>
  <c r="CH241" i="26"/>
  <c r="J73" i="24" s="1"/>
  <c r="CH71" i="26"/>
  <c r="J56" i="24" s="1"/>
  <c r="CH116" i="26"/>
  <c r="J90" i="24" s="1"/>
  <c r="CH121" i="26"/>
  <c r="J61" i="24" s="1"/>
  <c r="CH181" i="26"/>
  <c r="J67" i="24" s="1"/>
  <c r="CH81" i="26"/>
  <c r="J57" i="24" s="1"/>
  <c r="CH136" i="26"/>
  <c r="J92" i="24" s="1"/>
  <c r="CT146" i="26"/>
  <c r="K93" i="24" s="1"/>
  <c r="CT36" i="26"/>
  <c r="K82" i="24" s="1"/>
  <c r="CT156" i="26"/>
  <c r="K94" i="24" s="1"/>
  <c r="CT141" i="26"/>
  <c r="K63" i="24" s="1"/>
  <c r="CT166" i="26"/>
  <c r="K95" i="24" s="1"/>
  <c r="CT16" i="26"/>
  <c r="K80" i="24" s="1"/>
  <c r="CT216" i="26"/>
  <c r="K100" i="24" s="1"/>
  <c r="CT121" i="26"/>
  <c r="K61" i="24" s="1"/>
  <c r="CT46" i="26"/>
  <c r="K83" i="24" s="1"/>
  <c r="CT51" i="26"/>
  <c r="CT61" i="26"/>
  <c r="K55" i="24" s="1"/>
  <c r="CT246" i="26"/>
  <c r="K103" i="24" s="1"/>
  <c r="CT81" i="26"/>
  <c r="K57" i="24" s="1"/>
  <c r="CT106" i="26"/>
  <c r="K89" i="24" s="1"/>
  <c r="CT201" i="26"/>
  <c r="K69" i="24" s="1"/>
  <c r="CT91" i="26"/>
  <c r="K58" i="24" s="1"/>
  <c r="CT66" i="26"/>
  <c r="K85" i="24" s="1"/>
  <c r="CT241" i="26"/>
  <c r="K73" i="24" s="1"/>
  <c r="CT86" i="26"/>
  <c r="K87" i="24" s="1"/>
  <c r="CT206" i="26"/>
  <c r="K99" i="24" s="1"/>
  <c r="DF221" i="26"/>
  <c r="L71" i="24" s="1"/>
  <c r="DF71" i="26"/>
  <c r="L56" i="24" s="1"/>
  <c r="DF151" i="26"/>
  <c r="L64" i="24" s="1"/>
  <c r="DF41" i="26"/>
  <c r="L53" i="24" s="1"/>
  <c r="DF21" i="26"/>
  <c r="L51" i="24" s="1"/>
  <c r="DF11" i="26"/>
  <c r="DF16" i="26"/>
  <c r="DF236" i="26"/>
  <c r="L102" i="24" s="1"/>
  <c r="L132" i="24" s="1"/>
  <c r="F41" i="24" s="1"/>
  <c r="DF231" i="26"/>
  <c r="L72" i="24" s="1"/>
  <c r="DF226" i="26"/>
  <c r="L101" i="24" s="1"/>
  <c r="L131" i="24" s="1"/>
  <c r="F40" i="24" s="1"/>
  <c r="DF241" i="26"/>
  <c r="L73" i="24" s="1"/>
  <c r="DF246" i="26"/>
  <c r="L103" i="24" s="1"/>
  <c r="L133" i="24" s="1"/>
  <c r="F42" i="24" s="1"/>
  <c r="DF211" i="26"/>
  <c r="L70" i="24" s="1"/>
  <c r="DF216" i="26"/>
  <c r="L100" i="24" s="1"/>
  <c r="L130" i="24" s="1"/>
  <c r="F39" i="24" s="1"/>
  <c r="DF206" i="26"/>
  <c r="L99" i="24" s="1"/>
  <c r="L129" i="24" s="1"/>
  <c r="F38" i="24" s="1"/>
  <c r="DF201" i="26"/>
  <c r="L69" i="24" s="1"/>
  <c r="DF196" i="26"/>
  <c r="L98" i="24" s="1"/>
  <c r="L128" i="24" s="1"/>
  <c r="F37" i="24" s="1"/>
  <c r="DF191" i="26"/>
  <c r="L68" i="24" s="1"/>
  <c r="DF181" i="26"/>
  <c r="L67" i="24" s="1"/>
  <c r="DF186" i="26"/>
  <c r="L97" i="24" s="1"/>
  <c r="L127" i="24" s="1"/>
  <c r="F36" i="24" s="1"/>
  <c r="DF176" i="26"/>
  <c r="L96" i="24" s="1"/>
  <c r="L126" i="24" s="1"/>
  <c r="F35" i="24" s="1"/>
  <c r="DF171" i="26"/>
  <c r="L66" i="24" s="1"/>
  <c r="DF166" i="26"/>
  <c r="L95" i="24" s="1"/>
  <c r="L125" i="24" s="1"/>
  <c r="F34" i="24" s="1"/>
  <c r="DF161" i="26"/>
  <c r="L65" i="24" s="1"/>
  <c r="DF156" i="26"/>
  <c r="L94" i="24" s="1"/>
  <c r="L124" i="24" s="1"/>
  <c r="F33" i="24" s="1"/>
  <c r="DF141" i="26"/>
  <c r="L63" i="24" s="1"/>
  <c r="DF146" i="26"/>
  <c r="L93" i="24" s="1"/>
  <c r="L123" i="24" s="1"/>
  <c r="F32" i="24" s="1"/>
  <c r="DF136" i="26"/>
  <c r="L92" i="24" s="1"/>
  <c r="L122" i="24" s="1"/>
  <c r="F31" i="24" s="1"/>
  <c r="DF131" i="26"/>
  <c r="L62" i="24" s="1"/>
  <c r="DF121" i="26"/>
  <c r="L61" i="24" s="1"/>
  <c r="DF126" i="26"/>
  <c r="L91" i="24" s="1"/>
  <c r="L121" i="24" s="1"/>
  <c r="F30" i="24" s="1"/>
  <c r="DF111" i="26"/>
  <c r="L60" i="24" s="1"/>
  <c r="DF116" i="26"/>
  <c r="L90" i="24" s="1"/>
  <c r="L120" i="24" s="1"/>
  <c r="F29" i="24" s="1"/>
  <c r="DF106" i="26"/>
  <c r="L89" i="24" s="1"/>
  <c r="L119" i="24" s="1"/>
  <c r="F28" i="24" s="1"/>
  <c r="DF101" i="26"/>
  <c r="L59" i="24" s="1"/>
  <c r="DF96" i="26"/>
  <c r="L88" i="24" s="1"/>
  <c r="L118" i="24" s="1"/>
  <c r="F27" i="24" s="1"/>
  <c r="DF91" i="26"/>
  <c r="L58" i="24" s="1"/>
  <c r="DF86" i="26"/>
  <c r="L87" i="24" s="1"/>
  <c r="L117" i="24" s="1"/>
  <c r="F26" i="24" s="1"/>
  <c r="DF81" i="26"/>
  <c r="L57" i="24" s="1"/>
  <c r="DF76" i="26"/>
  <c r="L86" i="24" s="1"/>
  <c r="L116" i="24" s="1"/>
  <c r="F25" i="24" s="1"/>
  <c r="DF61" i="26"/>
  <c r="L55" i="24" s="1"/>
  <c r="DF66" i="26"/>
  <c r="L85" i="24" s="1"/>
  <c r="L115" i="24" s="1"/>
  <c r="F24" i="24" s="1"/>
  <c r="DF51" i="26"/>
  <c r="L54" i="24" s="1"/>
  <c r="DF56" i="26"/>
  <c r="L84" i="24" s="1"/>
  <c r="L114" i="24" s="1"/>
  <c r="F23" i="24" s="1"/>
  <c r="DF46" i="26"/>
  <c r="L83" i="24" s="1"/>
  <c r="L113" i="24" s="1"/>
  <c r="F22" i="24" s="1"/>
  <c r="DF31" i="26"/>
  <c r="L52" i="24" s="1"/>
  <c r="DF36" i="26"/>
  <c r="L82" i="24" s="1"/>
  <c r="L112" i="24" s="1"/>
  <c r="F21" i="24" s="1"/>
  <c r="DF26" i="26"/>
  <c r="L81" i="24" s="1"/>
  <c r="L111" i="24" s="1"/>
  <c r="F20" i="24" s="1"/>
  <c r="G118" i="24" l="1"/>
  <c r="H115" i="24"/>
  <c r="J111" i="24"/>
  <c r="J122" i="24"/>
  <c r="I121" i="24"/>
  <c r="F125" i="24"/>
  <c r="E124" i="24"/>
  <c r="K130" i="24"/>
  <c r="E129" i="24"/>
  <c r="J113" i="24"/>
  <c r="G122" i="24"/>
  <c r="J114" i="24"/>
  <c r="G130" i="24"/>
  <c r="G126" i="24"/>
  <c r="K123" i="24"/>
  <c r="I118" i="24"/>
  <c r="F119" i="24"/>
  <c r="I125" i="24"/>
  <c r="J115" i="24"/>
  <c r="K133" i="24"/>
  <c r="G114" i="24"/>
  <c r="F122" i="24"/>
  <c r="F117" i="24"/>
  <c r="D126" i="24"/>
  <c r="D127" i="24"/>
  <c r="H125" i="24"/>
  <c r="G123" i="24"/>
  <c r="H129" i="24"/>
  <c r="J112" i="24"/>
  <c r="G127" i="24"/>
  <c r="E121" i="24"/>
  <c r="E132" i="24"/>
  <c r="F121" i="24"/>
  <c r="D128" i="24"/>
  <c r="H114" i="24"/>
  <c r="J124" i="24"/>
  <c r="K125" i="24"/>
  <c r="H121" i="24"/>
  <c r="E128" i="24"/>
  <c r="J116" i="24"/>
  <c r="K129" i="24"/>
  <c r="G128" i="24"/>
  <c r="G131" i="24"/>
  <c r="G132" i="24"/>
  <c r="D133" i="24"/>
  <c r="J119" i="24"/>
  <c r="E126" i="24"/>
  <c r="J121" i="24"/>
  <c r="J133" i="24"/>
  <c r="G120" i="24"/>
  <c r="I111" i="24"/>
  <c r="E123" i="24"/>
  <c r="I116" i="24"/>
  <c r="E112" i="24"/>
  <c r="F113" i="24"/>
  <c r="I110" i="24"/>
  <c r="D125" i="24"/>
  <c r="F131" i="24"/>
  <c r="I129" i="24"/>
  <c r="E119" i="24"/>
  <c r="F110" i="24"/>
  <c r="H123" i="24"/>
  <c r="G129" i="24"/>
  <c r="H130" i="24"/>
  <c r="D115" i="24"/>
  <c r="E125" i="24"/>
  <c r="K116" i="24"/>
  <c r="I133" i="24"/>
  <c r="K54" i="24"/>
  <c r="H133" i="24"/>
  <c r="D123" i="24"/>
  <c r="I114" i="24"/>
  <c r="H120" i="24"/>
  <c r="K113" i="24"/>
  <c r="H117" i="24"/>
  <c r="G133" i="24"/>
  <c r="F118" i="24"/>
  <c r="E133" i="24"/>
  <c r="F114" i="24"/>
  <c r="G121" i="24"/>
  <c r="D124" i="24"/>
  <c r="D117" i="24"/>
  <c r="K114" i="24"/>
  <c r="F120" i="24"/>
  <c r="H127" i="24"/>
  <c r="H118" i="24"/>
  <c r="F130" i="24"/>
  <c r="I122" i="24"/>
  <c r="F123" i="24"/>
  <c r="J125" i="24"/>
  <c r="H131" i="24"/>
  <c r="H132" i="24"/>
  <c r="G116" i="24"/>
  <c r="F115" i="24"/>
  <c r="Z249" i="26"/>
  <c r="E51" i="24"/>
  <c r="F133" i="24"/>
  <c r="I123" i="24"/>
  <c r="D122" i="24"/>
  <c r="G110" i="24"/>
  <c r="E113" i="24"/>
  <c r="D132" i="24"/>
  <c r="BJ250" i="26"/>
  <c r="H81" i="24"/>
  <c r="H111" i="24" s="1"/>
  <c r="E118" i="24"/>
  <c r="F128" i="24"/>
  <c r="F132" i="24"/>
  <c r="H128" i="24"/>
  <c r="I115" i="24"/>
  <c r="K121" i="24"/>
  <c r="I130" i="24"/>
  <c r="G117" i="24"/>
  <c r="E127" i="24"/>
  <c r="I119" i="24"/>
  <c r="E114" i="24"/>
  <c r="D114" i="24"/>
  <c r="K122" i="24"/>
  <c r="K117" i="24"/>
  <c r="K124" i="24"/>
  <c r="D129" i="24"/>
  <c r="K111" i="24"/>
  <c r="D112" i="24"/>
  <c r="E131" i="24"/>
  <c r="E116" i="24"/>
  <c r="F112" i="24"/>
  <c r="D113" i="24"/>
  <c r="D116" i="24"/>
  <c r="BV250" i="26"/>
  <c r="I82" i="24"/>
  <c r="I112" i="24" s="1"/>
  <c r="AX249" i="26"/>
  <c r="G61" i="24"/>
  <c r="F116" i="24"/>
  <c r="E130" i="24"/>
  <c r="E122" i="24"/>
  <c r="E110" i="24"/>
  <c r="I124" i="24"/>
  <c r="J123" i="24"/>
  <c r="D121" i="24"/>
  <c r="J117" i="24"/>
  <c r="K115" i="24"/>
  <c r="D118" i="24"/>
  <c r="G119" i="24"/>
  <c r="D131" i="24"/>
  <c r="K112" i="24"/>
  <c r="BV249" i="26"/>
  <c r="I53" i="24"/>
  <c r="J118" i="24"/>
  <c r="F124" i="24"/>
  <c r="K118" i="24"/>
  <c r="H113" i="24"/>
  <c r="H122" i="24"/>
  <c r="E115" i="24"/>
  <c r="BJ249" i="26"/>
  <c r="H51" i="24"/>
  <c r="J130" i="24"/>
  <c r="K119" i="24"/>
  <c r="H116" i="24"/>
  <c r="G124" i="24"/>
  <c r="G115" i="24"/>
  <c r="F127" i="24"/>
  <c r="Z250" i="26"/>
  <c r="E81" i="24"/>
  <c r="E111" i="24" s="1"/>
  <c r="D119" i="24"/>
  <c r="F129" i="24"/>
  <c r="D120" i="24"/>
  <c r="H110" i="24"/>
  <c r="H119" i="24"/>
  <c r="I117" i="24"/>
  <c r="J129" i="24"/>
  <c r="I113" i="24"/>
  <c r="H126" i="24"/>
  <c r="G113" i="24"/>
  <c r="F126" i="24"/>
  <c r="E120" i="24"/>
  <c r="D130" i="24"/>
  <c r="E117" i="24"/>
  <c r="G125" i="24"/>
  <c r="L50" i="24"/>
  <c r="DF249" i="26"/>
  <c r="L80" i="24"/>
  <c r="L110" i="24" s="1"/>
  <c r="DF250" i="26"/>
  <c r="AL249" i="26"/>
  <c r="AL250" i="26"/>
  <c r="N250" i="26"/>
  <c r="N249" i="26"/>
  <c r="AX250" i="26"/>
  <c r="CH249" i="26"/>
  <c r="CH250" i="26"/>
  <c r="F19" i="24" l="1"/>
  <c r="J110" i="24"/>
  <c r="L109" i="24"/>
  <c r="G111" i="24"/>
  <c r="H112" i="24"/>
  <c r="K42" i="24"/>
  <c r="G34" i="24"/>
  <c r="D111" i="24"/>
  <c r="K38" i="24"/>
  <c r="G39" i="24"/>
  <c r="H39" i="24" s="1"/>
  <c r="G38" i="24"/>
  <c r="F111" i="24"/>
  <c r="G42" i="24"/>
  <c r="H42" i="24" s="1"/>
  <c r="G32" i="24"/>
  <c r="K32" i="24"/>
  <c r="G112" i="24"/>
  <c r="K110" i="24"/>
  <c r="CK73" i="25"/>
  <c r="CK228" i="26" s="1"/>
  <c r="CK70" i="25"/>
  <c r="CK218" i="26" s="1"/>
  <c r="CJ70" i="25"/>
  <c r="CJ218" i="26" s="1"/>
  <c r="CK61" i="25"/>
  <c r="CK188" i="26" s="1"/>
  <c r="CJ58" i="25"/>
  <c r="CJ178" i="26" s="1"/>
  <c r="CK55" i="25"/>
  <c r="CJ37" i="25"/>
  <c r="L158" i="24" l="1"/>
  <c r="N38" i="24" s="1"/>
  <c r="L148" i="24"/>
  <c r="N28" i="24" s="1"/>
  <c r="L157" i="24"/>
  <c r="N37" i="24" s="1"/>
  <c r="L147" i="24"/>
  <c r="N27" i="24" s="1"/>
  <c r="L156" i="24"/>
  <c r="N36" i="24" s="1"/>
  <c r="L146" i="24"/>
  <c r="N26" i="24" s="1"/>
  <c r="L155" i="24"/>
  <c r="N35" i="24" s="1"/>
  <c r="L145" i="24"/>
  <c r="N25" i="24" s="1"/>
  <c r="L152" i="24"/>
  <c r="N32" i="24" s="1"/>
  <c r="L142" i="24"/>
  <c r="N22" i="24" s="1"/>
  <c r="L161" i="24"/>
  <c r="N41" i="24" s="1"/>
  <c r="L151" i="24"/>
  <c r="N31" i="24" s="1"/>
  <c r="L141" i="24"/>
  <c r="N21" i="24" s="1"/>
  <c r="L160" i="24"/>
  <c r="N40" i="24" s="1"/>
  <c r="L150" i="24"/>
  <c r="N30" i="24" s="1"/>
  <c r="L140" i="24"/>
  <c r="N20" i="24" s="1"/>
  <c r="L159" i="24"/>
  <c r="N39" i="24" s="1"/>
  <c r="L149" i="24"/>
  <c r="N29" i="24" s="1"/>
  <c r="L154" i="24"/>
  <c r="N34" i="24" s="1"/>
  <c r="L144" i="24"/>
  <c r="N24" i="24" s="1"/>
  <c r="L153" i="24"/>
  <c r="N33" i="24" s="1"/>
  <c r="L143" i="24"/>
  <c r="N23" i="24" s="1"/>
  <c r="L162" i="24"/>
  <c r="N42" i="24" s="1"/>
  <c r="L139" i="24"/>
  <c r="N19" i="24" s="1"/>
  <c r="J39" i="24"/>
  <c r="I39" i="24"/>
  <c r="CJ108" i="26"/>
  <c r="CJ80" i="25"/>
  <c r="L39" i="24" a="1"/>
  <c r="L39" i="24" s="1"/>
  <c r="M39" i="24" s="1"/>
  <c r="CK168" i="26"/>
  <c r="CK173" i="26" s="1"/>
  <c r="CK176" i="26" s="1"/>
  <c r="CT176" i="26" s="1"/>
  <c r="K96" i="24" s="1"/>
  <c r="CK80" i="25"/>
  <c r="G27" i="24"/>
  <c r="I27" i="24" s="1"/>
  <c r="G26" i="24"/>
  <c r="J26" i="24" s="1"/>
  <c r="BI81" i="25"/>
  <c r="I42" i="24"/>
  <c r="I34" i="24"/>
  <c r="H34" i="24"/>
  <c r="J34" i="24"/>
  <c r="CK191" i="26"/>
  <c r="CT191" i="26" s="1"/>
  <c r="K68" i="24" s="1"/>
  <c r="CK193" i="26"/>
  <c r="CK196" i="26" s="1"/>
  <c r="CT196" i="26" s="1"/>
  <c r="K98" i="24" s="1"/>
  <c r="CK221" i="26"/>
  <c r="CK223" i="26"/>
  <c r="CK226" i="26" s="1"/>
  <c r="CG81" i="25"/>
  <c r="L34" i="24" a="1"/>
  <c r="L34" i="24" s="1"/>
  <c r="M34" i="24" s="1"/>
  <c r="CK233" i="26"/>
  <c r="CK236" i="26" s="1"/>
  <c r="CT236" i="26" s="1"/>
  <c r="K102" i="24" s="1"/>
  <c r="CK231" i="26"/>
  <c r="CT231" i="26" s="1"/>
  <c r="K72" i="24" s="1"/>
  <c r="AW81" i="25"/>
  <c r="CJ223" i="26"/>
  <c r="CJ226" i="26" s="1"/>
  <c r="CJ221" i="26"/>
  <c r="BU81" i="25"/>
  <c r="CJ181" i="26"/>
  <c r="CT181" i="26" s="1"/>
  <c r="K67" i="24" s="1"/>
  <c r="CJ183" i="26"/>
  <c r="CJ186" i="26" s="1"/>
  <c r="CT186" i="26" s="1"/>
  <c r="K97" i="24" s="1"/>
  <c r="CJ113" i="26"/>
  <c r="CJ116" i="26" s="1"/>
  <c r="CT116" i="26" s="1"/>
  <c r="CJ111" i="26"/>
  <c r="CT111" i="26" s="1"/>
  <c r="CK171" i="26"/>
  <c r="CT171" i="26" s="1"/>
  <c r="K66" i="24" s="1"/>
  <c r="L38" i="24" a="1"/>
  <c r="L38" i="24" s="1"/>
  <c r="M38" i="24" s="1"/>
  <c r="I38" i="24"/>
  <c r="H38" i="24"/>
  <c r="J38" i="24"/>
  <c r="K19" i="24"/>
  <c r="K39" i="24"/>
  <c r="L42" i="24" a="1"/>
  <c r="L42" i="24" s="1"/>
  <c r="M42" i="24" s="1"/>
  <c r="G28" i="24"/>
  <c r="K28" i="24"/>
  <c r="K34" i="24"/>
  <c r="G24" i="24"/>
  <c r="K24" i="24"/>
  <c r="K27" i="24"/>
  <c r="G22" i="24"/>
  <c r="K22" i="24"/>
  <c r="K20" i="24"/>
  <c r="K23" i="24"/>
  <c r="G23" i="24"/>
  <c r="K30" i="24"/>
  <c r="G30" i="24"/>
  <c r="K33" i="24"/>
  <c r="G33" i="24"/>
  <c r="G20" i="24"/>
  <c r="G31" i="24"/>
  <c r="K31" i="24"/>
  <c r="L32" i="24" a="1"/>
  <c r="L32" i="24" s="1"/>
  <c r="M32" i="24" s="1"/>
  <c r="J32" i="24"/>
  <c r="H32" i="24"/>
  <c r="I32" i="24"/>
  <c r="G21" i="24"/>
  <c r="K21" i="24"/>
  <c r="G25" i="24"/>
  <c r="K25" i="24"/>
  <c r="J42" i="24"/>
  <c r="K26" i="24"/>
  <c r="DE81" i="25"/>
  <c r="AK81" i="25"/>
  <c r="Y81" i="25"/>
  <c r="M81" i="25"/>
  <c r="D4" i="24"/>
  <c r="H79" i="24"/>
  <c r="J79" i="24"/>
  <c r="E49" i="24"/>
  <c r="I49" i="24"/>
  <c r="F49" i="24"/>
  <c r="J49" i="24"/>
  <c r="G49" i="24"/>
  <c r="H49" i="24"/>
  <c r="L49" i="24"/>
  <c r="D49" i="24"/>
  <c r="D8" i="24"/>
  <c r="D6" i="24"/>
  <c r="D5" i="24"/>
  <c r="L138" i="24" l="1"/>
  <c r="I26" i="24"/>
  <c r="L27" i="24" a="1"/>
  <c r="L27" i="24" s="1"/>
  <c r="M27" i="24" s="1"/>
  <c r="L26" i="24" a="1"/>
  <c r="L26" i="24" s="1"/>
  <c r="M26" i="24" s="1"/>
  <c r="CT221" i="26"/>
  <c r="K71" i="24" s="1"/>
  <c r="CT226" i="26"/>
  <c r="K101" i="24" s="1"/>
  <c r="J131" i="24" s="1"/>
  <c r="H26" i="24"/>
  <c r="H27" i="24"/>
  <c r="J27" i="24"/>
  <c r="CS81" i="25"/>
  <c r="J132" i="24"/>
  <c r="K132" i="24"/>
  <c r="I132" i="24"/>
  <c r="K127" i="24"/>
  <c r="I127" i="24"/>
  <c r="J127" i="24"/>
  <c r="K90" i="24"/>
  <c r="CT250" i="26"/>
  <c r="I128" i="24"/>
  <c r="J128" i="24"/>
  <c r="K128" i="24"/>
  <c r="J126" i="24"/>
  <c r="K126" i="24"/>
  <c r="I126" i="24"/>
  <c r="K60" i="24"/>
  <c r="CT249" i="26"/>
  <c r="L23" i="24" a="1"/>
  <c r="L23" i="24" s="1"/>
  <c r="M23" i="24" s="1"/>
  <c r="H23" i="24"/>
  <c r="I23" i="24"/>
  <c r="J23" i="24"/>
  <c r="L31" i="24" a="1"/>
  <c r="L31" i="24" s="1"/>
  <c r="M31" i="24" s="1"/>
  <c r="J31" i="24"/>
  <c r="I31" i="24"/>
  <c r="H31" i="24"/>
  <c r="G19" i="24"/>
  <c r="J19" i="24" s="1"/>
  <c r="I24" i="24"/>
  <c r="J24" i="24"/>
  <c r="H24" i="24"/>
  <c r="L24" i="24" a="1"/>
  <c r="L24" i="24" s="1"/>
  <c r="M24" i="24" s="1"/>
  <c r="I30" i="24"/>
  <c r="J30" i="24"/>
  <c r="H30" i="24"/>
  <c r="L30" i="24" a="1"/>
  <c r="L30" i="24" s="1"/>
  <c r="M30" i="24" s="1"/>
  <c r="J33" i="24"/>
  <c r="L33" i="24" a="1"/>
  <c r="L33" i="24" s="1"/>
  <c r="M33" i="24" s="1"/>
  <c r="I33" i="24"/>
  <c r="H33" i="24"/>
  <c r="I21" i="24"/>
  <c r="H21" i="24"/>
  <c r="J21" i="24"/>
  <c r="L21" i="24" a="1"/>
  <c r="L21" i="24" s="1"/>
  <c r="M21" i="24" s="1"/>
  <c r="L25" i="24" a="1"/>
  <c r="L25" i="24" s="1"/>
  <c r="M25" i="24" s="1"/>
  <c r="H25" i="24"/>
  <c r="I25" i="24"/>
  <c r="J25" i="24"/>
  <c r="H28" i="24"/>
  <c r="L28" i="24" a="1"/>
  <c r="L28" i="24" s="1"/>
  <c r="M28" i="24" s="1"/>
  <c r="J28" i="24"/>
  <c r="I28" i="24"/>
  <c r="H20" i="24"/>
  <c r="L20" i="24" a="1"/>
  <c r="L20" i="24" s="1"/>
  <c r="M20" i="24" s="1"/>
  <c r="J20" i="24"/>
  <c r="I20" i="24"/>
  <c r="L22" i="24" a="1"/>
  <c r="L22" i="24" s="1"/>
  <c r="M22" i="24" s="1"/>
  <c r="J22" i="24"/>
  <c r="I22" i="24"/>
  <c r="H22" i="24"/>
  <c r="G79" i="24"/>
  <c r="F79" i="24"/>
  <c r="I79" i="24"/>
  <c r="D79" i="24"/>
  <c r="L79" i="24"/>
  <c r="E79" i="24"/>
  <c r="D4" i="19"/>
  <c r="K131" i="24" l="1"/>
  <c r="K40" i="24" s="1"/>
  <c r="I131" i="24"/>
  <c r="K49" i="24"/>
  <c r="K36" i="24"/>
  <c r="I19" i="24"/>
  <c r="L19" i="24" a="1"/>
  <c r="L19" i="24" s="1"/>
  <c r="M19" i="24" s="1"/>
  <c r="H19" i="24"/>
  <c r="K35" i="24"/>
  <c r="G36" i="24"/>
  <c r="G35" i="24"/>
  <c r="G37" i="24"/>
  <c r="G41" i="24"/>
  <c r="J120" i="24"/>
  <c r="K120" i="24"/>
  <c r="I120" i="24"/>
  <c r="K79" i="24"/>
  <c r="K41" i="24"/>
  <c r="K37" i="24"/>
  <c r="D109" i="24"/>
  <c r="D149" i="24" s="1"/>
  <c r="F109" i="24"/>
  <c r="F155" i="24" s="1"/>
  <c r="H109" i="24"/>
  <c r="H139" i="24" s="1"/>
  <c r="E109" i="24"/>
  <c r="E159" i="24" s="1"/>
  <c r="G109" i="24"/>
  <c r="G156" i="24" s="1"/>
  <c r="M230" i="20"/>
  <c r="M235" i="20" s="1"/>
  <c r="L230" i="20"/>
  <c r="L235" i="20" s="1"/>
  <c r="K230" i="20"/>
  <c r="K235" i="20" s="1"/>
  <c r="J230" i="20"/>
  <c r="J235" i="20" s="1"/>
  <c r="I230" i="20"/>
  <c r="I235" i="20" s="1"/>
  <c r="H230" i="20"/>
  <c r="H235" i="20" s="1"/>
  <c r="G230" i="20"/>
  <c r="G235" i="20" s="1"/>
  <c r="F230" i="20"/>
  <c r="F235" i="20" s="1"/>
  <c r="E230" i="20"/>
  <c r="E235" i="20" s="1"/>
  <c r="D230" i="20"/>
  <c r="D235" i="20" s="1"/>
  <c r="M229" i="20"/>
  <c r="M234" i="20" s="1"/>
  <c r="L229" i="20"/>
  <c r="L234" i="20" s="1"/>
  <c r="K229" i="20"/>
  <c r="K234" i="20" s="1"/>
  <c r="J229" i="20"/>
  <c r="J234" i="20" s="1"/>
  <c r="I229" i="20"/>
  <c r="I234" i="20" s="1"/>
  <c r="H229" i="20"/>
  <c r="H234" i="20" s="1"/>
  <c r="G229" i="20"/>
  <c r="G234" i="20" s="1"/>
  <c r="F229" i="20"/>
  <c r="F234" i="20" s="1"/>
  <c r="E229" i="20"/>
  <c r="E234" i="20" s="1"/>
  <c r="D229" i="20"/>
  <c r="D234" i="20" s="1"/>
  <c r="M228" i="20"/>
  <c r="L228" i="20"/>
  <c r="L233" i="20" s="1"/>
  <c r="K228" i="20"/>
  <c r="K233" i="20" s="1"/>
  <c r="J228" i="20"/>
  <c r="J233" i="20" s="1"/>
  <c r="I228" i="20"/>
  <c r="H228" i="20"/>
  <c r="H233" i="20" s="1"/>
  <c r="G228" i="20"/>
  <c r="G233" i="20" s="1"/>
  <c r="F228" i="20"/>
  <c r="E228" i="20"/>
  <c r="D228" i="20"/>
  <c r="D233" i="20" s="1"/>
  <c r="M220" i="20"/>
  <c r="M225" i="20" s="1"/>
  <c r="L220" i="20"/>
  <c r="L225" i="20" s="1"/>
  <c r="K220" i="20"/>
  <c r="K225" i="20" s="1"/>
  <c r="J220" i="20"/>
  <c r="J225" i="20" s="1"/>
  <c r="I220" i="20"/>
  <c r="I225" i="20" s="1"/>
  <c r="H220" i="20"/>
  <c r="H225" i="20" s="1"/>
  <c r="G220" i="20"/>
  <c r="G225" i="20" s="1"/>
  <c r="F220" i="20"/>
  <c r="F225" i="20" s="1"/>
  <c r="E220" i="20"/>
  <c r="E225" i="20" s="1"/>
  <c r="D220" i="20"/>
  <c r="D225" i="20" s="1"/>
  <c r="M219" i="20"/>
  <c r="M224" i="20" s="1"/>
  <c r="L219" i="20"/>
  <c r="L224" i="20" s="1"/>
  <c r="K219" i="20"/>
  <c r="K224" i="20" s="1"/>
  <c r="J219" i="20"/>
  <c r="J224" i="20" s="1"/>
  <c r="I219" i="20"/>
  <c r="I224" i="20" s="1"/>
  <c r="H219" i="20"/>
  <c r="H224" i="20" s="1"/>
  <c r="G219" i="20"/>
  <c r="G224" i="20" s="1"/>
  <c r="F219" i="20"/>
  <c r="F224" i="20" s="1"/>
  <c r="E219" i="20"/>
  <c r="E224" i="20" s="1"/>
  <c r="D219" i="20"/>
  <c r="D224" i="20" s="1"/>
  <c r="M218" i="20"/>
  <c r="M223" i="20" s="1"/>
  <c r="L218" i="20"/>
  <c r="L223" i="20" s="1"/>
  <c r="K218" i="20"/>
  <c r="J218" i="20"/>
  <c r="J223" i="20" s="1"/>
  <c r="I218" i="20"/>
  <c r="I223" i="20" s="1"/>
  <c r="H218" i="20"/>
  <c r="G218" i="20"/>
  <c r="F218" i="20"/>
  <c r="F223" i="20" s="1"/>
  <c r="E218" i="20"/>
  <c r="E223" i="20" s="1"/>
  <c r="D218" i="20"/>
  <c r="D223" i="20" s="1"/>
  <c r="M240" i="20"/>
  <c r="M245" i="20" s="1"/>
  <c r="L240" i="20"/>
  <c r="L245" i="20" s="1"/>
  <c r="K240" i="20"/>
  <c r="K245" i="20" s="1"/>
  <c r="J240" i="20"/>
  <c r="J245" i="20" s="1"/>
  <c r="I240" i="20"/>
  <c r="I245" i="20" s="1"/>
  <c r="H240" i="20"/>
  <c r="H245" i="20" s="1"/>
  <c r="G240" i="20"/>
  <c r="G245" i="20" s="1"/>
  <c r="F240" i="20"/>
  <c r="F245" i="20" s="1"/>
  <c r="E240" i="20"/>
  <c r="E245" i="20" s="1"/>
  <c r="D240" i="20"/>
  <c r="D245" i="20" s="1"/>
  <c r="M239" i="20"/>
  <c r="M244" i="20" s="1"/>
  <c r="L239" i="20"/>
  <c r="L244" i="20" s="1"/>
  <c r="K239" i="20"/>
  <c r="K244" i="20" s="1"/>
  <c r="J239" i="20"/>
  <c r="J244" i="20" s="1"/>
  <c r="I239" i="20"/>
  <c r="I244" i="20" s="1"/>
  <c r="H239" i="20"/>
  <c r="H244" i="20" s="1"/>
  <c r="G239" i="20"/>
  <c r="G244" i="20" s="1"/>
  <c r="F239" i="20"/>
  <c r="F244" i="20" s="1"/>
  <c r="E239" i="20"/>
  <c r="E244" i="20" s="1"/>
  <c r="D239" i="20"/>
  <c r="D244" i="20" s="1"/>
  <c r="M238" i="20"/>
  <c r="L238" i="20"/>
  <c r="K238" i="20"/>
  <c r="K243" i="20" s="1"/>
  <c r="J238" i="20"/>
  <c r="I238" i="20"/>
  <c r="H238" i="20"/>
  <c r="H243" i="20" s="1"/>
  <c r="G238" i="20"/>
  <c r="G243" i="20" s="1"/>
  <c r="F238" i="20"/>
  <c r="F243" i="20" s="1"/>
  <c r="E238" i="20"/>
  <c r="D238" i="20"/>
  <c r="M210" i="20"/>
  <c r="M215" i="20" s="1"/>
  <c r="L210" i="20"/>
  <c r="L215" i="20" s="1"/>
  <c r="K210" i="20"/>
  <c r="K215" i="20" s="1"/>
  <c r="J210" i="20"/>
  <c r="J215" i="20" s="1"/>
  <c r="I210" i="20"/>
  <c r="I215" i="20" s="1"/>
  <c r="H210" i="20"/>
  <c r="H215" i="20" s="1"/>
  <c r="G210" i="20"/>
  <c r="G215" i="20" s="1"/>
  <c r="F210" i="20"/>
  <c r="F215" i="20" s="1"/>
  <c r="E210" i="20"/>
  <c r="E215" i="20" s="1"/>
  <c r="D210" i="20"/>
  <c r="D215" i="20" s="1"/>
  <c r="M209" i="20"/>
  <c r="M214" i="20" s="1"/>
  <c r="L209" i="20"/>
  <c r="L214" i="20" s="1"/>
  <c r="K209" i="20"/>
  <c r="K214" i="20" s="1"/>
  <c r="J209" i="20"/>
  <c r="J214" i="20" s="1"/>
  <c r="I209" i="20"/>
  <c r="I214" i="20" s="1"/>
  <c r="H209" i="20"/>
  <c r="H214" i="20" s="1"/>
  <c r="G209" i="20"/>
  <c r="G214" i="20" s="1"/>
  <c r="F209" i="20"/>
  <c r="F214" i="20" s="1"/>
  <c r="E209" i="20"/>
  <c r="E214" i="20" s="1"/>
  <c r="D209" i="20"/>
  <c r="D214" i="20" s="1"/>
  <c r="M208" i="20"/>
  <c r="L208" i="20"/>
  <c r="K208" i="20"/>
  <c r="J208" i="20"/>
  <c r="J213" i="20" s="1"/>
  <c r="I208" i="20"/>
  <c r="I213" i="20" s="1"/>
  <c r="H208" i="20"/>
  <c r="H213" i="20" s="1"/>
  <c r="G208" i="20"/>
  <c r="F208" i="20"/>
  <c r="F213" i="20" s="1"/>
  <c r="E208" i="20"/>
  <c r="E213" i="20" s="1"/>
  <c r="D208" i="20"/>
  <c r="M200" i="20"/>
  <c r="M205" i="20" s="1"/>
  <c r="L200" i="20"/>
  <c r="L205" i="20" s="1"/>
  <c r="K200" i="20"/>
  <c r="K205" i="20" s="1"/>
  <c r="J200" i="20"/>
  <c r="J205" i="20" s="1"/>
  <c r="I200" i="20"/>
  <c r="I205" i="20" s="1"/>
  <c r="H200" i="20"/>
  <c r="H205" i="20" s="1"/>
  <c r="G200" i="20"/>
  <c r="G205" i="20" s="1"/>
  <c r="F200" i="20"/>
  <c r="F205" i="20" s="1"/>
  <c r="E200" i="20"/>
  <c r="E205" i="20" s="1"/>
  <c r="D200" i="20"/>
  <c r="D205" i="20" s="1"/>
  <c r="M199" i="20"/>
  <c r="M204" i="20" s="1"/>
  <c r="L199" i="20"/>
  <c r="L204" i="20" s="1"/>
  <c r="K199" i="20"/>
  <c r="K204" i="20" s="1"/>
  <c r="J199" i="20"/>
  <c r="J204" i="20" s="1"/>
  <c r="I199" i="20"/>
  <c r="I204" i="20" s="1"/>
  <c r="H199" i="20"/>
  <c r="H204" i="20" s="1"/>
  <c r="G199" i="20"/>
  <c r="G204" i="20" s="1"/>
  <c r="F199" i="20"/>
  <c r="F204" i="20" s="1"/>
  <c r="E199" i="20"/>
  <c r="E204" i="20" s="1"/>
  <c r="D199" i="20"/>
  <c r="D204" i="20" s="1"/>
  <c r="M198" i="20"/>
  <c r="L198" i="20"/>
  <c r="L203" i="20" s="1"/>
  <c r="K198" i="20"/>
  <c r="K203" i="20" s="1"/>
  <c r="J198" i="20"/>
  <c r="J203" i="20" s="1"/>
  <c r="I198" i="20"/>
  <c r="H198" i="20"/>
  <c r="H203" i="20" s="1"/>
  <c r="G198" i="20"/>
  <c r="G203" i="20" s="1"/>
  <c r="F198" i="20"/>
  <c r="E198" i="20"/>
  <c r="D198" i="20"/>
  <c r="D203" i="20" s="1"/>
  <c r="M190" i="20"/>
  <c r="M195" i="20" s="1"/>
  <c r="L190" i="20"/>
  <c r="K190" i="20"/>
  <c r="K195" i="20" s="1"/>
  <c r="J190" i="20"/>
  <c r="J195" i="20" s="1"/>
  <c r="I190" i="20"/>
  <c r="I195" i="20" s="1"/>
  <c r="H190" i="20"/>
  <c r="H195" i="20" s="1"/>
  <c r="G190" i="20"/>
  <c r="G195" i="20" s="1"/>
  <c r="F190" i="20"/>
  <c r="F195" i="20" s="1"/>
  <c r="E190" i="20"/>
  <c r="E195" i="20" s="1"/>
  <c r="D190" i="20"/>
  <c r="M189" i="20"/>
  <c r="M194" i="20" s="1"/>
  <c r="L189" i="20"/>
  <c r="L194" i="20" s="1"/>
  <c r="K189" i="20"/>
  <c r="K194" i="20" s="1"/>
  <c r="J189" i="20"/>
  <c r="J194" i="20" s="1"/>
  <c r="I189" i="20"/>
  <c r="I194" i="20" s="1"/>
  <c r="H189" i="20"/>
  <c r="H194" i="20" s="1"/>
  <c r="G189" i="20"/>
  <c r="G194" i="20" s="1"/>
  <c r="F189" i="20"/>
  <c r="F194" i="20" s="1"/>
  <c r="E189" i="20"/>
  <c r="E194" i="20" s="1"/>
  <c r="D189" i="20"/>
  <c r="D194" i="20" s="1"/>
  <c r="M188" i="20"/>
  <c r="M193" i="20" s="1"/>
  <c r="L188" i="20"/>
  <c r="L193" i="20" s="1"/>
  <c r="K188" i="20"/>
  <c r="J188" i="20"/>
  <c r="I188" i="20"/>
  <c r="I193" i="20" s="1"/>
  <c r="H188" i="20"/>
  <c r="G188" i="20"/>
  <c r="F188" i="20"/>
  <c r="F193" i="20" s="1"/>
  <c r="E188" i="20"/>
  <c r="E193" i="20" s="1"/>
  <c r="D188" i="20"/>
  <c r="D193" i="20" s="1"/>
  <c r="M180" i="20"/>
  <c r="M185" i="20" s="1"/>
  <c r="L180" i="20"/>
  <c r="L185" i="20" s="1"/>
  <c r="K180" i="20"/>
  <c r="K185" i="20" s="1"/>
  <c r="J180" i="20"/>
  <c r="J185" i="20" s="1"/>
  <c r="I180" i="20"/>
  <c r="I185" i="20" s="1"/>
  <c r="H180" i="20"/>
  <c r="H185" i="20" s="1"/>
  <c r="G180" i="20"/>
  <c r="G185" i="20" s="1"/>
  <c r="F180" i="20"/>
  <c r="E180" i="20"/>
  <c r="E185" i="20" s="1"/>
  <c r="D180" i="20"/>
  <c r="D185" i="20" s="1"/>
  <c r="M179" i="20"/>
  <c r="M184" i="20" s="1"/>
  <c r="L179" i="20"/>
  <c r="L184" i="20" s="1"/>
  <c r="K179" i="20"/>
  <c r="K184" i="20" s="1"/>
  <c r="J179" i="20"/>
  <c r="J184" i="20" s="1"/>
  <c r="I179" i="20"/>
  <c r="I184" i="20" s="1"/>
  <c r="H179" i="20"/>
  <c r="H184" i="20" s="1"/>
  <c r="G179" i="20"/>
  <c r="G184" i="20" s="1"/>
  <c r="F179" i="20"/>
  <c r="F184" i="20" s="1"/>
  <c r="E179" i="20"/>
  <c r="E184" i="20" s="1"/>
  <c r="D179" i="20"/>
  <c r="D184" i="20" s="1"/>
  <c r="M178" i="20"/>
  <c r="L178" i="20"/>
  <c r="L183" i="20" s="1"/>
  <c r="K178" i="20"/>
  <c r="K183" i="20" s="1"/>
  <c r="J178" i="20"/>
  <c r="I178" i="20"/>
  <c r="I183" i="20" s="1"/>
  <c r="H178" i="20"/>
  <c r="H183" i="20" s="1"/>
  <c r="G178" i="20"/>
  <c r="G183" i="20" s="1"/>
  <c r="F178" i="20"/>
  <c r="F183" i="20" s="1"/>
  <c r="E178" i="20"/>
  <c r="D178" i="20"/>
  <c r="D183" i="20" s="1"/>
  <c r="M170" i="20"/>
  <c r="M175" i="20" s="1"/>
  <c r="L170" i="20"/>
  <c r="L175" i="20" s="1"/>
  <c r="K170" i="20"/>
  <c r="K175" i="20" s="1"/>
  <c r="J170" i="20"/>
  <c r="J175" i="20" s="1"/>
  <c r="I170" i="20"/>
  <c r="I175" i="20" s="1"/>
  <c r="H170" i="20"/>
  <c r="G170" i="20"/>
  <c r="G175" i="20" s="1"/>
  <c r="F170" i="20"/>
  <c r="F175" i="20" s="1"/>
  <c r="E170" i="20"/>
  <c r="E175" i="20" s="1"/>
  <c r="D170" i="20"/>
  <c r="D175" i="20" s="1"/>
  <c r="M169" i="20"/>
  <c r="M174" i="20" s="1"/>
  <c r="L169" i="20"/>
  <c r="L174" i="20" s="1"/>
  <c r="K169" i="20"/>
  <c r="K174" i="20" s="1"/>
  <c r="J169" i="20"/>
  <c r="J174" i="20" s="1"/>
  <c r="I169" i="20"/>
  <c r="I174" i="20" s="1"/>
  <c r="H169" i="20"/>
  <c r="H174" i="20" s="1"/>
  <c r="G169" i="20"/>
  <c r="G174" i="20" s="1"/>
  <c r="F169" i="20"/>
  <c r="F174" i="20" s="1"/>
  <c r="E169" i="20"/>
  <c r="E174" i="20" s="1"/>
  <c r="D169" i="20"/>
  <c r="D174" i="20" s="1"/>
  <c r="M168" i="20"/>
  <c r="M173" i="20" s="1"/>
  <c r="L168" i="20"/>
  <c r="K168" i="20"/>
  <c r="J168" i="20"/>
  <c r="J173" i="20" s="1"/>
  <c r="I168" i="20"/>
  <c r="I173" i="20" s="1"/>
  <c r="H168" i="20"/>
  <c r="H173" i="20" s="1"/>
  <c r="G168" i="20"/>
  <c r="F168" i="20"/>
  <c r="F173" i="20" s="1"/>
  <c r="E168" i="20"/>
  <c r="E173" i="20" s="1"/>
  <c r="D168" i="20"/>
  <c r="M160" i="20"/>
  <c r="M165" i="20" s="1"/>
  <c r="L160" i="20"/>
  <c r="L165" i="20" s="1"/>
  <c r="K160" i="20"/>
  <c r="K165" i="20" s="1"/>
  <c r="J160" i="20"/>
  <c r="I160" i="20"/>
  <c r="I165" i="20" s="1"/>
  <c r="H160" i="20"/>
  <c r="H165" i="20" s="1"/>
  <c r="G160" i="20"/>
  <c r="G165" i="20" s="1"/>
  <c r="F160" i="20"/>
  <c r="F165" i="20" s="1"/>
  <c r="E160" i="20"/>
  <c r="E165" i="20" s="1"/>
  <c r="D160" i="20"/>
  <c r="D165" i="20" s="1"/>
  <c r="M159" i="20"/>
  <c r="M164" i="20" s="1"/>
  <c r="L159" i="20"/>
  <c r="L164" i="20" s="1"/>
  <c r="K159" i="20"/>
  <c r="K164" i="20" s="1"/>
  <c r="J159" i="20"/>
  <c r="J164" i="20" s="1"/>
  <c r="I159" i="20"/>
  <c r="I164" i="20" s="1"/>
  <c r="H159" i="20"/>
  <c r="H164" i="20" s="1"/>
  <c r="G159" i="20"/>
  <c r="G164" i="20" s="1"/>
  <c r="F159" i="20"/>
  <c r="F164" i="20" s="1"/>
  <c r="E159" i="20"/>
  <c r="E164" i="20" s="1"/>
  <c r="D159" i="20"/>
  <c r="D164" i="20" s="1"/>
  <c r="M158" i="20"/>
  <c r="M163" i="20" s="1"/>
  <c r="L158" i="20"/>
  <c r="L163" i="20" s="1"/>
  <c r="K158" i="20"/>
  <c r="K163" i="20" s="1"/>
  <c r="J158" i="20"/>
  <c r="J163" i="20" s="1"/>
  <c r="I158" i="20"/>
  <c r="H158" i="20"/>
  <c r="H161" i="20" s="1"/>
  <c r="G158" i="20"/>
  <c r="G163" i="20" s="1"/>
  <c r="F158" i="20"/>
  <c r="E158" i="20"/>
  <c r="E163" i="20" s="1"/>
  <c r="D158" i="20"/>
  <c r="D163" i="20" s="1"/>
  <c r="M150" i="20"/>
  <c r="M155" i="20" s="1"/>
  <c r="L150" i="20"/>
  <c r="L155" i="20" s="1"/>
  <c r="K150" i="20"/>
  <c r="K155" i="20" s="1"/>
  <c r="J150" i="20"/>
  <c r="J155" i="20" s="1"/>
  <c r="I150" i="20"/>
  <c r="I155" i="20" s="1"/>
  <c r="H150" i="20"/>
  <c r="H155" i="20" s="1"/>
  <c r="G150" i="20"/>
  <c r="G155" i="20" s="1"/>
  <c r="F150" i="20"/>
  <c r="F155" i="20" s="1"/>
  <c r="E150" i="20"/>
  <c r="E155" i="20" s="1"/>
  <c r="D150" i="20"/>
  <c r="D155" i="20" s="1"/>
  <c r="M149" i="20"/>
  <c r="M154" i="20" s="1"/>
  <c r="L149" i="20"/>
  <c r="L154" i="20" s="1"/>
  <c r="K149" i="20"/>
  <c r="K154" i="20" s="1"/>
  <c r="J149" i="20"/>
  <c r="J154" i="20" s="1"/>
  <c r="I149" i="20"/>
  <c r="I154" i="20" s="1"/>
  <c r="H149" i="20"/>
  <c r="H154" i="20" s="1"/>
  <c r="G149" i="20"/>
  <c r="G154" i="20" s="1"/>
  <c r="F149" i="20"/>
  <c r="F154" i="20" s="1"/>
  <c r="E149" i="20"/>
  <c r="E154" i="20" s="1"/>
  <c r="D149" i="20"/>
  <c r="D154" i="20" s="1"/>
  <c r="M148" i="20"/>
  <c r="M153" i="20" s="1"/>
  <c r="L148" i="20"/>
  <c r="L153" i="20" s="1"/>
  <c r="K148" i="20"/>
  <c r="J148" i="20"/>
  <c r="J153" i="20" s="1"/>
  <c r="I148" i="20"/>
  <c r="H148" i="20"/>
  <c r="G148" i="20"/>
  <c r="G153" i="20" s="1"/>
  <c r="F148" i="20"/>
  <c r="F153" i="20" s="1"/>
  <c r="E148" i="20"/>
  <c r="E153" i="20" s="1"/>
  <c r="D148" i="20"/>
  <c r="D153" i="20" s="1"/>
  <c r="M140" i="20"/>
  <c r="M145" i="20" s="1"/>
  <c r="L140" i="20"/>
  <c r="L145" i="20" s="1"/>
  <c r="K140" i="20"/>
  <c r="K145" i="20" s="1"/>
  <c r="J140" i="20"/>
  <c r="J145" i="20" s="1"/>
  <c r="I140" i="20"/>
  <c r="I145" i="20" s="1"/>
  <c r="H140" i="20"/>
  <c r="H145" i="20" s="1"/>
  <c r="G140" i="20"/>
  <c r="G145" i="20" s="1"/>
  <c r="F140" i="20"/>
  <c r="F145" i="20" s="1"/>
  <c r="E140" i="20"/>
  <c r="E145" i="20" s="1"/>
  <c r="D140" i="20"/>
  <c r="D145" i="20" s="1"/>
  <c r="M139" i="20"/>
  <c r="M144" i="20" s="1"/>
  <c r="L139" i="20"/>
  <c r="L144" i="20" s="1"/>
  <c r="K139" i="20"/>
  <c r="K144" i="20" s="1"/>
  <c r="J139" i="20"/>
  <c r="J144" i="20" s="1"/>
  <c r="I139" i="20"/>
  <c r="I144" i="20" s="1"/>
  <c r="H139" i="20"/>
  <c r="H144" i="20" s="1"/>
  <c r="G139" i="20"/>
  <c r="G144" i="20" s="1"/>
  <c r="F139" i="20"/>
  <c r="F144" i="20" s="1"/>
  <c r="E139" i="20"/>
  <c r="E144" i="20" s="1"/>
  <c r="D139" i="20"/>
  <c r="D144" i="20" s="1"/>
  <c r="M138" i="20"/>
  <c r="L138" i="20"/>
  <c r="L143" i="20" s="1"/>
  <c r="K138" i="20"/>
  <c r="J138" i="20"/>
  <c r="I138" i="20"/>
  <c r="I143" i="20" s="1"/>
  <c r="H138" i="20"/>
  <c r="H143" i="20" s="1"/>
  <c r="G138" i="20"/>
  <c r="G143" i="20" s="1"/>
  <c r="F138" i="20"/>
  <c r="F143" i="20" s="1"/>
  <c r="E138" i="20"/>
  <c r="D138" i="20"/>
  <c r="D143" i="20" s="1"/>
  <c r="M130" i="20"/>
  <c r="M135" i="20" s="1"/>
  <c r="L130" i="20"/>
  <c r="L135" i="20" s="1"/>
  <c r="K130" i="20"/>
  <c r="K135" i="20" s="1"/>
  <c r="J130" i="20"/>
  <c r="J135" i="20" s="1"/>
  <c r="I130" i="20"/>
  <c r="I135" i="20" s="1"/>
  <c r="H130" i="20"/>
  <c r="H135" i="20" s="1"/>
  <c r="G130" i="20"/>
  <c r="G135" i="20" s="1"/>
  <c r="F130" i="20"/>
  <c r="F135" i="20" s="1"/>
  <c r="E130" i="20"/>
  <c r="E135" i="20" s="1"/>
  <c r="D130" i="20"/>
  <c r="D135" i="20" s="1"/>
  <c r="M129" i="20"/>
  <c r="M134" i="20" s="1"/>
  <c r="L129" i="20"/>
  <c r="L134" i="20" s="1"/>
  <c r="K129" i="20"/>
  <c r="K134" i="20" s="1"/>
  <c r="J129" i="20"/>
  <c r="J134" i="20" s="1"/>
  <c r="I129" i="20"/>
  <c r="I134" i="20" s="1"/>
  <c r="H129" i="20"/>
  <c r="H134" i="20" s="1"/>
  <c r="G129" i="20"/>
  <c r="G134" i="20" s="1"/>
  <c r="F129" i="20"/>
  <c r="F134" i="20" s="1"/>
  <c r="E129" i="20"/>
  <c r="E134" i="20" s="1"/>
  <c r="D129" i="20"/>
  <c r="D134" i="20" s="1"/>
  <c r="M128" i="20"/>
  <c r="L128" i="20"/>
  <c r="K128" i="20"/>
  <c r="K133" i="20" s="1"/>
  <c r="J128" i="20"/>
  <c r="J133" i="20" s="1"/>
  <c r="I128" i="20"/>
  <c r="I133" i="20" s="1"/>
  <c r="H128" i="20"/>
  <c r="H133" i="20" s="1"/>
  <c r="G128" i="20"/>
  <c r="F128" i="20"/>
  <c r="F133" i="20" s="1"/>
  <c r="E128" i="20"/>
  <c r="D128" i="20"/>
  <c r="M120" i="20"/>
  <c r="M125" i="20" s="1"/>
  <c r="L120" i="20"/>
  <c r="L125" i="20" s="1"/>
  <c r="K120" i="20"/>
  <c r="K125" i="20" s="1"/>
  <c r="J120" i="20"/>
  <c r="J125" i="20" s="1"/>
  <c r="I120" i="20"/>
  <c r="I125" i="20" s="1"/>
  <c r="H120" i="20"/>
  <c r="H125" i="20" s="1"/>
  <c r="G120" i="20"/>
  <c r="G125" i="20" s="1"/>
  <c r="F120" i="20"/>
  <c r="F125" i="20" s="1"/>
  <c r="E120" i="20"/>
  <c r="E125" i="20" s="1"/>
  <c r="D120" i="20"/>
  <c r="D125" i="20" s="1"/>
  <c r="M119" i="20"/>
  <c r="M124" i="20" s="1"/>
  <c r="L119" i="20"/>
  <c r="L124" i="20" s="1"/>
  <c r="K119" i="20"/>
  <c r="K124" i="20" s="1"/>
  <c r="J119" i="20"/>
  <c r="J124" i="20" s="1"/>
  <c r="I119" i="20"/>
  <c r="I124" i="20" s="1"/>
  <c r="H119" i="20"/>
  <c r="H124" i="20" s="1"/>
  <c r="G119" i="20"/>
  <c r="G124" i="20" s="1"/>
  <c r="F119" i="20"/>
  <c r="F124" i="20" s="1"/>
  <c r="E119" i="20"/>
  <c r="E124" i="20" s="1"/>
  <c r="D119" i="20"/>
  <c r="D124" i="20" s="1"/>
  <c r="M118" i="20"/>
  <c r="M123" i="20" s="1"/>
  <c r="L118" i="20"/>
  <c r="K118" i="20"/>
  <c r="K123" i="20" s="1"/>
  <c r="J118" i="20"/>
  <c r="I118" i="20"/>
  <c r="H118" i="20"/>
  <c r="H123" i="20" s="1"/>
  <c r="G118" i="20"/>
  <c r="F118" i="20"/>
  <c r="E118" i="20"/>
  <c r="E123" i="20" s="1"/>
  <c r="D118" i="20"/>
  <c r="M110" i="20"/>
  <c r="M115" i="20" s="1"/>
  <c r="L110" i="20"/>
  <c r="L115" i="20" s="1"/>
  <c r="K110" i="20"/>
  <c r="K115" i="20" s="1"/>
  <c r="J110" i="20"/>
  <c r="J115" i="20" s="1"/>
  <c r="I110" i="20"/>
  <c r="I115" i="20" s="1"/>
  <c r="H110" i="20"/>
  <c r="H115" i="20" s="1"/>
  <c r="G110" i="20"/>
  <c r="G115" i="20" s="1"/>
  <c r="F110" i="20"/>
  <c r="F115" i="20" s="1"/>
  <c r="E110" i="20"/>
  <c r="E115" i="20" s="1"/>
  <c r="D110" i="20"/>
  <c r="D115" i="20" s="1"/>
  <c r="M109" i="20"/>
  <c r="M114" i="20" s="1"/>
  <c r="L109" i="20"/>
  <c r="L114" i="20" s="1"/>
  <c r="K109" i="20"/>
  <c r="K114" i="20" s="1"/>
  <c r="J109" i="20"/>
  <c r="J114" i="20" s="1"/>
  <c r="I109" i="20"/>
  <c r="I114" i="20" s="1"/>
  <c r="H109" i="20"/>
  <c r="H114" i="20" s="1"/>
  <c r="G109" i="20"/>
  <c r="G114" i="20" s="1"/>
  <c r="F109" i="20"/>
  <c r="F114" i="20" s="1"/>
  <c r="E109" i="20"/>
  <c r="E114" i="20" s="1"/>
  <c r="D109" i="20"/>
  <c r="D114" i="20" s="1"/>
  <c r="M108" i="20"/>
  <c r="M113" i="20" s="1"/>
  <c r="L108" i="20"/>
  <c r="K108" i="20"/>
  <c r="J108" i="20"/>
  <c r="J113" i="20" s="1"/>
  <c r="I108" i="20"/>
  <c r="H108" i="20"/>
  <c r="G108" i="20"/>
  <c r="G113" i="20" s="1"/>
  <c r="F108" i="20"/>
  <c r="F113" i="20" s="1"/>
  <c r="E108" i="20"/>
  <c r="E113" i="20" s="1"/>
  <c r="D108" i="20"/>
  <c r="M100" i="20"/>
  <c r="M105" i="20" s="1"/>
  <c r="L100" i="20"/>
  <c r="L105" i="20" s="1"/>
  <c r="K100" i="20"/>
  <c r="K105" i="20" s="1"/>
  <c r="J100" i="20"/>
  <c r="J105" i="20" s="1"/>
  <c r="I100" i="20"/>
  <c r="I105" i="20" s="1"/>
  <c r="H100" i="20"/>
  <c r="H105" i="20" s="1"/>
  <c r="G100" i="20"/>
  <c r="G105" i="20" s="1"/>
  <c r="F100" i="20"/>
  <c r="F105" i="20" s="1"/>
  <c r="E100" i="20"/>
  <c r="E105" i="20" s="1"/>
  <c r="D100" i="20"/>
  <c r="D105" i="20" s="1"/>
  <c r="M99" i="20"/>
  <c r="M104" i="20" s="1"/>
  <c r="L99" i="20"/>
  <c r="L104" i="20" s="1"/>
  <c r="K99" i="20"/>
  <c r="K104" i="20" s="1"/>
  <c r="J99" i="20"/>
  <c r="J104" i="20" s="1"/>
  <c r="I99" i="20"/>
  <c r="I104" i="20" s="1"/>
  <c r="H99" i="20"/>
  <c r="H104" i="20" s="1"/>
  <c r="G99" i="20"/>
  <c r="G104" i="20" s="1"/>
  <c r="F99" i="20"/>
  <c r="F104" i="20" s="1"/>
  <c r="E99" i="20"/>
  <c r="E104" i="20" s="1"/>
  <c r="D99" i="20"/>
  <c r="D104" i="20" s="1"/>
  <c r="M98" i="20"/>
  <c r="L98" i="20"/>
  <c r="L103" i="20" s="1"/>
  <c r="K98" i="20"/>
  <c r="J98" i="20"/>
  <c r="I98" i="20"/>
  <c r="I101" i="20" s="1"/>
  <c r="H98" i="20"/>
  <c r="H103" i="20" s="1"/>
  <c r="G98" i="20"/>
  <c r="G103" i="20" s="1"/>
  <c r="F98" i="20"/>
  <c r="E98" i="20"/>
  <c r="E103" i="20" s="1"/>
  <c r="D98" i="20"/>
  <c r="D103" i="20" s="1"/>
  <c r="M90" i="20"/>
  <c r="M95" i="20" s="1"/>
  <c r="L90" i="20"/>
  <c r="L95" i="20" s="1"/>
  <c r="K90" i="20"/>
  <c r="K95" i="20" s="1"/>
  <c r="J90" i="20"/>
  <c r="J95" i="20" s="1"/>
  <c r="I90" i="20"/>
  <c r="I95" i="20" s="1"/>
  <c r="H90" i="20"/>
  <c r="H95" i="20" s="1"/>
  <c r="G90" i="20"/>
  <c r="G95" i="20" s="1"/>
  <c r="F90" i="20"/>
  <c r="F95" i="20" s="1"/>
  <c r="E90" i="20"/>
  <c r="E95" i="20" s="1"/>
  <c r="D90" i="20"/>
  <c r="D95" i="20" s="1"/>
  <c r="M89" i="20"/>
  <c r="M94" i="20" s="1"/>
  <c r="L89" i="20"/>
  <c r="L94" i="20" s="1"/>
  <c r="K89" i="20"/>
  <c r="K94" i="20" s="1"/>
  <c r="J89" i="20"/>
  <c r="I89" i="20"/>
  <c r="I94" i="20" s="1"/>
  <c r="H89" i="20"/>
  <c r="H94" i="20" s="1"/>
  <c r="G89" i="20"/>
  <c r="G94" i="20" s="1"/>
  <c r="F89" i="20"/>
  <c r="F94" i="20" s="1"/>
  <c r="E89" i="20"/>
  <c r="E94" i="20" s="1"/>
  <c r="D89" i="20"/>
  <c r="D94" i="20" s="1"/>
  <c r="M88" i="20"/>
  <c r="L88" i="20"/>
  <c r="K88" i="20"/>
  <c r="J88" i="20"/>
  <c r="J93" i="20" s="1"/>
  <c r="I88" i="20"/>
  <c r="I93" i="20" s="1"/>
  <c r="H88" i="20"/>
  <c r="G88" i="20"/>
  <c r="G93" i="20" s="1"/>
  <c r="F88" i="20"/>
  <c r="F93" i="20" s="1"/>
  <c r="E88" i="20"/>
  <c r="D88" i="20"/>
  <c r="M80" i="20"/>
  <c r="M85" i="20" s="1"/>
  <c r="L80" i="20"/>
  <c r="L85" i="20" s="1"/>
  <c r="K80" i="20"/>
  <c r="K85" i="20" s="1"/>
  <c r="J80" i="20"/>
  <c r="J85" i="20" s="1"/>
  <c r="I80" i="20"/>
  <c r="I85" i="20" s="1"/>
  <c r="H80" i="20"/>
  <c r="H85" i="20" s="1"/>
  <c r="G80" i="20"/>
  <c r="G85" i="20" s="1"/>
  <c r="F80" i="20"/>
  <c r="F85" i="20" s="1"/>
  <c r="E80" i="20"/>
  <c r="E85" i="20" s="1"/>
  <c r="D80" i="20"/>
  <c r="D85" i="20" s="1"/>
  <c r="M79" i="20"/>
  <c r="M84" i="20" s="1"/>
  <c r="L79" i="20"/>
  <c r="K79" i="20"/>
  <c r="K84" i="20" s="1"/>
  <c r="J79" i="20"/>
  <c r="J84" i="20" s="1"/>
  <c r="I79" i="20"/>
  <c r="I84" i="20" s="1"/>
  <c r="H79" i="20"/>
  <c r="H84" i="20" s="1"/>
  <c r="G79" i="20"/>
  <c r="G84" i="20" s="1"/>
  <c r="F79" i="20"/>
  <c r="F84" i="20" s="1"/>
  <c r="E79" i="20"/>
  <c r="E84" i="20" s="1"/>
  <c r="D79" i="20"/>
  <c r="M78" i="20"/>
  <c r="M83" i="20" s="1"/>
  <c r="L78" i="20"/>
  <c r="L83" i="20" s="1"/>
  <c r="K78" i="20"/>
  <c r="K83" i="20" s="1"/>
  <c r="J78" i="20"/>
  <c r="I78" i="20"/>
  <c r="I83" i="20" s="1"/>
  <c r="H78" i="20"/>
  <c r="H83" i="20" s="1"/>
  <c r="G78" i="20"/>
  <c r="F78" i="20"/>
  <c r="E78" i="20"/>
  <c r="E83" i="20" s="1"/>
  <c r="D78" i="20"/>
  <c r="D83" i="20" s="1"/>
  <c r="M70" i="20"/>
  <c r="M75" i="20" s="1"/>
  <c r="L70" i="20"/>
  <c r="L75" i="20" s="1"/>
  <c r="K70" i="20"/>
  <c r="K75" i="20" s="1"/>
  <c r="J70" i="20"/>
  <c r="J75" i="20" s="1"/>
  <c r="I70" i="20"/>
  <c r="I75" i="20" s="1"/>
  <c r="H70" i="20"/>
  <c r="H75" i="20" s="1"/>
  <c r="G70" i="20"/>
  <c r="G75" i="20" s="1"/>
  <c r="F70" i="20"/>
  <c r="F75" i="20" s="1"/>
  <c r="E70" i="20"/>
  <c r="E75" i="20" s="1"/>
  <c r="D70" i="20"/>
  <c r="D75" i="20" s="1"/>
  <c r="M69" i="20"/>
  <c r="M74" i="20" s="1"/>
  <c r="L69" i="20"/>
  <c r="L74" i="20" s="1"/>
  <c r="K69" i="20"/>
  <c r="K74" i="20" s="1"/>
  <c r="J69" i="20"/>
  <c r="J74" i="20" s="1"/>
  <c r="I69" i="20"/>
  <c r="I74" i="20" s="1"/>
  <c r="H69" i="20"/>
  <c r="H74" i="20" s="1"/>
  <c r="G69" i="20"/>
  <c r="G74" i="20" s="1"/>
  <c r="F69" i="20"/>
  <c r="F74" i="20" s="1"/>
  <c r="E69" i="20"/>
  <c r="E74" i="20" s="1"/>
  <c r="D69" i="20"/>
  <c r="D74" i="20" s="1"/>
  <c r="M68" i="20"/>
  <c r="M73" i="20" s="1"/>
  <c r="L68" i="20"/>
  <c r="K68" i="20"/>
  <c r="K73" i="20" s="1"/>
  <c r="J68" i="20"/>
  <c r="J73" i="20" s="1"/>
  <c r="I68" i="20"/>
  <c r="H68" i="20"/>
  <c r="H73" i="20" s="1"/>
  <c r="G68" i="20"/>
  <c r="G73" i="20" s="1"/>
  <c r="F68" i="20"/>
  <c r="F73" i="20" s="1"/>
  <c r="E68" i="20"/>
  <c r="E73" i="20" s="1"/>
  <c r="D68" i="20"/>
  <c r="M60" i="20"/>
  <c r="M65" i="20" s="1"/>
  <c r="L60" i="20"/>
  <c r="L65" i="20" s="1"/>
  <c r="K60" i="20"/>
  <c r="K65" i="20" s="1"/>
  <c r="J60" i="20"/>
  <c r="J65" i="20" s="1"/>
  <c r="I60" i="20"/>
  <c r="I65" i="20" s="1"/>
  <c r="H60" i="20"/>
  <c r="H65" i="20" s="1"/>
  <c r="G60" i="20"/>
  <c r="G65" i="20" s="1"/>
  <c r="F60" i="20"/>
  <c r="F65" i="20" s="1"/>
  <c r="E60" i="20"/>
  <c r="E65" i="20" s="1"/>
  <c r="D60" i="20"/>
  <c r="D65" i="20" s="1"/>
  <c r="M59" i="20"/>
  <c r="M64" i="20" s="1"/>
  <c r="L59" i="20"/>
  <c r="L64" i="20" s="1"/>
  <c r="K59" i="20"/>
  <c r="K64" i="20" s="1"/>
  <c r="J59" i="20"/>
  <c r="J64" i="20" s="1"/>
  <c r="I59" i="20"/>
  <c r="I64" i="20" s="1"/>
  <c r="H59" i="20"/>
  <c r="H64" i="20" s="1"/>
  <c r="G59" i="20"/>
  <c r="G64" i="20" s="1"/>
  <c r="F59" i="20"/>
  <c r="F64" i="20" s="1"/>
  <c r="E59" i="20"/>
  <c r="E64" i="20" s="1"/>
  <c r="D59" i="20"/>
  <c r="D64" i="20" s="1"/>
  <c r="M58" i="20"/>
  <c r="L58" i="20"/>
  <c r="L63" i="20" s="1"/>
  <c r="K58" i="20"/>
  <c r="J58" i="20"/>
  <c r="J63" i="20" s="1"/>
  <c r="I58" i="20"/>
  <c r="I63" i="20" s="1"/>
  <c r="H58" i="20"/>
  <c r="H61" i="20" s="1"/>
  <c r="G58" i="20"/>
  <c r="G63" i="20" s="1"/>
  <c r="F58" i="20"/>
  <c r="E58" i="20"/>
  <c r="E63" i="20" s="1"/>
  <c r="D58" i="20"/>
  <c r="D63" i="20" s="1"/>
  <c r="M50" i="20"/>
  <c r="M55" i="20" s="1"/>
  <c r="L50" i="20"/>
  <c r="L55" i="20" s="1"/>
  <c r="K50" i="20"/>
  <c r="K55" i="20" s="1"/>
  <c r="J50" i="20"/>
  <c r="J55" i="20" s="1"/>
  <c r="I50" i="20"/>
  <c r="I55" i="20" s="1"/>
  <c r="H50" i="20"/>
  <c r="H55" i="20" s="1"/>
  <c r="G50" i="20"/>
  <c r="G55" i="20" s="1"/>
  <c r="F50" i="20"/>
  <c r="F55" i="20" s="1"/>
  <c r="E50" i="20"/>
  <c r="E55" i="20" s="1"/>
  <c r="D50" i="20"/>
  <c r="D55" i="20" s="1"/>
  <c r="M49" i="20"/>
  <c r="M54" i="20" s="1"/>
  <c r="L49" i="20"/>
  <c r="L54" i="20" s="1"/>
  <c r="K49" i="20"/>
  <c r="K54" i="20" s="1"/>
  <c r="J49" i="20"/>
  <c r="J54" i="20" s="1"/>
  <c r="I49" i="20"/>
  <c r="I54" i="20" s="1"/>
  <c r="H49" i="20"/>
  <c r="H54" i="20" s="1"/>
  <c r="G49" i="20"/>
  <c r="G54" i="20" s="1"/>
  <c r="F49" i="20"/>
  <c r="F54" i="20" s="1"/>
  <c r="E49" i="20"/>
  <c r="E54" i="20" s="1"/>
  <c r="D49" i="20"/>
  <c r="D54" i="20" s="1"/>
  <c r="M48" i="20"/>
  <c r="L48" i="20"/>
  <c r="K48" i="20"/>
  <c r="K53" i="20" s="1"/>
  <c r="J48" i="20"/>
  <c r="J53" i="20" s="1"/>
  <c r="I48" i="20"/>
  <c r="I53" i="20" s="1"/>
  <c r="H48" i="20"/>
  <c r="G48" i="20"/>
  <c r="G53" i="20" s="1"/>
  <c r="F48" i="20"/>
  <c r="F53" i="20" s="1"/>
  <c r="E48" i="20"/>
  <c r="D48" i="20"/>
  <c r="D53" i="20" s="1"/>
  <c r="M40" i="20"/>
  <c r="M45" i="20" s="1"/>
  <c r="L40" i="20"/>
  <c r="L45" i="20" s="1"/>
  <c r="K40" i="20"/>
  <c r="K45" i="20" s="1"/>
  <c r="J40" i="20"/>
  <c r="J45" i="20" s="1"/>
  <c r="I40" i="20"/>
  <c r="I45" i="20" s="1"/>
  <c r="H40" i="20"/>
  <c r="H45" i="20" s="1"/>
  <c r="G40" i="20"/>
  <c r="G45" i="20" s="1"/>
  <c r="F40" i="20"/>
  <c r="F45" i="20" s="1"/>
  <c r="E40" i="20"/>
  <c r="E45" i="20" s="1"/>
  <c r="D40" i="20"/>
  <c r="D45" i="20" s="1"/>
  <c r="M39" i="20"/>
  <c r="M44" i="20" s="1"/>
  <c r="L39" i="20"/>
  <c r="K39" i="20"/>
  <c r="J39" i="20"/>
  <c r="J44" i="20" s="1"/>
  <c r="I39" i="20"/>
  <c r="I44" i="20" s="1"/>
  <c r="H39" i="20"/>
  <c r="H44" i="20" s="1"/>
  <c r="G39" i="20"/>
  <c r="G44" i="20" s="1"/>
  <c r="F39" i="20"/>
  <c r="F44" i="20" s="1"/>
  <c r="E39" i="20"/>
  <c r="E44" i="20" s="1"/>
  <c r="D39" i="20"/>
  <c r="D44" i="20" s="1"/>
  <c r="M38" i="20"/>
  <c r="L38" i="20"/>
  <c r="L43" i="20" s="1"/>
  <c r="K38" i="20"/>
  <c r="K43" i="20" s="1"/>
  <c r="J38" i="20"/>
  <c r="I38" i="20"/>
  <c r="H38" i="20"/>
  <c r="H43" i="20" s="1"/>
  <c r="G38" i="20"/>
  <c r="F38" i="20"/>
  <c r="F43" i="20" s="1"/>
  <c r="E38" i="20"/>
  <c r="E43" i="20" s="1"/>
  <c r="D38" i="20"/>
  <c r="D43" i="20" s="1"/>
  <c r="M30" i="20"/>
  <c r="M35" i="20" s="1"/>
  <c r="L30" i="20"/>
  <c r="L35" i="20" s="1"/>
  <c r="K30" i="20"/>
  <c r="K35" i="20" s="1"/>
  <c r="J30" i="20"/>
  <c r="J35" i="20" s="1"/>
  <c r="I30" i="20"/>
  <c r="I35" i="20" s="1"/>
  <c r="H30" i="20"/>
  <c r="H35" i="20" s="1"/>
  <c r="G30" i="20"/>
  <c r="G35" i="20" s="1"/>
  <c r="F30" i="20"/>
  <c r="F35" i="20" s="1"/>
  <c r="E30" i="20"/>
  <c r="E35" i="20" s="1"/>
  <c r="D30" i="20"/>
  <c r="D35" i="20" s="1"/>
  <c r="M29" i="20"/>
  <c r="L29" i="20"/>
  <c r="L34" i="20" s="1"/>
  <c r="K29" i="20"/>
  <c r="K34" i="20" s="1"/>
  <c r="J29" i="20"/>
  <c r="J34" i="20" s="1"/>
  <c r="I29" i="20"/>
  <c r="I34" i="20" s="1"/>
  <c r="H29" i="20"/>
  <c r="H34" i="20" s="1"/>
  <c r="G29" i="20"/>
  <c r="G34" i="20" s="1"/>
  <c r="F29" i="20"/>
  <c r="E29" i="20"/>
  <c r="D29" i="20"/>
  <c r="D34" i="20" s="1"/>
  <c r="M28" i="20"/>
  <c r="M33" i="20" s="1"/>
  <c r="L28" i="20"/>
  <c r="K28" i="20"/>
  <c r="J28" i="20"/>
  <c r="J33" i="20" s="1"/>
  <c r="I28" i="20"/>
  <c r="I33" i="20" s="1"/>
  <c r="H28" i="20"/>
  <c r="G28" i="20"/>
  <c r="F28" i="20"/>
  <c r="F33" i="20" s="1"/>
  <c r="E28" i="20"/>
  <c r="E33" i="20" s="1"/>
  <c r="D28" i="20"/>
  <c r="M20" i="20"/>
  <c r="M25" i="20" s="1"/>
  <c r="L20" i="20"/>
  <c r="L25" i="20" s="1"/>
  <c r="K20" i="20"/>
  <c r="K25" i="20" s="1"/>
  <c r="J20" i="20"/>
  <c r="J25" i="20" s="1"/>
  <c r="I20" i="20"/>
  <c r="I25" i="20" s="1"/>
  <c r="H20" i="20"/>
  <c r="H25" i="20" s="1"/>
  <c r="G20" i="20"/>
  <c r="G25" i="20" s="1"/>
  <c r="F20" i="20"/>
  <c r="F25" i="20" s="1"/>
  <c r="E20" i="20"/>
  <c r="E25" i="20" s="1"/>
  <c r="D20" i="20"/>
  <c r="D25" i="20" s="1"/>
  <c r="M19" i="20"/>
  <c r="M24" i="20" s="1"/>
  <c r="L19" i="20"/>
  <c r="L24" i="20" s="1"/>
  <c r="K19" i="20"/>
  <c r="K24" i="20" s="1"/>
  <c r="J19" i="20"/>
  <c r="J24" i="20" s="1"/>
  <c r="I19" i="20"/>
  <c r="I24" i="20" s="1"/>
  <c r="H19" i="20"/>
  <c r="H24" i="20" s="1"/>
  <c r="G19" i="20"/>
  <c r="G24" i="20" s="1"/>
  <c r="F19" i="20"/>
  <c r="F24" i="20" s="1"/>
  <c r="E19" i="20"/>
  <c r="E24" i="20" s="1"/>
  <c r="D19" i="20"/>
  <c r="D24" i="20" s="1"/>
  <c r="M18" i="20"/>
  <c r="M23" i="20" s="1"/>
  <c r="L18" i="20"/>
  <c r="L23" i="20" s="1"/>
  <c r="K18" i="20"/>
  <c r="K23" i="20" s="1"/>
  <c r="J18" i="20"/>
  <c r="J23" i="20" s="1"/>
  <c r="I18" i="20"/>
  <c r="I23" i="20" s="1"/>
  <c r="H18" i="20"/>
  <c r="G18" i="20"/>
  <c r="G23" i="20" s="1"/>
  <c r="F18" i="20"/>
  <c r="E18" i="20"/>
  <c r="E23" i="20" s="1"/>
  <c r="D18" i="20"/>
  <c r="D23" i="20" s="1"/>
  <c r="M10" i="20"/>
  <c r="M15" i="20" s="1"/>
  <c r="L10" i="20"/>
  <c r="L15" i="20" s="1"/>
  <c r="K10" i="20"/>
  <c r="K15" i="20" s="1"/>
  <c r="J10" i="20"/>
  <c r="J15" i="20" s="1"/>
  <c r="I10" i="20"/>
  <c r="I15" i="20" s="1"/>
  <c r="H10" i="20"/>
  <c r="H15" i="20" s="1"/>
  <c r="G10" i="20"/>
  <c r="G15" i="20" s="1"/>
  <c r="F10" i="20"/>
  <c r="F15" i="20" s="1"/>
  <c r="E10" i="20"/>
  <c r="E15" i="20" s="1"/>
  <c r="D10" i="20"/>
  <c r="M9" i="20"/>
  <c r="M14" i="20" s="1"/>
  <c r="L9" i="20"/>
  <c r="L14" i="20" s="1"/>
  <c r="K9" i="20"/>
  <c r="K14" i="20" s="1"/>
  <c r="J9" i="20"/>
  <c r="J14" i="20" s="1"/>
  <c r="I9" i="20"/>
  <c r="I14" i="20" s="1"/>
  <c r="H9" i="20"/>
  <c r="H14" i="20" s="1"/>
  <c r="G9" i="20"/>
  <c r="G14" i="20" s="1"/>
  <c r="F9" i="20"/>
  <c r="E9" i="20"/>
  <c r="E14" i="20" s="1"/>
  <c r="D9" i="20"/>
  <c r="D14" i="20" s="1"/>
  <c r="M8" i="20"/>
  <c r="L8" i="20"/>
  <c r="L13" i="20" s="1"/>
  <c r="K8" i="20"/>
  <c r="K13" i="20" s="1"/>
  <c r="J8" i="20"/>
  <c r="J13" i="20" s="1"/>
  <c r="I8" i="20"/>
  <c r="H8" i="20"/>
  <c r="H13" i="20" s="1"/>
  <c r="G8" i="20"/>
  <c r="G13" i="20" s="1"/>
  <c r="F8" i="20"/>
  <c r="F13" i="20" s="1"/>
  <c r="E8" i="20"/>
  <c r="D8" i="20"/>
  <c r="D13" i="20" s="1"/>
  <c r="G40" i="24" l="1"/>
  <c r="J40" i="24" s="1"/>
  <c r="J41" i="24"/>
  <c r="L41" i="24" a="1"/>
  <c r="L41" i="24" s="1"/>
  <c r="M41" i="24" s="1"/>
  <c r="I41" i="24"/>
  <c r="H41" i="24"/>
  <c r="L35" i="24" a="1"/>
  <c r="L35" i="24" s="1"/>
  <c r="M35" i="24" s="1"/>
  <c r="H35" i="24"/>
  <c r="J35" i="24"/>
  <c r="I35" i="24"/>
  <c r="H37" i="24"/>
  <c r="I37" i="24"/>
  <c r="L37" i="24" a="1"/>
  <c r="L37" i="24" s="1"/>
  <c r="M37" i="24" s="1"/>
  <c r="J37" i="24"/>
  <c r="D172" i="24"/>
  <c r="D18" i="24"/>
  <c r="K109" i="24"/>
  <c r="E18" i="24"/>
  <c r="J109" i="24"/>
  <c r="J159" i="24" s="1"/>
  <c r="I109" i="24"/>
  <c r="I139" i="24" s="1"/>
  <c r="I36" i="24"/>
  <c r="H36" i="24"/>
  <c r="J36" i="24"/>
  <c r="L36" i="24" a="1"/>
  <c r="L36" i="24" s="1"/>
  <c r="M36" i="24" s="1"/>
  <c r="F81" i="20"/>
  <c r="D156" i="20"/>
  <c r="F96" i="20"/>
  <c r="G106" i="20"/>
  <c r="G66" i="20"/>
  <c r="K31" i="20"/>
  <c r="D81" i="20"/>
  <c r="L81" i="20"/>
  <c r="H86" i="20"/>
  <c r="D241" i="20"/>
  <c r="L241" i="20"/>
  <c r="F231" i="20"/>
  <c r="M61" i="20"/>
  <c r="M76" i="20"/>
  <c r="E106" i="20"/>
  <c r="K211" i="20"/>
  <c r="D56" i="20"/>
  <c r="D211" i="20"/>
  <c r="L211" i="20"/>
  <c r="J36" i="20"/>
  <c r="J191" i="20"/>
  <c r="E143" i="24"/>
  <c r="E149" i="24"/>
  <c r="D141" i="24"/>
  <c r="D140" i="24"/>
  <c r="D156" i="24"/>
  <c r="D157" i="24"/>
  <c r="D161" i="24"/>
  <c r="D152" i="24"/>
  <c r="D142" i="24"/>
  <c r="D158" i="24"/>
  <c r="D148" i="24"/>
  <c r="E145" i="24"/>
  <c r="G150" i="24"/>
  <c r="F160" i="24"/>
  <c r="G152" i="24"/>
  <c r="F151" i="24"/>
  <c r="E153" i="24"/>
  <c r="F140" i="24"/>
  <c r="F156" i="24"/>
  <c r="E151" i="24"/>
  <c r="F153" i="24"/>
  <c r="F148" i="24"/>
  <c r="F143" i="24"/>
  <c r="E141" i="24"/>
  <c r="E161" i="24"/>
  <c r="H154" i="24"/>
  <c r="H150" i="24"/>
  <c r="H159" i="24"/>
  <c r="I153" i="24"/>
  <c r="I144" i="24"/>
  <c r="I161" i="24"/>
  <c r="I142" i="24"/>
  <c r="I145" i="24"/>
  <c r="I150" i="24"/>
  <c r="I147" i="24"/>
  <c r="I146" i="24"/>
  <c r="I148" i="24"/>
  <c r="I157" i="24"/>
  <c r="I162" i="24"/>
  <c r="G148" i="24"/>
  <c r="G147" i="24"/>
  <c r="G144" i="24"/>
  <c r="G139" i="24"/>
  <c r="G141" i="24"/>
  <c r="G153" i="24"/>
  <c r="G157" i="24"/>
  <c r="G154" i="24"/>
  <c r="G161" i="24"/>
  <c r="G143" i="24"/>
  <c r="G159" i="24"/>
  <c r="G145" i="24"/>
  <c r="G151" i="24"/>
  <c r="G149" i="24"/>
  <c r="G146" i="24"/>
  <c r="G162" i="24"/>
  <c r="G155" i="24"/>
  <c r="I143" i="24"/>
  <c r="G158" i="24"/>
  <c r="G140" i="24"/>
  <c r="H161" i="24"/>
  <c r="H156" i="24"/>
  <c r="H162" i="24"/>
  <c r="H146" i="24"/>
  <c r="H142" i="24"/>
  <c r="H141" i="24"/>
  <c r="H147" i="24"/>
  <c r="H153" i="24"/>
  <c r="H144" i="24"/>
  <c r="H145" i="24"/>
  <c r="H158" i="24"/>
  <c r="H152" i="24"/>
  <c r="H157" i="24"/>
  <c r="H148" i="24"/>
  <c r="H151" i="24"/>
  <c r="H149" i="24"/>
  <c r="H160" i="24"/>
  <c r="E148" i="24"/>
  <c r="E158" i="24"/>
  <c r="E139" i="24"/>
  <c r="E155" i="24"/>
  <c r="E154" i="24"/>
  <c r="E144" i="24"/>
  <c r="E156" i="24"/>
  <c r="E142" i="24"/>
  <c r="E150" i="24"/>
  <c r="E160" i="24"/>
  <c r="E147" i="24"/>
  <c r="E162" i="24"/>
  <c r="E152" i="24"/>
  <c r="E140" i="24"/>
  <c r="E146" i="24"/>
  <c r="E157" i="24"/>
  <c r="G160" i="24"/>
  <c r="F146" i="24"/>
  <c r="F158" i="24"/>
  <c r="F159" i="24"/>
  <c r="F152" i="24"/>
  <c r="F149" i="24"/>
  <c r="F142" i="24"/>
  <c r="F162" i="24"/>
  <c r="F141" i="24"/>
  <c r="F145" i="24"/>
  <c r="F154" i="24"/>
  <c r="F161" i="24"/>
  <c r="F157" i="24"/>
  <c r="F150" i="24"/>
  <c r="F147" i="24"/>
  <c r="F144" i="24"/>
  <c r="H155" i="24"/>
  <c r="D153" i="24"/>
  <c r="D159" i="24"/>
  <c r="D147" i="24"/>
  <c r="D155" i="24"/>
  <c r="D146" i="24"/>
  <c r="D160" i="24"/>
  <c r="D150" i="24"/>
  <c r="D145" i="24"/>
  <c r="D162" i="24"/>
  <c r="D139" i="24"/>
  <c r="D151" i="24"/>
  <c r="D154" i="24"/>
  <c r="D143" i="24"/>
  <c r="D144" i="24"/>
  <c r="H143" i="24"/>
  <c r="G142" i="24"/>
  <c r="F139" i="24"/>
  <c r="H140" i="24"/>
  <c r="L26" i="20"/>
  <c r="E46" i="20"/>
  <c r="F56" i="20"/>
  <c r="H76" i="20"/>
  <c r="M116" i="20"/>
  <c r="E231" i="20"/>
  <c r="M231" i="20"/>
  <c r="D141" i="20"/>
  <c r="H163" i="20"/>
  <c r="M191" i="20"/>
  <c r="I96" i="20"/>
  <c r="G16" i="20"/>
  <c r="G31" i="20"/>
  <c r="E31" i="20"/>
  <c r="J101" i="20"/>
  <c r="F111" i="20"/>
  <c r="D146" i="20"/>
  <c r="K171" i="20"/>
  <c r="E211" i="20"/>
  <c r="M211" i="20"/>
  <c r="F246" i="20"/>
  <c r="I81" i="20"/>
  <c r="H16" i="20"/>
  <c r="H21" i="20"/>
  <c r="F31" i="20"/>
  <c r="I41" i="20"/>
  <c r="K91" i="20"/>
  <c r="K111" i="20"/>
  <c r="L181" i="20"/>
  <c r="M196" i="20"/>
  <c r="E201" i="20"/>
  <c r="M201" i="20"/>
  <c r="F216" i="20"/>
  <c r="H221" i="20"/>
  <c r="F71" i="20"/>
  <c r="I11" i="20"/>
  <c r="L106" i="20"/>
  <c r="F146" i="20"/>
  <c r="F201" i="20"/>
  <c r="F76" i="20"/>
  <c r="E116" i="20"/>
  <c r="F176" i="20"/>
  <c r="G191" i="20"/>
  <c r="G201" i="20"/>
  <c r="I66" i="20"/>
  <c r="J76" i="20"/>
  <c r="J66" i="20"/>
  <c r="J116" i="20"/>
  <c r="H46" i="20"/>
  <c r="K86" i="20"/>
  <c r="D66" i="20"/>
  <c r="L66" i="20"/>
  <c r="E76" i="20"/>
  <c r="D106" i="20"/>
  <c r="F11" i="20"/>
  <c r="D11" i="20"/>
  <c r="K41" i="20"/>
  <c r="I51" i="20"/>
  <c r="E66" i="20"/>
  <c r="H63" i="20"/>
  <c r="H66" i="20" s="1"/>
  <c r="K76" i="20"/>
  <c r="M71" i="20"/>
  <c r="H101" i="20"/>
  <c r="M111" i="20"/>
  <c r="F131" i="20"/>
  <c r="G141" i="20"/>
  <c r="I151" i="20"/>
  <c r="E196" i="20"/>
  <c r="H236" i="20"/>
  <c r="E226" i="20"/>
  <c r="I26" i="20"/>
  <c r="G26" i="20"/>
  <c r="L41" i="20"/>
  <c r="G91" i="20"/>
  <c r="I131" i="20"/>
  <c r="L141" i="20"/>
  <c r="E151" i="20"/>
  <c r="G166" i="20"/>
  <c r="D181" i="20"/>
  <c r="J193" i="20"/>
  <c r="J196" i="20" s="1"/>
  <c r="F211" i="20"/>
  <c r="M213" i="20"/>
  <c r="M216" i="20" s="1"/>
  <c r="L243" i="20"/>
  <c r="M221" i="20"/>
  <c r="J11" i="20"/>
  <c r="J26" i="20"/>
  <c r="K21" i="20"/>
  <c r="M31" i="20"/>
  <c r="J51" i="20"/>
  <c r="I91" i="20"/>
  <c r="J151" i="20"/>
  <c r="K173" i="20"/>
  <c r="K176" i="20" s="1"/>
  <c r="G181" i="20"/>
  <c r="K26" i="20"/>
  <c r="F46" i="20"/>
  <c r="M226" i="20"/>
  <c r="K11" i="20"/>
  <c r="H31" i="20"/>
  <c r="H81" i="20"/>
  <c r="D91" i="20"/>
  <c r="L91" i="20"/>
  <c r="J91" i="20"/>
  <c r="E101" i="20"/>
  <c r="M101" i="20"/>
  <c r="M151" i="20"/>
  <c r="K161" i="20"/>
  <c r="E176" i="20"/>
  <c r="M176" i="20"/>
  <c r="H201" i="20"/>
  <c r="H216" i="20"/>
  <c r="H231" i="20"/>
  <c r="I171" i="20"/>
  <c r="D243" i="20"/>
  <c r="D246" i="20" s="1"/>
  <c r="I36" i="20"/>
  <c r="K44" i="20"/>
  <c r="K46" i="20" s="1"/>
  <c r="G71" i="20"/>
  <c r="I103" i="20"/>
  <c r="I106" i="20" s="1"/>
  <c r="G146" i="20"/>
  <c r="D166" i="20"/>
  <c r="L166" i="20"/>
  <c r="I191" i="20"/>
  <c r="I241" i="20"/>
  <c r="J221" i="20"/>
  <c r="D221" i="20"/>
  <c r="E11" i="20"/>
  <c r="M11" i="20"/>
  <c r="D41" i="20"/>
  <c r="L44" i="20"/>
  <c r="G56" i="20"/>
  <c r="E61" i="20"/>
  <c r="H71" i="20"/>
  <c r="I176" i="20"/>
  <c r="E191" i="20"/>
  <c r="J201" i="20"/>
  <c r="J216" i="20"/>
  <c r="H211" i="20"/>
  <c r="J241" i="20"/>
  <c r="F241" i="20"/>
  <c r="E221" i="20"/>
  <c r="J236" i="20"/>
  <c r="J231" i="20"/>
  <c r="I56" i="20"/>
  <c r="H186" i="20"/>
  <c r="K93" i="20"/>
  <c r="K96" i="20" s="1"/>
  <c r="F171" i="20"/>
  <c r="G186" i="20"/>
  <c r="K206" i="20"/>
  <c r="K201" i="20"/>
  <c r="I211" i="20"/>
  <c r="G241" i="20"/>
  <c r="L221" i="20"/>
  <c r="K231" i="20"/>
  <c r="J16" i="20"/>
  <c r="D26" i="20"/>
  <c r="K16" i="20"/>
  <c r="L16" i="20"/>
  <c r="E34" i="20"/>
  <c r="E36" i="20" s="1"/>
  <c r="D84" i="20"/>
  <c r="D86" i="20" s="1"/>
  <c r="F14" i="20"/>
  <c r="F16" i="20" s="1"/>
  <c r="M26" i="20"/>
  <c r="J111" i="20"/>
  <c r="I123" i="20"/>
  <c r="I126" i="20" s="1"/>
  <c r="I121" i="20"/>
  <c r="I13" i="20"/>
  <c r="I16" i="20" s="1"/>
  <c r="G11" i="20"/>
  <c r="E21" i="20"/>
  <c r="D33" i="20"/>
  <c r="D36" i="20" s="1"/>
  <c r="D31" i="20"/>
  <c r="I31" i="20"/>
  <c r="M34" i="20"/>
  <c r="M36" i="20" s="1"/>
  <c r="K51" i="20"/>
  <c r="G51" i="20"/>
  <c r="L84" i="20"/>
  <c r="L86" i="20" s="1"/>
  <c r="H93" i="20"/>
  <c r="H96" i="20" s="1"/>
  <c r="H91" i="20"/>
  <c r="H111" i="20"/>
  <c r="F116" i="20"/>
  <c r="E126" i="20"/>
  <c r="E156" i="20"/>
  <c r="E243" i="20"/>
  <c r="E246" i="20" s="1"/>
  <c r="E241" i="20"/>
  <c r="M243" i="20"/>
  <c r="M246" i="20" s="1"/>
  <c r="M241" i="20"/>
  <c r="E13" i="20"/>
  <c r="E16" i="20" s="1"/>
  <c r="G21" i="20"/>
  <c r="J31" i="20"/>
  <c r="G41" i="20"/>
  <c r="G43" i="20"/>
  <c r="G46" i="20" s="1"/>
  <c r="D46" i="20"/>
  <c r="D51" i="20"/>
  <c r="L51" i="20"/>
  <c r="L53" i="20"/>
  <c r="L56" i="20" s="1"/>
  <c r="I61" i="20"/>
  <c r="D73" i="20"/>
  <c r="D76" i="20" s="1"/>
  <c r="D71" i="20"/>
  <c r="L73" i="20"/>
  <c r="L76" i="20" s="1"/>
  <c r="L71" i="20"/>
  <c r="J71" i="20"/>
  <c r="G96" i="20"/>
  <c r="J94" i="20"/>
  <c r="J96" i="20" s="1"/>
  <c r="F103" i="20"/>
  <c r="F106" i="20" s="1"/>
  <c r="F101" i="20"/>
  <c r="L101" i="20"/>
  <c r="M103" i="20"/>
  <c r="M106" i="20" s="1"/>
  <c r="I111" i="20"/>
  <c r="I113" i="20"/>
  <c r="I116" i="20" s="1"/>
  <c r="G116" i="20"/>
  <c r="F121" i="20"/>
  <c r="F123" i="20"/>
  <c r="F126" i="20" s="1"/>
  <c r="E166" i="20"/>
  <c r="G173" i="20"/>
  <c r="G176" i="20" s="1"/>
  <c r="G171" i="20"/>
  <c r="F23" i="20"/>
  <c r="F26" i="20" s="1"/>
  <c r="F21" i="20"/>
  <c r="K61" i="20"/>
  <c r="K63" i="20"/>
  <c r="K66" i="20" s="1"/>
  <c r="D15" i="20"/>
  <c r="D16" i="20" s="1"/>
  <c r="L21" i="20"/>
  <c r="L93" i="20"/>
  <c r="L96" i="20" s="1"/>
  <c r="L113" i="20"/>
  <c r="L116" i="20" s="1"/>
  <c r="L111" i="20"/>
  <c r="K113" i="20"/>
  <c r="K116" i="20" s="1"/>
  <c r="L131" i="20"/>
  <c r="L133" i="20"/>
  <c r="L136" i="20" s="1"/>
  <c r="H23" i="20"/>
  <c r="H26" i="20" s="1"/>
  <c r="L33" i="20"/>
  <c r="L36" i="20" s="1"/>
  <c r="L31" i="20"/>
  <c r="F41" i="20"/>
  <c r="K56" i="20"/>
  <c r="I86" i="20"/>
  <c r="H136" i="20"/>
  <c r="M156" i="20"/>
  <c r="G156" i="20"/>
  <c r="K246" i="20"/>
  <c r="H11" i="20"/>
  <c r="M13" i="20"/>
  <c r="M16" i="20" s="1"/>
  <c r="K33" i="20"/>
  <c r="K36" i="20" s="1"/>
  <c r="E51" i="20"/>
  <c r="E53" i="20"/>
  <c r="E56" i="20" s="1"/>
  <c r="M51" i="20"/>
  <c r="M53" i="20"/>
  <c r="M56" i="20" s="1"/>
  <c r="J61" i="20"/>
  <c r="D61" i="20"/>
  <c r="K71" i="20"/>
  <c r="E81" i="20"/>
  <c r="M81" i="20"/>
  <c r="K81" i="20"/>
  <c r="M86" i="20"/>
  <c r="F91" i="20"/>
  <c r="E111" i="20"/>
  <c r="H113" i="20"/>
  <c r="H116" i="20" s="1"/>
  <c r="I141" i="20"/>
  <c r="E161" i="20"/>
  <c r="M161" i="20"/>
  <c r="K186" i="20"/>
  <c r="H191" i="20"/>
  <c r="H193" i="20"/>
  <c r="H196" i="20" s="1"/>
  <c r="D191" i="20"/>
  <c r="D195" i="20"/>
  <c r="D196" i="20" s="1"/>
  <c r="L191" i="20"/>
  <c r="L195" i="20"/>
  <c r="L196" i="20" s="1"/>
  <c r="M21" i="20"/>
  <c r="H41" i="20"/>
  <c r="H53" i="20"/>
  <c r="H56" i="20" s="1"/>
  <c r="H51" i="20"/>
  <c r="E86" i="20"/>
  <c r="E91" i="20"/>
  <c r="E93" i="20"/>
  <c r="E96" i="20" s="1"/>
  <c r="M91" i="20"/>
  <c r="M93" i="20"/>
  <c r="M96" i="20" s="1"/>
  <c r="D101" i="20"/>
  <c r="H106" i="20"/>
  <c r="J123" i="20"/>
  <c r="J126" i="20" s="1"/>
  <c r="J121" i="20"/>
  <c r="H121" i="20"/>
  <c r="L186" i="20"/>
  <c r="I233" i="20"/>
  <c r="I236" i="20" s="1"/>
  <c r="I231" i="20"/>
  <c r="F34" i="20"/>
  <c r="F36" i="20" s="1"/>
  <c r="G61" i="20"/>
  <c r="D131" i="20"/>
  <c r="D133" i="20"/>
  <c r="D136" i="20" s="1"/>
  <c r="L11" i="20"/>
  <c r="I43" i="20"/>
  <c r="I46" i="20" s="1"/>
  <c r="F63" i="20"/>
  <c r="F66" i="20" s="1"/>
  <c r="F61" i="20"/>
  <c r="L61" i="20"/>
  <c r="F83" i="20"/>
  <c r="F86" i="20" s="1"/>
  <c r="K101" i="20"/>
  <c r="K103" i="20"/>
  <c r="K106" i="20" s="1"/>
  <c r="E143" i="20"/>
  <c r="E146" i="20" s="1"/>
  <c r="E141" i="20"/>
  <c r="M143" i="20"/>
  <c r="M146" i="20" s="1"/>
  <c r="M141" i="20"/>
  <c r="I163" i="20"/>
  <c r="I166" i="20" s="1"/>
  <c r="I161" i="20"/>
  <c r="K223" i="20"/>
  <c r="K226" i="20" s="1"/>
  <c r="K221" i="20"/>
  <c r="H151" i="20"/>
  <c r="H153" i="20"/>
  <c r="H156" i="20" s="1"/>
  <c r="J43" i="20"/>
  <c r="J46" i="20" s="1"/>
  <c r="J41" i="20"/>
  <c r="G81" i="20"/>
  <c r="G83" i="20"/>
  <c r="G86" i="20" s="1"/>
  <c r="D113" i="20"/>
  <c r="D116" i="20" s="1"/>
  <c r="D111" i="20"/>
  <c r="I21" i="20"/>
  <c r="G33" i="20"/>
  <c r="G36" i="20" s="1"/>
  <c r="L46" i="20"/>
  <c r="M63" i="20"/>
  <c r="M66" i="20" s="1"/>
  <c r="I71" i="20"/>
  <c r="I73" i="20"/>
  <c r="I76" i="20" s="1"/>
  <c r="J21" i="20"/>
  <c r="D21" i="20"/>
  <c r="E26" i="20"/>
  <c r="H33" i="20"/>
  <c r="H36" i="20" s="1"/>
  <c r="E41" i="20"/>
  <c r="M41" i="20"/>
  <c r="M43" i="20"/>
  <c r="M46" i="20" s="1"/>
  <c r="F51" i="20"/>
  <c r="J56" i="20"/>
  <c r="E71" i="20"/>
  <c r="G76" i="20"/>
  <c r="J83" i="20"/>
  <c r="J86" i="20" s="1"/>
  <c r="J81" i="20"/>
  <c r="D93" i="20"/>
  <c r="D96" i="20" s="1"/>
  <c r="G101" i="20"/>
  <c r="J103" i="20"/>
  <c r="J106" i="20" s="1"/>
  <c r="G111" i="20"/>
  <c r="M126" i="20"/>
  <c r="G133" i="20"/>
  <c r="G136" i="20" s="1"/>
  <c r="G131" i="20"/>
  <c r="L156" i="20"/>
  <c r="I196" i="20"/>
  <c r="J206" i="20"/>
  <c r="D226" i="20"/>
  <c r="L226" i="20"/>
  <c r="G121" i="20"/>
  <c r="G123" i="20"/>
  <c r="G126" i="20" s="1"/>
  <c r="E131" i="20"/>
  <c r="M131" i="20"/>
  <c r="F136" i="20"/>
  <c r="J141" i="20"/>
  <c r="J143" i="20"/>
  <c r="J146" i="20" s="1"/>
  <c r="F156" i="20"/>
  <c r="J156" i="20"/>
  <c r="D171" i="20"/>
  <c r="D173" i="20"/>
  <c r="D176" i="20" s="1"/>
  <c r="L171" i="20"/>
  <c r="L173" i="20"/>
  <c r="L176" i="20" s="1"/>
  <c r="H171" i="20"/>
  <c r="H175" i="20"/>
  <c r="H176" i="20" s="1"/>
  <c r="E183" i="20"/>
  <c r="E186" i="20" s="1"/>
  <c r="E181" i="20"/>
  <c r="M183" i="20"/>
  <c r="M186" i="20" s="1"/>
  <c r="M181" i="20"/>
  <c r="D186" i="20"/>
  <c r="F196" i="20"/>
  <c r="D206" i="20"/>
  <c r="L206" i="20"/>
  <c r="G206" i="20"/>
  <c r="I221" i="20"/>
  <c r="K136" i="20"/>
  <c r="K141" i="20"/>
  <c r="G151" i="20"/>
  <c r="K166" i="20"/>
  <c r="E171" i="20"/>
  <c r="M171" i="20"/>
  <c r="I186" i="20"/>
  <c r="H206" i="20"/>
  <c r="E216" i="20"/>
  <c r="K241" i="20"/>
  <c r="G231" i="20"/>
  <c r="K126" i="20"/>
  <c r="K121" i="20"/>
  <c r="I136" i="20"/>
  <c r="I146" i="20"/>
  <c r="F161" i="20"/>
  <c r="F163" i="20"/>
  <c r="F166" i="20" s="1"/>
  <c r="J161" i="20"/>
  <c r="J165" i="20"/>
  <c r="J166" i="20" s="1"/>
  <c r="H166" i="20"/>
  <c r="I181" i="20"/>
  <c r="G213" i="20"/>
  <c r="G216" i="20" s="1"/>
  <c r="G211" i="20"/>
  <c r="L246" i="20"/>
  <c r="D123" i="20"/>
  <c r="D126" i="20" s="1"/>
  <c r="D121" i="20"/>
  <c r="L123" i="20"/>
  <c r="L126" i="20" s="1"/>
  <c r="L121" i="20"/>
  <c r="J136" i="20"/>
  <c r="L146" i="20"/>
  <c r="K153" i="20"/>
  <c r="K156" i="20" s="1"/>
  <c r="K151" i="20"/>
  <c r="G161" i="20"/>
  <c r="M166" i="20"/>
  <c r="J181" i="20"/>
  <c r="J183" i="20"/>
  <c r="J186" i="20" s="1"/>
  <c r="F181" i="20"/>
  <c r="F185" i="20"/>
  <c r="F186" i="20" s="1"/>
  <c r="K193" i="20"/>
  <c r="K196" i="20" s="1"/>
  <c r="K191" i="20"/>
  <c r="I203" i="20"/>
  <c r="I206" i="20" s="1"/>
  <c r="I201" i="20"/>
  <c r="G246" i="20"/>
  <c r="F226" i="20"/>
  <c r="I226" i="20"/>
  <c r="K236" i="20"/>
  <c r="E121" i="20"/>
  <c r="M121" i="20"/>
  <c r="H126" i="20"/>
  <c r="K131" i="20"/>
  <c r="H146" i="20"/>
  <c r="J176" i="20"/>
  <c r="K181" i="20"/>
  <c r="I216" i="20"/>
  <c r="H246" i="20"/>
  <c r="G221" i="20"/>
  <c r="J226" i="20"/>
  <c r="D236" i="20"/>
  <c r="L236" i="20"/>
  <c r="G236" i="20"/>
  <c r="G193" i="20"/>
  <c r="G196" i="20" s="1"/>
  <c r="E203" i="20"/>
  <c r="E206" i="20" s="1"/>
  <c r="M203" i="20"/>
  <c r="M206" i="20" s="1"/>
  <c r="K213" i="20"/>
  <c r="K216" i="20" s="1"/>
  <c r="I243" i="20"/>
  <c r="I246" i="20" s="1"/>
  <c r="G223" i="20"/>
  <c r="G226" i="20" s="1"/>
  <c r="E233" i="20"/>
  <c r="E236" i="20" s="1"/>
  <c r="M233" i="20"/>
  <c r="M236" i="20" s="1"/>
  <c r="F203" i="20"/>
  <c r="F206" i="20" s="1"/>
  <c r="D213" i="20"/>
  <c r="D216" i="20" s="1"/>
  <c r="L213" i="20"/>
  <c r="L216" i="20" s="1"/>
  <c r="J243" i="20"/>
  <c r="J246" i="20" s="1"/>
  <c r="H223" i="20"/>
  <c r="H226" i="20" s="1"/>
  <c r="F233" i="20"/>
  <c r="F236" i="20" s="1"/>
  <c r="H131" i="20"/>
  <c r="E133" i="20"/>
  <c r="E136" i="20" s="1"/>
  <c r="M133" i="20"/>
  <c r="M136" i="20" s="1"/>
  <c r="F141" i="20"/>
  <c r="K143" i="20"/>
  <c r="K146" i="20" s="1"/>
  <c r="D151" i="20"/>
  <c r="L151" i="20"/>
  <c r="I153" i="20"/>
  <c r="I156" i="20" s="1"/>
  <c r="J131" i="20"/>
  <c r="H141" i="20"/>
  <c r="F151" i="20"/>
  <c r="D161" i="20"/>
  <c r="L161" i="20"/>
  <c r="J171" i="20"/>
  <c r="H181" i="20"/>
  <c r="F191" i="20"/>
  <c r="D201" i="20"/>
  <c r="L201" i="20"/>
  <c r="J211" i="20"/>
  <c r="H241" i="20"/>
  <c r="F221" i="20"/>
  <c r="D231" i="20"/>
  <c r="L231" i="20"/>
  <c r="I141" i="24" l="1"/>
  <c r="J160" i="24"/>
  <c r="J142" i="24"/>
  <c r="J143" i="24"/>
  <c r="J148" i="24"/>
  <c r="J141" i="24"/>
  <c r="J140" i="24"/>
  <c r="J151" i="24"/>
  <c r="J150" i="24"/>
  <c r="J144" i="24"/>
  <c r="J146" i="24"/>
  <c r="J154" i="24"/>
  <c r="J162" i="24"/>
  <c r="J139" i="24"/>
  <c r="J158" i="24"/>
  <c r="J152" i="24"/>
  <c r="J155" i="24"/>
  <c r="J161" i="24"/>
  <c r="J149" i="24"/>
  <c r="J153" i="24"/>
  <c r="J147" i="24"/>
  <c r="I160" i="24"/>
  <c r="L40" i="24" a="1"/>
  <c r="L40" i="24" s="1"/>
  <c r="M40" i="24" s="1"/>
  <c r="H40" i="24"/>
  <c r="I40" i="24"/>
  <c r="I159" i="24"/>
  <c r="J157" i="24"/>
  <c r="J156" i="24"/>
  <c r="I140" i="24"/>
  <c r="I156" i="24"/>
  <c r="I158" i="24"/>
  <c r="I152" i="24"/>
  <c r="J145" i="24"/>
  <c r="G29" i="24"/>
  <c r="K29" i="24"/>
  <c r="F18" i="24"/>
  <c r="G18" i="24" s="1"/>
  <c r="K139" i="24"/>
  <c r="K144" i="24"/>
  <c r="K143" i="24"/>
  <c r="K147" i="24"/>
  <c r="K150" i="24"/>
  <c r="K140" i="24"/>
  <c r="K142" i="24"/>
  <c r="K152" i="24"/>
  <c r="K162" i="24"/>
  <c r="K151" i="24"/>
  <c r="K154" i="24"/>
  <c r="K156" i="24"/>
  <c r="K148" i="24"/>
  <c r="K153" i="24"/>
  <c r="K141" i="24"/>
  <c r="K159" i="24"/>
  <c r="K145" i="24"/>
  <c r="K158" i="24"/>
  <c r="K160" i="24"/>
  <c r="K146" i="24"/>
  <c r="K161" i="24"/>
  <c r="K155" i="24"/>
  <c r="K157" i="24"/>
  <c r="I154" i="24"/>
  <c r="I149" i="24"/>
  <c r="I151" i="24"/>
  <c r="I155" i="24"/>
  <c r="K149" i="24"/>
  <c r="N121" i="20"/>
  <c r="N171" i="20"/>
  <c r="N176" i="20"/>
  <c r="N156" i="20"/>
  <c r="N46" i="20"/>
  <c r="N231" i="20"/>
  <c r="D72" i="19" s="1"/>
  <c r="N151" i="20"/>
  <c r="D64" i="19" s="1"/>
  <c r="N21" i="20"/>
  <c r="N111" i="20"/>
  <c r="N196" i="20"/>
  <c r="D98" i="19" s="1"/>
  <c r="N221" i="20"/>
  <c r="D71" i="19" s="1"/>
  <c r="N91" i="20"/>
  <c r="D58" i="19" s="1"/>
  <c r="N51" i="20"/>
  <c r="N116" i="20"/>
  <c r="D90" i="19" s="1"/>
  <c r="N136" i="20"/>
  <c r="D92" i="19" s="1"/>
  <c r="N191" i="20"/>
  <c r="D68" i="19" s="1"/>
  <c r="N61" i="20"/>
  <c r="D55" i="19" s="1"/>
  <c r="N71" i="20"/>
  <c r="D56" i="19" s="1"/>
  <c r="N66" i="20"/>
  <c r="D85" i="19" s="1"/>
  <c r="N211" i="20"/>
  <c r="D70" i="19" s="1"/>
  <c r="N241" i="20"/>
  <c r="D73" i="19" s="1"/>
  <c r="N161" i="20"/>
  <c r="N226" i="20"/>
  <c r="D101" i="19" s="1"/>
  <c r="N131" i="20"/>
  <c r="D62" i="19" s="1"/>
  <c r="N76" i="20"/>
  <c r="D86" i="19" s="1"/>
  <c r="N26" i="20"/>
  <c r="D81" i="19" s="1"/>
  <c r="N56" i="20"/>
  <c r="D84" i="19" s="1"/>
  <c r="N216" i="20"/>
  <c r="D100" i="19" s="1"/>
  <c r="M81" i="22"/>
  <c r="N206" i="20"/>
  <c r="D99" i="19" s="1"/>
  <c r="N16" i="20"/>
  <c r="D80" i="19" s="1"/>
  <c r="N246" i="20"/>
  <c r="D103" i="19" s="1"/>
  <c r="N146" i="20"/>
  <c r="D93" i="19" s="1"/>
  <c r="N96" i="20"/>
  <c r="D88" i="19" s="1"/>
  <c r="N101" i="20"/>
  <c r="D59" i="19" s="1"/>
  <c r="N31" i="20"/>
  <c r="D52" i="19" s="1"/>
  <c r="N11" i="20"/>
  <c r="N141" i="20"/>
  <c r="D63" i="19" s="1"/>
  <c r="N236" i="20"/>
  <c r="D102" i="19" s="1"/>
  <c r="N86" i="20"/>
  <c r="D87" i="19" s="1"/>
  <c r="N106" i="20"/>
  <c r="D89" i="19" s="1"/>
  <c r="N126" i="20"/>
  <c r="BI81" i="22"/>
  <c r="N201" i="20"/>
  <c r="D69" i="19" s="1"/>
  <c r="N186" i="20"/>
  <c r="D97" i="19" s="1"/>
  <c r="N36" i="20"/>
  <c r="D82" i="19" s="1"/>
  <c r="N41" i="20"/>
  <c r="D53" i="19" s="1"/>
  <c r="N166" i="20"/>
  <c r="D95" i="19" s="1"/>
  <c r="N181" i="20"/>
  <c r="D67" i="19" s="1"/>
  <c r="N81" i="20"/>
  <c r="D57" i="19" s="1"/>
  <c r="H138" i="24"/>
  <c r="D138" i="24"/>
  <c r="G138" i="24"/>
  <c r="F138" i="24"/>
  <c r="E138" i="24"/>
  <c r="D61" i="19"/>
  <c r="D60" i="19"/>
  <c r="D94" i="19"/>
  <c r="D65" i="19"/>
  <c r="D51" i="19"/>
  <c r="D91" i="19"/>
  <c r="D66" i="19"/>
  <c r="D96" i="19"/>
  <c r="D83" i="19"/>
  <c r="D54" i="19"/>
  <c r="Y230" i="20"/>
  <c r="Y235" i="20" s="1"/>
  <c r="X230" i="20"/>
  <c r="X235" i="20" s="1"/>
  <c r="W230" i="20"/>
  <c r="W235" i="20" s="1"/>
  <c r="V230" i="20"/>
  <c r="V235" i="20" s="1"/>
  <c r="U230" i="20"/>
  <c r="U235" i="20" s="1"/>
  <c r="T230" i="20"/>
  <c r="T235" i="20" s="1"/>
  <c r="S230" i="20"/>
  <c r="S235" i="20" s="1"/>
  <c r="R230" i="20"/>
  <c r="R235" i="20" s="1"/>
  <c r="Q230" i="20"/>
  <c r="Q235" i="20" s="1"/>
  <c r="P230" i="20"/>
  <c r="P235" i="20" s="1"/>
  <c r="Y229" i="20"/>
  <c r="Y234" i="20" s="1"/>
  <c r="X229" i="20"/>
  <c r="X234" i="20" s="1"/>
  <c r="W229" i="20"/>
  <c r="W234" i="20" s="1"/>
  <c r="V229" i="20"/>
  <c r="V234" i="20" s="1"/>
  <c r="U229" i="20"/>
  <c r="T229" i="20"/>
  <c r="T234" i="20" s="1"/>
  <c r="S229" i="20"/>
  <c r="S234" i="20" s="1"/>
  <c r="R229" i="20"/>
  <c r="Q229" i="20"/>
  <c r="Q234" i="20" s="1"/>
  <c r="P229" i="20"/>
  <c r="P234" i="20" s="1"/>
  <c r="Y228" i="20"/>
  <c r="Y233" i="20" s="1"/>
  <c r="X228" i="20"/>
  <c r="X233" i="20" s="1"/>
  <c r="W228" i="20"/>
  <c r="V228" i="20"/>
  <c r="V233" i="20" s="1"/>
  <c r="U228" i="20"/>
  <c r="U233" i="20" s="1"/>
  <c r="T228" i="20"/>
  <c r="S228" i="20"/>
  <c r="S233" i="20" s="1"/>
  <c r="R228" i="20"/>
  <c r="R233" i="20" s="1"/>
  <c r="Q228" i="20"/>
  <c r="Q233" i="20" s="1"/>
  <c r="P228" i="20"/>
  <c r="P233" i="20" s="1"/>
  <c r="Y220" i="20"/>
  <c r="Y225" i="20" s="1"/>
  <c r="X220" i="20"/>
  <c r="X225" i="20" s="1"/>
  <c r="W220" i="20"/>
  <c r="W225" i="20" s="1"/>
  <c r="V220" i="20"/>
  <c r="V225" i="20" s="1"/>
  <c r="U220" i="20"/>
  <c r="U225" i="20" s="1"/>
  <c r="T220" i="20"/>
  <c r="T225" i="20" s="1"/>
  <c r="S220" i="20"/>
  <c r="S225" i="20" s="1"/>
  <c r="R220" i="20"/>
  <c r="R225" i="20" s="1"/>
  <c r="Q220" i="20"/>
  <c r="Q225" i="20" s="1"/>
  <c r="P220" i="20"/>
  <c r="Y219" i="20"/>
  <c r="Y224" i="20" s="1"/>
  <c r="X219" i="20"/>
  <c r="X224" i="20" s="1"/>
  <c r="W219" i="20"/>
  <c r="V219" i="20"/>
  <c r="V224" i="20" s="1"/>
  <c r="U219" i="20"/>
  <c r="U224" i="20" s="1"/>
  <c r="T219" i="20"/>
  <c r="S219" i="20"/>
  <c r="S224" i="20" s="1"/>
  <c r="R219" i="20"/>
  <c r="R224" i="20" s="1"/>
  <c r="Q219" i="20"/>
  <c r="Q224" i="20" s="1"/>
  <c r="P219" i="20"/>
  <c r="P224" i="20" s="1"/>
  <c r="Y218" i="20"/>
  <c r="X218" i="20"/>
  <c r="X223" i="20" s="1"/>
  <c r="W218" i="20"/>
  <c r="W223" i="20" s="1"/>
  <c r="V218" i="20"/>
  <c r="U218" i="20"/>
  <c r="U223" i="20" s="1"/>
  <c r="T218" i="20"/>
  <c r="T223" i="20" s="1"/>
  <c r="S218" i="20"/>
  <c r="S223" i="20" s="1"/>
  <c r="R218" i="20"/>
  <c r="R223" i="20" s="1"/>
  <c r="Q218" i="20"/>
  <c r="P218" i="20"/>
  <c r="P223" i="20" s="1"/>
  <c r="Y240" i="20"/>
  <c r="Y245" i="20" s="1"/>
  <c r="X240" i="20"/>
  <c r="X245" i="20" s="1"/>
  <c r="W240" i="20"/>
  <c r="W245" i="20" s="1"/>
  <c r="V240" i="20"/>
  <c r="V245" i="20" s="1"/>
  <c r="U240" i="20"/>
  <c r="U245" i="20" s="1"/>
  <c r="T240" i="20"/>
  <c r="T245" i="20" s="1"/>
  <c r="S240" i="20"/>
  <c r="S245" i="20" s="1"/>
  <c r="R240" i="20"/>
  <c r="R245" i="20" s="1"/>
  <c r="Q240" i="20"/>
  <c r="Q245" i="20" s="1"/>
  <c r="P240" i="20"/>
  <c r="P245" i="20" s="1"/>
  <c r="Y239" i="20"/>
  <c r="X239" i="20"/>
  <c r="X244" i="20" s="1"/>
  <c r="W239" i="20"/>
  <c r="W244" i="20" s="1"/>
  <c r="V239" i="20"/>
  <c r="U239" i="20"/>
  <c r="U244" i="20" s="1"/>
  <c r="T239" i="20"/>
  <c r="T244" i="20" s="1"/>
  <c r="S239" i="20"/>
  <c r="S244" i="20" s="1"/>
  <c r="R239" i="20"/>
  <c r="R244" i="20" s="1"/>
  <c r="Q239" i="20"/>
  <c r="P239" i="20"/>
  <c r="P244" i="20" s="1"/>
  <c r="Y238" i="20"/>
  <c r="Y243" i="20" s="1"/>
  <c r="X238" i="20"/>
  <c r="W238" i="20"/>
  <c r="V238" i="20"/>
  <c r="V243" i="20" s="1"/>
  <c r="U238" i="20"/>
  <c r="U243" i="20" s="1"/>
  <c r="T238" i="20"/>
  <c r="T243" i="20" s="1"/>
  <c r="S238" i="20"/>
  <c r="R238" i="20"/>
  <c r="R243" i="20" s="1"/>
  <c r="Q238" i="20"/>
  <c r="Q243" i="20" s="1"/>
  <c r="P238" i="20"/>
  <c r="Y210" i="20"/>
  <c r="Y215" i="20" s="1"/>
  <c r="X210" i="20"/>
  <c r="X215" i="20" s="1"/>
  <c r="W210" i="20"/>
  <c r="W215" i="20" s="1"/>
  <c r="V210" i="20"/>
  <c r="V215" i="20" s="1"/>
  <c r="U210" i="20"/>
  <c r="U215" i="20" s="1"/>
  <c r="T210" i="20"/>
  <c r="T215" i="20" s="1"/>
  <c r="S210" i="20"/>
  <c r="S215" i="20" s="1"/>
  <c r="R210" i="20"/>
  <c r="R215" i="20" s="1"/>
  <c r="Q210" i="20"/>
  <c r="Q215" i="20" s="1"/>
  <c r="P210" i="20"/>
  <c r="P215" i="20" s="1"/>
  <c r="Y209" i="20"/>
  <c r="Y214" i="20" s="1"/>
  <c r="X209" i="20"/>
  <c r="W209" i="20"/>
  <c r="W214" i="20" s="1"/>
  <c r="V209" i="20"/>
  <c r="V214" i="20" s="1"/>
  <c r="U209" i="20"/>
  <c r="U214" i="20" s="1"/>
  <c r="T209" i="20"/>
  <c r="T214" i="20" s="1"/>
  <c r="S209" i="20"/>
  <c r="R209" i="20"/>
  <c r="R214" i="20" s="1"/>
  <c r="Q209" i="20"/>
  <c r="Q214" i="20" s="1"/>
  <c r="P209" i="20"/>
  <c r="Y208" i="20"/>
  <c r="Y213" i="20" s="1"/>
  <c r="X208" i="20"/>
  <c r="X213" i="20" s="1"/>
  <c r="W208" i="20"/>
  <c r="W213" i="20" s="1"/>
  <c r="V208" i="20"/>
  <c r="V213" i="20" s="1"/>
  <c r="U208" i="20"/>
  <c r="T208" i="20"/>
  <c r="S208" i="20"/>
  <c r="S213" i="20" s="1"/>
  <c r="R208" i="20"/>
  <c r="Q208" i="20"/>
  <c r="Q213" i="20" s="1"/>
  <c r="P208" i="20"/>
  <c r="P213" i="20" s="1"/>
  <c r="Y200" i="20"/>
  <c r="Y205" i="20" s="1"/>
  <c r="X200" i="20"/>
  <c r="X205" i="20" s="1"/>
  <c r="W200" i="20"/>
  <c r="W205" i="20" s="1"/>
  <c r="V200" i="20"/>
  <c r="V205" i="20" s="1"/>
  <c r="U200" i="20"/>
  <c r="U205" i="20" s="1"/>
  <c r="T200" i="20"/>
  <c r="T205" i="20" s="1"/>
  <c r="S200" i="20"/>
  <c r="S205" i="20" s="1"/>
  <c r="R200" i="20"/>
  <c r="R205" i="20" s="1"/>
  <c r="Q200" i="20"/>
  <c r="Q205" i="20" s="1"/>
  <c r="P200" i="20"/>
  <c r="P205" i="20" s="1"/>
  <c r="Y199" i="20"/>
  <c r="Y204" i="20" s="1"/>
  <c r="X199" i="20"/>
  <c r="X204" i="20" s="1"/>
  <c r="W199" i="20"/>
  <c r="W204" i="20" s="1"/>
  <c r="V199" i="20"/>
  <c r="V204" i="20" s="1"/>
  <c r="U199" i="20"/>
  <c r="T199" i="20"/>
  <c r="T204" i="20" s="1"/>
  <c r="S199" i="20"/>
  <c r="S204" i="20" s="1"/>
  <c r="R199" i="20"/>
  <c r="Q199" i="20"/>
  <c r="Q204" i="20" s="1"/>
  <c r="P199" i="20"/>
  <c r="P204" i="20" s="1"/>
  <c r="Y198" i="20"/>
  <c r="Y203" i="20" s="1"/>
  <c r="X198" i="20"/>
  <c r="X203" i="20" s="1"/>
  <c r="W198" i="20"/>
  <c r="V198" i="20"/>
  <c r="U198" i="20"/>
  <c r="U203" i="20" s="1"/>
  <c r="T198" i="20"/>
  <c r="S198" i="20"/>
  <c r="R198" i="20"/>
  <c r="R203" i="20" s="1"/>
  <c r="Q198" i="20"/>
  <c r="Q203" i="20" s="1"/>
  <c r="P198" i="20"/>
  <c r="P203" i="20" s="1"/>
  <c r="Y190" i="20"/>
  <c r="Y195" i="20" s="1"/>
  <c r="X190" i="20"/>
  <c r="X195" i="20" s="1"/>
  <c r="W190" i="20"/>
  <c r="W195" i="20" s="1"/>
  <c r="V190" i="20"/>
  <c r="V195" i="20" s="1"/>
  <c r="U190" i="20"/>
  <c r="U195" i="20" s="1"/>
  <c r="T190" i="20"/>
  <c r="T195" i="20" s="1"/>
  <c r="S190" i="20"/>
  <c r="S195" i="20" s="1"/>
  <c r="R190" i="20"/>
  <c r="R195" i="20" s="1"/>
  <c r="Q190" i="20"/>
  <c r="Q195" i="20" s="1"/>
  <c r="P190" i="20"/>
  <c r="P195" i="20" s="1"/>
  <c r="Y189" i="20"/>
  <c r="Y194" i="20" s="1"/>
  <c r="X189" i="20"/>
  <c r="X194" i="20" s="1"/>
  <c r="W189" i="20"/>
  <c r="V189" i="20"/>
  <c r="V194" i="20" s="1"/>
  <c r="U189" i="20"/>
  <c r="U194" i="20" s="1"/>
  <c r="T189" i="20"/>
  <c r="S189" i="20"/>
  <c r="S194" i="20" s="1"/>
  <c r="R189" i="20"/>
  <c r="R194" i="20" s="1"/>
  <c r="Q189" i="20"/>
  <c r="Q194" i="20" s="1"/>
  <c r="P189" i="20"/>
  <c r="P194" i="20" s="1"/>
  <c r="Y188" i="20"/>
  <c r="X188" i="20"/>
  <c r="X193" i="20" s="1"/>
  <c r="W188" i="20"/>
  <c r="W193" i="20" s="1"/>
  <c r="V188" i="20"/>
  <c r="U188" i="20"/>
  <c r="U193" i="20" s="1"/>
  <c r="T188" i="20"/>
  <c r="T193" i="20" s="1"/>
  <c r="S188" i="20"/>
  <c r="R188" i="20"/>
  <c r="R193" i="20" s="1"/>
  <c r="Q188" i="20"/>
  <c r="P188" i="20"/>
  <c r="Y180" i="20"/>
  <c r="Y185" i="20" s="1"/>
  <c r="X180" i="20"/>
  <c r="X185" i="20" s="1"/>
  <c r="W180" i="20"/>
  <c r="W185" i="20" s="1"/>
  <c r="V180" i="20"/>
  <c r="V185" i="20" s="1"/>
  <c r="U180" i="20"/>
  <c r="U185" i="20" s="1"/>
  <c r="T180" i="20"/>
  <c r="T185" i="20" s="1"/>
  <c r="S180" i="20"/>
  <c r="S185" i="20" s="1"/>
  <c r="R180" i="20"/>
  <c r="R185" i="20" s="1"/>
  <c r="Q180" i="20"/>
  <c r="Q185" i="20" s="1"/>
  <c r="P180" i="20"/>
  <c r="P185" i="20" s="1"/>
  <c r="Y179" i="20"/>
  <c r="X179" i="20"/>
  <c r="X184" i="20" s="1"/>
  <c r="W179" i="20"/>
  <c r="W184" i="20" s="1"/>
  <c r="V179" i="20"/>
  <c r="U179" i="20"/>
  <c r="U184" i="20" s="1"/>
  <c r="T179" i="20"/>
  <c r="T184" i="20" s="1"/>
  <c r="S179" i="20"/>
  <c r="S184" i="20" s="1"/>
  <c r="R179" i="20"/>
  <c r="R184" i="20" s="1"/>
  <c r="Q179" i="20"/>
  <c r="P179" i="20"/>
  <c r="P184" i="20" s="1"/>
  <c r="Y178" i="20"/>
  <c r="Y183" i="20" s="1"/>
  <c r="X178" i="20"/>
  <c r="W178" i="20"/>
  <c r="V178" i="20"/>
  <c r="V183" i="20" s="1"/>
  <c r="U178" i="20"/>
  <c r="T178" i="20"/>
  <c r="T183" i="20" s="1"/>
  <c r="S178" i="20"/>
  <c r="R178" i="20"/>
  <c r="R183" i="20" s="1"/>
  <c r="Q178" i="20"/>
  <c r="Q183" i="20" s="1"/>
  <c r="P178" i="20"/>
  <c r="Y170" i="20"/>
  <c r="Y175" i="20" s="1"/>
  <c r="X170" i="20"/>
  <c r="X175" i="20" s="1"/>
  <c r="W170" i="20"/>
  <c r="W175" i="20" s="1"/>
  <c r="V170" i="20"/>
  <c r="V175" i="20" s="1"/>
  <c r="U170" i="20"/>
  <c r="U175" i="20" s="1"/>
  <c r="T170" i="20"/>
  <c r="T175" i="20" s="1"/>
  <c r="S170" i="20"/>
  <c r="S175" i="20" s="1"/>
  <c r="R170" i="20"/>
  <c r="R175" i="20" s="1"/>
  <c r="Q170" i="20"/>
  <c r="Q175" i="20" s="1"/>
  <c r="P170" i="20"/>
  <c r="P175" i="20" s="1"/>
  <c r="Y169" i="20"/>
  <c r="Y174" i="20" s="1"/>
  <c r="X169" i="20"/>
  <c r="W169" i="20"/>
  <c r="W174" i="20" s="1"/>
  <c r="V169" i="20"/>
  <c r="V174" i="20" s="1"/>
  <c r="U169" i="20"/>
  <c r="U174" i="20" s="1"/>
  <c r="T169" i="20"/>
  <c r="T174" i="20" s="1"/>
  <c r="S169" i="20"/>
  <c r="R169" i="20"/>
  <c r="R174" i="20" s="1"/>
  <c r="Q169" i="20"/>
  <c r="Q174" i="20" s="1"/>
  <c r="P169" i="20"/>
  <c r="Y168" i="20"/>
  <c r="Y173" i="20" s="1"/>
  <c r="X168" i="20"/>
  <c r="X173" i="20" s="1"/>
  <c r="W168" i="20"/>
  <c r="W173" i="20" s="1"/>
  <c r="V168" i="20"/>
  <c r="V173" i="20" s="1"/>
  <c r="U168" i="20"/>
  <c r="T168" i="20"/>
  <c r="T173" i="20" s="1"/>
  <c r="S168" i="20"/>
  <c r="S173" i="20" s="1"/>
  <c r="R168" i="20"/>
  <c r="Q168" i="20"/>
  <c r="Q173" i="20" s="1"/>
  <c r="P168" i="20"/>
  <c r="P173" i="20" s="1"/>
  <c r="Y160" i="20"/>
  <c r="Y165" i="20" s="1"/>
  <c r="X160" i="20"/>
  <c r="X165" i="20" s="1"/>
  <c r="W160" i="20"/>
  <c r="W165" i="20" s="1"/>
  <c r="V160" i="20"/>
  <c r="V165" i="20" s="1"/>
  <c r="U160" i="20"/>
  <c r="U165" i="20" s="1"/>
  <c r="T160" i="20"/>
  <c r="T165" i="20" s="1"/>
  <c r="S160" i="20"/>
  <c r="S165" i="20" s="1"/>
  <c r="R160" i="20"/>
  <c r="R165" i="20" s="1"/>
  <c r="Q160" i="20"/>
  <c r="Q165" i="20" s="1"/>
  <c r="P160" i="20"/>
  <c r="P165" i="20" s="1"/>
  <c r="Y159" i="20"/>
  <c r="Y164" i="20" s="1"/>
  <c r="X159" i="20"/>
  <c r="X164" i="20" s="1"/>
  <c r="W159" i="20"/>
  <c r="W164" i="20" s="1"/>
  <c r="V159" i="20"/>
  <c r="V164" i="20" s="1"/>
  <c r="U159" i="20"/>
  <c r="T159" i="20"/>
  <c r="T164" i="20" s="1"/>
  <c r="S159" i="20"/>
  <c r="S164" i="20" s="1"/>
  <c r="R159" i="20"/>
  <c r="Q159" i="20"/>
  <c r="Q164" i="20" s="1"/>
  <c r="P159" i="20"/>
  <c r="P164" i="20" s="1"/>
  <c r="Y158" i="20"/>
  <c r="Y163" i="20" s="1"/>
  <c r="X158" i="20"/>
  <c r="X163" i="20" s="1"/>
  <c r="W158" i="20"/>
  <c r="V158" i="20"/>
  <c r="V163" i="20" s="1"/>
  <c r="U158" i="20"/>
  <c r="U163" i="20" s="1"/>
  <c r="T158" i="20"/>
  <c r="S158" i="20"/>
  <c r="S163" i="20" s="1"/>
  <c r="R158" i="20"/>
  <c r="R163" i="20" s="1"/>
  <c r="Q158" i="20"/>
  <c r="Q163" i="20" s="1"/>
  <c r="P158" i="20"/>
  <c r="P163" i="20" s="1"/>
  <c r="Y150" i="20"/>
  <c r="Y155" i="20" s="1"/>
  <c r="X150" i="20"/>
  <c r="X155" i="20" s="1"/>
  <c r="W150" i="20"/>
  <c r="W155" i="20" s="1"/>
  <c r="V150" i="20"/>
  <c r="V155" i="20" s="1"/>
  <c r="U150" i="20"/>
  <c r="U155" i="20" s="1"/>
  <c r="T150" i="20"/>
  <c r="T155" i="20" s="1"/>
  <c r="S150" i="20"/>
  <c r="S155" i="20" s="1"/>
  <c r="R150" i="20"/>
  <c r="R155" i="20" s="1"/>
  <c r="Q150" i="20"/>
  <c r="Q155" i="20" s="1"/>
  <c r="P150" i="20"/>
  <c r="P155" i="20" s="1"/>
  <c r="Y149" i="20"/>
  <c r="Y154" i="20" s="1"/>
  <c r="X149" i="20"/>
  <c r="X154" i="20" s="1"/>
  <c r="W149" i="20"/>
  <c r="V149" i="20"/>
  <c r="V154" i="20" s="1"/>
  <c r="U149" i="20"/>
  <c r="U154" i="20" s="1"/>
  <c r="T149" i="20"/>
  <c r="S149" i="20"/>
  <c r="S154" i="20" s="1"/>
  <c r="R149" i="20"/>
  <c r="R154" i="20" s="1"/>
  <c r="Q149" i="20"/>
  <c r="Q154" i="20" s="1"/>
  <c r="P149" i="20"/>
  <c r="P154" i="20" s="1"/>
  <c r="Y148" i="20"/>
  <c r="X148" i="20"/>
  <c r="X153" i="20" s="1"/>
  <c r="W148" i="20"/>
  <c r="W153" i="20" s="1"/>
  <c r="V148" i="20"/>
  <c r="U148" i="20"/>
  <c r="T148" i="20"/>
  <c r="T153" i="20" s="1"/>
  <c r="S148" i="20"/>
  <c r="S153" i="20" s="1"/>
  <c r="R148" i="20"/>
  <c r="R153" i="20" s="1"/>
  <c r="Q148" i="20"/>
  <c r="P148" i="20"/>
  <c r="P153" i="20" s="1"/>
  <c r="Y140" i="20"/>
  <c r="Y145" i="20" s="1"/>
  <c r="X140" i="20"/>
  <c r="X145" i="20" s="1"/>
  <c r="W140" i="20"/>
  <c r="W145" i="20" s="1"/>
  <c r="V140" i="20"/>
  <c r="V145" i="20" s="1"/>
  <c r="U140" i="20"/>
  <c r="U145" i="20" s="1"/>
  <c r="T140" i="20"/>
  <c r="T145" i="20" s="1"/>
  <c r="S140" i="20"/>
  <c r="S145" i="20" s="1"/>
  <c r="R140" i="20"/>
  <c r="R145" i="20" s="1"/>
  <c r="Q140" i="20"/>
  <c r="Q145" i="20" s="1"/>
  <c r="P140" i="20"/>
  <c r="P145" i="20" s="1"/>
  <c r="Y139" i="20"/>
  <c r="X139" i="20"/>
  <c r="X144" i="20" s="1"/>
  <c r="W139" i="20"/>
  <c r="W144" i="20" s="1"/>
  <c r="V139" i="20"/>
  <c r="U139" i="20"/>
  <c r="U144" i="20" s="1"/>
  <c r="T139" i="20"/>
  <c r="T144" i="20" s="1"/>
  <c r="S139" i="20"/>
  <c r="S144" i="20" s="1"/>
  <c r="R139" i="20"/>
  <c r="R144" i="20" s="1"/>
  <c r="Q139" i="20"/>
  <c r="P139" i="20"/>
  <c r="P144" i="20" s="1"/>
  <c r="Y138" i="20"/>
  <c r="Y143" i="20" s="1"/>
  <c r="X138" i="20"/>
  <c r="W138" i="20"/>
  <c r="W143" i="20" s="1"/>
  <c r="V138" i="20"/>
  <c r="V143" i="20" s="1"/>
  <c r="U138" i="20"/>
  <c r="U143" i="20" s="1"/>
  <c r="T138" i="20"/>
  <c r="T143" i="20" s="1"/>
  <c r="S138" i="20"/>
  <c r="R138" i="20"/>
  <c r="R143" i="20" s="1"/>
  <c r="Q138" i="20"/>
  <c r="Q143" i="20" s="1"/>
  <c r="P138" i="20"/>
  <c r="Y130" i="20"/>
  <c r="Y135" i="20" s="1"/>
  <c r="X130" i="20"/>
  <c r="X135" i="20" s="1"/>
  <c r="W130" i="20"/>
  <c r="W135" i="20" s="1"/>
  <c r="V130" i="20"/>
  <c r="V135" i="20" s="1"/>
  <c r="U130" i="20"/>
  <c r="U135" i="20" s="1"/>
  <c r="T130" i="20"/>
  <c r="T135" i="20" s="1"/>
  <c r="S130" i="20"/>
  <c r="S135" i="20" s="1"/>
  <c r="R130" i="20"/>
  <c r="R135" i="20" s="1"/>
  <c r="Q130" i="20"/>
  <c r="Q135" i="20" s="1"/>
  <c r="P130" i="20"/>
  <c r="P135" i="20" s="1"/>
  <c r="Y129" i="20"/>
  <c r="Y134" i="20" s="1"/>
  <c r="X129" i="20"/>
  <c r="W129" i="20"/>
  <c r="V129" i="20"/>
  <c r="V134" i="20" s="1"/>
  <c r="U129" i="20"/>
  <c r="U134" i="20" s="1"/>
  <c r="T129" i="20"/>
  <c r="T134" i="20" s="1"/>
  <c r="S129" i="20"/>
  <c r="S134" i="20" s="1"/>
  <c r="R129" i="20"/>
  <c r="R134" i="20" s="1"/>
  <c r="Q129" i="20"/>
  <c r="Q134" i="20" s="1"/>
  <c r="P129" i="20"/>
  <c r="Y128" i="20"/>
  <c r="X128" i="20"/>
  <c r="X133" i="20" s="1"/>
  <c r="W128" i="20"/>
  <c r="W133" i="20" s="1"/>
  <c r="V128" i="20"/>
  <c r="V133" i="20" s="1"/>
  <c r="U128" i="20"/>
  <c r="T128" i="20"/>
  <c r="T133" i="20" s="1"/>
  <c r="S128" i="20"/>
  <c r="S133" i="20" s="1"/>
  <c r="R128" i="20"/>
  <c r="Q128" i="20"/>
  <c r="P128" i="20"/>
  <c r="P133" i="20" s="1"/>
  <c r="Y120" i="20"/>
  <c r="Y125" i="20" s="1"/>
  <c r="X120" i="20"/>
  <c r="X125" i="20" s="1"/>
  <c r="W120" i="20"/>
  <c r="W125" i="20" s="1"/>
  <c r="V120" i="20"/>
  <c r="V125" i="20" s="1"/>
  <c r="U120" i="20"/>
  <c r="U125" i="20" s="1"/>
  <c r="T120" i="20"/>
  <c r="T125" i="20" s="1"/>
  <c r="S120" i="20"/>
  <c r="S125" i="20" s="1"/>
  <c r="R120" i="20"/>
  <c r="Q120" i="20"/>
  <c r="Q125" i="20" s="1"/>
  <c r="P120" i="20"/>
  <c r="P125" i="20" s="1"/>
  <c r="Y119" i="20"/>
  <c r="Y124" i="20" s="1"/>
  <c r="X119" i="20"/>
  <c r="X124" i="20" s="1"/>
  <c r="W119" i="20"/>
  <c r="W124" i="20" s="1"/>
  <c r="V119" i="20"/>
  <c r="V124" i="20" s="1"/>
  <c r="U119" i="20"/>
  <c r="U124" i="20" s="1"/>
  <c r="T119" i="20"/>
  <c r="T124" i="20" s="1"/>
  <c r="S119" i="20"/>
  <c r="S124" i="20" s="1"/>
  <c r="R119" i="20"/>
  <c r="R124" i="20" s="1"/>
  <c r="Q119" i="20"/>
  <c r="Q124" i="20" s="1"/>
  <c r="P119" i="20"/>
  <c r="P124" i="20" s="1"/>
  <c r="Y118" i="20"/>
  <c r="X118" i="20"/>
  <c r="W118" i="20"/>
  <c r="W123" i="20" s="1"/>
  <c r="V118" i="20"/>
  <c r="U118" i="20"/>
  <c r="T118" i="20"/>
  <c r="S118" i="20"/>
  <c r="S123" i="20" s="1"/>
  <c r="R118" i="20"/>
  <c r="R123" i="20" s="1"/>
  <c r="Q118" i="20"/>
  <c r="P118" i="20"/>
  <c r="Y110" i="20"/>
  <c r="Y115" i="20" s="1"/>
  <c r="X110" i="20"/>
  <c r="X115" i="20" s="1"/>
  <c r="W110" i="20"/>
  <c r="W115" i="20" s="1"/>
  <c r="V110" i="20"/>
  <c r="V115" i="20" s="1"/>
  <c r="U110" i="20"/>
  <c r="U115" i="20" s="1"/>
  <c r="T110" i="20"/>
  <c r="T115" i="20" s="1"/>
  <c r="S110" i="20"/>
  <c r="S115" i="20" s="1"/>
  <c r="R110" i="20"/>
  <c r="R115" i="20" s="1"/>
  <c r="Q110" i="20"/>
  <c r="Q115" i="20" s="1"/>
  <c r="P110" i="20"/>
  <c r="P115" i="20" s="1"/>
  <c r="Y109" i="20"/>
  <c r="Y114" i="20" s="1"/>
  <c r="X109" i="20"/>
  <c r="X114" i="20" s="1"/>
  <c r="W109" i="20"/>
  <c r="W114" i="20" s="1"/>
  <c r="V109" i="20"/>
  <c r="U109" i="20"/>
  <c r="U114" i="20" s="1"/>
  <c r="T109" i="20"/>
  <c r="T114" i="20" s="1"/>
  <c r="S109" i="20"/>
  <c r="S114" i="20" s="1"/>
  <c r="R109" i="20"/>
  <c r="R114" i="20" s="1"/>
  <c r="Q109" i="20"/>
  <c r="Q114" i="20" s="1"/>
  <c r="P109" i="20"/>
  <c r="P114" i="20" s="1"/>
  <c r="Y108" i="20"/>
  <c r="Y113" i="20" s="1"/>
  <c r="X108" i="20"/>
  <c r="W108" i="20"/>
  <c r="V108" i="20"/>
  <c r="V113" i="20" s="1"/>
  <c r="U108" i="20"/>
  <c r="U113" i="20" s="1"/>
  <c r="T108" i="20"/>
  <c r="T113" i="20" s="1"/>
  <c r="S108" i="20"/>
  <c r="S113" i="20" s="1"/>
  <c r="R108" i="20"/>
  <c r="R113" i="20" s="1"/>
  <c r="Q108" i="20"/>
  <c r="Q113" i="20" s="1"/>
  <c r="P108" i="20"/>
  <c r="P113" i="20" s="1"/>
  <c r="Y100" i="20"/>
  <c r="Y105" i="20" s="1"/>
  <c r="X100" i="20"/>
  <c r="X105" i="20" s="1"/>
  <c r="W100" i="20"/>
  <c r="W105" i="20" s="1"/>
  <c r="V100" i="20"/>
  <c r="V105" i="20" s="1"/>
  <c r="U100" i="20"/>
  <c r="U105" i="20" s="1"/>
  <c r="T100" i="20"/>
  <c r="T105" i="20" s="1"/>
  <c r="S100" i="20"/>
  <c r="S105" i="20" s="1"/>
  <c r="R100" i="20"/>
  <c r="R105" i="20" s="1"/>
  <c r="Q100" i="20"/>
  <c r="Q105" i="20" s="1"/>
  <c r="P100" i="20"/>
  <c r="P105" i="20" s="1"/>
  <c r="Y99" i="20"/>
  <c r="Y104" i="20" s="1"/>
  <c r="X99" i="20"/>
  <c r="W99" i="20"/>
  <c r="V99" i="20"/>
  <c r="V104" i="20" s="1"/>
  <c r="U99" i="20"/>
  <c r="U104" i="20" s="1"/>
  <c r="T99" i="20"/>
  <c r="T104" i="20" s="1"/>
  <c r="S99" i="20"/>
  <c r="S104" i="20" s="1"/>
  <c r="R99" i="20"/>
  <c r="R104" i="20" s="1"/>
  <c r="Q99" i="20"/>
  <c r="Q104" i="20" s="1"/>
  <c r="P99" i="20"/>
  <c r="Y98" i="20"/>
  <c r="X98" i="20"/>
  <c r="X103" i="20" s="1"/>
  <c r="W98" i="20"/>
  <c r="W103" i="20" s="1"/>
  <c r="V98" i="20"/>
  <c r="V103" i="20" s="1"/>
  <c r="U98" i="20"/>
  <c r="U103" i="20" s="1"/>
  <c r="T98" i="20"/>
  <c r="S98" i="20"/>
  <c r="S103" i="20" s="1"/>
  <c r="R98" i="20"/>
  <c r="Q98" i="20"/>
  <c r="P98" i="20"/>
  <c r="P103" i="20" s="1"/>
  <c r="Y90" i="20"/>
  <c r="Y95" i="20" s="1"/>
  <c r="X90" i="20"/>
  <c r="X95" i="20" s="1"/>
  <c r="W90" i="20"/>
  <c r="W95" i="20" s="1"/>
  <c r="V90" i="20"/>
  <c r="V95" i="20" s="1"/>
  <c r="U90" i="20"/>
  <c r="U95" i="20" s="1"/>
  <c r="T90" i="20"/>
  <c r="T95" i="20" s="1"/>
  <c r="S90" i="20"/>
  <c r="S95" i="20" s="1"/>
  <c r="R90" i="20"/>
  <c r="R95" i="20" s="1"/>
  <c r="Q90" i="20"/>
  <c r="Q95" i="20" s="1"/>
  <c r="P90" i="20"/>
  <c r="P95" i="20" s="1"/>
  <c r="Y89" i="20"/>
  <c r="Y94" i="20" s="1"/>
  <c r="X89" i="20"/>
  <c r="X94" i="20" s="1"/>
  <c r="W89" i="20"/>
  <c r="W94" i="20" s="1"/>
  <c r="V89" i="20"/>
  <c r="V94" i="20" s="1"/>
  <c r="U89" i="20"/>
  <c r="U94" i="20" s="1"/>
  <c r="T89" i="20"/>
  <c r="T94" i="20" s="1"/>
  <c r="S89" i="20"/>
  <c r="S94" i="20" s="1"/>
  <c r="R89" i="20"/>
  <c r="Q89" i="20"/>
  <c r="Q94" i="20" s="1"/>
  <c r="P89" i="20"/>
  <c r="P94" i="20" s="1"/>
  <c r="Y88" i="20"/>
  <c r="Y93" i="20" s="1"/>
  <c r="X88" i="20"/>
  <c r="X93" i="20" s="1"/>
  <c r="W88" i="20"/>
  <c r="V88" i="20"/>
  <c r="V93" i="20" s="1"/>
  <c r="U88" i="20"/>
  <c r="U93" i="20" s="1"/>
  <c r="T88" i="20"/>
  <c r="S88" i="20"/>
  <c r="R88" i="20"/>
  <c r="R93" i="20" s="1"/>
  <c r="Q88" i="20"/>
  <c r="Q93" i="20" s="1"/>
  <c r="P88" i="20"/>
  <c r="P93" i="20" s="1"/>
  <c r="Y80" i="20"/>
  <c r="Y85" i="20" s="1"/>
  <c r="X80" i="20"/>
  <c r="X85" i="20" s="1"/>
  <c r="W80" i="20"/>
  <c r="W85" i="20" s="1"/>
  <c r="V80" i="20"/>
  <c r="V85" i="20" s="1"/>
  <c r="U80" i="20"/>
  <c r="U85" i="20" s="1"/>
  <c r="T80" i="20"/>
  <c r="T85" i="20" s="1"/>
  <c r="S80" i="20"/>
  <c r="S85" i="20" s="1"/>
  <c r="R80" i="20"/>
  <c r="R85" i="20" s="1"/>
  <c r="Q80" i="20"/>
  <c r="Q85" i="20" s="1"/>
  <c r="P80" i="20"/>
  <c r="P85" i="20" s="1"/>
  <c r="Y79" i="20"/>
  <c r="Y84" i="20" s="1"/>
  <c r="X79" i="20"/>
  <c r="X84" i="20" s="1"/>
  <c r="W79" i="20"/>
  <c r="W84" i="20" s="1"/>
  <c r="V79" i="20"/>
  <c r="V84" i="20" s="1"/>
  <c r="U79" i="20"/>
  <c r="U84" i="20" s="1"/>
  <c r="T79" i="20"/>
  <c r="S79" i="20"/>
  <c r="S84" i="20" s="1"/>
  <c r="R79" i="20"/>
  <c r="R84" i="20" s="1"/>
  <c r="Q79" i="20"/>
  <c r="Q84" i="20" s="1"/>
  <c r="P79" i="20"/>
  <c r="P84" i="20" s="1"/>
  <c r="Y78" i="20"/>
  <c r="X78" i="20"/>
  <c r="X83" i="20" s="1"/>
  <c r="W78" i="20"/>
  <c r="W83" i="20" s="1"/>
  <c r="V78" i="20"/>
  <c r="U78" i="20"/>
  <c r="U83" i="20" s="1"/>
  <c r="T78" i="20"/>
  <c r="T83" i="20" s="1"/>
  <c r="S78" i="20"/>
  <c r="S83" i="20" s="1"/>
  <c r="R78" i="20"/>
  <c r="R83" i="20" s="1"/>
  <c r="Q78" i="20"/>
  <c r="Q83" i="20" s="1"/>
  <c r="P78" i="20"/>
  <c r="P83" i="20" s="1"/>
  <c r="Y70" i="20"/>
  <c r="Y75" i="20" s="1"/>
  <c r="X70" i="20"/>
  <c r="X75" i="20" s="1"/>
  <c r="W70" i="20"/>
  <c r="W75" i="20" s="1"/>
  <c r="V70" i="20"/>
  <c r="V75" i="20" s="1"/>
  <c r="U70" i="20"/>
  <c r="U75" i="20" s="1"/>
  <c r="T70" i="20"/>
  <c r="T75" i="20" s="1"/>
  <c r="S70" i="20"/>
  <c r="S75" i="20" s="1"/>
  <c r="R70" i="20"/>
  <c r="R75" i="20" s="1"/>
  <c r="Q70" i="20"/>
  <c r="Q75" i="20" s="1"/>
  <c r="P70" i="20"/>
  <c r="P75" i="20" s="1"/>
  <c r="Y69" i="20"/>
  <c r="Y74" i="20" s="1"/>
  <c r="X69" i="20"/>
  <c r="X74" i="20" s="1"/>
  <c r="W69" i="20"/>
  <c r="W74" i="20" s="1"/>
  <c r="V69" i="20"/>
  <c r="V74" i="20" s="1"/>
  <c r="U69" i="20"/>
  <c r="U74" i="20" s="1"/>
  <c r="T69" i="20"/>
  <c r="T74" i="20" s="1"/>
  <c r="S69" i="20"/>
  <c r="S74" i="20" s="1"/>
  <c r="R69" i="20"/>
  <c r="R74" i="20" s="1"/>
  <c r="Q69" i="20"/>
  <c r="Q74" i="20" s="1"/>
  <c r="P69" i="20"/>
  <c r="P74" i="20" s="1"/>
  <c r="Y68" i="20"/>
  <c r="Y73" i="20" s="1"/>
  <c r="X68" i="20"/>
  <c r="W68" i="20"/>
  <c r="V68" i="20"/>
  <c r="V73" i="20" s="1"/>
  <c r="U68" i="20"/>
  <c r="U73" i="20" s="1"/>
  <c r="T68" i="20"/>
  <c r="S68" i="20"/>
  <c r="S73" i="20" s="1"/>
  <c r="R68" i="20"/>
  <c r="R73" i="20" s="1"/>
  <c r="Q68" i="20"/>
  <c r="P68" i="20"/>
  <c r="Y60" i="20"/>
  <c r="Y65" i="20" s="1"/>
  <c r="X60" i="20"/>
  <c r="X65" i="20" s="1"/>
  <c r="W60" i="20"/>
  <c r="W65" i="20" s="1"/>
  <c r="V60" i="20"/>
  <c r="V65" i="20" s="1"/>
  <c r="U60" i="20"/>
  <c r="T60" i="20"/>
  <c r="T65" i="20" s="1"/>
  <c r="S60" i="20"/>
  <c r="S65" i="20" s="1"/>
  <c r="R60" i="20"/>
  <c r="R65" i="20" s="1"/>
  <c r="Q60" i="20"/>
  <c r="Q65" i="20" s="1"/>
  <c r="P60" i="20"/>
  <c r="P65" i="20" s="1"/>
  <c r="Y59" i="20"/>
  <c r="Y64" i="20" s="1"/>
  <c r="X59" i="20"/>
  <c r="X64" i="20" s="1"/>
  <c r="W59" i="20"/>
  <c r="W64" i="20" s="1"/>
  <c r="V59" i="20"/>
  <c r="V64" i="20" s="1"/>
  <c r="U59" i="20"/>
  <c r="U64" i="20" s="1"/>
  <c r="T59" i="20"/>
  <c r="T64" i="20" s="1"/>
  <c r="S59" i="20"/>
  <c r="S64" i="20" s="1"/>
  <c r="R59" i="20"/>
  <c r="R64" i="20" s="1"/>
  <c r="Q59" i="20"/>
  <c r="Q64" i="20" s="1"/>
  <c r="P59" i="20"/>
  <c r="Y58" i="20"/>
  <c r="X58" i="20"/>
  <c r="W58" i="20"/>
  <c r="W63" i="20" s="1"/>
  <c r="V58" i="20"/>
  <c r="U58" i="20"/>
  <c r="U63" i="20" s="1"/>
  <c r="T58" i="20"/>
  <c r="T63" i="20" s="1"/>
  <c r="S58" i="20"/>
  <c r="S63" i="20" s="1"/>
  <c r="R58" i="20"/>
  <c r="Q58" i="20"/>
  <c r="P58" i="20"/>
  <c r="P63" i="20" s="1"/>
  <c r="Y50" i="20"/>
  <c r="Y55" i="20" s="1"/>
  <c r="X50" i="20"/>
  <c r="X55" i="20" s="1"/>
  <c r="W50" i="20"/>
  <c r="W55" i="20" s="1"/>
  <c r="V50" i="20"/>
  <c r="V55" i="20" s="1"/>
  <c r="U50" i="20"/>
  <c r="U55" i="20" s="1"/>
  <c r="T50" i="20"/>
  <c r="T55" i="20" s="1"/>
  <c r="S50" i="20"/>
  <c r="S55" i="20" s="1"/>
  <c r="R50" i="20"/>
  <c r="R55" i="20" s="1"/>
  <c r="Q50" i="20"/>
  <c r="Q55" i="20" s="1"/>
  <c r="P50" i="20"/>
  <c r="P55" i="20" s="1"/>
  <c r="Y49" i="20"/>
  <c r="Y54" i="20" s="1"/>
  <c r="X49" i="20"/>
  <c r="X54" i="20" s="1"/>
  <c r="W49" i="20"/>
  <c r="W54" i="20" s="1"/>
  <c r="V49" i="20"/>
  <c r="V54" i="20" s="1"/>
  <c r="U49" i="20"/>
  <c r="U54" i="20" s="1"/>
  <c r="T49" i="20"/>
  <c r="T54" i="20" s="1"/>
  <c r="S49" i="20"/>
  <c r="S54" i="20" s="1"/>
  <c r="R49" i="20"/>
  <c r="Q49" i="20"/>
  <c r="Q54" i="20" s="1"/>
  <c r="P49" i="20"/>
  <c r="P54" i="20" s="1"/>
  <c r="Y48" i="20"/>
  <c r="Y53" i="20" s="1"/>
  <c r="X48" i="20"/>
  <c r="W48" i="20"/>
  <c r="W53" i="20" s="1"/>
  <c r="V48" i="20"/>
  <c r="V53" i="20" s="1"/>
  <c r="U48" i="20"/>
  <c r="U53" i="20" s="1"/>
  <c r="T48" i="20"/>
  <c r="T53" i="20" s="1"/>
  <c r="S48" i="20"/>
  <c r="R48" i="20"/>
  <c r="R53" i="20" s="1"/>
  <c r="Q48" i="20"/>
  <c r="Q53" i="20" s="1"/>
  <c r="P48" i="20"/>
  <c r="Y40" i="20"/>
  <c r="Y45" i="20" s="1"/>
  <c r="X40" i="20"/>
  <c r="X45" i="20" s="1"/>
  <c r="W40" i="20"/>
  <c r="W45" i="20" s="1"/>
  <c r="V40" i="20"/>
  <c r="V45" i="20" s="1"/>
  <c r="U40" i="20"/>
  <c r="U45" i="20" s="1"/>
  <c r="T40" i="20"/>
  <c r="T45" i="20" s="1"/>
  <c r="S40" i="20"/>
  <c r="S45" i="20" s="1"/>
  <c r="R40" i="20"/>
  <c r="R45" i="20" s="1"/>
  <c r="Q40" i="20"/>
  <c r="Q45" i="20" s="1"/>
  <c r="P40" i="20"/>
  <c r="P45" i="20" s="1"/>
  <c r="Y39" i="20"/>
  <c r="Y44" i="20" s="1"/>
  <c r="X39" i="20"/>
  <c r="X44" i="20" s="1"/>
  <c r="W39" i="20"/>
  <c r="W44" i="20" s="1"/>
  <c r="V39" i="20"/>
  <c r="V44" i="20" s="1"/>
  <c r="U39" i="20"/>
  <c r="U44" i="20" s="1"/>
  <c r="T39" i="20"/>
  <c r="T44" i="20" s="1"/>
  <c r="S39" i="20"/>
  <c r="S44" i="20" s="1"/>
  <c r="R39" i="20"/>
  <c r="R44" i="20" s="1"/>
  <c r="Q39" i="20"/>
  <c r="Q44" i="20" s="1"/>
  <c r="P39" i="20"/>
  <c r="P44" i="20" s="1"/>
  <c r="Y38" i="20"/>
  <c r="X38" i="20"/>
  <c r="X43" i="20" s="1"/>
  <c r="W38" i="20"/>
  <c r="W43" i="20" s="1"/>
  <c r="V38" i="20"/>
  <c r="V43" i="20" s="1"/>
  <c r="U38" i="20"/>
  <c r="U43" i="20" s="1"/>
  <c r="T38" i="20"/>
  <c r="S38" i="20"/>
  <c r="S43" i="20" s="1"/>
  <c r="R38" i="20"/>
  <c r="Q38" i="20"/>
  <c r="P38" i="20"/>
  <c r="P43" i="20" s="1"/>
  <c r="Y30" i="20"/>
  <c r="Y35" i="20" s="1"/>
  <c r="X30" i="20"/>
  <c r="X35" i="20" s="1"/>
  <c r="W30" i="20"/>
  <c r="W35" i="20" s="1"/>
  <c r="V30" i="20"/>
  <c r="V35" i="20" s="1"/>
  <c r="U30" i="20"/>
  <c r="U35" i="20" s="1"/>
  <c r="T30" i="20"/>
  <c r="T35" i="20" s="1"/>
  <c r="S30" i="20"/>
  <c r="R30" i="20"/>
  <c r="R35" i="20" s="1"/>
  <c r="Q30" i="20"/>
  <c r="Q35" i="20" s="1"/>
  <c r="P30" i="20"/>
  <c r="P35" i="20" s="1"/>
  <c r="Y29" i="20"/>
  <c r="Y34" i="20" s="1"/>
  <c r="X29" i="20"/>
  <c r="X34" i="20" s="1"/>
  <c r="W29" i="20"/>
  <c r="W34" i="20" s="1"/>
  <c r="V29" i="20"/>
  <c r="V34" i="20" s="1"/>
  <c r="U29" i="20"/>
  <c r="U34" i="20" s="1"/>
  <c r="T29" i="20"/>
  <c r="T34" i="20" s="1"/>
  <c r="S29" i="20"/>
  <c r="S34" i="20" s="1"/>
  <c r="R29" i="20"/>
  <c r="R34" i="20" s="1"/>
  <c r="Q29" i="20"/>
  <c r="Q34" i="20" s="1"/>
  <c r="P29" i="20"/>
  <c r="P34" i="20" s="1"/>
  <c r="Y28" i="20"/>
  <c r="Y33" i="20" s="1"/>
  <c r="X28" i="20"/>
  <c r="X33" i="20" s="1"/>
  <c r="W28" i="20"/>
  <c r="W33" i="20" s="1"/>
  <c r="V28" i="20"/>
  <c r="V33" i="20" s="1"/>
  <c r="U28" i="20"/>
  <c r="U33" i="20" s="1"/>
  <c r="T28" i="20"/>
  <c r="S28" i="20"/>
  <c r="S33" i="20" s="1"/>
  <c r="R28" i="20"/>
  <c r="R33" i="20" s="1"/>
  <c r="Q28" i="20"/>
  <c r="Q33" i="20" s="1"/>
  <c r="P28" i="20"/>
  <c r="P33" i="20" s="1"/>
  <c r="Y20" i="20"/>
  <c r="Y25" i="20" s="1"/>
  <c r="X20" i="20"/>
  <c r="X25" i="20" s="1"/>
  <c r="W20" i="20"/>
  <c r="W25" i="20" s="1"/>
  <c r="V20" i="20"/>
  <c r="V25" i="20" s="1"/>
  <c r="U20" i="20"/>
  <c r="U25" i="20" s="1"/>
  <c r="T20" i="20"/>
  <c r="T25" i="20" s="1"/>
  <c r="S20" i="20"/>
  <c r="S25" i="20" s="1"/>
  <c r="R20" i="20"/>
  <c r="R25" i="20" s="1"/>
  <c r="Q20" i="20"/>
  <c r="Q25" i="20" s="1"/>
  <c r="P20" i="20"/>
  <c r="P25" i="20" s="1"/>
  <c r="Y19" i="20"/>
  <c r="Y24" i="20" s="1"/>
  <c r="X19" i="20"/>
  <c r="X24" i="20" s="1"/>
  <c r="W19" i="20"/>
  <c r="W24" i="20" s="1"/>
  <c r="V19" i="20"/>
  <c r="U19" i="20"/>
  <c r="U24" i="20" s="1"/>
  <c r="T19" i="20"/>
  <c r="T24" i="20" s="1"/>
  <c r="S19" i="20"/>
  <c r="S24" i="20" s="1"/>
  <c r="R19" i="20"/>
  <c r="R24" i="20" s="1"/>
  <c r="Q19" i="20"/>
  <c r="Q24" i="20" s="1"/>
  <c r="P19" i="20"/>
  <c r="P24" i="20" s="1"/>
  <c r="Y18" i="20"/>
  <c r="X18" i="20"/>
  <c r="X23" i="20" s="1"/>
  <c r="W18" i="20"/>
  <c r="V18" i="20"/>
  <c r="V23" i="20" s="1"/>
  <c r="U18" i="20"/>
  <c r="U23" i="20" s="1"/>
  <c r="T18" i="20"/>
  <c r="T23" i="20" s="1"/>
  <c r="S18" i="20"/>
  <c r="S23" i="20" s="1"/>
  <c r="R18" i="20"/>
  <c r="R23" i="20" s="1"/>
  <c r="Q18" i="20"/>
  <c r="P18" i="20"/>
  <c r="P23" i="20" s="1"/>
  <c r="Y10" i="20"/>
  <c r="Y15" i="20" s="1"/>
  <c r="X10" i="20"/>
  <c r="W10" i="20"/>
  <c r="W15" i="20" s="1"/>
  <c r="V10" i="20"/>
  <c r="V15" i="20" s="1"/>
  <c r="U10" i="20"/>
  <c r="U15" i="20" s="1"/>
  <c r="T10" i="20"/>
  <c r="T15" i="20" s="1"/>
  <c r="S10" i="20"/>
  <c r="S15" i="20" s="1"/>
  <c r="R10" i="20"/>
  <c r="R15" i="20" s="1"/>
  <c r="Q10" i="20"/>
  <c r="Q15" i="20" s="1"/>
  <c r="P10" i="20"/>
  <c r="P15" i="20" s="1"/>
  <c r="Y9" i="20"/>
  <c r="Y14" i="20" s="1"/>
  <c r="X9" i="20"/>
  <c r="X14" i="20" s="1"/>
  <c r="W9" i="20"/>
  <c r="V9" i="20"/>
  <c r="V14" i="20" s="1"/>
  <c r="U9" i="20"/>
  <c r="U14" i="20" s="1"/>
  <c r="T9" i="20"/>
  <c r="T14" i="20" s="1"/>
  <c r="S9" i="20"/>
  <c r="S14" i="20" s="1"/>
  <c r="R9" i="20"/>
  <c r="R14" i="20" s="1"/>
  <c r="Q9" i="20"/>
  <c r="Q14" i="20" s="1"/>
  <c r="P9" i="20"/>
  <c r="P14" i="20" s="1"/>
  <c r="Y8" i="20"/>
  <c r="Y13" i="20" s="1"/>
  <c r="X8" i="20"/>
  <c r="X13" i="20" s="1"/>
  <c r="W8" i="20"/>
  <c r="W13" i="20" s="1"/>
  <c r="V8" i="20"/>
  <c r="V13" i="20" s="1"/>
  <c r="U8" i="20"/>
  <c r="T8" i="20"/>
  <c r="T13" i="20" s="1"/>
  <c r="S8" i="20"/>
  <c r="R8" i="20"/>
  <c r="R13" i="20" s="1"/>
  <c r="Q8" i="20"/>
  <c r="Q13" i="20" s="1"/>
  <c r="P8" i="20"/>
  <c r="P13" i="20" s="1"/>
  <c r="J138" i="24" l="1"/>
  <c r="I138" i="24"/>
  <c r="N18" i="24"/>
  <c r="K138" i="24"/>
  <c r="J29" i="24"/>
  <c r="L29" i="24" a="1"/>
  <c r="L29" i="24" s="1"/>
  <c r="M29" i="24" s="1"/>
  <c r="H29" i="24"/>
  <c r="I29" i="24"/>
  <c r="S11" i="20"/>
  <c r="T56" i="20"/>
  <c r="Q116" i="20"/>
  <c r="T211" i="20"/>
  <c r="D50" i="19"/>
  <c r="N249" i="20"/>
  <c r="T41" i="20"/>
  <c r="W146" i="20"/>
  <c r="W181" i="20"/>
  <c r="Q21" i="20"/>
  <c r="Q101" i="20"/>
  <c r="Y101" i="20"/>
  <c r="N250" i="20"/>
  <c r="Y21" i="20"/>
  <c r="R26" i="20"/>
  <c r="R61" i="20"/>
  <c r="V121" i="20"/>
  <c r="R186" i="20"/>
  <c r="V201" i="20"/>
  <c r="P116" i="20"/>
  <c r="U196" i="20"/>
  <c r="X36" i="20"/>
  <c r="Q41" i="20"/>
  <c r="Y41" i="20"/>
  <c r="V81" i="20"/>
  <c r="W91" i="20"/>
  <c r="S136" i="20"/>
  <c r="W11" i="20"/>
  <c r="Y31" i="20"/>
  <c r="P46" i="20"/>
  <c r="W101" i="20"/>
  <c r="W183" i="20"/>
  <c r="W186" i="20" s="1"/>
  <c r="P26" i="20"/>
  <c r="V21" i="20"/>
  <c r="Y116" i="20"/>
  <c r="T131" i="20"/>
  <c r="R156" i="20"/>
  <c r="X191" i="20"/>
  <c r="R241" i="20"/>
  <c r="R76" i="20"/>
  <c r="P206" i="20"/>
  <c r="V216" i="20"/>
  <c r="V161" i="20"/>
  <c r="Y231" i="20"/>
  <c r="R21" i="20"/>
  <c r="Q43" i="20"/>
  <c r="V203" i="20"/>
  <c r="V206" i="20" s="1"/>
  <c r="T16" i="20"/>
  <c r="X11" i="20"/>
  <c r="S13" i="20"/>
  <c r="S16" i="20" s="1"/>
  <c r="X166" i="20"/>
  <c r="V176" i="20"/>
  <c r="R246" i="20"/>
  <c r="P236" i="20"/>
  <c r="X236" i="20"/>
  <c r="T43" i="20"/>
  <c r="T46" i="20" s="1"/>
  <c r="Y76" i="20"/>
  <c r="P81" i="20"/>
  <c r="T213" i="20"/>
  <c r="T216" i="20" s="1"/>
  <c r="R111" i="20"/>
  <c r="R141" i="20"/>
  <c r="P225" i="20"/>
  <c r="P226" i="20" s="1"/>
  <c r="P221" i="20"/>
  <c r="U26" i="20"/>
  <c r="U11" i="20"/>
  <c r="U13" i="20"/>
  <c r="U16" i="20" s="1"/>
  <c r="T136" i="20"/>
  <c r="P156" i="20"/>
  <c r="T171" i="20"/>
  <c r="R116" i="20"/>
  <c r="X156" i="20"/>
  <c r="R51" i="20"/>
  <c r="R54" i="20"/>
  <c r="R56" i="20" s="1"/>
  <c r="Q61" i="20"/>
  <c r="Y61" i="20"/>
  <c r="W66" i="20"/>
  <c r="U61" i="20"/>
  <c r="S131" i="20"/>
  <c r="P151" i="20"/>
  <c r="X151" i="20"/>
  <c r="T66" i="20"/>
  <c r="Q73" i="20"/>
  <c r="Q76" i="20" s="1"/>
  <c r="Q71" i="20"/>
  <c r="W241" i="20"/>
  <c r="W243" i="20"/>
  <c r="U241" i="20"/>
  <c r="U141" i="20"/>
  <c r="U36" i="20"/>
  <c r="Y43" i="20"/>
  <c r="Y46" i="20" s="1"/>
  <c r="T103" i="20"/>
  <c r="T106" i="20" s="1"/>
  <c r="T101" i="20"/>
  <c r="Q23" i="20"/>
  <c r="Q26" i="20" s="1"/>
  <c r="U56" i="20"/>
  <c r="Q81" i="20"/>
  <c r="Y81" i="20"/>
  <c r="V83" i="20"/>
  <c r="V86" i="20" s="1"/>
  <c r="Q96" i="20"/>
  <c r="Y96" i="20"/>
  <c r="U183" i="20"/>
  <c r="U186" i="20" s="1"/>
  <c r="U181" i="20"/>
  <c r="S193" i="20"/>
  <c r="S196" i="20" s="1"/>
  <c r="S191" i="20"/>
  <c r="Q201" i="20"/>
  <c r="V231" i="20"/>
  <c r="U151" i="20"/>
  <c r="U153" i="20"/>
  <c r="T81" i="20"/>
  <c r="T84" i="20"/>
  <c r="T86" i="20" s="1"/>
  <c r="P191" i="20"/>
  <c r="P193" i="20"/>
  <c r="P196" i="20" s="1"/>
  <c r="S201" i="20"/>
  <c r="S203" i="20"/>
  <c r="S206" i="20" s="1"/>
  <c r="W211" i="20"/>
  <c r="Y36" i="20"/>
  <c r="S46" i="20"/>
  <c r="X63" i="20"/>
  <c r="X66" i="20" s="1"/>
  <c r="X61" i="20"/>
  <c r="U71" i="20"/>
  <c r="X221" i="20"/>
  <c r="Q16" i="20"/>
  <c r="Y16" i="20"/>
  <c r="S26" i="20"/>
  <c r="T33" i="20"/>
  <c r="T36" i="20" s="1"/>
  <c r="T31" i="20"/>
  <c r="V46" i="20"/>
  <c r="T91" i="20"/>
  <c r="R91" i="20"/>
  <c r="R94" i="20"/>
  <c r="R96" i="20" s="1"/>
  <c r="Q123" i="20"/>
  <c r="Q126" i="20" s="1"/>
  <c r="Q121" i="20"/>
  <c r="Y123" i="20"/>
  <c r="Y121" i="20"/>
  <c r="Q161" i="20"/>
  <c r="R181" i="20"/>
  <c r="R16" i="20"/>
  <c r="Q36" i="20"/>
  <c r="W46" i="20"/>
  <c r="T61" i="20"/>
  <c r="R101" i="20"/>
  <c r="P101" i="20"/>
  <c r="X101" i="20"/>
  <c r="U116" i="20"/>
  <c r="S111" i="20"/>
  <c r="T146" i="20"/>
  <c r="P166" i="20"/>
  <c r="W176" i="20"/>
  <c r="W171" i="20"/>
  <c r="X206" i="20"/>
  <c r="T246" i="20"/>
  <c r="R226" i="20"/>
  <c r="W21" i="20"/>
  <c r="T21" i="20"/>
  <c r="R36" i="20"/>
  <c r="P36" i="20"/>
  <c r="X46" i="20"/>
  <c r="S51" i="20"/>
  <c r="Q56" i="20"/>
  <c r="Y56" i="20"/>
  <c r="W93" i="20"/>
  <c r="W96" i="20" s="1"/>
  <c r="S106" i="20"/>
  <c r="P111" i="20"/>
  <c r="X111" i="20"/>
  <c r="V111" i="20"/>
  <c r="U146" i="20"/>
  <c r="R196" i="20"/>
  <c r="U246" i="20"/>
  <c r="Q231" i="20"/>
  <c r="V56" i="20"/>
  <c r="P61" i="20"/>
  <c r="W86" i="20"/>
  <c r="Y83" i="20"/>
  <c r="Y86" i="20" s="1"/>
  <c r="U96" i="20"/>
  <c r="R121" i="20"/>
  <c r="Y161" i="20"/>
  <c r="Y201" i="20"/>
  <c r="Q236" i="20"/>
  <c r="V11" i="20"/>
  <c r="S21" i="20"/>
  <c r="Q31" i="20"/>
  <c r="S66" i="20"/>
  <c r="W71" i="20"/>
  <c r="U76" i="20"/>
  <c r="R71" i="20"/>
  <c r="P86" i="20"/>
  <c r="X86" i="20"/>
  <c r="X81" i="20"/>
  <c r="V96" i="20"/>
  <c r="V91" i="20"/>
  <c r="W121" i="20"/>
  <c r="Q131" i="20"/>
  <c r="S151" i="20"/>
  <c r="Q206" i="20"/>
  <c r="Y206" i="20"/>
  <c r="S221" i="20"/>
  <c r="W23" i="20"/>
  <c r="W26" i="20" s="1"/>
  <c r="W31" i="20"/>
  <c r="S31" i="20"/>
  <c r="P71" i="20"/>
  <c r="X71" i="20"/>
  <c r="V71" i="20"/>
  <c r="R103" i="20"/>
  <c r="R106" i="20" s="1"/>
  <c r="V16" i="20"/>
  <c r="T26" i="20"/>
  <c r="X15" i="20"/>
  <c r="X16" i="20" s="1"/>
  <c r="U46" i="20"/>
  <c r="P11" i="20"/>
  <c r="W36" i="20"/>
  <c r="W41" i="20"/>
  <c r="P64" i="20"/>
  <c r="P66" i="20" s="1"/>
  <c r="W73" i="20"/>
  <c r="W76" i="20" s="1"/>
  <c r="R211" i="20"/>
  <c r="R213" i="20"/>
  <c r="R216" i="20" s="1"/>
  <c r="P211" i="20"/>
  <c r="P214" i="20"/>
  <c r="P216" i="20" s="1"/>
  <c r="X211" i="20"/>
  <c r="X214" i="20"/>
  <c r="X216" i="20" s="1"/>
  <c r="Q11" i="20"/>
  <c r="Y11" i="20"/>
  <c r="U21" i="20"/>
  <c r="V24" i="20"/>
  <c r="V26" i="20" s="1"/>
  <c r="U31" i="20"/>
  <c r="R43" i="20"/>
  <c r="R46" i="20" s="1"/>
  <c r="R41" i="20"/>
  <c r="X41" i="20"/>
  <c r="U65" i="20"/>
  <c r="U66" i="20" s="1"/>
  <c r="S71" i="20"/>
  <c r="X73" i="20"/>
  <c r="X76" i="20" s="1"/>
  <c r="U81" i="20"/>
  <c r="S91" i="20"/>
  <c r="S93" i="20"/>
  <c r="S96" i="20" s="1"/>
  <c r="U106" i="20"/>
  <c r="W104" i="20"/>
  <c r="W106" i="20" s="1"/>
  <c r="T116" i="20"/>
  <c r="S116" i="20"/>
  <c r="S126" i="20"/>
  <c r="R11" i="20"/>
  <c r="P31" i="20"/>
  <c r="S41" i="20"/>
  <c r="U51" i="20"/>
  <c r="W56" i="20"/>
  <c r="Q63" i="20"/>
  <c r="Q66" i="20" s="1"/>
  <c r="Y71" i="20"/>
  <c r="U86" i="20"/>
  <c r="T93" i="20"/>
  <c r="T96" i="20" s="1"/>
  <c r="X104" i="20"/>
  <c r="X106" i="20" s="1"/>
  <c r="V114" i="20"/>
  <c r="V116" i="20" s="1"/>
  <c r="V123" i="20"/>
  <c r="V126" i="20" s="1"/>
  <c r="Y131" i="20"/>
  <c r="Y133" i="20"/>
  <c r="Y136" i="20" s="1"/>
  <c r="W134" i="20"/>
  <c r="W136" i="20" s="1"/>
  <c r="W131" i="20"/>
  <c r="Q133" i="20"/>
  <c r="Q136" i="20" s="1"/>
  <c r="T161" i="20"/>
  <c r="T163" i="20"/>
  <c r="T166" i="20" s="1"/>
  <c r="R161" i="20"/>
  <c r="R164" i="20"/>
  <c r="R166" i="20" s="1"/>
  <c r="U173" i="20"/>
  <c r="U176" i="20" s="1"/>
  <c r="U171" i="20"/>
  <c r="S171" i="20"/>
  <c r="S174" i="20"/>
  <c r="S176" i="20" s="1"/>
  <c r="P181" i="20"/>
  <c r="P183" i="20"/>
  <c r="P186" i="20" s="1"/>
  <c r="X181" i="20"/>
  <c r="X183" i="20"/>
  <c r="X186" i="20" s="1"/>
  <c r="V181" i="20"/>
  <c r="V184" i="20"/>
  <c r="V186" i="20" s="1"/>
  <c r="Y216" i="20"/>
  <c r="W233" i="20"/>
  <c r="W236" i="20" s="1"/>
  <c r="W231" i="20"/>
  <c r="U231" i="20"/>
  <c r="U234" i="20"/>
  <c r="U236" i="20" s="1"/>
  <c r="R86" i="20"/>
  <c r="X96" i="20"/>
  <c r="S53" i="20"/>
  <c r="S56" i="20" s="1"/>
  <c r="P16" i="20"/>
  <c r="X26" i="20"/>
  <c r="Q46" i="20"/>
  <c r="P53" i="20"/>
  <c r="P56" i="20" s="1"/>
  <c r="P51" i="20"/>
  <c r="X53" i="20"/>
  <c r="X56" i="20" s="1"/>
  <c r="X51" i="20"/>
  <c r="R63" i="20"/>
  <c r="R66" i="20" s="1"/>
  <c r="V106" i="20"/>
  <c r="R131" i="20"/>
  <c r="R133" i="20"/>
  <c r="R136" i="20" s="1"/>
  <c r="X131" i="20"/>
  <c r="X134" i="20"/>
  <c r="X136" i="20" s="1"/>
  <c r="T11" i="20"/>
  <c r="W14" i="20"/>
  <c r="W16" i="20" s="1"/>
  <c r="Y23" i="20"/>
  <c r="Y26" i="20" s="1"/>
  <c r="R31" i="20"/>
  <c r="S35" i="20"/>
  <c r="S36" i="20" s="1"/>
  <c r="U41" i="20"/>
  <c r="Q51" i="20"/>
  <c r="Y51" i="20"/>
  <c r="W51" i="20"/>
  <c r="V63" i="20"/>
  <c r="V66" i="20" s="1"/>
  <c r="V61" i="20"/>
  <c r="P73" i="20"/>
  <c r="P76" i="20" s="1"/>
  <c r="W81" i="20"/>
  <c r="U91" i="20"/>
  <c r="Y103" i="20"/>
  <c r="Y106" i="20" s="1"/>
  <c r="W111" i="20"/>
  <c r="U111" i="20"/>
  <c r="W113" i="20"/>
  <c r="W116" i="20" s="1"/>
  <c r="X31" i="20"/>
  <c r="X21" i="20"/>
  <c r="V51" i="20"/>
  <c r="S101" i="20"/>
  <c r="Q111" i="20"/>
  <c r="W126" i="20"/>
  <c r="P131" i="20"/>
  <c r="P134" i="20"/>
  <c r="P136" i="20" s="1"/>
  <c r="P21" i="20"/>
  <c r="V41" i="20"/>
  <c r="P41" i="20"/>
  <c r="W61" i="20"/>
  <c r="S61" i="20"/>
  <c r="T73" i="20"/>
  <c r="T76" i="20" s="1"/>
  <c r="T71" i="20"/>
  <c r="S76" i="20"/>
  <c r="U101" i="20"/>
  <c r="P104" i="20"/>
  <c r="P106" i="20" s="1"/>
  <c r="X113" i="20"/>
  <c r="X116" i="20" s="1"/>
  <c r="U123" i="20"/>
  <c r="U126" i="20" s="1"/>
  <c r="U121" i="20"/>
  <c r="V151" i="20"/>
  <c r="V153" i="20"/>
  <c r="V156" i="20" s="1"/>
  <c r="T151" i="20"/>
  <c r="T154" i="20"/>
  <c r="T156" i="20" s="1"/>
  <c r="S143" i="20"/>
  <c r="S146" i="20" s="1"/>
  <c r="S141" i="20"/>
  <c r="Q141" i="20"/>
  <c r="Q144" i="20"/>
  <c r="Q146" i="20" s="1"/>
  <c r="Y141" i="20"/>
  <c r="Y144" i="20"/>
  <c r="Y146" i="20" s="1"/>
  <c r="T186" i="20"/>
  <c r="Q193" i="20"/>
  <c r="Q196" i="20" s="1"/>
  <c r="Q191" i="20"/>
  <c r="Y193" i="20"/>
  <c r="Y196" i="20" s="1"/>
  <c r="Y191" i="20"/>
  <c r="W191" i="20"/>
  <c r="W194" i="20"/>
  <c r="W196" i="20" s="1"/>
  <c r="P96" i="20"/>
  <c r="Y111" i="20"/>
  <c r="R125" i="20"/>
  <c r="R126" i="20" s="1"/>
  <c r="V31" i="20"/>
  <c r="V36" i="20"/>
  <c r="T51" i="20"/>
  <c r="Y63" i="20"/>
  <c r="Y66" i="20" s="1"/>
  <c r="V76" i="20"/>
  <c r="S81" i="20"/>
  <c r="Q86" i="20"/>
  <c r="S86" i="20"/>
  <c r="Q91" i="20"/>
  <c r="Y91" i="20"/>
  <c r="Q103" i="20"/>
  <c r="Q106" i="20" s="1"/>
  <c r="V136" i="20"/>
  <c r="R81" i="20"/>
  <c r="P91" i="20"/>
  <c r="X91" i="20"/>
  <c r="V101" i="20"/>
  <c r="T111" i="20"/>
  <c r="P123" i="20"/>
  <c r="P126" i="20" s="1"/>
  <c r="P121" i="20"/>
  <c r="X123" i="20"/>
  <c r="X126" i="20" s="1"/>
  <c r="X121" i="20"/>
  <c r="W163" i="20"/>
  <c r="W166" i="20" s="1"/>
  <c r="W161" i="20"/>
  <c r="U161" i="20"/>
  <c r="U164" i="20"/>
  <c r="U166" i="20" s="1"/>
  <c r="X196" i="20"/>
  <c r="T201" i="20"/>
  <c r="T203" i="20"/>
  <c r="T206" i="20" s="1"/>
  <c r="R201" i="20"/>
  <c r="R204" i="20"/>
  <c r="R206" i="20" s="1"/>
  <c r="U213" i="20"/>
  <c r="U216" i="20" s="1"/>
  <c r="U211" i="20"/>
  <c r="S211" i="20"/>
  <c r="S214" i="20"/>
  <c r="S216" i="20" s="1"/>
  <c r="Q223" i="20"/>
  <c r="Q226" i="20" s="1"/>
  <c r="Q221" i="20"/>
  <c r="Y223" i="20"/>
  <c r="Y226" i="20" s="1"/>
  <c r="Y221" i="20"/>
  <c r="W221" i="20"/>
  <c r="W224" i="20"/>
  <c r="W226" i="20" s="1"/>
  <c r="Y236" i="20"/>
  <c r="Y126" i="20"/>
  <c r="U133" i="20"/>
  <c r="U136" i="20" s="1"/>
  <c r="U131" i="20"/>
  <c r="Q171" i="20"/>
  <c r="Y171" i="20"/>
  <c r="Q176" i="20"/>
  <c r="S183" i="20"/>
  <c r="S186" i="20" s="1"/>
  <c r="S181" i="20"/>
  <c r="Q181" i="20"/>
  <c r="Q184" i="20"/>
  <c r="Q186" i="20" s="1"/>
  <c r="Y181" i="20"/>
  <c r="Y184" i="20"/>
  <c r="Y186" i="20" s="1"/>
  <c r="U191" i="20"/>
  <c r="P241" i="20"/>
  <c r="P243" i="20"/>
  <c r="P246" i="20" s="1"/>
  <c r="X241" i="20"/>
  <c r="X243" i="20"/>
  <c r="X246" i="20" s="1"/>
  <c r="V241" i="20"/>
  <c r="V244" i="20"/>
  <c r="V246" i="20" s="1"/>
  <c r="S236" i="20"/>
  <c r="W141" i="20"/>
  <c r="Q153" i="20"/>
  <c r="Q156" i="20" s="1"/>
  <c r="Q151" i="20"/>
  <c r="Y153" i="20"/>
  <c r="Y156" i="20" s="1"/>
  <c r="Y151" i="20"/>
  <c r="W151" i="20"/>
  <c r="W154" i="20"/>
  <c r="W156" i="20" s="1"/>
  <c r="Q166" i="20"/>
  <c r="Y166" i="20"/>
  <c r="R171" i="20"/>
  <c r="R173" i="20"/>
  <c r="R176" i="20" s="1"/>
  <c r="P171" i="20"/>
  <c r="P174" i="20"/>
  <c r="P176" i="20" s="1"/>
  <c r="X171" i="20"/>
  <c r="X174" i="20"/>
  <c r="X176" i="20" s="1"/>
  <c r="T176" i="20"/>
  <c r="V191" i="20"/>
  <c r="V193" i="20"/>
  <c r="V196" i="20" s="1"/>
  <c r="T191" i="20"/>
  <c r="T194" i="20"/>
  <c r="T196" i="20" s="1"/>
  <c r="W216" i="20"/>
  <c r="S226" i="20"/>
  <c r="U226" i="20"/>
  <c r="S231" i="20"/>
  <c r="V236" i="20"/>
  <c r="S121" i="20"/>
  <c r="P141" i="20"/>
  <c r="P143" i="20"/>
  <c r="P146" i="20" s="1"/>
  <c r="X141" i="20"/>
  <c r="X143" i="20"/>
  <c r="X146" i="20" s="1"/>
  <c r="V141" i="20"/>
  <c r="V144" i="20"/>
  <c r="V146" i="20" s="1"/>
  <c r="S166" i="20"/>
  <c r="W203" i="20"/>
  <c r="W206" i="20" s="1"/>
  <c r="W201" i="20"/>
  <c r="U201" i="20"/>
  <c r="U204" i="20"/>
  <c r="U206" i="20" s="1"/>
  <c r="X226" i="20"/>
  <c r="T231" i="20"/>
  <c r="T233" i="20"/>
  <c r="T236" i="20" s="1"/>
  <c r="R231" i="20"/>
  <c r="R234" i="20"/>
  <c r="R236" i="20" s="1"/>
  <c r="T121" i="20"/>
  <c r="T123" i="20"/>
  <c r="T126" i="20" s="1"/>
  <c r="R146" i="20"/>
  <c r="S156" i="20"/>
  <c r="U156" i="20"/>
  <c r="S161" i="20"/>
  <c r="V166" i="20"/>
  <c r="Y176" i="20"/>
  <c r="Q211" i="20"/>
  <c r="Y211" i="20"/>
  <c r="Q216" i="20"/>
  <c r="S243" i="20"/>
  <c r="S246" i="20" s="1"/>
  <c r="S241" i="20"/>
  <c r="Q241" i="20"/>
  <c r="Q244" i="20"/>
  <c r="Q246" i="20" s="1"/>
  <c r="Y241" i="20"/>
  <c r="Y244" i="20"/>
  <c r="Y246" i="20" s="1"/>
  <c r="W246" i="20"/>
  <c r="U221" i="20"/>
  <c r="V221" i="20"/>
  <c r="V223" i="20"/>
  <c r="V226" i="20" s="1"/>
  <c r="T221" i="20"/>
  <c r="T224" i="20"/>
  <c r="T226" i="20" s="1"/>
  <c r="V131" i="20"/>
  <c r="T141" i="20"/>
  <c r="R151" i="20"/>
  <c r="P161" i="20"/>
  <c r="X161" i="20"/>
  <c r="V171" i="20"/>
  <c r="T181" i="20"/>
  <c r="R191" i="20"/>
  <c r="P201" i="20"/>
  <c r="X201" i="20"/>
  <c r="V211" i="20"/>
  <c r="T241" i="20"/>
  <c r="R221" i="20"/>
  <c r="P231" i="20"/>
  <c r="X231" i="20"/>
  <c r="DE230" i="20"/>
  <c r="DE235" i="20" s="1"/>
  <c r="DD230" i="20"/>
  <c r="DD235" i="20" s="1"/>
  <c r="DC230" i="20"/>
  <c r="DC235" i="20" s="1"/>
  <c r="DB230" i="20"/>
  <c r="DB235" i="20" s="1"/>
  <c r="DA230" i="20"/>
  <c r="DA235" i="20" s="1"/>
  <c r="CZ230" i="20"/>
  <c r="CZ235" i="20" s="1"/>
  <c r="CY230" i="20"/>
  <c r="CY235" i="20" s="1"/>
  <c r="CX230" i="20"/>
  <c r="CX235" i="20" s="1"/>
  <c r="CW230" i="20"/>
  <c r="CW235" i="20" s="1"/>
  <c r="CV230" i="20"/>
  <c r="CV235" i="20" s="1"/>
  <c r="DE229" i="20"/>
  <c r="DE234" i="20" s="1"/>
  <c r="DD229" i="20"/>
  <c r="DD234" i="20" s="1"/>
  <c r="DC229" i="20"/>
  <c r="DC234" i="20" s="1"/>
  <c r="DB229" i="20"/>
  <c r="DB234" i="20" s="1"/>
  <c r="DA229" i="20"/>
  <c r="DA234" i="20" s="1"/>
  <c r="CZ229" i="20"/>
  <c r="CZ234" i="20" s="1"/>
  <c r="CY229" i="20"/>
  <c r="CY234" i="20" s="1"/>
  <c r="CX229" i="20"/>
  <c r="CX234" i="20" s="1"/>
  <c r="CW229" i="20"/>
  <c r="CW234" i="20" s="1"/>
  <c r="CV229" i="20"/>
  <c r="CV234" i="20" s="1"/>
  <c r="DE228" i="20"/>
  <c r="DE233" i="20" s="1"/>
  <c r="DD228" i="20"/>
  <c r="DD233" i="20" s="1"/>
  <c r="DC228" i="20"/>
  <c r="DB228" i="20"/>
  <c r="DA228" i="20"/>
  <c r="CZ228" i="20"/>
  <c r="CY228" i="20"/>
  <c r="CY233" i="20" s="1"/>
  <c r="CX228" i="20"/>
  <c r="CX233" i="20" s="1"/>
  <c r="CW228" i="20"/>
  <c r="CW233" i="20" s="1"/>
  <c r="CV228" i="20"/>
  <c r="CV233" i="20" s="1"/>
  <c r="DE220" i="20"/>
  <c r="DE225" i="20" s="1"/>
  <c r="DD220" i="20"/>
  <c r="DC220" i="20"/>
  <c r="DC225" i="20" s="1"/>
  <c r="DB220" i="20"/>
  <c r="DB225" i="20" s="1"/>
  <c r="DA220" i="20"/>
  <c r="DA225" i="20" s="1"/>
  <c r="CZ220" i="20"/>
  <c r="CZ225" i="20" s="1"/>
  <c r="CY220" i="20"/>
  <c r="CY225" i="20" s="1"/>
  <c r="CX220" i="20"/>
  <c r="CX225" i="20" s="1"/>
  <c r="CW220" i="20"/>
  <c r="CV220" i="20"/>
  <c r="CV225" i="20" s="1"/>
  <c r="DE219" i="20"/>
  <c r="DE224" i="20" s="1"/>
  <c r="DD219" i="20"/>
  <c r="DD224" i="20" s="1"/>
  <c r="DC219" i="20"/>
  <c r="DC224" i="20" s="1"/>
  <c r="DB219" i="20"/>
  <c r="DB224" i="20" s="1"/>
  <c r="DA219" i="20"/>
  <c r="DA224" i="20" s="1"/>
  <c r="CZ219" i="20"/>
  <c r="CZ224" i="20" s="1"/>
  <c r="CY219" i="20"/>
  <c r="CY224" i="20" s="1"/>
  <c r="CX219" i="20"/>
  <c r="CX224" i="20" s="1"/>
  <c r="CW219" i="20"/>
  <c r="CW224" i="20" s="1"/>
  <c r="CV219" i="20"/>
  <c r="CV224" i="20" s="1"/>
  <c r="DE218" i="20"/>
  <c r="DE223" i="20" s="1"/>
  <c r="DD218" i="20"/>
  <c r="DD223" i="20" s="1"/>
  <c r="DC218" i="20"/>
  <c r="DB218" i="20"/>
  <c r="DA218" i="20"/>
  <c r="CZ218" i="20"/>
  <c r="CZ223" i="20" s="1"/>
  <c r="CY218" i="20"/>
  <c r="CY223" i="20" s="1"/>
  <c r="CX218" i="20"/>
  <c r="CX223" i="20" s="1"/>
  <c r="CW218" i="20"/>
  <c r="CW223" i="20" s="1"/>
  <c r="CV218" i="20"/>
  <c r="CV223" i="20" s="1"/>
  <c r="DE240" i="20"/>
  <c r="DE245" i="20" s="1"/>
  <c r="DD240" i="20"/>
  <c r="DD245" i="20" s="1"/>
  <c r="DC240" i="20"/>
  <c r="DC245" i="20" s="1"/>
  <c r="DB240" i="20"/>
  <c r="DB245" i="20" s="1"/>
  <c r="DA240" i="20"/>
  <c r="DA245" i="20" s="1"/>
  <c r="CZ240" i="20"/>
  <c r="CZ245" i="20" s="1"/>
  <c r="CY240" i="20"/>
  <c r="CY245" i="20" s="1"/>
  <c r="CX240" i="20"/>
  <c r="CX245" i="20" s="1"/>
  <c r="CW240" i="20"/>
  <c r="CW245" i="20" s="1"/>
  <c r="CV240" i="20"/>
  <c r="CV245" i="20" s="1"/>
  <c r="DE239" i="20"/>
  <c r="DE244" i="20" s="1"/>
  <c r="DD239" i="20"/>
  <c r="DD244" i="20" s="1"/>
  <c r="DC239" i="20"/>
  <c r="DC244" i="20" s="1"/>
  <c r="DB239" i="20"/>
  <c r="DB244" i="20" s="1"/>
  <c r="DA239" i="20"/>
  <c r="DA244" i="20" s="1"/>
  <c r="CZ239" i="20"/>
  <c r="CZ244" i="20" s="1"/>
  <c r="CY239" i="20"/>
  <c r="CY244" i="20" s="1"/>
  <c r="CX239" i="20"/>
  <c r="CX244" i="20" s="1"/>
  <c r="CW239" i="20"/>
  <c r="CW244" i="20" s="1"/>
  <c r="CV239" i="20"/>
  <c r="CV244" i="20" s="1"/>
  <c r="DE238" i="20"/>
  <c r="DD238" i="20"/>
  <c r="DD243" i="20" s="1"/>
  <c r="DC238" i="20"/>
  <c r="DC243" i="20" s="1"/>
  <c r="DB238" i="20"/>
  <c r="DB243" i="20" s="1"/>
  <c r="DA238" i="20"/>
  <c r="DA243" i="20" s="1"/>
  <c r="CZ238" i="20"/>
  <c r="CZ243" i="20" s="1"/>
  <c r="CY238" i="20"/>
  <c r="CX238" i="20"/>
  <c r="CW238" i="20"/>
  <c r="CV238" i="20"/>
  <c r="CV243" i="20" s="1"/>
  <c r="DE210" i="20"/>
  <c r="DE215" i="20" s="1"/>
  <c r="DD210" i="20"/>
  <c r="DD215" i="20" s="1"/>
  <c r="DC210" i="20"/>
  <c r="DC215" i="20" s="1"/>
  <c r="DB210" i="20"/>
  <c r="DB215" i="20" s="1"/>
  <c r="DA210" i="20"/>
  <c r="DA215" i="20" s="1"/>
  <c r="CZ210" i="20"/>
  <c r="CZ215" i="20" s="1"/>
  <c r="CY210" i="20"/>
  <c r="CY215" i="20" s="1"/>
  <c r="CX210" i="20"/>
  <c r="CX215" i="20" s="1"/>
  <c r="CW210" i="20"/>
  <c r="CW215" i="20" s="1"/>
  <c r="CV210" i="20"/>
  <c r="CV215" i="20" s="1"/>
  <c r="DE209" i="20"/>
  <c r="DE214" i="20" s="1"/>
  <c r="DD209" i="20"/>
  <c r="DD214" i="20" s="1"/>
  <c r="DC209" i="20"/>
  <c r="DC214" i="20" s="1"/>
  <c r="DB209" i="20"/>
  <c r="DB214" i="20" s="1"/>
  <c r="DA209" i="20"/>
  <c r="DA214" i="20" s="1"/>
  <c r="CZ209" i="20"/>
  <c r="CZ214" i="20" s="1"/>
  <c r="CY209" i="20"/>
  <c r="CY214" i="20" s="1"/>
  <c r="CX209" i="20"/>
  <c r="CX214" i="20" s="1"/>
  <c r="CW209" i="20"/>
  <c r="CW214" i="20" s="1"/>
  <c r="CV209" i="20"/>
  <c r="CV214" i="20" s="1"/>
  <c r="DE208" i="20"/>
  <c r="DE213" i="20" s="1"/>
  <c r="DD208" i="20"/>
  <c r="DD213" i="20" s="1"/>
  <c r="DC208" i="20"/>
  <c r="DC213" i="20" s="1"/>
  <c r="DB208" i="20"/>
  <c r="DB213" i="20" s="1"/>
  <c r="DA208" i="20"/>
  <c r="CZ208" i="20"/>
  <c r="CY208" i="20"/>
  <c r="CX208" i="20"/>
  <c r="CW208" i="20"/>
  <c r="CW213" i="20" s="1"/>
  <c r="CV208" i="20"/>
  <c r="CV213" i="20" s="1"/>
  <c r="DE200" i="20"/>
  <c r="DD200" i="20"/>
  <c r="DD205" i="20" s="1"/>
  <c r="DC200" i="20"/>
  <c r="DC205" i="20" s="1"/>
  <c r="DB200" i="20"/>
  <c r="DB205" i="20" s="1"/>
  <c r="DA200" i="20"/>
  <c r="DA205" i="20" s="1"/>
  <c r="CZ200" i="20"/>
  <c r="CZ205" i="20" s="1"/>
  <c r="CY200" i="20"/>
  <c r="CY205" i="20" s="1"/>
  <c r="CX200" i="20"/>
  <c r="CX205" i="20" s="1"/>
  <c r="CW200" i="20"/>
  <c r="CW205" i="20" s="1"/>
  <c r="CV200" i="20"/>
  <c r="CV205" i="20" s="1"/>
  <c r="DE199" i="20"/>
  <c r="DE204" i="20" s="1"/>
  <c r="DD199" i="20"/>
  <c r="DD204" i="20" s="1"/>
  <c r="DC199" i="20"/>
  <c r="DC204" i="20" s="1"/>
  <c r="DB199" i="20"/>
  <c r="DB204" i="20" s="1"/>
  <c r="DA199" i="20"/>
  <c r="DA204" i="20" s="1"/>
  <c r="CZ199" i="20"/>
  <c r="CZ204" i="20" s="1"/>
  <c r="CY199" i="20"/>
  <c r="CY204" i="20" s="1"/>
  <c r="CX199" i="20"/>
  <c r="CX204" i="20" s="1"/>
  <c r="CW199" i="20"/>
  <c r="CW204" i="20" s="1"/>
  <c r="CV199" i="20"/>
  <c r="CV204" i="20" s="1"/>
  <c r="DE198" i="20"/>
  <c r="DE203" i="20" s="1"/>
  <c r="DD198" i="20"/>
  <c r="DD203" i="20" s="1"/>
  <c r="DC198" i="20"/>
  <c r="DC203" i="20" s="1"/>
  <c r="DB198" i="20"/>
  <c r="DA198" i="20"/>
  <c r="CZ198" i="20"/>
  <c r="CY198" i="20"/>
  <c r="CY203" i="20" s="1"/>
  <c r="CX198" i="20"/>
  <c r="CX203" i="20" s="1"/>
  <c r="CW198" i="20"/>
  <c r="CW203" i="20" s="1"/>
  <c r="CV198" i="20"/>
  <c r="CV203" i="20" s="1"/>
  <c r="DE190" i="20"/>
  <c r="DE195" i="20" s="1"/>
  <c r="DD190" i="20"/>
  <c r="DD195" i="20" s="1"/>
  <c r="DC190" i="20"/>
  <c r="DC195" i="20" s="1"/>
  <c r="DB190" i="20"/>
  <c r="DB195" i="20" s="1"/>
  <c r="DA190" i="20"/>
  <c r="DA195" i="20" s="1"/>
  <c r="CZ190" i="20"/>
  <c r="CZ195" i="20" s="1"/>
  <c r="CY190" i="20"/>
  <c r="CY195" i="20" s="1"/>
  <c r="CX190" i="20"/>
  <c r="CX195" i="20" s="1"/>
  <c r="CW190" i="20"/>
  <c r="CW195" i="20" s="1"/>
  <c r="CV190" i="20"/>
  <c r="CV195" i="20" s="1"/>
  <c r="DE189" i="20"/>
  <c r="DE194" i="20" s="1"/>
  <c r="DD189" i="20"/>
  <c r="DD194" i="20" s="1"/>
  <c r="DC189" i="20"/>
  <c r="DC194" i="20" s="1"/>
  <c r="DB189" i="20"/>
  <c r="DB194" i="20" s="1"/>
  <c r="DA189" i="20"/>
  <c r="DA194" i="20" s="1"/>
  <c r="CZ189" i="20"/>
  <c r="CZ194" i="20" s="1"/>
  <c r="CY189" i="20"/>
  <c r="CY194" i="20" s="1"/>
  <c r="CX189" i="20"/>
  <c r="CX194" i="20" s="1"/>
  <c r="CW189" i="20"/>
  <c r="CW194" i="20" s="1"/>
  <c r="CV189" i="20"/>
  <c r="CV194" i="20" s="1"/>
  <c r="DE188" i="20"/>
  <c r="DE193" i="20" s="1"/>
  <c r="DD188" i="20"/>
  <c r="DD193" i="20" s="1"/>
  <c r="DC188" i="20"/>
  <c r="DB188" i="20"/>
  <c r="DA188" i="20"/>
  <c r="DA193" i="20" s="1"/>
  <c r="CZ188" i="20"/>
  <c r="CZ193" i="20" s="1"/>
  <c r="CY188" i="20"/>
  <c r="CY193" i="20" s="1"/>
  <c r="CX188" i="20"/>
  <c r="CX193" i="20" s="1"/>
  <c r="CW188" i="20"/>
  <c r="CV188" i="20"/>
  <c r="DE180" i="20"/>
  <c r="DE185" i="20" s="1"/>
  <c r="DD180" i="20"/>
  <c r="DD185" i="20" s="1"/>
  <c r="DC180" i="20"/>
  <c r="DC185" i="20" s="1"/>
  <c r="DB180" i="20"/>
  <c r="DB185" i="20" s="1"/>
  <c r="DA180" i="20"/>
  <c r="DA185" i="20" s="1"/>
  <c r="CZ180" i="20"/>
  <c r="CZ185" i="20" s="1"/>
  <c r="CY180" i="20"/>
  <c r="CY185" i="20" s="1"/>
  <c r="CX180" i="20"/>
  <c r="CX185" i="20" s="1"/>
  <c r="CW180" i="20"/>
  <c r="CW185" i="20" s="1"/>
  <c r="CV180" i="20"/>
  <c r="CV185" i="20" s="1"/>
  <c r="DE179" i="20"/>
  <c r="DE184" i="20" s="1"/>
  <c r="DD179" i="20"/>
  <c r="DD184" i="20" s="1"/>
  <c r="DC179" i="20"/>
  <c r="DC184" i="20" s="1"/>
  <c r="DB179" i="20"/>
  <c r="DB184" i="20" s="1"/>
  <c r="DA179" i="20"/>
  <c r="DA184" i="20" s="1"/>
  <c r="CZ179" i="20"/>
  <c r="CZ184" i="20" s="1"/>
  <c r="CY179" i="20"/>
  <c r="CY184" i="20" s="1"/>
  <c r="CX179" i="20"/>
  <c r="CX184" i="20" s="1"/>
  <c r="CW179" i="20"/>
  <c r="CW184" i="20" s="1"/>
  <c r="CV179" i="20"/>
  <c r="CV184" i="20" s="1"/>
  <c r="DE178" i="20"/>
  <c r="DD178" i="20"/>
  <c r="DC178" i="20"/>
  <c r="DB178" i="20"/>
  <c r="DB183" i="20" s="1"/>
  <c r="DA178" i="20"/>
  <c r="DA183" i="20" s="1"/>
  <c r="CZ178" i="20"/>
  <c r="CZ183" i="20" s="1"/>
  <c r="CY178" i="20"/>
  <c r="CY183" i="20" s="1"/>
  <c r="CX178" i="20"/>
  <c r="CX183" i="20" s="1"/>
  <c r="CW178" i="20"/>
  <c r="CV178" i="20"/>
  <c r="CV183" i="20" s="1"/>
  <c r="DE170" i="20"/>
  <c r="DE175" i="20" s="1"/>
  <c r="DD170" i="20"/>
  <c r="DD175" i="20" s="1"/>
  <c r="DC170" i="20"/>
  <c r="DB170" i="20"/>
  <c r="DB175" i="20" s="1"/>
  <c r="DA170" i="20"/>
  <c r="DA175" i="20" s="1"/>
  <c r="CZ170" i="20"/>
  <c r="CZ175" i="20" s="1"/>
  <c r="CY170" i="20"/>
  <c r="CY175" i="20" s="1"/>
  <c r="CX170" i="20"/>
  <c r="CX175" i="20" s="1"/>
  <c r="CW170" i="20"/>
  <c r="CW175" i="20" s="1"/>
  <c r="CV170" i="20"/>
  <c r="CV175" i="20" s="1"/>
  <c r="DE169" i="20"/>
  <c r="DE174" i="20" s="1"/>
  <c r="DD169" i="20"/>
  <c r="DD174" i="20" s="1"/>
  <c r="DC169" i="20"/>
  <c r="DC174" i="20" s="1"/>
  <c r="DB169" i="20"/>
  <c r="DB174" i="20" s="1"/>
  <c r="DA169" i="20"/>
  <c r="DA174" i="20" s="1"/>
  <c r="CZ169" i="20"/>
  <c r="CZ174" i="20" s="1"/>
  <c r="CY169" i="20"/>
  <c r="CY174" i="20" s="1"/>
  <c r="CX169" i="20"/>
  <c r="CX174" i="20" s="1"/>
  <c r="CW169" i="20"/>
  <c r="CW174" i="20" s="1"/>
  <c r="CV169" i="20"/>
  <c r="CV174" i="20" s="1"/>
  <c r="DE168" i="20"/>
  <c r="DE173" i="20" s="1"/>
  <c r="DD168" i="20"/>
  <c r="DD173" i="20" s="1"/>
  <c r="DC168" i="20"/>
  <c r="DC173" i="20" s="1"/>
  <c r="DB168" i="20"/>
  <c r="DB173" i="20" s="1"/>
  <c r="DA168" i="20"/>
  <c r="CZ168" i="20"/>
  <c r="CZ173" i="20" s="1"/>
  <c r="CY168" i="20"/>
  <c r="CX168" i="20"/>
  <c r="CW168" i="20"/>
  <c r="CW173" i="20" s="1"/>
  <c r="CV168" i="20"/>
  <c r="CV173" i="20" s="1"/>
  <c r="DE160" i="20"/>
  <c r="DE165" i="20" s="1"/>
  <c r="DD160" i="20"/>
  <c r="DD165" i="20" s="1"/>
  <c r="DC160" i="20"/>
  <c r="DC165" i="20" s="1"/>
  <c r="DB160" i="20"/>
  <c r="DB165" i="20" s="1"/>
  <c r="DA160" i="20"/>
  <c r="DA165" i="20" s="1"/>
  <c r="CZ160" i="20"/>
  <c r="CZ165" i="20" s="1"/>
  <c r="CY160" i="20"/>
  <c r="CY165" i="20" s="1"/>
  <c r="CX160" i="20"/>
  <c r="CX165" i="20" s="1"/>
  <c r="CW160" i="20"/>
  <c r="CW165" i="20" s="1"/>
  <c r="CV160" i="20"/>
  <c r="CV165" i="20" s="1"/>
  <c r="DE159" i="20"/>
  <c r="DE164" i="20" s="1"/>
  <c r="DD159" i="20"/>
  <c r="DD164" i="20" s="1"/>
  <c r="DC159" i="20"/>
  <c r="DC164" i="20" s="1"/>
  <c r="DB159" i="20"/>
  <c r="DB164" i="20" s="1"/>
  <c r="DA159" i="20"/>
  <c r="DA164" i="20" s="1"/>
  <c r="CZ159" i="20"/>
  <c r="CZ164" i="20" s="1"/>
  <c r="CY159" i="20"/>
  <c r="CY164" i="20" s="1"/>
  <c r="CX159" i="20"/>
  <c r="CX164" i="20" s="1"/>
  <c r="CW159" i="20"/>
  <c r="CW164" i="20" s="1"/>
  <c r="CV159" i="20"/>
  <c r="CV164" i="20" s="1"/>
  <c r="DE158" i="20"/>
  <c r="DE163" i="20" s="1"/>
  <c r="DD158" i="20"/>
  <c r="DD163" i="20" s="1"/>
  <c r="DC158" i="20"/>
  <c r="DC163" i="20" s="1"/>
  <c r="DB158" i="20"/>
  <c r="DB163" i="20" s="1"/>
  <c r="DA158" i="20"/>
  <c r="CZ158" i="20"/>
  <c r="CY158" i="20"/>
  <c r="CY163" i="20" s="1"/>
  <c r="CX158" i="20"/>
  <c r="CX163" i="20" s="1"/>
  <c r="CW158" i="20"/>
  <c r="CW163" i="20" s="1"/>
  <c r="CV158" i="20"/>
  <c r="CV163" i="20" s="1"/>
  <c r="DE150" i="20"/>
  <c r="DE155" i="20" s="1"/>
  <c r="DD150" i="20"/>
  <c r="DD155" i="20" s="1"/>
  <c r="DC150" i="20"/>
  <c r="DC155" i="20" s="1"/>
  <c r="DB150" i="20"/>
  <c r="DB155" i="20" s="1"/>
  <c r="DA150" i="20"/>
  <c r="DA155" i="20" s="1"/>
  <c r="CZ150" i="20"/>
  <c r="CZ155" i="20" s="1"/>
  <c r="CY150" i="20"/>
  <c r="CX150" i="20"/>
  <c r="CX155" i="20" s="1"/>
  <c r="CW150" i="20"/>
  <c r="CW155" i="20" s="1"/>
  <c r="CV150" i="20"/>
  <c r="CV155" i="20" s="1"/>
  <c r="DE149" i="20"/>
  <c r="DE154" i="20" s="1"/>
  <c r="DD149" i="20"/>
  <c r="DD154" i="20" s="1"/>
  <c r="DC149" i="20"/>
  <c r="DC154" i="20" s="1"/>
  <c r="DB149" i="20"/>
  <c r="DB154" i="20" s="1"/>
  <c r="DA149" i="20"/>
  <c r="DA154" i="20" s="1"/>
  <c r="CZ149" i="20"/>
  <c r="CZ154" i="20" s="1"/>
  <c r="CY149" i="20"/>
  <c r="CY154" i="20" s="1"/>
  <c r="CX149" i="20"/>
  <c r="CX154" i="20" s="1"/>
  <c r="CW149" i="20"/>
  <c r="CW154" i="20" s="1"/>
  <c r="CV149" i="20"/>
  <c r="CV154" i="20" s="1"/>
  <c r="DE148" i="20"/>
  <c r="DE153" i="20" s="1"/>
  <c r="DD148" i="20"/>
  <c r="DD153" i="20" s="1"/>
  <c r="DC148" i="20"/>
  <c r="DB148" i="20"/>
  <c r="DA148" i="20"/>
  <c r="DA153" i="20" s="1"/>
  <c r="CZ148" i="20"/>
  <c r="CY148" i="20"/>
  <c r="CY153" i="20" s="1"/>
  <c r="CX148" i="20"/>
  <c r="CX153" i="20" s="1"/>
  <c r="CW148" i="20"/>
  <c r="CW153" i="20" s="1"/>
  <c r="CV148" i="20"/>
  <c r="CV153" i="20" s="1"/>
  <c r="DE140" i="20"/>
  <c r="DE145" i="20" s="1"/>
  <c r="DD140" i="20"/>
  <c r="DD145" i="20" s="1"/>
  <c r="DC140" i="20"/>
  <c r="DC145" i="20" s="1"/>
  <c r="DB140" i="20"/>
  <c r="DB145" i="20" s="1"/>
  <c r="DA140" i="20"/>
  <c r="DA145" i="20" s="1"/>
  <c r="CZ140" i="20"/>
  <c r="CZ145" i="20" s="1"/>
  <c r="CY140" i="20"/>
  <c r="CY145" i="20" s="1"/>
  <c r="CX140" i="20"/>
  <c r="CX145" i="20" s="1"/>
  <c r="CW140" i="20"/>
  <c r="CW145" i="20" s="1"/>
  <c r="CV140" i="20"/>
  <c r="CV145" i="20" s="1"/>
  <c r="DE139" i="20"/>
  <c r="DE144" i="20" s="1"/>
  <c r="DD139" i="20"/>
  <c r="DD144" i="20" s="1"/>
  <c r="DC139" i="20"/>
  <c r="DC144" i="20" s="1"/>
  <c r="DB139" i="20"/>
  <c r="DB144" i="20" s="1"/>
  <c r="DA139" i="20"/>
  <c r="DA144" i="20" s="1"/>
  <c r="CZ139" i="20"/>
  <c r="CZ144" i="20" s="1"/>
  <c r="CY139" i="20"/>
  <c r="CY144" i="20" s="1"/>
  <c r="CX139" i="20"/>
  <c r="CX144" i="20" s="1"/>
  <c r="CW139" i="20"/>
  <c r="CW144" i="20" s="1"/>
  <c r="CV139" i="20"/>
  <c r="CV144" i="20" s="1"/>
  <c r="DE138" i="20"/>
  <c r="DE143" i="20" s="1"/>
  <c r="DD138" i="20"/>
  <c r="DC138" i="20"/>
  <c r="DC143" i="20" s="1"/>
  <c r="DB138" i="20"/>
  <c r="DA138" i="20"/>
  <c r="DA143" i="20" s="1"/>
  <c r="CZ138" i="20"/>
  <c r="CZ143" i="20" s="1"/>
  <c r="CY138" i="20"/>
  <c r="CY143" i="20" s="1"/>
  <c r="CX138" i="20"/>
  <c r="CX143" i="20" s="1"/>
  <c r="CW138" i="20"/>
  <c r="CV138" i="20"/>
  <c r="CV143" i="20" s="1"/>
  <c r="DE130" i="20"/>
  <c r="DE135" i="20" s="1"/>
  <c r="DD130" i="20"/>
  <c r="DD135" i="20" s="1"/>
  <c r="DC130" i="20"/>
  <c r="DC135" i="20" s="1"/>
  <c r="DB130" i="20"/>
  <c r="DB135" i="20" s="1"/>
  <c r="DA130" i="20"/>
  <c r="DA135" i="20" s="1"/>
  <c r="CZ130" i="20"/>
  <c r="CY130" i="20"/>
  <c r="CY135" i="20" s="1"/>
  <c r="CX130" i="20"/>
  <c r="CX135" i="20" s="1"/>
  <c r="CW130" i="20"/>
  <c r="CW135" i="20" s="1"/>
  <c r="CV130" i="20"/>
  <c r="CV135" i="20" s="1"/>
  <c r="DE129" i="20"/>
  <c r="DE134" i="20" s="1"/>
  <c r="DD129" i="20"/>
  <c r="DD134" i="20" s="1"/>
  <c r="DC129" i="20"/>
  <c r="DB129" i="20"/>
  <c r="DB134" i="20" s="1"/>
  <c r="DA129" i="20"/>
  <c r="DA134" i="20" s="1"/>
  <c r="CZ129" i="20"/>
  <c r="CZ134" i="20" s="1"/>
  <c r="CY129" i="20"/>
  <c r="CY134" i="20" s="1"/>
  <c r="CX129" i="20"/>
  <c r="CX134" i="20" s="1"/>
  <c r="CW129" i="20"/>
  <c r="CW134" i="20" s="1"/>
  <c r="CV129" i="20"/>
  <c r="CV134" i="20" s="1"/>
  <c r="DE128" i="20"/>
  <c r="DE133" i="20" s="1"/>
  <c r="DD128" i="20"/>
  <c r="DC128" i="20"/>
  <c r="DC133" i="20" s="1"/>
  <c r="DB128" i="20"/>
  <c r="DB133" i="20" s="1"/>
  <c r="DA128" i="20"/>
  <c r="DA133" i="20" s="1"/>
  <c r="CZ128" i="20"/>
  <c r="CZ133" i="20" s="1"/>
  <c r="CY128" i="20"/>
  <c r="CY133" i="20" s="1"/>
  <c r="CX128" i="20"/>
  <c r="CW128" i="20"/>
  <c r="CW133" i="20" s="1"/>
  <c r="CV128" i="20"/>
  <c r="DE120" i="20"/>
  <c r="DE125" i="20" s="1"/>
  <c r="DD120" i="20"/>
  <c r="DD125" i="20" s="1"/>
  <c r="DC120" i="20"/>
  <c r="DC125" i="20" s="1"/>
  <c r="DB120" i="20"/>
  <c r="DB125" i="20" s="1"/>
  <c r="DA120" i="20"/>
  <c r="DA125" i="20" s="1"/>
  <c r="CZ120" i="20"/>
  <c r="CZ125" i="20" s="1"/>
  <c r="CY120" i="20"/>
  <c r="CY125" i="20" s="1"/>
  <c r="CX120" i="20"/>
  <c r="CX125" i="20" s="1"/>
  <c r="CW120" i="20"/>
  <c r="CW125" i="20" s="1"/>
  <c r="CV120" i="20"/>
  <c r="CV125" i="20" s="1"/>
  <c r="DE119" i="20"/>
  <c r="DE124" i="20" s="1"/>
  <c r="DD119" i="20"/>
  <c r="DD124" i="20" s="1"/>
  <c r="DC119" i="20"/>
  <c r="DB119" i="20"/>
  <c r="DB124" i="20" s="1"/>
  <c r="DA119" i="20"/>
  <c r="DA124" i="20" s="1"/>
  <c r="CZ119" i="20"/>
  <c r="CZ124" i="20" s="1"/>
  <c r="CY119" i="20"/>
  <c r="CY124" i="20" s="1"/>
  <c r="CX119" i="20"/>
  <c r="CX124" i="20" s="1"/>
  <c r="CW119" i="20"/>
  <c r="CW124" i="20" s="1"/>
  <c r="CV119" i="20"/>
  <c r="CV124" i="20" s="1"/>
  <c r="DE118" i="20"/>
  <c r="DD118" i="20"/>
  <c r="DC118" i="20"/>
  <c r="DC123" i="20" s="1"/>
  <c r="DB118" i="20"/>
  <c r="DB123" i="20" s="1"/>
  <c r="DA118" i="20"/>
  <c r="DA123" i="20" s="1"/>
  <c r="CZ118" i="20"/>
  <c r="CZ123" i="20" s="1"/>
  <c r="CY118" i="20"/>
  <c r="CY123" i="20" s="1"/>
  <c r="CX118" i="20"/>
  <c r="CW118" i="20"/>
  <c r="CV118" i="20"/>
  <c r="DE110" i="20"/>
  <c r="DE115" i="20" s="1"/>
  <c r="DD110" i="20"/>
  <c r="DD115" i="20" s="1"/>
  <c r="DC110" i="20"/>
  <c r="DC115" i="20" s="1"/>
  <c r="DB110" i="20"/>
  <c r="DB115" i="20" s="1"/>
  <c r="DA110" i="20"/>
  <c r="DA115" i="20" s="1"/>
  <c r="CZ110" i="20"/>
  <c r="CZ115" i="20" s="1"/>
  <c r="CY110" i="20"/>
  <c r="CY115" i="20" s="1"/>
  <c r="CX110" i="20"/>
  <c r="CX115" i="20" s="1"/>
  <c r="CW110" i="20"/>
  <c r="CW115" i="20" s="1"/>
  <c r="CV110" i="20"/>
  <c r="CV115" i="20" s="1"/>
  <c r="DE109" i="20"/>
  <c r="DE114" i="20" s="1"/>
  <c r="DD109" i="20"/>
  <c r="DD114" i="20" s="1"/>
  <c r="DC109" i="20"/>
  <c r="DC114" i="20" s="1"/>
  <c r="DB109" i="20"/>
  <c r="DA109" i="20"/>
  <c r="CZ109" i="20"/>
  <c r="CZ114" i="20" s="1"/>
  <c r="CY109" i="20"/>
  <c r="CY114" i="20" s="1"/>
  <c r="CX109" i="20"/>
  <c r="CX114" i="20" s="1"/>
  <c r="CW109" i="20"/>
  <c r="CW114" i="20" s="1"/>
  <c r="CV109" i="20"/>
  <c r="CV114" i="20" s="1"/>
  <c r="DE108" i="20"/>
  <c r="DE113" i="20" s="1"/>
  <c r="DD108" i="20"/>
  <c r="DC108" i="20"/>
  <c r="DB108" i="20"/>
  <c r="DB113" i="20" s="1"/>
  <c r="DA108" i="20"/>
  <c r="DA113" i="20" s="1"/>
  <c r="CZ108" i="20"/>
  <c r="CZ113" i="20" s="1"/>
  <c r="CY108" i="20"/>
  <c r="CX108" i="20"/>
  <c r="CW108" i="20"/>
  <c r="CW113" i="20" s="1"/>
  <c r="CV108" i="20"/>
  <c r="DE100" i="20"/>
  <c r="DE105" i="20" s="1"/>
  <c r="DD100" i="20"/>
  <c r="DD105" i="20" s="1"/>
  <c r="DC100" i="20"/>
  <c r="DC105" i="20" s="1"/>
  <c r="DB100" i="20"/>
  <c r="DB105" i="20" s="1"/>
  <c r="DA100" i="20"/>
  <c r="DA105" i="20" s="1"/>
  <c r="CZ100" i="20"/>
  <c r="CZ105" i="20" s="1"/>
  <c r="CY100" i="20"/>
  <c r="CY105" i="20" s="1"/>
  <c r="CX100" i="20"/>
  <c r="CX105" i="20" s="1"/>
  <c r="CW100" i="20"/>
  <c r="CW105" i="20" s="1"/>
  <c r="CV100" i="20"/>
  <c r="CV105" i="20" s="1"/>
  <c r="DE99" i="20"/>
  <c r="DE104" i="20" s="1"/>
  <c r="DD99" i="20"/>
  <c r="DD104" i="20" s="1"/>
  <c r="DC99" i="20"/>
  <c r="DC104" i="20" s="1"/>
  <c r="DB99" i="20"/>
  <c r="DB104" i="20" s="1"/>
  <c r="DA99" i="20"/>
  <c r="DA104" i="20" s="1"/>
  <c r="CZ99" i="20"/>
  <c r="CZ104" i="20" s="1"/>
  <c r="CY99" i="20"/>
  <c r="CX99" i="20"/>
  <c r="CX104" i="20" s="1"/>
  <c r="CW99" i="20"/>
  <c r="CW104" i="20" s="1"/>
  <c r="CV99" i="20"/>
  <c r="CV104" i="20" s="1"/>
  <c r="DE98" i="20"/>
  <c r="DD98" i="20"/>
  <c r="DD103" i="20" s="1"/>
  <c r="DC98" i="20"/>
  <c r="DC103" i="20" s="1"/>
  <c r="DB98" i="20"/>
  <c r="DB103" i="20" s="1"/>
  <c r="DA98" i="20"/>
  <c r="CZ98" i="20"/>
  <c r="CY98" i="20"/>
  <c r="CY103" i="20" s="1"/>
  <c r="CX98" i="20"/>
  <c r="CW98" i="20"/>
  <c r="CV98" i="20"/>
  <c r="CV103" i="20" s="1"/>
  <c r="DE90" i="20"/>
  <c r="DE95" i="20" s="1"/>
  <c r="DD90" i="20"/>
  <c r="DD95" i="20" s="1"/>
  <c r="DC90" i="20"/>
  <c r="DC95" i="20" s="1"/>
  <c r="DB90" i="20"/>
  <c r="DB95" i="20" s="1"/>
  <c r="DA90" i="20"/>
  <c r="DA95" i="20" s="1"/>
  <c r="CZ90" i="20"/>
  <c r="CZ95" i="20" s="1"/>
  <c r="CY90" i="20"/>
  <c r="CY95" i="20" s="1"/>
  <c r="CX90" i="20"/>
  <c r="CX95" i="20" s="1"/>
  <c r="CW90" i="20"/>
  <c r="CW95" i="20" s="1"/>
  <c r="CV90" i="20"/>
  <c r="CV95" i="20" s="1"/>
  <c r="DE89" i="20"/>
  <c r="DE94" i="20" s="1"/>
  <c r="DD89" i="20"/>
  <c r="DD94" i="20" s="1"/>
  <c r="DC89" i="20"/>
  <c r="DC94" i="20" s="1"/>
  <c r="DB89" i="20"/>
  <c r="DB94" i="20" s="1"/>
  <c r="DA89" i="20"/>
  <c r="DA94" i="20" s="1"/>
  <c r="CZ89" i="20"/>
  <c r="CZ94" i="20" s="1"/>
  <c r="CY89" i="20"/>
  <c r="CY94" i="20" s="1"/>
  <c r="CX89" i="20"/>
  <c r="CX94" i="20" s="1"/>
  <c r="CW89" i="20"/>
  <c r="CW94" i="20" s="1"/>
  <c r="CV89" i="20"/>
  <c r="CV94" i="20" s="1"/>
  <c r="DE88" i="20"/>
  <c r="DE93" i="20" s="1"/>
  <c r="DD88" i="20"/>
  <c r="DD93" i="20" s="1"/>
  <c r="DC88" i="20"/>
  <c r="DB88" i="20"/>
  <c r="DA88" i="20"/>
  <c r="DA93" i="20" s="1"/>
  <c r="CZ88" i="20"/>
  <c r="CY88" i="20"/>
  <c r="CX88" i="20"/>
  <c r="CX93" i="20" s="1"/>
  <c r="CV88" i="20"/>
  <c r="CV93" i="20" s="1"/>
  <c r="DE80" i="20"/>
  <c r="DE85" i="20" s="1"/>
  <c r="DD80" i="20"/>
  <c r="DD85" i="20" s="1"/>
  <c r="DC80" i="20"/>
  <c r="DC85" i="20" s="1"/>
  <c r="DB80" i="20"/>
  <c r="DB85" i="20" s="1"/>
  <c r="DA80" i="20"/>
  <c r="DA85" i="20" s="1"/>
  <c r="CZ80" i="20"/>
  <c r="CZ85" i="20" s="1"/>
  <c r="CY80" i="20"/>
  <c r="CY85" i="20" s="1"/>
  <c r="CX80" i="20"/>
  <c r="CX85" i="20" s="1"/>
  <c r="CW80" i="20"/>
  <c r="CW85" i="20" s="1"/>
  <c r="CV80" i="20"/>
  <c r="CV85" i="20" s="1"/>
  <c r="DE79" i="20"/>
  <c r="DE84" i="20" s="1"/>
  <c r="DD79" i="20"/>
  <c r="DD84" i="20" s="1"/>
  <c r="DC79" i="20"/>
  <c r="DC84" i="20" s="1"/>
  <c r="DB79" i="20"/>
  <c r="DB84" i="20" s="1"/>
  <c r="DA79" i="20"/>
  <c r="DA84" i="20" s="1"/>
  <c r="CZ79" i="20"/>
  <c r="CZ84" i="20" s="1"/>
  <c r="CY79" i="20"/>
  <c r="CY84" i="20" s="1"/>
  <c r="CX79" i="20"/>
  <c r="CW79" i="20"/>
  <c r="CW84" i="20" s="1"/>
  <c r="CV79" i="20"/>
  <c r="CV84" i="20" s="1"/>
  <c r="DE78" i="20"/>
  <c r="DD78" i="20"/>
  <c r="DD83" i="20" s="1"/>
  <c r="DC78" i="20"/>
  <c r="DC83" i="20" s="1"/>
  <c r="DB78" i="20"/>
  <c r="DA78" i="20"/>
  <c r="CZ78" i="20"/>
  <c r="CZ83" i="20" s="1"/>
  <c r="CY78" i="20"/>
  <c r="CX78" i="20"/>
  <c r="CX83" i="20" s="1"/>
  <c r="CW78" i="20"/>
  <c r="CV78" i="20"/>
  <c r="DE70" i="20"/>
  <c r="DE75" i="20" s="1"/>
  <c r="DD70" i="20"/>
  <c r="DD75" i="20" s="1"/>
  <c r="DC70" i="20"/>
  <c r="DC75" i="20" s="1"/>
  <c r="DB70" i="20"/>
  <c r="DB75" i="20" s="1"/>
  <c r="DA70" i="20"/>
  <c r="DA75" i="20" s="1"/>
  <c r="CZ70" i="20"/>
  <c r="CZ75" i="20" s="1"/>
  <c r="CY70" i="20"/>
  <c r="CY75" i="20" s="1"/>
  <c r="CX70" i="20"/>
  <c r="CX75" i="20" s="1"/>
  <c r="CW70" i="20"/>
  <c r="CW75" i="20" s="1"/>
  <c r="CV70" i="20"/>
  <c r="CV75" i="20" s="1"/>
  <c r="DE69" i="20"/>
  <c r="DE74" i="20" s="1"/>
  <c r="DD69" i="20"/>
  <c r="DD74" i="20" s="1"/>
  <c r="DC69" i="20"/>
  <c r="DC74" i="20" s="1"/>
  <c r="DB69" i="20"/>
  <c r="DB74" i="20" s="1"/>
  <c r="DA69" i="20"/>
  <c r="CZ69" i="20"/>
  <c r="CZ74" i="20" s="1"/>
  <c r="CY69" i="20"/>
  <c r="CY74" i="20" s="1"/>
  <c r="CX69" i="20"/>
  <c r="CW69" i="20"/>
  <c r="CW74" i="20" s="1"/>
  <c r="CV69" i="20"/>
  <c r="CV74" i="20" s="1"/>
  <c r="DE68" i="20"/>
  <c r="DE73" i="20" s="1"/>
  <c r="DD68" i="20"/>
  <c r="DC68" i="20"/>
  <c r="DB68" i="20"/>
  <c r="DB73" i="20" s="1"/>
  <c r="DA68" i="20"/>
  <c r="DA73" i="20" s="1"/>
  <c r="CZ68" i="20"/>
  <c r="CZ73" i="20" s="1"/>
  <c r="CY68" i="20"/>
  <c r="CX68" i="20"/>
  <c r="CX73" i="20" s="1"/>
  <c r="CW68" i="20"/>
  <c r="CW73" i="20" s="1"/>
  <c r="CV68" i="20"/>
  <c r="DE60" i="20"/>
  <c r="DE65" i="20" s="1"/>
  <c r="DD60" i="20"/>
  <c r="DD65" i="20" s="1"/>
  <c r="DC60" i="20"/>
  <c r="DC65" i="20" s="1"/>
  <c r="DB60" i="20"/>
  <c r="DB65" i="20" s="1"/>
  <c r="DA60" i="20"/>
  <c r="DA65" i="20" s="1"/>
  <c r="CZ60" i="20"/>
  <c r="CZ65" i="20" s="1"/>
  <c r="CY60" i="20"/>
  <c r="CY65" i="20" s="1"/>
  <c r="CX60" i="20"/>
  <c r="CX65" i="20" s="1"/>
  <c r="CW60" i="20"/>
  <c r="CW65" i="20" s="1"/>
  <c r="CV60" i="20"/>
  <c r="CV65" i="20" s="1"/>
  <c r="DE59" i="20"/>
  <c r="DE64" i="20" s="1"/>
  <c r="DD59" i="20"/>
  <c r="DD64" i="20" s="1"/>
  <c r="DC59" i="20"/>
  <c r="DB59" i="20"/>
  <c r="DB64" i="20" s="1"/>
  <c r="DA59" i="20"/>
  <c r="DA64" i="20" s="1"/>
  <c r="CZ59" i="20"/>
  <c r="CY59" i="20"/>
  <c r="CY64" i="20" s="1"/>
  <c r="CX59" i="20"/>
  <c r="CX64" i="20" s="1"/>
  <c r="CW59" i="20"/>
  <c r="CW64" i="20" s="1"/>
  <c r="CV59" i="20"/>
  <c r="CV64" i="20" s="1"/>
  <c r="DE58" i="20"/>
  <c r="DD58" i="20"/>
  <c r="DD63" i="20" s="1"/>
  <c r="DC58" i="20"/>
  <c r="DC63" i="20" s="1"/>
  <c r="DB58" i="20"/>
  <c r="DB63" i="20" s="1"/>
  <c r="DA58" i="20"/>
  <c r="CZ58" i="20"/>
  <c r="CZ63" i="20" s="1"/>
  <c r="CY58" i="20"/>
  <c r="CY63" i="20" s="1"/>
  <c r="CX58" i="20"/>
  <c r="CW58" i="20"/>
  <c r="CV58" i="20"/>
  <c r="CV63" i="20" s="1"/>
  <c r="DE50" i="20"/>
  <c r="DE55" i="20" s="1"/>
  <c r="DD50" i="20"/>
  <c r="DD55" i="20" s="1"/>
  <c r="DC50" i="20"/>
  <c r="DC55" i="20" s="1"/>
  <c r="DB50" i="20"/>
  <c r="DB55" i="20" s="1"/>
  <c r="DA50" i="20"/>
  <c r="DA55" i="20" s="1"/>
  <c r="CZ50" i="20"/>
  <c r="CZ55" i="20" s="1"/>
  <c r="CY50" i="20"/>
  <c r="CY55" i="20" s="1"/>
  <c r="CX50" i="20"/>
  <c r="CX55" i="20" s="1"/>
  <c r="CW50" i="20"/>
  <c r="CW55" i="20" s="1"/>
  <c r="CV50" i="20"/>
  <c r="CV55" i="20" s="1"/>
  <c r="DE49" i="20"/>
  <c r="DE54" i="20" s="1"/>
  <c r="DD49" i="20"/>
  <c r="DD54" i="20" s="1"/>
  <c r="DC49" i="20"/>
  <c r="DC54" i="20" s="1"/>
  <c r="DB49" i="20"/>
  <c r="DB54" i="20" s="1"/>
  <c r="DA49" i="20"/>
  <c r="DA54" i="20" s="1"/>
  <c r="CZ49" i="20"/>
  <c r="CZ54" i="20" s="1"/>
  <c r="CY49" i="20"/>
  <c r="CY54" i="20" s="1"/>
  <c r="CX49" i="20"/>
  <c r="CX54" i="20" s="1"/>
  <c r="CW49" i="20"/>
  <c r="CW54" i="20" s="1"/>
  <c r="CV49" i="20"/>
  <c r="CV54" i="20" s="1"/>
  <c r="DE48" i="20"/>
  <c r="DE53" i="20" s="1"/>
  <c r="DD48" i="20"/>
  <c r="DD53" i="20" s="1"/>
  <c r="DC48" i="20"/>
  <c r="DB48" i="20"/>
  <c r="DA48" i="20"/>
  <c r="DA53" i="20" s="1"/>
  <c r="CZ48" i="20"/>
  <c r="CY48" i="20"/>
  <c r="CX48" i="20"/>
  <c r="CX53" i="20" s="1"/>
  <c r="CW48" i="20"/>
  <c r="CW53" i="20" s="1"/>
  <c r="CV48" i="20"/>
  <c r="CV53" i="20" s="1"/>
  <c r="DE40" i="20"/>
  <c r="DE45" i="20" s="1"/>
  <c r="DD40" i="20"/>
  <c r="DD45" i="20" s="1"/>
  <c r="DC40" i="20"/>
  <c r="DC45" i="20" s="1"/>
  <c r="DB40" i="20"/>
  <c r="DB45" i="20" s="1"/>
  <c r="DA40" i="20"/>
  <c r="DA45" i="20" s="1"/>
  <c r="CZ40" i="20"/>
  <c r="CZ45" i="20" s="1"/>
  <c r="CY40" i="20"/>
  <c r="CY45" i="20" s="1"/>
  <c r="CX40" i="20"/>
  <c r="CX45" i="20" s="1"/>
  <c r="CW40" i="20"/>
  <c r="CW45" i="20" s="1"/>
  <c r="CV40" i="20"/>
  <c r="CV45" i="20" s="1"/>
  <c r="DE39" i="20"/>
  <c r="DE44" i="20" s="1"/>
  <c r="DD39" i="20"/>
  <c r="DD44" i="20" s="1"/>
  <c r="DC39" i="20"/>
  <c r="DC44" i="20" s="1"/>
  <c r="DB39" i="20"/>
  <c r="DB44" i="20" s="1"/>
  <c r="DA39" i="20"/>
  <c r="DA44" i="20" s="1"/>
  <c r="CZ39" i="20"/>
  <c r="CZ44" i="20" s="1"/>
  <c r="CY39" i="20"/>
  <c r="CY44" i="20" s="1"/>
  <c r="CX39" i="20"/>
  <c r="CX44" i="20" s="1"/>
  <c r="CW39" i="20"/>
  <c r="CW44" i="20" s="1"/>
  <c r="CV39" i="20"/>
  <c r="CV44" i="20" s="1"/>
  <c r="DE38" i="20"/>
  <c r="DD38" i="20"/>
  <c r="DD43" i="20" s="1"/>
  <c r="DC38" i="20"/>
  <c r="DC43" i="20" s="1"/>
  <c r="DB38" i="20"/>
  <c r="DA38" i="20"/>
  <c r="CZ38" i="20"/>
  <c r="CY38" i="20"/>
  <c r="CY43" i="20" s="1"/>
  <c r="CX38" i="20"/>
  <c r="CX43" i="20" s="1"/>
  <c r="CW38" i="20"/>
  <c r="CV38" i="20"/>
  <c r="DE30" i="20"/>
  <c r="DE35" i="20" s="1"/>
  <c r="DD30" i="20"/>
  <c r="DD35" i="20" s="1"/>
  <c r="DC30" i="20"/>
  <c r="DC35" i="20" s="1"/>
  <c r="DB30" i="20"/>
  <c r="DB35" i="20" s="1"/>
  <c r="DA30" i="20"/>
  <c r="DA35" i="20" s="1"/>
  <c r="CZ30" i="20"/>
  <c r="CZ35" i="20" s="1"/>
  <c r="CY30" i="20"/>
  <c r="CX30" i="20"/>
  <c r="CX35" i="20" s="1"/>
  <c r="CW30" i="20"/>
  <c r="CW35" i="20" s="1"/>
  <c r="CV30" i="20"/>
  <c r="CV35" i="20" s="1"/>
  <c r="DE29" i="20"/>
  <c r="DE34" i="20" s="1"/>
  <c r="DD29" i="20"/>
  <c r="DC29" i="20"/>
  <c r="DB29" i="20"/>
  <c r="DB34" i="20" s="1"/>
  <c r="DA29" i="20"/>
  <c r="DA34" i="20" s="1"/>
  <c r="CZ29" i="20"/>
  <c r="CZ34" i="20" s="1"/>
  <c r="CY29" i="20"/>
  <c r="CY34" i="20" s="1"/>
  <c r="CX29" i="20"/>
  <c r="CX34" i="20" s="1"/>
  <c r="CW29" i="20"/>
  <c r="CW34" i="20" s="1"/>
  <c r="CV29" i="20"/>
  <c r="DE28" i="20"/>
  <c r="DD28" i="20"/>
  <c r="DD33" i="20" s="1"/>
  <c r="DC28" i="20"/>
  <c r="DC33" i="20" s="1"/>
  <c r="DB28" i="20"/>
  <c r="DB33" i="20" s="1"/>
  <c r="DA28" i="20"/>
  <c r="DA33" i="20" s="1"/>
  <c r="CZ28" i="20"/>
  <c r="CZ33" i="20" s="1"/>
  <c r="CY28" i="20"/>
  <c r="CY33" i="20" s="1"/>
  <c r="CX28" i="20"/>
  <c r="CW28" i="20"/>
  <c r="CV28" i="20"/>
  <c r="CV33" i="20" s="1"/>
  <c r="DE20" i="20"/>
  <c r="DE25" i="20" s="1"/>
  <c r="DD20" i="20"/>
  <c r="DD25" i="20" s="1"/>
  <c r="DC20" i="20"/>
  <c r="DC25" i="20" s="1"/>
  <c r="DB20" i="20"/>
  <c r="DB25" i="20" s="1"/>
  <c r="DA20" i="20"/>
  <c r="DA25" i="20" s="1"/>
  <c r="CZ20" i="20"/>
  <c r="CZ25" i="20" s="1"/>
  <c r="CY20" i="20"/>
  <c r="CY25" i="20" s="1"/>
  <c r="CX20" i="20"/>
  <c r="CX25" i="20" s="1"/>
  <c r="CW20" i="20"/>
  <c r="CW25" i="20" s="1"/>
  <c r="CV20" i="20"/>
  <c r="CV25" i="20" s="1"/>
  <c r="DE19" i="20"/>
  <c r="DD19" i="20"/>
  <c r="DD24" i="20" s="1"/>
  <c r="DC19" i="20"/>
  <c r="DC24" i="20" s="1"/>
  <c r="DB19" i="20"/>
  <c r="DB24" i="20" s="1"/>
  <c r="DA19" i="20"/>
  <c r="DA24" i="20" s="1"/>
  <c r="CZ19" i="20"/>
  <c r="CZ24" i="20" s="1"/>
  <c r="CY19" i="20"/>
  <c r="CY24" i="20" s="1"/>
  <c r="CX19" i="20"/>
  <c r="CW19" i="20"/>
  <c r="CV19" i="20"/>
  <c r="CV24" i="20" s="1"/>
  <c r="DE18" i="20"/>
  <c r="DE23" i="20" s="1"/>
  <c r="DD18" i="20"/>
  <c r="DD23" i="20" s="1"/>
  <c r="DC18" i="20"/>
  <c r="DC23" i="20" s="1"/>
  <c r="DB18" i="20"/>
  <c r="DA18" i="20"/>
  <c r="DA23" i="20" s="1"/>
  <c r="CZ18" i="20"/>
  <c r="CY18" i="20"/>
  <c r="CX18" i="20"/>
  <c r="CX23" i="20" s="1"/>
  <c r="CW18" i="20"/>
  <c r="CW23" i="20" s="1"/>
  <c r="CV18" i="20"/>
  <c r="DE10" i="20"/>
  <c r="DE15" i="20" s="1"/>
  <c r="DD10" i="20"/>
  <c r="DD15" i="20" s="1"/>
  <c r="DC10" i="20"/>
  <c r="DC15" i="20" s="1"/>
  <c r="DB10" i="20"/>
  <c r="DB15" i="20" s="1"/>
  <c r="DA10" i="20"/>
  <c r="DA15" i="20" s="1"/>
  <c r="CZ10" i="20"/>
  <c r="CZ15" i="20" s="1"/>
  <c r="CY10" i="20"/>
  <c r="CY15" i="20" s="1"/>
  <c r="CX10" i="20"/>
  <c r="CX15" i="20" s="1"/>
  <c r="CW10" i="20"/>
  <c r="CW15" i="20" s="1"/>
  <c r="CV10" i="20"/>
  <c r="CV15" i="20" s="1"/>
  <c r="DE9" i="20"/>
  <c r="DE14" i="20" s="1"/>
  <c r="DD9" i="20"/>
  <c r="DD14" i="20" s="1"/>
  <c r="DC9" i="20"/>
  <c r="DC14" i="20" s="1"/>
  <c r="DB9" i="20"/>
  <c r="DB14" i="20" s="1"/>
  <c r="DA9" i="20"/>
  <c r="DA14" i="20" s="1"/>
  <c r="CZ9" i="20"/>
  <c r="CY9" i="20"/>
  <c r="CX9" i="20"/>
  <c r="CX14" i="20" s="1"/>
  <c r="CW9" i="20"/>
  <c r="CW14" i="20" s="1"/>
  <c r="CV9" i="20"/>
  <c r="CV14" i="20" s="1"/>
  <c r="DE8" i="20"/>
  <c r="DE13" i="20" s="1"/>
  <c r="DD8" i="20"/>
  <c r="DC8" i="20"/>
  <c r="DC13" i="20" s="1"/>
  <c r="DB8" i="20"/>
  <c r="DA8" i="20"/>
  <c r="CZ8" i="20"/>
  <c r="CZ13" i="20" s="1"/>
  <c r="CY8" i="20"/>
  <c r="CY13" i="20" s="1"/>
  <c r="CX8" i="20"/>
  <c r="CW8" i="20"/>
  <c r="CW13" i="20" s="1"/>
  <c r="CV8" i="20"/>
  <c r="D4" i="4"/>
  <c r="DE81" i="22"/>
  <c r="EO250" i="20"/>
  <c r="EO249" i="20"/>
  <c r="AK230" i="20"/>
  <c r="AK235" i="20" s="1"/>
  <c r="AJ230" i="20"/>
  <c r="AJ235" i="20" s="1"/>
  <c r="AI230" i="20"/>
  <c r="AI235" i="20" s="1"/>
  <c r="AH230" i="20"/>
  <c r="AH235" i="20" s="1"/>
  <c r="AG230" i="20"/>
  <c r="AG235" i="20" s="1"/>
  <c r="AF230" i="20"/>
  <c r="AF235" i="20" s="1"/>
  <c r="AE230" i="20"/>
  <c r="AE235" i="20" s="1"/>
  <c r="AD230" i="20"/>
  <c r="AD235" i="20" s="1"/>
  <c r="AC230" i="20"/>
  <c r="AC235" i="20" s="1"/>
  <c r="AB230" i="20"/>
  <c r="AB235" i="20" s="1"/>
  <c r="AK229" i="20"/>
  <c r="AJ229" i="20"/>
  <c r="AJ234" i="20" s="1"/>
  <c r="AI229" i="20"/>
  <c r="AI234" i="20" s="1"/>
  <c r="AH229" i="20"/>
  <c r="AH234" i="20" s="1"/>
  <c r="AG229" i="20"/>
  <c r="AG234" i="20" s="1"/>
  <c r="AF229" i="20"/>
  <c r="AF234" i="20" s="1"/>
  <c r="AE229" i="20"/>
  <c r="AE234" i="20" s="1"/>
  <c r="AD229" i="20"/>
  <c r="AD234" i="20" s="1"/>
  <c r="AC229" i="20"/>
  <c r="AB229" i="20"/>
  <c r="AB234" i="20" s="1"/>
  <c r="AK228" i="20"/>
  <c r="AK233" i="20" s="1"/>
  <c r="AJ228" i="20"/>
  <c r="AI228" i="20"/>
  <c r="AI233" i="20" s="1"/>
  <c r="AH228" i="20"/>
  <c r="AH233" i="20" s="1"/>
  <c r="AG228" i="20"/>
  <c r="AG233" i="20" s="1"/>
  <c r="AF228" i="20"/>
  <c r="AF233" i="20" s="1"/>
  <c r="AE228" i="20"/>
  <c r="AE233" i="20" s="1"/>
  <c r="AD228" i="20"/>
  <c r="AD233" i="20" s="1"/>
  <c r="AC228" i="20"/>
  <c r="AC233" i="20" s="1"/>
  <c r="AB228" i="20"/>
  <c r="AK220" i="20"/>
  <c r="AK225" i="20" s="1"/>
  <c r="AJ220" i="20"/>
  <c r="AJ225" i="20" s="1"/>
  <c r="AI220" i="20"/>
  <c r="AI225" i="20" s="1"/>
  <c r="AH220" i="20"/>
  <c r="AH225" i="20" s="1"/>
  <c r="AG220" i="20"/>
  <c r="AG225" i="20" s="1"/>
  <c r="AF220" i="20"/>
  <c r="AF225" i="20" s="1"/>
  <c r="AE220" i="20"/>
  <c r="AE225" i="20" s="1"/>
  <c r="AD220" i="20"/>
  <c r="AD225" i="20" s="1"/>
  <c r="AC220" i="20"/>
  <c r="AC225" i="20" s="1"/>
  <c r="AB220" i="20"/>
  <c r="AB225" i="20" s="1"/>
  <c r="AK219" i="20"/>
  <c r="AJ219" i="20"/>
  <c r="AJ224" i="20" s="1"/>
  <c r="AI219" i="20"/>
  <c r="AI224" i="20" s="1"/>
  <c r="AH219" i="20"/>
  <c r="AH224" i="20" s="1"/>
  <c r="AG219" i="20"/>
  <c r="AG224" i="20" s="1"/>
  <c r="AF219" i="20"/>
  <c r="AF224" i="20" s="1"/>
  <c r="AE219" i="20"/>
  <c r="AE224" i="20" s="1"/>
  <c r="AD219" i="20"/>
  <c r="AD224" i="20" s="1"/>
  <c r="AC219" i="20"/>
  <c r="AB219" i="20"/>
  <c r="AB224" i="20" s="1"/>
  <c r="AK218" i="20"/>
  <c r="AK223" i="20" s="1"/>
  <c r="AJ218" i="20"/>
  <c r="AI218" i="20"/>
  <c r="AI223" i="20" s="1"/>
  <c r="AH218" i="20"/>
  <c r="AH223" i="20" s="1"/>
  <c r="AG218" i="20"/>
  <c r="AG223" i="20" s="1"/>
  <c r="AF218" i="20"/>
  <c r="AF223" i="20" s="1"/>
  <c r="AE218" i="20"/>
  <c r="AE223" i="20" s="1"/>
  <c r="AD218" i="20"/>
  <c r="AD223" i="20" s="1"/>
  <c r="AC218" i="20"/>
  <c r="AC223" i="20" s="1"/>
  <c r="AB218" i="20"/>
  <c r="AK240" i="20"/>
  <c r="AK245" i="20" s="1"/>
  <c r="AJ240" i="20"/>
  <c r="AJ245" i="20" s="1"/>
  <c r="AI240" i="20"/>
  <c r="AI245" i="20" s="1"/>
  <c r="AH240" i="20"/>
  <c r="AH245" i="20" s="1"/>
  <c r="AG240" i="20"/>
  <c r="AG245" i="20" s="1"/>
  <c r="AF240" i="20"/>
  <c r="AF245" i="20" s="1"/>
  <c r="AE240" i="20"/>
  <c r="AE245" i="20" s="1"/>
  <c r="AD240" i="20"/>
  <c r="AD245" i="20" s="1"/>
  <c r="AC240" i="20"/>
  <c r="AC245" i="20" s="1"/>
  <c r="AB240" i="20"/>
  <c r="AB245" i="20" s="1"/>
  <c r="AK239" i="20"/>
  <c r="AJ239" i="20"/>
  <c r="AJ244" i="20" s="1"/>
  <c r="AI239" i="20"/>
  <c r="AI244" i="20" s="1"/>
  <c r="AH239" i="20"/>
  <c r="AH244" i="20" s="1"/>
  <c r="AG239" i="20"/>
  <c r="AG244" i="20" s="1"/>
  <c r="AF239" i="20"/>
  <c r="AF244" i="20" s="1"/>
  <c r="AE239" i="20"/>
  <c r="AE244" i="20" s="1"/>
  <c r="AD239" i="20"/>
  <c r="AD244" i="20" s="1"/>
  <c r="AC239" i="20"/>
  <c r="AB239" i="20"/>
  <c r="AB244" i="20" s="1"/>
  <c r="AK238" i="20"/>
  <c r="AK243" i="20" s="1"/>
  <c r="AJ238" i="20"/>
  <c r="AI238" i="20"/>
  <c r="AI243" i="20" s="1"/>
  <c r="AH238" i="20"/>
  <c r="AH243" i="20" s="1"/>
  <c r="AG238" i="20"/>
  <c r="AG243" i="20" s="1"/>
  <c r="AF238" i="20"/>
  <c r="AF243" i="20" s="1"/>
  <c r="AE238" i="20"/>
  <c r="AE243" i="20" s="1"/>
  <c r="AD238" i="20"/>
  <c r="AD243" i="20" s="1"/>
  <c r="AC238" i="20"/>
  <c r="AC243" i="20" s="1"/>
  <c r="AB238" i="20"/>
  <c r="AK210" i="20"/>
  <c r="AK215" i="20" s="1"/>
  <c r="AJ210" i="20"/>
  <c r="AJ215" i="20" s="1"/>
  <c r="AI210" i="20"/>
  <c r="AI215" i="20" s="1"/>
  <c r="AH210" i="20"/>
  <c r="AH215" i="20" s="1"/>
  <c r="AG210" i="20"/>
  <c r="AG215" i="20" s="1"/>
  <c r="AF210" i="20"/>
  <c r="AF215" i="20" s="1"/>
  <c r="AE210" i="20"/>
  <c r="AE215" i="20" s="1"/>
  <c r="AD210" i="20"/>
  <c r="AD215" i="20" s="1"/>
  <c r="AC210" i="20"/>
  <c r="AC215" i="20" s="1"/>
  <c r="AB210" i="20"/>
  <c r="AB215" i="20" s="1"/>
  <c r="AK209" i="20"/>
  <c r="AJ209" i="20"/>
  <c r="AJ214" i="20" s="1"/>
  <c r="AI209" i="20"/>
  <c r="AI214" i="20" s="1"/>
  <c r="AH209" i="20"/>
  <c r="AH214" i="20" s="1"/>
  <c r="AG209" i="20"/>
  <c r="AG214" i="20" s="1"/>
  <c r="AF209" i="20"/>
  <c r="AF214" i="20" s="1"/>
  <c r="AE209" i="20"/>
  <c r="AE214" i="20" s="1"/>
  <c r="AD209" i="20"/>
  <c r="AD214" i="20" s="1"/>
  <c r="AC209" i="20"/>
  <c r="AB209" i="20"/>
  <c r="AB214" i="20" s="1"/>
  <c r="AK208" i="20"/>
  <c r="AK213" i="20" s="1"/>
  <c r="AJ208" i="20"/>
  <c r="AJ213" i="20" s="1"/>
  <c r="AI208" i="20"/>
  <c r="AI213" i="20" s="1"/>
  <c r="AH208" i="20"/>
  <c r="AH213" i="20" s="1"/>
  <c r="AG208" i="20"/>
  <c r="AG213" i="20" s="1"/>
  <c r="AF208" i="20"/>
  <c r="AF213" i="20" s="1"/>
  <c r="AE208" i="20"/>
  <c r="AE213" i="20" s="1"/>
  <c r="AD208" i="20"/>
  <c r="AD213" i="20" s="1"/>
  <c r="AC208" i="20"/>
  <c r="AC213" i="20" s="1"/>
  <c r="AB208" i="20"/>
  <c r="AK200" i="20"/>
  <c r="AK205" i="20" s="1"/>
  <c r="AJ200" i="20"/>
  <c r="AJ205" i="20" s="1"/>
  <c r="AI200" i="20"/>
  <c r="AI205" i="20" s="1"/>
  <c r="AH200" i="20"/>
  <c r="AH205" i="20" s="1"/>
  <c r="AG200" i="20"/>
  <c r="AG205" i="20" s="1"/>
  <c r="AF200" i="20"/>
  <c r="AF205" i="20" s="1"/>
  <c r="AE200" i="20"/>
  <c r="AE205" i="20" s="1"/>
  <c r="AD200" i="20"/>
  <c r="AD205" i="20" s="1"/>
  <c r="AC200" i="20"/>
  <c r="AC205" i="20" s="1"/>
  <c r="AB200" i="20"/>
  <c r="AB205" i="20" s="1"/>
  <c r="AK199" i="20"/>
  <c r="AJ199" i="20"/>
  <c r="AJ204" i="20" s="1"/>
  <c r="AI199" i="20"/>
  <c r="AI204" i="20" s="1"/>
  <c r="AH199" i="20"/>
  <c r="AH204" i="20" s="1"/>
  <c r="AG199" i="20"/>
  <c r="AG204" i="20" s="1"/>
  <c r="AF199" i="20"/>
  <c r="AF204" i="20" s="1"/>
  <c r="AE199" i="20"/>
  <c r="AE204" i="20" s="1"/>
  <c r="AD199" i="20"/>
  <c r="AD204" i="20" s="1"/>
  <c r="AC199" i="20"/>
  <c r="AB199" i="20"/>
  <c r="AB204" i="20" s="1"/>
  <c r="AK198" i="20"/>
  <c r="AK203" i="20" s="1"/>
  <c r="AJ198" i="20"/>
  <c r="AI198" i="20"/>
  <c r="AI203" i="20" s="1"/>
  <c r="AH198" i="20"/>
  <c r="AH203" i="20" s="1"/>
  <c r="AG198" i="20"/>
  <c r="AG203" i="20" s="1"/>
  <c r="AF198" i="20"/>
  <c r="AF203" i="20" s="1"/>
  <c r="AE198" i="20"/>
  <c r="AE203" i="20" s="1"/>
  <c r="AD198" i="20"/>
  <c r="AD203" i="20" s="1"/>
  <c r="AC198" i="20"/>
  <c r="AC203" i="20" s="1"/>
  <c r="AB198" i="20"/>
  <c r="AK190" i="20"/>
  <c r="AK195" i="20" s="1"/>
  <c r="AJ190" i="20"/>
  <c r="AJ195" i="20" s="1"/>
  <c r="AI190" i="20"/>
  <c r="AI195" i="20" s="1"/>
  <c r="AH190" i="20"/>
  <c r="AH195" i="20" s="1"/>
  <c r="AG190" i="20"/>
  <c r="AG195" i="20" s="1"/>
  <c r="AF190" i="20"/>
  <c r="AF195" i="20" s="1"/>
  <c r="AE190" i="20"/>
  <c r="AE195" i="20" s="1"/>
  <c r="AD190" i="20"/>
  <c r="AD195" i="20" s="1"/>
  <c r="AC190" i="20"/>
  <c r="AC195" i="20" s="1"/>
  <c r="AB190" i="20"/>
  <c r="AB195" i="20" s="1"/>
  <c r="AK189" i="20"/>
  <c r="AJ189" i="20"/>
  <c r="AJ194" i="20" s="1"/>
  <c r="AI189" i="20"/>
  <c r="AI194" i="20" s="1"/>
  <c r="AH189" i="20"/>
  <c r="AH194" i="20" s="1"/>
  <c r="AG189" i="20"/>
  <c r="AG194" i="20" s="1"/>
  <c r="AF189" i="20"/>
  <c r="AF194" i="20" s="1"/>
  <c r="AE189" i="20"/>
  <c r="AE194" i="20" s="1"/>
  <c r="AD189" i="20"/>
  <c r="AD194" i="20" s="1"/>
  <c r="AC189" i="20"/>
  <c r="AB189" i="20"/>
  <c r="AB194" i="20" s="1"/>
  <c r="AK188" i="20"/>
  <c r="AK193" i="20" s="1"/>
  <c r="AJ188" i="20"/>
  <c r="AI188" i="20"/>
  <c r="AI193" i="20" s="1"/>
  <c r="AH188" i="20"/>
  <c r="AH193" i="20" s="1"/>
  <c r="AG188" i="20"/>
  <c r="AG193" i="20" s="1"/>
  <c r="AF188" i="20"/>
  <c r="AF193" i="20" s="1"/>
  <c r="AE188" i="20"/>
  <c r="AE193" i="20" s="1"/>
  <c r="AD188" i="20"/>
  <c r="AD193" i="20" s="1"/>
  <c r="AC188" i="20"/>
  <c r="AC193" i="20" s="1"/>
  <c r="AB188" i="20"/>
  <c r="AK180" i="20"/>
  <c r="AK185" i="20" s="1"/>
  <c r="AJ180" i="20"/>
  <c r="AJ185" i="20" s="1"/>
  <c r="AI180" i="20"/>
  <c r="AI185" i="20" s="1"/>
  <c r="AH180" i="20"/>
  <c r="AH185" i="20" s="1"/>
  <c r="AG180" i="20"/>
  <c r="AG185" i="20" s="1"/>
  <c r="AF180" i="20"/>
  <c r="AF185" i="20" s="1"/>
  <c r="AE180" i="20"/>
  <c r="AE185" i="20" s="1"/>
  <c r="AD180" i="20"/>
  <c r="AD185" i="20" s="1"/>
  <c r="AC180" i="20"/>
  <c r="AC185" i="20" s="1"/>
  <c r="AB180" i="20"/>
  <c r="AB185" i="20" s="1"/>
  <c r="AK179" i="20"/>
  <c r="AJ179" i="20"/>
  <c r="AJ184" i="20" s="1"/>
  <c r="AI179" i="20"/>
  <c r="AI184" i="20" s="1"/>
  <c r="AH179" i="20"/>
  <c r="AH184" i="20" s="1"/>
  <c r="AG179" i="20"/>
  <c r="AG184" i="20" s="1"/>
  <c r="AF179" i="20"/>
  <c r="AF184" i="20" s="1"/>
  <c r="AE179" i="20"/>
  <c r="AE184" i="20" s="1"/>
  <c r="AD179" i="20"/>
  <c r="AD184" i="20" s="1"/>
  <c r="AC179" i="20"/>
  <c r="AB179" i="20"/>
  <c r="AB184" i="20" s="1"/>
  <c r="AK178" i="20"/>
  <c r="AK183" i="20" s="1"/>
  <c r="AJ178" i="20"/>
  <c r="AI178" i="20"/>
  <c r="AI183" i="20" s="1"/>
  <c r="AH178" i="20"/>
  <c r="AH183" i="20" s="1"/>
  <c r="AG178" i="20"/>
  <c r="AG183" i="20" s="1"/>
  <c r="AF178" i="20"/>
  <c r="AF183" i="20" s="1"/>
  <c r="AE178" i="20"/>
  <c r="AE183" i="20" s="1"/>
  <c r="AD178" i="20"/>
  <c r="AD183" i="20" s="1"/>
  <c r="AC178" i="20"/>
  <c r="AC183" i="20" s="1"/>
  <c r="AB178" i="20"/>
  <c r="AK170" i="20"/>
  <c r="AK175" i="20" s="1"/>
  <c r="AJ170" i="20"/>
  <c r="AJ175" i="20" s="1"/>
  <c r="AI170" i="20"/>
  <c r="AI175" i="20" s="1"/>
  <c r="AH170" i="20"/>
  <c r="AH175" i="20" s="1"/>
  <c r="AG170" i="20"/>
  <c r="AG175" i="20" s="1"/>
  <c r="AF170" i="20"/>
  <c r="AF175" i="20" s="1"/>
  <c r="AE170" i="20"/>
  <c r="AE175" i="20" s="1"/>
  <c r="AD170" i="20"/>
  <c r="AD175" i="20" s="1"/>
  <c r="AC170" i="20"/>
  <c r="AC175" i="20" s="1"/>
  <c r="AB170" i="20"/>
  <c r="AB175" i="20" s="1"/>
  <c r="AK169" i="20"/>
  <c r="AJ169" i="20"/>
  <c r="AJ174" i="20" s="1"/>
  <c r="AI169" i="20"/>
  <c r="AI174" i="20" s="1"/>
  <c r="AH169" i="20"/>
  <c r="AH174" i="20" s="1"/>
  <c r="AG169" i="20"/>
  <c r="AG174" i="20" s="1"/>
  <c r="AF169" i="20"/>
  <c r="AF174" i="20" s="1"/>
  <c r="AE169" i="20"/>
  <c r="AE174" i="20" s="1"/>
  <c r="AD169" i="20"/>
  <c r="AD174" i="20" s="1"/>
  <c r="AC169" i="20"/>
  <c r="AB169" i="20"/>
  <c r="AB174" i="20" s="1"/>
  <c r="AK168" i="20"/>
  <c r="AK173" i="20" s="1"/>
  <c r="AJ168" i="20"/>
  <c r="AI168" i="20"/>
  <c r="AI173" i="20" s="1"/>
  <c r="AH168" i="20"/>
  <c r="AH173" i="20" s="1"/>
  <c r="AG168" i="20"/>
  <c r="AG173" i="20" s="1"/>
  <c r="AF168" i="20"/>
  <c r="AF173" i="20" s="1"/>
  <c r="AE168" i="20"/>
  <c r="AE173" i="20" s="1"/>
  <c r="AD168" i="20"/>
  <c r="AD173" i="20" s="1"/>
  <c r="AC168" i="20"/>
  <c r="AC173" i="20" s="1"/>
  <c r="AB168" i="20"/>
  <c r="AK160" i="20"/>
  <c r="AK165" i="20" s="1"/>
  <c r="AJ160" i="20"/>
  <c r="AJ165" i="20" s="1"/>
  <c r="AI160" i="20"/>
  <c r="AI165" i="20" s="1"/>
  <c r="AH160" i="20"/>
  <c r="AH165" i="20" s="1"/>
  <c r="AG160" i="20"/>
  <c r="AG165" i="20" s="1"/>
  <c r="AF160" i="20"/>
  <c r="AF165" i="20" s="1"/>
  <c r="AE160" i="20"/>
  <c r="AE165" i="20" s="1"/>
  <c r="AD160" i="20"/>
  <c r="AD165" i="20" s="1"/>
  <c r="AC160" i="20"/>
  <c r="AC165" i="20" s="1"/>
  <c r="AB160" i="20"/>
  <c r="AB165" i="20" s="1"/>
  <c r="AK159" i="20"/>
  <c r="AJ159" i="20"/>
  <c r="AJ164" i="20" s="1"/>
  <c r="AI159" i="20"/>
  <c r="AI164" i="20" s="1"/>
  <c r="AH159" i="20"/>
  <c r="AH164" i="20" s="1"/>
  <c r="AG159" i="20"/>
  <c r="AG164" i="20" s="1"/>
  <c r="AF159" i="20"/>
  <c r="AF164" i="20" s="1"/>
  <c r="AE159" i="20"/>
  <c r="AE164" i="20" s="1"/>
  <c r="AD159" i="20"/>
  <c r="AD164" i="20" s="1"/>
  <c r="AC159" i="20"/>
  <c r="AB159" i="20"/>
  <c r="AB164" i="20" s="1"/>
  <c r="AK158" i="20"/>
  <c r="AK163" i="20" s="1"/>
  <c r="AJ158" i="20"/>
  <c r="AI158" i="20"/>
  <c r="AI163" i="20" s="1"/>
  <c r="AH158" i="20"/>
  <c r="AH163" i="20" s="1"/>
  <c r="AG158" i="20"/>
  <c r="AG163" i="20" s="1"/>
  <c r="AF158" i="20"/>
  <c r="AF163" i="20" s="1"/>
  <c r="AE158" i="20"/>
  <c r="AE163" i="20" s="1"/>
  <c r="AD158" i="20"/>
  <c r="AD163" i="20" s="1"/>
  <c r="AC158" i="20"/>
  <c r="AC163" i="20" s="1"/>
  <c r="AB158" i="20"/>
  <c r="AK150" i="20"/>
  <c r="AK155" i="20" s="1"/>
  <c r="AJ150" i="20"/>
  <c r="AJ155" i="20" s="1"/>
  <c r="AI150" i="20"/>
  <c r="AI155" i="20" s="1"/>
  <c r="AH150" i="20"/>
  <c r="AH155" i="20" s="1"/>
  <c r="AG150" i="20"/>
  <c r="AG155" i="20" s="1"/>
  <c r="AF150" i="20"/>
  <c r="AF155" i="20" s="1"/>
  <c r="AE150" i="20"/>
  <c r="AE155" i="20" s="1"/>
  <c r="AD150" i="20"/>
  <c r="AD155" i="20" s="1"/>
  <c r="AC150" i="20"/>
  <c r="AC155" i="20" s="1"/>
  <c r="AB150" i="20"/>
  <c r="AB155" i="20" s="1"/>
  <c r="AK149" i="20"/>
  <c r="AJ149" i="20"/>
  <c r="AJ154" i="20" s="1"/>
  <c r="AI149" i="20"/>
  <c r="AI154" i="20" s="1"/>
  <c r="AH149" i="20"/>
  <c r="AH154" i="20" s="1"/>
  <c r="AG149" i="20"/>
  <c r="AG154" i="20" s="1"/>
  <c r="AF149" i="20"/>
  <c r="AF154" i="20" s="1"/>
  <c r="AE149" i="20"/>
  <c r="AE154" i="20" s="1"/>
  <c r="AD149" i="20"/>
  <c r="AD154" i="20" s="1"/>
  <c r="AC149" i="20"/>
  <c r="AB149" i="20"/>
  <c r="AB154" i="20" s="1"/>
  <c r="AK148" i="20"/>
  <c r="AK153" i="20" s="1"/>
  <c r="AJ148" i="20"/>
  <c r="AI148" i="20"/>
  <c r="AI153" i="20" s="1"/>
  <c r="AH148" i="20"/>
  <c r="AH153" i="20" s="1"/>
  <c r="AG148" i="20"/>
  <c r="AG153" i="20" s="1"/>
  <c r="AF148" i="20"/>
  <c r="AF153" i="20" s="1"/>
  <c r="AE148" i="20"/>
  <c r="AE153" i="20" s="1"/>
  <c r="AD148" i="20"/>
  <c r="AD153" i="20" s="1"/>
  <c r="AC148" i="20"/>
  <c r="AC153" i="20" s="1"/>
  <c r="AB148" i="20"/>
  <c r="AK140" i="20"/>
  <c r="AK145" i="20" s="1"/>
  <c r="AJ140" i="20"/>
  <c r="AJ145" i="20" s="1"/>
  <c r="AI140" i="20"/>
  <c r="AI145" i="20" s="1"/>
  <c r="AH140" i="20"/>
  <c r="AH145" i="20" s="1"/>
  <c r="AG140" i="20"/>
  <c r="AG145" i="20" s="1"/>
  <c r="AF140" i="20"/>
  <c r="AF145" i="20" s="1"/>
  <c r="AE140" i="20"/>
  <c r="AE145" i="20" s="1"/>
  <c r="AD140" i="20"/>
  <c r="AD145" i="20" s="1"/>
  <c r="AC140" i="20"/>
  <c r="AC145" i="20" s="1"/>
  <c r="AB140" i="20"/>
  <c r="AB145" i="20" s="1"/>
  <c r="AK139" i="20"/>
  <c r="AJ139" i="20"/>
  <c r="AJ144" i="20" s="1"/>
  <c r="AI139" i="20"/>
  <c r="AI144" i="20" s="1"/>
  <c r="AH139" i="20"/>
  <c r="AH144" i="20" s="1"/>
  <c r="AG139" i="20"/>
  <c r="AG144" i="20" s="1"/>
  <c r="AF139" i="20"/>
  <c r="AF144" i="20" s="1"/>
  <c r="AE139" i="20"/>
  <c r="AE144" i="20" s="1"/>
  <c r="AD139" i="20"/>
  <c r="AD144" i="20" s="1"/>
  <c r="AC139" i="20"/>
  <c r="AB139" i="20"/>
  <c r="AB144" i="20" s="1"/>
  <c r="AK138" i="20"/>
  <c r="AK143" i="20" s="1"/>
  <c r="AJ138" i="20"/>
  <c r="AI138" i="20"/>
  <c r="AI143" i="20" s="1"/>
  <c r="AH138" i="20"/>
  <c r="AH143" i="20" s="1"/>
  <c r="AG138" i="20"/>
  <c r="AG143" i="20" s="1"/>
  <c r="AF138" i="20"/>
  <c r="AF143" i="20" s="1"/>
  <c r="AE138" i="20"/>
  <c r="AE143" i="20" s="1"/>
  <c r="AD138" i="20"/>
  <c r="AD143" i="20" s="1"/>
  <c r="AC138" i="20"/>
  <c r="AC143" i="20" s="1"/>
  <c r="AB138" i="20"/>
  <c r="AK130" i="20"/>
  <c r="AK135" i="20" s="1"/>
  <c r="AJ130" i="20"/>
  <c r="AJ135" i="20" s="1"/>
  <c r="AI130" i="20"/>
  <c r="AI135" i="20" s="1"/>
  <c r="AH130" i="20"/>
  <c r="AH135" i="20" s="1"/>
  <c r="AG130" i="20"/>
  <c r="AG135" i="20" s="1"/>
  <c r="AF130" i="20"/>
  <c r="AF135" i="20" s="1"/>
  <c r="AE130" i="20"/>
  <c r="AE135" i="20" s="1"/>
  <c r="AD130" i="20"/>
  <c r="AD135" i="20" s="1"/>
  <c r="AC130" i="20"/>
  <c r="AC135" i="20" s="1"/>
  <c r="AB130" i="20"/>
  <c r="AB135" i="20" s="1"/>
  <c r="AK129" i="20"/>
  <c r="AJ129" i="20"/>
  <c r="AJ134" i="20" s="1"/>
  <c r="AI129" i="20"/>
  <c r="AI134" i="20" s="1"/>
  <c r="AH129" i="20"/>
  <c r="AH134" i="20" s="1"/>
  <c r="AG129" i="20"/>
  <c r="AG134" i="20" s="1"/>
  <c r="AF129" i="20"/>
  <c r="AF134" i="20" s="1"/>
  <c r="AE129" i="20"/>
  <c r="AE134" i="20" s="1"/>
  <c r="AD129" i="20"/>
  <c r="AD134" i="20" s="1"/>
  <c r="AC129" i="20"/>
  <c r="AB129" i="20"/>
  <c r="AB134" i="20" s="1"/>
  <c r="AK128" i="20"/>
  <c r="AK133" i="20" s="1"/>
  <c r="AJ128" i="20"/>
  <c r="AI128" i="20"/>
  <c r="AH128" i="20"/>
  <c r="AH133" i="20" s="1"/>
  <c r="AG128" i="20"/>
  <c r="AF128" i="20"/>
  <c r="AF133" i="20" s="1"/>
  <c r="AE128" i="20"/>
  <c r="AE133" i="20" s="1"/>
  <c r="AD128" i="20"/>
  <c r="AD133" i="20" s="1"/>
  <c r="AC128" i="20"/>
  <c r="AC133" i="20" s="1"/>
  <c r="AB128" i="20"/>
  <c r="AB133" i="20" s="1"/>
  <c r="AK120" i="20"/>
  <c r="AJ120" i="20"/>
  <c r="AJ125" i="20" s="1"/>
  <c r="AI120" i="20"/>
  <c r="AI125" i="20" s="1"/>
  <c r="AH120" i="20"/>
  <c r="AH125" i="20" s="1"/>
  <c r="AG120" i="20"/>
  <c r="AG125" i="20" s="1"/>
  <c r="AF120" i="20"/>
  <c r="AF125" i="20" s="1"/>
  <c r="AE120" i="20"/>
  <c r="AE125" i="20" s="1"/>
  <c r="AD120" i="20"/>
  <c r="AD125" i="20" s="1"/>
  <c r="AC120" i="20"/>
  <c r="AC125" i="20" s="1"/>
  <c r="AB120" i="20"/>
  <c r="AB125" i="20" s="1"/>
  <c r="AK119" i="20"/>
  <c r="AK124" i="20" s="1"/>
  <c r="AJ119" i="20"/>
  <c r="AJ124" i="20" s="1"/>
  <c r="AI119" i="20"/>
  <c r="AI124" i="20" s="1"/>
  <c r="AH119" i="20"/>
  <c r="AH124" i="20" s="1"/>
  <c r="AG119" i="20"/>
  <c r="AG124" i="20" s="1"/>
  <c r="AF119" i="20"/>
  <c r="AF124" i="20" s="1"/>
  <c r="AE119" i="20"/>
  <c r="AE124" i="20" s="1"/>
  <c r="AD119" i="20"/>
  <c r="AD124" i="20" s="1"/>
  <c r="AC119" i="20"/>
  <c r="AC124" i="20" s="1"/>
  <c r="AB119" i="20"/>
  <c r="AB124" i="20" s="1"/>
  <c r="AK118" i="20"/>
  <c r="AK123" i="20" s="1"/>
  <c r="AJ118" i="20"/>
  <c r="AJ123" i="20" s="1"/>
  <c r="AI118" i="20"/>
  <c r="AI123" i="20" s="1"/>
  <c r="AH118" i="20"/>
  <c r="AH123" i="20" s="1"/>
  <c r="AG118" i="20"/>
  <c r="AF118" i="20"/>
  <c r="AE118" i="20"/>
  <c r="AE123" i="20" s="1"/>
  <c r="AD118" i="20"/>
  <c r="AD123" i="20" s="1"/>
  <c r="AC118" i="20"/>
  <c r="AC123" i="20" s="1"/>
  <c r="AB118" i="20"/>
  <c r="AB123" i="20" s="1"/>
  <c r="AK110" i="20"/>
  <c r="AK115" i="20" s="1"/>
  <c r="AJ110" i="20"/>
  <c r="AJ115" i="20" s="1"/>
  <c r="AI110" i="20"/>
  <c r="AI115" i="20" s="1"/>
  <c r="AH110" i="20"/>
  <c r="AH115" i="20" s="1"/>
  <c r="AG110" i="20"/>
  <c r="AG115" i="20" s="1"/>
  <c r="AF110" i="20"/>
  <c r="AF115" i="20" s="1"/>
  <c r="AE110" i="20"/>
  <c r="AE115" i="20" s="1"/>
  <c r="AD110" i="20"/>
  <c r="AD115" i="20" s="1"/>
  <c r="AC110" i="20"/>
  <c r="AC115" i="20" s="1"/>
  <c r="AB110" i="20"/>
  <c r="AB115" i="20" s="1"/>
  <c r="AK109" i="20"/>
  <c r="AK114" i="20" s="1"/>
  <c r="AJ109" i="20"/>
  <c r="AJ114" i="20" s="1"/>
  <c r="AI109" i="20"/>
  <c r="AI114" i="20" s="1"/>
  <c r="AH109" i="20"/>
  <c r="AH114" i="20" s="1"/>
  <c r="AG109" i="20"/>
  <c r="AG114" i="20" s="1"/>
  <c r="AF109" i="20"/>
  <c r="AF114" i="20" s="1"/>
  <c r="AE109" i="20"/>
  <c r="AE114" i="20" s="1"/>
  <c r="AD109" i="20"/>
  <c r="AD114" i="20" s="1"/>
  <c r="AC109" i="20"/>
  <c r="AC114" i="20" s="1"/>
  <c r="AB109" i="20"/>
  <c r="AB114" i="20" s="1"/>
  <c r="AK108" i="20"/>
  <c r="AK113" i="20" s="1"/>
  <c r="AJ108" i="20"/>
  <c r="AJ113" i="20" s="1"/>
  <c r="AI108" i="20"/>
  <c r="AI113" i="20" s="1"/>
  <c r="AH108" i="20"/>
  <c r="AH113" i="20" s="1"/>
  <c r="AG108" i="20"/>
  <c r="AG113" i="20" s="1"/>
  <c r="AF108" i="20"/>
  <c r="AF113" i="20" s="1"/>
  <c r="AE108" i="20"/>
  <c r="AE113" i="20" s="1"/>
  <c r="AD108" i="20"/>
  <c r="AD113" i="20" s="1"/>
  <c r="AC108" i="20"/>
  <c r="AC113" i="20" s="1"/>
  <c r="AB108" i="20"/>
  <c r="AB113" i="20" s="1"/>
  <c r="AK100" i="20"/>
  <c r="AK105" i="20" s="1"/>
  <c r="AJ100" i="20"/>
  <c r="AJ105" i="20" s="1"/>
  <c r="AI100" i="20"/>
  <c r="AI105" i="20" s="1"/>
  <c r="AH100" i="20"/>
  <c r="AH105" i="20" s="1"/>
  <c r="AG100" i="20"/>
  <c r="AG105" i="20" s="1"/>
  <c r="AF100" i="20"/>
  <c r="AF105" i="20" s="1"/>
  <c r="AE100" i="20"/>
  <c r="AE105" i="20" s="1"/>
  <c r="AD100" i="20"/>
  <c r="AD105" i="20" s="1"/>
  <c r="AC100" i="20"/>
  <c r="AC105" i="20" s="1"/>
  <c r="AB100" i="20"/>
  <c r="AB105" i="20" s="1"/>
  <c r="AK99" i="20"/>
  <c r="AK104" i="20" s="1"/>
  <c r="AJ99" i="20"/>
  <c r="AJ104" i="20" s="1"/>
  <c r="AI99" i="20"/>
  <c r="AI104" i="20" s="1"/>
  <c r="AH99" i="20"/>
  <c r="AH104" i="20" s="1"/>
  <c r="AG99" i="20"/>
  <c r="AG104" i="20" s="1"/>
  <c r="AF99" i="20"/>
  <c r="AF104" i="20" s="1"/>
  <c r="AE99" i="20"/>
  <c r="AE104" i="20" s="1"/>
  <c r="AD99" i="20"/>
  <c r="AD104" i="20" s="1"/>
  <c r="AC99" i="20"/>
  <c r="AC104" i="20" s="1"/>
  <c r="AB99" i="20"/>
  <c r="AB104" i="20" s="1"/>
  <c r="AK98" i="20"/>
  <c r="AK103" i="20" s="1"/>
  <c r="AJ98" i="20"/>
  <c r="AJ103" i="20" s="1"/>
  <c r="AI98" i="20"/>
  <c r="AI103" i="20" s="1"/>
  <c r="AH98" i="20"/>
  <c r="AH103" i="20" s="1"/>
  <c r="AG98" i="20"/>
  <c r="AF98" i="20"/>
  <c r="AE98" i="20"/>
  <c r="AE103" i="20" s="1"/>
  <c r="AD98" i="20"/>
  <c r="AD103" i="20" s="1"/>
  <c r="AC98" i="20"/>
  <c r="AC103" i="20" s="1"/>
  <c r="AB98" i="20"/>
  <c r="AB103" i="20" s="1"/>
  <c r="AK90" i="20"/>
  <c r="AK95" i="20" s="1"/>
  <c r="AJ90" i="20"/>
  <c r="AJ95" i="20" s="1"/>
  <c r="AI90" i="20"/>
  <c r="AI95" i="20" s="1"/>
  <c r="AH90" i="20"/>
  <c r="AH95" i="20" s="1"/>
  <c r="AG90" i="20"/>
  <c r="AG95" i="20" s="1"/>
  <c r="AF90" i="20"/>
  <c r="AF95" i="20" s="1"/>
  <c r="AE90" i="20"/>
  <c r="AE95" i="20" s="1"/>
  <c r="AD90" i="20"/>
  <c r="AD95" i="20" s="1"/>
  <c r="AC90" i="20"/>
  <c r="AC95" i="20" s="1"/>
  <c r="AB90" i="20"/>
  <c r="AB95" i="20" s="1"/>
  <c r="AK89" i="20"/>
  <c r="AK94" i="20" s="1"/>
  <c r="AJ89" i="20"/>
  <c r="AJ94" i="20" s="1"/>
  <c r="AI89" i="20"/>
  <c r="AI94" i="20" s="1"/>
  <c r="AH89" i="20"/>
  <c r="AH94" i="20" s="1"/>
  <c r="AG89" i="20"/>
  <c r="AG94" i="20" s="1"/>
  <c r="AF89" i="20"/>
  <c r="AF94" i="20" s="1"/>
  <c r="AE89" i="20"/>
  <c r="AE94" i="20" s="1"/>
  <c r="AD89" i="20"/>
  <c r="AD94" i="20" s="1"/>
  <c r="AC89" i="20"/>
  <c r="AC94" i="20" s="1"/>
  <c r="AB89" i="20"/>
  <c r="AB94" i="20" s="1"/>
  <c r="AK88" i="20"/>
  <c r="AK93" i="20" s="1"/>
  <c r="AJ88" i="20"/>
  <c r="AJ93" i="20" s="1"/>
  <c r="AI88" i="20"/>
  <c r="AI93" i="20" s="1"/>
  <c r="AH88" i="20"/>
  <c r="AH93" i="20" s="1"/>
  <c r="AG88" i="20"/>
  <c r="AF88" i="20"/>
  <c r="AE88" i="20"/>
  <c r="AE93" i="20" s="1"/>
  <c r="AD88" i="20"/>
  <c r="AD93" i="20" s="1"/>
  <c r="AC88" i="20"/>
  <c r="AC93" i="20" s="1"/>
  <c r="AB88" i="20"/>
  <c r="AB93" i="20" s="1"/>
  <c r="AK80" i="20"/>
  <c r="AK85" i="20" s="1"/>
  <c r="AJ80" i="20"/>
  <c r="AJ85" i="20" s="1"/>
  <c r="AI80" i="20"/>
  <c r="AI85" i="20" s="1"/>
  <c r="AH80" i="20"/>
  <c r="AH85" i="20" s="1"/>
  <c r="AG80" i="20"/>
  <c r="AG85" i="20" s="1"/>
  <c r="AF80" i="20"/>
  <c r="AF85" i="20" s="1"/>
  <c r="AE80" i="20"/>
  <c r="AE85" i="20" s="1"/>
  <c r="AD80" i="20"/>
  <c r="AD85" i="20" s="1"/>
  <c r="AC80" i="20"/>
  <c r="AC85" i="20" s="1"/>
  <c r="AB80" i="20"/>
  <c r="AB85" i="20" s="1"/>
  <c r="AK79" i="20"/>
  <c r="AK84" i="20" s="1"/>
  <c r="AJ79" i="20"/>
  <c r="AJ84" i="20" s="1"/>
  <c r="AI79" i="20"/>
  <c r="AI84" i="20" s="1"/>
  <c r="AH79" i="20"/>
  <c r="AH84" i="20" s="1"/>
  <c r="AG79" i="20"/>
  <c r="AG84" i="20" s="1"/>
  <c r="AF79" i="20"/>
  <c r="AF84" i="20" s="1"/>
  <c r="AE79" i="20"/>
  <c r="AE84" i="20" s="1"/>
  <c r="AD79" i="20"/>
  <c r="AD84" i="20" s="1"/>
  <c r="AC79" i="20"/>
  <c r="AC84" i="20" s="1"/>
  <c r="AB79" i="20"/>
  <c r="AB84" i="20" s="1"/>
  <c r="AK78" i="20"/>
  <c r="AK83" i="20" s="1"/>
  <c r="AJ78" i="20"/>
  <c r="AJ83" i="20" s="1"/>
  <c r="AI78" i="20"/>
  <c r="AH78" i="20"/>
  <c r="AH83" i="20" s="1"/>
  <c r="AG78" i="20"/>
  <c r="AF78" i="20"/>
  <c r="AF83" i="20" s="1"/>
  <c r="AE78" i="20"/>
  <c r="AE83" i="20" s="1"/>
  <c r="AD78" i="20"/>
  <c r="AD83" i="20" s="1"/>
  <c r="AC78" i="20"/>
  <c r="AC83" i="20" s="1"/>
  <c r="AB78" i="20"/>
  <c r="AB83" i="20" s="1"/>
  <c r="AK70" i="20"/>
  <c r="AK75" i="20" s="1"/>
  <c r="AJ70" i="20"/>
  <c r="AJ75" i="20" s="1"/>
  <c r="AI70" i="20"/>
  <c r="AI75" i="20" s="1"/>
  <c r="AH70" i="20"/>
  <c r="AH75" i="20" s="1"/>
  <c r="AG70" i="20"/>
  <c r="AG75" i="20" s="1"/>
  <c r="AF70" i="20"/>
  <c r="AF75" i="20" s="1"/>
  <c r="AE70" i="20"/>
  <c r="AE75" i="20" s="1"/>
  <c r="AD70" i="20"/>
  <c r="AD75" i="20" s="1"/>
  <c r="AC70" i="20"/>
  <c r="AC75" i="20" s="1"/>
  <c r="AB70" i="20"/>
  <c r="AB75" i="20" s="1"/>
  <c r="AK69" i="20"/>
  <c r="AK74" i="20" s="1"/>
  <c r="AJ69" i="20"/>
  <c r="AJ74" i="20" s="1"/>
  <c r="AI69" i="20"/>
  <c r="AI74" i="20" s="1"/>
  <c r="AH69" i="20"/>
  <c r="AH74" i="20" s="1"/>
  <c r="AG69" i="20"/>
  <c r="AG74" i="20" s="1"/>
  <c r="AF69" i="20"/>
  <c r="AF74" i="20" s="1"/>
  <c r="AE69" i="20"/>
  <c r="AE74" i="20" s="1"/>
  <c r="AD69" i="20"/>
  <c r="AD74" i="20" s="1"/>
  <c r="AC69" i="20"/>
  <c r="AC74" i="20" s="1"/>
  <c r="AB69" i="20"/>
  <c r="AB74" i="20" s="1"/>
  <c r="AK68" i="20"/>
  <c r="AK73" i="20" s="1"/>
  <c r="AJ68" i="20"/>
  <c r="AJ73" i="20" s="1"/>
  <c r="AI68" i="20"/>
  <c r="AI73" i="20" s="1"/>
  <c r="AH68" i="20"/>
  <c r="AH73" i="20" s="1"/>
  <c r="AG68" i="20"/>
  <c r="AG73" i="20" s="1"/>
  <c r="AF68" i="20"/>
  <c r="AE68" i="20"/>
  <c r="AD68" i="20"/>
  <c r="AC68" i="20"/>
  <c r="AC73" i="20" s="1"/>
  <c r="AB68" i="20"/>
  <c r="AB73" i="20" s="1"/>
  <c r="AK60" i="20"/>
  <c r="AK65" i="20" s="1"/>
  <c r="AJ60" i="20"/>
  <c r="AJ65" i="20" s="1"/>
  <c r="AI60" i="20"/>
  <c r="AH60" i="20"/>
  <c r="AH65" i="20" s="1"/>
  <c r="AG60" i="20"/>
  <c r="AG65" i="20" s="1"/>
  <c r="AF60" i="20"/>
  <c r="AF65" i="20" s="1"/>
  <c r="AE60" i="20"/>
  <c r="AE65" i="20" s="1"/>
  <c r="AD60" i="20"/>
  <c r="AD65" i="20" s="1"/>
  <c r="AC60" i="20"/>
  <c r="AC65" i="20" s="1"/>
  <c r="AB60" i="20"/>
  <c r="AB65" i="20" s="1"/>
  <c r="AK59" i="20"/>
  <c r="AK64" i="20" s="1"/>
  <c r="AJ59" i="20"/>
  <c r="AJ64" i="20" s="1"/>
  <c r="AI59" i="20"/>
  <c r="AI64" i="20" s="1"/>
  <c r="AH59" i="20"/>
  <c r="AH64" i="20" s="1"/>
  <c r="AG59" i="20"/>
  <c r="AG64" i="20" s="1"/>
  <c r="AF59" i="20"/>
  <c r="AF64" i="20" s="1"/>
  <c r="AE59" i="20"/>
  <c r="AE64" i="20" s="1"/>
  <c r="AD59" i="20"/>
  <c r="AD64" i="20" s="1"/>
  <c r="AC59" i="20"/>
  <c r="AC64" i="20" s="1"/>
  <c r="AB59" i="20"/>
  <c r="AB64" i="20" s="1"/>
  <c r="AK58" i="20"/>
  <c r="AK63" i="20" s="1"/>
  <c r="AJ58" i="20"/>
  <c r="AJ63" i="20" s="1"/>
  <c r="AI58" i="20"/>
  <c r="AI63" i="20" s="1"/>
  <c r="AH58" i="20"/>
  <c r="AH63" i="20" s="1"/>
  <c r="AG58" i="20"/>
  <c r="AG63" i="20" s="1"/>
  <c r="AF58" i="20"/>
  <c r="AF63" i="20" s="1"/>
  <c r="AE58" i="20"/>
  <c r="AD58" i="20"/>
  <c r="AC58" i="20"/>
  <c r="AC63" i="20" s="1"/>
  <c r="AB58" i="20"/>
  <c r="AB63" i="20" s="1"/>
  <c r="AK50" i="20"/>
  <c r="AK55" i="20" s="1"/>
  <c r="AJ50" i="20"/>
  <c r="AJ55" i="20" s="1"/>
  <c r="AI50" i="20"/>
  <c r="AH50" i="20"/>
  <c r="AH55" i="20" s="1"/>
  <c r="AG50" i="20"/>
  <c r="AG55" i="20" s="1"/>
  <c r="AF50" i="20"/>
  <c r="AF55" i="20" s="1"/>
  <c r="AE50" i="20"/>
  <c r="AE55" i="20" s="1"/>
  <c r="AD50" i="20"/>
  <c r="AD55" i="20" s="1"/>
  <c r="AC50" i="20"/>
  <c r="AC55" i="20" s="1"/>
  <c r="AB50" i="20"/>
  <c r="AB55" i="20" s="1"/>
  <c r="AK49" i="20"/>
  <c r="AK54" i="20" s="1"/>
  <c r="AJ49" i="20"/>
  <c r="AJ54" i="20" s="1"/>
  <c r="AI49" i="20"/>
  <c r="AI54" i="20" s="1"/>
  <c r="AH49" i="20"/>
  <c r="AH54" i="20" s="1"/>
  <c r="AG49" i="20"/>
  <c r="AG54" i="20" s="1"/>
  <c r="AF49" i="20"/>
  <c r="AF54" i="20" s="1"/>
  <c r="AE49" i="20"/>
  <c r="AE54" i="20" s="1"/>
  <c r="AD49" i="20"/>
  <c r="AD54" i="20" s="1"/>
  <c r="AC49" i="20"/>
  <c r="AC54" i="20" s="1"/>
  <c r="AB49" i="20"/>
  <c r="AB54" i="20" s="1"/>
  <c r="AK48" i="20"/>
  <c r="AK53" i="20" s="1"/>
  <c r="AJ48" i="20"/>
  <c r="AJ53" i="20" s="1"/>
  <c r="AI48" i="20"/>
  <c r="AI53" i="20" s="1"/>
  <c r="AH48" i="20"/>
  <c r="AH53" i="20" s="1"/>
  <c r="AG48" i="20"/>
  <c r="AG53" i="20" s="1"/>
  <c r="AF48" i="20"/>
  <c r="AF53" i="20" s="1"/>
  <c r="AE48" i="20"/>
  <c r="AD48" i="20"/>
  <c r="AC48" i="20"/>
  <c r="AC53" i="20" s="1"/>
  <c r="AB48" i="20"/>
  <c r="AB53" i="20" s="1"/>
  <c r="AK40" i="20"/>
  <c r="AK45" i="20" s="1"/>
  <c r="AJ40" i="20"/>
  <c r="AJ45" i="20" s="1"/>
  <c r="AI40" i="20"/>
  <c r="AH40" i="20"/>
  <c r="AG40" i="20"/>
  <c r="AG45" i="20" s="1"/>
  <c r="AF40" i="20"/>
  <c r="AF45" i="20" s="1"/>
  <c r="AE40" i="20"/>
  <c r="AE45" i="20" s="1"/>
  <c r="AD40" i="20"/>
  <c r="AD45" i="20" s="1"/>
  <c r="AC40" i="20"/>
  <c r="AC45" i="20" s="1"/>
  <c r="AB40" i="20"/>
  <c r="AB45" i="20" s="1"/>
  <c r="AK39" i="20"/>
  <c r="AK44" i="20" s="1"/>
  <c r="AJ39" i="20"/>
  <c r="AJ44" i="20" s="1"/>
  <c r="AI39" i="20"/>
  <c r="AI44" i="20" s="1"/>
  <c r="AH39" i="20"/>
  <c r="AH44" i="20" s="1"/>
  <c r="AG39" i="20"/>
  <c r="AG44" i="20" s="1"/>
  <c r="AF39" i="20"/>
  <c r="AF44" i="20" s="1"/>
  <c r="AE39" i="20"/>
  <c r="AE44" i="20" s="1"/>
  <c r="AD39" i="20"/>
  <c r="AD44" i="20" s="1"/>
  <c r="AC39" i="20"/>
  <c r="AC44" i="20" s="1"/>
  <c r="AB39" i="20"/>
  <c r="AB44" i="20" s="1"/>
  <c r="AK38" i="20"/>
  <c r="AK43" i="20" s="1"/>
  <c r="AJ38" i="20"/>
  <c r="AJ43" i="20" s="1"/>
  <c r="AI38" i="20"/>
  <c r="AI43" i="20" s="1"/>
  <c r="AH38" i="20"/>
  <c r="AH43" i="20" s="1"/>
  <c r="AG38" i="20"/>
  <c r="AG43" i="20" s="1"/>
  <c r="AF38" i="20"/>
  <c r="AE38" i="20"/>
  <c r="AD38" i="20"/>
  <c r="AC38" i="20"/>
  <c r="AC43" i="20" s="1"/>
  <c r="AB38" i="20"/>
  <c r="AB43" i="20" s="1"/>
  <c r="AK30" i="20"/>
  <c r="AK35" i="20" s="1"/>
  <c r="AJ30" i="20"/>
  <c r="AJ35" i="20" s="1"/>
  <c r="AI30" i="20"/>
  <c r="AI35" i="20" s="1"/>
  <c r="AH30" i="20"/>
  <c r="AH35" i="20" s="1"/>
  <c r="AG30" i="20"/>
  <c r="AG35" i="20" s="1"/>
  <c r="AF30" i="20"/>
  <c r="AF35" i="20" s="1"/>
  <c r="AE30" i="20"/>
  <c r="AE35" i="20" s="1"/>
  <c r="AD30" i="20"/>
  <c r="AD35" i="20" s="1"/>
  <c r="AC30" i="20"/>
  <c r="AC35" i="20" s="1"/>
  <c r="AB30" i="20"/>
  <c r="AB35" i="20" s="1"/>
  <c r="AK29" i="20"/>
  <c r="AK34" i="20" s="1"/>
  <c r="AJ29" i="20"/>
  <c r="AJ34" i="20" s="1"/>
  <c r="AI29" i="20"/>
  <c r="AI34" i="20" s="1"/>
  <c r="AH29" i="20"/>
  <c r="AH34" i="20" s="1"/>
  <c r="AG29" i="20"/>
  <c r="AG34" i="20" s="1"/>
  <c r="AF29" i="20"/>
  <c r="AF34" i="20" s="1"/>
  <c r="AE29" i="20"/>
  <c r="AE34" i="20" s="1"/>
  <c r="AD29" i="20"/>
  <c r="AD34" i="20" s="1"/>
  <c r="AC29" i="20"/>
  <c r="AC34" i="20" s="1"/>
  <c r="AB29" i="20"/>
  <c r="AB34" i="20" s="1"/>
  <c r="AK28" i="20"/>
  <c r="AJ28" i="20"/>
  <c r="AI28" i="20"/>
  <c r="AI33" i="20" s="1"/>
  <c r="AH28" i="20"/>
  <c r="AH33" i="20" s="1"/>
  <c r="AG28" i="20"/>
  <c r="AG33" i="20" s="1"/>
  <c r="AF28" i="20"/>
  <c r="AE28" i="20"/>
  <c r="AD28" i="20"/>
  <c r="AC28" i="20"/>
  <c r="AC33" i="20" s="1"/>
  <c r="AB28" i="20"/>
  <c r="AB33" i="20" s="1"/>
  <c r="AK20" i="20"/>
  <c r="AK25" i="20" s="1"/>
  <c r="AJ20" i="20"/>
  <c r="AJ25" i="20" s="1"/>
  <c r="AI20" i="20"/>
  <c r="AI25" i="20" s="1"/>
  <c r="AH20" i="20"/>
  <c r="AH25" i="20" s="1"/>
  <c r="AG20" i="20"/>
  <c r="AG25" i="20" s="1"/>
  <c r="AF20" i="20"/>
  <c r="AF25" i="20" s="1"/>
  <c r="AE20" i="20"/>
  <c r="AE25" i="20" s="1"/>
  <c r="AD20" i="20"/>
  <c r="AD25" i="20" s="1"/>
  <c r="AC20" i="20"/>
  <c r="AC25" i="20" s="1"/>
  <c r="AB20" i="20"/>
  <c r="AB25" i="20" s="1"/>
  <c r="AK19" i="20"/>
  <c r="AK24" i="20" s="1"/>
  <c r="AJ19" i="20"/>
  <c r="AJ24" i="20" s="1"/>
  <c r="AI19" i="20"/>
  <c r="AI24" i="20" s="1"/>
  <c r="AH19" i="20"/>
  <c r="AH24" i="20" s="1"/>
  <c r="AG19" i="20"/>
  <c r="AG24" i="20" s="1"/>
  <c r="AF19" i="20"/>
  <c r="AF24" i="20" s="1"/>
  <c r="AE19" i="20"/>
  <c r="AE24" i="20" s="1"/>
  <c r="AD19" i="20"/>
  <c r="AD24" i="20" s="1"/>
  <c r="AC19" i="20"/>
  <c r="AC24" i="20" s="1"/>
  <c r="AB19" i="20"/>
  <c r="AB24" i="20" s="1"/>
  <c r="AK18" i="20"/>
  <c r="AK23" i="20" s="1"/>
  <c r="AJ18" i="20"/>
  <c r="AJ23" i="20" s="1"/>
  <c r="AI18" i="20"/>
  <c r="AI23" i="20" s="1"/>
  <c r="AH18" i="20"/>
  <c r="AH23" i="20" s="1"/>
  <c r="AG18" i="20"/>
  <c r="AG23" i="20" s="1"/>
  <c r="AF18" i="20"/>
  <c r="AE18" i="20"/>
  <c r="AD18" i="20"/>
  <c r="AD23" i="20" s="1"/>
  <c r="AC18" i="20"/>
  <c r="AC23" i="20" s="1"/>
  <c r="AB18" i="20"/>
  <c r="AB23" i="20" s="1"/>
  <c r="AK10" i="20"/>
  <c r="AK15" i="20" s="1"/>
  <c r="AJ10" i="20"/>
  <c r="AJ15" i="20" s="1"/>
  <c r="AI10" i="20"/>
  <c r="AI15" i="20" s="1"/>
  <c r="AH10" i="20"/>
  <c r="AH15" i="20" s="1"/>
  <c r="AG10" i="20"/>
  <c r="AG15" i="20" s="1"/>
  <c r="AF10" i="20"/>
  <c r="AF15" i="20" s="1"/>
  <c r="AE10" i="20"/>
  <c r="AE15" i="20" s="1"/>
  <c r="AD10" i="20"/>
  <c r="AD15" i="20" s="1"/>
  <c r="AC10" i="20"/>
  <c r="AC15" i="20" s="1"/>
  <c r="AB10" i="20"/>
  <c r="AB15" i="20" s="1"/>
  <c r="AK9" i="20"/>
  <c r="AJ9" i="20"/>
  <c r="AJ14" i="20" s="1"/>
  <c r="AI9" i="20"/>
  <c r="AI14" i="20" s="1"/>
  <c r="AH9" i="20"/>
  <c r="AH14" i="20" s="1"/>
  <c r="AG9" i="20"/>
  <c r="AG14" i="20" s="1"/>
  <c r="AF9" i="20"/>
  <c r="AF14" i="20" s="1"/>
  <c r="AE9" i="20"/>
  <c r="AE14" i="20" s="1"/>
  <c r="AD9" i="20"/>
  <c r="AD14" i="20" s="1"/>
  <c r="AC9" i="20"/>
  <c r="AB9" i="20"/>
  <c r="AB14" i="20" s="1"/>
  <c r="AK8" i="20"/>
  <c r="AK13" i="20" s="1"/>
  <c r="AJ8" i="20"/>
  <c r="AJ13" i="20" s="1"/>
  <c r="AI8" i="20"/>
  <c r="AI13" i="20" s="1"/>
  <c r="AH8" i="20"/>
  <c r="AH13" i="20" s="1"/>
  <c r="AG8" i="20"/>
  <c r="AG13" i="20" s="1"/>
  <c r="AF8" i="20"/>
  <c r="AE8" i="20"/>
  <c r="AE13" i="20" s="1"/>
  <c r="AD8" i="20"/>
  <c r="AD13" i="20" s="1"/>
  <c r="AC8" i="20"/>
  <c r="AC13" i="20" s="1"/>
  <c r="AB8" i="20"/>
  <c r="AB13" i="20" s="1"/>
  <c r="AW230" i="20"/>
  <c r="AW235" i="20" s="1"/>
  <c r="AV230" i="20"/>
  <c r="AV235" i="20" s="1"/>
  <c r="AU230" i="20"/>
  <c r="AU235" i="20" s="1"/>
  <c r="AT230" i="20"/>
  <c r="AT235" i="20" s="1"/>
  <c r="AS230" i="20"/>
  <c r="AS235" i="20" s="1"/>
  <c r="AR230" i="20"/>
  <c r="AR235" i="20" s="1"/>
  <c r="AQ230" i="20"/>
  <c r="AQ235" i="20" s="1"/>
  <c r="AP230" i="20"/>
  <c r="AP235" i="20" s="1"/>
  <c r="AO230" i="20"/>
  <c r="AO235" i="20" s="1"/>
  <c r="AN230" i="20"/>
  <c r="AN235" i="20" s="1"/>
  <c r="AW229" i="20"/>
  <c r="AW234" i="20" s="1"/>
  <c r="AV229" i="20"/>
  <c r="AV234" i="20" s="1"/>
  <c r="AU229" i="20"/>
  <c r="AU234" i="20" s="1"/>
  <c r="AT229" i="20"/>
  <c r="AT234" i="20" s="1"/>
  <c r="AS229" i="20"/>
  <c r="AS234" i="20" s="1"/>
  <c r="AR229" i="20"/>
  <c r="AR234" i="20" s="1"/>
  <c r="AQ229" i="20"/>
  <c r="AQ234" i="20" s="1"/>
  <c r="AP229" i="20"/>
  <c r="AP234" i="20" s="1"/>
  <c r="AO229" i="20"/>
  <c r="AO234" i="20" s="1"/>
  <c r="AN229" i="20"/>
  <c r="AN234" i="20" s="1"/>
  <c r="AW228" i="20"/>
  <c r="AV228" i="20"/>
  <c r="AU228" i="20"/>
  <c r="AU233" i="20" s="1"/>
  <c r="AT228" i="20"/>
  <c r="AT233" i="20" s="1"/>
  <c r="AS228" i="20"/>
  <c r="AS233" i="20" s="1"/>
  <c r="AR228" i="20"/>
  <c r="AR233" i="20" s="1"/>
  <c r="AQ228" i="20"/>
  <c r="AQ233" i="20" s="1"/>
  <c r="AP228" i="20"/>
  <c r="AP233" i="20" s="1"/>
  <c r="AO228" i="20"/>
  <c r="AN228" i="20"/>
  <c r="AW220" i="20"/>
  <c r="AW225" i="20" s="1"/>
  <c r="AV220" i="20"/>
  <c r="AV225" i="20" s="1"/>
  <c r="AU220" i="20"/>
  <c r="AU225" i="20" s="1"/>
  <c r="AT220" i="20"/>
  <c r="AT225" i="20" s="1"/>
  <c r="AS220" i="20"/>
  <c r="AS225" i="20" s="1"/>
  <c r="AR220" i="20"/>
  <c r="AR225" i="20" s="1"/>
  <c r="AQ220" i="20"/>
  <c r="AQ225" i="20" s="1"/>
  <c r="AP220" i="20"/>
  <c r="AP225" i="20" s="1"/>
  <c r="AO220" i="20"/>
  <c r="AO225" i="20" s="1"/>
  <c r="AN220" i="20"/>
  <c r="AN225" i="20" s="1"/>
  <c r="AW219" i="20"/>
  <c r="AW224" i="20" s="1"/>
  <c r="AV219" i="20"/>
  <c r="AV224" i="20" s="1"/>
  <c r="AU219" i="20"/>
  <c r="AU224" i="20" s="1"/>
  <c r="AT219" i="20"/>
  <c r="AT224" i="20" s="1"/>
  <c r="AS219" i="20"/>
  <c r="AS224" i="20" s="1"/>
  <c r="AR219" i="20"/>
  <c r="AR224" i="20" s="1"/>
  <c r="AQ219" i="20"/>
  <c r="AQ224" i="20" s="1"/>
  <c r="AP219" i="20"/>
  <c r="AP224" i="20" s="1"/>
  <c r="AO219" i="20"/>
  <c r="AO224" i="20" s="1"/>
  <c r="AN219" i="20"/>
  <c r="AN224" i="20" s="1"/>
  <c r="AW218" i="20"/>
  <c r="AV218" i="20"/>
  <c r="AU218" i="20"/>
  <c r="AU223" i="20" s="1"/>
  <c r="AT218" i="20"/>
  <c r="AT223" i="20" s="1"/>
  <c r="AS218" i="20"/>
  <c r="AS223" i="20" s="1"/>
  <c r="AR218" i="20"/>
  <c r="AR223" i="20" s="1"/>
  <c r="AQ218" i="20"/>
  <c r="AP218" i="20"/>
  <c r="AP223" i="20" s="1"/>
  <c r="AO218" i="20"/>
  <c r="AN218" i="20"/>
  <c r="AW240" i="20"/>
  <c r="AW245" i="20" s="1"/>
  <c r="AV240" i="20"/>
  <c r="AV245" i="20" s="1"/>
  <c r="AU240" i="20"/>
  <c r="AU245" i="20" s="1"/>
  <c r="AT240" i="20"/>
  <c r="AT245" i="20" s="1"/>
  <c r="AS240" i="20"/>
  <c r="AS245" i="20" s="1"/>
  <c r="AR240" i="20"/>
  <c r="AR245" i="20" s="1"/>
  <c r="AQ240" i="20"/>
  <c r="AQ245" i="20" s="1"/>
  <c r="AP240" i="20"/>
  <c r="AP245" i="20" s="1"/>
  <c r="AO240" i="20"/>
  <c r="AO245" i="20" s="1"/>
  <c r="AN240" i="20"/>
  <c r="AN245" i="20" s="1"/>
  <c r="AW239" i="20"/>
  <c r="AW244" i="20" s="1"/>
  <c r="AV239" i="20"/>
  <c r="AV244" i="20" s="1"/>
  <c r="AU239" i="20"/>
  <c r="AU244" i="20" s="1"/>
  <c r="AT239" i="20"/>
  <c r="AT244" i="20" s="1"/>
  <c r="AS239" i="20"/>
  <c r="AS244" i="20" s="1"/>
  <c r="AR239" i="20"/>
  <c r="AR244" i="20" s="1"/>
  <c r="AQ239" i="20"/>
  <c r="AQ244" i="20" s="1"/>
  <c r="AP239" i="20"/>
  <c r="AP244" i="20" s="1"/>
  <c r="AO239" i="20"/>
  <c r="AO244" i="20" s="1"/>
  <c r="AN239" i="20"/>
  <c r="AN244" i="20" s="1"/>
  <c r="AW238" i="20"/>
  <c r="AV238" i="20"/>
  <c r="AV243" i="20" s="1"/>
  <c r="AU238" i="20"/>
  <c r="AU243" i="20" s="1"/>
  <c r="AT238" i="20"/>
  <c r="AT243" i="20" s="1"/>
  <c r="AS238" i="20"/>
  <c r="AS243" i="20" s="1"/>
  <c r="AR238" i="20"/>
  <c r="AR243" i="20" s="1"/>
  <c r="AQ238" i="20"/>
  <c r="AQ243" i="20" s="1"/>
  <c r="AP238" i="20"/>
  <c r="AP243" i="20" s="1"/>
  <c r="AO238" i="20"/>
  <c r="AN238" i="20"/>
  <c r="AW210" i="20"/>
  <c r="AW215" i="20" s="1"/>
  <c r="AV210" i="20"/>
  <c r="AV215" i="20" s="1"/>
  <c r="AU210" i="20"/>
  <c r="AU215" i="20" s="1"/>
  <c r="AT210" i="20"/>
  <c r="AT215" i="20" s="1"/>
  <c r="AS210" i="20"/>
  <c r="AS215" i="20" s="1"/>
  <c r="AR210" i="20"/>
  <c r="AR215" i="20" s="1"/>
  <c r="AQ210" i="20"/>
  <c r="AQ215" i="20" s="1"/>
  <c r="AP210" i="20"/>
  <c r="AP215" i="20" s="1"/>
  <c r="AO210" i="20"/>
  <c r="AO215" i="20" s="1"/>
  <c r="AN210" i="20"/>
  <c r="AN215" i="20" s="1"/>
  <c r="AW209" i="20"/>
  <c r="AW214" i="20" s="1"/>
  <c r="AV209" i="20"/>
  <c r="AV214" i="20" s="1"/>
  <c r="AU209" i="20"/>
  <c r="AU214" i="20" s="1"/>
  <c r="AT209" i="20"/>
  <c r="AT214" i="20" s="1"/>
  <c r="AS209" i="20"/>
  <c r="AS214" i="20" s="1"/>
  <c r="AR209" i="20"/>
  <c r="AR214" i="20" s="1"/>
  <c r="AQ209" i="20"/>
  <c r="AQ214" i="20" s="1"/>
  <c r="AP209" i="20"/>
  <c r="AP214" i="20" s="1"/>
  <c r="AO209" i="20"/>
  <c r="AO214" i="20" s="1"/>
  <c r="AN209" i="20"/>
  <c r="AN214" i="20" s="1"/>
  <c r="AW208" i="20"/>
  <c r="AV208" i="20"/>
  <c r="AU208" i="20"/>
  <c r="AU213" i="20" s="1"/>
  <c r="AT208" i="20"/>
  <c r="AT213" i="20" s="1"/>
  <c r="AS208" i="20"/>
  <c r="AS213" i="20" s="1"/>
  <c r="AR208" i="20"/>
  <c r="AR213" i="20" s="1"/>
  <c r="AQ208" i="20"/>
  <c r="AQ213" i="20" s="1"/>
  <c r="AP208" i="20"/>
  <c r="AP213" i="20" s="1"/>
  <c r="AO208" i="20"/>
  <c r="AN208" i="20"/>
  <c r="AW200" i="20"/>
  <c r="AW205" i="20" s="1"/>
  <c r="AV200" i="20"/>
  <c r="AV205" i="20" s="1"/>
  <c r="AU200" i="20"/>
  <c r="AU205" i="20" s="1"/>
  <c r="AT200" i="20"/>
  <c r="AT205" i="20" s="1"/>
  <c r="AS200" i="20"/>
  <c r="AS205" i="20" s="1"/>
  <c r="AR200" i="20"/>
  <c r="AR205" i="20" s="1"/>
  <c r="AQ200" i="20"/>
  <c r="AQ205" i="20" s="1"/>
  <c r="AP200" i="20"/>
  <c r="AP205" i="20" s="1"/>
  <c r="AO200" i="20"/>
  <c r="AO205" i="20" s="1"/>
  <c r="AN200" i="20"/>
  <c r="AN205" i="20" s="1"/>
  <c r="AW199" i="20"/>
  <c r="AW204" i="20" s="1"/>
  <c r="AV199" i="20"/>
  <c r="AV204" i="20" s="1"/>
  <c r="AU199" i="20"/>
  <c r="AU204" i="20" s="1"/>
  <c r="AT199" i="20"/>
  <c r="AT204" i="20" s="1"/>
  <c r="AS199" i="20"/>
  <c r="AS204" i="20" s="1"/>
  <c r="AR199" i="20"/>
  <c r="AR204" i="20" s="1"/>
  <c r="AQ199" i="20"/>
  <c r="AQ204" i="20" s="1"/>
  <c r="AP199" i="20"/>
  <c r="AP204" i="20" s="1"/>
  <c r="AO199" i="20"/>
  <c r="AO204" i="20" s="1"/>
  <c r="AN199" i="20"/>
  <c r="AN204" i="20" s="1"/>
  <c r="AW198" i="20"/>
  <c r="AV198" i="20"/>
  <c r="AU198" i="20"/>
  <c r="AU203" i="20" s="1"/>
  <c r="AT198" i="20"/>
  <c r="AT203" i="20" s="1"/>
  <c r="AS198" i="20"/>
  <c r="AS203" i="20" s="1"/>
  <c r="AR198" i="20"/>
  <c r="AR203" i="20" s="1"/>
  <c r="AQ198" i="20"/>
  <c r="AP198" i="20"/>
  <c r="AP203" i="20" s="1"/>
  <c r="AO198" i="20"/>
  <c r="AN198" i="20"/>
  <c r="AW190" i="20"/>
  <c r="AW195" i="20" s="1"/>
  <c r="AV190" i="20"/>
  <c r="AV195" i="20" s="1"/>
  <c r="AU190" i="20"/>
  <c r="AU195" i="20" s="1"/>
  <c r="AT190" i="20"/>
  <c r="AT195" i="20" s="1"/>
  <c r="AS190" i="20"/>
  <c r="AS195" i="20" s="1"/>
  <c r="AR190" i="20"/>
  <c r="AR195" i="20" s="1"/>
  <c r="AQ190" i="20"/>
  <c r="AQ195" i="20" s="1"/>
  <c r="AP190" i="20"/>
  <c r="AP195" i="20" s="1"/>
  <c r="AO190" i="20"/>
  <c r="AO195" i="20" s="1"/>
  <c r="AN190" i="20"/>
  <c r="AN195" i="20" s="1"/>
  <c r="AW189" i="20"/>
  <c r="AW194" i="20" s="1"/>
  <c r="AV189" i="20"/>
  <c r="AV194" i="20" s="1"/>
  <c r="AU189" i="20"/>
  <c r="AU194" i="20" s="1"/>
  <c r="AT189" i="20"/>
  <c r="AT194" i="20" s="1"/>
  <c r="AS189" i="20"/>
  <c r="AS194" i="20" s="1"/>
  <c r="AR189" i="20"/>
  <c r="AR194" i="20" s="1"/>
  <c r="AQ189" i="20"/>
  <c r="AQ194" i="20" s="1"/>
  <c r="AP189" i="20"/>
  <c r="AP194" i="20" s="1"/>
  <c r="AO189" i="20"/>
  <c r="AO194" i="20" s="1"/>
  <c r="AN189" i="20"/>
  <c r="AN194" i="20" s="1"/>
  <c r="AW188" i="20"/>
  <c r="AV188" i="20"/>
  <c r="AU188" i="20"/>
  <c r="AU193" i="20" s="1"/>
  <c r="AT188" i="20"/>
  <c r="AT193" i="20" s="1"/>
  <c r="AS188" i="20"/>
  <c r="AS193" i="20" s="1"/>
  <c r="AR188" i="20"/>
  <c r="AR193" i="20" s="1"/>
  <c r="AQ188" i="20"/>
  <c r="AQ193" i="20" s="1"/>
  <c r="AP188" i="20"/>
  <c r="AP193" i="20" s="1"/>
  <c r="AO188" i="20"/>
  <c r="AN188" i="20"/>
  <c r="AW180" i="20"/>
  <c r="AW185" i="20" s="1"/>
  <c r="AV180" i="20"/>
  <c r="AV185" i="20" s="1"/>
  <c r="AU180" i="20"/>
  <c r="AU185" i="20" s="1"/>
  <c r="AT180" i="20"/>
  <c r="AT185" i="20" s="1"/>
  <c r="AS180" i="20"/>
  <c r="AS185" i="20" s="1"/>
  <c r="AR180" i="20"/>
  <c r="AR185" i="20" s="1"/>
  <c r="AQ180" i="20"/>
  <c r="AQ185" i="20" s="1"/>
  <c r="AP180" i="20"/>
  <c r="AP185" i="20" s="1"/>
  <c r="AO180" i="20"/>
  <c r="AO185" i="20" s="1"/>
  <c r="AN180" i="20"/>
  <c r="AN185" i="20" s="1"/>
  <c r="AW179" i="20"/>
  <c r="AW184" i="20" s="1"/>
  <c r="AV179" i="20"/>
  <c r="AV184" i="20" s="1"/>
  <c r="AU179" i="20"/>
  <c r="AU184" i="20" s="1"/>
  <c r="AT179" i="20"/>
  <c r="AT184" i="20" s="1"/>
  <c r="AS179" i="20"/>
  <c r="AS184" i="20" s="1"/>
  <c r="AR179" i="20"/>
  <c r="AR184" i="20" s="1"/>
  <c r="AQ179" i="20"/>
  <c r="AQ184" i="20" s="1"/>
  <c r="AP179" i="20"/>
  <c r="AP184" i="20" s="1"/>
  <c r="AO179" i="20"/>
  <c r="AO184" i="20" s="1"/>
  <c r="AN179" i="20"/>
  <c r="AN184" i="20" s="1"/>
  <c r="AW178" i="20"/>
  <c r="AV178" i="20"/>
  <c r="AU178" i="20"/>
  <c r="AU183" i="20" s="1"/>
  <c r="AT178" i="20"/>
  <c r="AT183" i="20" s="1"/>
  <c r="AS178" i="20"/>
  <c r="AS183" i="20" s="1"/>
  <c r="AR178" i="20"/>
  <c r="AR183" i="20" s="1"/>
  <c r="AQ178" i="20"/>
  <c r="AQ183" i="20" s="1"/>
  <c r="AP178" i="20"/>
  <c r="AO178" i="20"/>
  <c r="AN178" i="20"/>
  <c r="AW170" i="20"/>
  <c r="AW175" i="20" s="1"/>
  <c r="AV170" i="20"/>
  <c r="AV175" i="20" s="1"/>
  <c r="AU170" i="20"/>
  <c r="AU175" i="20" s="1"/>
  <c r="AT170" i="20"/>
  <c r="AT175" i="20" s="1"/>
  <c r="AS170" i="20"/>
  <c r="AR170" i="20"/>
  <c r="AR175" i="20" s="1"/>
  <c r="AQ170" i="20"/>
  <c r="AQ175" i="20" s="1"/>
  <c r="AP170" i="20"/>
  <c r="AP175" i="20" s="1"/>
  <c r="AO170" i="20"/>
  <c r="AO175" i="20" s="1"/>
  <c r="AN170" i="20"/>
  <c r="AN175" i="20" s="1"/>
  <c r="AW169" i="20"/>
  <c r="AW174" i="20" s="1"/>
  <c r="AV169" i="20"/>
  <c r="AV174" i="20" s="1"/>
  <c r="AU169" i="20"/>
  <c r="AT169" i="20"/>
  <c r="AT174" i="20" s="1"/>
  <c r="AS169" i="20"/>
  <c r="AS174" i="20" s="1"/>
  <c r="AR169" i="20"/>
  <c r="AR174" i="20" s="1"/>
  <c r="AQ169" i="20"/>
  <c r="AQ174" i="20" s="1"/>
  <c r="AP169" i="20"/>
  <c r="AP174" i="20" s="1"/>
  <c r="AO169" i="20"/>
  <c r="AO174" i="20" s="1"/>
  <c r="AN169" i="20"/>
  <c r="AN174" i="20" s="1"/>
  <c r="AW168" i="20"/>
  <c r="AV168" i="20"/>
  <c r="AU168" i="20"/>
  <c r="AU173" i="20" s="1"/>
  <c r="AT168" i="20"/>
  <c r="AT173" i="20" s="1"/>
  <c r="AS168" i="20"/>
  <c r="AS173" i="20" s="1"/>
  <c r="AR168" i="20"/>
  <c r="AR173" i="20" s="1"/>
  <c r="AQ168" i="20"/>
  <c r="AP168" i="20"/>
  <c r="AO168" i="20"/>
  <c r="AN168" i="20"/>
  <c r="AW160" i="20"/>
  <c r="AW165" i="20" s="1"/>
  <c r="AV160" i="20"/>
  <c r="AV165" i="20" s="1"/>
  <c r="AU160" i="20"/>
  <c r="AU165" i="20" s="1"/>
  <c r="AT160" i="20"/>
  <c r="AT165" i="20" s="1"/>
  <c r="AS160" i="20"/>
  <c r="AR160" i="20"/>
  <c r="AR165" i="20" s="1"/>
  <c r="AQ160" i="20"/>
  <c r="AQ165" i="20" s="1"/>
  <c r="AP160" i="20"/>
  <c r="AP165" i="20" s="1"/>
  <c r="AO160" i="20"/>
  <c r="AO165" i="20" s="1"/>
  <c r="AN160" i="20"/>
  <c r="AN165" i="20" s="1"/>
  <c r="AW159" i="20"/>
  <c r="AW164" i="20" s="1"/>
  <c r="AV159" i="20"/>
  <c r="AV164" i="20" s="1"/>
  <c r="AU159" i="20"/>
  <c r="AU164" i="20" s="1"/>
  <c r="AT159" i="20"/>
  <c r="AT164" i="20" s="1"/>
  <c r="AS159" i="20"/>
  <c r="AS164" i="20" s="1"/>
  <c r="AR159" i="20"/>
  <c r="AR164" i="20" s="1"/>
  <c r="AQ159" i="20"/>
  <c r="AQ164" i="20" s="1"/>
  <c r="AP159" i="20"/>
  <c r="AP164" i="20" s="1"/>
  <c r="AO159" i="20"/>
  <c r="AO164" i="20" s="1"/>
  <c r="AN159" i="20"/>
  <c r="AN164" i="20" s="1"/>
  <c r="AW158" i="20"/>
  <c r="AV158" i="20"/>
  <c r="AU158" i="20"/>
  <c r="AU163" i="20" s="1"/>
  <c r="AT158" i="20"/>
  <c r="AT163" i="20" s="1"/>
  <c r="AS158" i="20"/>
  <c r="AS163" i="20" s="1"/>
  <c r="AR158" i="20"/>
  <c r="AR163" i="20" s="1"/>
  <c r="AQ158" i="20"/>
  <c r="AQ163" i="20" s="1"/>
  <c r="AP158" i="20"/>
  <c r="AP163" i="20" s="1"/>
  <c r="AO158" i="20"/>
  <c r="AN158" i="20"/>
  <c r="AW150" i="20"/>
  <c r="AW155" i="20" s="1"/>
  <c r="AV150" i="20"/>
  <c r="AV155" i="20" s="1"/>
  <c r="AU150" i="20"/>
  <c r="AU155" i="20" s="1"/>
  <c r="AT150" i="20"/>
  <c r="AT155" i="20" s="1"/>
  <c r="AS150" i="20"/>
  <c r="AS155" i="20" s="1"/>
  <c r="AR150" i="20"/>
  <c r="AR155" i="20" s="1"/>
  <c r="AQ150" i="20"/>
  <c r="AQ155" i="20" s="1"/>
  <c r="AP150" i="20"/>
  <c r="AP155" i="20" s="1"/>
  <c r="AO150" i="20"/>
  <c r="AO155" i="20" s="1"/>
  <c r="AN150" i="20"/>
  <c r="AN155" i="20" s="1"/>
  <c r="AW149" i="20"/>
  <c r="AW154" i="20" s="1"/>
  <c r="AV149" i="20"/>
  <c r="AV154" i="20" s="1"/>
  <c r="AU149" i="20"/>
  <c r="AU154" i="20" s="1"/>
  <c r="AT149" i="20"/>
  <c r="AT154" i="20" s="1"/>
  <c r="AS149" i="20"/>
  <c r="AS154" i="20" s="1"/>
  <c r="AR149" i="20"/>
  <c r="AR154" i="20" s="1"/>
  <c r="AQ149" i="20"/>
  <c r="AQ154" i="20" s="1"/>
  <c r="AP149" i="20"/>
  <c r="AP154" i="20" s="1"/>
  <c r="AO149" i="20"/>
  <c r="AO154" i="20" s="1"/>
  <c r="AN149" i="20"/>
  <c r="AN154" i="20" s="1"/>
  <c r="AW148" i="20"/>
  <c r="AW153" i="20" s="1"/>
  <c r="AV148" i="20"/>
  <c r="AU148" i="20"/>
  <c r="AU153" i="20" s="1"/>
  <c r="AT148" i="20"/>
  <c r="AT153" i="20" s="1"/>
  <c r="AS148" i="20"/>
  <c r="AS153" i="20" s="1"/>
  <c r="AR148" i="20"/>
  <c r="AR153" i="20" s="1"/>
  <c r="AQ148" i="20"/>
  <c r="AQ153" i="20" s="1"/>
  <c r="AP148" i="20"/>
  <c r="AO148" i="20"/>
  <c r="AN148" i="20"/>
  <c r="AW140" i="20"/>
  <c r="AW145" i="20" s="1"/>
  <c r="AV140" i="20"/>
  <c r="AV145" i="20" s="1"/>
  <c r="AU140" i="20"/>
  <c r="AU145" i="20" s="1"/>
  <c r="AT140" i="20"/>
  <c r="AT145" i="20" s="1"/>
  <c r="AS140" i="20"/>
  <c r="AS145" i="20" s="1"/>
  <c r="AR140" i="20"/>
  <c r="AR145" i="20" s="1"/>
  <c r="AQ140" i="20"/>
  <c r="AQ145" i="20" s="1"/>
  <c r="AP140" i="20"/>
  <c r="AP145" i="20" s="1"/>
  <c r="AO140" i="20"/>
  <c r="AO145" i="20" s="1"/>
  <c r="AN140" i="20"/>
  <c r="AN145" i="20" s="1"/>
  <c r="AW139" i="20"/>
  <c r="AW144" i="20" s="1"/>
  <c r="AV139" i="20"/>
  <c r="AV144" i="20" s="1"/>
  <c r="AU139" i="20"/>
  <c r="AU144" i="20" s="1"/>
  <c r="AT139" i="20"/>
  <c r="AT144" i="20" s="1"/>
  <c r="AS139" i="20"/>
  <c r="AS144" i="20" s="1"/>
  <c r="AR139" i="20"/>
  <c r="AR144" i="20" s="1"/>
  <c r="AQ139" i="20"/>
  <c r="AQ144" i="20" s="1"/>
  <c r="AP139" i="20"/>
  <c r="AP144" i="20" s="1"/>
  <c r="AO139" i="20"/>
  <c r="AO144" i="20" s="1"/>
  <c r="AN139" i="20"/>
  <c r="AN144" i="20" s="1"/>
  <c r="AW138" i="20"/>
  <c r="AV138" i="20"/>
  <c r="AV143" i="20" s="1"/>
  <c r="AU138" i="20"/>
  <c r="AU143" i="20" s="1"/>
  <c r="AT138" i="20"/>
  <c r="AT143" i="20" s="1"/>
  <c r="AS138" i="20"/>
  <c r="AS143" i="20" s="1"/>
  <c r="AR138" i="20"/>
  <c r="AR143" i="20" s="1"/>
  <c r="AQ138" i="20"/>
  <c r="AP138" i="20"/>
  <c r="AO138" i="20"/>
  <c r="AN138" i="20"/>
  <c r="AW130" i="20"/>
  <c r="AW135" i="20" s="1"/>
  <c r="AV130" i="20"/>
  <c r="AV135" i="20" s="1"/>
  <c r="AU130" i="20"/>
  <c r="AU135" i="20" s="1"/>
  <c r="AT130" i="20"/>
  <c r="AT135" i="20" s="1"/>
  <c r="AS130" i="20"/>
  <c r="AS135" i="20" s="1"/>
  <c r="AR130" i="20"/>
  <c r="AR135" i="20" s="1"/>
  <c r="AQ130" i="20"/>
  <c r="AQ135" i="20" s="1"/>
  <c r="AP130" i="20"/>
  <c r="AO130" i="20"/>
  <c r="AO135" i="20" s="1"/>
  <c r="AN130" i="20"/>
  <c r="AN135" i="20" s="1"/>
  <c r="AW129" i="20"/>
  <c r="AW134" i="20" s="1"/>
  <c r="AV129" i="20"/>
  <c r="AV134" i="20" s="1"/>
  <c r="AU129" i="20"/>
  <c r="AU134" i="20" s="1"/>
  <c r="AT129" i="20"/>
  <c r="AT134" i="20" s="1"/>
  <c r="AS129" i="20"/>
  <c r="AS134" i="20" s="1"/>
  <c r="AR129" i="20"/>
  <c r="AR134" i="20" s="1"/>
  <c r="AQ129" i="20"/>
  <c r="AQ134" i="20" s="1"/>
  <c r="AP129" i="20"/>
  <c r="AP134" i="20" s="1"/>
  <c r="AO129" i="20"/>
  <c r="AO134" i="20" s="1"/>
  <c r="AN129" i="20"/>
  <c r="AN134" i="20" s="1"/>
  <c r="AW128" i="20"/>
  <c r="AV128" i="20"/>
  <c r="AV133" i="20" s="1"/>
  <c r="AU128" i="20"/>
  <c r="AU133" i="20" s="1"/>
  <c r="AT128" i="20"/>
  <c r="AS128" i="20"/>
  <c r="AS133" i="20" s="1"/>
  <c r="AR128" i="20"/>
  <c r="AR133" i="20" s="1"/>
  <c r="AQ128" i="20"/>
  <c r="AQ133" i="20" s="1"/>
  <c r="AP128" i="20"/>
  <c r="AP133" i="20" s="1"/>
  <c r="AO128" i="20"/>
  <c r="AN128" i="20"/>
  <c r="AN133" i="20" s="1"/>
  <c r="AW120" i="20"/>
  <c r="AW125" i="20" s="1"/>
  <c r="AV120" i="20"/>
  <c r="AV125" i="20" s="1"/>
  <c r="AU120" i="20"/>
  <c r="AU125" i="20" s="1"/>
  <c r="AT120" i="20"/>
  <c r="AT125" i="20" s="1"/>
  <c r="AS120" i="20"/>
  <c r="AS125" i="20" s="1"/>
  <c r="AR120" i="20"/>
  <c r="AR125" i="20" s="1"/>
  <c r="AQ120" i="20"/>
  <c r="AQ125" i="20" s="1"/>
  <c r="AP120" i="20"/>
  <c r="AP125" i="20" s="1"/>
  <c r="AO120" i="20"/>
  <c r="AO125" i="20" s="1"/>
  <c r="AN120" i="20"/>
  <c r="AN125" i="20" s="1"/>
  <c r="AW119" i="20"/>
  <c r="AW124" i="20" s="1"/>
  <c r="AV119" i="20"/>
  <c r="AV124" i="20" s="1"/>
  <c r="AU119" i="20"/>
  <c r="AU124" i="20" s="1"/>
  <c r="AT119" i="20"/>
  <c r="AT124" i="20" s="1"/>
  <c r="AS119" i="20"/>
  <c r="AS124" i="20" s="1"/>
  <c r="AR119" i="20"/>
  <c r="AR124" i="20" s="1"/>
  <c r="AQ119" i="20"/>
  <c r="AQ124" i="20" s="1"/>
  <c r="AP119" i="20"/>
  <c r="AP124" i="20" s="1"/>
  <c r="AO119" i="20"/>
  <c r="AO124" i="20" s="1"/>
  <c r="AN119" i="20"/>
  <c r="AN124" i="20" s="1"/>
  <c r="AW118" i="20"/>
  <c r="AW123" i="20" s="1"/>
  <c r="AV118" i="20"/>
  <c r="AV123" i="20" s="1"/>
  <c r="AU118" i="20"/>
  <c r="AT118" i="20"/>
  <c r="AT123" i="20" s="1"/>
  <c r="AS118" i="20"/>
  <c r="AS123" i="20" s="1"/>
  <c r="AR118" i="20"/>
  <c r="AR123" i="20" s="1"/>
  <c r="AQ118" i="20"/>
  <c r="AQ123" i="20" s="1"/>
  <c r="AP118" i="20"/>
  <c r="AO118" i="20"/>
  <c r="AO123" i="20" s="1"/>
  <c r="AN118" i="20"/>
  <c r="AW110" i="20"/>
  <c r="AW115" i="20" s="1"/>
  <c r="AV110" i="20"/>
  <c r="AV115" i="20" s="1"/>
  <c r="AU110" i="20"/>
  <c r="AU115" i="20" s="1"/>
  <c r="AT110" i="20"/>
  <c r="AT115" i="20" s="1"/>
  <c r="AS110" i="20"/>
  <c r="AS115" i="20" s="1"/>
  <c r="AR110" i="20"/>
  <c r="AR115" i="20" s="1"/>
  <c r="AQ110" i="20"/>
  <c r="AQ115" i="20" s="1"/>
  <c r="AP110" i="20"/>
  <c r="AP115" i="20" s="1"/>
  <c r="AO110" i="20"/>
  <c r="AO115" i="20" s="1"/>
  <c r="AN110" i="20"/>
  <c r="AN115" i="20" s="1"/>
  <c r="AW109" i="20"/>
  <c r="AW114" i="20" s="1"/>
  <c r="AV109" i="20"/>
  <c r="AV114" i="20" s="1"/>
  <c r="AU109" i="20"/>
  <c r="AU114" i="20" s="1"/>
  <c r="AT109" i="20"/>
  <c r="AT114" i="20" s="1"/>
  <c r="AS109" i="20"/>
  <c r="AS114" i="20" s="1"/>
  <c r="AR109" i="20"/>
  <c r="AR114" i="20" s="1"/>
  <c r="AQ109" i="20"/>
  <c r="AQ114" i="20" s="1"/>
  <c r="AP109" i="20"/>
  <c r="AP114" i="20" s="1"/>
  <c r="AO109" i="20"/>
  <c r="AO114" i="20" s="1"/>
  <c r="AN109" i="20"/>
  <c r="AN114" i="20" s="1"/>
  <c r="AW108" i="20"/>
  <c r="AV108" i="20"/>
  <c r="AU108" i="20"/>
  <c r="AT108" i="20"/>
  <c r="AT113" i="20" s="1"/>
  <c r="AS108" i="20"/>
  <c r="AS113" i="20" s="1"/>
  <c r="AR108" i="20"/>
  <c r="AR113" i="20" s="1"/>
  <c r="AQ108" i="20"/>
  <c r="AQ113" i="20" s="1"/>
  <c r="AP108" i="20"/>
  <c r="AP113" i="20" s="1"/>
  <c r="AO108" i="20"/>
  <c r="AN108" i="20"/>
  <c r="AW100" i="20"/>
  <c r="AW105" i="20" s="1"/>
  <c r="AV100" i="20"/>
  <c r="AV105" i="20" s="1"/>
  <c r="AU100" i="20"/>
  <c r="AU105" i="20" s="1"/>
  <c r="AT100" i="20"/>
  <c r="AT105" i="20" s="1"/>
  <c r="AS100" i="20"/>
  <c r="AS105" i="20" s="1"/>
  <c r="AR100" i="20"/>
  <c r="AR105" i="20" s="1"/>
  <c r="AQ100" i="20"/>
  <c r="AQ105" i="20" s="1"/>
  <c r="AP100" i="20"/>
  <c r="AP105" i="20" s="1"/>
  <c r="AO100" i="20"/>
  <c r="AO105" i="20" s="1"/>
  <c r="AN100" i="20"/>
  <c r="AN105" i="20" s="1"/>
  <c r="AW99" i="20"/>
  <c r="AW104" i="20" s="1"/>
  <c r="AV99" i="20"/>
  <c r="AV104" i="20" s="1"/>
  <c r="AU99" i="20"/>
  <c r="AU104" i="20" s="1"/>
  <c r="AT99" i="20"/>
  <c r="AT104" i="20" s="1"/>
  <c r="AS99" i="20"/>
  <c r="AS104" i="20" s="1"/>
  <c r="AR99" i="20"/>
  <c r="AR104" i="20" s="1"/>
  <c r="AQ99" i="20"/>
  <c r="AQ104" i="20" s="1"/>
  <c r="AP99" i="20"/>
  <c r="AP104" i="20" s="1"/>
  <c r="AO99" i="20"/>
  <c r="AO104" i="20" s="1"/>
  <c r="AN99" i="20"/>
  <c r="AN104" i="20" s="1"/>
  <c r="AW98" i="20"/>
  <c r="AV98" i="20"/>
  <c r="AU98" i="20"/>
  <c r="AT98" i="20"/>
  <c r="AT103" i="20" s="1"/>
  <c r="AS98" i="20"/>
  <c r="AS103" i="20" s="1"/>
  <c r="AR98" i="20"/>
  <c r="AR103" i="20" s="1"/>
  <c r="AQ98" i="20"/>
  <c r="AQ103" i="20" s="1"/>
  <c r="AP98" i="20"/>
  <c r="AP103" i="20" s="1"/>
  <c r="AO98" i="20"/>
  <c r="AN98" i="20"/>
  <c r="AW90" i="20"/>
  <c r="AW95" i="20" s="1"/>
  <c r="AV90" i="20"/>
  <c r="AV95" i="20" s="1"/>
  <c r="AU90" i="20"/>
  <c r="AU95" i="20" s="1"/>
  <c r="AT90" i="20"/>
  <c r="AT95" i="20" s="1"/>
  <c r="AS90" i="20"/>
  <c r="AS95" i="20" s="1"/>
  <c r="AR90" i="20"/>
  <c r="AR95" i="20" s="1"/>
  <c r="AQ90" i="20"/>
  <c r="AQ95" i="20" s="1"/>
  <c r="AP90" i="20"/>
  <c r="AP95" i="20" s="1"/>
  <c r="AO90" i="20"/>
  <c r="AN90" i="20"/>
  <c r="AN95" i="20" s="1"/>
  <c r="AW89" i="20"/>
  <c r="AV89" i="20"/>
  <c r="AV94" i="20" s="1"/>
  <c r="AU89" i="20"/>
  <c r="AU94" i="20" s="1"/>
  <c r="AT89" i="20"/>
  <c r="AT94" i="20" s="1"/>
  <c r="AS89" i="20"/>
  <c r="AS94" i="20" s="1"/>
  <c r="AR89" i="20"/>
  <c r="AR94" i="20" s="1"/>
  <c r="AQ89" i="20"/>
  <c r="AQ94" i="20" s="1"/>
  <c r="AP89" i="20"/>
  <c r="AP94" i="20" s="1"/>
  <c r="AO89" i="20"/>
  <c r="AO94" i="20" s="1"/>
  <c r="AN89" i="20"/>
  <c r="AN94" i="20" s="1"/>
  <c r="AW88" i="20"/>
  <c r="AW93" i="20" s="1"/>
  <c r="AV88" i="20"/>
  <c r="AU88" i="20"/>
  <c r="AT88" i="20"/>
  <c r="AT93" i="20" s="1"/>
  <c r="AS88" i="20"/>
  <c r="AS93" i="20" s="1"/>
  <c r="AR88" i="20"/>
  <c r="AR93" i="20" s="1"/>
  <c r="AQ88" i="20"/>
  <c r="AQ93" i="20" s="1"/>
  <c r="AP88" i="20"/>
  <c r="AP93" i="20" s="1"/>
  <c r="AO88" i="20"/>
  <c r="AO93" i="20" s="1"/>
  <c r="AN88" i="20"/>
  <c r="AW80" i="20"/>
  <c r="AW85" i="20" s="1"/>
  <c r="AV80" i="20"/>
  <c r="AV85" i="20" s="1"/>
  <c r="AU80" i="20"/>
  <c r="AU85" i="20" s="1"/>
  <c r="AT80" i="20"/>
  <c r="AT85" i="20" s="1"/>
  <c r="AS80" i="20"/>
  <c r="AS85" i="20" s="1"/>
  <c r="AR80" i="20"/>
  <c r="AR85" i="20" s="1"/>
  <c r="AQ80" i="20"/>
  <c r="AQ85" i="20" s="1"/>
  <c r="AP80" i="20"/>
  <c r="AP85" i="20" s="1"/>
  <c r="AO80" i="20"/>
  <c r="AO85" i="20" s="1"/>
  <c r="AN80" i="20"/>
  <c r="AN85" i="20" s="1"/>
  <c r="AW79" i="20"/>
  <c r="AW84" i="20" s="1"/>
  <c r="AV79" i="20"/>
  <c r="AV84" i="20" s="1"/>
  <c r="AU79" i="20"/>
  <c r="AU84" i="20" s="1"/>
  <c r="AT79" i="20"/>
  <c r="AT84" i="20" s="1"/>
  <c r="AS79" i="20"/>
  <c r="AS84" i="20" s="1"/>
  <c r="AR79" i="20"/>
  <c r="AR84" i="20" s="1"/>
  <c r="AQ79" i="20"/>
  <c r="AQ84" i="20" s="1"/>
  <c r="AP79" i="20"/>
  <c r="AP84" i="20" s="1"/>
  <c r="AO79" i="20"/>
  <c r="AO84" i="20" s="1"/>
  <c r="AN79" i="20"/>
  <c r="AN84" i="20" s="1"/>
  <c r="AW78" i="20"/>
  <c r="AW83" i="20" s="1"/>
  <c r="AV78" i="20"/>
  <c r="AV83" i="20" s="1"/>
  <c r="AU78" i="20"/>
  <c r="AT78" i="20"/>
  <c r="AT83" i="20" s="1"/>
  <c r="AS78" i="20"/>
  <c r="AS83" i="20" s="1"/>
  <c r="AR78" i="20"/>
  <c r="AR83" i="20" s="1"/>
  <c r="AQ78" i="20"/>
  <c r="AQ83" i="20" s="1"/>
  <c r="AP78" i="20"/>
  <c r="AO78" i="20"/>
  <c r="AO83" i="20" s="1"/>
  <c r="AN78" i="20"/>
  <c r="AN83" i="20" s="1"/>
  <c r="AW70" i="20"/>
  <c r="AW75" i="20" s="1"/>
  <c r="AV70" i="20"/>
  <c r="AV75" i="20" s="1"/>
  <c r="AU70" i="20"/>
  <c r="AU75" i="20" s="1"/>
  <c r="AT70" i="20"/>
  <c r="AT75" i="20" s="1"/>
  <c r="AS70" i="20"/>
  <c r="AS75" i="20" s="1"/>
  <c r="AR70" i="20"/>
  <c r="AQ70" i="20"/>
  <c r="AQ75" i="20" s="1"/>
  <c r="AP70" i="20"/>
  <c r="AP75" i="20" s="1"/>
  <c r="AO70" i="20"/>
  <c r="AO75" i="20" s="1"/>
  <c r="AN70" i="20"/>
  <c r="AN75" i="20" s="1"/>
  <c r="AW69" i="20"/>
  <c r="AV69" i="20"/>
  <c r="AV74" i="20" s="1"/>
  <c r="AU69" i="20"/>
  <c r="AU74" i="20" s="1"/>
  <c r="AT69" i="20"/>
  <c r="AT74" i="20" s="1"/>
  <c r="AS69" i="20"/>
  <c r="AS74" i="20" s="1"/>
  <c r="AR69" i="20"/>
  <c r="AR74" i="20" s="1"/>
  <c r="AQ69" i="20"/>
  <c r="AQ74" i="20" s="1"/>
  <c r="AP69" i="20"/>
  <c r="AP74" i="20" s="1"/>
  <c r="AO69" i="20"/>
  <c r="AO74" i="20" s="1"/>
  <c r="AN69" i="20"/>
  <c r="AN74" i="20" s="1"/>
  <c r="AW68" i="20"/>
  <c r="AW73" i="20" s="1"/>
  <c r="AV68" i="20"/>
  <c r="AV73" i="20" s="1"/>
  <c r="AU68" i="20"/>
  <c r="AT68" i="20"/>
  <c r="AT73" i="20" s="1"/>
  <c r="AS68" i="20"/>
  <c r="AS73" i="20" s="1"/>
  <c r="AR68" i="20"/>
  <c r="AR73" i="20" s="1"/>
  <c r="AQ68" i="20"/>
  <c r="AQ73" i="20" s="1"/>
  <c r="AP68" i="20"/>
  <c r="AO68" i="20"/>
  <c r="AN68" i="20"/>
  <c r="AN73" i="20" s="1"/>
  <c r="AW60" i="20"/>
  <c r="AW65" i="20" s="1"/>
  <c r="AV60" i="20"/>
  <c r="AV65" i="20" s="1"/>
  <c r="AU60" i="20"/>
  <c r="AU65" i="20" s="1"/>
  <c r="AT60" i="20"/>
  <c r="AT65" i="20" s="1"/>
  <c r="AS60" i="20"/>
  <c r="AS65" i="20" s="1"/>
  <c r="AR60" i="20"/>
  <c r="AQ60" i="20"/>
  <c r="AQ65" i="20" s="1"/>
  <c r="AP60" i="20"/>
  <c r="AP65" i="20" s="1"/>
  <c r="AO60" i="20"/>
  <c r="AO65" i="20" s="1"/>
  <c r="AN60" i="20"/>
  <c r="AN65" i="20" s="1"/>
  <c r="AW59" i="20"/>
  <c r="AV59" i="20"/>
  <c r="AV64" i="20" s="1"/>
  <c r="AU59" i="20"/>
  <c r="AU64" i="20" s="1"/>
  <c r="AT59" i="20"/>
  <c r="AT64" i="20" s="1"/>
  <c r="AS59" i="20"/>
  <c r="AS64" i="20" s="1"/>
  <c r="AR59" i="20"/>
  <c r="AR64" i="20" s="1"/>
  <c r="AQ59" i="20"/>
  <c r="AQ64" i="20" s="1"/>
  <c r="AP59" i="20"/>
  <c r="AP64" i="20" s="1"/>
  <c r="AO59" i="20"/>
  <c r="AO64" i="20" s="1"/>
  <c r="AN59" i="20"/>
  <c r="AN64" i="20" s="1"/>
  <c r="AW58" i="20"/>
  <c r="AW63" i="20" s="1"/>
  <c r="AV58" i="20"/>
  <c r="AV63" i="20" s="1"/>
  <c r="AU58" i="20"/>
  <c r="AT58" i="20"/>
  <c r="AT63" i="20" s="1"/>
  <c r="AS58" i="20"/>
  <c r="AS63" i="20" s="1"/>
  <c r="AR58" i="20"/>
  <c r="AR63" i="20" s="1"/>
  <c r="AQ58" i="20"/>
  <c r="AQ63" i="20" s="1"/>
  <c r="AP58" i="20"/>
  <c r="AO58" i="20"/>
  <c r="AN58" i="20"/>
  <c r="AW50" i="20"/>
  <c r="AW55" i="20" s="1"/>
  <c r="AV50" i="20"/>
  <c r="AV55" i="20" s="1"/>
  <c r="AU50" i="20"/>
  <c r="AU55" i="20" s="1"/>
  <c r="AT50" i="20"/>
  <c r="AT55" i="20" s="1"/>
  <c r="AS50" i="20"/>
  <c r="AS55" i="20" s="1"/>
  <c r="AR50" i="20"/>
  <c r="AQ50" i="20"/>
  <c r="AQ55" i="20" s="1"/>
  <c r="AP50" i="20"/>
  <c r="AP55" i="20" s="1"/>
  <c r="AO50" i="20"/>
  <c r="AN50" i="20"/>
  <c r="AN55" i="20" s="1"/>
  <c r="AW49" i="20"/>
  <c r="AV49" i="20"/>
  <c r="AV54" i="20" s="1"/>
  <c r="AU49" i="20"/>
  <c r="AU54" i="20" s="1"/>
  <c r="AT49" i="20"/>
  <c r="AT54" i="20" s="1"/>
  <c r="AS49" i="20"/>
  <c r="AS54" i="20" s="1"/>
  <c r="AR49" i="20"/>
  <c r="AR54" i="20" s="1"/>
  <c r="AQ49" i="20"/>
  <c r="AQ54" i="20" s="1"/>
  <c r="AP49" i="20"/>
  <c r="AP54" i="20" s="1"/>
  <c r="AO49" i="20"/>
  <c r="AO54" i="20" s="1"/>
  <c r="AN49" i="20"/>
  <c r="AN54" i="20" s="1"/>
  <c r="AW48" i="20"/>
  <c r="AW53" i="20" s="1"/>
  <c r="AV48" i="20"/>
  <c r="AV53" i="20" s="1"/>
  <c r="AU48" i="20"/>
  <c r="AT48" i="20"/>
  <c r="AT53" i="20" s="1"/>
  <c r="AS48" i="20"/>
  <c r="AS53" i="20" s="1"/>
  <c r="AR48" i="20"/>
  <c r="AR53" i="20" s="1"/>
  <c r="AQ48" i="20"/>
  <c r="AQ53" i="20" s="1"/>
  <c r="AP48" i="20"/>
  <c r="AP53" i="20" s="1"/>
  <c r="AO48" i="20"/>
  <c r="AO53" i="20" s="1"/>
  <c r="AN48" i="20"/>
  <c r="AN53" i="20" s="1"/>
  <c r="AW40" i="20"/>
  <c r="AW45" i="20" s="1"/>
  <c r="AV40" i="20"/>
  <c r="AV45" i="20" s="1"/>
  <c r="AU40" i="20"/>
  <c r="AU45" i="20" s="1"/>
  <c r="AT40" i="20"/>
  <c r="AT45" i="20" s="1"/>
  <c r="AS40" i="20"/>
  <c r="AS45" i="20" s="1"/>
  <c r="AR40" i="20"/>
  <c r="AR45" i="20" s="1"/>
  <c r="AQ40" i="20"/>
  <c r="AQ45" i="20" s="1"/>
  <c r="AP40" i="20"/>
  <c r="AP45" i="20" s="1"/>
  <c r="AO40" i="20"/>
  <c r="AO45" i="20" s="1"/>
  <c r="AN40" i="20"/>
  <c r="AN45" i="20" s="1"/>
  <c r="AW39" i="20"/>
  <c r="AW44" i="20" s="1"/>
  <c r="AV39" i="20"/>
  <c r="AV44" i="20" s="1"/>
  <c r="AU39" i="20"/>
  <c r="AU44" i="20" s="1"/>
  <c r="AT39" i="20"/>
  <c r="AT44" i="20" s="1"/>
  <c r="AS39" i="20"/>
  <c r="AS44" i="20" s="1"/>
  <c r="AR39" i="20"/>
  <c r="AR44" i="20" s="1"/>
  <c r="AQ39" i="20"/>
  <c r="AQ44" i="20" s="1"/>
  <c r="AP39" i="20"/>
  <c r="AP44" i="20" s="1"/>
  <c r="AO39" i="20"/>
  <c r="AO44" i="20" s="1"/>
  <c r="AN39" i="20"/>
  <c r="AN44" i="20" s="1"/>
  <c r="AW38" i="20"/>
  <c r="AW43" i="20" s="1"/>
  <c r="AV38" i="20"/>
  <c r="AV43" i="20" s="1"/>
  <c r="AU38" i="20"/>
  <c r="AT38" i="20"/>
  <c r="AT43" i="20" s="1"/>
  <c r="AS38" i="20"/>
  <c r="AS43" i="20" s="1"/>
  <c r="AR38" i="20"/>
  <c r="AR43" i="20" s="1"/>
  <c r="AQ38" i="20"/>
  <c r="AQ43" i="20" s="1"/>
  <c r="AP38" i="20"/>
  <c r="AO38" i="20"/>
  <c r="AO43" i="20" s="1"/>
  <c r="AN38" i="20"/>
  <c r="AW30" i="20"/>
  <c r="AW35" i="20" s="1"/>
  <c r="AV30" i="20"/>
  <c r="AV35" i="20" s="1"/>
  <c r="AU30" i="20"/>
  <c r="AU35" i="20" s="1"/>
  <c r="AT30" i="20"/>
  <c r="AT35" i="20" s="1"/>
  <c r="AS30" i="20"/>
  <c r="AS35" i="20" s="1"/>
  <c r="AR30" i="20"/>
  <c r="AR35" i="20" s="1"/>
  <c r="AQ30" i="20"/>
  <c r="AQ35" i="20" s="1"/>
  <c r="AP30" i="20"/>
  <c r="AO30" i="20"/>
  <c r="AO35" i="20" s="1"/>
  <c r="AN30" i="20"/>
  <c r="AN35" i="20" s="1"/>
  <c r="AW29" i="20"/>
  <c r="AW34" i="20" s="1"/>
  <c r="AV29" i="20"/>
  <c r="AV34" i="20" s="1"/>
  <c r="AU29" i="20"/>
  <c r="AU34" i="20" s="1"/>
  <c r="AT29" i="20"/>
  <c r="AT34" i="20" s="1"/>
  <c r="AS29" i="20"/>
  <c r="AS34" i="20" s="1"/>
  <c r="AR29" i="20"/>
  <c r="AR34" i="20" s="1"/>
  <c r="AQ29" i="20"/>
  <c r="AQ34" i="20" s="1"/>
  <c r="AP29" i="20"/>
  <c r="AP34" i="20" s="1"/>
  <c r="AO29" i="20"/>
  <c r="AO34" i="20" s="1"/>
  <c r="AN29" i="20"/>
  <c r="AN34" i="20" s="1"/>
  <c r="AW28" i="20"/>
  <c r="AW33" i="20" s="1"/>
  <c r="AV28" i="20"/>
  <c r="AU28" i="20"/>
  <c r="AT28" i="20"/>
  <c r="AT33" i="20" s="1"/>
  <c r="AS28" i="20"/>
  <c r="AS33" i="20" s="1"/>
  <c r="AR28" i="20"/>
  <c r="AR33" i="20" s="1"/>
  <c r="AQ28" i="20"/>
  <c r="AQ33" i="20" s="1"/>
  <c r="AP28" i="20"/>
  <c r="AP33" i="20" s="1"/>
  <c r="AO28" i="20"/>
  <c r="AO33" i="20" s="1"/>
  <c r="AN28" i="20"/>
  <c r="AW20" i="20"/>
  <c r="AW25" i="20" s="1"/>
  <c r="AV20" i="20"/>
  <c r="AV25" i="20" s="1"/>
  <c r="AU20" i="20"/>
  <c r="AU25" i="20" s="1"/>
  <c r="AT20" i="20"/>
  <c r="AT25" i="20" s="1"/>
  <c r="AS20" i="20"/>
  <c r="AS25" i="20" s="1"/>
  <c r="AR20" i="20"/>
  <c r="AR25" i="20" s="1"/>
  <c r="AQ20" i="20"/>
  <c r="AQ25" i="20" s="1"/>
  <c r="AP20" i="20"/>
  <c r="AP25" i="20" s="1"/>
  <c r="AO20" i="20"/>
  <c r="AO25" i="20" s="1"/>
  <c r="AN20" i="20"/>
  <c r="AN25" i="20" s="1"/>
  <c r="AW19" i="20"/>
  <c r="AW24" i="20" s="1"/>
  <c r="AV19" i="20"/>
  <c r="AV24" i="20" s="1"/>
  <c r="AU19" i="20"/>
  <c r="AU24" i="20" s="1"/>
  <c r="AT19" i="20"/>
  <c r="AT24" i="20" s="1"/>
  <c r="AS19" i="20"/>
  <c r="AS24" i="20" s="1"/>
  <c r="AR19" i="20"/>
  <c r="AR24" i="20" s="1"/>
  <c r="AQ19" i="20"/>
  <c r="AQ24" i="20" s="1"/>
  <c r="AP19" i="20"/>
  <c r="AP24" i="20" s="1"/>
  <c r="AO19" i="20"/>
  <c r="AO24" i="20" s="1"/>
  <c r="AN19" i="20"/>
  <c r="AN24" i="20" s="1"/>
  <c r="AW18" i="20"/>
  <c r="AW23" i="20" s="1"/>
  <c r="AV18" i="20"/>
  <c r="AV23" i="20" s="1"/>
  <c r="AU18" i="20"/>
  <c r="AU23" i="20" s="1"/>
  <c r="AT18" i="20"/>
  <c r="AT23" i="20" s="1"/>
  <c r="AS18" i="20"/>
  <c r="AR18" i="20"/>
  <c r="AR23" i="20" s="1"/>
  <c r="AQ18" i="20"/>
  <c r="AQ23" i="20" s="1"/>
  <c r="AP18" i="20"/>
  <c r="AP23" i="20" s="1"/>
  <c r="AO18" i="20"/>
  <c r="AO23" i="20" s="1"/>
  <c r="AN18" i="20"/>
  <c r="AN23" i="20" s="1"/>
  <c r="AW10" i="20"/>
  <c r="AW15" i="20" s="1"/>
  <c r="AV10" i="20"/>
  <c r="AV15" i="20" s="1"/>
  <c r="AU10" i="20"/>
  <c r="AU15" i="20" s="1"/>
  <c r="AT10" i="20"/>
  <c r="AT15" i="20" s="1"/>
  <c r="AS10" i="20"/>
  <c r="AS15" i="20" s="1"/>
  <c r="AR10" i="20"/>
  <c r="AR15" i="20" s="1"/>
  <c r="AQ10" i="20"/>
  <c r="AQ15" i="20" s="1"/>
  <c r="AP10" i="20"/>
  <c r="AO10" i="20"/>
  <c r="AO15" i="20" s="1"/>
  <c r="AN10" i="20"/>
  <c r="AN15" i="20" s="1"/>
  <c r="AW9" i="20"/>
  <c r="AW14" i="20" s="1"/>
  <c r="AV9" i="20"/>
  <c r="AV14" i="20" s="1"/>
  <c r="AU9" i="20"/>
  <c r="AU14" i="20" s="1"/>
  <c r="AT9" i="20"/>
  <c r="AT14" i="20" s="1"/>
  <c r="AS9" i="20"/>
  <c r="AS14" i="20" s="1"/>
  <c r="AR9" i="20"/>
  <c r="AR14" i="20" s="1"/>
  <c r="AQ9" i="20"/>
  <c r="AQ14" i="20" s="1"/>
  <c r="AP9" i="20"/>
  <c r="AP14" i="20" s="1"/>
  <c r="AO9" i="20"/>
  <c r="AO14" i="20" s="1"/>
  <c r="AN9" i="20"/>
  <c r="AN14" i="20" s="1"/>
  <c r="AW8" i="20"/>
  <c r="AW13" i="20" s="1"/>
  <c r="AV8" i="20"/>
  <c r="AV13" i="20" s="1"/>
  <c r="AU8" i="20"/>
  <c r="AU13" i="20" s="1"/>
  <c r="AT8" i="20"/>
  <c r="AS8" i="20"/>
  <c r="AR8" i="20"/>
  <c r="AR13" i="20" s="1"/>
  <c r="AQ8" i="20"/>
  <c r="AQ13" i="20" s="1"/>
  <c r="AP8" i="20"/>
  <c r="AP13" i="20" s="1"/>
  <c r="AO8" i="20"/>
  <c r="AO13" i="20" s="1"/>
  <c r="AN8" i="20"/>
  <c r="AN13" i="20" s="1"/>
  <c r="BI230" i="20"/>
  <c r="BI235" i="20" s="1"/>
  <c r="BH230" i="20"/>
  <c r="BH235" i="20" s="1"/>
  <c r="BG230" i="20"/>
  <c r="BG235" i="20" s="1"/>
  <c r="BF230" i="20"/>
  <c r="BF235" i="20" s="1"/>
  <c r="BE230" i="20"/>
  <c r="BE235" i="20" s="1"/>
  <c r="BD230" i="20"/>
  <c r="BD235" i="20" s="1"/>
  <c r="BC230" i="20"/>
  <c r="BC235" i="20" s="1"/>
  <c r="BB230" i="20"/>
  <c r="BB235" i="20" s="1"/>
  <c r="BA230" i="20"/>
  <c r="BA235" i="20" s="1"/>
  <c r="AZ230" i="20"/>
  <c r="AZ235" i="20" s="1"/>
  <c r="BI229" i="20"/>
  <c r="BH229" i="20"/>
  <c r="BH234" i="20" s="1"/>
  <c r="BG229" i="20"/>
  <c r="BG234" i="20" s="1"/>
  <c r="BF229" i="20"/>
  <c r="BF234" i="20" s="1"/>
  <c r="BE229" i="20"/>
  <c r="BE234" i="20" s="1"/>
  <c r="BD229" i="20"/>
  <c r="BD234" i="20" s="1"/>
  <c r="BC229" i="20"/>
  <c r="BC234" i="20" s="1"/>
  <c r="BB229" i="20"/>
  <c r="BB234" i="20" s="1"/>
  <c r="BA229" i="20"/>
  <c r="AZ229" i="20"/>
  <c r="AZ234" i="20" s="1"/>
  <c r="BI228" i="20"/>
  <c r="BI233" i="20" s="1"/>
  <c r="BH228" i="20"/>
  <c r="BG228" i="20"/>
  <c r="BG233" i="20" s="1"/>
  <c r="BF228" i="20"/>
  <c r="BF233" i="20" s="1"/>
  <c r="BE228" i="20"/>
  <c r="BE233" i="20" s="1"/>
  <c r="BD228" i="20"/>
  <c r="BD233" i="20" s="1"/>
  <c r="BC228" i="20"/>
  <c r="BC233" i="20" s="1"/>
  <c r="BB228" i="20"/>
  <c r="BA228" i="20"/>
  <c r="BA233" i="20" s="1"/>
  <c r="AZ228" i="20"/>
  <c r="AZ233" i="20" s="1"/>
  <c r="BI220" i="20"/>
  <c r="BI225" i="20" s="1"/>
  <c r="BH220" i="20"/>
  <c r="BH225" i="20" s="1"/>
  <c r="BG220" i="20"/>
  <c r="BG225" i="20" s="1"/>
  <c r="BF220" i="20"/>
  <c r="BF225" i="20" s="1"/>
  <c r="BE220" i="20"/>
  <c r="BE225" i="20" s="1"/>
  <c r="BD220" i="20"/>
  <c r="BD225" i="20" s="1"/>
  <c r="BC220" i="20"/>
  <c r="BC225" i="20" s="1"/>
  <c r="BB220" i="20"/>
  <c r="BB225" i="20" s="1"/>
  <c r="BA220" i="20"/>
  <c r="BA225" i="20" s="1"/>
  <c r="AZ220" i="20"/>
  <c r="AZ225" i="20" s="1"/>
  <c r="BI219" i="20"/>
  <c r="BH219" i="20"/>
  <c r="BH224" i="20" s="1"/>
  <c r="BG219" i="20"/>
  <c r="BG224" i="20" s="1"/>
  <c r="BF219" i="20"/>
  <c r="BF224" i="20" s="1"/>
  <c r="BE219" i="20"/>
  <c r="BE224" i="20" s="1"/>
  <c r="BD219" i="20"/>
  <c r="BD224" i="20" s="1"/>
  <c r="BC219" i="20"/>
  <c r="BC224" i="20" s="1"/>
  <c r="BB219" i="20"/>
  <c r="BB224" i="20" s="1"/>
  <c r="BA219" i="20"/>
  <c r="AZ219" i="20"/>
  <c r="AZ224" i="20" s="1"/>
  <c r="BI218" i="20"/>
  <c r="BI223" i="20" s="1"/>
  <c r="BH218" i="20"/>
  <c r="BG218" i="20"/>
  <c r="BG223" i="20" s="1"/>
  <c r="BF218" i="20"/>
  <c r="BF223" i="20" s="1"/>
  <c r="BE218" i="20"/>
  <c r="BE223" i="20" s="1"/>
  <c r="BD218" i="20"/>
  <c r="BD223" i="20" s="1"/>
  <c r="BC218" i="20"/>
  <c r="BC223" i="20" s="1"/>
  <c r="BB218" i="20"/>
  <c r="BA218" i="20"/>
  <c r="BA223" i="20" s="1"/>
  <c r="AZ218" i="20"/>
  <c r="BI240" i="20"/>
  <c r="BI245" i="20" s="1"/>
  <c r="BH240" i="20"/>
  <c r="BH245" i="20" s="1"/>
  <c r="BG240" i="20"/>
  <c r="BG245" i="20" s="1"/>
  <c r="BF240" i="20"/>
  <c r="BF245" i="20" s="1"/>
  <c r="BE240" i="20"/>
  <c r="BE245" i="20" s="1"/>
  <c r="BD240" i="20"/>
  <c r="BD245" i="20" s="1"/>
  <c r="BC240" i="20"/>
  <c r="BC245" i="20" s="1"/>
  <c r="BB240" i="20"/>
  <c r="BB245" i="20" s="1"/>
  <c r="BA240" i="20"/>
  <c r="BA245" i="20" s="1"/>
  <c r="AZ240" i="20"/>
  <c r="AZ245" i="20" s="1"/>
  <c r="BI239" i="20"/>
  <c r="BH239" i="20"/>
  <c r="BH244" i="20" s="1"/>
  <c r="BG239" i="20"/>
  <c r="BG244" i="20" s="1"/>
  <c r="BF239" i="20"/>
  <c r="BF244" i="20" s="1"/>
  <c r="BE239" i="20"/>
  <c r="BE244" i="20" s="1"/>
  <c r="BD239" i="20"/>
  <c r="BD244" i="20" s="1"/>
  <c r="BC239" i="20"/>
  <c r="BC244" i="20" s="1"/>
  <c r="BB239" i="20"/>
  <c r="BB244" i="20" s="1"/>
  <c r="BA239" i="20"/>
  <c r="AZ239" i="20"/>
  <c r="AZ244" i="20" s="1"/>
  <c r="BI238" i="20"/>
  <c r="BI243" i="20" s="1"/>
  <c r="BH238" i="20"/>
  <c r="BG238" i="20"/>
  <c r="BG243" i="20" s="1"/>
  <c r="BF238" i="20"/>
  <c r="BF243" i="20" s="1"/>
  <c r="BE238" i="20"/>
  <c r="BE243" i="20" s="1"/>
  <c r="BD238" i="20"/>
  <c r="BD243" i="20" s="1"/>
  <c r="BC238" i="20"/>
  <c r="BC243" i="20" s="1"/>
  <c r="BB238" i="20"/>
  <c r="BA238" i="20"/>
  <c r="BA243" i="20" s="1"/>
  <c r="AZ238" i="20"/>
  <c r="AZ243" i="20" s="1"/>
  <c r="BI210" i="20"/>
  <c r="BI215" i="20" s="1"/>
  <c r="BH210" i="20"/>
  <c r="BH215" i="20" s="1"/>
  <c r="BG210" i="20"/>
  <c r="BG215" i="20" s="1"/>
  <c r="BF210" i="20"/>
  <c r="BF215" i="20" s="1"/>
  <c r="BE210" i="20"/>
  <c r="BE215" i="20" s="1"/>
  <c r="BD210" i="20"/>
  <c r="BD215" i="20" s="1"/>
  <c r="BC210" i="20"/>
  <c r="BC215" i="20" s="1"/>
  <c r="BB210" i="20"/>
  <c r="BB215" i="20" s="1"/>
  <c r="BA210" i="20"/>
  <c r="BA215" i="20" s="1"/>
  <c r="AZ210" i="20"/>
  <c r="AZ215" i="20" s="1"/>
  <c r="BI209" i="20"/>
  <c r="BH209" i="20"/>
  <c r="BH214" i="20" s="1"/>
  <c r="BG209" i="20"/>
  <c r="BG214" i="20" s="1"/>
  <c r="BF209" i="20"/>
  <c r="BF214" i="20" s="1"/>
  <c r="BE209" i="20"/>
  <c r="BE214" i="20" s="1"/>
  <c r="BD209" i="20"/>
  <c r="BD214" i="20" s="1"/>
  <c r="BC209" i="20"/>
  <c r="BC214" i="20" s="1"/>
  <c r="BB209" i="20"/>
  <c r="BB214" i="20" s="1"/>
  <c r="BA209" i="20"/>
  <c r="AZ209" i="20"/>
  <c r="AZ214" i="20" s="1"/>
  <c r="BI208" i="20"/>
  <c r="BI213" i="20" s="1"/>
  <c r="BH208" i="20"/>
  <c r="BG208" i="20"/>
  <c r="BG213" i="20" s="1"/>
  <c r="BF208" i="20"/>
  <c r="BF213" i="20" s="1"/>
  <c r="BE208" i="20"/>
  <c r="BE213" i="20" s="1"/>
  <c r="BD208" i="20"/>
  <c r="BD213" i="20" s="1"/>
  <c r="BC208" i="20"/>
  <c r="BC213" i="20" s="1"/>
  <c r="BB208" i="20"/>
  <c r="BA208" i="20"/>
  <c r="BA213" i="20" s="1"/>
  <c r="AZ208" i="20"/>
  <c r="BI200" i="20"/>
  <c r="BI205" i="20" s="1"/>
  <c r="BH200" i="20"/>
  <c r="BH205" i="20" s="1"/>
  <c r="BG200" i="20"/>
  <c r="BG205" i="20" s="1"/>
  <c r="BF200" i="20"/>
  <c r="BF205" i="20" s="1"/>
  <c r="BE200" i="20"/>
  <c r="BE205" i="20" s="1"/>
  <c r="BD200" i="20"/>
  <c r="BD205" i="20" s="1"/>
  <c r="BC200" i="20"/>
  <c r="BC205" i="20" s="1"/>
  <c r="BB200" i="20"/>
  <c r="BB205" i="20" s="1"/>
  <c r="BA200" i="20"/>
  <c r="BA205" i="20" s="1"/>
  <c r="AZ200" i="20"/>
  <c r="AZ205" i="20" s="1"/>
  <c r="BI199" i="20"/>
  <c r="BH199" i="20"/>
  <c r="BH204" i="20" s="1"/>
  <c r="BG199" i="20"/>
  <c r="BG204" i="20" s="1"/>
  <c r="BF199" i="20"/>
  <c r="BF204" i="20" s="1"/>
  <c r="BE199" i="20"/>
  <c r="BE204" i="20" s="1"/>
  <c r="BD199" i="20"/>
  <c r="BD204" i="20" s="1"/>
  <c r="BC199" i="20"/>
  <c r="BC204" i="20" s="1"/>
  <c r="BB199" i="20"/>
  <c r="BB204" i="20" s="1"/>
  <c r="BA199" i="20"/>
  <c r="AZ199" i="20"/>
  <c r="AZ204" i="20" s="1"/>
  <c r="BI198" i="20"/>
  <c r="BI203" i="20" s="1"/>
  <c r="BH198" i="20"/>
  <c r="BG198" i="20"/>
  <c r="BG203" i="20" s="1"/>
  <c r="BF198" i="20"/>
  <c r="BF203" i="20" s="1"/>
  <c r="BE198" i="20"/>
  <c r="BE203" i="20" s="1"/>
  <c r="BD198" i="20"/>
  <c r="BD203" i="20" s="1"/>
  <c r="BC198" i="20"/>
  <c r="BC203" i="20" s="1"/>
  <c r="BB198" i="20"/>
  <c r="BA198" i="20"/>
  <c r="BA203" i="20" s="1"/>
  <c r="AZ198" i="20"/>
  <c r="AZ203" i="20" s="1"/>
  <c r="BI190" i="20"/>
  <c r="BI195" i="20" s="1"/>
  <c r="BH190" i="20"/>
  <c r="BH195" i="20" s="1"/>
  <c r="BG190" i="20"/>
  <c r="BG195" i="20" s="1"/>
  <c r="BF190" i="20"/>
  <c r="BF195" i="20" s="1"/>
  <c r="BE190" i="20"/>
  <c r="BE195" i="20" s="1"/>
  <c r="BD190" i="20"/>
  <c r="BD195" i="20" s="1"/>
  <c r="BC190" i="20"/>
  <c r="BC195" i="20" s="1"/>
  <c r="BB190" i="20"/>
  <c r="BB195" i="20" s="1"/>
  <c r="BA190" i="20"/>
  <c r="BA195" i="20" s="1"/>
  <c r="AZ190" i="20"/>
  <c r="AZ195" i="20" s="1"/>
  <c r="BI189" i="20"/>
  <c r="BH189" i="20"/>
  <c r="BH194" i="20" s="1"/>
  <c r="BG189" i="20"/>
  <c r="BG194" i="20" s="1"/>
  <c r="BF189" i="20"/>
  <c r="BF194" i="20" s="1"/>
  <c r="BE189" i="20"/>
  <c r="BE194" i="20" s="1"/>
  <c r="BD189" i="20"/>
  <c r="BD194" i="20" s="1"/>
  <c r="BC189" i="20"/>
  <c r="BC194" i="20" s="1"/>
  <c r="BB189" i="20"/>
  <c r="BB194" i="20" s="1"/>
  <c r="BA189" i="20"/>
  <c r="AZ189" i="20"/>
  <c r="AZ194" i="20" s="1"/>
  <c r="BI188" i="20"/>
  <c r="BI193" i="20" s="1"/>
  <c r="BH188" i="20"/>
  <c r="BG188" i="20"/>
  <c r="BG193" i="20" s="1"/>
  <c r="BF188" i="20"/>
  <c r="BF193" i="20" s="1"/>
  <c r="BE188" i="20"/>
  <c r="BE193" i="20" s="1"/>
  <c r="BD188" i="20"/>
  <c r="BD193" i="20" s="1"/>
  <c r="BC188" i="20"/>
  <c r="BC193" i="20" s="1"/>
  <c r="BB188" i="20"/>
  <c r="BB193" i="20" s="1"/>
  <c r="BA188" i="20"/>
  <c r="BA193" i="20" s="1"/>
  <c r="AZ188" i="20"/>
  <c r="BI180" i="20"/>
  <c r="BI185" i="20" s="1"/>
  <c r="BH180" i="20"/>
  <c r="BH185" i="20" s="1"/>
  <c r="BG180" i="20"/>
  <c r="BG185" i="20" s="1"/>
  <c r="BF180" i="20"/>
  <c r="BF185" i="20" s="1"/>
  <c r="BE180" i="20"/>
  <c r="BE185" i="20" s="1"/>
  <c r="BD180" i="20"/>
  <c r="BD185" i="20" s="1"/>
  <c r="BC180" i="20"/>
  <c r="BC185" i="20" s="1"/>
  <c r="BB180" i="20"/>
  <c r="BB185" i="20" s="1"/>
  <c r="BA180" i="20"/>
  <c r="BA185" i="20" s="1"/>
  <c r="AZ180" i="20"/>
  <c r="AZ185" i="20" s="1"/>
  <c r="BI179" i="20"/>
  <c r="BH179" i="20"/>
  <c r="BH184" i="20" s="1"/>
  <c r="BG179" i="20"/>
  <c r="BG184" i="20" s="1"/>
  <c r="BF179" i="20"/>
  <c r="BF184" i="20" s="1"/>
  <c r="BE179" i="20"/>
  <c r="BE184" i="20" s="1"/>
  <c r="BD179" i="20"/>
  <c r="BD184" i="20" s="1"/>
  <c r="BC179" i="20"/>
  <c r="BC184" i="20" s="1"/>
  <c r="BB179" i="20"/>
  <c r="BB184" i="20" s="1"/>
  <c r="BA179" i="20"/>
  <c r="AZ179" i="20"/>
  <c r="AZ184" i="20" s="1"/>
  <c r="BI178" i="20"/>
  <c r="BI183" i="20" s="1"/>
  <c r="BH178" i="20"/>
  <c r="BG178" i="20"/>
  <c r="BG183" i="20" s="1"/>
  <c r="BF178" i="20"/>
  <c r="BF183" i="20" s="1"/>
  <c r="BE178" i="20"/>
  <c r="BE183" i="20" s="1"/>
  <c r="BD178" i="20"/>
  <c r="BD183" i="20" s="1"/>
  <c r="BC178" i="20"/>
  <c r="BC183" i="20" s="1"/>
  <c r="BB178" i="20"/>
  <c r="BB183" i="20" s="1"/>
  <c r="BA178" i="20"/>
  <c r="BA183" i="20" s="1"/>
  <c r="AZ178" i="20"/>
  <c r="BI170" i="20"/>
  <c r="BI175" i="20" s="1"/>
  <c r="BH170" i="20"/>
  <c r="BH175" i="20" s="1"/>
  <c r="BG170" i="20"/>
  <c r="BG175" i="20" s="1"/>
  <c r="BF170" i="20"/>
  <c r="BF175" i="20" s="1"/>
  <c r="BE170" i="20"/>
  <c r="BE175" i="20" s="1"/>
  <c r="BD170" i="20"/>
  <c r="BD175" i="20" s="1"/>
  <c r="BC170" i="20"/>
  <c r="BC175" i="20" s="1"/>
  <c r="BB170" i="20"/>
  <c r="BB175" i="20" s="1"/>
  <c r="BA170" i="20"/>
  <c r="BA175" i="20" s="1"/>
  <c r="AZ170" i="20"/>
  <c r="AZ175" i="20" s="1"/>
  <c r="BI169" i="20"/>
  <c r="BH169" i="20"/>
  <c r="BH174" i="20" s="1"/>
  <c r="BG169" i="20"/>
  <c r="BG174" i="20" s="1"/>
  <c r="BF169" i="20"/>
  <c r="BF174" i="20" s="1"/>
  <c r="BE169" i="20"/>
  <c r="BE174" i="20" s="1"/>
  <c r="BD169" i="20"/>
  <c r="BD174" i="20" s="1"/>
  <c r="BC169" i="20"/>
  <c r="BC174" i="20" s="1"/>
  <c r="BB169" i="20"/>
  <c r="BB174" i="20" s="1"/>
  <c r="BA169" i="20"/>
  <c r="AZ169" i="20"/>
  <c r="AZ174" i="20" s="1"/>
  <c r="BI168" i="20"/>
  <c r="BI173" i="20" s="1"/>
  <c r="BH168" i="20"/>
  <c r="BH173" i="20" s="1"/>
  <c r="BG168" i="20"/>
  <c r="BG173" i="20" s="1"/>
  <c r="BF168" i="20"/>
  <c r="BF173" i="20" s="1"/>
  <c r="BE168" i="20"/>
  <c r="BE173" i="20" s="1"/>
  <c r="BD168" i="20"/>
  <c r="BD173" i="20" s="1"/>
  <c r="BC168" i="20"/>
  <c r="BC173" i="20" s="1"/>
  <c r="BB168" i="20"/>
  <c r="BB173" i="20" s="1"/>
  <c r="BA168" i="20"/>
  <c r="BA173" i="20" s="1"/>
  <c r="AZ168" i="20"/>
  <c r="BI160" i="20"/>
  <c r="BI165" i="20" s="1"/>
  <c r="BH160" i="20"/>
  <c r="BH165" i="20" s="1"/>
  <c r="BG160" i="20"/>
  <c r="BG165" i="20" s="1"/>
  <c r="BF160" i="20"/>
  <c r="BF165" i="20" s="1"/>
  <c r="BE160" i="20"/>
  <c r="BE165" i="20" s="1"/>
  <c r="BD160" i="20"/>
  <c r="BD165" i="20" s="1"/>
  <c r="BC160" i="20"/>
  <c r="BC165" i="20" s="1"/>
  <c r="BB160" i="20"/>
  <c r="BB165" i="20" s="1"/>
  <c r="BA160" i="20"/>
  <c r="BA165" i="20" s="1"/>
  <c r="AZ160" i="20"/>
  <c r="AZ165" i="20" s="1"/>
  <c r="BI159" i="20"/>
  <c r="BH159" i="20"/>
  <c r="BH164" i="20" s="1"/>
  <c r="BG159" i="20"/>
  <c r="BG164" i="20" s="1"/>
  <c r="BF159" i="20"/>
  <c r="BF164" i="20" s="1"/>
  <c r="BE159" i="20"/>
  <c r="BE164" i="20" s="1"/>
  <c r="BD159" i="20"/>
  <c r="BD164" i="20" s="1"/>
  <c r="BC159" i="20"/>
  <c r="BC164" i="20" s="1"/>
  <c r="BB159" i="20"/>
  <c r="BB164" i="20" s="1"/>
  <c r="BA159" i="20"/>
  <c r="AZ159" i="20"/>
  <c r="AZ164" i="20" s="1"/>
  <c r="BI158" i="20"/>
  <c r="BI163" i="20" s="1"/>
  <c r="BH158" i="20"/>
  <c r="BG158" i="20"/>
  <c r="BG163" i="20" s="1"/>
  <c r="BF158" i="20"/>
  <c r="BF163" i="20" s="1"/>
  <c r="BE158" i="20"/>
  <c r="BE163" i="20" s="1"/>
  <c r="BD158" i="20"/>
  <c r="BD163" i="20" s="1"/>
  <c r="BC158" i="20"/>
  <c r="BC163" i="20" s="1"/>
  <c r="BB158" i="20"/>
  <c r="BB163" i="20" s="1"/>
  <c r="BA158" i="20"/>
  <c r="BA163" i="20" s="1"/>
  <c r="AZ158" i="20"/>
  <c r="AZ163" i="20" s="1"/>
  <c r="BI150" i="20"/>
  <c r="BI155" i="20" s="1"/>
  <c r="BH150" i="20"/>
  <c r="BH155" i="20" s="1"/>
  <c r="BG150" i="20"/>
  <c r="BG155" i="20" s="1"/>
  <c r="BF150" i="20"/>
  <c r="BF155" i="20" s="1"/>
  <c r="BE150" i="20"/>
  <c r="BE155" i="20" s="1"/>
  <c r="BD150" i="20"/>
  <c r="BD155" i="20" s="1"/>
  <c r="BC150" i="20"/>
  <c r="BC155" i="20" s="1"/>
  <c r="BB150" i="20"/>
  <c r="BB155" i="20" s="1"/>
  <c r="BA150" i="20"/>
  <c r="BA155" i="20" s="1"/>
  <c r="AZ150" i="20"/>
  <c r="AZ155" i="20" s="1"/>
  <c r="BI149" i="20"/>
  <c r="BH149" i="20"/>
  <c r="BH154" i="20" s="1"/>
  <c r="BG149" i="20"/>
  <c r="BG154" i="20" s="1"/>
  <c r="BF149" i="20"/>
  <c r="BF154" i="20" s="1"/>
  <c r="BE149" i="20"/>
  <c r="BE154" i="20" s="1"/>
  <c r="BD149" i="20"/>
  <c r="BD154" i="20" s="1"/>
  <c r="BC149" i="20"/>
  <c r="BC154" i="20" s="1"/>
  <c r="BB149" i="20"/>
  <c r="BB154" i="20" s="1"/>
  <c r="BA149" i="20"/>
  <c r="AZ149" i="20"/>
  <c r="AZ154" i="20" s="1"/>
  <c r="BI148" i="20"/>
  <c r="BI153" i="20" s="1"/>
  <c r="BH148" i="20"/>
  <c r="BG148" i="20"/>
  <c r="BG153" i="20" s="1"/>
  <c r="BF148" i="20"/>
  <c r="BF153" i="20" s="1"/>
  <c r="BE148" i="20"/>
  <c r="BE153" i="20" s="1"/>
  <c r="BD148" i="20"/>
  <c r="BD153" i="20" s="1"/>
  <c r="BC148" i="20"/>
  <c r="BC153" i="20" s="1"/>
  <c r="BB148" i="20"/>
  <c r="BB153" i="20" s="1"/>
  <c r="BA148" i="20"/>
  <c r="BA153" i="20" s="1"/>
  <c r="AZ148" i="20"/>
  <c r="BI140" i="20"/>
  <c r="BI145" i="20" s="1"/>
  <c r="BH140" i="20"/>
  <c r="BH145" i="20" s="1"/>
  <c r="BG140" i="20"/>
  <c r="BG145" i="20" s="1"/>
  <c r="BF140" i="20"/>
  <c r="BF145" i="20" s="1"/>
  <c r="BE140" i="20"/>
  <c r="BE145" i="20" s="1"/>
  <c r="BD140" i="20"/>
  <c r="BD145" i="20" s="1"/>
  <c r="BC140" i="20"/>
  <c r="BC145" i="20" s="1"/>
  <c r="BB140" i="20"/>
  <c r="BB145" i="20" s="1"/>
  <c r="BA140" i="20"/>
  <c r="BA145" i="20" s="1"/>
  <c r="AZ140" i="20"/>
  <c r="AZ145" i="20" s="1"/>
  <c r="BI139" i="20"/>
  <c r="BI144" i="20" s="1"/>
  <c r="BH139" i="20"/>
  <c r="BH144" i="20" s="1"/>
  <c r="BG139" i="20"/>
  <c r="BG144" i="20" s="1"/>
  <c r="BF139" i="20"/>
  <c r="BF144" i="20" s="1"/>
  <c r="BE139" i="20"/>
  <c r="BE144" i="20" s="1"/>
  <c r="BD139" i="20"/>
  <c r="BD144" i="20" s="1"/>
  <c r="BC139" i="20"/>
  <c r="BC144" i="20" s="1"/>
  <c r="BB139" i="20"/>
  <c r="BB144" i="20" s="1"/>
  <c r="BA139" i="20"/>
  <c r="BA144" i="20" s="1"/>
  <c r="AZ139" i="20"/>
  <c r="AZ144" i="20" s="1"/>
  <c r="BI138" i="20"/>
  <c r="BH138" i="20"/>
  <c r="BH143" i="20" s="1"/>
  <c r="BG138" i="20"/>
  <c r="BG143" i="20" s="1"/>
  <c r="BF138" i="20"/>
  <c r="BF143" i="20" s="1"/>
  <c r="BE138" i="20"/>
  <c r="BE143" i="20" s="1"/>
  <c r="BD138" i="20"/>
  <c r="BD143" i="20" s="1"/>
  <c r="BC138" i="20"/>
  <c r="BB138" i="20"/>
  <c r="BB143" i="20" s="1"/>
  <c r="BA138" i="20"/>
  <c r="BA143" i="20" s="1"/>
  <c r="AZ138" i="20"/>
  <c r="BI130" i="20"/>
  <c r="BI135" i="20" s="1"/>
  <c r="BH130" i="20"/>
  <c r="BH135" i="20" s="1"/>
  <c r="BG130" i="20"/>
  <c r="BG135" i="20" s="1"/>
  <c r="BF130" i="20"/>
  <c r="BF135" i="20" s="1"/>
  <c r="BE130" i="20"/>
  <c r="BE135" i="20" s="1"/>
  <c r="BD130" i="20"/>
  <c r="BD135" i="20" s="1"/>
  <c r="BC130" i="20"/>
  <c r="BC135" i="20" s="1"/>
  <c r="BB130" i="20"/>
  <c r="BB135" i="20" s="1"/>
  <c r="BA130" i="20"/>
  <c r="BA135" i="20" s="1"/>
  <c r="AZ130" i="20"/>
  <c r="AZ135" i="20" s="1"/>
  <c r="BI129" i="20"/>
  <c r="BI134" i="20" s="1"/>
  <c r="BH129" i="20"/>
  <c r="BH134" i="20" s="1"/>
  <c r="BG129" i="20"/>
  <c r="BG134" i="20" s="1"/>
  <c r="BF129" i="20"/>
  <c r="BF134" i="20" s="1"/>
  <c r="BE129" i="20"/>
  <c r="BD129" i="20"/>
  <c r="BD134" i="20" s="1"/>
  <c r="BC129" i="20"/>
  <c r="BC134" i="20" s="1"/>
  <c r="BB129" i="20"/>
  <c r="BB134" i="20" s="1"/>
  <c r="BA129" i="20"/>
  <c r="BA134" i="20" s="1"/>
  <c r="AZ129" i="20"/>
  <c r="AZ134" i="20" s="1"/>
  <c r="BI128" i="20"/>
  <c r="BH128" i="20"/>
  <c r="BH133" i="20" s="1"/>
  <c r="BG128" i="20"/>
  <c r="BG133" i="20" s="1"/>
  <c r="BF128" i="20"/>
  <c r="BF133" i="20" s="1"/>
  <c r="BE128" i="20"/>
  <c r="BE133" i="20" s="1"/>
  <c r="BD128" i="20"/>
  <c r="BD133" i="20" s="1"/>
  <c r="BC128" i="20"/>
  <c r="BB128" i="20"/>
  <c r="BB133" i="20" s="1"/>
  <c r="BA128" i="20"/>
  <c r="AZ128" i="20"/>
  <c r="AZ133" i="20" s="1"/>
  <c r="BI120" i="20"/>
  <c r="BI125" i="20" s="1"/>
  <c r="BH120" i="20"/>
  <c r="BH125" i="20" s="1"/>
  <c r="BG120" i="20"/>
  <c r="BG125" i="20" s="1"/>
  <c r="BF120" i="20"/>
  <c r="BF125" i="20" s="1"/>
  <c r="BE120" i="20"/>
  <c r="BE125" i="20" s="1"/>
  <c r="BD120" i="20"/>
  <c r="BC120" i="20"/>
  <c r="BC125" i="20" s="1"/>
  <c r="BB120" i="20"/>
  <c r="BB125" i="20" s="1"/>
  <c r="BA120" i="20"/>
  <c r="BA125" i="20" s="1"/>
  <c r="AZ120" i="20"/>
  <c r="AZ125" i="20" s="1"/>
  <c r="BI119" i="20"/>
  <c r="BI124" i="20" s="1"/>
  <c r="BH119" i="20"/>
  <c r="BH124" i="20" s="1"/>
  <c r="BG119" i="20"/>
  <c r="BG124" i="20" s="1"/>
  <c r="BF119" i="20"/>
  <c r="BF124" i="20" s="1"/>
  <c r="BE119" i="20"/>
  <c r="BE124" i="20" s="1"/>
  <c r="BD119" i="20"/>
  <c r="BD124" i="20" s="1"/>
  <c r="BC119" i="20"/>
  <c r="BB119" i="20"/>
  <c r="BB124" i="20" s="1"/>
  <c r="BA119" i="20"/>
  <c r="BA124" i="20" s="1"/>
  <c r="AZ119" i="20"/>
  <c r="AZ124" i="20" s="1"/>
  <c r="BI118" i="20"/>
  <c r="BI123" i="20" s="1"/>
  <c r="BH118" i="20"/>
  <c r="BG118" i="20"/>
  <c r="BG123" i="20" s="1"/>
  <c r="BF118" i="20"/>
  <c r="BF123" i="20" s="1"/>
  <c r="BE118" i="20"/>
  <c r="BE123" i="20" s="1"/>
  <c r="BD118" i="20"/>
  <c r="BD123" i="20" s="1"/>
  <c r="BC118" i="20"/>
  <c r="BC123" i="20" s="1"/>
  <c r="BB118" i="20"/>
  <c r="BB123" i="20" s="1"/>
  <c r="BA118" i="20"/>
  <c r="BA123" i="20" s="1"/>
  <c r="AZ118" i="20"/>
  <c r="BI110" i="20"/>
  <c r="BI115" i="20" s="1"/>
  <c r="BH110" i="20"/>
  <c r="BH115" i="20" s="1"/>
  <c r="BG110" i="20"/>
  <c r="BG115" i="20" s="1"/>
  <c r="BF110" i="20"/>
  <c r="BF115" i="20" s="1"/>
  <c r="BE110" i="20"/>
  <c r="BE115" i="20" s="1"/>
  <c r="BD110" i="20"/>
  <c r="BD115" i="20" s="1"/>
  <c r="BC110" i="20"/>
  <c r="BC115" i="20" s="1"/>
  <c r="BB110" i="20"/>
  <c r="BB115" i="20" s="1"/>
  <c r="BA110" i="20"/>
  <c r="BA115" i="20" s="1"/>
  <c r="AZ110" i="20"/>
  <c r="AZ115" i="20" s="1"/>
  <c r="BI109" i="20"/>
  <c r="BI114" i="20" s="1"/>
  <c r="BH109" i="20"/>
  <c r="BH114" i="20" s="1"/>
  <c r="BG109" i="20"/>
  <c r="BG114" i="20" s="1"/>
  <c r="BF109" i="20"/>
  <c r="BF114" i="20" s="1"/>
  <c r="BE109" i="20"/>
  <c r="BE114" i="20" s="1"/>
  <c r="BD109" i="20"/>
  <c r="BD114" i="20" s="1"/>
  <c r="BC109" i="20"/>
  <c r="BB109" i="20"/>
  <c r="BB114" i="20" s="1"/>
  <c r="BA109" i="20"/>
  <c r="BA114" i="20" s="1"/>
  <c r="AZ109" i="20"/>
  <c r="AZ114" i="20" s="1"/>
  <c r="BI108" i="20"/>
  <c r="BI113" i="20" s="1"/>
  <c r="BH108" i="20"/>
  <c r="BG108" i="20"/>
  <c r="BG113" i="20" s="1"/>
  <c r="BF108" i="20"/>
  <c r="BF113" i="20" s="1"/>
  <c r="BE108" i="20"/>
  <c r="BE113" i="20" s="1"/>
  <c r="BD108" i="20"/>
  <c r="BD113" i="20" s="1"/>
  <c r="BC108" i="20"/>
  <c r="BC113" i="20" s="1"/>
  <c r="BB108" i="20"/>
  <c r="BA108" i="20"/>
  <c r="BA113" i="20" s="1"/>
  <c r="AZ108" i="20"/>
  <c r="BI100" i="20"/>
  <c r="BI105" i="20" s="1"/>
  <c r="BH100" i="20"/>
  <c r="BH105" i="20" s="1"/>
  <c r="BG100" i="20"/>
  <c r="BG105" i="20" s="1"/>
  <c r="BF100" i="20"/>
  <c r="BF105" i="20" s="1"/>
  <c r="BE100" i="20"/>
  <c r="BE105" i="20" s="1"/>
  <c r="BD100" i="20"/>
  <c r="BD105" i="20" s="1"/>
  <c r="BC100" i="20"/>
  <c r="BC105" i="20" s="1"/>
  <c r="BB100" i="20"/>
  <c r="BB105" i="20" s="1"/>
  <c r="BA100" i="20"/>
  <c r="BA105" i="20" s="1"/>
  <c r="AZ100" i="20"/>
  <c r="AZ105" i="20" s="1"/>
  <c r="BI99" i="20"/>
  <c r="BI104" i="20" s="1"/>
  <c r="BH99" i="20"/>
  <c r="BH104" i="20" s="1"/>
  <c r="BG99" i="20"/>
  <c r="BG104" i="20" s="1"/>
  <c r="BF99" i="20"/>
  <c r="BF104" i="20" s="1"/>
  <c r="BE99" i="20"/>
  <c r="BE104" i="20" s="1"/>
  <c r="BD99" i="20"/>
  <c r="BD104" i="20" s="1"/>
  <c r="BC99" i="20"/>
  <c r="BB99" i="20"/>
  <c r="BB104" i="20" s="1"/>
  <c r="BA99" i="20"/>
  <c r="BA104" i="20" s="1"/>
  <c r="AZ99" i="20"/>
  <c r="AZ104" i="20" s="1"/>
  <c r="BI98" i="20"/>
  <c r="BI103" i="20" s="1"/>
  <c r="BH98" i="20"/>
  <c r="BH103" i="20" s="1"/>
  <c r="BG98" i="20"/>
  <c r="BG103" i="20" s="1"/>
  <c r="BF98" i="20"/>
  <c r="BF103" i="20" s="1"/>
  <c r="BE98" i="20"/>
  <c r="BE103" i="20" s="1"/>
  <c r="BD98" i="20"/>
  <c r="BC98" i="20"/>
  <c r="BC103" i="20" s="1"/>
  <c r="BB98" i="20"/>
  <c r="BA98" i="20"/>
  <c r="BA103" i="20" s="1"/>
  <c r="AZ98" i="20"/>
  <c r="BI90" i="20"/>
  <c r="BI95" i="20" s="1"/>
  <c r="BH90" i="20"/>
  <c r="BH95" i="20" s="1"/>
  <c r="BG90" i="20"/>
  <c r="BG95" i="20" s="1"/>
  <c r="BF90" i="20"/>
  <c r="BF95" i="20" s="1"/>
  <c r="BE90" i="20"/>
  <c r="BE95" i="20" s="1"/>
  <c r="BD90" i="20"/>
  <c r="BD95" i="20" s="1"/>
  <c r="BC90" i="20"/>
  <c r="BC95" i="20" s="1"/>
  <c r="BB90" i="20"/>
  <c r="BB95" i="20" s="1"/>
  <c r="BA90" i="20"/>
  <c r="BA95" i="20" s="1"/>
  <c r="AZ90" i="20"/>
  <c r="AZ95" i="20" s="1"/>
  <c r="BI89" i="20"/>
  <c r="BI94" i="20" s="1"/>
  <c r="BH89" i="20"/>
  <c r="BH94" i="20" s="1"/>
  <c r="BG89" i="20"/>
  <c r="BG94" i="20" s="1"/>
  <c r="BF89" i="20"/>
  <c r="BF94" i="20" s="1"/>
  <c r="BE89" i="20"/>
  <c r="BE94" i="20" s="1"/>
  <c r="BD89" i="20"/>
  <c r="BD94" i="20" s="1"/>
  <c r="BC89" i="20"/>
  <c r="BB89" i="20"/>
  <c r="BB94" i="20" s="1"/>
  <c r="BA89" i="20"/>
  <c r="BA94" i="20" s="1"/>
  <c r="AZ89" i="20"/>
  <c r="AZ94" i="20" s="1"/>
  <c r="BI88" i="20"/>
  <c r="BI93" i="20" s="1"/>
  <c r="BH88" i="20"/>
  <c r="BG88" i="20"/>
  <c r="BG93" i="20" s="1"/>
  <c r="BF88" i="20"/>
  <c r="BF93" i="20" s="1"/>
  <c r="BE88" i="20"/>
  <c r="BE93" i="20" s="1"/>
  <c r="BD88" i="20"/>
  <c r="BD93" i="20" s="1"/>
  <c r="BC88" i="20"/>
  <c r="BC93" i="20" s="1"/>
  <c r="BB88" i="20"/>
  <c r="BA88" i="20"/>
  <c r="BA93" i="20" s="1"/>
  <c r="AZ88" i="20"/>
  <c r="BI80" i="20"/>
  <c r="BI85" i="20" s="1"/>
  <c r="BH80" i="20"/>
  <c r="BH85" i="20" s="1"/>
  <c r="BG80" i="20"/>
  <c r="BG85" i="20" s="1"/>
  <c r="BF80" i="20"/>
  <c r="BF85" i="20" s="1"/>
  <c r="BE80" i="20"/>
  <c r="BE85" i="20" s="1"/>
  <c r="BD80" i="20"/>
  <c r="BC80" i="20"/>
  <c r="BC85" i="20" s="1"/>
  <c r="BB80" i="20"/>
  <c r="BB85" i="20" s="1"/>
  <c r="BA80" i="20"/>
  <c r="BA85" i="20" s="1"/>
  <c r="AZ80" i="20"/>
  <c r="AZ85" i="20" s="1"/>
  <c r="BI79" i="20"/>
  <c r="BI84" i="20" s="1"/>
  <c r="BH79" i="20"/>
  <c r="BH84" i="20" s="1"/>
  <c r="BG79" i="20"/>
  <c r="BG84" i="20" s="1"/>
  <c r="BF79" i="20"/>
  <c r="BF84" i="20" s="1"/>
  <c r="BE79" i="20"/>
  <c r="BE84" i="20" s="1"/>
  <c r="BD79" i="20"/>
  <c r="BD84" i="20" s="1"/>
  <c r="BC79" i="20"/>
  <c r="BB79" i="20"/>
  <c r="BB84" i="20" s="1"/>
  <c r="BA79" i="20"/>
  <c r="BA84" i="20" s="1"/>
  <c r="AZ79" i="20"/>
  <c r="AZ84" i="20" s="1"/>
  <c r="BI78" i="20"/>
  <c r="BI83" i="20" s="1"/>
  <c r="BH78" i="20"/>
  <c r="BG78" i="20"/>
  <c r="BG83" i="20" s="1"/>
  <c r="BF78" i="20"/>
  <c r="BF83" i="20" s="1"/>
  <c r="BE78" i="20"/>
  <c r="BE83" i="20" s="1"/>
  <c r="BD78" i="20"/>
  <c r="BD83" i="20" s="1"/>
  <c r="BC78" i="20"/>
  <c r="BC83" i="20" s="1"/>
  <c r="BB78" i="20"/>
  <c r="BB83" i="20" s="1"/>
  <c r="BA78" i="20"/>
  <c r="BA83" i="20" s="1"/>
  <c r="AZ78" i="20"/>
  <c r="BI70" i="20"/>
  <c r="BI75" i="20" s="1"/>
  <c r="BH70" i="20"/>
  <c r="BH75" i="20" s="1"/>
  <c r="BG70" i="20"/>
  <c r="BG75" i="20" s="1"/>
  <c r="BF70" i="20"/>
  <c r="BF75" i="20" s="1"/>
  <c r="BE70" i="20"/>
  <c r="BE75" i="20" s="1"/>
  <c r="BD70" i="20"/>
  <c r="BD75" i="20" s="1"/>
  <c r="BC70" i="20"/>
  <c r="BC75" i="20" s="1"/>
  <c r="BB70" i="20"/>
  <c r="BB75" i="20" s="1"/>
  <c r="BA70" i="20"/>
  <c r="BA75" i="20" s="1"/>
  <c r="AZ70" i="20"/>
  <c r="AZ75" i="20" s="1"/>
  <c r="BI69" i="20"/>
  <c r="BI74" i="20" s="1"/>
  <c r="BH69" i="20"/>
  <c r="BH74" i="20" s="1"/>
  <c r="BG69" i="20"/>
  <c r="BG74" i="20" s="1"/>
  <c r="BF69" i="20"/>
  <c r="BF74" i="20" s="1"/>
  <c r="BE69" i="20"/>
  <c r="BE74" i="20" s="1"/>
  <c r="BD69" i="20"/>
  <c r="BD74" i="20" s="1"/>
  <c r="BC69" i="20"/>
  <c r="BB69" i="20"/>
  <c r="BB74" i="20" s="1"/>
  <c r="BA69" i="20"/>
  <c r="BA74" i="20" s="1"/>
  <c r="AZ69" i="20"/>
  <c r="AZ74" i="20" s="1"/>
  <c r="BI68" i="20"/>
  <c r="BI73" i="20" s="1"/>
  <c r="BH68" i="20"/>
  <c r="BG68" i="20"/>
  <c r="BG73" i="20" s="1"/>
  <c r="BF68" i="20"/>
  <c r="BF73" i="20" s="1"/>
  <c r="BE68" i="20"/>
  <c r="BE73" i="20" s="1"/>
  <c r="BD68" i="20"/>
  <c r="BD73" i="20" s="1"/>
  <c r="BC68" i="20"/>
  <c r="BC73" i="20" s="1"/>
  <c r="BB68" i="20"/>
  <c r="BA68" i="20"/>
  <c r="BA73" i="20" s="1"/>
  <c r="AZ68" i="20"/>
  <c r="BI60" i="20"/>
  <c r="BI65" i="20" s="1"/>
  <c r="BH60" i="20"/>
  <c r="BH65" i="20" s="1"/>
  <c r="BG60" i="20"/>
  <c r="BG65" i="20" s="1"/>
  <c r="BF60" i="20"/>
  <c r="BF65" i="20" s="1"/>
  <c r="BE60" i="20"/>
  <c r="BE65" i="20" s="1"/>
  <c r="BD60" i="20"/>
  <c r="BD65" i="20" s="1"/>
  <c r="BC60" i="20"/>
  <c r="BC65" i="20" s="1"/>
  <c r="BB60" i="20"/>
  <c r="BB65" i="20" s="1"/>
  <c r="BA60" i="20"/>
  <c r="BA65" i="20" s="1"/>
  <c r="AZ60" i="20"/>
  <c r="AZ65" i="20" s="1"/>
  <c r="BI59" i="20"/>
  <c r="BI64" i="20" s="1"/>
  <c r="BH59" i="20"/>
  <c r="BH64" i="20" s="1"/>
  <c r="BG59" i="20"/>
  <c r="BG64" i="20" s="1"/>
  <c r="BF59" i="20"/>
  <c r="BF64" i="20" s="1"/>
  <c r="BE59" i="20"/>
  <c r="BE64" i="20" s="1"/>
  <c r="BD59" i="20"/>
  <c r="BD64" i="20" s="1"/>
  <c r="BC59" i="20"/>
  <c r="BB59" i="20"/>
  <c r="BB64" i="20" s="1"/>
  <c r="BA59" i="20"/>
  <c r="BA64" i="20" s="1"/>
  <c r="AZ59" i="20"/>
  <c r="AZ64" i="20" s="1"/>
  <c r="BI58" i="20"/>
  <c r="BI63" i="20" s="1"/>
  <c r="BH58" i="20"/>
  <c r="BH63" i="20" s="1"/>
  <c r="BG58" i="20"/>
  <c r="BG63" i="20" s="1"/>
  <c r="BF58" i="20"/>
  <c r="BF63" i="20" s="1"/>
  <c r="BE58" i="20"/>
  <c r="BE63" i="20" s="1"/>
  <c r="BD58" i="20"/>
  <c r="BD63" i="20" s="1"/>
  <c r="BC58" i="20"/>
  <c r="BC63" i="20" s="1"/>
  <c r="BB58" i="20"/>
  <c r="BB63" i="20" s="1"/>
  <c r="BA58" i="20"/>
  <c r="BA63" i="20" s="1"/>
  <c r="AZ58" i="20"/>
  <c r="BI50" i="20"/>
  <c r="BI55" i="20" s="1"/>
  <c r="BH50" i="20"/>
  <c r="BH55" i="20" s="1"/>
  <c r="BG50" i="20"/>
  <c r="BG55" i="20" s="1"/>
  <c r="BF50" i="20"/>
  <c r="BF55" i="20" s="1"/>
  <c r="BE50" i="20"/>
  <c r="BE55" i="20" s="1"/>
  <c r="BD50" i="20"/>
  <c r="BD55" i="20" s="1"/>
  <c r="BC50" i="20"/>
  <c r="BC55" i="20" s="1"/>
  <c r="BB50" i="20"/>
  <c r="BB55" i="20" s="1"/>
  <c r="BA50" i="20"/>
  <c r="BA55" i="20" s="1"/>
  <c r="AZ50" i="20"/>
  <c r="AZ55" i="20" s="1"/>
  <c r="BI49" i="20"/>
  <c r="BI54" i="20" s="1"/>
  <c r="BH49" i="20"/>
  <c r="BH54" i="20" s="1"/>
  <c r="BG49" i="20"/>
  <c r="BG54" i="20" s="1"/>
  <c r="BF49" i="20"/>
  <c r="BF54" i="20" s="1"/>
  <c r="BE49" i="20"/>
  <c r="BE54" i="20" s="1"/>
  <c r="BD49" i="20"/>
  <c r="BD54" i="20" s="1"/>
  <c r="BC49" i="20"/>
  <c r="BB49" i="20"/>
  <c r="BB54" i="20" s="1"/>
  <c r="BA49" i="20"/>
  <c r="BA54" i="20" s="1"/>
  <c r="AZ49" i="20"/>
  <c r="AZ54" i="20" s="1"/>
  <c r="BI48" i="20"/>
  <c r="BH48" i="20"/>
  <c r="BG48" i="20"/>
  <c r="BG53" i="20" s="1"/>
  <c r="BF48" i="20"/>
  <c r="BF53" i="20" s="1"/>
  <c r="BE48" i="20"/>
  <c r="BD48" i="20"/>
  <c r="BD53" i="20" s="1"/>
  <c r="BC48" i="20"/>
  <c r="BC53" i="20" s="1"/>
  <c r="BB48" i="20"/>
  <c r="BB53" i="20" s="1"/>
  <c r="BA48" i="20"/>
  <c r="AZ48" i="20"/>
  <c r="BI40" i="20"/>
  <c r="BI45" i="20" s="1"/>
  <c r="BH40" i="20"/>
  <c r="BH45" i="20" s="1"/>
  <c r="BG40" i="20"/>
  <c r="BG45" i="20" s="1"/>
  <c r="BF40" i="20"/>
  <c r="BF45" i="20" s="1"/>
  <c r="BE40" i="20"/>
  <c r="BE45" i="20" s="1"/>
  <c r="BD40" i="20"/>
  <c r="BD45" i="20" s="1"/>
  <c r="BC40" i="20"/>
  <c r="BC45" i="20" s="1"/>
  <c r="BB40" i="20"/>
  <c r="BB45" i="20" s="1"/>
  <c r="BA40" i="20"/>
  <c r="BA45" i="20" s="1"/>
  <c r="AZ40" i="20"/>
  <c r="AZ45" i="20" s="1"/>
  <c r="BI39" i="20"/>
  <c r="BI44" i="20" s="1"/>
  <c r="BH39" i="20"/>
  <c r="BH44" i="20" s="1"/>
  <c r="BG39" i="20"/>
  <c r="BF39" i="20"/>
  <c r="BF44" i="20" s="1"/>
  <c r="BE39" i="20"/>
  <c r="BE44" i="20" s="1"/>
  <c r="BD39" i="20"/>
  <c r="BD44" i="20" s="1"/>
  <c r="BC39" i="20"/>
  <c r="BC44" i="20" s="1"/>
  <c r="BB39" i="20"/>
  <c r="BB44" i="20" s="1"/>
  <c r="BA39" i="20"/>
  <c r="BA44" i="20" s="1"/>
  <c r="AZ39" i="20"/>
  <c r="AZ44" i="20" s="1"/>
  <c r="BI38" i="20"/>
  <c r="BH38" i="20"/>
  <c r="BG38" i="20"/>
  <c r="BG43" i="20" s="1"/>
  <c r="BF38" i="20"/>
  <c r="BF43" i="20" s="1"/>
  <c r="BE38" i="20"/>
  <c r="BE43" i="20" s="1"/>
  <c r="BD38" i="20"/>
  <c r="BD43" i="20" s="1"/>
  <c r="BC38" i="20"/>
  <c r="BC43" i="20" s="1"/>
  <c r="BB38" i="20"/>
  <c r="BB43" i="20" s="1"/>
  <c r="BA38" i="20"/>
  <c r="AZ38" i="20"/>
  <c r="BI30" i="20"/>
  <c r="BI35" i="20" s="1"/>
  <c r="BH30" i="20"/>
  <c r="BH35" i="20" s="1"/>
  <c r="BG30" i="20"/>
  <c r="BG35" i="20" s="1"/>
  <c r="BF30" i="20"/>
  <c r="BF35" i="20" s="1"/>
  <c r="BE30" i="20"/>
  <c r="BE35" i="20" s="1"/>
  <c r="BD30" i="20"/>
  <c r="BD35" i="20" s="1"/>
  <c r="BC30" i="20"/>
  <c r="BC35" i="20" s="1"/>
  <c r="BB30" i="20"/>
  <c r="BB35" i="20" s="1"/>
  <c r="BA30" i="20"/>
  <c r="BA35" i="20" s="1"/>
  <c r="AZ30" i="20"/>
  <c r="AZ35" i="20" s="1"/>
  <c r="BI29" i="20"/>
  <c r="BI34" i="20" s="1"/>
  <c r="BH29" i="20"/>
  <c r="BH34" i="20" s="1"/>
  <c r="BG29" i="20"/>
  <c r="BF29" i="20"/>
  <c r="BF34" i="20" s="1"/>
  <c r="BE29" i="20"/>
  <c r="BE34" i="20" s="1"/>
  <c r="BD29" i="20"/>
  <c r="BD34" i="20" s="1"/>
  <c r="BC29" i="20"/>
  <c r="BC34" i="20" s="1"/>
  <c r="BB29" i="20"/>
  <c r="BB34" i="20" s="1"/>
  <c r="BA29" i="20"/>
  <c r="BA34" i="20" s="1"/>
  <c r="AZ29" i="20"/>
  <c r="AZ34" i="20" s="1"/>
  <c r="BI28" i="20"/>
  <c r="BH28" i="20"/>
  <c r="BG28" i="20"/>
  <c r="BG33" i="20" s="1"/>
  <c r="BF28" i="20"/>
  <c r="BF33" i="20" s="1"/>
  <c r="BE28" i="20"/>
  <c r="BE33" i="20" s="1"/>
  <c r="BD28" i="20"/>
  <c r="BD33" i="20" s="1"/>
  <c r="BC28" i="20"/>
  <c r="BC33" i="20" s="1"/>
  <c r="BB28" i="20"/>
  <c r="BB33" i="20" s="1"/>
  <c r="BA28" i="20"/>
  <c r="AZ28" i="20"/>
  <c r="BI20" i="20"/>
  <c r="BI25" i="20" s="1"/>
  <c r="BH20" i="20"/>
  <c r="BH25" i="20" s="1"/>
  <c r="BG20" i="20"/>
  <c r="BG25" i="20" s="1"/>
  <c r="BF20" i="20"/>
  <c r="BF25" i="20" s="1"/>
  <c r="BE20" i="20"/>
  <c r="BE25" i="20" s="1"/>
  <c r="BD20" i="20"/>
  <c r="BD25" i="20" s="1"/>
  <c r="BC20" i="20"/>
  <c r="BC25" i="20" s="1"/>
  <c r="BB20" i="20"/>
  <c r="BB25" i="20" s="1"/>
  <c r="BA20" i="20"/>
  <c r="BA25" i="20" s="1"/>
  <c r="AZ20" i="20"/>
  <c r="AZ25" i="20" s="1"/>
  <c r="BI19" i="20"/>
  <c r="BI24" i="20" s="1"/>
  <c r="BH19" i="20"/>
  <c r="BH24" i="20" s="1"/>
  <c r="BG19" i="20"/>
  <c r="BF19" i="20"/>
  <c r="BF24" i="20" s="1"/>
  <c r="BE19" i="20"/>
  <c r="BE24" i="20" s="1"/>
  <c r="BD19" i="20"/>
  <c r="BD24" i="20" s="1"/>
  <c r="BC19" i="20"/>
  <c r="BC24" i="20" s="1"/>
  <c r="BB19" i="20"/>
  <c r="BB24" i="20" s="1"/>
  <c r="BA19" i="20"/>
  <c r="BA24" i="20" s="1"/>
  <c r="AZ19" i="20"/>
  <c r="AZ24" i="20" s="1"/>
  <c r="BI18" i="20"/>
  <c r="BH18" i="20"/>
  <c r="BG18" i="20"/>
  <c r="BG23" i="20" s="1"/>
  <c r="BF18" i="20"/>
  <c r="BF23" i="20" s="1"/>
  <c r="BE18" i="20"/>
  <c r="BE23" i="20" s="1"/>
  <c r="BD18" i="20"/>
  <c r="BD23" i="20" s="1"/>
  <c r="BC18" i="20"/>
  <c r="BC23" i="20" s="1"/>
  <c r="BB18" i="20"/>
  <c r="BB23" i="20" s="1"/>
  <c r="BA18" i="20"/>
  <c r="AZ18" i="20"/>
  <c r="AZ23" i="20" s="1"/>
  <c r="BI10" i="20"/>
  <c r="BI15" i="20" s="1"/>
  <c r="BH10" i="20"/>
  <c r="BH15" i="20" s="1"/>
  <c r="BG10" i="20"/>
  <c r="BG15" i="20" s="1"/>
  <c r="BF10" i="20"/>
  <c r="BF15" i="20" s="1"/>
  <c r="BE10" i="20"/>
  <c r="BE15" i="20" s="1"/>
  <c r="BD10" i="20"/>
  <c r="BD15" i="20" s="1"/>
  <c r="BC10" i="20"/>
  <c r="BC15" i="20" s="1"/>
  <c r="BB10" i="20"/>
  <c r="BB15" i="20" s="1"/>
  <c r="BA10" i="20"/>
  <c r="BA15" i="20" s="1"/>
  <c r="AZ10" i="20"/>
  <c r="AZ15" i="20" s="1"/>
  <c r="BI9" i="20"/>
  <c r="BI14" i="20" s="1"/>
  <c r="BH9" i="20"/>
  <c r="BH14" i="20" s="1"/>
  <c r="BG9" i="20"/>
  <c r="BF9" i="20"/>
  <c r="BF14" i="20" s="1"/>
  <c r="BE9" i="20"/>
  <c r="BE14" i="20" s="1"/>
  <c r="BD9" i="20"/>
  <c r="BD14" i="20" s="1"/>
  <c r="BC9" i="20"/>
  <c r="BC14" i="20" s="1"/>
  <c r="BB9" i="20"/>
  <c r="BB14" i="20" s="1"/>
  <c r="BA9" i="20"/>
  <c r="BA14" i="20" s="1"/>
  <c r="AZ9" i="20"/>
  <c r="AZ14" i="20" s="1"/>
  <c r="BI8" i="20"/>
  <c r="BH8" i="20"/>
  <c r="BG8" i="20"/>
  <c r="BG13" i="20" s="1"/>
  <c r="BF8" i="20"/>
  <c r="BF13" i="20" s="1"/>
  <c r="BE8" i="20"/>
  <c r="BE13" i="20" s="1"/>
  <c r="BD8" i="20"/>
  <c r="BD13" i="20" s="1"/>
  <c r="BC8" i="20"/>
  <c r="BC13" i="20" s="1"/>
  <c r="BB8" i="20"/>
  <c r="BB13" i="20" s="1"/>
  <c r="BA8" i="20"/>
  <c r="AZ8" i="20"/>
  <c r="BU230" i="20"/>
  <c r="BU235" i="20" s="1"/>
  <c r="BT230" i="20"/>
  <c r="BT235" i="20" s="1"/>
  <c r="BS230" i="20"/>
  <c r="BS235" i="20" s="1"/>
  <c r="BR230" i="20"/>
  <c r="BR235" i="20" s="1"/>
  <c r="BQ230" i="20"/>
  <c r="BQ235" i="20" s="1"/>
  <c r="BP230" i="20"/>
  <c r="BP235" i="20" s="1"/>
  <c r="BO230" i="20"/>
  <c r="BO235" i="20" s="1"/>
  <c r="BN230" i="20"/>
  <c r="BN235" i="20" s="1"/>
  <c r="BM230" i="20"/>
  <c r="BM235" i="20" s="1"/>
  <c r="BL230" i="20"/>
  <c r="BL235" i="20" s="1"/>
  <c r="BU229" i="20"/>
  <c r="BU234" i="20" s="1"/>
  <c r="BT229" i="20"/>
  <c r="BT234" i="20" s="1"/>
  <c r="BS229" i="20"/>
  <c r="BS234" i="20" s="1"/>
  <c r="BR229" i="20"/>
  <c r="BR234" i="20" s="1"/>
  <c r="BQ229" i="20"/>
  <c r="BQ234" i="20" s="1"/>
  <c r="BP229" i="20"/>
  <c r="BP234" i="20" s="1"/>
  <c r="BO229" i="20"/>
  <c r="BO234" i="20" s="1"/>
  <c r="BN229" i="20"/>
  <c r="BN234" i="20" s="1"/>
  <c r="BM229" i="20"/>
  <c r="BM234" i="20" s="1"/>
  <c r="BL229" i="20"/>
  <c r="BL234" i="20" s="1"/>
  <c r="BU228" i="20"/>
  <c r="BT228" i="20"/>
  <c r="BS228" i="20"/>
  <c r="BS233" i="20" s="1"/>
  <c r="BR228" i="20"/>
  <c r="BR233" i="20" s="1"/>
  <c r="BQ228" i="20"/>
  <c r="BQ233" i="20" s="1"/>
  <c r="BP228" i="20"/>
  <c r="BP233" i="20" s="1"/>
  <c r="BO228" i="20"/>
  <c r="BN228" i="20"/>
  <c r="BN233" i="20" s="1"/>
  <c r="BM228" i="20"/>
  <c r="BL228" i="20"/>
  <c r="BU220" i="20"/>
  <c r="BU225" i="20" s="1"/>
  <c r="BT220" i="20"/>
  <c r="BT225" i="20" s="1"/>
  <c r="BS220" i="20"/>
  <c r="BS225" i="20" s="1"/>
  <c r="BR220" i="20"/>
  <c r="BR225" i="20" s="1"/>
  <c r="BQ220" i="20"/>
  <c r="BQ225" i="20" s="1"/>
  <c r="BP220" i="20"/>
  <c r="BP225" i="20" s="1"/>
  <c r="BO220" i="20"/>
  <c r="BO225" i="20" s="1"/>
  <c r="BN220" i="20"/>
  <c r="BN225" i="20" s="1"/>
  <c r="BM220" i="20"/>
  <c r="BM225" i="20" s="1"/>
  <c r="BL220" i="20"/>
  <c r="BL225" i="20" s="1"/>
  <c r="BU219" i="20"/>
  <c r="BU224" i="20" s="1"/>
  <c r="BT219" i="20"/>
  <c r="BT224" i="20" s="1"/>
  <c r="BS219" i="20"/>
  <c r="BS224" i="20" s="1"/>
  <c r="BR219" i="20"/>
  <c r="BR224" i="20" s="1"/>
  <c r="BQ219" i="20"/>
  <c r="BQ224" i="20" s="1"/>
  <c r="BP219" i="20"/>
  <c r="BP224" i="20" s="1"/>
  <c r="BO219" i="20"/>
  <c r="BO224" i="20" s="1"/>
  <c r="BN219" i="20"/>
  <c r="BN224" i="20" s="1"/>
  <c r="BM219" i="20"/>
  <c r="BM224" i="20" s="1"/>
  <c r="BL219" i="20"/>
  <c r="BL224" i="20" s="1"/>
  <c r="BU218" i="20"/>
  <c r="BT218" i="20"/>
  <c r="BS218" i="20"/>
  <c r="BS223" i="20" s="1"/>
  <c r="BR218" i="20"/>
  <c r="BR223" i="20" s="1"/>
  <c r="BQ218" i="20"/>
  <c r="BQ223" i="20" s="1"/>
  <c r="BP218" i="20"/>
  <c r="BP223" i="20" s="1"/>
  <c r="BO218" i="20"/>
  <c r="BN218" i="20"/>
  <c r="BN223" i="20" s="1"/>
  <c r="BM218" i="20"/>
  <c r="BL218" i="20"/>
  <c r="BU240" i="20"/>
  <c r="BU245" i="20" s="1"/>
  <c r="BT240" i="20"/>
  <c r="BT245" i="20" s="1"/>
  <c r="BS240" i="20"/>
  <c r="BS245" i="20" s="1"/>
  <c r="BR240" i="20"/>
  <c r="BR245" i="20" s="1"/>
  <c r="BQ240" i="20"/>
  <c r="BQ245" i="20" s="1"/>
  <c r="BP240" i="20"/>
  <c r="BP245" i="20" s="1"/>
  <c r="BO240" i="20"/>
  <c r="BO245" i="20" s="1"/>
  <c r="BN240" i="20"/>
  <c r="BN245" i="20" s="1"/>
  <c r="BM240" i="20"/>
  <c r="BM245" i="20" s="1"/>
  <c r="BL240" i="20"/>
  <c r="BL245" i="20" s="1"/>
  <c r="BU239" i="20"/>
  <c r="BU244" i="20" s="1"/>
  <c r="BT239" i="20"/>
  <c r="BT244" i="20" s="1"/>
  <c r="BS239" i="20"/>
  <c r="BS244" i="20" s="1"/>
  <c r="BR239" i="20"/>
  <c r="BQ239" i="20"/>
  <c r="BQ244" i="20" s="1"/>
  <c r="BP239" i="20"/>
  <c r="BP244" i="20" s="1"/>
  <c r="BO239" i="20"/>
  <c r="BO244" i="20" s="1"/>
  <c r="BN239" i="20"/>
  <c r="BN244" i="20" s="1"/>
  <c r="BM239" i="20"/>
  <c r="BM244" i="20" s="1"/>
  <c r="BL239" i="20"/>
  <c r="BL244" i="20" s="1"/>
  <c r="BU238" i="20"/>
  <c r="BT238" i="20"/>
  <c r="BS238" i="20"/>
  <c r="BS243" i="20" s="1"/>
  <c r="BR238" i="20"/>
  <c r="BR243" i="20" s="1"/>
  <c r="BQ238" i="20"/>
  <c r="BQ243" i="20" s="1"/>
  <c r="BP238" i="20"/>
  <c r="BP243" i="20" s="1"/>
  <c r="BO238" i="20"/>
  <c r="BN238" i="20"/>
  <c r="BM238" i="20"/>
  <c r="BL238" i="20"/>
  <c r="BU210" i="20"/>
  <c r="BU215" i="20" s="1"/>
  <c r="BT210" i="20"/>
  <c r="BT215" i="20" s="1"/>
  <c r="BS210" i="20"/>
  <c r="BS215" i="20" s="1"/>
  <c r="BR210" i="20"/>
  <c r="BR215" i="20" s="1"/>
  <c r="BQ210" i="20"/>
  <c r="BQ215" i="20" s="1"/>
  <c r="BP210" i="20"/>
  <c r="BP215" i="20" s="1"/>
  <c r="BO210" i="20"/>
  <c r="BO215" i="20" s="1"/>
  <c r="BN210" i="20"/>
  <c r="BN215" i="20" s="1"/>
  <c r="BM210" i="20"/>
  <c r="BM215" i="20" s="1"/>
  <c r="BL210" i="20"/>
  <c r="BL215" i="20" s="1"/>
  <c r="BU209" i="20"/>
  <c r="BU214" i="20" s="1"/>
  <c r="BT209" i="20"/>
  <c r="BT214" i="20" s="1"/>
  <c r="BS209" i="20"/>
  <c r="BS214" i="20" s="1"/>
  <c r="BR209" i="20"/>
  <c r="BQ209" i="20"/>
  <c r="BQ214" i="20" s="1"/>
  <c r="BP209" i="20"/>
  <c r="BP214" i="20" s="1"/>
  <c r="BO209" i="20"/>
  <c r="BO214" i="20" s="1"/>
  <c r="BN209" i="20"/>
  <c r="BN214" i="20" s="1"/>
  <c r="BM209" i="20"/>
  <c r="BM214" i="20" s="1"/>
  <c r="BL209" i="20"/>
  <c r="BL214" i="20" s="1"/>
  <c r="BU208" i="20"/>
  <c r="BT208" i="20"/>
  <c r="BS208" i="20"/>
  <c r="BS213" i="20" s="1"/>
  <c r="BR208" i="20"/>
  <c r="BR213" i="20" s="1"/>
  <c r="BQ208" i="20"/>
  <c r="BQ213" i="20" s="1"/>
  <c r="BP208" i="20"/>
  <c r="BP213" i="20" s="1"/>
  <c r="BO208" i="20"/>
  <c r="BN208" i="20"/>
  <c r="BN213" i="20" s="1"/>
  <c r="BM208" i="20"/>
  <c r="BL208" i="20"/>
  <c r="BU200" i="20"/>
  <c r="BU205" i="20" s="1"/>
  <c r="BT200" i="20"/>
  <c r="BT205" i="20" s="1"/>
  <c r="BS200" i="20"/>
  <c r="BS205" i="20" s="1"/>
  <c r="BR200" i="20"/>
  <c r="BR205" i="20" s="1"/>
  <c r="BQ200" i="20"/>
  <c r="BQ205" i="20" s="1"/>
  <c r="BP200" i="20"/>
  <c r="BP205" i="20" s="1"/>
  <c r="BO200" i="20"/>
  <c r="BO205" i="20" s="1"/>
  <c r="BN200" i="20"/>
  <c r="BN205" i="20" s="1"/>
  <c r="BM200" i="20"/>
  <c r="BM205" i="20" s="1"/>
  <c r="BL200" i="20"/>
  <c r="BL205" i="20" s="1"/>
  <c r="BU199" i="20"/>
  <c r="BU204" i="20" s="1"/>
  <c r="BT199" i="20"/>
  <c r="BT204" i="20" s="1"/>
  <c r="BS199" i="20"/>
  <c r="BS204" i="20" s="1"/>
  <c r="BR199" i="20"/>
  <c r="BR204" i="20" s="1"/>
  <c r="BQ199" i="20"/>
  <c r="BQ204" i="20" s="1"/>
  <c r="BP199" i="20"/>
  <c r="BP204" i="20" s="1"/>
  <c r="BO199" i="20"/>
  <c r="BO204" i="20" s="1"/>
  <c r="BN199" i="20"/>
  <c r="BN204" i="20" s="1"/>
  <c r="BM199" i="20"/>
  <c r="BM204" i="20" s="1"/>
  <c r="BL199" i="20"/>
  <c r="BL204" i="20" s="1"/>
  <c r="BU198" i="20"/>
  <c r="BT198" i="20"/>
  <c r="BS198" i="20"/>
  <c r="BS203" i="20" s="1"/>
  <c r="BR198" i="20"/>
  <c r="BR203" i="20" s="1"/>
  <c r="BQ198" i="20"/>
  <c r="BQ203" i="20" s="1"/>
  <c r="BP198" i="20"/>
  <c r="BP203" i="20" s="1"/>
  <c r="BO198" i="20"/>
  <c r="BN198" i="20"/>
  <c r="BN203" i="20" s="1"/>
  <c r="BM198" i="20"/>
  <c r="BL198" i="20"/>
  <c r="BU190" i="20"/>
  <c r="BU195" i="20" s="1"/>
  <c r="BT190" i="20"/>
  <c r="BT195" i="20" s="1"/>
  <c r="BS190" i="20"/>
  <c r="BS195" i="20" s="1"/>
  <c r="BR190" i="20"/>
  <c r="BR195" i="20" s="1"/>
  <c r="BQ190" i="20"/>
  <c r="BQ195" i="20" s="1"/>
  <c r="BP190" i="20"/>
  <c r="BP195" i="20" s="1"/>
  <c r="BO190" i="20"/>
  <c r="BO195" i="20" s="1"/>
  <c r="BN190" i="20"/>
  <c r="BN195" i="20" s="1"/>
  <c r="BM190" i="20"/>
  <c r="BM195" i="20" s="1"/>
  <c r="BL190" i="20"/>
  <c r="BL195" i="20" s="1"/>
  <c r="BU189" i="20"/>
  <c r="BU194" i="20" s="1"/>
  <c r="BT189" i="20"/>
  <c r="BT194" i="20" s="1"/>
  <c r="BS189" i="20"/>
  <c r="BS194" i="20" s="1"/>
  <c r="BR189" i="20"/>
  <c r="BR194" i="20" s="1"/>
  <c r="BQ189" i="20"/>
  <c r="BQ194" i="20" s="1"/>
  <c r="BP189" i="20"/>
  <c r="BP194" i="20" s="1"/>
  <c r="BO189" i="20"/>
  <c r="BO194" i="20" s="1"/>
  <c r="BN189" i="20"/>
  <c r="BN194" i="20" s="1"/>
  <c r="BM189" i="20"/>
  <c r="BM194" i="20" s="1"/>
  <c r="BL189" i="20"/>
  <c r="BL194" i="20" s="1"/>
  <c r="BU188" i="20"/>
  <c r="BT188" i="20"/>
  <c r="BS188" i="20"/>
  <c r="BS193" i="20" s="1"/>
  <c r="BR188" i="20"/>
  <c r="BR193" i="20" s="1"/>
  <c r="BQ188" i="20"/>
  <c r="BQ193" i="20" s="1"/>
  <c r="BP188" i="20"/>
  <c r="BP193" i="20" s="1"/>
  <c r="BO188" i="20"/>
  <c r="BN188" i="20"/>
  <c r="BM188" i="20"/>
  <c r="BL188" i="20"/>
  <c r="BU180" i="20"/>
  <c r="BU185" i="20" s="1"/>
  <c r="BT180" i="20"/>
  <c r="BT185" i="20" s="1"/>
  <c r="BS180" i="20"/>
  <c r="BS185" i="20" s="1"/>
  <c r="BR180" i="20"/>
  <c r="BR185" i="20" s="1"/>
  <c r="BQ180" i="20"/>
  <c r="BQ185" i="20" s="1"/>
  <c r="BP180" i="20"/>
  <c r="BP185" i="20" s="1"/>
  <c r="BO180" i="20"/>
  <c r="BO185" i="20" s="1"/>
  <c r="BN180" i="20"/>
  <c r="BN185" i="20" s="1"/>
  <c r="BM180" i="20"/>
  <c r="BM185" i="20" s="1"/>
  <c r="BL180" i="20"/>
  <c r="BL185" i="20" s="1"/>
  <c r="BU179" i="20"/>
  <c r="BU184" i="20" s="1"/>
  <c r="BT179" i="20"/>
  <c r="BT184" i="20" s="1"/>
  <c r="BS179" i="20"/>
  <c r="BS184" i="20" s="1"/>
  <c r="BR179" i="20"/>
  <c r="BR184" i="20" s="1"/>
  <c r="BQ179" i="20"/>
  <c r="BQ184" i="20" s="1"/>
  <c r="BP179" i="20"/>
  <c r="BP184" i="20" s="1"/>
  <c r="BO179" i="20"/>
  <c r="BO184" i="20" s="1"/>
  <c r="BN179" i="20"/>
  <c r="BN184" i="20" s="1"/>
  <c r="BM179" i="20"/>
  <c r="BM184" i="20" s="1"/>
  <c r="BL179" i="20"/>
  <c r="BL184" i="20" s="1"/>
  <c r="BU178" i="20"/>
  <c r="BT178" i="20"/>
  <c r="BS178" i="20"/>
  <c r="BS183" i="20" s="1"/>
  <c r="BR178" i="20"/>
  <c r="BR183" i="20" s="1"/>
  <c r="BQ178" i="20"/>
  <c r="BQ183" i="20" s="1"/>
  <c r="BP178" i="20"/>
  <c r="BP183" i="20" s="1"/>
  <c r="BO178" i="20"/>
  <c r="BN178" i="20"/>
  <c r="BN183" i="20" s="1"/>
  <c r="BM178" i="20"/>
  <c r="BL178" i="20"/>
  <c r="BU170" i="20"/>
  <c r="BU175" i="20" s="1"/>
  <c r="BT170" i="20"/>
  <c r="BT175" i="20" s="1"/>
  <c r="BS170" i="20"/>
  <c r="BS175" i="20" s="1"/>
  <c r="BR170" i="20"/>
  <c r="BR175" i="20" s="1"/>
  <c r="BQ170" i="20"/>
  <c r="BQ175" i="20" s="1"/>
  <c r="BP170" i="20"/>
  <c r="BP175" i="20" s="1"/>
  <c r="BO170" i="20"/>
  <c r="BO175" i="20" s="1"/>
  <c r="BN170" i="20"/>
  <c r="BN175" i="20" s="1"/>
  <c r="BM170" i="20"/>
  <c r="BM175" i="20" s="1"/>
  <c r="BL170" i="20"/>
  <c r="BL175" i="20" s="1"/>
  <c r="BU169" i="20"/>
  <c r="BU174" i="20" s="1"/>
  <c r="BT169" i="20"/>
  <c r="BT174" i="20" s="1"/>
  <c r="BS169" i="20"/>
  <c r="BS174" i="20" s="1"/>
  <c r="BR169" i="20"/>
  <c r="BR174" i="20" s="1"/>
  <c r="BQ169" i="20"/>
  <c r="BQ174" i="20" s="1"/>
  <c r="BP169" i="20"/>
  <c r="BP174" i="20" s="1"/>
  <c r="BO169" i="20"/>
  <c r="BO174" i="20" s="1"/>
  <c r="BN169" i="20"/>
  <c r="BN174" i="20" s="1"/>
  <c r="BM169" i="20"/>
  <c r="BM174" i="20" s="1"/>
  <c r="BL169" i="20"/>
  <c r="BL174" i="20" s="1"/>
  <c r="BU168" i="20"/>
  <c r="BT168" i="20"/>
  <c r="BS168" i="20"/>
  <c r="BS173" i="20" s="1"/>
  <c r="BR168" i="20"/>
  <c r="BR173" i="20" s="1"/>
  <c r="BQ168" i="20"/>
  <c r="BQ173" i="20" s="1"/>
  <c r="BP168" i="20"/>
  <c r="BP173" i="20" s="1"/>
  <c r="BO168" i="20"/>
  <c r="BO173" i="20" s="1"/>
  <c r="BN168" i="20"/>
  <c r="BN173" i="20" s="1"/>
  <c r="BM168" i="20"/>
  <c r="BL168" i="20"/>
  <c r="BU160" i="20"/>
  <c r="BU165" i="20" s="1"/>
  <c r="BT160" i="20"/>
  <c r="BT165" i="20" s="1"/>
  <c r="BS160" i="20"/>
  <c r="BS165" i="20" s="1"/>
  <c r="BR160" i="20"/>
  <c r="BR165" i="20" s="1"/>
  <c r="BQ160" i="20"/>
  <c r="BQ165" i="20" s="1"/>
  <c r="BP160" i="20"/>
  <c r="BP165" i="20" s="1"/>
  <c r="BO160" i="20"/>
  <c r="BO165" i="20" s="1"/>
  <c r="BN160" i="20"/>
  <c r="BN165" i="20" s="1"/>
  <c r="BM160" i="20"/>
  <c r="BM165" i="20" s="1"/>
  <c r="BL160" i="20"/>
  <c r="BL165" i="20" s="1"/>
  <c r="BU159" i="20"/>
  <c r="BU164" i="20" s="1"/>
  <c r="BT159" i="20"/>
  <c r="BT164" i="20" s="1"/>
  <c r="BS159" i="20"/>
  <c r="BS164" i="20" s="1"/>
  <c r="BR159" i="20"/>
  <c r="BR164" i="20" s="1"/>
  <c r="BQ159" i="20"/>
  <c r="BQ164" i="20" s="1"/>
  <c r="BP159" i="20"/>
  <c r="BP164" i="20" s="1"/>
  <c r="BO159" i="20"/>
  <c r="BO164" i="20" s="1"/>
  <c r="BN159" i="20"/>
  <c r="BN164" i="20" s="1"/>
  <c r="BM159" i="20"/>
  <c r="BM164" i="20" s="1"/>
  <c r="BL159" i="20"/>
  <c r="BL164" i="20" s="1"/>
  <c r="BU158" i="20"/>
  <c r="BT158" i="20"/>
  <c r="BS158" i="20"/>
  <c r="BS163" i="20" s="1"/>
  <c r="BR158" i="20"/>
  <c r="BR163" i="20" s="1"/>
  <c r="BQ158" i="20"/>
  <c r="BQ163" i="20" s="1"/>
  <c r="BP158" i="20"/>
  <c r="BP163" i="20" s="1"/>
  <c r="BO158" i="20"/>
  <c r="BN158" i="20"/>
  <c r="BN163" i="20" s="1"/>
  <c r="BM158" i="20"/>
  <c r="BL158" i="20"/>
  <c r="BU150" i="20"/>
  <c r="BU155" i="20" s="1"/>
  <c r="BT150" i="20"/>
  <c r="BT155" i="20" s="1"/>
  <c r="BS150" i="20"/>
  <c r="BS155" i="20" s="1"/>
  <c r="BR150" i="20"/>
  <c r="BR155" i="20" s="1"/>
  <c r="BQ150" i="20"/>
  <c r="BQ155" i="20" s="1"/>
  <c r="BP150" i="20"/>
  <c r="BP155" i="20" s="1"/>
  <c r="BO150" i="20"/>
  <c r="BO155" i="20" s="1"/>
  <c r="BN150" i="20"/>
  <c r="BN155" i="20" s="1"/>
  <c r="BM150" i="20"/>
  <c r="BM155" i="20" s="1"/>
  <c r="BL150" i="20"/>
  <c r="BL155" i="20" s="1"/>
  <c r="BU149" i="20"/>
  <c r="BU154" i="20" s="1"/>
  <c r="BT149" i="20"/>
  <c r="BT154" i="20" s="1"/>
  <c r="BS149" i="20"/>
  <c r="BS154" i="20" s="1"/>
  <c r="BR149" i="20"/>
  <c r="BR154" i="20" s="1"/>
  <c r="BQ149" i="20"/>
  <c r="BQ154" i="20" s="1"/>
  <c r="BP149" i="20"/>
  <c r="BP154" i="20" s="1"/>
  <c r="BO149" i="20"/>
  <c r="BO154" i="20" s="1"/>
  <c r="BN149" i="20"/>
  <c r="BN154" i="20" s="1"/>
  <c r="BM149" i="20"/>
  <c r="BM154" i="20" s="1"/>
  <c r="BL149" i="20"/>
  <c r="BL154" i="20" s="1"/>
  <c r="BU148" i="20"/>
  <c r="BT148" i="20"/>
  <c r="BS148" i="20"/>
  <c r="BS153" i="20" s="1"/>
  <c r="BR148" i="20"/>
  <c r="BR153" i="20" s="1"/>
  <c r="BQ148" i="20"/>
  <c r="BQ153" i="20" s="1"/>
  <c r="BP148" i="20"/>
  <c r="BP153" i="20" s="1"/>
  <c r="BO148" i="20"/>
  <c r="BN148" i="20"/>
  <c r="BN153" i="20" s="1"/>
  <c r="BM148" i="20"/>
  <c r="BL148" i="20"/>
  <c r="BU140" i="20"/>
  <c r="BU145" i="20" s="1"/>
  <c r="BT140" i="20"/>
  <c r="BT145" i="20" s="1"/>
  <c r="BS140" i="20"/>
  <c r="BS145" i="20" s="1"/>
  <c r="BR140" i="20"/>
  <c r="BR145" i="20" s="1"/>
  <c r="BQ140" i="20"/>
  <c r="BQ145" i="20" s="1"/>
  <c r="BP140" i="20"/>
  <c r="BP145" i="20" s="1"/>
  <c r="BO140" i="20"/>
  <c r="BO145" i="20" s="1"/>
  <c r="BN140" i="20"/>
  <c r="BN145" i="20" s="1"/>
  <c r="BM140" i="20"/>
  <c r="BM145" i="20" s="1"/>
  <c r="BL140" i="20"/>
  <c r="BL145" i="20" s="1"/>
  <c r="BU139" i="20"/>
  <c r="BU144" i="20" s="1"/>
  <c r="BT139" i="20"/>
  <c r="BT144" i="20" s="1"/>
  <c r="BS139" i="20"/>
  <c r="BS144" i="20" s="1"/>
  <c r="BR139" i="20"/>
  <c r="BR144" i="20" s="1"/>
  <c r="BQ139" i="20"/>
  <c r="BQ144" i="20" s="1"/>
  <c r="BP139" i="20"/>
  <c r="BP144" i="20" s="1"/>
  <c r="BO139" i="20"/>
  <c r="BO144" i="20" s="1"/>
  <c r="BN139" i="20"/>
  <c r="BN144" i="20" s="1"/>
  <c r="BM139" i="20"/>
  <c r="BM144" i="20" s="1"/>
  <c r="BL139" i="20"/>
  <c r="BL144" i="20" s="1"/>
  <c r="BU138" i="20"/>
  <c r="BT138" i="20"/>
  <c r="BS138" i="20"/>
  <c r="BS143" i="20" s="1"/>
  <c r="BR138" i="20"/>
  <c r="BR143" i="20" s="1"/>
  <c r="BQ138" i="20"/>
  <c r="BQ143" i="20" s="1"/>
  <c r="BP138" i="20"/>
  <c r="BP143" i="20" s="1"/>
  <c r="BO138" i="20"/>
  <c r="BN138" i="20"/>
  <c r="BN143" i="20" s="1"/>
  <c r="BM138" i="20"/>
  <c r="BL138" i="20"/>
  <c r="BU130" i="20"/>
  <c r="BU135" i="20" s="1"/>
  <c r="BT130" i="20"/>
  <c r="BT135" i="20" s="1"/>
  <c r="BS130" i="20"/>
  <c r="BS135" i="20" s="1"/>
  <c r="BR130" i="20"/>
  <c r="BR135" i="20" s="1"/>
  <c r="BQ130" i="20"/>
  <c r="BQ135" i="20" s="1"/>
  <c r="BP130" i="20"/>
  <c r="BP135" i="20" s="1"/>
  <c r="BO130" i="20"/>
  <c r="BO135" i="20" s="1"/>
  <c r="BN130" i="20"/>
  <c r="BN135" i="20" s="1"/>
  <c r="BM130" i="20"/>
  <c r="BM135" i="20" s="1"/>
  <c r="BL130" i="20"/>
  <c r="BL135" i="20" s="1"/>
  <c r="BU129" i="20"/>
  <c r="BU134" i="20" s="1"/>
  <c r="BT129" i="20"/>
  <c r="BT134" i="20" s="1"/>
  <c r="BS129" i="20"/>
  <c r="BS134" i="20" s="1"/>
  <c r="BR129" i="20"/>
  <c r="BR134" i="20" s="1"/>
  <c r="BQ129" i="20"/>
  <c r="BQ134" i="20" s="1"/>
  <c r="BP129" i="20"/>
  <c r="BP134" i="20" s="1"/>
  <c r="BO129" i="20"/>
  <c r="BO134" i="20" s="1"/>
  <c r="BN129" i="20"/>
  <c r="BN134" i="20" s="1"/>
  <c r="BM129" i="20"/>
  <c r="BM134" i="20" s="1"/>
  <c r="BL129" i="20"/>
  <c r="BL134" i="20" s="1"/>
  <c r="BU128" i="20"/>
  <c r="BT128" i="20"/>
  <c r="BS128" i="20"/>
  <c r="BR128" i="20"/>
  <c r="BR133" i="20" s="1"/>
  <c r="BQ128" i="20"/>
  <c r="BQ133" i="20" s="1"/>
  <c r="BP128" i="20"/>
  <c r="BP133" i="20" s="1"/>
  <c r="BO128" i="20"/>
  <c r="BO133" i="20" s="1"/>
  <c r="BN128" i="20"/>
  <c r="BN133" i="20" s="1"/>
  <c r="BM128" i="20"/>
  <c r="BL128" i="20"/>
  <c r="BL133" i="20" s="1"/>
  <c r="BU120" i="20"/>
  <c r="BU125" i="20" s="1"/>
  <c r="BT120" i="20"/>
  <c r="BT125" i="20" s="1"/>
  <c r="BS120" i="20"/>
  <c r="BS125" i="20" s="1"/>
  <c r="BR120" i="20"/>
  <c r="BR125" i="20" s="1"/>
  <c r="BQ120" i="20"/>
  <c r="BQ125" i="20" s="1"/>
  <c r="BP120" i="20"/>
  <c r="BP125" i="20" s="1"/>
  <c r="BO120" i="20"/>
  <c r="BO125" i="20" s="1"/>
  <c r="BN120" i="20"/>
  <c r="BN125" i="20" s="1"/>
  <c r="BM120" i="20"/>
  <c r="BM125" i="20" s="1"/>
  <c r="BL120" i="20"/>
  <c r="BL125" i="20" s="1"/>
  <c r="BU119" i="20"/>
  <c r="BU124" i="20" s="1"/>
  <c r="BT119" i="20"/>
  <c r="BT124" i="20" s="1"/>
  <c r="BS119" i="20"/>
  <c r="BS124" i="20" s="1"/>
  <c r="BR119" i="20"/>
  <c r="BR124" i="20" s="1"/>
  <c r="BQ119" i="20"/>
  <c r="BQ124" i="20" s="1"/>
  <c r="BP119" i="20"/>
  <c r="BP124" i="20" s="1"/>
  <c r="BO119" i="20"/>
  <c r="BO124" i="20" s="1"/>
  <c r="BN119" i="20"/>
  <c r="BN124" i="20" s="1"/>
  <c r="BM119" i="20"/>
  <c r="BM124" i="20" s="1"/>
  <c r="BL119" i="20"/>
  <c r="BU118" i="20"/>
  <c r="BU123" i="20" s="1"/>
  <c r="BT118" i="20"/>
  <c r="BT123" i="20" s="1"/>
  <c r="BS118" i="20"/>
  <c r="BS123" i="20" s="1"/>
  <c r="BR118" i="20"/>
  <c r="BR123" i="20" s="1"/>
  <c r="BQ118" i="20"/>
  <c r="BQ123" i="20" s="1"/>
  <c r="BP118" i="20"/>
  <c r="BP123" i="20" s="1"/>
  <c r="BO118" i="20"/>
  <c r="BN118" i="20"/>
  <c r="BN123" i="20" s="1"/>
  <c r="BM118" i="20"/>
  <c r="BM123" i="20" s="1"/>
  <c r="BL118" i="20"/>
  <c r="BL123" i="20" s="1"/>
  <c r="BU110" i="20"/>
  <c r="BU115" i="20" s="1"/>
  <c r="BT110" i="20"/>
  <c r="BT115" i="20" s="1"/>
  <c r="BS110" i="20"/>
  <c r="BS115" i="20" s="1"/>
  <c r="BR110" i="20"/>
  <c r="BR115" i="20" s="1"/>
  <c r="BQ110" i="20"/>
  <c r="BQ115" i="20" s="1"/>
  <c r="BP110" i="20"/>
  <c r="BP115" i="20" s="1"/>
  <c r="BO110" i="20"/>
  <c r="BO115" i="20" s="1"/>
  <c r="BN110" i="20"/>
  <c r="BN115" i="20" s="1"/>
  <c r="BM110" i="20"/>
  <c r="BM115" i="20" s="1"/>
  <c r="BL110" i="20"/>
  <c r="BL115" i="20" s="1"/>
  <c r="BU109" i="20"/>
  <c r="BU114" i="20" s="1"/>
  <c r="BT109" i="20"/>
  <c r="BS109" i="20"/>
  <c r="BS114" i="20" s="1"/>
  <c r="BR109" i="20"/>
  <c r="BR114" i="20" s="1"/>
  <c r="BQ109" i="20"/>
  <c r="BQ114" i="20" s="1"/>
  <c r="BP109" i="20"/>
  <c r="BP114" i="20" s="1"/>
  <c r="BO109" i="20"/>
  <c r="BO114" i="20" s="1"/>
  <c r="BN109" i="20"/>
  <c r="BN114" i="20" s="1"/>
  <c r="BM109" i="20"/>
  <c r="BM114" i="20" s="1"/>
  <c r="BL109" i="20"/>
  <c r="BL114" i="20" s="1"/>
  <c r="BU108" i="20"/>
  <c r="BU113" i="20" s="1"/>
  <c r="BT108" i="20"/>
  <c r="BT113" i="20" s="1"/>
  <c r="BS108" i="20"/>
  <c r="BS113" i="20" s="1"/>
  <c r="BR108" i="20"/>
  <c r="BR113" i="20" s="1"/>
  <c r="BQ108" i="20"/>
  <c r="BQ113" i="20" s="1"/>
  <c r="BP108" i="20"/>
  <c r="BP113" i="20" s="1"/>
  <c r="BO108" i="20"/>
  <c r="BN108" i="20"/>
  <c r="BM108" i="20"/>
  <c r="BM113" i="20" s="1"/>
  <c r="BL108" i="20"/>
  <c r="BL113" i="20" s="1"/>
  <c r="BU100" i="20"/>
  <c r="BU105" i="20" s="1"/>
  <c r="BT100" i="20"/>
  <c r="BT105" i="20" s="1"/>
  <c r="BS100" i="20"/>
  <c r="BS105" i="20" s="1"/>
  <c r="BR100" i="20"/>
  <c r="BR105" i="20" s="1"/>
  <c r="BQ100" i="20"/>
  <c r="BQ105" i="20" s="1"/>
  <c r="BP100" i="20"/>
  <c r="BP105" i="20" s="1"/>
  <c r="BO100" i="20"/>
  <c r="BO105" i="20" s="1"/>
  <c r="BN100" i="20"/>
  <c r="BN105" i="20" s="1"/>
  <c r="BM100" i="20"/>
  <c r="BM105" i="20" s="1"/>
  <c r="BL100" i="20"/>
  <c r="BL105" i="20" s="1"/>
  <c r="BU99" i="20"/>
  <c r="BU104" i="20" s="1"/>
  <c r="BT99" i="20"/>
  <c r="BT104" i="20" s="1"/>
  <c r="BS99" i="20"/>
  <c r="BS104" i="20" s="1"/>
  <c r="BR99" i="20"/>
  <c r="BR104" i="20" s="1"/>
  <c r="BQ99" i="20"/>
  <c r="BQ104" i="20" s="1"/>
  <c r="BP99" i="20"/>
  <c r="BP104" i="20" s="1"/>
  <c r="BO99" i="20"/>
  <c r="BO104" i="20" s="1"/>
  <c r="BN99" i="20"/>
  <c r="BN104" i="20" s="1"/>
  <c r="BM99" i="20"/>
  <c r="BM104" i="20" s="1"/>
  <c r="BL99" i="20"/>
  <c r="BL104" i="20" s="1"/>
  <c r="BU98" i="20"/>
  <c r="BU103" i="20" s="1"/>
  <c r="BT98" i="20"/>
  <c r="BT103" i="20" s="1"/>
  <c r="BS98" i="20"/>
  <c r="BS103" i="20" s="1"/>
  <c r="BR98" i="20"/>
  <c r="BR103" i="20" s="1"/>
  <c r="BQ98" i="20"/>
  <c r="BQ103" i="20" s="1"/>
  <c r="BP98" i="20"/>
  <c r="BP103" i="20" s="1"/>
  <c r="BO98" i="20"/>
  <c r="BN98" i="20"/>
  <c r="BM98" i="20"/>
  <c r="BM103" i="20" s="1"/>
  <c r="BL98" i="20"/>
  <c r="BL103" i="20" s="1"/>
  <c r="BU90" i="20"/>
  <c r="BU95" i="20" s="1"/>
  <c r="BT90" i="20"/>
  <c r="BT95" i="20" s="1"/>
  <c r="BS90" i="20"/>
  <c r="BS95" i="20" s="1"/>
  <c r="BR90" i="20"/>
  <c r="BR95" i="20" s="1"/>
  <c r="BQ90" i="20"/>
  <c r="BQ95" i="20" s="1"/>
  <c r="BP90" i="20"/>
  <c r="BP95" i="20" s="1"/>
  <c r="BO90" i="20"/>
  <c r="BO95" i="20" s="1"/>
  <c r="BN90" i="20"/>
  <c r="BN95" i="20" s="1"/>
  <c r="BM90" i="20"/>
  <c r="BM95" i="20" s="1"/>
  <c r="BL90" i="20"/>
  <c r="BL95" i="20" s="1"/>
  <c r="BU89" i="20"/>
  <c r="BU94" i="20" s="1"/>
  <c r="BT89" i="20"/>
  <c r="BT94" i="20" s="1"/>
  <c r="BS89" i="20"/>
  <c r="BS94" i="20" s="1"/>
  <c r="BR89" i="20"/>
  <c r="BR94" i="20" s="1"/>
  <c r="BQ89" i="20"/>
  <c r="BQ94" i="20" s="1"/>
  <c r="BP89" i="20"/>
  <c r="BP94" i="20" s="1"/>
  <c r="BO89" i="20"/>
  <c r="BO94" i="20" s="1"/>
  <c r="BN89" i="20"/>
  <c r="BN94" i="20" s="1"/>
  <c r="BM89" i="20"/>
  <c r="BM94" i="20" s="1"/>
  <c r="BL89" i="20"/>
  <c r="BL94" i="20" s="1"/>
  <c r="BU88" i="20"/>
  <c r="BU93" i="20" s="1"/>
  <c r="BT88" i="20"/>
  <c r="BT93" i="20" s="1"/>
  <c r="BS88" i="20"/>
  <c r="BS93" i="20" s="1"/>
  <c r="BR88" i="20"/>
  <c r="BR93" i="20" s="1"/>
  <c r="BQ88" i="20"/>
  <c r="BQ93" i="20" s="1"/>
  <c r="BP88" i="20"/>
  <c r="BP93" i="20" s="1"/>
  <c r="BO88" i="20"/>
  <c r="BN88" i="20"/>
  <c r="BM88" i="20"/>
  <c r="BM93" i="20" s="1"/>
  <c r="BL88" i="20"/>
  <c r="BL93" i="20" s="1"/>
  <c r="BU80" i="20"/>
  <c r="BU85" i="20" s="1"/>
  <c r="BT80" i="20"/>
  <c r="BT85" i="20" s="1"/>
  <c r="BS80" i="20"/>
  <c r="BS85" i="20" s="1"/>
  <c r="BR80" i="20"/>
  <c r="BR85" i="20" s="1"/>
  <c r="BQ80" i="20"/>
  <c r="BQ85" i="20" s="1"/>
  <c r="BP80" i="20"/>
  <c r="BP85" i="20" s="1"/>
  <c r="BO80" i="20"/>
  <c r="BO85" i="20" s="1"/>
  <c r="BN80" i="20"/>
  <c r="BN85" i="20" s="1"/>
  <c r="BM80" i="20"/>
  <c r="BM85" i="20" s="1"/>
  <c r="BL80" i="20"/>
  <c r="BL85" i="20" s="1"/>
  <c r="BU79" i="20"/>
  <c r="BU84" i="20" s="1"/>
  <c r="BT79" i="20"/>
  <c r="BT84" i="20" s="1"/>
  <c r="BS79" i="20"/>
  <c r="BS84" i="20" s="1"/>
  <c r="BR79" i="20"/>
  <c r="BR84" i="20" s="1"/>
  <c r="BQ79" i="20"/>
  <c r="BQ84" i="20" s="1"/>
  <c r="BP79" i="20"/>
  <c r="BP84" i="20" s="1"/>
  <c r="BO79" i="20"/>
  <c r="BO84" i="20" s="1"/>
  <c r="BN79" i="20"/>
  <c r="BN84" i="20" s="1"/>
  <c r="BM79" i="20"/>
  <c r="BM84" i="20" s="1"/>
  <c r="BL79" i="20"/>
  <c r="BL84" i="20" s="1"/>
  <c r="BU78" i="20"/>
  <c r="BU83" i="20" s="1"/>
  <c r="BT78" i="20"/>
  <c r="BT83" i="20" s="1"/>
  <c r="BS78" i="20"/>
  <c r="BS83" i="20" s="1"/>
  <c r="BR78" i="20"/>
  <c r="BR83" i="20" s="1"/>
  <c r="BQ78" i="20"/>
  <c r="BQ83" i="20" s="1"/>
  <c r="BP78" i="20"/>
  <c r="BP83" i="20" s="1"/>
  <c r="BO78" i="20"/>
  <c r="BN78" i="20"/>
  <c r="BM78" i="20"/>
  <c r="BM83" i="20" s="1"/>
  <c r="BL78" i="20"/>
  <c r="BL83" i="20" s="1"/>
  <c r="BU70" i="20"/>
  <c r="BU75" i="20" s="1"/>
  <c r="BT70" i="20"/>
  <c r="BT75" i="20" s="1"/>
  <c r="BS70" i="20"/>
  <c r="BS75" i="20" s="1"/>
  <c r="BR70" i="20"/>
  <c r="BR75" i="20" s="1"/>
  <c r="BQ70" i="20"/>
  <c r="BQ75" i="20" s="1"/>
  <c r="BP70" i="20"/>
  <c r="BP75" i="20" s="1"/>
  <c r="BO70" i="20"/>
  <c r="BO75" i="20" s="1"/>
  <c r="BN70" i="20"/>
  <c r="BN75" i="20" s="1"/>
  <c r="BM70" i="20"/>
  <c r="BM75" i="20" s="1"/>
  <c r="BL70" i="20"/>
  <c r="BL75" i="20" s="1"/>
  <c r="BU69" i="20"/>
  <c r="BU74" i="20" s="1"/>
  <c r="BT69" i="20"/>
  <c r="BT74" i="20" s="1"/>
  <c r="BS69" i="20"/>
  <c r="BS74" i="20" s="1"/>
  <c r="BR69" i="20"/>
  <c r="BR74" i="20" s="1"/>
  <c r="BQ69" i="20"/>
  <c r="BQ74" i="20" s="1"/>
  <c r="BP69" i="20"/>
  <c r="BP74" i="20" s="1"/>
  <c r="BO69" i="20"/>
  <c r="BO74" i="20" s="1"/>
  <c r="BN69" i="20"/>
  <c r="BN74" i="20" s="1"/>
  <c r="BM69" i="20"/>
  <c r="BM74" i="20" s="1"/>
  <c r="BL69" i="20"/>
  <c r="BL74" i="20" s="1"/>
  <c r="BU68" i="20"/>
  <c r="BU73" i="20" s="1"/>
  <c r="BT68" i="20"/>
  <c r="BT73" i="20" s="1"/>
  <c r="BS68" i="20"/>
  <c r="BS73" i="20" s="1"/>
  <c r="BR68" i="20"/>
  <c r="BR73" i="20" s="1"/>
  <c r="BQ68" i="20"/>
  <c r="BQ73" i="20" s="1"/>
  <c r="BP68" i="20"/>
  <c r="BP73" i="20" s="1"/>
  <c r="BO68" i="20"/>
  <c r="BO73" i="20" s="1"/>
  <c r="BN68" i="20"/>
  <c r="BN73" i="20" s="1"/>
  <c r="BM68" i="20"/>
  <c r="BM73" i="20" s="1"/>
  <c r="BL68" i="20"/>
  <c r="BL73" i="20" s="1"/>
  <c r="BU60" i="20"/>
  <c r="BU65" i="20" s="1"/>
  <c r="BT60" i="20"/>
  <c r="BT65" i="20" s="1"/>
  <c r="BS60" i="20"/>
  <c r="BS65" i="20" s="1"/>
  <c r="BR60" i="20"/>
  <c r="BR65" i="20" s="1"/>
  <c r="BQ60" i="20"/>
  <c r="BQ65" i="20" s="1"/>
  <c r="BP60" i="20"/>
  <c r="BP65" i="20" s="1"/>
  <c r="BO60" i="20"/>
  <c r="BO65" i="20" s="1"/>
  <c r="BN60" i="20"/>
  <c r="BN65" i="20" s="1"/>
  <c r="BM60" i="20"/>
  <c r="BM65" i="20" s="1"/>
  <c r="BL60" i="20"/>
  <c r="BL65" i="20" s="1"/>
  <c r="BU59" i="20"/>
  <c r="BU64" i="20" s="1"/>
  <c r="BT59" i="20"/>
  <c r="BT64" i="20" s="1"/>
  <c r="BS59" i="20"/>
  <c r="BS64" i="20" s="1"/>
  <c r="BR59" i="20"/>
  <c r="BR64" i="20" s="1"/>
  <c r="BQ59" i="20"/>
  <c r="BQ64" i="20" s="1"/>
  <c r="BP59" i="20"/>
  <c r="BP64" i="20" s="1"/>
  <c r="BO59" i="20"/>
  <c r="BO64" i="20" s="1"/>
  <c r="BN59" i="20"/>
  <c r="BN64" i="20" s="1"/>
  <c r="BM59" i="20"/>
  <c r="BM64" i="20" s="1"/>
  <c r="BL59" i="20"/>
  <c r="BL64" i="20" s="1"/>
  <c r="BU58" i="20"/>
  <c r="BU63" i="20" s="1"/>
  <c r="BT58" i="20"/>
  <c r="BT63" i="20" s="1"/>
  <c r="BS58" i="20"/>
  <c r="BS63" i="20" s="1"/>
  <c r="BR58" i="20"/>
  <c r="BR63" i="20" s="1"/>
  <c r="BQ58" i="20"/>
  <c r="BP58" i="20"/>
  <c r="BP63" i="20" s="1"/>
  <c r="BO58" i="20"/>
  <c r="BN58" i="20"/>
  <c r="BN63" i="20" s="1"/>
  <c r="BM58" i="20"/>
  <c r="BM63" i="20" s="1"/>
  <c r="BL58" i="20"/>
  <c r="BL63" i="20" s="1"/>
  <c r="BU50" i="20"/>
  <c r="BU55" i="20" s="1"/>
  <c r="BT50" i="20"/>
  <c r="BT55" i="20" s="1"/>
  <c r="BS50" i="20"/>
  <c r="BS55" i="20" s="1"/>
  <c r="BR50" i="20"/>
  <c r="BR55" i="20" s="1"/>
  <c r="BQ50" i="20"/>
  <c r="BQ55" i="20" s="1"/>
  <c r="BP50" i="20"/>
  <c r="BP55" i="20" s="1"/>
  <c r="BO50" i="20"/>
  <c r="BO55" i="20" s="1"/>
  <c r="BN50" i="20"/>
  <c r="BN55" i="20" s="1"/>
  <c r="BM50" i="20"/>
  <c r="BM55" i="20" s="1"/>
  <c r="BL50" i="20"/>
  <c r="BL55" i="20" s="1"/>
  <c r="BU49" i="20"/>
  <c r="BU54" i="20" s="1"/>
  <c r="BT49" i="20"/>
  <c r="BT54" i="20" s="1"/>
  <c r="BS49" i="20"/>
  <c r="BS54" i="20" s="1"/>
  <c r="BR49" i="20"/>
  <c r="BR54" i="20" s="1"/>
  <c r="BQ49" i="20"/>
  <c r="BQ54" i="20" s="1"/>
  <c r="BP49" i="20"/>
  <c r="BP54" i="20" s="1"/>
  <c r="BO49" i="20"/>
  <c r="BO54" i="20" s="1"/>
  <c r="BN49" i="20"/>
  <c r="BN54" i="20" s="1"/>
  <c r="BM49" i="20"/>
  <c r="BM54" i="20" s="1"/>
  <c r="BL49" i="20"/>
  <c r="BL54" i="20" s="1"/>
  <c r="BU48" i="20"/>
  <c r="BT48" i="20"/>
  <c r="BT53" i="20" s="1"/>
  <c r="BS48" i="20"/>
  <c r="BS53" i="20" s="1"/>
  <c r="BR48" i="20"/>
  <c r="BR53" i="20" s="1"/>
  <c r="BQ48" i="20"/>
  <c r="BQ53" i="20" s="1"/>
  <c r="BP48" i="20"/>
  <c r="BP53" i="20" s="1"/>
  <c r="BO48" i="20"/>
  <c r="BO53" i="20" s="1"/>
  <c r="BN48" i="20"/>
  <c r="BM48" i="20"/>
  <c r="BL48" i="20"/>
  <c r="BL53" i="20" s="1"/>
  <c r="BU40" i="20"/>
  <c r="BU45" i="20" s="1"/>
  <c r="BT40" i="20"/>
  <c r="BT45" i="20" s="1"/>
  <c r="BS40" i="20"/>
  <c r="BS45" i="20" s="1"/>
  <c r="BR40" i="20"/>
  <c r="BR45" i="20" s="1"/>
  <c r="BQ40" i="20"/>
  <c r="BQ45" i="20" s="1"/>
  <c r="BP40" i="20"/>
  <c r="BP45" i="20" s="1"/>
  <c r="BO40" i="20"/>
  <c r="BO45" i="20" s="1"/>
  <c r="BN40" i="20"/>
  <c r="BN45" i="20" s="1"/>
  <c r="BM40" i="20"/>
  <c r="BM45" i="20" s="1"/>
  <c r="BL40" i="20"/>
  <c r="BL45" i="20" s="1"/>
  <c r="BU39" i="20"/>
  <c r="BU44" i="20" s="1"/>
  <c r="BT39" i="20"/>
  <c r="BT44" i="20" s="1"/>
  <c r="BS39" i="20"/>
  <c r="BS44" i="20" s="1"/>
  <c r="BR39" i="20"/>
  <c r="BR44" i="20" s="1"/>
  <c r="BQ39" i="20"/>
  <c r="BQ44" i="20" s="1"/>
  <c r="BP39" i="20"/>
  <c r="BP44" i="20" s="1"/>
  <c r="BO39" i="20"/>
  <c r="BO44" i="20" s="1"/>
  <c r="BN39" i="20"/>
  <c r="BN44" i="20" s="1"/>
  <c r="BM39" i="20"/>
  <c r="BM44" i="20" s="1"/>
  <c r="BL39" i="20"/>
  <c r="BL44" i="20" s="1"/>
  <c r="BU38" i="20"/>
  <c r="BT38" i="20"/>
  <c r="BS38" i="20"/>
  <c r="BR38" i="20"/>
  <c r="BQ38" i="20"/>
  <c r="BQ43" i="20" s="1"/>
  <c r="BP38" i="20"/>
  <c r="BP43" i="20" s="1"/>
  <c r="BO38" i="20"/>
  <c r="BN38" i="20"/>
  <c r="BM38" i="20"/>
  <c r="BL38" i="20"/>
  <c r="BU30" i="20"/>
  <c r="BU35" i="20" s="1"/>
  <c r="BT30" i="20"/>
  <c r="BT35" i="20" s="1"/>
  <c r="BS30" i="20"/>
  <c r="BS35" i="20" s="1"/>
  <c r="BR30" i="20"/>
  <c r="BR35" i="20" s="1"/>
  <c r="BQ30" i="20"/>
  <c r="BQ35" i="20" s="1"/>
  <c r="BP30" i="20"/>
  <c r="BP35" i="20" s="1"/>
  <c r="BO30" i="20"/>
  <c r="BO35" i="20" s="1"/>
  <c r="BN30" i="20"/>
  <c r="BN35" i="20" s="1"/>
  <c r="BM30" i="20"/>
  <c r="BM35" i="20" s="1"/>
  <c r="BL30" i="20"/>
  <c r="BL35" i="20" s="1"/>
  <c r="BU29" i="20"/>
  <c r="BU34" i="20" s="1"/>
  <c r="BT29" i="20"/>
  <c r="BT34" i="20" s="1"/>
  <c r="BS29" i="20"/>
  <c r="BS34" i="20" s="1"/>
  <c r="BR29" i="20"/>
  <c r="BR34" i="20" s="1"/>
  <c r="BQ29" i="20"/>
  <c r="BQ34" i="20" s="1"/>
  <c r="BP29" i="20"/>
  <c r="BP34" i="20" s="1"/>
  <c r="BO29" i="20"/>
  <c r="BO34" i="20" s="1"/>
  <c r="BN29" i="20"/>
  <c r="BN34" i="20" s="1"/>
  <c r="BM29" i="20"/>
  <c r="BM34" i="20" s="1"/>
  <c r="BL29" i="20"/>
  <c r="BL34" i="20" s="1"/>
  <c r="BU28" i="20"/>
  <c r="BT28" i="20"/>
  <c r="BT33" i="20" s="1"/>
  <c r="BS28" i="20"/>
  <c r="BS33" i="20" s="1"/>
  <c r="BR28" i="20"/>
  <c r="BR33" i="20" s="1"/>
  <c r="BQ28" i="20"/>
  <c r="BQ33" i="20" s="1"/>
  <c r="BP28" i="20"/>
  <c r="BO28" i="20"/>
  <c r="BO33" i="20" s="1"/>
  <c r="BN28" i="20"/>
  <c r="BM28" i="20"/>
  <c r="BL28" i="20"/>
  <c r="BL33" i="20" s="1"/>
  <c r="BU20" i="20"/>
  <c r="BU25" i="20" s="1"/>
  <c r="BT20" i="20"/>
  <c r="BT25" i="20" s="1"/>
  <c r="BS20" i="20"/>
  <c r="BS25" i="20" s="1"/>
  <c r="BR20" i="20"/>
  <c r="BQ20" i="20"/>
  <c r="BQ25" i="20" s="1"/>
  <c r="BP20" i="20"/>
  <c r="BP25" i="20" s="1"/>
  <c r="BO20" i="20"/>
  <c r="BO25" i="20" s="1"/>
  <c r="BN20" i="20"/>
  <c r="BN25" i="20" s="1"/>
  <c r="BM20" i="20"/>
  <c r="BM25" i="20" s="1"/>
  <c r="BL20" i="20"/>
  <c r="BL25" i="20" s="1"/>
  <c r="BU19" i="20"/>
  <c r="BU24" i="20" s="1"/>
  <c r="BT19" i="20"/>
  <c r="BT24" i="20" s="1"/>
  <c r="BS19" i="20"/>
  <c r="BS24" i="20" s="1"/>
  <c r="BR19" i="20"/>
  <c r="BR24" i="20" s="1"/>
  <c r="BQ19" i="20"/>
  <c r="BQ24" i="20" s="1"/>
  <c r="BP19" i="20"/>
  <c r="BP24" i="20" s="1"/>
  <c r="BO19" i="20"/>
  <c r="BO24" i="20" s="1"/>
  <c r="BN19" i="20"/>
  <c r="BN24" i="20" s="1"/>
  <c r="BM19" i="20"/>
  <c r="BM24" i="20" s="1"/>
  <c r="BL19" i="20"/>
  <c r="BL24" i="20" s="1"/>
  <c r="BU18" i="20"/>
  <c r="BU23" i="20" s="1"/>
  <c r="BT18" i="20"/>
  <c r="BT23" i="20" s="1"/>
  <c r="BS18" i="20"/>
  <c r="BS23" i="20" s="1"/>
  <c r="BR18" i="20"/>
  <c r="BR23" i="20" s="1"/>
  <c r="BQ18" i="20"/>
  <c r="BQ23" i="20" s="1"/>
  <c r="BP18" i="20"/>
  <c r="BO18" i="20"/>
  <c r="BO23" i="20" s="1"/>
  <c r="BN18" i="20"/>
  <c r="BM18" i="20"/>
  <c r="BL18" i="20"/>
  <c r="BL23" i="20" s="1"/>
  <c r="BU10" i="20"/>
  <c r="BU15" i="20" s="1"/>
  <c r="BT10" i="20"/>
  <c r="BT15" i="20" s="1"/>
  <c r="BS10" i="20"/>
  <c r="BS15" i="20" s="1"/>
  <c r="BR10" i="20"/>
  <c r="BQ10" i="20"/>
  <c r="BQ15" i="20" s="1"/>
  <c r="BP10" i="20"/>
  <c r="BP15" i="20" s="1"/>
  <c r="BO10" i="20"/>
  <c r="BO15" i="20" s="1"/>
  <c r="BN10" i="20"/>
  <c r="BN15" i="20" s="1"/>
  <c r="BM10" i="20"/>
  <c r="BM15" i="20" s="1"/>
  <c r="BL10" i="20"/>
  <c r="BL15" i="20" s="1"/>
  <c r="BU9" i="20"/>
  <c r="BU14" i="20" s="1"/>
  <c r="BT9" i="20"/>
  <c r="BT14" i="20" s="1"/>
  <c r="BS9" i="20"/>
  <c r="BS14" i="20" s="1"/>
  <c r="BR9" i="20"/>
  <c r="BR14" i="20" s="1"/>
  <c r="BQ9" i="20"/>
  <c r="BQ14" i="20" s="1"/>
  <c r="BP9" i="20"/>
  <c r="BP14" i="20" s="1"/>
  <c r="BO9" i="20"/>
  <c r="BO14" i="20" s="1"/>
  <c r="BN9" i="20"/>
  <c r="BN14" i="20" s="1"/>
  <c r="BM9" i="20"/>
  <c r="BM14" i="20" s="1"/>
  <c r="BL9" i="20"/>
  <c r="BL14" i="20" s="1"/>
  <c r="BU8" i="20"/>
  <c r="BT8" i="20"/>
  <c r="BT13" i="20" s="1"/>
  <c r="BS8" i="20"/>
  <c r="BS13" i="20" s="1"/>
  <c r="BR8" i="20"/>
  <c r="BR13" i="20" s="1"/>
  <c r="BQ8" i="20"/>
  <c r="BQ13" i="20" s="1"/>
  <c r="BP8" i="20"/>
  <c r="BO8" i="20"/>
  <c r="BO13" i="20" s="1"/>
  <c r="BN8" i="20"/>
  <c r="BM8" i="20"/>
  <c r="BM13" i="20" s="1"/>
  <c r="BL8" i="20"/>
  <c r="BL13" i="20" s="1"/>
  <c r="CG230" i="20"/>
  <c r="CG235" i="20" s="1"/>
  <c r="CF230" i="20"/>
  <c r="CF235" i="20" s="1"/>
  <c r="CE230" i="20"/>
  <c r="CE235" i="20" s="1"/>
  <c r="CD230" i="20"/>
  <c r="CD235" i="20" s="1"/>
  <c r="CC230" i="20"/>
  <c r="CC235" i="20" s="1"/>
  <c r="CB230" i="20"/>
  <c r="CB235" i="20" s="1"/>
  <c r="CA230" i="20"/>
  <c r="CA235" i="20" s="1"/>
  <c r="BZ230" i="20"/>
  <c r="BZ235" i="20" s="1"/>
  <c r="BY230" i="20"/>
  <c r="BY235" i="20" s="1"/>
  <c r="BX230" i="20"/>
  <c r="BX235" i="20" s="1"/>
  <c r="CG229" i="20"/>
  <c r="CF229" i="20"/>
  <c r="CF234" i="20" s="1"/>
  <c r="CE229" i="20"/>
  <c r="CE234" i="20" s="1"/>
  <c r="CD229" i="20"/>
  <c r="CD234" i="20" s="1"/>
  <c r="CC229" i="20"/>
  <c r="CC234" i="20" s="1"/>
  <c r="CB229" i="20"/>
  <c r="CB234" i="20" s="1"/>
  <c r="CA229" i="20"/>
  <c r="CA234" i="20" s="1"/>
  <c r="BZ229" i="20"/>
  <c r="BZ234" i="20" s="1"/>
  <c r="BY229" i="20"/>
  <c r="BX229" i="20"/>
  <c r="BX234" i="20" s="1"/>
  <c r="CG228" i="20"/>
  <c r="CG233" i="20" s="1"/>
  <c r="CF228" i="20"/>
  <c r="CE228" i="20"/>
  <c r="CE233" i="20" s="1"/>
  <c r="CD228" i="20"/>
  <c r="CD233" i="20" s="1"/>
  <c r="CC228" i="20"/>
  <c r="CC233" i="20" s="1"/>
  <c r="CB228" i="20"/>
  <c r="CB233" i="20" s="1"/>
  <c r="CA228" i="20"/>
  <c r="CA233" i="20" s="1"/>
  <c r="BZ228" i="20"/>
  <c r="BZ233" i="20" s="1"/>
  <c r="BY228" i="20"/>
  <c r="BY233" i="20" s="1"/>
  <c r="BX228" i="20"/>
  <c r="BX233" i="20" s="1"/>
  <c r="CG220" i="20"/>
  <c r="CG225" i="20" s="1"/>
  <c r="CF220" i="20"/>
  <c r="CF225" i="20" s="1"/>
  <c r="CE220" i="20"/>
  <c r="CE225" i="20" s="1"/>
  <c r="CD220" i="20"/>
  <c r="CD225" i="20" s="1"/>
  <c r="CC220" i="20"/>
  <c r="CC225" i="20" s="1"/>
  <c r="CB220" i="20"/>
  <c r="CB225" i="20" s="1"/>
  <c r="CA220" i="20"/>
  <c r="CA225" i="20" s="1"/>
  <c r="BZ220" i="20"/>
  <c r="BZ225" i="20" s="1"/>
  <c r="BY220" i="20"/>
  <c r="BY225" i="20" s="1"/>
  <c r="BX220" i="20"/>
  <c r="BX225" i="20" s="1"/>
  <c r="CG219" i="20"/>
  <c r="CF219" i="20"/>
  <c r="CF224" i="20" s="1"/>
  <c r="CE219" i="20"/>
  <c r="CE224" i="20" s="1"/>
  <c r="CD219" i="20"/>
  <c r="CD224" i="20" s="1"/>
  <c r="CC219" i="20"/>
  <c r="CC224" i="20" s="1"/>
  <c r="CB219" i="20"/>
  <c r="CB224" i="20" s="1"/>
  <c r="CA219" i="20"/>
  <c r="CA224" i="20" s="1"/>
  <c r="BZ219" i="20"/>
  <c r="BZ224" i="20" s="1"/>
  <c r="BY219" i="20"/>
  <c r="BX219" i="20"/>
  <c r="BX224" i="20" s="1"/>
  <c r="CG218" i="20"/>
  <c r="CG223" i="20" s="1"/>
  <c r="CF218" i="20"/>
  <c r="CE218" i="20"/>
  <c r="CE223" i="20" s="1"/>
  <c r="CD218" i="20"/>
  <c r="CD223" i="20" s="1"/>
  <c r="CC218" i="20"/>
  <c r="CC223" i="20" s="1"/>
  <c r="CB218" i="20"/>
  <c r="CB223" i="20" s="1"/>
  <c r="CA218" i="20"/>
  <c r="CA223" i="20" s="1"/>
  <c r="BZ218" i="20"/>
  <c r="BZ223" i="20" s="1"/>
  <c r="BY218" i="20"/>
  <c r="BY223" i="20" s="1"/>
  <c r="BX218" i="20"/>
  <c r="CG240" i="20"/>
  <c r="CG245" i="20" s="1"/>
  <c r="CF240" i="20"/>
  <c r="CF245" i="20" s="1"/>
  <c r="CE240" i="20"/>
  <c r="CE245" i="20" s="1"/>
  <c r="CD240" i="20"/>
  <c r="CD245" i="20" s="1"/>
  <c r="CC240" i="20"/>
  <c r="CC245" i="20" s="1"/>
  <c r="CB240" i="20"/>
  <c r="CB245" i="20" s="1"/>
  <c r="CA240" i="20"/>
  <c r="CA245" i="20" s="1"/>
  <c r="BZ240" i="20"/>
  <c r="BZ245" i="20" s="1"/>
  <c r="BY240" i="20"/>
  <c r="BY245" i="20" s="1"/>
  <c r="BX240" i="20"/>
  <c r="BX245" i="20" s="1"/>
  <c r="CG239" i="20"/>
  <c r="CF239" i="20"/>
  <c r="CF244" i="20" s="1"/>
  <c r="CE239" i="20"/>
  <c r="CE244" i="20" s="1"/>
  <c r="CD239" i="20"/>
  <c r="CD244" i="20" s="1"/>
  <c r="CC239" i="20"/>
  <c r="CC244" i="20" s="1"/>
  <c r="CB239" i="20"/>
  <c r="CB244" i="20" s="1"/>
  <c r="CA239" i="20"/>
  <c r="CA244" i="20" s="1"/>
  <c r="BZ239" i="20"/>
  <c r="BZ244" i="20" s="1"/>
  <c r="BY239" i="20"/>
  <c r="BX239" i="20"/>
  <c r="BX244" i="20" s="1"/>
  <c r="CG238" i="20"/>
  <c r="CG243" i="20" s="1"/>
  <c r="CF238" i="20"/>
  <c r="CE238" i="20"/>
  <c r="CE243" i="20" s="1"/>
  <c r="CD238" i="20"/>
  <c r="CD243" i="20" s="1"/>
  <c r="CC238" i="20"/>
  <c r="CC243" i="20" s="1"/>
  <c r="CB238" i="20"/>
  <c r="CB243" i="20" s="1"/>
  <c r="CA238" i="20"/>
  <c r="CA243" i="20" s="1"/>
  <c r="BZ238" i="20"/>
  <c r="BZ243" i="20" s="1"/>
  <c r="BY238" i="20"/>
  <c r="BY243" i="20" s="1"/>
  <c r="BX238" i="20"/>
  <c r="BX243" i="20" s="1"/>
  <c r="CG210" i="20"/>
  <c r="CG215" i="20" s="1"/>
  <c r="CF210" i="20"/>
  <c r="CF215" i="20" s="1"/>
  <c r="CE210" i="20"/>
  <c r="CE215" i="20" s="1"/>
  <c r="CD210" i="20"/>
  <c r="CD215" i="20" s="1"/>
  <c r="CC210" i="20"/>
  <c r="CC215" i="20" s="1"/>
  <c r="CB210" i="20"/>
  <c r="CB215" i="20" s="1"/>
  <c r="CA210" i="20"/>
  <c r="CA215" i="20" s="1"/>
  <c r="BZ210" i="20"/>
  <c r="BZ215" i="20" s="1"/>
  <c r="BY210" i="20"/>
  <c r="BY215" i="20" s="1"/>
  <c r="BX210" i="20"/>
  <c r="BX215" i="20" s="1"/>
  <c r="CG209" i="20"/>
  <c r="CF209" i="20"/>
  <c r="CF214" i="20" s="1"/>
  <c r="CE209" i="20"/>
  <c r="CE214" i="20" s="1"/>
  <c r="CD209" i="20"/>
  <c r="CD214" i="20" s="1"/>
  <c r="CC209" i="20"/>
  <c r="CC214" i="20" s="1"/>
  <c r="CB209" i="20"/>
  <c r="CB214" i="20" s="1"/>
  <c r="CA209" i="20"/>
  <c r="CA214" i="20" s="1"/>
  <c r="BZ209" i="20"/>
  <c r="BZ214" i="20" s="1"/>
  <c r="BY209" i="20"/>
  <c r="BX209" i="20"/>
  <c r="BX214" i="20" s="1"/>
  <c r="CG208" i="20"/>
  <c r="CG213" i="20" s="1"/>
  <c r="CF208" i="20"/>
  <c r="CE208" i="20"/>
  <c r="CE213" i="20" s="1"/>
  <c r="CD208" i="20"/>
  <c r="CD213" i="20" s="1"/>
  <c r="CC208" i="20"/>
  <c r="CC213" i="20" s="1"/>
  <c r="CB208" i="20"/>
  <c r="CB213" i="20" s="1"/>
  <c r="CA208" i="20"/>
  <c r="CA213" i="20" s="1"/>
  <c r="BZ208" i="20"/>
  <c r="BY208" i="20"/>
  <c r="BY213" i="20" s="1"/>
  <c r="BX208" i="20"/>
  <c r="CG200" i="20"/>
  <c r="CG205" i="20" s="1"/>
  <c r="CF200" i="20"/>
  <c r="CF205" i="20" s="1"/>
  <c r="CE200" i="20"/>
  <c r="CE205" i="20" s="1"/>
  <c r="CD200" i="20"/>
  <c r="CD205" i="20" s="1"/>
  <c r="CC200" i="20"/>
  <c r="CC205" i="20" s="1"/>
  <c r="CB200" i="20"/>
  <c r="CB205" i="20" s="1"/>
  <c r="CA200" i="20"/>
  <c r="CA205" i="20" s="1"/>
  <c r="BZ200" i="20"/>
  <c r="BZ205" i="20" s="1"/>
  <c r="BY200" i="20"/>
  <c r="BY205" i="20" s="1"/>
  <c r="BX200" i="20"/>
  <c r="BX205" i="20" s="1"/>
  <c r="CG199" i="20"/>
  <c r="CF199" i="20"/>
  <c r="CF204" i="20" s="1"/>
  <c r="CE199" i="20"/>
  <c r="CE204" i="20" s="1"/>
  <c r="CD199" i="20"/>
  <c r="CD204" i="20" s="1"/>
  <c r="CC199" i="20"/>
  <c r="CC204" i="20" s="1"/>
  <c r="CB199" i="20"/>
  <c r="CB204" i="20" s="1"/>
  <c r="CA199" i="20"/>
  <c r="CA204" i="20" s="1"/>
  <c r="BZ199" i="20"/>
  <c r="BZ204" i="20" s="1"/>
  <c r="BY199" i="20"/>
  <c r="BX199" i="20"/>
  <c r="BX204" i="20" s="1"/>
  <c r="CG198" i="20"/>
  <c r="CG203" i="20" s="1"/>
  <c r="CF198" i="20"/>
  <c r="CE198" i="20"/>
  <c r="CE203" i="20" s="1"/>
  <c r="CD198" i="20"/>
  <c r="CD203" i="20" s="1"/>
  <c r="CC198" i="20"/>
  <c r="CC203" i="20" s="1"/>
  <c r="CB198" i="20"/>
  <c r="CB203" i="20" s="1"/>
  <c r="CA198" i="20"/>
  <c r="CA203" i="20" s="1"/>
  <c r="BZ198" i="20"/>
  <c r="BZ203" i="20" s="1"/>
  <c r="BY198" i="20"/>
  <c r="BY203" i="20" s="1"/>
  <c r="BX198" i="20"/>
  <c r="CG190" i="20"/>
  <c r="CG195" i="20" s="1"/>
  <c r="CF190" i="20"/>
  <c r="CF195" i="20" s="1"/>
  <c r="CE190" i="20"/>
  <c r="CE195" i="20" s="1"/>
  <c r="CD190" i="20"/>
  <c r="CD195" i="20" s="1"/>
  <c r="CC190" i="20"/>
  <c r="CC195" i="20" s="1"/>
  <c r="CB190" i="20"/>
  <c r="CB195" i="20" s="1"/>
  <c r="CA190" i="20"/>
  <c r="CA195" i="20" s="1"/>
  <c r="BZ190" i="20"/>
  <c r="BZ195" i="20" s="1"/>
  <c r="BY190" i="20"/>
  <c r="BY195" i="20" s="1"/>
  <c r="BX190" i="20"/>
  <c r="BX195" i="20" s="1"/>
  <c r="CG189" i="20"/>
  <c r="CF189" i="20"/>
  <c r="CF194" i="20" s="1"/>
  <c r="CE189" i="20"/>
  <c r="CE194" i="20" s="1"/>
  <c r="CD189" i="20"/>
  <c r="CD194" i="20" s="1"/>
  <c r="CC189" i="20"/>
  <c r="CC194" i="20" s="1"/>
  <c r="CB189" i="20"/>
  <c r="CB194" i="20" s="1"/>
  <c r="CA189" i="20"/>
  <c r="CA194" i="20" s="1"/>
  <c r="BZ189" i="20"/>
  <c r="BZ194" i="20" s="1"/>
  <c r="BY189" i="20"/>
  <c r="BX189" i="20"/>
  <c r="BX194" i="20" s="1"/>
  <c r="CG188" i="20"/>
  <c r="CG193" i="20" s="1"/>
  <c r="CF188" i="20"/>
  <c r="CF193" i="20" s="1"/>
  <c r="CE188" i="20"/>
  <c r="CE193" i="20" s="1"/>
  <c r="CD188" i="20"/>
  <c r="CD193" i="20" s="1"/>
  <c r="CC188" i="20"/>
  <c r="CC193" i="20" s="1"/>
  <c r="CB188" i="20"/>
  <c r="CB193" i="20" s="1"/>
  <c r="CA188" i="20"/>
  <c r="CA193" i="20" s="1"/>
  <c r="BZ188" i="20"/>
  <c r="BZ193" i="20" s="1"/>
  <c r="BY188" i="20"/>
  <c r="BY193" i="20" s="1"/>
  <c r="BX188" i="20"/>
  <c r="CG180" i="20"/>
  <c r="CG185" i="20" s="1"/>
  <c r="CF180" i="20"/>
  <c r="CF185" i="20" s="1"/>
  <c r="CE180" i="20"/>
  <c r="CE185" i="20" s="1"/>
  <c r="CD180" i="20"/>
  <c r="CD185" i="20" s="1"/>
  <c r="CC180" i="20"/>
  <c r="CC185" i="20" s="1"/>
  <c r="CB180" i="20"/>
  <c r="CB185" i="20" s="1"/>
  <c r="CA180" i="20"/>
  <c r="CA185" i="20" s="1"/>
  <c r="BZ180" i="20"/>
  <c r="BZ185" i="20" s="1"/>
  <c r="BY180" i="20"/>
  <c r="BY185" i="20" s="1"/>
  <c r="BX180" i="20"/>
  <c r="BX185" i="20" s="1"/>
  <c r="CG179" i="20"/>
  <c r="CF179" i="20"/>
  <c r="CF184" i="20" s="1"/>
  <c r="CE179" i="20"/>
  <c r="CE184" i="20" s="1"/>
  <c r="CD179" i="20"/>
  <c r="CD184" i="20" s="1"/>
  <c r="CC179" i="20"/>
  <c r="CC184" i="20" s="1"/>
  <c r="CB179" i="20"/>
  <c r="CB184" i="20" s="1"/>
  <c r="CA179" i="20"/>
  <c r="CA184" i="20" s="1"/>
  <c r="BZ179" i="20"/>
  <c r="BZ184" i="20" s="1"/>
  <c r="BY179" i="20"/>
  <c r="BX179" i="20"/>
  <c r="BX184" i="20" s="1"/>
  <c r="CG178" i="20"/>
  <c r="CG183" i="20" s="1"/>
  <c r="CF178" i="20"/>
  <c r="CE178" i="20"/>
  <c r="CE183" i="20" s="1"/>
  <c r="CD178" i="20"/>
  <c r="CD183" i="20" s="1"/>
  <c r="CC178" i="20"/>
  <c r="CC183" i="20" s="1"/>
  <c r="CB178" i="20"/>
  <c r="CB183" i="20" s="1"/>
  <c r="CA178" i="20"/>
  <c r="CA183" i="20" s="1"/>
  <c r="BZ178" i="20"/>
  <c r="BZ183" i="20" s="1"/>
  <c r="BY178" i="20"/>
  <c r="BY183" i="20" s="1"/>
  <c r="BX178" i="20"/>
  <c r="CG170" i="20"/>
  <c r="CG175" i="20" s="1"/>
  <c r="CF170" i="20"/>
  <c r="CF175" i="20" s="1"/>
  <c r="CE170" i="20"/>
  <c r="CE175" i="20" s="1"/>
  <c r="CD170" i="20"/>
  <c r="CD175" i="20" s="1"/>
  <c r="CC170" i="20"/>
  <c r="CC175" i="20" s="1"/>
  <c r="CB170" i="20"/>
  <c r="CA170" i="20"/>
  <c r="CA175" i="20" s="1"/>
  <c r="BZ170" i="20"/>
  <c r="BZ175" i="20" s="1"/>
  <c r="BY170" i="20"/>
  <c r="BY175" i="20" s="1"/>
  <c r="BX170" i="20"/>
  <c r="BX175" i="20" s="1"/>
  <c r="CG169" i="20"/>
  <c r="CF169" i="20"/>
  <c r="CF174" i="20" s="1"/>
  <c r="CE169" i="20"/>
  <c r="CE174" i="20" s="1"/>
  <c r="CD169" i="20"/>
  <c r="CD174" i="20" s="1"/>
  <c r="CC169" i="20"/>
  <c r="CC174" i="20" s="1"/>
  <c r="CB169" i="20"/>
  <c r="CB174" i="20" s="1"/>
  <c r="CA169" i="20"/>
  <c r="CA174" i="20" s="1"/>
  <c r="BZ169" i="20"/>
  <c r="BZ174" i="20" s="1"/>
  <c r="BY169" i="20"/>
  <c r="BX169" i="20"/>
  <c r="BX174" i="20" s="1"/>
  <c r="CG168" i="20"/>
  <c r="CG173" i="20" s="1"/>
  <c r="CF168" i="20"/>
  <c r="CF173" i="20" s="1"/>
  <c r="CE168" i="20"/>
  <c r="CE173" i="20" s="1"/>
  <c r="CD168" i="20"/>
  <c r="CD173" i="20" s="1"/>
  <c r="CC168" i="20"/>
  <c r="CC173" i="20" s="1"/>
  <c r="CB168" i="20"/>
  <c r="CB173" i="20" s="1"/>
  <c r="CA168" i="20"/>
  <c r="CA173" i="20" s="1"/>
  <c r="BZ168" i="20"/>
  <c r="BY168" i="20"/>
  <c r="BY173" i="20" s="1"/>
  <c r="BX168" i="20"/>
  <c r="BX173" i="20" s="1"/>
  <c r="CG160" i="20"/>
  <c r="CG165" i="20" s="1"/>
  <c r="CF160" i="20"/>
  <c r="CF165" i="20" s="1"/>
  <c r="CE160" i="20"/>
  <c r="CE165" i="20" s="1"/>
  <c r="CD160" i="20"/>
  <c r="CD165" i="20" s="1"/>
  <c r="CC160" i="20"/>
  <c r="CC165" i="20" s="1"/>
  <c r="CB160" i="20"/>
  <c r="CB165" i="20" s="1"/>
  <c r="CA160" i="20"/>
  <c r="CA165" i="20" s="1"/>
  <c r="BZ160" i="20"/>
  <c r="BZ165" i="20" s="1"/>
  <c r="BY160" i="20"/>
  <c r="BY165" i="20" s="1"/>
  <c r="BX160" i="20"/>
  <c r="BX165" i="20" s="1"/>
  <c r="CG159" i="20"/>
  <c r="CF159" i="20"/>
  <c r="CF164" i="20" s="1"/>
  <c r="CE159" i="20"/>
  <c r="CE164" i="20" s="1"/>
  <c r="CD159" i="20"/>
  <c r="CD164" i="20" s="1"/>
  <c r="CC159" i="20"/>
  <c r="CC164" i="20" s="1"/>
  <c r="CB159" i="20"/>
  <c r="CA159" i="20"/>
  <c r="CA164" i="20" s="1"/>
  <c r="BZ159" i="20"/>
  <c r="BZ164" i="20" s="1"/>
  <c r="BY159" i="20"/>
  <c r="BX159" i="20"/>
  <c r="BX164" i="20" s="1"/>
  <c r="CG158" i="20"/>
  <c r="CG163" i="20" s="1"/>
  <c r="CF158" i="20"/>
  <c r="CF163" i="20" s="1"/>
  <c r="CE158" i="20"/>
  <c r="CE163" i="20" s="1"/>
  <c r="CD158" i="20"/>
  <c r="CC158" i="20"/>
  <c r="CC163" i="20" s="1"/>
  <c r="CB158" i="20"/>
  <c r="CB163" i="20" s="1"/>
  <c r="CA158" i="20"/>
  <c r="CA163" i="20" s="1"/>
  <c r="BZ158" i="20"/>
  <c r="BZ163" i="20" s="1"/>
  <c r="BY158" i="20"/>
  <c r="BY163" i="20" s="1"/>
  <c r="BX158" i="20"/>
  <c r="BX163" i="20" s="1"/>
  <c r="CG150" i="20"/>
  <c r="CG155" i="20" s="1"/>
  <c r="CF150" i="20"/>
  <c r="CF155" i="20" s="1"/>
  <c r="CE150" i="20"/>
  <c r="CE155" i="20" s="1"/>
  <c r="CD150" i="20"/>
  <c r="CD155" i="20" s="1"/>
  <c r="CC150" i="20"/>
  <c r="CC155" i="20" s="1"/>
  <c r="CB150" i="20"/>
  <c r="CB155" i="20" s="1"/>
  <c r="CA150" i="20"/>
  <c r="CA155" i="20" s="1"/>
  <c r="BZ150" i="20"/>
  <c r="BZ155" i="20" s="1"/>
  <c r="BY150" i="20"/>
  <c r="BY155" i="20" s="1"/>
  <c r="BX150" i="20"/>
  <c r="BX155" i="20" s="1"/>
  <c r="CG149" i="20"/>
  <c r="CF149" i="20"/>
  <c r="CF154" i="20" s="1"/>
  <c r="CE149" i="20"/>
  <c r="CE154" i="20" s="1"/>
  <c r="CD149" i="20"/>
  <c r="CD154" i="20" s="1"/>
  <c r="CC149" i="20"/>
  <c r="CC154" i="20" s="1"/>
  <c r="CB149" i="20"/>
  <c r="CB154" i="20" s="1"/>
  <c r="CA149" i="20"/>
  <c r="CA154" i="20" s="1"/>
  <c r="BZ149" i="20"/>
  <c r="BZ154" i="20" s="1"/>
  <c r="BY149" i="20"/>
  <c r="BX149" i="20"/>
  <c r="BX154" i="20" s="1"/>
  <c r="CG148" i="20"/>
  <c r="CG153" i="20" s="1"/>
  <c r="CF148" i="20"/>
  <c r="CF153" i="20" s="1"/>
  <c r="CE148" i="20"/>
  <c r="CE153" i="20" s="1"/>
  <c r="CD148" i="20"/>
  <c r="CD153" i="20" s="1"/>
  <c r="CC148" i="20"/>
  <c r="CC153" i="20" s="1"/>
  <c r="CB148" i="20"/>
  <c r="CB153" i="20" s="1"/>
  <c r="CA148" i="20"/>
  <c r="CA153" i="20" s="1"/>
  <c r="BZ148" i="20"/>
  <c r="BY148" i="20"/>
  <c r="BY153" i="20" s="1"/>
  <c r="BX148" i="20"/>
  <c r="CG140" i="20"/>
  <c r="CG145" i="20" s="1"/>
  <c r="CF140" i="20"/>
  <c r="CF145" i="20" s="1"/>
  <c r="CE140" i="20"/>
  <c r="CE145" i="20" s="1"/>
  <c r="CD140" i="20"/>
  <c r="CD145" i="20" s="1"/>
  <c r="CC140" i="20"/>
  <c r="CC145" i="20" s="1"/>
  <c r="CB140" i="20"/>
  <c r="CB145" i="20" s="1"/>
  <c r="CA140" i="20"/>
  <c r="CA145" i="20" s="1"/>
  <c r="BZ140" i="20"/>
  <c r="BZ145" i="20" s="1"/>
  <c r="BY140" i="20"/>
  <c r="BY145" i="20" s="1"/>
  <c r="BX140" i="20"/>
  <c r="BX145" i="20" s="1"/>
  <c r="CG139" i="20"/>
  <c r="CF139" i="20"/>
  <c r="CF144" i="20" s="1"/>
  <c r="CE139" i="20"/>
  <c r="CE144" i="20" s="1"/>
  <c r="CD139" i="20"/>
  <c r="CD144" i="20" s="1"/>
  <c r="CC139" i="20"/>
  <c r="CC144" i="20" s="1"/>
  <c r="CB139" i="20"/>
  <c r="CB144" i="20" s="1"/>
  <c r="CA139" i="20"/>
  <c r="CA144" i="20" s="1"/>
  <c r="BZ139" i="20"/>
  <c r="BZ144" i="20" s="1"/>
  <c r="BY139" i="20"/>
  <c r="BX139" i="20"/>
  <c r="BX144" i="20" s="1"/>
  <c r="CG138" i="20"/>
  <c r="CG143" i="20" s="1"/>
  <c r="CF138" i="20"/>
  <c r="CE138" i="20"/>
  <c r="CE143" i="20" s="1"/>
  <c r="CD138" i="20"/>
  <c r="CC138" i="20"/>
  <c r="CC143" i="20" s="1"/>
  <c r="CB138" i="20"/>
  <c r="CA138" i="20"/>
  <c r="CA143" i="20" s="1"/>
  <c r="BZ138" i="20"/>
  <c r="BZ143" i="20" s="1"/>
  <c r="BY138" i="20"/>
  <c r="BY143" i="20" s="1"/>
  <c r="BX138" i="20"/>
  <c r="BX143" i="20" s="1"/>
  <c r="CG130" i="20"/>
  <c r="CG135" i="20" s="1"/>
  <c r="CF130" i="20"/>
  <c r="CF135" i="20" s="1"/>
  <c r="CE130" i="20"/>
  <c r="CE135" i="20" s="1"/>
  <c r="CD130" i="20"/>
  <c r="CD135" i="20" s="1"/>
  <c r="CC130" i="20"/>
  <c r="CC135" i="20" s="1"/>
  <c r="CB130" i="20"/>
  <c r="CB135" i="20" s="1"/>
  <c r="CA130" i="20"/>
  <c r="CA135" i="20" s="1"/>
  <c r="BZ130" i="20"/>
  <c r="BZ135" i="20" s="1"/>
  <c r="BY130" i="20"/>
  <c r="BY135" i="20" s="1"/>
  <c r="BX130" i="20"/>
  <c r="BX135" i="20" s="1"/>
  <c r="CG129" i="20"/>
  <c r="CF129" i="20"/>
  <c r="CF134" i="20" s="1"/>
  <c r="CE129" i="20"/>
  <c r="CE134" i="20" s="1"/>
  <c r="CD129" i="20"/>
  <c r="CD134" i="20" s="1"/>
  <c r="CC129" i="20"/>
  <c r="CC134" i="20" s="1"/>
  <c r="CB129" i="20"/>
  <c r="CA129" i="20"/>
  <c r="CA134" i="20" s="1"/>
  <c r="BZ129" i="20"/>
  <c r="BZ134" i="20" s="1"/>
  <c r="BY129" i="20"/>
  <c r="BX129" i="20"/>
  <c r="CG128" i="20"/>
  <c r="CG133" i="20" s="1"/>
  <c r="CF128" i="20"/>
  <c r="CF133" i="20" s="1"/>
  <c r="CE128" i="20"/>
  <c r="CE133" i="20" s="1"/>
  <c r="CD128" i="20"/>
  <c r="CC128" i="20"/>
  <c r="CC133" i="20" s="1"/>
  <c r="CB128" i="20"/>
  <c r="CB133" i="20" s="1"/>
  <c r="CA128" i="20"/>
  <c r="CA133" i="20" s="1"/>
  <c r="BZ128" i="20"/>
  <c r="BZ133" i="20" s="1"/>
  <c r="BY128" i="20"/>
  <c r="BY133" i="20" s="1"/>
  <c r="BX128" i="20"/>
  <c r="BX133" i="20" s="1"/>
  <c r="CG120" i="20"/>
  <c r="CG125" i="20" s="1"/>
  <c r="CF120" i="20"/>
  <c r="CF125" i="20" s="1"/>
  <c r="CE120" i="20"/>
  <c r="CE125" i="20" s="1"/>
  <c r="CD120" i="20"/>
  <c r="CD125" i="20" s="1"/>
  <c r="CC120" i="20"/>
  <c r="CC125" i="20" s="1"/>
  <c r="CB120" i="20"/>
  <c r="CB125" i="20" s="1"/>
  <c r="CA120" i="20"/>
  <c r="CA125" i="20" s="1"/>
  <c r="BZ120" i="20"/>
  <c r="BZ125" i="20" s="1"/>
  <c r="BY120" i="20"/>
  <c r="BY125" i="20" s="1"/>
  <c r="BX120" i="20"/>
  <c r="BX125" i="20" s="1"/>
  <c r="CG119" i="20"/>
  <c r="CG124" i="20" s="1"/>
  <c r="CF119" i="20"/>
  <c r="CF124" i="20" s="1"/>
  <c r="CE119" i="20"/>
  <c r="CE124" i="20" s="1"/>
  <c r="CD119" i="20"/>
  <c r="CD124" i="20" s="1"/>
  <c r="CC119" i="20"/>
  <c r="CC124" i="20" s="1"/>
  <c r="CB119" i="20"/>
  <c r="CB124" i="20" s="1"/>
  <c r="CA119" i="20"/>
  <c r="CA124" i="20" s="1"/>
  <c r="BZ119" i="20"/>
  <c r="BZ124" i="20" s="1"/>
  <c r="BY119" i="20"/>
  <c r="BY124" i="20" s="1"/>
  <c r="BX119" i="20"/>
  <c r="BX124" i="20" s="1"/>
  <c r="CG118" i="20"/>
  <c r="CG123" i="20" s="1"/>
  <c r="CF118" i="20"/>
  <c r="CF123" i="20" s="1"/>
  <c r="CE118" i="20"/>
  <c r="CD118" i="20"/>
  <c r="CD123" i="20" s="1"/>
  <c r="CC118" i="20"/>
  <c r="CB118" i="20"/>
  <c r="CB123" i="20" s="1"/>
  <c r="CA118" i="20"/>
  <c r="CA123" i="20" s="1"/>
  <c r="BZ118" i="20"/>
  <c r="BY118" i="20"/>
  <c r="BX118" i="20"/>
  <c r="CG110" i="20"/>
  <c r="CG115" i="20" s="1"/>
  <c r="CF110" i="20"/>
  <c r="CF115" i="20" s="1"/>
  <c r="CE110" i="20"/>
  <c r="CE115" i="20" s="1"/>
  <c r="CD110" i="20"/>
  <c r="CD115" i="20" s="1"/>
  <c r="CC110" i="20"/>
  <c r="CC115" i="20" s="1"/>
  <c r="CB110" i="20"/>
  <c r="CB115" i="20" s="1"/>
  <c r="CA110" i="20"/>
  <c r="CA115" i="20" s="1"/>
  <c r="BZ110" i="20"/>
  <c r="BZ115" i="20" s="1"/>
  <c r="BY110" i="20"/>
  <c r="BY115" i="20" s="1"/>
  <c r="BX110" i="20"/>
  <c r="BX115" i="20" s="1"/>
  <c r="CG109" i="20"/>
  <c r="CF109" i="20"/>
  <c r="CF114" i="20" s="1"/>
  <c r="CE109" i="20"/>
  <c r="CE114" i="20" s="1"/>
  <c r="CD109" i="20"/>
  <c r="CD114" i="20" s="1"/>
  <c r="CC109" i="20"/>
  <c r="CC114" i="20" s="1"/>
  <c r="CB109" i="20"/>
  <c r="CB114" i="20" s="1"/>
  <c r="CA109" i="20"/>
  <c r="CA114" i="20" s="1"/>
  <c r="BZ109" i="20"/>
  <c r="BY109" i="20"/>
  <c r="BY114" i="20" s="1"/>
  <c r="BX109" i="20"/>
  <c r="BX114" i="20" s="1"/>
  <c r="CG108" i="20"/>
  <c r="CG113" i="20" s="1"/>
  <c r="CF108" i="20"/>
  <c r="CE108" i="20"/>
  <c r="CD108" i="20"/>
  <c r="CD113" i="20" s="1"/>
  <c r="CC108" i="20"/>
  <c r="CC113" i="20" s="1"/>
  <c r="CB108" i="20"/>
  <c r="CB113" i="20" s="1"/>
  <c r="CA108" i="20"/>
  <c r="CA113" i="20" s="1"/>
  <c r="BZ108" i="20"/>
  <c r="BZ113" i="20" s="1"/>
  <c r="BY108" i="20"/>
  <c r="BY113" i="20" s="1"/>
  <c r="BX108" i="20"/>
  <c r="CG100" i="20"/>
  <c r="CG105" i="20" s="1"/>
  <c r="CF100" i="20"/>
  <c r="CF105" i="20" s="1"/>
  <c r="CE100" i="20"/>
  <c r="CE105" i="20" s="1"/>
  <c r="CD100" i="20"/>
  <c r="CD105" i="20" s="1"/>
  <c r="CC100" i="20"/>
  <c r="CC105" i="20" s="1"/>
  <c r="CB100" i="20"/>
  <c r="CB105" i="20" s="1"/>
  <c r="CA100" i="20"/>
  <c r="CA105" i="20" s="1"/>
  <c r="BZ100" i="20"/>
  <c r="BZ105" i="20" s="1"/>
  <c r="BY100" i="20"/>
  <c r="BY105" i="20" s="1"/>
  <c r="BX100" i="20"/>
  <c r="BX105" i="20" s="1"/>
  <c r="CG99" i="20"/>
  <c r="CG104" i="20" s="1"/>
  <c r="CF99" i="20"/>
  <c r="CF104" i="20" s="1"/>
  <c r="CE99" i="20"/>
  <c r="CE104" i="20" s="1"/>
  <c r="CD99" i="20"/>
  <c r="CD104" i="20" s="1"/>
  <c r="CC99" i="20"/>
  <c r="CC104" i="20" s="1"/>
  <c r="CB99" i="20"/>
  <c r="CB104" i="20" s="1"/>
  <c r="CA99" i="20"/>
  <c r="CA104" i="20" s="1"/>
  <c r="BZ99" i="20"/>
  <c r="BZ104" i="20" s="1"/>
  <c r="BY99" i="20"/>
  <c r="BY104" i="20" s="1"/>
  <c r="BX99" i="20"/>
  <c r="BX104" i="20" s="1"/>
  <c r="CG98" i="20"/>
  <c r="CF98" i="20"/>
  <c r="CE98" i="20"/>
  <c r="CD98" i="20"/>
  <c r="CD103" i="20" s="1"/>
  <c r="CC98" i="20"/>
  <c r="CC103" i="20" s="1"/>
  <c r="CB98" i="20"/>
  <c r="CB103" i="20" s="1"/>
  <c r="CA98" i="20"/>
  <c r="CA103" i="20" s="1"/>
  <c r="BZ98" i="20"/>
  <c r="BZ103" i="20" s="1"/>
  <c r="BY98" i="20"/>
  <c r="BX98" i="20"/>
  <c r="CG90" i="20"/>
  <c r="CG95" i="20" s="1"/>
  <c r="CF90" i="20"/>
  <c r="CF95" i="20" s="1"/>
  <c r="CE90" i="20"/>
  <c r="CE95" i="20" s="1"/>
  <c r="CD90" i="20"/>
  <c r="CD95" i="20" s="1"/>
  <c r="CC90" i="20"/>
  <c r="CC95" i="20" s="1"/>
  <c r="CB90" i="20"/>
  <c r="CB95" i="20" s="1"/>
  <c r="CA90" i="20"/>
  <c r="CA95" i="20" s="1"/>
  <c r="BZ90" i="20"/>
  <c r="BZ95" i="20" s="1"/>
  <c r="BY90" i="20"/>
  <c r="BY95" i="20" s="1"/>
  <c r="BX90" i="20"/>
  <c r="BX95" i="20" s="1"/>
  <c r="CG89" i="20"/>
  <c r="CG94" i="20" s="1"/>
  <c r="CF89" i="20"/>
  <c r="CF94" i="20" s="1"/>
  <c r="CE89" i="20"/>
  <c r="CE94" i="20" s="1"/>
  <c r="CD89" i="20"/>
  <c r="CD94" i="20" s="1"/>
  <c r="CC89" i="20"/>
  <c r="CC94" i="20" s="1"/>
  <c r="CB89" i="20"/>
  <c r="CB94" i="20" s="1"/>
  <c r="CA89" i="20"/>
  <c r="CA94" i="20" s="1"/>
  <c r="BZ89" i="20"/>
  <c r="BZ94" i="20" s="1"/>
  <c r="BY89" i="20"/>
  <c r="BY94" i="20" s="1"/>
  <c r="BX89" i="20"/>
  <c r="BX94" i="20" s="1"/>
  <c r="CG88" i="20"/>
  <c r="CF88" i="20"/>
  <c r="CE88" i="20"/>
  <c r="CD88" i="20"/>
  <c r="CD93" i="20" s="1"/>
  <c r="CC88" i="20"/>
  <c r="CC93" i="20" s="1"/>
  <c r="CB88" i="20"/>
  <c r="CB93" i="20" s="1"/>
  <c r="CA88" i="20"/>
  <c r="CA93" i="20" s="1"/>
  <c r="BZ88" i="20"/>
  <c r="BZ93" i="20" s="1"/>
  <c r="BY88" i="20"/>
  <c r="BY93" i="20" s="1"/>
  <c r="BX88" i="20"/>
  <c r="CG80" i="20"/>
  <c r="CG85" i="20" s="1"/>
  <c r="CF80" i="20"/>
  <c r="CF85" i="20" s="1"/>
  <c r="CE80" i="20"/>
  <c r="CE85" i="20" s="1"/>
  <c r="CD80" i="20"/>
  <c r="CD85" i="20" s="1"/>
  <c r="CC80" i="20"/>
  <c r="CC85" i="20" s="1"/>
  <c r="CB80" i="20"/>
  <c r="CA80" i="20"/>
  <c r="CA85" i="20" s="1"/>
  <c r="BZ80" i="20"/>
  <c r="BZ85" i="20" s="1"/>
  <c r="BY80" i="20"/>
  <c r="BY85" i="20" s="1"/>
  <c r="BX80" i="20"/>
  <c r="BX85" i="20" s="1"/>
  <c r="CG79" i="20"/>
  <c r="CG84" i="20" s="1"/>
  <c r="CF79" i="20"/>
  <c r="CF84" i="20" s="1"/>
  <c r="CE79" i="20"/>
  <c r="CE84" i="20" s="1"/>
  <c r="CD79" i="20"/>
  <c r="CD84" i="20" s="1"/>
  <c r="CC79" i="20"/>
  <c r="CC84" i="20" s="1"/>
  <c r="CB79" i="20"/>
  <c r="CB84" i="20" s="1"/>
  <c r="CA79" i="20"/>
  <c r="CA84" i="20" s="1"/>
  <c r="BZ79" i="20"/>
  <c r="BZ84" i="20" s="1"/>
  <c r="BY79" i="20"/>
  <c r="BY84" i="20" s="1"/>
  <c r="BX79" i="20"/>
  <c r="BX84" i="20" s="1"/>
  <c r="CG78" i="20"/>
  <c r="CG83" i="20" s="1"/>
  <c r="CF78" i="20"/>
  <c r="CE78" i="20"/>
  <c r="CD78" i="20"/>
  <c r="CD83" i="20" s="1"/>
  <c r="CC78" i="20"/>
  <c r="CC83" i="20" s="1"/>
  <c r="CB78" i="20"/>
  <c r="CB83" i="20" s="1"/>
  <c r="CA78" i="20"/>
  <c r="CA83" i="20" s="1"/>
  <c r="BZ78" i="20"/>
  <c r="BZ83" i="20" s="1"/>
  <c r="BY78" i="20"/>
  <c r="BY83" i="20" s="1"/>
  <c r="BX78" i="20"/>
  <c r="CG70" i="20"/>
  <c r="CG75" i="20" s="1"/>
  <c r="CF70" i="20"/>
  <c r="CF75" i="20" s="1"/>
  <c r="CE70" i="20"/>
  <c r="CE75" i="20" s="1"/>
  <c r="CD70" i="20"/>
  <c r="CD75" i="20" s="1"/>
  <c r="CC70" i="20"/>
  <c r="CC75" i="20" s="1"/>
  <c r="CB70" i="20"/>
  <c r="CB75" i="20" s="1"/>
  <c r="CA70" i="20"/>
  <c r="CA75" i="20" s="1"/>
  <c r="BZ70" i="20"/>
  <c r="BZ75" i="20" s="1"/>
  <c r="BY70" i="20"/>
  <c r="BY75" i="20" s="1"/>
  <c r="BX70" i="20"/>
  <c r="BX75" i="20" s="1"/>
  <c r="CG69" i="20"/>
  <c r="CG74" i="20" s="1"/>
  <c r="CF69" i="20"/>
  <c r="CF74" i="20" s="1"/>
  <c r="CE69" i="20"/>
  <c r="CE74" i="20" s="1"/>
  <c r="CD69" i="20"/>
  <c r="CD74" i="20" s="1"/>
  <c r="CC69" i="20"/>
  <c r="CC74" i="20" s="1"/>
  <c r="CB69" i="20"/>
  <c r="CB74" i="20" s="1"/>
  <c r="CA69" i="20"/>
  <c r="CA74" i="20" s="1"/>
  <c r="BZ69" i="20"/>
  <c r="BZ74" i="20" s="1"/>
  <c r="BY69" i="20"/>
  <c r="BY74" i="20" s="1"/>
  <c r="BX69" i="20"/>
  <c r="BX74" i="20" s="1"/>
  <c r="CG68" i="20"/>
  <c r="CG73" i="20" s="1"/>
  <c r="CF68" i="20"/>
  <c r="CF73" i="20" s="1"/>
  <c r="CE68" i="20"/>
  <c r="CD68" i="20"/>
  <c r="CC68" i="20"/>
  <c r="CB68" i="20"/>
  <c r="CB73" i="20" s="1"/>
  <c r="CA68" i="20"/>
  <c r="CA73" i="20" s="1"/>
  <c r="BZ68" i="20"/>
  <c r="BY68" i="20"/>
  <c r="BY73" i="20" s="1"/>
  <c r="BX68" i="20"/>
  <c r="BX73" i="20" s="1"/>
  <c r="CG60" i="20"/>
  <c r="CG65" i="20" s="1"/>
  <c r="CF60" i="20"/>
  <c r="CF65" i="20" s="1"/>
  <c r="CE60" i="20"/>
  <c r="CE65" i="20" s="1"/>
  <c r="CD60" i="20"/>
  <c r="CD65" i="20" s="1"/>
  <c r="CC60" i="20"/>
  <c r="CC65" i="20" s="1"/>
  <c r="CB60" i="20"/>
  <c r="CB65" i="20" s="1"/>
  <c r="CA60" i="20"/>
  <c r="CA65" i="20" s="1"/>
  <c r="BZ60" i="20"/>
  <c r="BZ65" i="20" s="1"/>
  <c r="BY60" i="20"/>
  <c r="BY65" i="20" s="1"/>
  <c r="BX60" i="20"/>
  <c r="BX65" i="20" s="1"/>
  <c r="CG59" i="20"/>
  <c r="CG64" i="20" s="1"/>
  <c r="CF59" i="20"/>
  <c r="CF64" i="20" s="1"/>
  <c r="CE59" i="20"/>
  <c r="CE64" i="20" s="1"/>
  <c r="CD59" i="20"/>
  <c r="CD64" i="20" s="1"/>
  <c r="CC59" i="20"/>
  <c r="CC64" i="20" s="1"/>
  <c r="CB59" i="20"/>
  <c r="CB64" i="20" s="1"/>
  <c r="CA59" i="20"/>
  <c r="CA64" i="20" s="1"/>
  <c r="BZ59" i="20"/>
  <c r="BZ64" i="20" s="1"/>
  <c r="BY59" i="20"/>
  <c r="BY64" i="20" s="1"/>
  <c r="BX59" i="20"/>
  <c r="BX64" i="20" s="1"/>
  <c r="CG58" i="20"/>
  <c r="CG63" i="20" s="1"/>
  <c r="CF58" i="20"/>
  <c r="CE58" i="20"/>
  <c r="CD58" i="20"/>
  <c r="CD63" i="20" s="1"/>
  <c r="CC58" i="20"/>
  <c r="CB58" i="20"/>
  <c r="CB63" i="20" s="1"/>
  <c r="CA58" i="20"/>
  <c r="CA63" i="20" s="1"/>
  <c r="BZ58" i="20"/>
  <c r="BZ63" i="20" s="1"/>
  <c r="BY58" i="20"/>
  <c r="BY63" i="20" s="1"/>
  <c r="BX58" i="20"/>
  <c r="CG50" i="20"/>
  <c r="CG55" i="20" s="1"/>
  <c r="CF50" i="20"/>
  <c r="CF55" i="20" s="1"/>
  <c r="CE50" i="20"/>
  <c r="CE55" i="20" s="1"/>
  <c r="CD50" i="20"/>
  <c r="CD55" i="20" s="1"/>
  <c r="CC50" i="20"/>
  <c r="CC55" i="20" s="1"/>
  <c r="CB50" i="20"/>
  <c r="CB55" i="20" s="1"/>
  <c r="CA50" i="20"/>
  <c r="CA55" i="20" s="1"/>
  <c r="BZ50" i="20"/>
  <c r="BZ55" i="20" s="1"/>
  <c r="BY50" i="20"/>
  <c r="BY55" i="20" s="1"/>
  <c r="BX50" i="20"/>
  <c r="BX55" i="20" s="1"/>
  <c r="CG49" i="20"/>
  <c r="CG54" i="20" s="1"/>
  <c r="CF49" i="20"/>
  <c r="CF54" i="20" s="1"/>
  <c r="CE49" i="20"/>
  <c r="CE54" i="20" s="1"/>
  <c r="CD49" i="20"/>
  <c r="CD54" i="20" s="1"/>
  <c r="CC49" i="20"/>
  <c r="CC54" i="20" s="1"/>
  <c r="CB49" i="20"/>
  <c r="CB54" i="20" s="1"/>
  <c r="CA49" i="20"/>
  <c r="CA54" i="20" s="1"/>
  <c r="BZ49" i="20"/>
  <c r="BZ54" i="20" s="1"/>
  <c r="BY49" i="20"/>
  <c r="BY54" i="20" s="1"/>
  <c r="BX49" i="20"/>
  <c r="BX54" i="20" s="1"/>
  <c r="CG48" i="20"/>
  <c r="CG53" i="20" s="1"/>
  <c r="CF48" i="20"/>
  <c r="CE48" i="20"/>
  <c r="CE53" i="20" s="1"/>
  <c r="CD48" i="20"/>
  <c r="CC48" i="20"/>
  <c r="CC53" i="20" s="1"/>
  <c r="CB48" i="20"/>
  <c r="CB53" i="20" s="1"/>
  <c r="CA48" i="20"/>
  <c r="CA53" i="20" s="1"/>
  <c r="BZ48" i="20"/>
  <c r="BZ53" i="20" s="1"/>
  <c r="BY48" i="20"/>
  <c r="BY53" i="20" s="1"/>
  <c r="BX48" i="20"/>
  <c r="BX53" i="20" s="1"/>
  <c r="CG40" i="20"/>
  <c r="CG45" i="20" s="1"/>
  <c r="CF40" i="20"/>
  <c r="CF45" i="20" s="1"/>
  <c r="CE40" i="20"/>
  <c r="CE45" i="20" s="1"/>
  <c r="CD40" i="20"/>
  <c r="CD45" i="20" s="1"/>
  <c r="CC40" i="20"/>
  <c r="CC45" i="20" s="1"/>
  <c r="CB40" i="20"/>
  <c r="CB45" i="20" s="1"/>
  <c r="CA40" i="20"/>
  <c r="CA45" i="20" s="1"/>
  <c r="BZ40" i="20"/>
  <c r="BZ45" i="20" s="1"/>
  <c r="BY40" i="20"/>
  <c r="BY45" i="20" s="1"/>
  <c r="BX40" i="20"/>
  <c r="BX45" i="20" s="1"/>
  <c r="CG39" i="20"/>
  <c r="CG44" i="20" s="1"/>
  <c r="CF39" i="20"/>
  <c r="CF44" i="20" s="1"/>
  <c r="CE39" i="20"/>
  <c r="CE44" i="20" s="1"/>
  <c r="CD39" i="20"/>
  <c r="CD44" i="20" s="1"/>
  <c r="CC39" i="20"/>
  <c r="CC44" i="20" s="1"/>
  <c r="CB39" i="20"/>
  <c r="CB44" i="20" s="1"/>
  <c r="CA39" i="20"/>
  <c r="CA44" i="20" s="1"/>
  <c r="BZ39" i="20"/>
  <c r="BZ44" i="20" s="1"/>
  <c r="BY39" i="20"/>
  <c r="BY44" i="20" s="1"/>
  <c r="BX39" i="20"/>
  <c r="BX44" i="20" s="1"/>
  <c r="CG38" i="20"/>
  <c r="CG43" i="20" s="1"/>
  <c r="CF38" i="20"/>
  <c r="CE38" i="20"/>
  <c r="CD38" i="20"/>
  <c r="CD43" i="20" s="1"/>
  <c r="CC38" i="20"/>
  <c r="CB38" i="20"/>
  <c r="CB43" i="20" s="1"/>
  <c r="CA38" i="20"/>
  <c r="CA43" i="20" s="1"/>
  <c r="BZ38" i="20"/>
  <c r="BZ43" i="20" s="1"/>
  <c r="BY38" i="20"/>
  <c r="BY43" i="20" s="1"/>
  <c r="BX38" i="20"/>
  <c r="CG30" i="20"/>
  <c r="CG35" i="20" s="1"/>
  <c r="CF30" i="20"/>
  <c r="CF35" i="20" s="1"/>
  <c r="CE30" i="20"/>
  <c r="CE35" i="20" s="1"/>
  <c r="CD30" i="20"/>
  <c r="CD35" i="20" s="1"/>
  <c r="CC30" i="20"/>
  <c r="CC35" i="20" s="1"/>
  <c r="CB30" i="20"/>
  <c r="CB35" i="20" s="1"/>
  <c r="CA30" i="20"/>
  <c r="CA35" i="20" s="1"/>
  <c r="BZ30" i="20"/>
  <c r="BZ35" i="20" s="1"/>
  <c r="BY30" i="20"/>
  <c r="BY35" i="20" s="1"/>
  <c r="BX30" i="20"/>
  <c r="BX35" i="20" s="1"/>
  <c r="CG29" i="20"/>
  <c r="CG34" i="20" s="1"/>
  <c r="CF29" i="20"/>
  <c r="CF34" i="20" s="1"/>
  <c r="CE29" i="20"/>
  <c r="CE34" i="20" s="1"/>
  <c r="CD29" i="20"/>
  <c r="CD34" i="20" s="1"/>
  <c r="CC29" i="20"/>
  <c r="CB29" i="20"/>
  <c r="CB34" i="20" s="1"/>
  <c r="CA29" i="20"/>
  <c r="CA34" i="20" s="1"/>
  <c r="BZ29" i="20"/>
  <c r="BZ34" i="20" s="1"/>
  <c r="BY29" i="20"/>
  <c r="BY34" i="20" s="1"/>
  <c r="BX29" i="20"/>
  <c r="BX34" i="20" s="1"/>
  <c r="CG28" i="20"/>
  <c r="CG33" i="20" s="1"/>
  <c r="CF28" i="20"/>
  <c r="CF33" i="20" s="1"/>
  <c r="CE28" i="20"/>
  <c r="CE33" i="20" s="1"/>
  <c r="CD28" i="20"/>
  <c r="CD33" i="20" s="1"/>
  <c r="CC28" i="20"/>
  <c r="CC33" i="20" s="1"/>
  <c r="CB28" i="20"/>
  <c r="CB33" i="20" s="1"/>
  <c r="CA28" i="20"/>
  <c r="CA33" i="20" s="1"/>
  <c r="BZ28" i="20"/>
  <c r="BY28" i="20"/>
  <c r="BY33" i="20" s="1"/>
  <c r="BX28" i="20"/>
  <c r="CG20" i="20"/>
  <c r="CG25" i="20" s="1"/>
  <c r="CF20" i="20"/>
  <c r="CF25" i="20" s="1"/>
  <c r="CE20" i="20"/>
  <c r="CE25" i="20" s="1"/>
  <c r="CD20" i="20"/>
  <c r="CD25" i="20" s="1"/>
  <c r="CC20" i="20"/>
  <c r="CC25" i="20" s="1"/>
  <c r="CB20" i="20"/>
  <c r="CA20" i="20"/>
  <c r="CA25" i="20" s="1"/>
  <c r="BZ20" i="20"/>
  <c r="BZ25" i="20" s="1"/>
  <c r="BY20" i="20"/>
  <c r="BY25" i="20" s="1"/>
  <c r="BX20" i="20"/>
  <c r="BX25" i="20" s="1"/>
  <c r="CG19" i="20"/>
  <c r="CG24" i="20" s="1"/>
  <c r="CF19" i="20"/>
  <c r="CF24" i="20" s="1"/>
  <c r="CE19" i="20"/>
  <c r="CE24" i="20" s="1"/>
  <c r="CD19" i="20"/>
  <c r="CC19" i="20"/>
  <c r="CC24" i="20" s="1"/>
  <c r="CB19" i="20"/>
  <c r="CB24" i="20" s="1"/>
  <c r="CA19" i="20"/>
  <c r="CA24" i="20" s="1"/>
  <c r="BZ19" i="20"/>
  <c r="BZ24" i="20" s="1"/>
  <c r="BY19" i="20"/>
  <c r="BY24" i="20" s="1"/>
  <c r="BX19" i="20"/>
  <c r="BX24" i="20" s="1"/>
  <c r="CG18" i="20"/>
  <c r="CG23" i="20" s="1"/>
  <c r="CF18" i="20"/>
  <c r="CE18" i="20"/>
  <c r="CD18" i="20"/>
  <c r="CD23" i="20" s="1"/>
  <c r="CC18" i="20"/>
  <c r="CC23" i="20" s="1"/>
  <c r="CB18" i="20"/>
  <c r="CB23" i="20" s="1"/>
  <c r="CA18" i="20"/>
  <c r="CA23" i="20" s="1"/>
  <c r="BZ18" i="20"/>
  <c r="BZ23" i="20" s="1"/>
  <c r="BY18" i="20"/>
  <c r="BY23" i="20" s="1"/>
  <c r="BX18" i="20"/>
  <c r="CG10" i="20"/>
  <c r="CG15" i="20" s="1"/>
  <c r="CF10" i="20"/>
  <c r="CF15" i="20" s="1"/>
  <c r="CE10" i="20"/>
  <c r="CE15" i="20" s="1"/>
  <c r="CD10" i="20"/>
  <c r="CD15" i="20" s="1"/>
  <c r="CC10" i="20"/>
  <c r="CC15" i="20" s="1"/>
  <c r="CB10" i="20"/>
  <c r="CA10" i="20"/>
  <c r="CA15" i="20" s="1"/>
  <c r="BZ10" i="20"/>
  <c r="BZ15" i="20" s="1"/>
  <c r="BY10" i="20"/>
  <c r="BY15" i="20" s="1"/>
  <c r="BX10" i="20"/>
  <c r="BX15" i="20" s="1"/>
  <c r="CG9" i="20"/>
  <c r="CG14" i="20" s="1"/>
  <c r="CF9" i="20"/>
  <c r="CF14" i="20" s="1"/>
  <c r="CE9" i="20"/>
  <c r="CE14" i="20" s="1"/>
  <c r="CD9" i="20"/>
  <c r="CC9" i="20"/>
  <c r="CC14" i="20" s="1"/>
  <c r="CB9" i="20"/>
  <c r="CB14" i="20" s="1"/>
  <c r="CA9" i="20"/>
  <c r="CA14" i="20" s="1"/>
  <c r="BZ9" i="20"/>
  <c r="BZ14" i="20" s="1"/>
  <c r="BY9" i="20"/>
  <c r="BY14" i="20" s="1"/>
  <c r="BX9" i="20"/>
  <c r="BX14" i="20" s="1"/>
  <c r="CG8" i="20"/>
  <c r="CG13" i="20" s="1"/>
  <c r="CF8" i="20"/>
  <c r="CE8" i="20"/>
  <c r="CD8" i="20"/>
  <c r="CD13" i="20" s="1"/>
  <c r="CC8" i="20"/>
  <c r="CC13" i="20" s="1"/>
  <c r="CB8" i="20"/>
  <c r="CB13" i="20" s="1"/>
  <c r="CA8" i="20"/>
  <c r="CA13" i="20" s="1"/>
  <c r="BZ8" i="20"/>
  <c r="BZ13" i="20" s="1"/>
  <c r="BY8" i="20"/>
  <c r="BY13" i="20" s="1"/>
  <c r="BX8" i="20"/>
  <c r="CJ228" i="20"/>
  <c r="CJ233" i="20" s="1"/>
  <c r="CK228" i="20"/>
  <c r="CK233" i="20" s="1"/>
  <c r="CL228" i="20"/>
  <c r="CL233" i="20" s="1"/>
  <c r="CM228" i="20"/>
  <c r="CM233" i="20" s="1"/>
  <c r="CN228" i="20"/>
  <c r="CN233" i="20" s="1"/>
  <c r="CO228" i="20"/>
  <c r="CO233" i="20" s="1"/>
  <c r="CP228" i="20"/>
  <c r="CP233" i="20" s="1"/>
  <c r="CQ228" i="20"/>
  <c r="CQ233" i="20" s="1"/>
  <c r="CR228" i="20"/>
  <c r="CR233" i="20" s="1"/>
  <c r="CS228" i="20"/>
  <c r="CS233" i="20" s="1"/>
  <c r="CJ229" i="20"/>
  <c r="CJ234" i="20" s="1"/>
  <c r="CK229" i="20"/>
  <c r="CK234" i="20" s="1"/>
  <c r="CL229" i="20"/>
  <c r="CL234" i="20" s="1"/>
  <c r="CM229" i="20"/>
  <c r="CM234" i="20" s="1"/>
  <c r="CN229" i="20"/>
  <c r="CN234" i="20" s="1"/>
  <c r="CO229" i="20"/>
  <c r="CO234" i="20" s="1"/>
  <c r="CP229" i="20"/>
  <c r="CP234" i="20" s="1"/>
  <c r="CQ229" i="20"/>
  <c r="CQ234" i="20" s="1"/>
  <c r="CR229" i="20"/>
  <c r="CR234" i="20" s="1"/>
  <c r="CS229" i="20"/>
  <c r="CS234" i="20" s="1"/>
  <c r="CJ230" i="20"/>
  <c r="CJ235" i="20" s="1"/>
  <c r="CK230" i="20"/>
  <c r="CK235" i="20" s="1"/>
  <c r="CL230" i="20"/>
  <c r="CL235" i="20" s="1"/>
  <c r="CM230" i="20"/>
  <c r="CM235" i="20" s="1"/>
  <c r="CN230" i="20"/>
  <c r="CN235" i="20" s="1"/>
  <c r="CO230" i="20"/>
  <c r="CO235" i="20" s="1"/>
  <c r="CP230" i="20"/>
  <c r="CP235" i="20" s="1"/>
  <c r="CQ230" i="20"/>
  <c r="CQ235" i="20" s="1"/>
  <c r="CR230" i="20"/>
  <c r="CR235" i="20" s="1"/>
  <c r="CS230" i="20"/>
  <c r="CS235" i="20" s="1"/>
  <c r="CS220" i="20"/>
  <c r="CS225" i="20" s="1"/>
  <c r="CR220" i="20"/>
  <c r="CR225" i="20" s="1"/>
  <c r="CQ220" i="20"/>
  <c r="CQ225" i="20" s="1"/>
  <c r="CP220" i="20"/>
  <c r="CP225" i="20" s="1"/>
  <c r="CO220" i="20"/>
  <c r="CO225" i="20" s="1"/>
  <c r="CN220" i="20"/>
  <c r="CN225" i="20" s="1"/>
  <c r="CM220" i="20"/>
  <c r="CM225" i="20" s="1"/>
  <c r="CL220" i="20"/>
  <c r="CL225" i="20" s="1"/>
  <c r="CK220" i="20"/>
  <c r="CK225" i="20" s="1"/>
  <c r="CJ220" i="20"/>
  <c r="CJ225" i="20" s="1"/>
  <c r="CS219" i="20"/>
  <c r="CS224" i="20" s="1"/>
  <c r="CR219" i="20"/>
  <c r="CR224" i="20" s="1"/>
  <c r="CQ219" i="20"/>
  <c r="CQ224" i="20" s="1"/>
  <c r="CP219" i="20"/>
  <c r="CP224" i="20" s="1"/>
  <c r="CO219" i="20"/>
  <c r="CO224" i="20" s="1"/>
  <c r="CN219" i="20"/>
  <c r="CN224" i="20" s="1"/>
  <c r="CM219" i="20"/>
  <c r="CM224" i="20" s="1"/>
  <c r="CL219" i="20"/>
  <c r="CL224" i="20" s="1"/>
  <c r="CK219" i="20"/>
  <c r="CK224" i="20" s="1"/>
  <c r="CJ219" i="20"/>
  <c r="CJ224" i="20" s="1"/>
  <c r="CS218" i="20"/>
  <c r="CS223" i="20" s="1"/>
  <c r="CR218" i="20"/>
  <c r="CR223" i="20" s="1"/>
  <c r="CQ218" i="20"/>
  <c r="CQ223" i="20" s="1"/>
  <c r="CP218" i="20"/>
  <c r="CP223" i="20" s="1"/>
  <c r="CO218" i="20"/>
  <c r="CO223" i="20" s="1"/>
  <c r="CN218" i="20"/>
  <c r="CN223" i="20" s="1"/>
  <c r="CM218" i="20"/>
  <c r="CM223" i="20" s="1"/>
  <c r="CL218" i="20"/>
  <c r="CL223" i="20" s="1"/>
  <c r="CK218" i="20"/>
  <c r="CK223" i="20" s="1"/>
  <c r="CJ218" i="20"/>
  <c r="CJ223" i="20" s="1"/>
  <c r="CS240" i="20"/>
  <c r="CS245" i="20" s="1"/>
  <c r="CR240" i="20"/>
  <c r="CR245" i="20" s="1"/>
  <c r="CQ240" i="20"/>
  <c r="CQ245" i="20" s="1"/>
  <c r="CP240" i="20"/>
  <c r="CP245" i="20" s="1"/>
  <c r="CO240" i="20"/>
  <c r="CO245" i="20" s="1"/>
  <c r="CN240" i="20"/>
  <c r="CN245" i="20" s="1"/>
  <c r="CM240" i="20"/>
  <c r="CM245" i="20" s="1"/>
  <c r="CL240" i="20"/>
  <c r="CL245" i="20" s="1"/>
  <c r="CK240" i="20"/>
  <c r="CK245" i="20" s="1"/>
  <c r="CJ240" i="20"/>
  <c r="CJ245" i="20" s="1"/>
  <c r="CS239" i="20"/>
  <c r="CS244" i="20" s="1"/>
  <c r="CR239" i="20"/>
  <c r="CR244" i="20" s="1"/>
  <c r="CQ239" i="20"/>
  <c r="CQ244" i="20" s="1"/>
  <c r="CP239" i="20"/>
  <c r="CP244" i="20" s="1"/>
  <c r="CO239" i="20"/>
  <c r="CO244" i="20" s="1"/>
  <c r="CN239" i="20"/>
  <c r="CN244" i="20" s="1"/>
  <c r="CM239" i="20"/>
  <c r="CM244" i="20" s="1"/>
  <c r="CL239" i="20"/>
  <c r="CL244" i="20" s="1"/>
  <c r="CK239" i="20"/>
  <c r="CK244" i="20" s="1"/>
  <c r="CJ239" i="20"/>
  <c r="CJ244" i="20" s="1"/>
  <c r="CS238" i="20"/>
  <c r="CS243" i="20" s="1"/>
  <c r="CR238" i="20"/>
  <c r="CR243" i="20" s="1"/>
  <c r="CQ238" i="20"/>
  <c r="CQ243" i="20" s="1"/>
  <c r="CP238" i="20"/>
  <c r="CP243" i="20" s="1"/>
  <c r="CO238" i="20"/>
  <c r="CO243" i="20" s="1"/>
  <c r="CN238" i="20"/>
  <c r="CN243" i="20" s="1"/>
  <c r="CM238" i="20"/>
  <c r="CM243" i="20" s="1"/>
  <c r="CL238" i="20"/>
  <c r="CL243" i="20" s="1"/>
  <c r="CK238" i="20"/>
  <c r="CK243" i="20" s="1"/>
  <c r="CJ238" i="20"/>
  <c r="CJ243" i="20" s="1"/>
  <c r="CS210" i="20"/>
  <c r="CS215" i="20" s="1"/>
  <c r="CR210" i="20"/>
  <c r="CR215" i="20" s="1"/>
  <c r="CQ210" i="20"/>
  <c r="CQ215" i="20" s="1"/>
  <c r="CP210" i="20"/>
  <c r="CP215" i="20" s="1"/>
  <c r="CO210" i="20"/>
  <c r="CO215" i="20" s="1"/>
  <c r="CN210" i="20"/>
  <c r="CN215" i="20" s="1"/>
  <c r="CM210" i="20"/>
  <c r="CM215" i="20" s="1"/>
  <c r="CL210" i="20"/>
  <c r="CL215" i="20" s="1"/>
  <c r="CK210" i="20"/>
  <c r="CK215" i="20" s="1"/>
  <c r="CJ210" i="20"/>
  <c r="CJ215" i="20" s="1"/>
  <c r="CS209" i="20"/>
  <c r="CS214" i="20" s="1"/>
  <c r="CR209" i="20"/>
  <c r="CR214" i="20" s="1"/>
  <c r="CQ209" i="20"/>
  <c r="CQ214" i="20" s="1"/>
  <c r="CP209" i="20"/>
  <c r="CP214" i="20" s="1"/>
  <c r="CO209" i="20"/>
  <c r="CO214" i="20" s="1"/>
  <c r="CN209" i="20"/>
  <c r="CN214" i="20" s="1"/>
  <c r="CM209" i="20"/>
  <c r="CM214" i="20" s="1"/>
  <c r="CL209" i="20"/>
  <c r="CL214" i="20" s="1"/>
  <c r="CK209" i="20"/>
  <c r="CK214" i="20" s="1"/>
  <c r="CJ209" i="20"/>
  <c r="CJ214" i="20" s="1"/>
  <c r="CS208" i="20"/>
  <c r="CS213" i="20" s="1"/>
  <c r="CR208" i="20"/>
  <c r="CR213" i="20" s="1"/>
  <c r="CQ208" i="20"/>
  <c r="CQ213" i="20" s="1"/>
  <c r="CP208" i="20"/>
  <c r="CP213" i="20" s="1"/>
  <c r="CO208" i="20"/>
  <c r="CO213" i="20" s="1"/>
  <c r="CN208" i="20"/>
  <c r="CN213" i="20" s="1"/>
  <c r="CM208" i="20"/>
  <c r="CM213" i="20" s="1"/>
  <c r="CL208" i="20"/>
  <c r="CL213" i="20" s="1"/>
  <c r="CK208" i="20"/>
  <c r="CK213" i="20" s="1"/>
  <c r="CJ208" i="20"/>
  <c r="CJ213" i="20" s="1"/>
  <c r="CS200" i="20"/>
  <c r="CS205" i="20" s="1"/>
  <c r="CR200" i="20"/>
  <c r="CR205" i="20" s="1"/>
  <c r="CQ200" i="20"/>
  <c r="CQ205" i="20" s="1"/>
  <c r="CP200" i="20"/>
  <c r="CP205" i="20" s="1"/>
  <c r="CO200" i="20"/>
  <c r="CO205" i="20" s="1"/>
  <c r="CN200" i="20"/>
  <c r="CN205" i="20" s="1"/>
  <c r="CM200" i="20"/>
  <c r="CM205" i="20" s="1"/>
  <c r="CL200" i="20"/>
  <c r="CL205" i="20" s="1"/>
  <c r="CK200" i="20"/>
  <c r="CK205" i="20" s="1"/>
  <c r="CJ200" i="20"/>
  <c r="CJ205" i="20" s="1"/>
  <c r="CS199" i="20"/>
  <c r="CS204" i="20" s="1"/>
  <c r="CR199" i="20"/>
  <c r="CR204" i="20" s="1"/>
  <c r="CQ199" i="20"/>
  <c r="CQ204" i="20" s="1"/>
  <c r="CP199" i="20"/>
  <c r="CP204" i="20" s="1"/>
  <c r="CO199" i="20"/>
  <c r="CO204" i="20" s="1"/>
  <c r="CN199" i="20"/>
  <c r="CN204" i="20" s="1"/>
  <c r="CM199" i="20"/>
  <c r="CM204" i="20" s="1"/>
  <c r="CL199" i="20"/>
  <c r="CL204" i="20" s="1"/>
  <c r="CK199" i="20"/>
  <c r="CK204" i="20" s="1"/>
  <c r="CJ199" i="20"/>
  <c r="CJ204" i="20" s="1"/>
  <c r="CS198" i="20"/>
  <c r="CS203" i="20" s="1"/>
  <c r="CR198" i="20"/>
  <c r="CR203" i="20" s="1"/>
  <c r="CQ198" i="20"/>
  <c r="CQ203" i="20" s="1"/>
  <c r="CP198" i="20"/>
  <c r="CP203" i="20" s="1"/>
  <c r="CO198" i="20"/>
  <c r="CO203" i="20" s="1"/>
  <c r="CN198" i="20"/>
  <c r="CN203" i="20" s="1"/>
  <c r="CM198" i="20"/>
  <c r="CM203" i="20" s="1"/>
  <c r="CL198" i="20"/>
  <c r="CL203" i="20" s="1"/>
  <c r="CK198" i="20"/>
  <c r="CK203" i="20" s="1"/>
  <c r="CJ198" i="20"/>
  <c r="CJ203" i="20" s="1"/>
  <c r="CS190" i="20"/>
  <c r="CS195" i="20" s="1"/>
  <c r="CR190" i="20"/>
  <c r="CR195" i="20" s="1"/>
  <c r="CQ190" i="20"/>
  <c r="CQ195" i="20" s="1"/>
  <c r="CP190" i="20"/>
  <c r="CP195" i="20" s="1"/>
  <c r="CO190" i="20"/>
  <c r="CO195" i="20" s="1"/>
  <c r="CN190" i="20"/>
  <c r="CN195" i="20" s="1"/>
  <c r="CM190" i="20"/>
  <c r="CM195" i="20" s="1"/>
  <c r="CL190" i="20"/>
  <c r="CL195" i="20" s="1"/>
  <c r="CK190" i="20"/>
  <c r="CK195" i="20" s="1"/>
  <c r="CJ190" i="20"/>
  <c r="CJ195" i="20" s="1"/>
  <c r="CS189" i="20"/>
  <c r="CS194" i="20" s="1"/>
  <c r="CR189" i="20"/>
  <c r="CR194" i="20" s="1"/>
  <c r="CQ189" i="20"/>
  <c r="CQ194" i="20" s="1"/>
  <c r="CP189" i="20"/>
  <c r="CP194" i="20" s="1"/>
  <c r="CO189" i="20"/>
  <c r="CO194" i="20" s="1"/>
  <c r="CN189" i="20"/>
  <c r="CN194" i="20" s="1"/>
  <c r="CM189" i="20"/>
  <c r="CM194" i="20" s="1"/>
  <c r="CL189" i="20"/>
  <c r="CL194" i="20" s="1"/>
  <c r="CK189" i="20"/>
  <c r="CK194" i="20" s="1"/>
  <c r="CJ189" i="20"/>
  <c r="CJ194" i="20" s="1"/>
  <c r="CS188" i="20"/>
  <c r="CS193" i="20" s="1"/>
  <c r="CR188" i="20"/>
  <c r="CR193" i="20" s="1"/>
  <c r="CQ188" i="20"/>
  <c r="CQ193" i="20" s="1"/>
  <c r="CP188" i="20"/>
  <c r="CP193" i="20" s="1"/>
  <c r="CO188" i="20"/>
  <c r="CO193" i="20" s="1"/>
  <c r="CN188" i="20"/>
  <c r="CN193" i="20" s="1"/>
  <c r="CM188" i="20"/>
  <c r="CM193" i="20" s="1"/>
  <c r="CL188" i="20"/>
  <c r="CL193" i="20" s="1"/>
  <c r="CK188" i="20"/>
  <c r="CK193" i="20" s="1"/>
  <c r="CJ188" i="20"/>
  <c r="CJ193" i="20" s="1"/>
  <c r="CS180" i="20"/>
  <c r="CS185" i="20" s="1"/>
  <c r="CR180" i="20"/>
  <c r="CR185" i="20" s="1"/>
  <c r="CQ180" i="20"/>
  <c r="CQ185" i="20" s="1"/>
  <c r="CP180" i="20"/>
  <c r="CP185" i="20" s="1"/>
  <c r="CO180" i="20"/>
  <c r="CO185" i="20" s="1"/>
  <c r="CN180" i="20"/>
  <c r="CN185" i="20" s="1"/>
  <c r="CM180" i="20"/>
  <c r="CM185" i="20" s="1"/>
  <c r="CL180" i="20"/>
  <c r="CL185" i="20" s="1"/>
  <c r="CK180" i="20"/>
  <c r="CK185" i="20" s="1"/>
  <c r="CJ180" i="20"/>
  <c r="CJ185" i="20" s="1"/>
  <c r="CS179" i="20"/>
  <c r="CS184" i="20" s="1"/>
  <c r="CR179" i="20"/>
  <c r="CR184" i="20" s="1"/>
  <c r="CQ179" i="20"/>
  <c r="CQ184" i="20" s="1"/>
  <c r="CP179" i="20"/>
  <c r="CP184" i="20" s="1"/>
  <c r="CO179" i="20"/>
  <c r="CO184" i="20" s="1"/>
  <c r="CN179" i="20"/>
  <c r="CN184" i="20" s="1"/>
  <c r="CM179" i="20"/>
  <c r="CM184" i="20" s="1"/>
  <c r="CL179" i="20"/>
  <c r="CL184" i="20" s="1"/>
  <c r="CK179" i="20"/>
  <c r="CK184" i="20" s="1"/>
  <c r="CJ179" i="20"/>
  <c r="CJ184" i="20" s="1"/>
  <c r="CS178" i="20"/>
  <c r="CS183" i="20" s="1"/>
  <c r="CR178" i="20"/>
  <c r="CR183" i="20" s="1"/>
  <c r="CQ178" i="20"/>
  <c r="CQ183" i="20" s="1"/>
  <c r="CP178" i="20"/>
  <c r="CP183" i="20" s="1"/>
  <c r="CO178" i="20"/>
  <c r="CO183" i="20" s="1"/>
  <c r="CN178" i="20"/>
  <c r="CN183" i="20" s="1"/>
  <c r="CM178" i="20"/>
  <c r="CM183" i="20" s="1"/>
  <c r="CL178" i="20"/>
  <c r="CL183" i="20" s="1"/>
  <c r="CK178" i="20"/>
  <c r="CK183" i="20" s="1"/>
  <c r="CJ178" i="20"/>
  <c r="CJ183" i="20" s="1"/>
  <c r="CS170" i="20"/>
  <c r="CS175" i="20" s="1"/>
  <c r="CR170" i="20"/>
  <c r="CR175" i="20" s="1"/>
  <c r="CQ170" i="20"/>
  <c r="CQ175" i="20" s="1"/>
  <c r="CP170" i="20"/>
  <c r="CP175" i="20" s="1"/>
  <c r="CO170" i="20"/>
  <c r="CO175" i="20" s="1"/>
  <c r="CN170" i="20"/>
  <c r="CN175" i="20" s="1"/>
  <c r="CM170" i="20"/>
  <c r="CM175" i="20" s="1"/>
  <c r="CL170" i="20"/>
  <c r="CL175" i="20" s="1"/>
  <c r="CK170" i="20"/>
  <c r="CK175" i="20" s="1"/>
  <c r="CJ170" i="20"/>
  <c r="CJ175" i="20" s="1"/>
  <c r="CS169" i="20"/>
  <c r="CS174" i="20" s="1"/>
  <c r="CR169" i="20"/>
  <c r="CR174" i="20" s="1"/>
  <c r="CQ169" i="20"/>
  <c r="CQ174" i="20" s="1"/>
  <c r="CP169" i="20"/>
  <c r="CP174" i="20" s="1"/>
  <c r="CO169" i="20"/>
  <c r="CO174" i="20" s="1"/>
  <c r="CN169" i="20"/>
  <c r="CN174" i="20" s="1"/>
  <c r="CM169" i="20"/>
  <c r="CM174" i="20" s="1"/>
  <c r="CL169" i="20"/>
  <c r="CL174" i="20" s="1"/>
  <c r="CK169" i="20"/>
  <c r="CK174" i="20" s="1"/>
  <c r="CJ169" i="20"/>
  <c r="CJ174" i="20" s="1"/>
  <c r="CS168" i="20"/>
  <c r="CS173" i="20" s="1"/>
  <c r="CR168" i="20"/>
  <c r="CR173" i="20" s="1"/>
  <c r="CQ168" i="20"/>
  <c r="CQ173" i="20" s="1"/>
  <c r="CP168" i="20"/>
  <c r="CP173" i="20" s="1"/>
  <c r="CO168" i="20"/>
  <c r="CO173" i="20" s="1"/>
  <c r="CN168" i="20"/>
  <c r="CN173" i="20" s="1"/>
  <c r="CM168" i="20"/>
  <c r="CM173" i="20" s="1"/>
  <c r="CL168" i="20"/>
  <c r="CL173" i="20" s="1"/>
  <c r="CK168" i="20"/>
  <c r="CK173" i="20" s="1"/>
  <c r="CJ168" i="20"/>
  <c r="CJ173" i="20" s="1"/>
  <c r="CS160" i="20"/>
  <c r="CS165" i="20" s="1"/>
  <c r="CR160" i="20"/>
  <c r="CR165" i="20" s="1"/>
  <c r="CQ160" i="20"/>
  <c r="CQ165" i="20" s="1"/>
  <c r="CP160" i="20"/>
  <c r="CP165" i="20" s="1"/>
  <c r="CO160" i="20"/>
  <c r="CO165" i="20" s="1"/>
  <c r="CN160" i="20"/>
  <c r="CN165" i="20" s="1"/>
  <c r="CM160" i="20"/>
  <c r="CM165" i="20" s="1"/>
  <c r="CL160" i="20"/>
  <c r="CL165" i="20" s="1"/>
  <c r="CK160" i="20"/>
  <c r="CK165" i="20" s="1"/>
  <c r="CJ160" i="20"/>
  <c r="CJ165" i="20" s="1"/>
  <c r="CS159" i="20"/>
  <c r="CS164" i="20" s="1"/>
  <c r="CR159" i="20"/>
  <c r="CR164" i="20" s="1"/>
  <c r="CQ159" i="20"/>
  <c r="CQ164" i="20" s="1"/>
  <c r="CP159" i="20"/>
  <c r="CP164" i="20" s="1"/>
  <c r="CO159" i="20"/>
  <c r="CO164" i="20" s="1"/>
  <c r="CN159" i="20"/>
  <c r="CN164" i="20" s="1"/>
  <c r="CM159" i="20"/>
  <c r="CM164" i="20" s="1"/>
  <c r="CL159" i="20"/>
  <c r="CL164" i="20" s="1"/>
  <c r="CK159" i="20"/>
  <c r="CK164" i="20" s="1"/>
  <c r="CJ159" i="20"/>
  <c r="CJ164" i="20" s="1"/>
  <c r="CS158" i="20"/>
  <c r="CS163" i="20" s="1"/>
  <c r="CR158" i="20"/>
  <c r="CR163" i="20" s="1"/>
  <c r="CQ158" i="20"/>
  <c r="CQ163" i="20" s="1"/>
  <c r="CP158" i="20"/>
  <c r="CP163" i="20" s="1"/>
  <c r="CO158" i="20"/>
  <c r="CO163" i="20" s="1"/>
  <c r="CN158" i="20"/>
  <c r="CN163" i="20" s="1"/>
  <c r="CM158" i="20"/>
  <c r="CM163" i="20" s="1"/>
  <c r="CL158" i="20"/>
  <c r="CL163" i="20" s="1"/>
  <c r="CK158" i="20"/>
  <c r="CK163" i="20" s="1"/>
  <c r="CJ158" i="20"/>
  <c r="CJ163" i="20" s="1"/>
  <c r="CS150" i="20"/>
  <c r="CS155" i="20" s="1"/>
  <c r="CR150" i="20"/>
  <c r="CR155" i="20" s="1"/>
  <c r="CQ150" i="20"/>
  <c r="CQ155" i="20" s="1"/>
  <c r="CP150" i="20"/>
  <c r="CP155" i="20" s="1"/>
  <c r="CO150" i="20"/>
  <c r="CO155" i="20" s="1"/>
  <c r="CN150" i="20"/>
  <c r="CN155" i="20" s="1"/>
  <c r="CM150" i="20"/>
  <c r="CM155" i="20" s="1"/>
  <c r="CL150" i="20"/>
  <c r="CL155" i="20" s="1"/>
  <c r="CK150" i="20"/>
  <c r="CK155" i="20" s="1"/>
  <c r="CJ150" i="20"/>
  <c r="CJ155" i="20" s="1"/>
  <c r="CS149" i="20"/>
  <c r="CS154" i="20" s="1"/>
  <c r="CR149" i="20"/>
  <c r="CR154" i="20" s="1"/>
  <c r="CQ149" i="20"/>
  <c r="CQ154" i="20" s="1"/>
  <c r="CP149" i="20"/>
  <c r="CP154" i="20" s="1"/>
  <c r="CO149" i="20"/>
  <c r="CO154" i="20" s="1"/>
  <c r="CN149" i="20"/>
  <c r="CN154" i="20" s="1"/>
  <c r="CM149" i="20"/>
  <c r="CM154" i="20" s="1"/>
  <c r="CL149" i="20"/>
  <c r="CL154" i="20" s="1"/>
  <c r="CK149" i="20"/>
  <c r="CK154" i="20" s="1"/>
  <c r="CJ149" i="20"/>
  <c r="CJ154" i="20" s="1"/>
  <c r="CS148" i="20"/>
  <c r="CS153" i="20" s="1"/>
  <c r="CR148" i="20"/>
  <c r="CR153" i="20" s="1"/>
  <c r="CQ148" i="20"/>
  <c r="CQ153" i="20" s="1"/>
  <c r="CP148" i="20"/>
  <c r="CP153" i="20" s="1"/>
  <c r="CO148" i="20"/>
  <c r="CO153" i="20" s="1"/>
  <c r="CN148" i="20"/>
  <c r="CN153" i="20" s="1"/>
  <c r="CM148" i="20"/>
  <c r="CM153" i="20" s="1"/>
  <c r="CL148" i="20"/>
  <c r="CL153" i="20" s="1"/>
  <c r="CK148" i="20"/>
  <c r="CK153" i="20" s="1"/>
  <c r="CJ148" i="20"/>
  <c r="CJ153" i="20" s="1"/>
  <c r="CS140" i="20"/>
  <c r="CS145" i="20" s="1"/>
  <c r="CR140" i="20"/>
  <c r="CR145" i="20" s="1"/>
  <c r="CQ140" i="20"/>
  <c r="CQ145" i="20" s="1"/>
  <c r="CP140" i="20"/>
  <c r="CP145" i="20" s="1"/>
  <c r="CO140" i="20"/>
  <c r="CO145" i="20" s="1"/>
  <c r="CN140" i="20"/>
  <c r="CN145" i="20" s="1"/>
  <c r="CM140" i="20"/>
  <c r="CM145" i="20" s="1"/>
  <c r="CL140" i="20"/>
  <c r="CL145" i="20" s="1"/>
  <c r="CK140" i="20"/>
  <c r="CK145" i="20" s="1"/>
  <c r="CJ140" i="20"/>
  <c r="CJ145" i="20" s="1"/>
  <c r="CS139" i="20"/>
  <c r="CS144" i="20" s="1"/>
  <c r="CR139" i="20"/>
  <c r="CR144" i="20" s="1"/>
  <c r="CQ139" i="20"/>
  <c r="CQ144" i="20" s="1"/>
  <c r="CP139" i="20"/>
  <c r="CP144" i="20" s="1"/>
  <c r="CO139" i="20"/>
  <c r="CO144" i="20" s="1"/>
  <c r="CN139" i="20"/>
  <c r="CN144" i="20" s="1"/>
  <c r="CM139" i="20"/>
  <c r="CM144" i="20" s="1"/>
  <c r="CL139" i="20"/>
  <c r="CL144" i="20" s="1"/>
  <c r="CK139" i="20"/>
  <c r="CK144" i="20" s="1"/>
  <c r="CJ139" i="20"/>
  <c r="CJ144" i="20" s="1"/>
  <c r="CS138" i="20"/>
  <c r="CS143" i="20" s="1"/>
  <c r="CR138" i="20"/>
  <c r="CR143" i="20" s="1"/>
  <c r="CQ138" i="20"/>
  <c r="CQ143" i="20" s="1"/>
  <c r="CP138" i="20"/>
  <c r="CP143" i="20" s="1"/>
  <c r="CO138" i="20"/>
  <c r="CO143" i="20" s="1"/>
  <c r="CN138" i="20"/>
  <c r="CN143" i="20" s="1"/>
  <c r="CM138" i="20"/>
  <c r="CM143" i="20" s="1"/>
  <c r="CL138" i="20"/>
  <c r="CL143" i="20" s="1"/>
  <c r="CK138" i="20"/>
  <c r="CK143" i="20" s="1"/>
  <c r="CJ138" i="20"/>
  <c r="CJ143" i="20" s="1"/>
  <c r="CS130" i="20"/>
  <c r="CS135" i="20" s="1"/>
  <c r="CR130" i="20"/>
  <c r="CR135" i="20" s="1"/>
  <c r="CQ130" i="20"/>
  <c r="CQ135" i="20" s="1"/>
  <c r="CP130" i="20"/>
  <c r="CP135" i="20" s="1"/>
  <c r="CO130" i="20"/>
  <c r="CO135" i="20" s="1"/>
  <c r="CN130" i="20"/>
  <c r="CN135" i="20" s="1"/>
  <c r="CM130" i="20"/>
  <c r="CM135" i="20" s="1"/>
  <c r="CL130" i="20"/>
  <c r="CL135" i="20" s="1"/>
  <c r="CK130" i="20"/>
  <c r="CK135" i="20" s="1"/>
  <c r="CJ130" i="20"/>
  <c r="CJ135" i="20" s="1"/>
  <c r="CS129" i="20"/>
  <c r="CS134" i="20" s="1"/>
  <c r="CR129" i="20"/>
  <c r="CR134" i="20" s="1"/>
  <c r="CQ129" i="20"/>
  <c r="CQ134" i="20" s="1"/>
  <c r="CP129" i="20"/>
  <c r="CP134" i="20" s="1"/>
  <c r="CO129" i="20"/>
  <c r="CO134" i="20" s="1"/>
  <c r="CN129" i="20"/>
  <c r="CN134" i="20" s="1"/>
  <c r="CM129" i="20"/>
  <c r="CM134" i="20" s="1"/>
  <c r="CL129" i="20"/>
  <c r="CL134" i="20" s="1"/>
  <c r="CK129" i="20"/>
  <c r="CK134" i="20" s="1"/>
  <c r="CJ129" i="20"/>
  <c r="CJ134" i="20" s="1"/>
  <c r="CS128" i="20"/>
  <c r="CS133" i="20" s="1"/>
  <c r="CR128" i="20"/>
  <c r="CR133" i="20" s="1"/>
  <c r="CQ128" i="20"/>
  <c r="CQ133" i="20" s="1"/>
  <c r="CP128" i="20"/>
  <c r="CP133" i="20" s="1"/>
  <c r="CO128" i="20"/>
  <c r="CO133" i="20" s="1"/>
  <c r="CN128" i="20"/>
  <c r="CN133" i="20" s="1"/>
  <c r="CM128" i="20"/>
  <c r="CM133" i="20" s="1"/>
  <c r="CL128" i="20"/>
  <c r="CL133" i="20" s="1"/>
  <c r="CK128" i="20"/>
  <c r="CK133" i="20" s="1"/>
  <c r="CJ128" i="20"/>
  <c r="CJ133" i="20" s="1"/>
  <c r="CS120" i="20"/>
  <c r="CS125" i="20" s="1"/>
  <c r="CR120" i="20"/>
  <c r="CR125" i="20" s="1"/>
  <c r="CQ120" i="20"/>
  <c r="CQ125" i="20" s="1"/>
  <c r="CP120" i="20"/>
  <c r="CP125" i="20" s="1"/>
  <c r="CO120" i="20"/>
  <c r="CO125" i="20" s="1"/>
  <c r="CN120" i="20"/>
  <c r="CN125" i="20" s="1"/>
  <c r="CM120" i="20"/>
  <c r="CM125" i="20" s="1"/>
  <c r="CL120" i="20"/>
  <c r="CL125" i="20" s="1"/>
  <c r="CK120" i="20"/>
  <c r="CK125" i="20" s="1"/>
  <c r="CJ120" i="20"/>
  <c r="CJ125" i="20" s="1"/>
  <c r="CS119" i="20"/>
  <c r="CS124" i="20" s="1"/>
  <c r="CR119" i="20"/>
  <c r="CR124" i="20" s="1"/>
  <c r="CQ119" i="20"/>
  <c r="CQ124" i="20" s="1"/>
  <c r="CP119" i="20"/>
  <c r="CP124" i="20" s="1"/>
  <c r="CO119" i="20"/>
  <c r="CO124" i="20" s="1"/>
  <c r="CN119" i="20"/>
  <c r="CN124" i="20" s="1"/>
  <c r="CM119" i="20"/>
  <c r="CM124" i="20" s="1"/>
  <c r="CL119" i="20"/>
  <c r="CL124" i="20" s="1"/>
  <c r="CK119" i="20"/>
  <c r="CK124" i="20" s="1"/>
  <c r="CJ119" i="20"/>
  <c r="CJ124" i="20" s="1"/>
  <c r="CS118" i="20"/>
  <c r="CS123" i="20" s="1"/>
  <c r="CR118" i="20"/>
  <c r="CR123" i="20" s="1"/>
  <c r="CQ118" i="20"/>
  <c r="CQ123" i="20" s="1"/>
  <c r="CP118" i="20"/>
  <c r="CP123" i="20" s="1"/>
  <c r="CO118" i="20"/>
  <c r="CO123" i="20" s="1"/>
  <c r="CN118" i="20"/>
  <c r="CN123" i="20" s="1"/>
  <c r="CM118" i="20"/>
  <c r="CM123" i="20" s="1"/>
  <c r="CL118" i="20"/>
  <c r="CL123" i="20" s="1"/>
  <c r="CK118" i="20"/>
  <c r="CK123" i="20" s="1"/>
  <c r="CJ118" i="20"/>
  <c r="CJ123" i="20" s="1"/>
  <c r="CS110" i="20"/>
  <c r="CS115" i="20" s="1"/>
  <c r="CR110" i="20"/>
  <c r="CR115" i="20" s="1"/>
  <c r="CQ110" i="20"/>
  <c r="CQ115" i="20" s="1"/>
  <c r="CP110" i="20"/>
  <c r="CP115" i="20" s="1"/>
  <c r="CO110" i="20"/>
  <c r="CO115" i="20" s="1"/>
  <c r="CN110" i="20"/>
  <c r="CN115" i="20" s="1"/>
  <c r="CM110" i="20"/>
  <c r="CM115" i="20" s="1"/>
  <c r="CL110" i="20"/>
  <c r="CL115" i="20" s="1"/>
  <c r="CK110" i="20"/>
  <c r="CK115" i="20" s="1"/>
  <c r="CJ110" i="20"/>
  <c r="CJ115" i="20" s="1"/>
  <c r="CS109" i="20"/>
  <c r="CS114" i="20" s="1"/>
  <c r="CR109" i="20"/>
  <c r="CR114" i="20" s="1"/>
  <c r="CQ109" i="20"/>
  <c r="CQ114" i="20" s="1"/>
  <c r="CP109" i="20"/>
  <c r="CP114" i="20" s="1"/>
  <c r="CO109" i="20"/>
  <c r="CO114" i="20" s="1"/>
  <c r="CN109" i="20"/>
  <c r="CN114" i="20" s="1"/>
  <c r="CM109" i="20"/>
  <c r="CM114" i="20" s="1"/>
  <c r="CL109" i="20"/>
  <c r="CL114" i="20" s="1"/>
  <c r="CK109" i="20"/>
  <c r="CK114" i="20" s="1"/>
  <c r="CJ109" i="20"/>
  <c r="CJ114" i="20" s="1"/>
  <c r="CS108" i="20"/>
  <c r="CS113" i="20" s="1"/>
  <c r="CR108" i="20"/>
  <c r="CR113" i="20" s="1"/>
  <c r="CQ108" i="20"/>
  <c r="CQ113" i="20" s="1"/>
  <c r="CP108" i="20"/>
  <c r="CP113" i="20" s="1"/>
  <c r="CO108" i="20"/>
  <c r="CO113" i="20" s="1"/>
  <c r="CN108" i="20"/>
  <c r="CN113" i="20" s="1"/>
  <c r="CM108" i="20"/>
  <c r="CM113" i="20" s="1"/>
  <c r="CL108" i="20"/>
  <c r="CL113" i="20" s="1"/>
  <c r="CK108" i="20"/>
  <c r="CK113" i="20" s="1"/>
  <c r="CJ108" i="20"/>
  <c r="CJ113" i="20" s="1"/>
  <c r="CS100" i="20"/>
  <c r="CS105" i="20" s="1"/>
  <c r="CR100" i="20"/>
  <c r="CR105" i="20" s="1"/>
  <c r="CQ100" i="20"/>
  <c r="CQ105" i="20" s="1"/>
  <c r="CP100" i="20"/>
  <c r="CP105" i="20" s="1"/>
  <c r="CO100" i="20"/>
  <c r="CO105" i="20" s="1"/>
  <c r="CN100" i="20"/>
  <c r="CN105" i="20" s="1"/>
  <c r="CM100" i="20"/>
  <c r="CM105" i="20" s="1"/>
  <c r="CL100" i="20"/>
  <c r="CL105" i="20" s="1"/>
  <c r="CK100" i="20"/>
  <c r="CK105" i="20" s="1"/>
  <c r="CJ100" i="20"/>
  <c r="CJ105" i="20" s="1"/>
  <c r="CS99" i="20"/>
  <c r="CS104" i="20" s="1"/>
  <c r="CR99" i="20"/>
  <c r="CR104" i="20" s="1"/>
  <c r="CQ99" i="20"/>
  <c r="CQ104" i="20" s="1"/>
  <c r="CP99" i="20"/>
  <c r="CP104" i="20" s="1"/>
  <c r="CO99" i="20"/>
  <c r="CO104" i="20" s="1"/>
  <c r="CN99" i="20"/>
  <c r="CN104" i="20" s="1"/>
  <c r="CM99" i="20"/>
  <c r="CM104" i="20" s="1"/>
  <c r="CL99" i="20"/>
  <c r="CL104" i="20" s="1"/>
  <c r="CK99" i="20"/>
  <c r="CK104" i="20" s="1"/>
  <c r="CJ99" i="20"/>
  <c r="CJ104" i="20" s="1"/>
  <c r="CS98" i="20"/>
  <c r="CS103" i="20" s="1"/>
  <c r="CR98" i="20"/>
  <c r="CR103" i="20" s="1"/>
  <c r="CQ98" i="20"/>
  <c r="CQ103" i="20" s="1"/>
  <c r="CP98" i="20"/>
  <c r="CP103" i="20" s="1"/>
  <c r="CO98" i="20"/>
  <c r="CO103" i="20" s="1"/>
  <c r="CN98" i="20"/>
  <c r="CN103" i="20" s="1"/>
  <c r="CM98" i="20"/>
  <c r="CM103" i="20" s="1"/>
  <c r="CL98" i="20"/>
  <c r="CL103" i="20" s="1"/>
  <c r="CK98" i="20"/>
  <c r="CK103" i="20" s="1"/>
  <c r="CJ98" i="20"/>
  <c r="CJ103" i="20" s="1"/>
  <c r="CS90" i="20"/>
  <c r="CS95" i="20" s="1"/>
  <c r="CR90" i="20"/>
  <c r="CR95" i="20" s="1"/>
  <c r="CQ90" i="20"/>
  <c r="CQ95" i="20" s="1"/>
  <c r="CP90" i="20"/>
  <c r="CP95" i="20" s="1"/>
  <c r="CO90" i="20"/>
  <c r="CO95" i="20" s="1"/>
  <c r="CN90" i="20"/>
  <c r="CN95" i="20" s="1"/>
  <c r="CM90" i="20"/>
  <c r="CM95" i="20" s="1"/>
  <c r="CL90" i="20"/>
  <c r="CL95" i="20" s="1"/>
  <c r="CK90" i="20"/>
  <c r="CK95" i="20" s="1"/>
  <c r="CJ90" i="20"/>
  <c r="CJ95" i="20" s="1"/>
  <c r="CS89" i="20"/>
  <c r="CS94" i="20" s="1"/>
  <c r="CR89" i="20"/>
  <c r="CR94" i="20" s="1"/>
  <c r="CQ89" i="20"/>
  <c r="CQ94" i="20" s="1"/>
  <c r="CP89" i="20"/>
  <c r="CP94" i="20" s="1"/>
  <c r="CO89" i="20"/>
  <c r="CO94" i="20" s="1"/>
  <c r="CN89" i="20"/>
  <c r="CN94" i="20" s="1"/>
  <c r="CM89" i="20"/>
  <c r="CM94" i="20" s="1"/>
  <c r="CL89" i="20"/>
  <c r="CL94" i="20" s="1"/>
  <c r="CK89" i="20"/>
  <c r="CK94" i="20" s="1"/>
  <c r="CJ89" i="20"/>
  <c r="CJ94" i="20" s="1"/>
  <c r="CS88" i="20"/>
  <c r="CS93" i="20" s="1"/>
  <c r="CR88" i="20"/>
  <c r="CR93" i="20" s="1"/>
  <c r="CQ88" i="20"/>
  <c r="CQ93" i="20" s="1"/>
  <c r="CP88" i="20"/>
  <c r="CP93" i="20" s="1"/>
  <c r="CO88" i="20"/>
  <c r="CO93" i="20" s="1"/>
  <c r="CN88" i="20"/>
  <c r="CN93" i="20" s="1"/>
  <c r="CM88" i="20"/>
  <c r="CM93" i="20" s="1"/>
  <c r="CL88" i="20"/>
  <c r="CL93" i="20" s="1"/>
  <c r="CJ88" i="20"/>
  <c r="CJ93" i="20" s="1"/>
  <c r="CS80" i="20"/>
  <c r="CS85" i="20" s="1"/>
  <c r="CR80" i="20"/>
  <c r="CR85" i="20" s="1"/>
  <c r="CQ80" i="20"/>
  <c r="CQ85" i="20" s="1"/>
  <c r="CP80" i="20"/>
  <c r="CP85" i="20" s="1"/>
  <c r="CO80" i="20"/>
  <c r="CO85" i="20" s="1"/>
  <c r="CN80" i="20"/>
  <c r="CN85" i="20" s="1"/>
  <c r="CM80" i="20"/>
  <c r="CM85" i="20" s="1"/>
  <c r="CL80" i="20"/>
  <c r="CL85" i="20" s="1"/>
  <c r="CK80" i="20"/>
  <c r="CK85" i="20" s="1"/>
  <c r="CJ80" i="20"/>
  <c r="CJ85" i="20" s="1"/>
  <c r="CS79" i="20"/>
  <c r="CS84" i="20" s="1"/>
  <c r="CR79" i="20"/>
  <c r="CR84" i="20" s="1"/>
  <c r="CQ79" i="20"/>
  <c r="CQ84" i="20" s="1"/>
  <c r="CP79" i="20"/>
  <c r="CP84" i="20" s="1"/>
  <c r="CO79" i="20"/>
  <c r="CO84" i="20" s="1"/>
  <c r="CN79" i="20"/>
  <c r="CN84" i="20" s="1"/>
  <c r="CM79" i="20"/>
  <c r="CM84" i="20" s="1"/>
  <c r="CL79" i="20"/>
  <c r="CL84" i="20" s="1"/>
  <c r="CK79" i="20"/>
  <c r="CK84" i="20" s="1"/>
  <c r="CJ79" i="20"/>
  <c r="CJ84" i="20" s="1"/>
  <c r="CS78" i="20"/>
  <c r="CS83" i="20" s="1"/>
  <c r="CR78" i="20"/>
  <c r="CR83" i="20" s="1"/>
  <c r="CQ78" i="20"/>
  <c r="CQ83" i="20" s="1"/>
  <c r="CP78" i="20"/>
  <c r="CP83" i="20" s="1"/>
  <c r="CO78" i="20"/>
  <c r="CO83" i="20" s="1"/>
  <c r="CN78" i="20"/>
  <c r="CN83" i="20" s="1"/>
  <c r="CM78" i="20"/>
  <c r="CM83" i="20" s="1"/>
  <c r="CL78" i="20"/>
  <c r="CL83" i="20" s="1"/>
  <c r="CK78" i="20"/>
  <c r="CK83" i="20" s="1"/>
  <c r="CJ78" i="20"/>
  <c r="CJ83" i="20" s="1"/>
  <c r="CS70" i="20"/>
  <c r="CS75" i="20" s="1"/>
  <c r="CR70" i="20"/>
  <c r="CR75" i="20" s="1"/>
  <c r="CQ70" i="20"/>
  <c r="CQ75" i="20" s="1"/>
  <c r="CP70" i="20"/>
  <c r="CP75" i="20" s="1"/>
  <c r="CO70" i="20"/>
  <c r="CO75" i="20" s="1"/>
  <c r="CN70" i="20"/>
  <c r="CN75" i="20" s="1"/>
  <c r="CM70" i="20"/>
  <c r="CM75" i="20" s="1"/>
  <c r="CL70" i="20"/>
  <c r="CL75" i="20" s="1"/>
  <c r="CK70" i="20"/>
  <c r="CK75" i="20" s="1"/>
  <c r="CJ70" i="20"/>
  <c r="CJ75" i="20" s="1"/>
  <c r="CS69" i="20"/>
  <c r="CS74" i="20" s="1"/>
  <c r="CR69" i="20"/>
  <c r="CR74" i="20" s="1"/>
  <c r="CQ69" i="20"/>
  <c r="CQ74" i="20" s="1"/>
  <c r="CP69" i="20"/>
  <c r="CP74" i="20" s="1"/>
  <c r="CO69" i="20"/>
  <c r="CO74" i="20" s="1"/>
  <c r="CN69" i="20"/>
  <c r="CN74" i="20" s="1"/>
  <c r="CM69" i="20"/>
  <c r="CM74" i="20" s="1"/>
  <c r="CL69" i="20"/>
  <c r="CL74" i="20" s="1"/>
  <c r="CK69" i="20"/>
  <c r="CK74" i="20" s="1"/>
  <c r="CJ69" i="20"/>
  <c r="CJ74" i="20" s="1"/>
  <c r="CS68" i="20"/>
  <c r="CS73" i="20" s="1"/>
  <c r="CR68" i="20"/>
  <c r="CR73" i="20" s="1"/>
  <c r="CQ68" i="20"/>
  <c r="CQ73" i="20" s="1"/>
  <c r="CP68" i="20"/>
  <c r="CP73" i="20" s="1"/>
  <c r="CO68" i="20"/>
  <c r="CO73" i="20" s="1"/>
  <c r="CN68" i="20"/>
  <c r="CN73" i="20" s="1"/>
  <c r="CM68" i="20"/>
  <c r="CM73" i="20" s="1"/>
  <c r="CL68" i="20"/>
  <c r="CL73" i="20" s="1"/>
  <c r="CK68" i="20"/>
  <c r="CK73" i="20" s="1"/>
  <c r="CJ68" i="20"/>
  <c r="CJ73" i="20" s="1"/>
  <c r="CS60" i="20"/>
  <c r="CR60" i="20"/>
  <c r="CR65" i="20" s="1"/>
  <c r="CQ60" i="20"/>
  <c r="CQ65" i="20" s="1"/>
  <c r="CP60" i="20"/>
  <c r="CP65" i="20" s="1"/>
  <c r="CO60" i="20"/>
  <c r="CO65" i="20" s="1"/>
  <c r="CN60" i="20"/>
  <c r="CN65" i="20" s="1"/>
  <c r="CM60" i="20"/>
  <c r="CM65" i="20" s="1"/>
  <c r="CL60" i="20"/>
  <c r="CL65" i="20" s="1"/>
  <c r="CK60" i="20"/>
  <c r="CK65" i="20" s="1"/>
  <c r="CJ60" i="20"/>
  <c r="CJ65" i="20" s="1"/>
  <c r="CS59" i="20"/>
  <c r="CS64" i="20" s="1"/>
  <c r="CR59" i="20"/>
  <c r="CR64" i="20" s="1"/>
  <c r="CQ59" i="20"/>
  <c r="CQ64" i="20" s="1"/>
  <c r="CP59" i="20"/>
  <c r="CP64" i="20" s="1"/>
  <c r="CO59" i="20"/>
  <c r="CO64" i="20" s="1"/>
  <c r="CN59" i="20"/>
  <c r="CN64" i="20" s="1"/>
  <c r="CM59" i="20"/>
  <c r="CM64" i="20" s="1"/>
  <c r="CL59" i="20"/>
  <c r="CL64" i="20" s="1"/>
  <c r="CK59" i="20"/>
  <c r="CK64" i="20" s="1"/>
  <c r="CJ59" i="20"/>
  <c r="CJ64" i="20" s="1"/>
  <c r="CS58" i="20"/>
  <c r="CS63" i="20" s="1"/>
  <c r="CR58" i="20"/>
  <c r="CR63" i="20" s="1"/>
  <c r="CQ58" i="20"/>
  <c r="CQ63" i="20" s="1"/>
  <c r="CP58" i="20"/>
  <c r="CP63" i="20" s="1"/>
  <c r="CO58" i="20"/>
  <c r="CO63" i="20" s="1"/>
  <c r="CN58" i="20"/>
  <c r="CN63" i="20" s="1"/>
  <c r="CM58" i="20"/>
  <c r="CM63" i="20" s="1"/>
  <c r="CL58" i="20"/>
  <c r="CL63" i="20" s="1"/>
  <c r="CK58" i="20"/>
  <c r="CK63" i="20" s="1"/>
  <c r="CJ58" i="20"/>
  <c r="CJ63" i="20" s="1"/>
  <c r="CS50" i="20"/>
  <c r="CS55" i="20" s="1"/>
  <c r="CR50" i="20"/>
  <c r="CR55" i="20" s="1"/>
  <c r="CQ50" i="20"/>
  <c r="CQ55" i="20" s="1"/>
  <c r="CP50" i="20"/>
  <c r="CP55" i="20" s="1"/>
  <c r="CO50" i="20"/>
  <c r="CO55" i="20" s="1"/>
  <c r="CN50" i="20"/>
  <c r="CN55" i="20" s="1"/>
  <c r="CM50" i="20"/>
  <c r="CM55" i="20" s="1"/>
  <c r="CL50" i="20"/>
  <c r="CL55" i="20" s="1"/>
  <c r="CK50" i="20"/>
  <c r="CK55" i="20" s="1"/>
  <c r="CJ50" i="20"/>
  <c r="CJ55" i="20" s="1"/>
  <c r="CS49" i="20"/>
  <c r="CS54" i="20" s="1"/>
  <c r="CR49" i="20"/>
  <c r="CR54" i="20" s="1"/>
  <c r="CQ49" i="20"/>
  <c r="CQ54" i="20" s="1"/>
  <c r="CP49" i="20"/>
  <c r="CP54" i="20" s="1"/>
  <c r="CO49" i="20"/>
  <c r="CO54" i="20" s="1"/>
  <c r="CN49" i="20"/>
  <c r="CN54" i="20" s="1"/>
  <c r="CM49" i="20"/>
  <c r="CM54" i="20" s="1"/>
  <c r="CL49" i="20"/>
  <c r="CL54" i="20" s="1"/>
  <c r="CK49" i="20"/>
  <c r="CK54" i="20" s="1"/>
  <c r="CJ49" i="20"/>
  <c r="CJ54" i="20" s="1"/>
  <c r="CS48" i="20"/>
  <c r="CS53" i="20" s="1"/>
  <c r="CR48" i="20"/>
  <c r="CR53" i="20" s="1"/>
  <c r="CQ48" i="20"/>
  <c r="CQ53" i="20" s="1"/>
  <c r="CP48" i="20"/>
  <c r="CP53" i="20" s="1"/>
  <c r="CO48" i="20"/>
  <c r="CO53" i="20" s="1"/>
  <c r="CN48" i="20"/>
  <c r="CN53" i="20" s="1"/>
  <c r="CM48" i="20"/>
  <c r="CM53" i="20" s="1"/>
  <c r="CL48" i="20"/>
  <c r="CL53" i="20" s="1"/>
  <c r="CK48" i="20"/>
  <c r="CK53" i="20" s="1"/>
  <c r="CJ48" i="20"/>
  <c r="CJ53" i="20" s="1"/>
  <c r="CS40" i="20"/>
  <c r="CS45" i="20" s="1"/>
  <c r="CR40" i="20"/>
  <c r="CR45" i="20" s="1"/>
  <c r="CQ40" i="20"/>
  <c r="CQ45" i="20" s="1"/>
  <c r="CP40" i="20"/>
  <c r="CP45" i="20" s="1"/>
  <c r="CO40" i="20"/>
  <c r="CO45" i="20" s="1"/>
  <c r="CN40" i="20"/>
  <c r="CN45" i="20" s="1"/>
  <c r="CM40" i="20"/>
  <c r="CM45" i="20" s="1"/>
  <c r="CL40" i="20"/>
  <c r="CL45" i="20" s="1"/>
  <c r="CK40" i="20"/>
  <c r="CK45" i="20" s="1"/>
  <c r="CJ40" i="20"/>
  <c r="CJ45" i="20" s="1"/>
  <c r="CS39" i="20"/>
  <c r="CS44" i="20" s="1"/>
  <c r="CR39" i="20"/>
  <c r="CR44" i="20" s="1"/>
  <c r="CQ39" i="20"/>
  <c r="CQ44" i="20" s="1"/>
  <c r="CP39" i="20"/>
  <c r="CP44" i="20" s="1"/>
  <c r="CO39" i="20"/>
  <c r="CO44" i="20" s="1"/>
  <c r="CN39" i="20"/>
  <c r="CN44" i="20" s="1"/>
  <c r="CM39" i="20"/>
  <c r="CM44" i="20" s="1"/>
  <c r="CL39" i="20"/>
  <c r="CL44" i="20" s="1"/>
  <c r="CK39" i="20"/>
  <c r="CK44" i="20" s="1"/>
  <c r="CJ39" i="20"/>
  <c r="CJ44" i="20" s="1"/>
  <c r="CS38" i="20"/>
  <c r="CS43" i="20" s="1"/>
  <c r="CR38" i="20"/>
  <c r="CR43" i="20" s="1"/>
  <c r="CQ38" i="20"/>
  <c r="CQ43" i="20" s="1"/>
  <c r="CP38" i="20"/>
  <c r="CP43" i="20" s="1"/>
  <c r="CO38" i="20"/>
  <c r="CO43" i="20" s="1"/>
  <c r="CN38" i="20"/>
  <c r="CN43" i="20" s="1"/>
  <c r="CM38" i="20"/>
  <c r="CM43" i="20" s="1"/>
  <c r="CL38" i="20"/>
  <c r="CL43" i="20" s="1"/>
  <c r="CK38" i="20"/>
  <c r="CK43" i="20" s="1"/>
  <c r="CJ38" i="20"/>
  <c r="CJ43" i="20" s="1"/>
  <c r="CS30" i="20"/>
  <c r="CS35" i="20" s="1"/>
  <c r="CR30" i="20"/>
  <c r="CR35" i="20" s="1"/>
  <c r="CQ30" i="20"/>
  <c r="CQ35" i="20" s="1"/>
  <c r="CP30" i="20"/>
  <c r="CP35" i="20" s="1"/>
  <c r="CO30" i="20"/>
  <c r="CO35" i="20" s="1"/>
  <c r="CN30" i="20"/>
  <c r="CN35" i="20" s="1"/>
  <c r="CM30" i="20"/>
  <c r="CM35" i="20" s="1"/>
  <c r="CL30" i="20"/>
  <c r="CL35" i="20" s="1"/>
  <c r="CK30" i="20"/>
  <c r="CK35" i="20" s="1"/>
  <c r="CJ30" i="20"/>
  <c r="CJ35" i="20" s="1"/>
  <c r="CS29" i="20"/>
  <c r="CS34" i="20" s="1"/>
  <c r="CR29" i="20"/>
  <c r="CR34" i="20" s="1"/>
  <c r="CQ29" i="20"/>
  <c r="CQ34" i="20" s="1"/>
  <c r="CP29" i="20"/>
  <c r="CP34" i="20" s="1"/>
  <c r="CO29" i="20"/>
  <c r="CO34" i="20" s="1"/>
  <c r="CN29" i="20"/>
  <c r="CN34" i="20" s="1"/>
  <c r="CM29" i="20"/>
  <c r="CM34" i="20" s="1"/>
  <c r="CL29" i="20"/>
  <c r="CL34" i="20" s="1"/>
  <c r="CK29" i="20"/>
  <c r="CK34" i="20" s="1"/>
  <c r="CJ29" i="20"/>
  <c r="CJ34" i="20" s="1"/>
  <c r="CS28" i="20"/>
  <c r="CS33" i="20" s="1"/>
  <c r="CR28" i="20"/>
  <c r="CR33" i="20" s="1"/>
  <c r="CQ28" i="20"/>
  <c r="CQ33" i="20" s="1"/>
  <c r="CP28" i="20"/>
  <c r="CP33" i="20" s="1"/>
  <c r="CO28" i="20"/>
  <c r="CO33" i="20" s="1"/>
  <c r="CN28" i="20"/>
  <c r="CN33" i="20" s="1"/>
  <c r="CM28" i="20"/>
  <c r="CM33" i="20" s="1"/>
  <c r="CL28" i="20"/>
  <c r="CL33" i="20" s="1"/>
  <c r="CK28" i="20"/>
  <c r="CK33" i="20" s="1"/>
  <c r="CJ28" i="20"/>
  <c r="CJ33" i="20" s="1"/>
  <c r="CS20" i="20"/>
  <c r="CS25" i="20" s="1"/>
  <c r="CR20" i="20"/>
  <c r="CR25" i="20" s="1"/>
  <c r="CQ20" i="20"/>
  <c r="CQ25" i="20" s="1"/>
  <c r="CP20" i="20"/>
  <c r="CP25" i="20" s="1"/>
  <c r="CO20" i="20"/>
  <c r="CO25" i="20" s="1"/>
  <c r="CN20" i="20"/>
  <c r="CN25" i="20" s="1"/>
  <c r="CM20" i="20"/>
  <c r="CM25" i="20" s="1"/>
  <c r="CL20" i="20"/>
  <c r="CL25" i="20" s="1"/>
  <c r="CK20" i="20"/>
  <c r="CK25" i="20" s="1"/>
  <c r="CJ20" i="20"/>
  <c r="CJ25" i="20" s="1"/>
  <c r="CS19" i="20"/>
  <c r="CS24" i="20" s="1"/>
  <c r="CR19" i="20"/>
  <c r="CR24" i="20" s="1"/>
  <c r="CQ19" i="20"/>
  <c r="CQ24" i="20" s="1"/>
  <c r="CP19" i="20"/>
  <c r="CP24" i="20" s="1"/>
  <c r="CO19" i="20"/>
  <c r="CO24" i="20" s="1"/>
  <c r="CN19" i="20"/>
  <c r="CN24" i="20" s="1"/>
  <c r="CM19" i="20"/>
  <c r="CM24" i="20" s="1"/>
  <c r="CL19" i="20"/>
  <c r="CL24" i="20" s="1"/>
  <c r="CK19" i="20"/>
  <c r="CK24" i="20" s="1"/>
  <c r="CJ19" i="20"/>
  <c r="CJ24" i="20" s="1"/>
  <c r="CS18" i="20"/>
  <c r="CS23" i="20" s="1"/>
  <c r="CR18" i="20"/>
  <c r="CR23" i="20" s="1"/>
  <c r="CQ18" i="20"/>
  <c r="CQ23" i="20" s="1"/>
  <c r="CP18" i="20"/>
  <c r="CP23" i="20" s="1"/>
  <c r="CO18" i="20"/>
  <c r="CO23" i="20" s="1"/>
  <c r="CN18" i="20"/>
  <c r="CN23" i="20" s="1"/>
  <c r="CM18" i="20"/>
  <c r="CM23" i="20" s="1"/>
  <c r="CL18" i="20"/>
  <c r="CL23" i="20" s="1"/>
  <c r="CK18" i="20"/>
  <c r="CK23" i="20" s="1"/>
  <c r="CJ18" i="20"/>
  <c r="CJ23" i="20" s="1"/>
  <c r="CS10" i="20"/>
  <c r="CS15" i="20" s="1"/>
  <c r="CR10" i="20"/>
  <c r="CR15" i="20" s="1"/>
  <c r="CQ10" i="20"/>
  <c r="CQ15" i="20" s="1"/>
  <c r="CP10" i="20"/>
  <c r="CP15" i="20" s="1"/>
  <c r="CO10" i="20"/>
  <c r="CO15" i="20" s="1"/>
  <c r="CN10" i="20"/>
  <c r="CN15" i="20" s="1"/>
  <c r="CM10" i="20"/>
  <c r="CM15" i="20" s="1"/>
  <c r="CL10" i="20"/>
  <c r="CL15" i="20" s="1"/>
  <c r="CK10" i="20"/>
  <c r="CK15" i="20" s="1"/>
  <c r="CJ10" i="20"/>
  <c r="CJ15" i="20" s="1"/>
  <c r="CS9" i="20"/>
  <c r="CS14" i="20" s="1"/>
  <c r="CR9" i="20"/>
  <c r="CR14" i="20" s="1"/>
  <c r="CQ9" i="20"/>
  <c r="CQ14" i="20" s="1"/>
  <c r="CP9" i="20"/>
  <c r="CP14" i="20" s="1"/>
  <c r="CO9" i="20"/>
  <c r="CO14" i="20" s="1"/>
  <c r="CN9" i="20"/>
  <c r="CN14" i="20" s="1"/>
  <c r="CM9" i="20"/>
  <c r="CM14" i="20" s="1"/>
  <c r="CL9" i="20"/>
  <c r="CL14" i="20" s="1"/>
  <c r="CK9" i="20"/>
  <c r="CK14" i="20" s="1"/>
  <c r="CJ9" i="20"/>
  <c r="CJ14" i="20" s="1"/>
  <c r="CS8" i="20"/>
  <c r="CS13" i="20" s="1"/>
  <c r="CR8" i="20"/>
  <c r="CR13" i="20" s="1"/>
  <c r="CQ8" i="20"/>
  <c r="CQ13" i="20" s="1"/>
  <c r="CP8" i="20"/>
  <c r="CP13" i="20" s="1"/>
  <c r="CO8" i="20"/>
  <c r="CO13" i="20" s="1"/>
  <c r="CN8" i="20"/>
  <c r="CN13" i="20" s="1"/>
  <c r="CM8" i="20"/>
  <c r="CM13" i="20" s="1"/>
  <c r="CL8" i="20"/>
  <c r="CL13" i="20" s="1"/>
  <c r="CK8" i="20"/>
  <c r="CK13" i="20" s="1"/>
  <c r="CJ8" i="20"/>
  <c r="CJ13" i="20" s="1"/>
  <c r="CK31" i="22"/>
  <c r="CK80" i="22" s="1"/>
  <c r="CS65" i="20"/>
  <c r="Z121" i="20" l="1"/>
  <c r="Z176" i="20"/>
  <c r="Z51" i="20"/>
  <c r="Z146" i="20"/>
  <c r="Z151" i="20"/>
  <c r="E64" i="19" s="1"/>
  <c r="Z221" i="20"/>
  <c r="E71" i="19" s="1"/>
  <c r="Z201" i="20"/>
  <c r="Z141" i="20"/>
  <c r="Z171" i="20"/>
  <c r="E66" i="19" s="1"/>
  <c r="Z106" i="20"/>
  <c r="E89" i="19" s="1"/>
  <c r="Z186" i="20"/>
  <c r="Z216" i="20"/>
  <c r="Z11" i="20"/>
  <c r="Z71" i="20"/>
  <c r="E56" i="19" s="1"/>
  <c r="Z196" i="20"/>
  <c r="E98" i="19" s="1"/>
  <c r="Z226" i="20"/>
  <c r="E101" i="19" s="1"/>
  <c r="Z236" i="20"/>
  <c r="E102" i="19" s="1"/>
  <c r="Z46" i="20"/>
  <c r="E83" i="19" s="1"/>
  <c r="Z126" i="20"/>
  <c r="E91" i="19" s="1"/>
  <c r="Z41" i="20"/>
  <c r="E53" i="19" s="1"/>
  <c r="Z56" i="20"/>
  <c r="Z246" i="20"/>
  <c r="E103" i="19" s="1"/>
  <c r="Z21" i="20"/>
  <c r="Z76" i="20"/>
  <c r="E86" i="19" s="1"/>
  <c r="Z181" i="20"/>
  <c r="Z31" i="20"/>
  <c r="E52" i="19" s="1"/>
  <c r="Z211" i="20"/>
  <c r="Z191" i="20"/>
  <c r="Z86" i="20"/>
  <c r="Y81" i="22"/>
  <c r="CG81" i="22"/>
  <c r="Z241" i="20"/>
  <c r="E73" i="19" s="1"/>
  <c r="Z136" i="20"/>
  <c r="E92" i="19" s="1"/>
  <c r="Z16" i="20"/>
  <c r="E80" i="19" s="1"/>
  <c r="Z101" i="20"/>
  <c r="E59" i="19" s="1"/>
  <c r="Z156" i="20"/>
  <c r="E94" i="19" s="1"/>
  <c r="Z116" i="20"/>
  <c r="E90" i="19" s="1"/>
  <c r="BU81" i="22"/>
  <c r="CS81" i="22"/>
  <c r="Z231" i="20"/>
  <c r="E72" i="19" s="1"/>
  <c r="Z91" i="20"/>
  <c r="Z96" i="20"/>
  <c r="E88" i="19" s="1"/>
  <c r="Z131" i="20"/>
  <c r="E62" i="19" s="1"/>
  <c r="AK81" i="22"/>
  <c r="Z36" i="20"/>
  <c r="E82" i="19" s="1"/>
  <c r="Z81" i="20"/>
  <c r="E57" i="19" s="1"/>
  <c r="AW81" i="22"/>
  <c r="Z161" i="20"/>
  <c r="E65" i="19" s="1"/>
  <c r="Z66" i="20"/>
  <c r="E85" i="19" s="1"/>
  <c r="Z61" i="20"/>
  <c r="E55" i="19" s="1"/>
  <c r="Z111" i="20"/>
  <c r="Z166" i="20"/>
  <c r="E95" i="19" s="1"/>
  <c r="Z206" i="20"/>
  <c r="E99" i="19" s="1"/>
  <c r="Z26" i="20"/>
  <c r="E81" i="19" s="1"/>
  <c r="E54" i="19"/>
  <c r="E68" i="19"/>
  <c r="CW88" i="20"/>
  <c r="CW93" i="20" s="1"/>
  <c r="CW96" i="20" s="1"/>
  <c r="AN231" i="20"/>
  <c r="AV231" i="20"/>
  <c r="CZ211" i="20"/>
  <c r="AJ216" i="20"/>
  <c r="DE76" i="20"/>
  <c r="DA96" i="20"/>
  <c r="CZ176" i="20"/>
  <c r="E100" i="19"/>
  <c r="E50" i="19"/>
  <c r="E96" i="19"/>
  <c r="E69" i="19"/>
  <c r="E51" i="19"/>
  <c r="E84" i="19"/>
  <c r="E58" i="19"/>
  <c r="E60" i="19"/>
  <c r="E70" i="19"/>
  <c r="E63" i="19"/>
  <c r="E93" i="19"/>
  <c r="E61" i="19"/>
  <c r="E67" i="19"/>
  <c r="E97" i="19"/>
  <c r="E87" i="19"/>
  <c r="AT246" i="20"/>
  <c r="AO231" i="20"/>
  <c r="AW231" i="20"/>
  <c r="CZ201" i="20"/>
  <c r="AE21" i="20"/>
  <c r="DA221" i="20"/>
  <c r="AO46" i="20"/>
  <c r="AW46" i="20"/>
  <c r="DD141" i="20"/>
  <c r="DD246" i="20"/>
  <c r="BC186" i="20"/>
  <c r="AQ26" i="20"/>
  <c r="CX186" i="20"/>
  <c r="CW136" i="20"/>
  <c r="DB201" i="20"/>
  <c r="CE61" i="20"/>
  <c r="CG76" i="20"/>
  <c r="AZ41" i="20"/>
  <c r="BH41" i="20"/>
  <c r="AU111" i="20"/>
  <c r="CV96" i="20"/>
  <c r="DD96" i="20"/>
  <c r="CV56" i="20"/>
  <c r="DD56" i="20"/>
  <c r="DB203" i="20"/>
  <c r="DB206" i="20" s="1"/>
  <c r="AU186" i="20"/>
  <c r="AQ186" i="20"/>
  <c r="AO191" i="20"/>
  <c r="AW191" i="20"/>
  <c r="AF56" i="20"/>
  <c r="DD26" i="20"/>
  <c r="CX46" i="20"/>
  <c r="CZ186" i="20"/>
  <c r="CV191" i="20"/>
  <c r="BX131" i="20"/>
  <c r="CE236" i="20"/>
  <c r="BU11" i="20"/>
  <c r="BC131" i="20"/>
  <c r="CW16" i="20"/>
  <c r="DE16" i="20"/>
  <c r="DA56" i="20"/>
  <c r="CW216" i="20"/>
  <c r="BZ86" i="20"/>
  <c r="BX201" i="20"/>
  <c r="CF201" i="20"/>
  <c r="BR36" i="20"/>
  <c r="AO181" i="20"/>
  <c r="AS206" i="20"/>
  <c r="CY126" i="20"/>
  <c r="CX211" i="20"/>
  <c r="CV186" i="20"/>
  <c r="BZ31" i="20"/>
  <c r="BO56" i="20"/>
  <c r="BC61" i="20"/>
  <c r="BD81" i="20"/>
  <c r="BB91" i="20"/>
  <c r="BB146" i="20"/>
  <c r="AP71" i="20"/>
  <c r="AR86" i="20"/>
  <c r="AI51" i="20"/>
  <c r="CX81" i="20"/>
  <c r="BA181" i="20"/>
  <c r="BI181" i="20"/>
  <c r="DB31" i="20"/>
  <c r="BO176" i="20"/>
  <c r="BC16" i="20"/>
  <c r="BD136" i="20"/>
  <c r="AE41" i="20"/>
  <c r="AI41" i="20"/>
  <c r="AG56" i="20"/>
  <c r="AI126" i="20"/>
  <c r="AD206" i="20"/>
  <c r="AD216" i="20"/>
  <c r="AC231" i="20"/>
  <c r="AK231" i="20"/>
  <c r="CY41" i="20"/>
  <c r="DD143" i="20"/>
  <c r="DD146" i="20" s="1"/>
  <c r="BO121" i="20"/>
  <c r="BL151" i="20"/>
  <c r="BT151" i="20"/>
  <c r="BL191" i="20"/>
  <c r="BT191" i="20"/>
  <c r="AZ31" i="20"/>
  <c r="BH31" i="20"/>
  <c r="BG146" i="20"/>
  <c r="AN161" i="20"/>
  <c r="AV161" i="20"/>
  <c r="AH106" i="20"/>
  <c r="AE146" i="20"/>
  <c r="AC141" i="20"/>
  <c r="AK141" i="20"/>
  <c r="AD186" i="20"/>
  <c r="DC46" i="20"/>
  <c r="CY61" i="20"/>
  <c r="CW76" i="20"/>
  <c r="CW116" i="20"/>
  <c r="CV151" i="20"/>
  <c r="CA226" i="20"/>
  <c r="BM21" i="20"/>
  <c r="BN111" i="20"/>
  <c r="BP126" i="20"/>
  <c r="BR136" i="20"/>
  <c r="BQ176" i="20"/>
  <c r="BS186" i="20"/>
  <c r="AT131" i="20"/>
  <c r="AO211" i="20"/>
  <c r="AW211" i="20"/>
  <c r="AP226" i="20"/>
  <c r="AW233" i="20"/>
  <c r="AW236" i="20" s="1"/>
  <c r="AE31" i="20"/>
  <c r="AG91" i="20"/>
  <c r="CV41" i="20"/>
  <c r="DD46" i="20"/>
  <c r="CZ76" i="20"/>
  <c r="CV141" i="20"/>
  <c r="CW151" i="20"/>
  <c r="DC166" i="20"/>
  <c r="CB126" i="20"/>
  <c r="BX176" i="20"/>
  <c r="BZ186" i="20"/>
  <c r="BM141" i="20"/>
  <c r="BU141" i="20"/>
  <c r="BL241" i="20"/>
  <c r="BT241" i="20"/>
  <c r="AF31" i="20"/>
  <c r="AD176" i="20"/>
  <c r="DC11" i="20"/>
  <c r="CX31" i="20"/>
  <c r="DD66" i="20"/>
  <c r="DD151" i="20"/>
  <c r="DD191" i="20"/>
  <c r="CV216" i="20"/>
  <c r="CV236" i="20"/>
  <c r="AP51" i="20"/>
  <c r="CX13" i="20"/>
  <c r="CX16" i="20" s="1"/>
  <c r="CX11" i="20"/>
  <c r="CV23" i="20"/>
  <c r="CV26" i="20" s="1"/>
  <c r="CV21" i="20"/>
  <c r="CX74" i="20"/>
  <c r="CX76" i="20" s="1"/>
  <c r="CX71" i="20"/>
  <c r="CZ103" i="20"/>
  <c r="CZ106" i="20" s="1"/>
  <c r="CZ101" i="20"/>
  <c r="CX113" i="20"/>
  <c r="CX116" i="20" s="1"/>
  <c r="CX111" i="20"/>
  <c r="DD225" i="20"/>
  <c r="DD226" i="20" s="1"/>
  <c r="DD221" i="20"/>
  <c r="BB46" i="20"/>
  <c r="BB136" i="20"/>
  <c r="BB176" i="20"/>
  <c r="BD246" i="20"/>
  <c r="AW74" i="20"/>
  <c r="AW76" i="20" s="1"/>
  <c r="AW71" i="20"/>
  <c r="AC221" i="20"/>
  <c r="AK221" i="20"/>
  <c r="CY35" i="20"/>
  <c r="CY36" i="20" s="1"/>
  <c r="CY31" i="20"/>
  <c r="DC131" i="20"/>
  <c r="DC134" i="20"/>
  <c r="DC136" i="20" s="1"/>
  <c r="DB151" i="20"/>
  <c r="DB153" i="20"/>
  <c r="DB156" i="20" s="1"/>
  <c r="DB161" i="20"/>
  <c r="CX181" i="20"/>
  <c r="CV193" i="20"/>
  <c r="CV196" i="20" s="1"/>
  <c r="DC211" i="20"/>
  <c r="CX243" i="20"/>
  <c r="CX246" i="20" s="1"/>
  <c r="CX241" i="20"/>
  <c r="DA223" i="20"/>
  <c r="DA226" i="20" s="1"/>
  <c r="BR241" i="20"/>
  <c r="CY83" i="20"/>
  <c r="CY86" i="20" s="1"/>
  <c r="CY81" i="20"/>
  <c r="CX121" i="20"/>
  <c r="CX123" i="20"/>
  <c r="CX126" i="20" s="1"/>
  <c r="CY141" i="20"/>
  <c r="DC181" i="20"/>
  <c r="DC183" i="20"/>
  <c r="DC186" i="20" s="1"/>
  <c r="CY181" i="20"/>
  <c r="BY116" i="20"/>
  <c r="BY171" i="20"/>
  <c r="CG171" i="20"/>
  <c r="AW64" i="20"/>
  <c r="AW66" i="20" s="1"/>
  <c r="AW61" i="20"/>
  <c r="DD106" i="20"/>
  <c r="DD216" i="20"/>
  <c r="DA186" i="20"/>
  <c r="CW225" i="20"/>
  <c r="CW226" i="20" s="1"/>
  <c r="CW221" i="20"/>
  <c r="BY66" i="20"/>
  <c r="BP56" i="20"/>
  <c r="BB66" i="20"/>
  <c r="BC81" i="20"/>
  <c r="AW54" i="20"/>
  <c r="AW56" i="20" s="1"/>
  <c r="AW51" i="20"/>
  <c r="AV163" i="20"/>
  <c r="AV166" i="20" s="1"/>
  <c r="AI83" i="20"/>
  <c r="AI86" i="20" s="1"/>
  <c r="AI81" i="20"/>
  <c r="CV31" i="20"/>
  <c r="DD31" i="20"/>
  <c r="DE71" i="20"/>
  <c r="DE116" i="20"/>
  <c r="DA246" i="20"/>
  <c r="DB233" i="20"/>
  <c r="DB236" i="20" s="1"/>
  <c r="DB231" i="20"/>
  <c r="CY104" i="20"/>
  <c r="CY106" i="20" s="1"/>
  <c r="CY101" i="20"/>
  <c r="CX171" i="20"/>
  <c r="CX173" i="20"/>
  <c r="CX176" i="20" s="1"/>
  <c r="CB131" i="20"/>
  <c r="CF141" i="20"/>
  <c r="AZ11" i="20"/>
  <c r="BH11" i="20"/>
  <c r="BD46" i="20"/>
  <c r="AP96" i="20"/>
  <c r="AK125" i="20"/>
  <c r="AK126" i="20" s="1"/>
  <c r="AK121" i="20"/>
  <c r="DD21" i="20"/>
  <c r="CX146" i="20"/>
  <c r="DC233" i="20"/>
  <c r="DC236" i="20" s="1"/>
  <c r="DC231" i="20"/>
  <c r="BZ16" i="20"/>
  <c r="BX41" i="20"/>
  <c r="CF41" i="20"/>
  <c r="BX91" i="20"/>
  <c r="CF91" i="20"/>
  <c r="BL201" i="20"/>
  <c r="BT201" i="20"/>
  <c r="BN216" i="20"/>
  <c r="BC26" i="20"/>
  <c r="BD66" i="20"/>
  <c r="AP81" i="20"/>
  <c r="AW94" i="20"/>
  <c r="AW96" i="20" s="1"/>
  <c r="AW91" i="20"/>
  <c r="DB66" i="20"/>
  <c r="CZ64" i="20"/>
  <c r="CZ66" i="20" s="1"/>
  <c r="CZ61" i="20"/>
  <c r="CX84" i="20"/>
  <c r="CX86" i="20" s="1"/>
  <c r="DE111" i="20"/>
  <c r="DC246" i="20"/>
  <c r="CY226" i="20"/>
  <c r="AH61" i="20"/>
  <c r="AD146" i="20"/>
  <c r="CY66" i="20"/>
  <c r="DB106" i="20"/>
  <c r="CZ116" i="20"/>
  <c r="CY136" i="20"/>
  <c r="DA141" i="20"/>
  <c r="DB166" i="20"/>
  <c r="CV181" i="20"/>
  <c r="DA181" i="20"/>
  <c r="DE196" i="20"/>
  <c r="CW211" i="20"/>
  <c r="DE211" i="20"/>
  <c r="CZ213" i="20"/>
  <c r="CZ216" i="20" s="1"/>
  <c r="DB221" i="20"/>
  <c r="CV221" i="20"/>
  <c r="DD236" i="20"/>
  <c r="DE231" i="20"/>
  <c r="DE146" i="20"/>
  <c r="CW156" i="20"/>
  <c r="DD196" i="20"/>
  <c r="AR16" i="20"/>
  <c r="AV136" i="20"/>
  <c r="AQ246" i="20"/>
  <c r="AC11" i="20"/>
  <c r="AK11" i="20"/>
  <c r="AF21" i="20"/>
  <c r="AG36" i="20"/>
  <c r="AH56" i="20"/>
  <c r="AH96" i="20"/>
  <c r="AB201" i="20"/>
  <c r="AJ201" i="20"/>
  <c r="AC241" i="20"/>
  <c r="AK241" i="20"/>
  <c r="CX21" i="20"/>
  <c r="CV51" i="20"/>
  <c r="CW61" i="20"/>
  <c r="DE61" i="20"/>
  <c r="DC61" i="20"/>
  <c r="DC71" i="20"/>
  <c r="CZ121" i="20"/>
  <c r="DA136" i="20"/>
  <c r="CX156" i="20"/>
  <c r="CV156" i="20"/>
  <c r="CZ171" i="20"/>
  <c r="DE216" i="20"/>
  <c r="DB246" i="20"/>
  <c r="CZ246" i="20"/>
  <c r="CY221" i="20"/>
  <c r="CD176" i="20"/>
  <c r="BO41" i="20"/>
  <c r="BQ56" i="20"/>
  <c r="BN101" i="20"/>
  <c r="BR126" i="20"/>
  <c r="BO151" i="20"/>
  <c r="BO221" i="20"/>
  <c r="BA31" i="20"/>
  <c r="BI31" i="20"/>
  <c r="BB86" i="20"/>
  <c r="AS11" i="20"/>
  <c r="AU61" i="20"/>
  <c r="AU71" i="20"/>
  <c r="AU91" i="20"/>
  <c r="AP216" i="20"/>
  <c r="AF11" i="20"/>
  <c r="AG46" i="20"/>
  <c r="AD116" i="20"/>
  <c r="AB151" i="20"/>
  <c r="AJ151" i="20"/>
  <c r="AC211" i="20"/>
  <c r="AK211" i="20"/>
  <c r="CZ36" i="20"/>
  <c r="CW51" i="20"/>
  <c r="CV81" i="20"/>
  <c r="DD86" i="20"/>
  <c r="DD81" i="20"/>
  <c r="CV91" i="20"/>
  <c r="CW101" i="20"/>
  <c r="DE101" i="20"/>
  <c r="DC111" i="20"/>
  <c r="DA121" i="20"/>
  <c r="CY186" i="20"/>
  <c r="CV246" i="20"/>
  <c r="DE226" i="20"/>
  <c r="BX181" i="20"/>
  <c r="CF181" i="20"/>
  <c r="BP46" i="20"/>
  <c r="BO141" i="20"/>
  <c r="BL171" i="20"/>
  <c r="AZ26" i="20"/>
  <c r="BH21" i="20"/>
  <c r="BG116" i="20"/>
  <c r="BB156" i="20"/>
  <c r="BG176" i="20"/>
  <c r="BB196" i="20"/>
  <c r="AN31" i="20"/>
  <c r="AV31" i="20"/>
  <c r="AR61" i="20"/>
  <c r="AR71" i="20"/>
  <c r="AN91" i="20"/>
  <c r="AV91" i="20"/>
  <c r="AP111" i="20"/>
  <c r="AR156" i="20"/>
  <c r="AH21" i="20"/>
  <c r="AD61" i="20"/>
  <c r="AI76" i="20"/>
  <c r="AC161" i="20"/>
  <c r="AK161" i="20"/>
  <c r="AG176" i="20"/>
  <c r="AB231" i="20"/>
  <c r="AJ231" i="20"/>
  <c r="DA41" i="20"/>
  <c r="DD51" i="20"/>
  <c r="CZ146" i="20"/>
  <c r="CZ161" i="20"/>
  <c r="DC206" i="20"/>
  <c r="CV241" i="20"/>
  <c r="DD241" i="20"/>
  <c r="CZ231" i="20"/>
  <c r="BA21" i="20"/>
  <c r="BI21" i="20"/>
  <c r="BC36" i="20"/>
  <c r="BA66" i="20"/>
  <c r="BB71" i="20"/>
  <c r="AZ111" i="20"/>
  <c r="BH111" i="20"/>
  <c r="BD116" i="20"/>
  <c r="AZ121" i="20"/>
  <c r="BH121" i="20"/>
  <c r="BG166" i="20"/>
  <c r="BC196" i="20"/>
  <c r="BA191" i="20"/>
  <c r="BI191" i="20"/>
  <c r="AO26" i="20"/>
  <c r="AW26" i="20"/>
  <c r="AO36" i="20"/>
  <c r="AW36" i="20"/>
  <c r="AN191" i="20"/>
  <c r="AV191" i="20"/>
  <c r="AN211" i="20"/>
  <c r="AH11" i="20"/>
  <c r="AE61" i="20"/>
  <c r="AB131" i="20"/>
  <c r="AJ131" i="20"/>
  <c r="AD196" i="20"/>
  <c r="AC201" i="20"/>
  <c r="AK201" i="20"/>
  <c r="DB11" i="20"/>
  <c r="CZ11" i="20"/>
  <c r="DA21" i="20"/>
  <c r="CX41" i="20"/>
  <c r="DC86" i="20"/>
  <c r="DD91" i="20"/>
  <c r="CW121" i="20"/>
  <c r="DB136" i="20"/>
  <c r="DB191" i="20"/>
  <c r="CV206" i="20"/>
  <c r="DD206" i="20"/>
  <c r="DB23" i="20"/>
  <c r="DB26" i="20" s="1"/>
  <c r="DB21" i="20"/>
  <c r="DB91" i="20"/>
  <c r="DB93" i="20"/>
  <c r="DB96" i="20" s="1"/>
  <c r="DC16" i="20"/>
  <c r="DC26" i="20"/>
  <c r="DA36" i="20"/>
  <c r="DC151" i="20"/>
  <c r="DC153" i="20"/>
  <c r="DC156" i="20" s="1"/>
  <c r="CY155" i="20"/>
  <c r="CY156" i="20" s="1"/>
  <c r="CY151" i="20"/>
  <c r="DB36" i="20"/>
  <c r="DB51" i="20"/>
  <c r="DB53" i="20"/>
  <c r="DB56" i="20" s="1"/>
  <c r="DA114" i="20"/>
  <c r="DA116" i="20" s="1"/>
  <c r="DA111" i="20"/>
  <c r="CY21" i="20"/>
  <c r="CY23" i="20"/>
  <c r="CY26" i="20" s="1"/>
  <c r="CW21" i="20"/>
  <c r="CW24" i="20"/>
  <c r="CW26" i="20" s="1"/>
  <c r="DE21" i="20"/>
  <c r="DE24" i="20"/>
  <c r="DE26" i="20" s="1"/>
  <c r="CW31" i="20"/>
  <c r="CW33" i="20"/>
  <c r="CW36" i="20" s="1"/>
  <c r="DE31" i="20"/>
  <c r="DE33" i="20"/>
  <c r="DE36" i="20" s="1"/>
  <c r="DC31" i="20"/>
  <c r="DC34" i="20"/>
  <c r="DC36" i="20" s="1"/>
  <c r="DC113" i="20"/>
  <c r="DC116" i="20" s="1"/>
  <c r="DA173" i="20"/>
  <c r="DA176" i="20" s="1"/>
  <c r="DA171" i="20"/>
  <c r="DA11" i="20"/>
  <c r="DA13" i="20"/>
  <c r="DA16" i="20" s="1"/>
  <c r="CY11" i="20"/>
  <c r="CY14" i="20"/>
  <c r="CY16" i="20" s="1"/>
  <c r="DB176" i="20"/>
  <c r="CZ21" i="20"/>
  <c r="CV131" i="20"/>
  <c r="CV133" i="20"/>
  <c r="CV136" i="20" s="1"/>
  <c r="DD131" i="20"/>
  <c r="DD133" i="20"/>
  <c r="DD136" i="20" s="1"/>
  <c r="CZ131" i="20"/>
  <c r="CZ135" i="20"/>
  <c r="CZ136" i="20" s="1"/>
  <c r="DA26" i="20"/>
  <c r="DA74" i="20"/>
  <c r="DA76" i="20" s="1"/>
  <c r="DA71" i="20"/>
  <c r="CV13" i="20"/>
  <c r="CV16" i="20" s="1"/>
  <c r="CV11" i="20"/>
  <c r="DD13" i="20"/>
  <c r="DD16" i="20" s="1"/>
  <c r="DD11" i="20"/>
  <c r="DC73" i="20"/>
  <c r="DC76" i="20" s="1"/>
  <c r="DA201" i="20"/>
  <c r="DA203" i="20"/>
  <c r="DA206" i="20" s="1"/>
  <c r="DE205" i="20"/>
  <c r="DE206" i="20" s="1"/>
  <c r="DE201" i="20"/>
  <c r="CZ31" i="20"/>
  <c r="DC53" i="20"/>
  <c r="DC56" i="20" s="1"/>
  <c r="DC51" i="20"/>
  <c r="DE63" i="20"/>
  <c r="DE66" i="20" s="1"/>
  <c r="CV71" i="20"/>
  <c r="CV73" i="20"/>
  <c r="CV76" i="20" s="1"/>
  <c r="DD71" i="20"/>
  <c r="DD73" i="20"/>
  <c r="DD76" i="20" s="1"/>
  <c r="CZ71" i="20"/>
  <c r="DC93" i="20"/>
  <c r="DC96" i="20" s="1"/>
  <c r="DC91" i="20"/>
  <c r="DC106" i="20"/>
  <c r="DE103" i="20"/>
  <c r="DE106" i="20" s="1"/>
  <c r="CV111" i="20"/>
  <c r="CV113" i="20"/>
  <c r="CV116" i="20" s="1"/>
  <c r="DD111" i="20"/>
  <c r="DD113" i="20"/>
  <c r="DD116" i="20" s="1"/>
  <c r="DB111" i="20"/>
  <c r="DB114" i="20"/>
  <c r="DB116" i="20" s="1"/>
  <c r="CZ111" i="20"/>
  <c r="CV123" i="20"/>
  <c r="CV126" i="20" s="1"/>
  <c r="CV121" i="20"/>
  <c r="DD123" i="20"/>
  <c r="DD126" i="20" s="1"/>
  <c r="DD121" i="20"/>
  <c r="CW201" i="20"/>
  <c r="CW11" i="20"/>
  <c r="DE11" i="20"/>
  <c r="DB13" i="20"/>
  <c r="DB16" i="20" s="1"/>
  <c r="CZ14" i="20"/>
  <c r="CZ16" i="20" s="1"/>
  <c r="DC21" i="20"/>
  <c r="CZ23" i="20"/>
  <c r="CZ26" i="20" s="1"/>
  <c r="CX24" i="20"/>
  <c r="CX26" i="20" s="1"/>
  <c r="DA31" i="20"/>
  <c r="CX33" i="20"/>
  <c r="CX36" i="20" s="1"/>
  <c r="CV34" i="20"/>
  <c r="CV36" i="20" s="1"/>
  <c r="DD34" i="20"/>
  <c r="DD36" i="20" s="1"/>
  <c r="CW43" i="20"/>
  <c r="CW46" i="20" s="1"/>
  <c r="CW41" i="20"/>
  <c r="DE43" i="20"/>
  <c r="DE46" i="20" s="1"/>
  <c r="DE41" i="20"/>
  <c r="DC41" i="20"/>
  <c r="DA51" i="20"/>
  <c r="CV61" i="20"/>
  <c r="DD61" i="20"/>
  <c r="DB61" i="20"/>
  <c r="CW83" i="20"/>
  <c r="CW86" i="20" s="1"/>
  <c r="CW81" i="20"/>
  <c r="DE83" i="20"/>
  <c r="DE86" i="20" s="1"/>
  <c r="DE81" i="20"/>
  <c r="DC81" i="20"/>
  <c r="DA91" i="20"/>
  <c r="CV101" i="20"/>
  <c r="DD101" i="20"/>
  <c r="DB101" i="20"/>
  <c r="DE121" i="20"/>
  <c r="DE123" i="20"/>
  <c r="DE126" i="20" s="1"/>
  <c r="DC121" i="20"/>
  <c r="DC124" i="20"/>
  <c r="DC126" i="20" s="1"/>
  <c r="CW123" i="20"/>
  <c r="CW126" i="20" s="1"/>
  <c r="CX133" i="20"/>
  <c r="CX136" i="20" s="1"/>
  <c r="CX131" i="20"/>
  <c r="DC146" i="20"/>
  <c r="DE156" i="20"/>
  <c r="DE151" i="20"/>
  <c r="DD181" i="20"/>
  <c r="DD183" i="20"/>
  <c r="DD186" i="20" s="1"/>
  <c r="DE191" i="20"/>
  <c r="CY243" i="20"/>
  <c r="CY246" i="20" s="1"/>
  <c r="CY241" i="20"/>
  <c r="CX226" i="20"/>
  <c r="CV226" i="20"/>
  <c r="CW56" i="20"/>
  <c r="DC101" i="20"/>
  <c r="CY196" i="20"/>
  <c r="CZ41" i="20"/>
  <c r="CV43" i="20"/>
  <c r="CV46" i="20" s="1"/>
  <c r="CY51" i="20"/>
  <c r="DE51" i="20"/>
  <c r="CW63" i="20"/>
  <c r="CW66" i="20" s="1"/>
  <c r="DC64" i="20"/>
  <c r="DC66" i="20" s="1"/>
  <c r="CZ81" i="20"/>
  <c r="CV83" i="20"/>
  <c r="CV86" i="20" s="1"/>
  <c r="CY91" i="20"/>
  <c r="DE91" i="20"/>
  <c r="CW103" i="20"/>
  <c r="CW106" i="20" s="1"/>
  <c r="DB126" i="20"/>
  <c r="DE136" i="20"/>
  <c r="CW143" i="20"/>
  <c r="CW146" i="20" s="1"/>
  <c r="CW141" i="20"/>
  <c r="DE141" i="20"/>
  <c r="CY166" i="20"/>
  <c r="DA196" i="20"/>
  <c r="CX206" i="20"/>
  <c r="DA213" i="20"/>
  <c r="DA216" i="20" s="1"/>
  <c r="DA211" i="20"/>
  <c r="DA231" i="20"/>
  <c r="DA233" i="20"/>
  <c r="DA236" i="20" s="1"/>
  <c r="DE236" i="20"/>
  <c r="DD41" i="20"/>
  <c r="DE56" i="20"/>
  <c r="CW193" i="20"/>
  <c r="CW196" i="20" s="1"/>
  <c r="CW191" i="20"/>
  <c r="CY46" i="20"/>
  <c r="CX51" i="20"/>
  <c r="CV66" i="20"/>
  <c r="CX101" i="20"/>
  <c r="CX103" i="20"/>
  <c r="CX106" i="20" s="1"/>
  <c r="CY113" i="20"/>
  <c r="CY116" i="20" s="1"/>
  <c r="CY111" i="20"/>
  <c r="CZ126" i="20"/>
  <c r="CV166" i="20"/>
  <c r="CZ43" i="20"/>
  <c r="CZ46" i="20" s="1"/>
  <c r="CZ51" i="20"/>
  <c r="CZ53" i="20"/>
  <c r="CZ56" i="20" s="1"/>
  <c r="CX56" i="20"/>
  <c r="DA81" i="20"/>
  <c r="CZ86" i="20"/>
  <c r="CZ91" i="20"/>
  <c r="CZ93" i="20"/>
  <c r="CZ96" i="20" s="1"/>
  <c r="CX96" i="20"/>
  <c r="DA126" i="20"/>
  <c r="CY131" i="20"/>
  <c r="CX166" i="20"/>
  <c r="CY171" i="20"/>
  <c r="CY173" i="20"/>
  <c r="CY176" i="20" s="1"/>
  <c r="DC175" i="20"/>
  <c r="DC176" i="20" s="1"/>
  <c r="DC171" i="20"/>
  <c r="DE176" i="20"/>
  <c r="CZ196" i="20"/>
  <c r="CY201" i="20"/>
  <c r="DB216" i="20"/>
  <c r="CW231" i="20"/>
  <c r="DE96" i="20"/>
  <c r="DC161" i="20"/>
  <c r="CW206" i="20"/>
  <c r="CX61" i="20"/>
  <c r="CX63" i="20"/>
  <c r="CX66" i="20" s="1"/>
  <c r="CY73" i="20"/>
  <c r="CY76" i="20" s="1"/>
  <c r="CY71" i="20"/>
  <c r="CX91" i="20"/>
  <c r="CV106" i="20"/>
  <c r="DD166" i="20"/>
  <c r="CW166" i="20"/>
  <c r="CX196" i="20"/>
  <c r="CY206" i="20"/>
  <c r="CZ226" i="20"/>
  <c r="DB41" i="20"/>
  <c r="DB43" i="20"/>
  <c r="DB46" i="20" s="1"/>
  <c r="DA43" i="20"/>
  <c r="DA46" i="20" s="1"/>
  <c r="CY53" i="20"/>
  <c r="CY56" i="20" s="1"/>
  <c r="DA63" i="20"/>
  <c r="DA66" i="20" s="1"/>
  <c r="DA61" i="20"/>
  <c r="DB71" i="20"/>
  <c r="CW71" i="20"/>
  <c r="DB76" i="20"/>
  <c r="DB81" i="20"/>
  <c r="DB83" i="20"/>
  <c r="DB86" i="20" s="1"/>
  <c r="DA83" i="20"/>
  <c r="DA86" i="20" s="1"/>
  <c r="CY93" i="20"/>
  <c r="CY96" i="20" s="1"/>
  <c r="DA103" i="20"/>
  <c r="DA106" i="20" s="1"/>
  <c r="DA101" i="20"/>
  <c r="CW111" i="20"/>
  <c r="DB121" i="20"/>
  <c r="DD156" i="20"/>
  <c r="CY161" i="20"/>
  <c r="DA191" i="20"/>
  <c r="DC221" i="20"/>
  <c r="DC223" i="20"/>
  <c r="DC226" i="20" s="1"/>
  <c r="CW131" i="20"/>
  <c r="DE131" i="20"/>
  <c r="DA131" i="20"/>
  <c r="CY146" i="20"/>
  <c r="DE161" i="20"/>
  <c r="CW181" i="20"/>
  <c r="CW183" i="20"/>
  <c r="CW186" i="20" s="1"/>
  <c r="DE181" i="20"/>
  <c r="DE183" i="20"/>
  <c r="DE186" i="20" s="1"/>
  <c r="CZ203" i="20"/>
  <c r="CZ206" i="20" s="1"/>
  <c r="DB223" i="20"/>
  <c r="DB226" i="20" s="1"/>
  <c r="DB143" i="20"/>
  <c r="DB146" i="20" s="1"/>
  <c r="DB141" i="20"/>
  <c r="CV146" i="20"/>
  <c r="CZ163" i="20"/>
  <c r="CZ166" i="20" s="1"/>
  <c r="DB193" i="20"/>
  <c r="DB196" i="20" s="1"/>
  <c r="CX213" i="20"/>
  <c r="CX216" i="20" s="1"/>
  <c r="DC241" i="20"/>
  <c r="CX236" i="20"/>
  <c r="CW236" i="20"/>
  <c r="CY121" i="20"/>
  <c r="DC141" i="20"/>
  <c r="CZ153" i="20"/>
  <c r="CZ156" i="20" s="1"/>
  <c r="CZ151" i="20"/>
  <c r="DA161" i="20"/>
  <c r="DA163" i="20"/>
  <c r="DA166" i="20" s="1"/>
  <c r="CV176" i="20"/>
  <c r="DD176" i="20"/>
  <c r="DC191" i="20"/>
  <c r="DC193" i="20"/>
  <c r="DC196" i="20" s="1"/>
  <c r="DC201" i="20"/>
  <c r="CY211" i="20"/>
  <c r="CY213" i="20"/>
  <c r="CY216" i="20" s="1"/>
  <c r="DA241" i="20"/>
  <c r="DE221" i="20"/>
  <c r="CY231" i="20"/>
  <c r="CY236" i="20"/>
  <c r="CX141" i="20"/>
  <c r="DA146" i="20"/>
  <c r="DA151" i="20"/>
  <c r="DA156" i="20"/>
  <c r="CW161" i="20"/>
  <c r="DE166" i="20"/>
  <c r="CW171" i="20"/>
  <c r="DE171" i="20"/>
  <c r="CW176" i="20"/>
  <c r="DB186" i="20"/>
  <c r="CY191" i="20"/>
  <c r="DC216" i="20"/>
  <c r="CW241" i="20"/>
  <c r="CW243" i="20"/>
  <c r="CW246" i="20" s="1"/>
  <c r="DE241" i="20"/>
  <c r="DE243" i="20"/>
  <c r="DE246" i="20" s="1"/>
  <c r="CZ233" i="20"/>
  <c r="CZ236" i="20" s="1"/>
  <c r="DB131" i="20"/>
  <c r="CZ141" i="20"/>
  <c r="CX151" i="20"/>
  <c r="CV161" i="20"/>
  <c r="DD161" i="20"/>
  <c r="DB171" i="20"/>
  <c r="CZ181" i="20"/>
  <c r="CX191" i="20"/>
  <c r="CV201" i="20"/>
  <c r="DD201" i="20"/>
  <c r="DB211" i="20"/>
  <c r="CZ241" i="20"/>
  <c r="CX221" i="20"/>
  <c r="CV231" i="20"/>
  <c r="DD231" i="20"/>
  <c r="CX161" i="20"/>
  <c r="CV171" i="20"/>
  <c r="DD171" i="20"/>
  <c r="DB181" i="20"/>
  <c r="CZ191" i="20"/>
  <c r="CX201" i="20"/>
  <c r="CV211" i="20"/>
  <c r="DD211" i="20"/>
  <c r="DB241" i="20"/>
  <c r="CZ221" i="20"/>
  <c r="CX231" i="20"/>
  <c r="BD61" i="20"/>
  <c r="CB96" i="20"/>
  <c r="BN136" i="20"/>
  <c r="BN156" i="20"/>
  <c r="BA11" i="20"/>
  <c r="BI11" i="20"/>
  <c r="BG11" i="20"/>
  <c r="BG21" i="20"/>
  <c r="BG31" i="20"/>
  <c r="BC51" i="20"/>
  <c r="AR51" i="20"/>
  <c r="AR55" i="20"/>
  <c r="AR56" i="20" s="1"/>
  <c r="AU63" i="20"/>
  <c r="AU66" i="20" s="1"/>
  <c r="AP143" i="20"/>
  <c r="AP146" i="20" s="1"/>
  <c r="AP141" i="20"/>
  <c r="AP211" i="20"/>
  <c r="AG116" i="20"/>
  <c r="AD161" i="20"/>
  <c r="CB121" i="20"/>
  <c r="CC16" i="20"/>
  <c r="CE56" i="20"/>
  <c r="CB66" i="20"/>
  <c r="BY201" i="20"/>
  <c r="CG201" i="20"/>
  <c r="CE246" i="20"/>
  <c r="BP66" i="20"/>
  <c r="BL221" i="20"/>
  <c r="BT221" i="20"/>
  <c r="BQ236" i="20"/>
  <c r="BB26" i="20"/>
  <c r="BB36" i="20"/>
  <c r="BA41" i="20"/>
  <c r="BI41" i="20"/>
  <c r="BG41" i="20"/>
  <c r="BB51" i="20"/>
  <c r="BD121" i="20"/>
  <c r="BD125" i="20"/>
  <c r="BD166" i="20"/>
  <c r="BB166" i="20"/>
  <c r="BB243" i="20"/>
  <c r="BB246" i="20" s="1"/>
  <c r="BB241" i="20"/>
  <c r="AQ143" i="20"/>
  <c r="AQ146" i="20" s="1"/>
  <c r="AQ141" i="20"/>
  <c r="AP153" i="20"/>
  <c r="AP156" i="20" s="1"/>
  <c r="AP151" i="20"/>
  <c r="AN171" i="20"/>
  <c r="AW213" i="20"/>
  <c r="AW216" i="20" s="1"/>
  <c r="AP241" i="20"/>
  <c r="AP231" i="20"/>
  <c r="AI116" i="20"/>
  <c r="AJ153" i="20"/>
  <c r="AJ156" i="20" s="1"/>
  <c r="AD211" i="20"/>
  <c r="AD241" i="20"/>
  <c r="AD221" i="20"/>
  <c r="AQ223" i="20"/>
  <c r="AQ226" i="20" s="1"/>
  <c r="AQ221" i="20"/>
  <c r="CG11" i="20"/>
  <c r="BY21" i="20"/>
  <c r="BY31" i="20"/>
  <c r="BO31" i="20"/>
  <c r="BQ121" i="20"/>
  <c r="BD51" i="20"/>
  <c r="BI66" i="20"/>
  <c r="BC71" i="20"/>
  <c r="BB101" i="20"/>
  <c r="BB103" i="20"/>
  <c r="BB106" i="20" s="1"/>
  <c r="BA133" i="20"/>
  <c r="BA136" i="20" s="1"/>
  <c r="BA131" i="20"/>
  <c r="BI133" i="20"/>
  <c r="BI136" i="20" s="1"/>
  <c r="BI131" i="20"/>
  <c r="BB191" i="20"/>
  <c r="AP43" i="20"/>
  <c r="AP46" i="20" s="1"/>
  <c r="AP41" i="20"/>
  <c r="AO63" i="20"/>
  <c r="AO66" i="20" s="1"/>
  <c r="AO61" i="20"/>
  <c r="AU73" i="20"/>
  <c r="AO95" i="20"/>
  <c r="AO96" i="20" s="1"/>
  <c r="AO91" i="20"/>
  <c r="AP183" i="20"/>
  <c r="AP186" i="20" s="1"/>
  <c r="AP181" i="20"/>
  <c r="AQ241" i="20"/>
  <c r="AV233" i="20"/>
  <c r="AV236" i="20" s="1"/>
  <c r="AG41" i="20"/>
  <c r="AJ126" i="20"/>
  <c r="AG131" i="20"/>
  <c r="AG133" i="20"/>
  <c r="AG136" i="20" s="1"/>
  <c r="AI201" i="20"/>
  <c r="AP123" i="20"/>
  <c r="AP126" i="20" s="1"/>
  <c r="AP121" i="20"/>
  <c r="CE21" i="20"/>
  <c r="CG21" i="20"/>
  <c r="BZ33" i="20"/>
  <c r="CC41" i="20"/>
  <c r="BY46" i="20"/>
  <c r="CG46" i="20"/>
  <c r="CE63" i="20"/>
  <c r="CE66" i="20" s="1"/>
  <c r="CB76" i="20"/>
  <c r="BY111" i="20"/>
  <c r="CC156" i="20"/>
  <c r="CA176" i="20"/>
  <c r="BY181" i="20"/>
  <c r="CG181" i="20"/>
  <c r="BZ226" i="20"/>
  <c r="BO21" i="20"/>
  <c r="BR146" i="20"/>
  <c r="BD36" i="20"/>
  <c r="BC46" i="20"/>
  <c r="AZ51" i="20"/>
  <c r="BH51" i="20"/>
  <c r="BB56" i="20"/>
  <c r="BB61" i="20"/>
  <c r="BD71" i="20"/>
  <c r="BE86" i="20"/>
  <c r="BB151" i="20"/>
  <c r="BB161" i="20"/>
  <c r="BB171" i="20"/>
  <c r="BB181" i="20"/>
  <c r="BB213" i="20"/>
  <c r="BB216" i="20" s="1"/>
  <c r="BB211" i="20"/>
  <c r="AP61" i="20"/>
  <c r="AP63" i="20"/>
  <c r="AP66" i="20" s="1"/>
  <c r="AV126" i="20"/>
  <c r="AP173" i="20"/>
  <c r="AP176" i="20" s="1"/>
  <c r="AP171" i="20"/>
  <c r="AQ203" i="20"/>
  <c r="AQ206" i="20" s="1"/>
  <c r="AQ201" i="20"/>
  <c r="BN66" i="20"/>
  <c r="AU51" i="20"/>
  <c r="AU53" i="20"/>
  <c r="AU56" i="20" s="1"/>
  <c r="BX21" i="20"/>
  <c r="CF21" i="20"/>
  <c r="CD21" i="20"/>
  <c r="CB21" i="20"/>
  <c r="BZ56" i="20"/>
  <c r="CC111" i="20"/>
  <c r="CE136" i="20"/>
  <c r="BX134" i="20"/>
  <c r="BX136" i="20" s="1"/>
  <c r="BZ146" i="20"/>
  <c r="BZ166" i="20"/>
  <c r="BY221" i="20"/>
  <c r="CG221" i="20"/>
  <c r="BO11" i="20"/>
  <c r="BL36" i="20"/>
  <c r="BT36" i="20"/>
  <c r="BM41" i="20"/>
  <c r="BU41" i="20"/>
  <c r="BG76" i="20"/>
  <c r="BB81" i="20"/>
  <c r="BB93" i="20"/>
  <c r="BB96" i="20" s="1"/>
  <c r="BD103" i="20"/>
  <c r="BD106" i="20" s="1"/>
  <c r="BD101" i="20"/>
  <c r="BI143" i="20"/>
  <c r="BI146" i="20" s="1"/>
  <c r="BI141" i="20"/>
  <c r="BH176" i="20"/>
  <c r="AO73" i="20"/>
  <c r="AO76" i="20" s="1"/>
  <c r="AO71" i="20"/>
  <c r="AP131" i="20"/>
  <c r="AP135" i="20"/>
  <c r="AP136" i="20" s="1"/>
  <c r="AQ131" i="20"/>
  <c r="AV141" i="20"/>
  <c r="AS156" i="20"/>
  <c r="AQ173" i="20"/>
  <c r="AQ176" i="20" s="1"/>
  <c r="AQ171" i="20"/>
  <c r="AI61" i="20"/>
  <c r="AI65" i="20"/>
  <c r="AI66" i="20" s="1"/>
  <c r="AE106" i="20"/>
  <c r="AI133" i="20"/>
  <c r="AI136" i="20" s="1"/>
  <c r="AI131" i="20"/>
  <c r="CE101" i="20"/>
  <c r="CE156" i="20"/>
  <c r="CC176" i="20"/>
  <c r="CC186" i="20"/>
  <c r="BM31" i="20"/>
  <c r="BU31" i="20"/>
  <c r="BO51" i="20"/>
  <c r="BP86" i="20"/>
  <c r="BM151" i="20"/>
  <c r="BU151" i="20"/>
  <c r="BN226" i="20"/>
  <c r="BB11" i="20"/>
  <c r="BB21" i="20"/>
  <c r="BB31" i="20"/>
  <c r="AZ71" i="20"/>
  <c r="BH71" i="20"/>
  <c r="BD76" i="20"/>
  <c r="BC101" i="20"/>
  <c r="BB203" i="20"/>
  <c r="BB206" i="20" s="1"/>
  <c r="BB201" i="20"/>
  <c r="BB233" i="20"/>
  <c r="BB236" i="20" s="1"/>
  <c r="BB231" i="20"/>
  <c r="AR36" i="20"/>
  <c r="AP35" i="20"/>
  <c r="AP36" i="20" s="1"/>
  <c r="AP31" i="20"/>
  <c r="AO31" i="20"/>
  <c r="AO55" i="20"/>
  <c r="AO56" i="20" s="1"/>
  <c r="AO51" i="20"/>
  <c r="AO113" i="20"/>
  <c r="AO116" i="20" s="1"/>
  <c r="AO111" i="20"/>
  <c r="AW113" i="20"/>
  <c r="AW116" i="20" s="1"/>
  <c r="AW111" i="20"/>
  <c r="AP191" i="20"/>
  <c r="AO221" i="20"/>
  <c r="AW221" i="20"/>
  <c r="AI36" i="20"/>
  <c r="AF176" i="20"/>
  <c r="BD56" i="20"/>
  <c r="BB223" i="20"/>
  <c r="BB226" i="20" s="1"/>
  <c r="BB221" i="20"/>
  <c r="BX146" i="20"/>
  <c r="BX183" i="20"/>
  <c r="BX186" i="20" s="1"/>
  <c r="BS106" i="20"/>
  <c r="BQ106" i="20"/>
  <c r="BC11" i="20"/>
  <c r="BC21" i="20"/>
  <c r="BC31" i="20"/>
  <c r="BC41" i="20"/>
  <c r="AZ81" i="20"/>
  <c r="BH81" i="20"/>
  <c r="AZ91" i="20"/>
  <c r="BH91" i="20"/>
  <c r="BD111" i="20"/>
  <c r="BE126" i="20"/>
  <c r="BC121" i="20"/>
  <c r="AW31" i="20"/>
  <c r="AO103" i="20"/>
  <c r="AO106" i="20" s="1"/>
  <c r="AO101" i="20"/>
  <c r="AW103" i="20"/>
  <c r="AW106" i="20" s="1"/>
  <c r="AW101" i="20"/>
  <c r="AN141" i="20"/>
  <c r="AN143" i="20"/>
  <c r="AN146" i="20" s="1"/>
  <c r="AQ161" i="20"/>
  <c r="AQ181" i="20"/>
  <c r="AP201" i="20"/>
  <c r="AF71" i="20"/>
  <c r="AF73" i="20"/>
  <c r="AF76" i="20" s="1"/>
  <c r="AG101" i="20"/>
  <c r="AG103" i="20"/>
  <c r="AG106" i="20" s="1"/>
  <c r="AI111" i="20"/>
  <c r="BC91" i="20"/>
  <c r="BF136" i="20"/>
  <c r="BB141" i="20"/>
  <c r="AZ181" i="20"/>
  <c r="BH181" i="20"/>
  <c r="BH191" i="20"/>
  <c r="BG206" i="20"/>
  <c r="BG216" i="20"/>
  <c r="BG246" i="20"/>
  <c r="BG226" i="20"/>
  <c r="BG236" i="20"/>
  <c r="AU11" i="20"/>
  <c r="AT21" i="20"/>
  <c r="AP21" i="20"/>
  <c r="AN21" i="20"/>
  <c r="AU41" i="20"/>
  <c r="AP56" i="20"/>
  <c r="AR75" i="20"/>
  <c r="AR76" i="20" s="1"/>
  <c r="AU81" i="20"/>
  <c r="AW81" i="20"/>
  <c r="AP91" i="20"/>
  <c r="AU121" i="20"/>
  <c r="AO131" i="20"/>
  <c r="AW131" i="20"/>
  <c r="AU156" i="20"/>
  <c r="AQ151" i="20"/>
  <c r="AP166" i="20"/>
  <c r="AQ196" i="20"/>
  <c r="AN201" i="20"/>
  <c r="AV201" i="20"/>
  <c r="AV203" i="20"/>
  <c r="AV206" i="20" s="1"/>
  <c r="AQ216" i="20"/>
  <c r="AO241" i="20"/>
  <c r="AP221" i="20"/>
  <c r="AG11" i="20"/>
  <c r="AG21" i="20"/>
  <c r="AH36" i="20"/>
  <c r="AG31" i="20"/>
  <c r="AG66" i="20"/>
  <c r="AH71" i="20"/>
  <c r="AF81" i="20"/>
  <c r="AF111" i="20"/>
  <c r="AD136" i="20"/>
  <c r="AD141" i="20"/>
  <c r="AC151" i="20"/>
  <c r="AK151" i="20"/>
  <c r="AI171" i="20"/>
  <c r="AD236" i="20"/>
  <c r="BD85" i="20"/>
  <c r="BD86" i="20" s="1"/>
  <c r="BG131" i="20"/>
  <c r="BE131" i="20"/>
  <c r="BB131" i="20"/>
  <c r="BG141" i="20"/>
  <c r="BE141" i="20"/>
  <c r="AZ201" i="20"/>
  <c r="BH201" i="20"/>
  <c r="BH211" i="20"/>
  <c r="AZ241" i="20"/>
  <c r="BH241" i="20"/>
  <c r="BH221" i="20"/>
  <c r="AZ231" i="20"/>
  <c r="BH231" i="20"/>
  <c r="AV11" i="20"/>
  <c r="AU21" i="20"/>
  <c r="AN41" i="20"/>
  <c r="AV41" i="20"/>
  <c r="AW41" i="20"/>
  <c r="AV86" i="20"/>
  <c r="AR81" i="20"/>
  <c r="AQ96" i="20"/>
  <c r="AU101" i="20"/>
  <c r="AP101" i="20"/>
  <c r="AN121" i="20"/>
  <c r="AV121" i="20"/>
  <c r="AW121" i="20"/>
  <c r="AN136" i="20"/>
  <c r="AN151" i="20"/>
  <c r="AV151" i="20"/>
  <c r="AQ166" i="20"/>
  <c r="AR196" i="20"/>
  <c r="AP196" i="20"/>
  <c r="AO201" i="20"/>
  <c r="AW201" i="20"/>
  <c r="AW203" i="20"/>
  <c r="AW206" i="20" s="1"/>
  <c r="AI16" i="20"/>
  <c r="AI26" i="20"/>
  <c r="AH31" i="20"/>
  <c r="AH66" i="20"/>
  <c r="AF61" i="20"/>
  <c r="AI71" i="20"/>
  <c r="AG81" i="20"/>
  <c r="AI96" i="20"/>
  <c r="AG111" i="20"/>
  <c r="AC131" i="20"/>
  <c r="AK131" i="20"/>
  <c r="AI141" i="20"/>
  <c r="AD166" i="20"/>
  <c r="AB171" i="20"/>
  <c r="AJ171" i="20"/>
  <c r="AD246" i="20"/>
  <c r="AD226" i="20"/>
  <c r="BD91" i="20"/>
  <c r="BA106" i="20"/>
  <c r="BI106" i="20"/>
  <c r="BC111" i="20"/>
  <c r="AZ131" i="20"/>
  <c r="BH131" i="20"/>
  <c r="AZ141" i="20"/>
  <c r="BH141" i="20"/>
  <c r="BC156" i="20"/>
  <c r="BA151" i="20"/>
  <c r="BI151" i="20"/>
  <c r="BA161" i="20"/>
  <c r="BI161" i="20"/>
  <c r="BC176" i="20"/>
  <c r="BA171" i="20"/>
  <c r="BI171" i="20"/>
  <c r="AO16" i="20"/>
  <c r="AW16" i="20"/>
  <c r="AN26" i="20"/>
  <c r="AV26" i="20"/>
  <c r="AV21" i="20"/>
  <c r="AR65" i="20"/>
  <c r="AR66" i="20" s="1"/>
  <c r="AO86" i="20"/>
  <c r="AW86" i="20"/>
  <c r="AU83" i="20"/>
  <c r="AU86" i="20" s="1"/>
  <c r="AR96" i="20"/>
  <c r="AN101" i="20"/>
  <c r="AV101" i="20"/>
  <c r="AR106" i="20"/>
  <c r="AR116" i="20"/>
  <c r="AP116" i="20"/>
  <c r="AW126" i="20"/>
  <c r="AQ136" i="20"/>
  <c r="AO151" i="20"/>
  <c r="AW151" i="20"/>
  <c r="AR166" i="20"/>
  <c r="AT186" i="20"/>
  <c r="AP206" i="20"/>
  <c r="AN221" i="20"/>
  <c r="AV221" i="20"/>
  <c r="AS236" i="20"/>
  <c r="AD41" i="20"/>
  <c r="AH41" i="20"/>
  <c r="AG61" i="20"/>
  <c r="AH76" i="20"/>
  <c r="AH86" i="20"/>
  <c r="AH81" i="20"/>
  <c r="AD106" i="20"/>
  <c r="AH111" i="20"/>
  <c r="AB141" i="20"/>
  <c r="AJ141" i="20"/>
  <c r="AJ143" i="20"/>
  <c r="AJ146" i="20" s="1"/>
  <c r="AD181" i="20"/>
  <c r="AD191" i="20"/>
  <c r="AF236" i="20"/>
  <c r="AH156" i="20"/>
  <c r="AD151" i="20"/>
  <c r="AI186" i="20"/>
  <c r="AI181" i="20"/>
  <c r="AI191" i="20"/>
  <c r="AG206" i="20"/>
  <c r="AF246" i="20"/>
  <c r="AG236" i="20"/>
  <c r="BB126" i="20"/>
  <c r="BB121" i="20"/>
  <c r="BH146" i="20"/>
  <c r="BD186" i="20"/>
  <c r="BB186" i="20"/>
  <c r="BC206" i="20"/>
  <c r="BA201" i="20"/>
  <c r="BI201" i="20"/>
  <c r="BC216" i="20"/>
  <c r="BA211" i="20"/>
  <c r="BI211" i="20"/>
  <c r="BC246" i="20"/>
  <c r="BA241" i="20"/>
  <c r="BI241" i="20"/>
  <c r="BC226" i="20"/>
  <c r="BA221" i="20"/>
  <c r="BI221" i="20"/>
  <c r="BC236" i="20"/>
  <c r="BA231" i="20"/>
  <c r="BI231" i="20"/>
  <c r="AU31" i="20"/>
  <c r="AN61" i="20"/>
  <c r="AV61" i="20"/>
  <c r="AP106" i="20"/>
  <c r="AN111" i="20"/>
  <c r="AV111" i="20"/>
  <c r="AP161" i="20"/>
  <c r="AO171" i="20"/>
  <c r="AW171" i="20"/>
  <c r="AN181" i="20"/>
  <c r="AV181" i="20"/>
  <c r="AU196" i="20"/>
  <c r="AQ191" i="20"/>
  <c r="AQ211" i="20"/>
  <c r="AQ231" i="20"/>
  <c r="AD31" i="20"/>
  <c r="AF41" i="20"/>
  <c r="AF91" i="20"/>
  <c r="AF101" i="20"/>
  <c r="AH116" i="20"/>
  <c r="AF116" i="20"/>
  <c r="AH136" i="20"/>
  <c r="AD131" i="20"/>
  <c r="AI156" i="20"/>
  <c r="AI151" i="20"/>
  <c r="AC171" i="20"/>
  <c r="AK171" i="20"/>
  <c r="AB181" i="20"/>
  <c r="AB191" i="20"/>
  <c r="AJ191" i="20"/>
  <c r="AD201" i="20"/>
  <c r="AG246" i="20"/>
  <c r="AD231" i="20"/>
  <c r="AH91" i="20"/>
  <c r="AH101" i="20"/>
  <c r="AB126" i="20"/>
  <c r="AI161" i="20"/>
  <c r="BD96" i="20"/>
  <c r="BB111" i="20"/>
  <c r="BE146" i="20"/>
  <c r="BH151" i="20"/>
  <c r="AZ161" i="20"/>
  <c r="BH161" i="20"/>
  <c r="BH171" i="20"/>
  <c r="BG186" i="20"/>
  <c r="AZ183" i="20"/>
  <c r="AZ186" i="20" s="1"/>
  <c r="BG196" i="20"/>
  <c r="BH193" i="20"/>
  <c r="BH196" i="20" s="1"/>
  <c r="AT11" i="20"/>
  <c r="AP11" i="20"/>
  <c r="AN11" i="20"/>
  <c r="AS21" i="20"/>
  <c r="AO41" i="20"/>
  <c r="AQ66" i="20"/>
  <c r="AO81" i="20"/>
  <c r="AO121" i="20"/>
  <c r="AN131" i="20"/>
  <c r="AV131" i="20"/>
  <c r="AO133" i="20"/>
  <c r="AO136" i="20" s="1"/>
  <c r="AO161" i="20"/>
  <c r="AW161" i="20"/>
  <c r="AS161" i="20"/>
  <c r="AW163" i="20"/>
  <c r="AW166" i="20" s="1"/>
  <c r="AN241" i="20"/>
  <c r="AV241" i="20"/>
  <c r="AO243" i="20"/>
  <c r="AO246" i="20" s="1"/>
  <c r="AP236" i="20"/>
  <c r="AH51" i="20"/>
  <c r="AF66" i="20"/>
  <c r="AG71" i="20"/>
  <c r="AI91" i="20"/>
  <c r="AI106" i="20"/>
  <c r="AI101" i="20"/>
  <c r="AB121" i="20"/>
  <c r="AB161" i="20"/>
  <c r="AJ161" i="20"/>
  <c r="AJ163" i="20"/>
  <c r="AJ166" i="20" s="1"/>
  <c r="AD171" i="20"/>
  <c r="AC181" i="20"/>
  <c r="AK181" i="20"/>
  <c r="AE196" i="20"/>
  <c r="AC191" i="20"/>
  <c r="AK191" i="20"/>
  <c r="AJ211" i="20"/>
  <c r="AB241" i="20"/>
  <c r="AJ241" i="20"/>
  <c r="AJ221" i="20"/>
  <c r="AG16" i="20"/>
  <c r="AG26" i="20"/>
  <c r="AH16" i="20"/>
  <c r="AH26" i="20"/>
  <c r="AC26" i="20"/>
  <c r="AK26" i="20"/>
  <c r="AB16" i="20"/>
  <c r="AJ26" i="20"/>
  <c r="AD16" i="20"/>
  <c r="AD26" i="20"/>
  <c r="AJ16" i="20"/>
  <c r="AB26" i="20"/>
  <c r="AE16" i="20"/>
  <c r="AC76" i="20"/>
  <c r="AI11" i="20"/>
  <c r="AI21" i="20"/>
  <c r="AD33" i="20"/>
  <c r="AD36" i="20" s="1"/>
  <c r="AF43" i="20"/>
  <c r="AF46" i="20" s="1"/>
  <c r="AF51" i="20"/>
  <c r="AB66" i="20"/>
  <c r="AJ66" i="20"/>
  <c r="AD73" i="20"/>
  <c r="AD76" i="20" s="1"/>
  <c r="AD71" i="20"/>
  <c r="AB86" i="20"/>
  <c r="AJ86" i="20"/>
  <c r="AF86" i="20"/>
  <c r="AB136" i="20"/>
  <c r="AJ181" i="20"/>
  <c r="AJ183" i="20"/>
  <c r="AJ186" i="20" s="1"/>
  <c r="AB183" i="20"/>
  <c r="AB186" i="20" s="1"/>
  <c r="AK14" i="20"/>
  <c r="AK16" i="20" s="1"/>
  <c r="AJ76" i="20"/>
  <c r="AF13" i="20"/>
  <c r="AF16" i="20" s="1"/>
  <c r="AE43" i="20"/>
  <c r="AE46" i="20" s="1"/>
  <c r="AB11" i="20"/>
  <c r="AJ11" i="20"/>
  <c r="AB21" i="20"/>
  <c r="AJ21" i="20"/>
  <c r="AB31" i="20"/>
  <c r="AE33" i="20"/>
  <c r="AE36" i="20" s="1"/>
  <c r="AG51" i="20"/>
  <c r="AI55" i="20"/>
  <c r="AI56" i="20" s="1"/>
  <c r="AC66" i="20"/>
  <c r="AK66" i="20"/>
  <c r="AE73" i="20"/>
  <c r="AE76" i="20" s="1"/>
  <c r="AE71" i="20"/>
  <c r="AC86" i="20"/>
  <c r="AK86" i="20"/>
  <c r="AG83" i="20"/>
  <c r="AG86" i="20" s="1"/>
  <c r="AE116" i="20"/>
  <c r="AC126" i="20"/>
  <c r="AF146" i="20"/>
  <c r="AH206" i="20"/>
  <c r="AC14" i="20"/>
  <c r="AC16" i="20" s="1"/>
  <c r="AE23" i="20"/>
  <c r="AE26" i="20" s="1"/>
  <c r="AD43" i="20"/>
  <c r="AD46" i="20" s="1"/>
  <c r="AB116" i="20"/>
  <c r="AI31" i="20"/>
  <c r="AC21" i="20"/>
  <c r="AK21" i="20"/>
  <c r="AC31" i="20"/>
  <c r="AF33" i="20"/>
  <c r="AF36" i="20" s="1"/>
  <c r="AH45" i="20"/>
  <c r="AH46" i="20" s="1"/>
  <c r="AB56" i="20"/>
  <c r="AJ56" i="20"/>
  <c r="AD63" i="20"/>
  <c r="AD66" i="20" s="1"/>
  <c r="AD86" i="20"/>
  <c r="AB96" i="20"/>
  <c r="AJ96" i="20"/>
  <c r="AF93" i="20"/>
  <c r="AF96" i="20" s="1"/>
  <c r="AD126" i="20"/>
  <c r="AB76" i="20"/>
  <c r="AJ116" i="20"/>
  <c r="AD11" i="20"/>
  <c r="AD21" i="20"/>
  <c r="AB36" i="20"/>
  <c r="AJ33" i="20"/>
  <c r="AJ36" i="20" s="1"/>
  <c r="AJ31" i="20"/>
  <c r="AI45" i="20"/>
  <c r="AI46" i="20" s="1"/>
  <c r="AC56" i="20"/>
  <c r="AK56" i="20"/>
  <c r="AE63" i="20"/>
  <c r="AE66" i="20" s="1"/>
  <c r="AE86" i="20"/>
  <c r="AC96" i="20"/>
  <c r="AK96" i="20"/>
  <c r="AG93" i="20"/>
  <c r="AG96" i="20" s="1"/>
  <c r="AE126" i="20"/>
  <c r="AK76" i="20"/>
  <c r="AK116" i="20"/>
  <c r="AE11" i="20"/>
  <c r="AC36" i="20"/>
  <c r="AK33" i="20"/>
  <c r="AK36" i="20" s="1"/>
  <c r="AK31" i="20"/>
  <c r="AB46" i="20"/>
  <c r="AJ46" i="20"/>
  <c r="AD51" i="20"/>
  <c r="AD53" i="20"/>
  <c r="AD56" i="20" s="1"/>
  <c r="AD96" i="20"/>
  <c r="AB106" i="20"/>
  <c r="AJ106" i="20"/>
  <c r="AF103" i="20"/>
  <c r="AF106" i="20" s="1"/>
  <c r="AF123" i="20"/>
  <c r="AF126" i="20" s="1"/>
  <c r="AF121" i="20"/>
  <c r="AE136" i="20"/>
  <c r="AB211" i="20"/>
  <c r="AB213" i="20"/>
  <c r="AB216" i="20" s="1"/>
  <c r="AJ223" i="20"/>
  <c r="AJ226" i="20" s="1"/>
  <c r="AF23" i="20"/>
  <c r="AF26" i="20" s="1"/>
  <c r="AG76" i="20"/>
  <c r="AC116" i="20"/>
  <c r="AC46" i="20"/>
  <c r="AK46" i="20"/>
  <c r="AE51" i="20"/>
  <c r="AE53" i="20"/>
  <c r="AE56" i="20" s="1"/>
  <c r="AE96" i="20"/>
  <c r="AC106" i="20"/>
  <c r="AK106" i="20"/>
  <c r="AG121" i="20"/>
  <c r="AG123" i="20"/>
  <c r="AG126" i="20" s="1"/>
  <c r="AD156" i="20"/>
  <c r="AB221" i="20"/>
  <c r="AB223" i="20"/>
  <c r="AB226" i="20" s="1"/>
  <c r="AB41" i="20"/>
  <c r="AJ41" i="20"/>
  <c r="AB51" i="20"/>
  <c r="AJ51" i="20"/>
  <c r="AB61" i="20"/>
  <c r="AJ61" i="20"/>
  <c r="AB71" i="20"/>
  <c r="AJ71" i="20"/>
  <c r="AB81" i="20"/>
  <c r="AJ81" i="20"/>
  <c r="AB91" i="20"/>
  <c r="AJ91" i="20"/>
  <c r="AB101" i="20"/>
  <c r="AJ101" i="20"/>
  <c r="AB111" i="20"/>
  <c r="AJ111" i="20"/>
  <c r="AH121" i="20"/>
  <c r="AF136" i="20"/>
  <c r="AG146" i="20"/>
  <c r="AB153" i="20"/>
  <c r="AB156" i="20" s="1"/>
  <c r="AE166" i="20"/>
  <c r="AH176" i="20"/>
  <c r="AF196" i="20"/>
  <c r="AI206" i="20"/>
  <c r="AH246" i="20"/>
  <c r="AH236" i="20"/>
  <c r="AC41" i="20"/>
  <c r="AK41" i="20"/>
  <c r="AC51" i="20"/>
  <c r="AK51" i="20"/>
  <c r="AC61" i="20"/>
  <c r="AK61" i="20"/>
  <c r="AC71" i="20"/>
  <c r="AK71" i="20"/>
  <c r="AC81" i="20"/>
  <c r="AK81" i="20"/>
  <c r="AC91" i="20"/>
  <c r="AK91" i="20"/>
  <c r="AC101" i="20"/>
  <c r="AK101" i="20"/>
  <c r="AC111" i="20"/>
  <c r="AK111" i="20"/>
  <c r="AC121" i="20"/>
  <c r="AJ133" i="20"/>
  <c r="AJ136" i="20" s="1"/>
  <c r="AH146" i="20"/>
  <c r="AF166" i="20"/>
  <c r="AI176" i="20"/>
  <c r="AG196" i="20"/>
  <c r="AB203" i="20"/>
  <c r="AB206" i="20" s="1"/>
  <c r="AE216" i="20"/>
  <c r="AI246" i="20"/>
  <c r="AB243" i="20"/>
  <c r="AB246" i="20" s="1"/>
  <c r="AE226" i="20"/>
  <c r="AI236" i="20"/>
  <c r="AB233" i="20"/>
  <c r="AB236" i="20" s="1"/>
  <c r="AD81" i="20"/>
  <c r="AD91" i="20"/>
  <c r="AD101" i="20"/>
  <c r="AD111" i="20"/>
  <c r="AD121" i="20"/>
  <c r="AH126" i="20"/>
  <c r="AH131" i="20"/>
  <c r="AI146" i="20"/>
  <c r="AG166" i="20"/>
  <c r="AB173" i="20"/>
  <c r="AB176" i="20" s="1"/>
  <c r="AE186" i="20"/>
  <c r="AH196" i="20"/>
  <c r="AJ203" i="20"/>
  <c r="AJ206" i="20" s="1"/>
  <c r="AF216" i="20"/>
  <c r="AJ243" i="20"/>
  <c r="AJ246" i="20" s="1"/>
  <c r="AF226" i="20"/>
  <c r="AJ233" i="20"/>
  <c r="AJ236" i="20" s="1"/>
  <c r="AE81" i="20"/>
  <c r="AE91" i="20"/>
  <c r="AE101" i="20"/>
  <c r="AE111" i="20"/>
  <c r="AB143" i="20"/>
  <c r="AB146" i="20" s="1"/>
  <c r="AE156" i="20"/>
  <c r="AH166" i="20"/>
  <c r="AJ173" i="20"/>
  <c r="AJ176" i="20" s="1"/>
  <c r="AF186" i="20"/>
  <c r="AI196" i="20"/>
  <c r="AG216" i="20"/>
  <c r="AG226" i="20"/>
  <c r="AI121" i="20"/>
  <c r="AF156" i="20"/>
  <c r="AI166" i="20"/>
  <c r="AG186" i="20"/>
  <c r="AB193" i="20"/>
  <c r="AB196" i="20" s="1"/>
  <c r="AE206" i="20"/>
  <c r="AH216" i="20"/>
  <c r="AH226" i="20"/>
  <c r="AE121" i="20"/>
  <c r="AJ121" i="20"/>
  <c r="AG156" i="20"/>
  <c r="AB163" i="20"/>
  <c r="AB166" i="20" s="1"/>
  <c r="AE176" i="20"/>
  <c r="AH186" i="20"/>
  <c r="AJ193" i="20"/>
  <c r="AJ196" i="20" s="1"/>
  <c r="AF206" i="20"/>
  <c r="AI216" i="20"/>
  <c r="AE246" i="20"/>
  <c r="AI226" i="20"/>
  <c r="AE236" i="20"/>
  <c r="AE131" i="20"/>
  <c r="AE141" i="20"/>
  <c r="AE151" i="20"/>
  <c r="AE161" i="20"/>
  <c r="AE171" i="20"/>
  <c r="AE181" i="20"/>
  <c r="AE191" i="20"/>
  <c r="AE201" i="20"/>
  <c r="AE211" i="20"/>
  <c r="AE241" i="20"/>
  <c r="AE221" i="20"/>
  <c r="AE231" i="20"/>
  <c r="AF131" i="20"/>
  <c r="AF141" i="20"/>
  <c r="AF151" i="20"/>
  <c r="AF161" i="20"/>
  <c r="AF171" i="20"/>
  <c r="AF181" i="20"/>
  <c r="AF191" i="20"/>
  <c r="AF201" i="20"/>
  <c r="AF211" i="20"/>
  <c r="AF241" i="20"/>
  <c r="AF221" i="20"/>
  <c r="AF231" i="20"/>
  <c r="AC134" i="20"/>
  <c r="AC136" i="20" s="1"/>
  <c r="AK134" i="20"/>
  <c r="AK136" i="20" s="1"/>
  <c r="AG141" i="20"/>
  <c r="AC144" i="20"/>
  <c r="AC146" i="20" s="1"/>
  <c r="AK144" i="20"/>
  <c r="AK146" i="20" s="1"/>
  <c r="AG151" i="20"/>
  <c r="AC154" i="20"/>
  <c r="AC156" i="20" s="1"/>
  <c r="AK154" i="20"/>
  <c r="AK156" i="20" s="1"/>
  <c r="AG161" i="20"/>
  <c r="AC164" i="20"/>
  <c r="AC166" i="20" s="1"/>
  <c r="AK164" i="20"/>
  <c r="AK166" i="20" s="1"/>
  <c r="AG171" i="20"/>
  <c r="AC174" i="20"/>
  <c r="AC176" i="20" s="1"/>
  <c r="AK174" i="20"/>
  <c r="AK176" i="20" s="1"/>
  <c r="AG181" i="20"/>
  <c r="AC184" i="20"/>
  <c r="AC186" i="20" s="1"/>
  <c r="AK184" i="20"/>
  <c r="AK186" i="20" s="1"/>
  <c r="AG191" i="20"/>
  <c r="AC194" i="20"/>
  <c r="AC196" i="20" s="1"/>
  <c r="AK194" i="20"/>
  <c r="AK196" i="20" s="1"/>
  <c r="AG201" i="20"/>
  <c r="AC204" i="20"/>
  <c r="AC206" i="20" s="1"/>
  <c r="AK204" i="20"/>
  <c r="AK206" i="20" s="1"/>
  <c r="AG211" i="20"/>
  <c r="AC214" i="20"/>
  <c r="AC216" i="20" s="1"/>
  <c r="AK214" i="20"/>
  <c r="AK216" i="20" s="1"/>
  <c r="AG241" i="20"/>
  <c r="AC244" i="20"/>
  <c r="AC246" i="20" s="1"/>
  <c r="AK244" i="20"/>
  <c r="AK246" i="20" s="1"/>
  <c r="AG221" i="20"/>
  <c r="AC224" i="20"/>
  <c r="AC226" i="20" s="1"/>
  <c r="AK224" i="20"/>
  <c r="AK226" i="20" s="1"/>
  <c r="AG231" i="20"/>
  <c r="AC234" i="20"/>
  <c r="AC236" i="20" s="1"/>
  <c r="AK234" i="20"/>
  <c r="AK236" i="20" s="1"/>
  <c r="AH141" i="20"/>
  <c r="AH151" i="20"/>
  <c r="AH161" i="20"/>
  <c r="AH171" i="20"/>
  <c r="AH181" i="20"/>
  <c r="AH191" i="20"/>
  <c r="AH201" i="20"/>
  <c r="AH211" i="20"/>
  <c r="AH241" i="20"/>
  <c r="AH221" i="20"/>
  <c r="AH231" i="20"/>
  <c r="AI211" i="20"/>
  <c r="AI241" i="20"/>
  <c r="AI221" i="20"/>
  <c r="AI231" i="20"/>
  <c r="AQ16" i="20"/>
  <c r="AP26" i="20"/>
  <c r="AR26" i="20"/>
  <c r="AR46" i="20"/>
  <c r="AU16" i="20"/>
  <c r="AN16" i="20"/>
  <c r="AV16" i="20"/>
  <c r="AU26" i="20"/>
  <c r="AT13" i="20"/>
  <c r="AT16" i="20" s="1"/>
  <c r="AP15" i="20"/>
  <c r="AP16" i="20" s="1"/>
  <c r="AT46" i="20"/>
  <c r="AS56" i="20"/>
  <c r="AV56" i="20"/>
  <c r="AQ76" i="20"/>
  <c r="AP73" i="20"/>
  <c r="AP76" i="20" s="1"/>
  <c r="AN86" i="20"/>
  <c r="AR101" i="20"/>
  <c r="AT126" i="20"/>
  <c r="AR146" i="20"/>
  <c r="AO11" i="20"/>
  <c r="AW11" i="20"/>
  <c r="AO21" i="20"/>
  <c r="AW21" i="20"/>
  <c r="AR31" i="20"/>
  <c r="AT56" i="20"/>
  <c r="AS66" i="20"/>
  <c r="AV66" i="20"/>
  <c r="AU76" i="20"/>
  <c r="AQ86" i="20"/>
  <c r="AP83" i="20"/>
  <c r="AP86" i="20" s="1"/>
  <c r="AN93" i="20"/>
  <c r="AN96" i="20" s="1"/>
  <c r="AR111" i="20"/>
  <c r="AO183" i="20"/>
  <c r="AO186" i="20" s="1"/>
  <c r="AU246" i="20"/>
  <c r="AR91" i="20"/>
  <c r="AT66" i="20"/>
  <c r="AS196" i="20"/>
  <c r="AQ11" i="20"/>
  <c r="AQ21" i="20"/>
  <c r="AN33" i="20"/>
  <c r="AN36" i="20" s="1"/>
  <c r="AN51" i="20"/>
  <c r="AV51" i="20"/>
  <c r="AT76" i="20"/>
  <c r="AS86" i="20"/>
  <c r="AU93" i="20"/>
  <c r="AU96" i="20" s="1"/>
  <c r="AQ106" i="20"/>
  <c r="AN113" i="20"/>
  <c r="AN116" i="20" s="1"/>
  <c r="AO126" i="20"/>
  <c r="AW241" i="20"/>
  <c r="AW243" i="20"/>
  <c r="AW246" i="20" s="1"/>
  <c r="AR226" i="20"/>
  <c r="AV46" i="20"/>
  <c r="AN76" i="20"/>
  <c r="AS126" i="20"/>
  <c r="AT26" i="20"/>
  <c r="AR41" i="20"/>
  <c r="AN103" i="20"/>
  <c r="AN106" i="20" s="1"/>
  <c r="AR121" i="20"/>
  <c r="AR11" i="20"/>
  <c r="AR21" i="20"/>
  <c r="AQ36" i="20"/>
  <c r="AN43" i="20"/>
  <c r="AN46" i="20" s="1"/>
  <c r="AT86" i="20"/>
  <c r="AS96" i="20"/>
  <c r="AV93" i="20"/>
  <c r="AV96" i="20" s="1"/>
  <c r="AU103" i="20"/>
  <c r="AU106" i="20" s="1"/>
  <c r="AQ116" i="20"/>
  <c r="AN123" i="20"/>
  <c r="AN126" i="20" s="1"/>
  <c r="AS136" i="20"/>
  <c r="AV146" i="20"/>
  <c r="AV171" i="20"/>
  <c r="AV173" i="20"/>
  <c r="AV176" i="20" s="1"/>
  <c r="AN173" i="20"/>
  <c r="AN176" i="20" s="1"/>
  <c r="AP246" i="20"/>
  <c r="AS226" i="20"/>
  <c r="AS13" i="20"/>
  <c r="AS16" i="20" s="1"/>
  <c r="AS23" i="20"/>
  <c r="AS26" i="20" s="1"/>
  <c r="AV76" i="20"/>
  <c r="AU33" i="20"/>
  <c r="AU36" i="20" s="1"/>
  <c r="AQ46" i="20"/>
  <c r="AN56" i="20"/>
  <c r="AN71" i="20"/>
  <c r="AV71" i="20"/>
  <c r="AT96" i="20"/>
  <c r="AS106" i="20"/>
  <c r="AV103" i="20"/>
  <c r="AV106" i="20" s="1"/>
  <c r="AU113" i="20"/>
  <c r="AU116" i="20" s="1"/>
  <c r="AQ126" i="20"/>
  <c r="AO141" i="20"/>
  <c r="AO143" i="20"/>
  <c r="AO146" i="20" s="1"/>
  <c r="AW141" i="20"/>
  <c r="AW143" i="20"/>
  <c r="AW146" i="20" s="1"/>
  <c r="AQ156" i="20"/>
  <c r="AU171" i="20"/>
  <c r="AU174" i="20"/>
  <c r="AU176" i="20" s="1"/>
  <c r="AS171" i="20"/>
  <c r="AS175" i="20"/>
  <c r="AS176" i="20" s="1"/>
  <c r="AO173" i="20"/>
  <c r="AO176" i="20" s="1"/>
  <c r="AV211" i="20"/>
  <c r="AV213" i="20"/>
  <c r="AV216" i="20" s="1"/>
  <c r="AN213" i="20"/>
  <c r="AN216" i="20" s="1"/>
  <c r="AQ236" i="20"/>
  <c r="AT36" i="20"/>
  <c r="AS46" i="20"/>
  <c r="AT116" i="20"/>
  <c r="AS76" i="20"/>
  <c r="AW181" i="20"/>
  <c r="AW183" i="20"/>
  <c r="AW186" i="20" s="1"/>
  <c r="AS36" i="20"/>
  <c r="AV33" i="20"/>
  <c r="AV36" i="20" s="1"/>
  <c r="AU43" i="20"/>
  <c r="AU46" i="20" s="1"/>
  <c r="AQ56" i="20"/>
  <c r="AN63" i="20"/>
  <c r="AN66" i="20" s="1"/>
  <c r="AN81" i="20"/>
  <c r="AV81" i="20"/>
  <c r="AT106" i="20"/>
  <c r="AS116" i="20"/>
  <c r="AV113" i="20"/>
  <c r="AV116" i="20" s="1"/>
  <c r="AR126" i="20"/>
  <c r="AU123" i="20"/>
  <c r="AU126" i="20" s="1"/>
  <c r="AT146" i="20"/>
  <c r="AW173" i="20"/>
  <c r="AW176" i="20" s="1"/>
  <c r="AO213" i="20"/>
  <c r="AO216" i="20" s="1"/>
  <c r="AU226" i="20"/>
  <c r="AQ31" i="20"/>
  <c r="AQ41" i="20"/>
  <c r="AQ51" i="20"/>
  <c r="AQ61" i="20"/>
  <c r="AQ71" i="20"/>
  <c r="AQ81" i="20"/>
  <c r="AQ91" i="20"/>
  <c r="AQ101" i="20"/>
  <c r="AQ111" i="20"/>
  <c r="AQ121" i="20"/>
  <c r="AR136" i="20"/>
  <c r="AT133" i="20"/>
  <c r="AT136" i="20" s="1"/>
  <c r="AT156" i="20"/>
  <c r="AN183" i="20"/>
  <c r="AN186" i="20" s="1"/>
  <c r="AT196" i="20"/>
  <c r="AR206" i="20"/>
  <c r="AN243" i="20"/>
  <c r="AN246" i="20" s="1"/>
  <c r="AT226" i="20"/>
  <c r="AR236" i="20"/>
  <c r="AS31" i="20"/>
  <c r="AS41" i="20"/>
  <c r="AS51" i="20"/>
  <c r="AS61" i="20"/>
  <c r="AS71" i="20"/>
  <c r="AS81" i="20"/>
  <c r="AS91" i="20"/>
  <c r="AS101" i="20"/>
  <c r="AS111" i="20"/>
  <c r="AS121" i="20"/>
  <c r="AW133" i="20"/>
  <c r="AW136" i="20" s="1"/>
  <c r="AS146" i="20"/>
  <c r="AN153" i="20"/>
  <c r="AN156" i="20" s="1"/>
  <c r="AT166" i="20"/>
  <c r="AR176" i="20"/>
  <c r="AV183" i="20"/>
  <c r="AV186" i="20" s="1"/>
  <c r="AN193" i="20"/>
  <c r="AN196" i="20" s="1"/>
  <c r="AT206" i="20"/>
  <c r="AR216" i="20"/>
  <c r="AV246" i="20"/>
  <c r="AN223" i="20"/>
  <c r="AN226" i="20" s="1"/>
  <c r="AT236" i="20"/>
  <c r="AT31" i="20"/>
  <c r="AT41" i="20"/>
  <c r="AT51" i="20"/>
  <c r="AT61" i="20"/>
  <c r="AT71" i="20"/>
  <c r="AT81" i="20"/>
  <c r="AT91" i="20"/>
  <c r="AT101" i="20"/>
  <c r="AT111" i="20"/>
  <c r="AT121" i="20"/>
  <c r="AU136" i="20"/>
  <c r="AT141" i="20"/>
  <c r="AO153" i="20"/>
  <c r="AO156" i="20" s="1"/>
  <c r="AU166" i="20"/>
  <c r="AS165" i="20"/>
  <c r="AS166" i="20" s="1"/>
  <c r="AO193" i="20"/>
  <c r="AO196" i="20" s="1"/>
  <c r="AU206" i="20"/>
  <c r="AS216" i="20"/>
  <c r="AO223" i="20"/>
  <c r="AO226" i="20" s="1"/>
  <c r="AU236" i="20"/>
  <c r="AU146" i="20"/>
  <c r="AV153" i="20"/>
  <c r="AV156" i="20" s="1"/>
  <c r="AN163" i="20"/>
  <c r="AN166" i="20" s="1"/>
  <c r="AT176" i="20"/>
  <c r="AR186" i="20"/>
  <c r="AV193" i="20"/>
  <c r="AV196" i="20" s="1"/>
  <c r="AN203" i="20"/>
  <c r="AN206" i="20" s="1"/>
  <c r="AT216" i="20"/>
  <c r="AR246" i="20"/>
  <c r="AV223" i="20"/>
  <c r="AV226" i="20" s="1"/>
  <c r="AN233" i="20"/>
  <c r="AN236" i="20" s="1"/>
  <c r="AW156" i="20"/>
  <c r="AO163" i="20"/>
  <c r="AO166" i="20" s="1"/>
  <c r="AS186" i="20"/>
  <c r="AW193" i="20"/>
  <c r="AW196" i="20" s="1"/>
  <c r="AO203" i="20"/>
  <c r="AO206" i="20" s="1"/>
  <c r="AU216" i="20"/>
  <c r="AS246" i="20"/>
  <c r="AW223" i="20"/>
  <c r="AW226" i="20" s="1"/>
  <c r="AO233" i="20"/>
  <c r="AO236" i="20" s="1"/>
  <c r="AR131" i="20"/>
  <c r="AR141" i="20"/>
  <c r="AR151" i="20"/>
  <c r="AR161" i="20"/>
  <c r="AR171" i="20"/>
  <c r="AR181" i="20"/>
  <c r="AR191" i="20"/>
  <c r="AR201" i="20"/>
  <c r="AR211" i="20"/>
  <c r="AR241" i="20"/>
  <c r="AR221" i="20"/>
  <c r="AR231" i="20"/>
  <c r="AS131" i="20"/>
  <c r="AS141" i="20"/>
  <c r="AS151" i="20"/>
  <c r="AS181" i="20"/>
  <c r="AS191" i="20"/>
  <c r="AS201" i="20"/>
  <c r="AS211" i="20"/>
  <c r="AS241" i="20"/>
  <c r="AS221" i="20"/>
  <c r="AS231" i="20"/>
  <c r="AT151" i="20"/>
  <c r="AT161" i="20"/>
  <c r="AT171" i="20"/>
  <c r="AT181" i="20"/>
  <c r="AT191" i="20"/>
  <c r="AT201" i="20"/>
  <c r="AT211" i="20"/>
  <c r="AT241" i="20"/>
  <c r="AT221" i="20"/>
  <c r="AT231" i="20"/>
  <c r="AU131" i="20"/>
  <c r="AU141" i="20"/>
  <c r="AU151" i="20"/>
  <c r="AU161" i="20"/>
  <c r="AU181" i="20"/>
  <c r="AU191" i="20"/>
  <c r="AU201" i="20"/>
  <c r="AU211" i="20"/>
  <c r="AU241" i="20"/>
  <c r="AU221" i="20"/>
  <c r="AU231" i="20"/>
  <c r="BB16" i="20"/>
  <c r="BF126" i="20"/>
  <c r="BD16" i="20"/>
  <c r="BD26" i="20"/>
  <c r="BE16" i="20"/>
  <c r="BE26" i="20"/>
  <c r="BE36" i="20"/>
  <c r="BF16" i="20"/>
  <c r="BF26" i="20"/>
  <c r="BF36" i="20"/>
  <c r="BF46" i="20"/>
  <c r="BI13" i="20"/>
  <c r="BI16" i="20" s="1"/>
  <c r="BG14" i="20"/>
  <c r="BG16" i="20" s="1"/>
  <c r="BA23" i="20"/>
  <c r="BA26" i="20" s="1"/>
  <c r="BG24" i="20"/>
  <c r="BG26" i="20" s="1"/>
  <c r="BI33" i="20"/>
  <c r="BI36" i="20" s="1"/>
  <c r="BG34" i="20"/>
  <c r="BG36" i="20" s="1"/>
  <c r="BD41" i="20"/>
  <c r="BG44" i="20"/>
  <c r="BG46" i="20" s="1"/>
  <c r="AZ73" i="20"/>
  <c r="AZ76" i="20" s="1"/>
  <c r="BD11" i="20"/>
  <c r="BD21" i="20"/>
  <c r="BD31" i="20"/>
  <c r="BF41" i="20"/>
  <c r="BE53" i="20"/>
  <c r="BE56" i="20" s="1"/>
  <c r="BE51" i="20"/>
  <c r="BA76" i="20"/>
  <c r="BI76" i="20"/>
  <c r="BB73" i="20"/>
  <c r="BB76" i="20" s="1"/>
  <c r="BG86" i="20"/>
  <c r="BE96" i="20"/>
  <c r="BA116" i="20"/>
  <c r="BI116" i="20"/>
  <c r="BB113" i="20"/>
  <c r="BB116" i="20" s="1"/>
  <c r="BG126" i="20"/>
  <c r="BH153" i="20"/>
  <c r="BH156" i="20" s="1"/>
  <c r="BD206" i="20"/>
  <c r="BA13" i="20"/>
  <c r="BA16" i="20" s="1"/>
  <c r="BI23" i="20"/>
  <c r="BI26" i="20" s="1"/>
  <c r="BA33" i="20"/>
  <c r="BA36" i="20" s="1"/>
  <c r="BE46" i="20"/>
  <c r="BH66" i="20"/>
  <c r="BF86" i="20"/>
  <c r="BH106" i="20"/>
  <c r="AZ113" i="20"/>
  <c r="AZ116" i="20" s="1"/>
  <c r="BC141" i="20"/>
  <c r="BC143" i="20"/>
  <c r="BC146" i="20" s="1"/>
  <c r="BE11" i="20"/>
  <c r="BE21" i="20"/>
  <c r="BE31" i="20"/>
  <c r="BH43" i="20"/>
  <c r="BH46" i="20" s="1"/>
  <c r="BF56" i="20"/>
  <c r="BH73" i="20"/>
  <c r="BH76" i="20" s="1"/>
  <c r="AZ83" i="20"/>
  <c r="AZ86" i="20" s="1"/>
  <c r="BF96" i="20"/>
  <c r="BH113" i="20"/>
  <c r="BH116" i="20" s="1"/>
  <c r="AZ123" i="20"/>
  <c r="AZ126" i="20" s="1"/>
  <c r="AZ151" i="20"/>
  <c r="AZ153" i="20"/>
  <c r="AZ156" i="20" s="1"/>
  <c r="BF31" i="20"/>
  <c r="BI43" i="20"/>
  <c r="BI46" i="20" s="1"/>
  <c r="BG56" i="20"/>
  <c r="BE66" i="20"/>
  <c r="BA86" i="20"/>
  <c r="BI86" i="20"/>
  <c r="BG96" i="20"/>
  <c r="BE106" i="20"/>
  <c r="BA126" i="20"/>
  <c r="BI126" i="20"/>
  <c r="AZ171" i="20"/>
  <c r="AZ173" i="20"/>
  <c r="AZ176" i="20" s="1"/>
  <c r="BD236" i="20"/>
  <c r="AZ13" i="20"/>
  <c r="AZ16" i="20" s="1"/>
  <c r="BH23" i="20"/>
  <c r="BH26" i="20" s="1"/>
  <c r="BH33" i="20"/>
  <c r="BH36" i="20" s="1"/>
  <c r="BF21" i="20"/>
  <c r="BE41" i="20"/>
  <c r="AZ43" i="20"/>
  <c r="AZ46" i="20" s="1"/>
  <c r="AZ53" i="20"/>
  <c r="AZ56" i="20" s="1"/>
  <c r="BF66" i="20"/>
  <c r="BH83" i="20"/>
  <c r="BH86" i="20" s="1"/>
  <c r="AZ93" i="20"/>
  <c r="AZ96" i="20" s="1"/>
  <c r="BF106" i="20"/>
  <c r="BH123" i="20"/>
  <c r="BH126" i="20" s="1"/>
  <c r="AZ191" i="20"/>
  <c r="AZ193" i="20"/>
  <c r="AZ196" i="20" s="1"/>
  <c r="BH213" i="20"/>
  <c r="BH216" i="20" s="1"/>
  <c r="BH13" i="20"/>
  <c r="BH16" i="20" s="1"/>
  <c r="AZ33" i="20"/>
  <c r="AZ36" i="20" s="1"/>
  <c r="BF11" i="20"/>
  <c r="AZ21" i="20"/>
  <c r="BA43" i="20"/>
  <c r="BA46" i="20" s="1"/>
  <c r="BA53" i="20"/>
  <c r="BA56" i="20" s="1"/>
  <c r="BA51" i="20"/>
  <c r="BI53" i="20"/>
  <c r="BI56" i="20" s="1"/>
  <c r="BI51" i="20"/>
  <c r="BG66" i="20"/>
  <c r="BE76" i="20"/>
  <c r="BA96" i="20"/>
  <c r="BI96" i="20"/>
  <c r="BG106" i="20"/>
  <c r="BE116" i="20"/>
  <c r="AZ211" i="20"/>
  <c r="AZ213" i="20"/>
  <c r="AZ216" i="20" s="1"/>
  <c r="BH223" i="20"/>
  <c r="BH226" i="20" s="1"/>
  <c r="BB41" i="20"/>
  <c r="BH53" i="20"/>
  <c r="BH56" i="20" s="1"/>
  <c r="AZ61" i="20"/>
  <c r="BH61" i="20"/>
  <c r="AZ63" i="20"/>
  <c r="AZ66" i="20" s="1"/>
  <c r="BF76" i="20"/>
  <c r="BH93" i="20"/>
  <c r="BH96" i="20" s="1"/>
  <c r="AZ101" i="20"/>
  <c r="BH101" i="20"/>
  <c r="AZ103" i="20"/>
  <c r="AZ106" i="20" s="1"/>
  <c r="BF116" i="20"/>
  <c r="BD126" i="20"/>
  <c r="BG136" i="20"/>
  <c r="AZ221" i="20"/>
  <c r="AZ223" i="20"/>
  <c r="AZ226" i="20" s="1"/>
  <c r="BE61" i="20"/>
  <c r="BE71" i="20"/>
  <c r="BE81" i="20"/>
  <c r="BE91" i="20"/>
  <c r="BE101" i="20"/>
  <c r="BE111" i="20"/>
  <c r="BE121" i="20"/>
  <c r="BE134" i="20"/>
  <c r="BE136" i="20" s="1"/>
  <c r="BF146" i="20"/>
  <c r="BA141" i="20"/>
  <c r="BE166" i="20"/>
  <c r="BE186" i="20"/>
  <c r="BE206" i="20"/>
  <c r="BE246" i="20"/>
  <c r="BE236" i="20"/>
  <c r="BF51" i="20"/>
  <c r="BF61" i="20"/>
  <c r="BF71" i="20"/>
  <c r="BF81" i="20"/>
  <c r="BF91" i="20"/>
  <c r="BF101" i="20"/>
  <c r="BF111" i="20"/>
  <c r="BF121" i="20"/>
  <c r="BF166" i="20"/>
  <c r="BF186" i="20"/>
  <c r="BF206" i="20"/>
  <c r="BF246" i="20"/>
  <c r="BF236" i="20"/>
  <c r="BG51" i="20"/>
  <c r="BC54" i="20"/>
  <c r="BC56" i="20" s="1"/>
  <c r="BG61" i="20"/>
  <c r="BC64" i="20"/>
  <c r="BC66" i="20" s="1"/>
  <c r="BG71" i="20"/>
  <c r="BC74" i="20"/>
  <c r="BC76" i="20" s="1"/>
  <c r="BG81" i="20"/>
  <c r="BC84" i="20"/>
  <c r="BC86" i="20" s="1"/>
  <c r="BG91" i="20"/>
  <c r="BC94" i="20"/>
  <c r="BC96" i="20" s="1"/>
  <c r="BG101" i="20"/>
  <c r="BC104" i="20"/>
  <c r="BC106" i="20" s="1"/>
  <c r="BG111" i="20"/>
  <c r="BC114" i="20"/>
  <c r="BC116" i="20" s="1"/>
  <c r="BG121" i="20"/>
  <c r="BC124" i="20"/>
  <c r="BC126" i="20" s="1"/>
  <c r="AZ166" i="20"/>
  <c r="AZ206" i="20"/>
  <c r="AZ246" i="20"/>
  <c r="AZ236" i="20"/>
  <c r="AZ136" i="20"/>
  <c r="BA146" i="20"/>
  <c r="BD156" i="20"/>
  <c r="BH163" i="20"/>
  <c r="BH166" i="20" s="1"/>
  <c r="BD176" i="20"/>
  <c r="BH183" i="20"/>
  <c r="BH186" i="20" s="1"/>
  <c r="BD196" i="20"/>
  <c r="BH203" i="20"/>
  <c r="BH206" i="20" s="1"/>
  <c r="BD216" i="20"/>
  <c r="BH243" i="20"/>
  <c r="BH246" i="20" s="1"/>
  <c r="BD226" i="20"/>
  <c r="BH233" i="20"/>
  <c r="BH236" i="20" s="1"/>
  <c r="BA61" i="20"/>
  <c r="BI61" i="20"/>
  <c r="BA71" i="20"/>
  <c r="BI71" i="20"/>
  <c r="BA81" i="20"/>
  <c r="BI81" i="20"/>
  <c r="BA91" i="20"/>
  <c r="BI91" i="20"/>
  <c r="BA101" i="20"/>
  <c r="BI101" i="20"/>
  <c r="BA111" i="20"/>
  <c r="BI111" i="20"/>
  <c r="BA121" i="20"/>
  <c r="BI121" i="20"/>
  <c r="BC133" i="20"/>
  <c r="BC136" i="20" s="1"/>
  <c r="AZ143" i="20"/>
  <c r="AZ146" i="20" s="1"/>
  <c r="BE156" i="20"/>
  <c r="BE176" i="20"/>
  <c r="BE196" i="20"/>
  <c r="BE216" i="20"/>
  <c r="BE226" i="20"/>
  <c r="BF156" i="20"/>
  <c r="BF176" i="20"/>
  <c r="BF196" i="20"/>
  <c r="BF216" i="20"/>
  <c r="BF226" i="20"/>
  <c r="BH136" i="20"/>
  <c r="BD146" i="20"/>
  <c r="BG156" i="20"/>
  <c r="BC166" i="20"/>
  <c r="BC151" i="20"/>
  <c r="BC161" i="20"/>
  <c r="BC171" i="20"/>
  <c r="BC181" i="20"/>
  <c r="BC191" i="20"/>
  <c r="BC201" i="20"/>
  <c r="BC211" i="20"/>
  <c r="BC241" i="20"/>
  <c r="BC221" i="20"/>
  <c r="BC231" i="20"/>
  <c r="BD131" i="20"/>
  <c r="BD141" i="20"/>
  <c r="BD151" i="20"/>
  <c r="BD161" i="20"/>
  <c r="BD171" i="20"/>
  <c r="BD181" i="20"/>
  <c r="BD191" i="20"/>
  <c r="BD201" i="20"/>
  <c r="BD211" i="20"/>
  <c r="BD241" i="20"/>
  <c r="BD221" i="20"/>
  <c r="BD231" i="20"/>
  <c r="BE151" i="20"/>
  <c r="BA154" i="20"/>
  <c r="BA156" i="20" s="1"/>
  <c r="BI154" i="20"/>
  <c r="BI156" i="20" s="1"/>
  <c r="BE161" i="20"/>
  <c r="BA164" i="20"/>
  <c r="BA166" i="20" s="1"/>
  <c r="BI164" i="20"/>
  <c r="BI166" i="20" s="1"/>
  <c r="BE171" i="20"/>
  <c r="BA174" i="20"/>
  <c r="BA176" i="20" s="1"/>
  <c r="BI174" i="20"/>
  <c r="BI176" i="20" s="1"/>
  <c r="BE181" i="20"/>
  <c r="BA184" i="20"/>
  <c r="BA186" i="20" s="1"/>
  <c r="BI184" i="20"/>
  <c r="BI186" i="20" s="1"/>
  <c r="BE191" i="20"/>
  <c r="BA194" i="20"/>
  <c r="BA196" i="20" s="1"/>
  <c r="BI194" i="20"/>
  <c r="BI196" i="20" s="1"/>
  <c r="BE201" i="20"/>
  <c r="BA204" i="20"/>
  <c r="BA206" i="20" s="1"/>
  <c r="BI204" i="20"/>
  <c r="BI206" i="20" s="1"/>
  <c r="BE211" i="20"/>
  <c r="BA214" i="20"/>
  <c r="BA216" i="20" s="1"/>
  <c r="BI214" i="20"/>
  <c r="BI216" i="20" s="1"/>
  <c r="BE241" i="20"/>
  <c r="BA244" i="20"/>
  <c r="BA246" i="20" s="1"/>
  <c r="BI244" i="20"/>
  <c r="BI246" i="20" s="1"/>
  <c r="BE221" i="20"/>
  <c r="BA224" i="20"/>
  <c r="BA226" i="20" s="1"/>
  <c r="BI224" i="20"/>
  <c r="BI226" i="20" s="1"/>
  <c r="BE231" i="20"/>
  <c r="BA234" i="20"/>
  <c r="BA236" i="20" s="1"/>
  <c r="BI234" i="20"/>
  <c r="BI236" i="20" s="1"/>
  <c r="BF131" i="20"/>
  <c r="BF141" i="20"/>
  <c r="BF151" i="20"/>
  <c r="BF161" i="20"/>
  <c r="BF171" i="20"/>
  <c r="BF181" i="20"/>
  <c r="BF191" i="20"/>
  <c r="BF201" i="20"/>
  <c r="BF211" i="20"/>
  <c r="BF241" i="20"/>
  <c r="BF221" i="20"/>
  <c r="BF231" i="20"/>
  <c r="BG151" i="20"/>
  <c r="BG161" i="20"/>
  <c r="BG171" i="20"/>
  <c r="BG181" i="20"/>
  <c r="BG191" i="20"/>
  <c r="BG201" i="20"/>
  <c r="BG211" i="20"/>
  <c r="BG241" i="20"/>
  <c r="BG221" i="20"/>
  <c r="BG231" i="20"/>
  <c r="CE36" i="20"/>
  <c r="CC31" i="20"/>
  <c r="CB41" i="20"/>
  <c r="BZ41" i="20"/>
  <c r="CC61" i="20"/>
  <c r="BY61" i="20"/>
  <c r="BZ71" i="20"/>
  <c r="BX81" i="20"/>
  <c r="CF81" i="20"/>
  <c r="CB81" i="20"/>
  <c r="BY91" i="20"/>
  <c r="BZ101" i="20"/>
  <c r="CB116" i="20"/>
  <c r="CF126" i="20"/>
  <c r="BX151" i="20"/>
  <c r="BX153" i="20"/>
  <c r="BX156" i="20" s="1"/>
  <c r="CB151" i="20"/>
  <c r="CD161" i="20"/>
  <c r="BX161" i="20"/>
  <c r="BP33" i="20"/>
  <c r="BP36" i="20" s="1"/>
  <c r="BP31" i="20"/>
  <c r="BP51" i="20"/>
  <c r="BQ71" i="20"/>
  <c r="BQ116" i="20"/>
  <c r="BN166" i="20"/>
  <c r="BN206" i="20"/>
  <c r="BN243" i="20"/>
  <c r="BN246" i="20" s="1"/>
  <c r="BN241" i="20"/>
  <c r="BX31" i="20"/>
  <c r="CF36" i="20"/>
  <c r="CB36" i="20"/>
  <c r="BX33" i="20"/>
  <c r="BX36" i="20" s="1"/>
  <c r="CE41" i="20"/>
  <c r="CG41" i="20"/>
  <c r="CD51" i="20"/>
  <c r="CB56" i="20"/>
  <c r="BX51" i="20"/>
  <c r="BZ61" i="20"/>
  <c r="CA76" i="20"/>
  <c r="CG86" i="20"/>
  <c r="BZ191" i="20"/>
  <c r="CF211" i="20"/>
  <c r="CF213" i="20"/>
  <c r="CF216" i="20" s="1"/>
  <c r="BP23" i="20"/>
  <c r="BP26" i="20" s="1"/>
  <c r="BP21" i="20"/>
  <c r="BR86" i="20"/>
  <c r="BP81" i="20"/>
  <c r="BQ91" i="20"/>
  <c r="BQ101" i="20"/>
  <c r="BQ111" i="20"/>
  <c r="BN131" i="20"/>
  <c r="BN176" i="20"/>
  <c r="BN193" i="20"/>
  <c r="BN196" i="20" s="1"/>
  <c r="BN191" i="20"/>
  <c r="BY36" i="20"/>
  <c r="BZ36" i="20"/>
  <c r="BX43" i="20"/>
  <c r="BX46" i="20" s="1"/>
  <c r="BY51" i="20"/>
  <c r="BZ81" i="20"/>
  <c r="CF111" i="20"/>
  <c r="BZ136" i="20"/>
  <c r="BZ153" i="20"/>
  <c r="BZ156" i="20" s="1"/>
  <c r="BZ151" i="20"/>
  <c r="CF176" i="20"/>
  <c r="BP13" i="20"/>
  <c r="BP16" i="20" s="1"/>
  <c r="BP11" i="20"/>
  <c r="BO211" i="20"/>
  <c r="BO213" i="20"/>
  <c r="BO216" i="20" s="1"/>
  <c r="BY123" i="20"/>
  <c r="BY126" i="20" s="1"/>
  <c r="BY121" i="20"/>
  <c r="CF221" i="20"/>
  <c r="CF223" i="20"/>
  <c r="CF226" i="20" s="1"/>
  <c r="BY11" i="20"/>
  <c r="CF51" i="20"/>
  <c r="CG51" i="20"/>
  <c r="BX61" i="20"/>
  <c r="CF61" i="20"/>
  <c r="CG61" i="20"/>
  <c r="CA86" i="20"/>
  <c r="BY96" i="20"/>
  <c r="CG93" i="20"/>
  <c r="CG96" i="20" s="1"/>
  <c r="CG91" i="20"/>
  <c r="BY103" i="20"/>
  <c r="BY106" i="20" s="1"/>
  <c r="BY101" i="20"/>
  <c r="CG103" i="20"/>
  <c r="CG106" i="20" s="1"/>
  <c r="CG101" i="20"/>
  <c r="CC123" i="20"/>
  <c r="CC126" i="20" s="1"/>
  <c r="CC121" i="20"/>
  <c r="CF131" i="20"/>
  <c r="CB143" i="20"/>
  <c r="CB146" i="20" s="1"/>
  <c r="CB141" i="20"/>
  <c r="BX171" i="20"/>
  <c r="CF171" i="20"/>
  <c r="CB171" i="20"/>
  <c r="CB175" i="20"/>
  <c r="CB176" i="20" s="1"/>
  <c r="CE186" i="20"/>
  <c r="BZ213" i="20"/>
  <c r="BZ216" i="20" s="1"/>
  <c r="BZ211" i="20"/>
  <c r="BY241" i="20"/>
  <c r="CG241" i="20"/>
  <c r="BL131" i="20"/>
  <c r="BT131" i="20"/>
  <c r="BO181" i="20"/>
  <c r="BP196" i="20"/>
  <c r="CE11" i="20"/>
  <c r="CC11" i="20"/>
  <c r="BZ11" i="20"/>
  <c r="CC26" i="20"/>
  <c r="CA36" i="20"/>
  <c r="CG36" i="20"/>
  <c r="BY56" i="20"/>
  <c r="CG56" i="20"/>
  <c r="CG66" i="20"/>
  <c r="CG71" i="20"/>
  <c r="CB156" i="20"/>
  <c r="CC236" i="20"/>
  <c r="BU96" i="20"/>
  <c r="BQ96" i="20"/>
  <c r="BU126" i="20"/>
  <c r="BQ141" i="20"/>
  <c r="BN151" i="20"/>
  <c r="BN161" i="20"/>
  <c r="BN201" i="20"/>
  <c r="BT243" i="20"/>
  <c r="BT246" i="20" s="1"/>
  <c r="BN221" i="20"/>
  <c r="BN231" i="20"/>
  <c r="BQ63" i="20"/>
  <c r="BQ66" i="20" s="1"/>
  <c r="BQ61" i="20"/>
  <c r="BX11" i="20"/>
  <c r="CF11" i="20"/>
  <c r="CD11" i="20"/>
  <c r="CB11" i="20"/>
  <c r="BZ51" i="20"/>
  <c r="BZ66" i="20"/>
  <c r="CE71" i="20"/>
  <c r="CE73" i="20"/>
  <c r="CE76" i="20" s="1"/>
  <c r="CE121" i="20"/>
  <c r="CE123" i="20"/>
  <c r="CE126" i="20" s="1"/>
  <c r="CG121" i="20"/>
  <c r="BX141" i="20"/>
  <c r="BZ171" i="20"/>
  <c r="BZ173" i="20"/>
  <c r="BZ176" i="20" s="1"/>
  <c r="BZ196" i="20"/>
  <c r="BZ221" i="20"/>
  <c r="BL26" i="20"/>
  <c r="BT26" i="20"/>
  <c r="BO61" i="20"/>
  <c r="BO71" i="20"/>
  <c r="BN81" i="20"/>
  <c r="BN83" i="20"/>
  <c r="BN86" i="20" s="1"/>
  <c r="BS146" i="20"/>
  <c r="BN171" i="20"/>
  <c r="BT203" i="20"/>
  <c r="BT206" i="20" s="1"/>
  <c r="BQ211" i="20"/>
  <c r="BZ21" i="20"/>
  <c r="CB46" i="20"/>
  <c r="CA66" i="20"/>
  <c r="BY81" i="20"/>
  <c r="BZ114" i="20"/>
  <c r="BZ116" i="20" s="1"/>
  <c r="BZ111" i="20"/>
  <c r="BL16" i="20"/>
  <c r="BT16" i="20"/>
  <c r="BO91" i="20"/>
  <c r="BO93" i="20"/>
  <c r="BO96" i="20" s="1"/>
  <c r="BO111" i="20"/>
  <c r="BO113" i="20"/>
  <c r="BO116" i="20" s="1"/>
  <c r="BQ181" i="20"/>
  <c r="CF196" i="20"/>
  <c r="BZ201" i="20"/>
  <c r="CB246" i="20"/>
  <c r="BP61" i="20"/>
  <c r="BQ81" i="20"/>
  <c r="BP96" i="20"/>
  <c r="BQ161" i="20"/>
  <c r="BO171" i="20"/>
  <c r="BL181" i="20"/>
  <c r="BT181" i="20"/>
  <c r="BT183" i="20"/>
  <c r="BT186" i="20" s="1"/>
  <c r="BQ196" i="20"/>
  <c r="BL211" i="20"/>
  <c r="BQ246" i="20"/>
  <c r="BQ231" i="20"/>
  <c r="CE91" i="20"/>
  <c r="BZ91" i="20"/>
  <c r="CF191" i="20"/>
  <c r="CE206" i="20"/>
  <c r="BX203" i="20"/>
  <c r="BX206" i="20" s="1"/>
  <c r="CC246" i="20"/>
  <c r="BY231" i="20"/>
  <c r="CG231" i="20"/>
  <c r="BN11" i="20"/>
  <c r="BR11" i="20"/>
  <c r="BN21" i="20"/>
  <c r="BR21" i="20"/>
  <c r="BN31" i="20"/>
  <c r="BN41" i="20"/>
  <c r="BN51" i="20"/>
  <c r="BS66" i="20"/>
  <c r="BQ76" i="20"/>
  <c r="BO101" i="20"/>
  <c r="BQ126" i="20"/>
  <c r="BQ146" i="20"/>
  <c r="BL161" i="20"/>
  <c r="BT161" i="20"/>
  <c r="BT163" i="20"/>
  <c r="BT166" i="20" s="1"/>
  <c r="BM181" i="20"/>
  <c r="BU181" i="20"/>
  <c r="BM211" i="20"/>
  <c r="BU211" i="20"/>
  <c r="BQ216" i="20"/>
  <c r="BL231" i="20"/>
  <c r="BT231" i="20"/>
  <c r="BT233" i="20"/>
  <c r="BT236" i="20" s="1"/>
  <c r="CB106" i="20"/>
  <c r="CG111" i="20"/>
  <c r="CF136" i="20"/>
  <c r="BY141" i="20"/>
  <c r="CG141" i="20"/>
  <c r="BZ241" i="20"/>
  <c r="CB236" i="20"/>
  <c r="BR76" i="20"/>
  <c r="BP76" i="20"/>
  <c r="BP71" i="20"/>
  <c r="BP91" i="20"/>
  <c r="BT111" i="20"/>
  <c r="BP121" i="20"/>
  <c r="BN141" i="20"/>
  <c r="BQ191" i="20"/>
  <c r="BQ241" i="20"/>
  <c r="BN236" i="20"/>
  <c r="BY76" i="20"/>
  <c r="CE81" i="20"/>
  <c r="CG81" i="20"/>
  <c r="BZ96" i="20"/>
  <c r="BX101" i="20"/>
  <c r="CF101" i="20"/>
  <c r="CC116" i="20"/>
  <c r="BY131" i="20"/>
  <c r="CG131" i="20"/>
  <c r="CC146" i="20"/>
  <c r="CA166" i="20"/>
  <c r="BY161" i="20"/>
  <c r="CG161" i="20"/>
  <c r="CB186" i="20"/>
  <c r="CA196" i="20"/>
  <c r="BY191" i="20"/>
  <c r="CG191" i="20"/>
  <c r="BZ206" i="20"/>
  <c r="BX241" i="20"/>
  <c r="CF241" i="20"/>
  <c r="BZ231" i="20"/>
  <c r="BQ16" i="20"/>
  <c r="BQ26" i="20"/>
  <c r="BQ36" i="20"/>
  <c r="BQ46" i="20"/>
  <c r="BN61" i="20"/>
  <c r="BO81" i="20"/>
  <c r="BP101" i="20"/>
  <c r="BQ136" i="20"/>
  <c r="BL141" i="20"/>
  <c r="BT141" i="20"/>
  <c r="BT143" i="20"/>
  <c r="BT146" i="20" s="1"/>
  <c r="BQ156" i="20"/>
  <c r="BQ171" i="20"/>
  <c r="BQ201" i="20"/>
  <c r="BM241" i="20"/>
  <c r="BU241" i="20"/>
  <c r="BQ226" i="20"/>
  <c r="BY86" i="20"/>
  <c r="CE83" i="20"/>
  <c r="CE86" i="20" s="1"/>
  <c r="BZ106" i="20"/>
  <c r="BY151" i="20"/>
  <c r="CG151" i="20"/>
  <c r="BZ181" i="20"/>
  <c r="CB206" i="20"/>
  <c r="CA216" i="20"/>
  <c r="BY211" i="20"/>
  <c r="CG211" i="20"/>
  <c r="BX231" i="20"/>
  <c r="CF231" i="20"/>
  <c r="BQ51" i="20"/>
  <c r="BN71" i="20"/>
  <c r="BQ86" i="20"/>
  <c r="BN91" i="20"/>
  <c r="BP106" i="20"/>
  <c r="BN103" i="20"/>
  <c r="BN106" i="20" s="1"/>
  <c r="BR116" i="20"/>
  <c r="BP116" i="20"/>
  <c r="BP111" i="20"/>
  <c r="BN121" i="20"/>
  <c r="BL121" i="20"/>
  <c r="BT121" i="20"/>
  <c r="BO131" i="20"/>
  <c r="BQ151" i="20"/>
  <c r="BQ166" i="20"/>
  <c r="BM171" i="20"/>
  <c r="BU171" i="20"/>
  <c r="BR186" i="20"/>
  <c r="BN181" i="20"/>
  <c r="BO191" i="20"/>
  <c r="BQ206" i="20"/>
  <c r="BN211" i="20"/>
  <c r="BO241" i="20"/>
  <c r="BQ221" i="20"/>
  <c r="BO16" i="20"/>
  <c r="BO26" i="20"/>
  <c r="BO36" i="20"/>
  <c r="BS126" i="20"/>
  <c r="BS16" i="20"/>
  <c r="BS26" i="20"/>
  <c r="BS36" i="20"/>
  <c r="BM16" i="20"/>
  <c r="BU26" i="20"/>
  <c r="BQ11" i="20"/>
  <c r="BQ21" i="20"/>
  <c r="BQ31" i="20"/>
  <c r="BO43" i="20"/>
  <c r="BO46" i="20" s="1"/>
  <c r="BM66" i="20"/>
  <c r="BU66" i="20"/>
  <c r="BO63" i="20"/>
  <c r="BO66" i="20" s="1"/>
  <c r="BS76" i="20"/>
  <c r="BM106" i="20"/>
  <c r="BU106" i="20"/>
  <c r="BO103" i="20"/>
  <c r="BO106" i="20" s="1"/>
  <c r="BS116" i="20"/>
  <c r="BO136" i="20"/>
  <c r="BO201" i="20"/>
  <c r="BO203" i="20"/>
  <c r="BO206" i="20" s="1"/>
  <c r="BT211" i="20"/>
  <c r="BT213" i="20"/>
  <c r="BT216" i="20" s="1"/>
  <c r="BR211" i="20"/>
  <c r="BR214" i="20"/>
  <c r="BR216" i="20" s="1"/>
  <c r="BL213" i="20"/>
  <c r="BL216" i="20" s="1"/>
  <c r="BU53" i="20"/>
  <c r="BU56" i="20" s="1"/>
  <c r="BU51" i="20"/>
  <c r="BO231" i="20"/>
  <c r="BO233" i="20"/>
  <c r="BO236" i="20" s="1"/>
  <c r="BR15" i="20"/>
  <c r="BR16" i="20" s="1"/>
  <c r="BR25" i="20"/>
  <c r="BR26" i="20" s="1"/>
  <c r="BT66" i="20"/>
  <c r="BR31" i="20"/>
  <c r="BU43" i="20"/>
  <c r="BU46" i="20" s="1"/>
  <c r="BL76" i="20"/>
  <c r="BT76" i="20"/>
  <c r="BN76" i="20"/>
  <c r="BL116" i="20"/>
  <c r="BN113" i="20"/>
  <c r="BN116" i="20" s="1"/>
  <c r="BT106" i="20"/>
  <c r="BS11" i="20"/>
  <c r="BS21" i="20"/>
  <c r="BS31" i="20"/>
  <c r="BM76" i="20"/>
  <c r="BU76" i="20"/>
  <c r="BO76" i="20"/>
  <c r="BS86" i="20"/>
  <c r="BM116" i="20"/>
  <c r="BU116" i="20"/>
  <c r="BP156" i="20"/>
  <c r="BN186" i="20"/>
  <c r="BU13" i="20"/>
  <c r="BU16" i="20" s="1"/>
  <c r="BM23" i="20"/>
  <c r="BM26" i="20" s="1"/>
  <c r="BM33" i="20"/>
  <c r="BM36" i="20" s="1"/>
  <c r="BU33" i="20"/>
  <c r="BU36" i="20" s="1"/>
  <c r="BM43" i="20"/>
  <c r="BM46" i="20" s="1"/>
  <c r="BN43" i="20"/>
  <c r="BN46" i="20" s="1"/>
  <c r="BL11" i="20"/>
  <c r="BT11" i="20"/>
  <c r="BL21" i="20"/>
  <c r="BT21" i="20"/>
  <c r="BL31" i="20"/>
  <c r="BT31" i="20"/>
  <c r="BR43" i="20"/>
  <c r="BR46" i="20" s="1"/>
  <c r="BR41" i="20"/>
  <c r="BR56" i="20"/>
  <c r="BL86" i="20"/>
  <c r="BT86" i="20"/>
  <c r="BR96" i="20"/>
  <c r="BT126" i="20"/>
  <c r="BN126" i="20"/>
  <c r="BO161" i="20"/>
  <c r="BO163" i="20"/>
  <c r="BO166" i="20" s="1"/>
  <c r="BM11" i="20"/>
  <c r="BU21" i="20"/>
  <c r="BS43" i="20"/>
  <c r="BS46" i="20" s="1"/>
  <c r="BS41" i="20"/>
  <c r="BP41" i="20"/>
  <c r="BS56" i="20"/>
  <c r="BM86" i="20"/>
  <c r="BU86" i="20"/>
  <c r="BO83" i="20"/>
  <c r="BO86" i="20" s="1"/>
  <c r="BS96" i="20"/>
  <c r="BM126" i="20"/>
  <c r="BO123" i="20"/>
  <c r="BO126" i="20" s="1"/>
  <c r="BS133" i="20"/>
  <c r="BS136" i="20" s="1"/>
  <c r="BS131" i="20"/>
  <c r="BT171" i="20"/>
  <c r="BT173" i="20"/>
  <c r="BT176" i="20" s="1"/>
  <c r="BL173" i="20"/>
  <c r="BL176" i="20" s="1"/>
  <c r="BS246" i="20"/>
  <c r="BM53" i="20"/>
  <c r="BM56" i="20" s="1"/>
  <c r="BM51" i="20"/>
  <c r="BM96" i="20"/>
  <c r="BN13" i="20"/>
  <c r="BN16" i="20" s="1"/>
  <c r="BN23" i="20"/>
  <c r="BN26" i="20" s="1"/>
  <c r="BN33" i="20"/>
  <c r="BN36" i="20" s="1"/>
  <c r="BL66" i="20"/>
  <c r="BL106" i="20"/>
  <c r="BL43" i="20"/>
  <c r="BL46" i="20" s="1"/>
  <c r="BL41" i="20"/>
  <c r="BT43" i="20"/>
  <c r="BT46" i="20" s="1"/>
  <c r="BT41" i="20"/>
  <c r="BQ41" i="20"/>
  <c r="BL56" i="20"/>
  <c r="BT56" i="20"/>
  <c r="BN53" i="20"/>
  <c r="BN56" i="20" s="1"/>
  <c r="BR66" i="20"/>
  <c r="BL96" i="20"/>
  <c r="BT96" i="20"/>
  <c r="BN93" i="20"/>
  <c r="BN96" i="20" s="1"/>
  <c r="BR106" i="20"/>
  <c r="BT114" i="20"/>
  <c r="BT116" i="20" s="1"/>
  <c r="BL124" i="20"/>
  <c r="BL126" i="20" s="1"/>
  <c r="BN146" i="20"/>
  <c r="BQ186" i="20"/>
  <c r="BP226" i="20"/>
  <c r="BR51" i="20"/>
  <c r="BR61" i="20"/>
  <c r="BR71" i="20"/>
  <c r="BR81" i="20"/>
  <c r="BR91" i="20"/>
  <c r="BR101" i="20"/>
  <c r="BR111" i="20"/>
  <c r="BR121" i="20"/>
  <c r="BQ131" i="20"/>
  <c r="BL143" i="20"/>
  <c r="BL146" i="20" s="1"/>
  <c r="BR156" i="20"/>
  <c r="BP166" i="20"/>
  <c r="BL183" i="20"/>
  <c r="BL186" i="20" s="1"/>
  <c r="BR196" i="20"/>
  <c r="BP206" i="20"/>
  <c r="BL243" i="20"/>
  <c r="BL246" i="20" s="1"/>
  <c r="BR226" i="20"/>
  <c r="BP236" i="20"/>
  <c r="BS51" i="20"/>
  <c r="BS61" i="20"/>
  <c r="BS71" i="20"/>
  <c r="BS81" i="20"/>
  <c r="BS91" i="20"/>
  <c r="BS101" i="20"/>
  <c r="BS111" i="20"/>
  <c r="BS121" i="20"/>
  <c r="BM131" i="20"/>
  <c r="BM133" i="20"/>
  <c r="BM136" i="20" s="1"/>
  <c r="BU131" i="20"/>
  <c r="BU133" i="20"/>
  <c r="BU136" i="20" s="1"/>
  <c r="BO143" i="20"/>
  <c r="BO146" i="20" s="1"/>
  <c r="BS156" i="20"/>
  <c r="BO183" i="20"/>
  <c r="BO186" i="20" s="1"/>
  <c r="BS196" i="20"/>
  <c r="BO243" i="20"/>
  <c r="BO246" i="20" s="1"/>
  <c r="BS226" i="20"/>
  <c r="BL51" i="20"/>
  <c r="BT51" i="20"/>
  <c r="BL61" i="20"/>
  <c r="BT61" i="20"/>
  <c r="BL71" i="20"/>
  <c r="BT71" i="20"/>
  <c r="BL81" i="20"/>
  <c r="BT81" i="20"/>
  <c r="BL91" i="20"/>
  <c r="BT91" i="20"/>
  <c r="BL101" i="20"/>
  <c r="BT101" i="20"/>
  <c r="BL111" i="20"/>
  <c r="BL136" i="20"/>
  <c r="BL153" i="20"/>
  <c r="BL156" i="20" s="1"/>
  <c r="BR166" i="20"/>
  <c r="BP176" i="20"/>
  <c r="BL193" i="20"/>
  <c r="BL196" i="20" s="1"/>
  <c r="BR206" i="20"/>
  <c r="BP216" i="20"/>
  <c r="BL223" i="20"/>
  <c r="BL226" i="20" s="1"/>
  <c r="BR236" i="20"/>
  <c r="BM61" i="20"/>
  <c r="BU61" i="20"/>
  <c r="BM71" i="20"/>
  <c r="BU71" i="20"/>
  <c r="BM81" i="20"/>
  <c r="BU81" i="20"/>
  <c r="BM91" i="20"/>
  <c r="BU91" i="20"/>
  <c r="BM101" i="20"/>
  <c r="BU101" i="20"/>
  <c r="BM111" i="20"/>
  <c r="BU111" i="20"/>
  <c r="BM121" i="20"/>
  <c r="BU121" i="20"/>
  <c r="BO153" i="20"/>
  <c r="BO156" i="20" s="1"/>
  <c r="BS166" i="20"/>
  <c r="BM191" i="20"/>
  <c r="BU191" i="20"/>
  <c r="BO193" i="20"/>
  <c r="BO196" i="20" s="1"/>
  <c r="BS206" i="20"/>
  <c r="BM221" i="20"/>
  <c r="BU221" i="20"/>
  <c r="BO223" i="20"/>
  <c r="BO226" i="20" s="1"/>
  <c r="BS236" i="20"/>
  <c r="BP136" i="20"/>
  <c r="BP146" i="20"/>
  <c r="BT153" i="20"/>
  <c r="BT156" i="20" s="1"/>
  <c r="BL163" i="20"/>
  <c r="BL166" i="20" s="1"/>
  <c r="BR176" i="20"/>
  <c r="BP186" i="20"/>
  <c r="BT193" i="20"/>
  <c r="BT196" i="20" s="1"/>
  <c r="BL203" i="20"/>
  <c r="BL206" i="20" s="1"/>
  <c r="BP246" i="20"/>
  <c r="BR244" i="20"/>
  <c r="BR246" i="20" s="1"/>
  <c r="BT223" i="20"/>
  <c r="BT226" i="20" s="1"/>
  <c r="BL233" i="20"/>
  <c r="BL236" i="20" s="1"/>
  <c r="BT133" i="20"/>
  <c r="BT136" i="20" s="1"/>
  <c r="BM161" i="20"/>
  <c r="BU161" i="20"/>
  <c r="BS176" i="20"/>
  <c r="BM201" i="20"/>
  <c r="BU201" i="20"/>
  <c r="BS216" i="20"/>
  <c r="BM231" i="20"/>
  <c r="BU231" i="20"/>
  <c r="BM143" i="20"/>
  <c r="BM146" i="20" s="1"/>
  <c r="BU143" i="20"/>
  <c r="BU146" i="20" s="1"/>
  <c r="BM153" i="20"/>
  <c r="BM156" i="20" s="1"/>
  <c r="BU153" i="20"/>
  <c r="BU156" i="20" s="1"/>
  <c r="BM163" i="20"/>
  <c r="BM166" i="20" s="1"/>
  <c r="BU163" i="20"/>
  <c r="BU166" i="20" s="1"/>
  <c r="BM173" i="20"/>
  <c r="BM176" i="20" s="1"/>
  <c r="BU173" i="20"/>
  <c r="BU176" i="20" s="1"/>
  <c r="BM183" i="20"/>
  <c r="BM186" i="20" s="1"/>
  <c r="BU183" i="20"/>
  <c r="BU186" i="20" s="1"/>
  <c r="BM193" i="20"/>
  <c r="BM196" i="20" s="1"/>
  <c r="BU193" i="20"/>
  <c r="BU196" i="20" s="1"/>
  <c r="BM203" i="20"/>
  <c r="BM206" i="20" s="1"/>
  <c r="BU203" i="20"/>
  <c r="BU206" i="20" s="1"/>
  <c r="BM213" i="20"/>
  <c r="BM216" i="20" s="1"/>
  <c r="BU213" i="20"/>
  <c r="BU216" i="20" s="1"/>
  <c r="BM243" i="20"/>
  <c r="BM246" i="20" s="1"/>
  <c r="BU243" i="20"/>
  <c r="BU246" i="20" s="1"/>
  <c r="BM223" i="20"/>
  <c r="BM226" i="20" s="1"/>
  <c r="BU223" i="20"/>
  <c r="BU226" i="20" s="1"/>
  <c r="BM233" i="20"/>
  <c r="BM236" i="20" s="1"/>
  <c r="BU233" i="20"/>
  <c r="BU236" i="20" s="1"/>
  <c r="BP131" i="20"/>
  <c r="BP141" i="20"/>
  <c r="BP151" i="20"/>
  <c r="BP161" i="20"/>
  <c r="BP171" i="20"/>
  <c r="BP181" i="20"/>
  <c r="BP191" i="20"/>
  <c r="BP201" i="20"/>
  <c r="BP211" i="20"/>
  <c r="BP241" i="20"/>
  <c r="BP221" i="20"/>
  <c r="BP231" i="20"/>
  <c r="BR131" i="20"/>
  <c r="BR141" i="20"/>
  <c r="BR151" i="20"/>
  <c r="BR161" i="20"/>
  <c r="BR171" i="20"/>
  <c r="BR181" i="20"/>
  <c r="BR191" i="20"/>
  <c r="BR201" i="20"/>
  <c r="BR221" i="20"/>
  <c r="BR231" i="20"/>
  <c r="BS141" i="20"/>
  <c r="BS151" i="20"/>
  <c r="BS161" i="20"/>
  <c r="BS171" i="20"/>
  <c r="BS181" i="20"/>
  <c r="BS191" i="20"/>
  <c r="BS201" i="20"/>
  <c r="BS211" i="20"/>
  <c r="BS241" i="20"/>
  <c r="BS221" i="20"/>
  <c r="BS231" i="20"/>
  <c r="BY16" i="20"/>
  <c r="CG16" i="20"/>
  <c r="CA16" i="20"/>
  <c r="BY26" i="20"/>
  <c r="CG26" i="20"/>
  <c r="BZ26" i="20"/>
  <c r="CA26" i="20"/>
  <c r="BZ46" i="20"/>
  <c r="BX56" i="20"/>
  <c r="BX13" i="20"/>
  <c r="BX16" i="20" s="1"/>
  <c r="CF13" i="20"/>
  <c r="CF16" i="20" s="1"/>
  <c r="CD14" i="20"/>
  <c r="CD16" i="20" s="1"/>
  <c r="CB15" i="20"/>
  <c r="CB16" i="20" s="1"/>
  <c r="BX23" i="20"/>
  <c r="BX26" i="20" s="1"/>
  <c r="CF23" i="20"/>
  <c r="CF26" i="20" s="1"/>
  <c r="CD24" i="20"/>
  <c r="CD26" i="20" s="1"/>
  <c r="CB25" i="20"/>
  <c r="CB26" i="20" s="1"/>
  <c r="CC56" i="20"/>
  <c r="CB61" i="20"/>
  <c r="BX76" i="20"/>
  <c r="CB91" i="20"/>
  <c r="BZ131" i="20"/>
  <c r="BZ236" i="20"/>
  <c r="CA11" i="20"/>
  <c r="CA21" i="20"/>
  <c r="CB31" i="20"/>
  <c r="CD41" i="20"/>
  <c r="CD53" i="20"/>
  <c r="CD56" i="20" s="1"/>
  <c r="CF63" i="20"/>
  <c r="CF66" i="20" s="1"/>
  <c r="BZ73" i="20"/>
  <c r="BZ76" i="20" s="1"/>
  <c r="BX83" i="20"/>
  <c r="BX86" i="20" s="1"/>
  <c r="CB101" i="20"/>
  <c r="CE111" i="20"/>
  <c r="CE113" i="20"/>
  <c r="CE116" i="20" s="1"/>
  <c r="CD141" i="20"/>
  <c r="CD143" i="20"/>
  <c r="CD146" i="20" s="1"/>
  <c r="CB161" i="20"/>
  <c r="CB164" i="20"/>
  <c r="CB166" i="20" s="1"/>
  <c r="BX211" i="20"/>
  <c r="BX213" i="20"/>
  <c r="BX216" i="20" s="1"/>
  <c r="CD66" i="20"/>
  <c r="CC21" i="20"/>
  <c r="CA31" i="20"/>
  <c r="CD31" i="20"/>
  <c r="CD36" i="20"/>
  <c r="CD46" i="20"/>
  <c r="CE51" i="20"/>
  <c r="CF53" i="20"/>
  <c r="CF56" i="20" s="1"/>
  <c r="CD73" i="20"/>
  <c r="CD76" i="20" s="1"/>
  <c r="CD71" i="20"/>
  <c r="BX71" i="20"/>
  <c r="CF76" i="20"/>
  <c r="CA96" i="20"/>
  <c r="BX103" i="20"/>
  <c r="BX106" i="20" s="1"/>
  <c r="CA116" i="20"/>
  <c r="CD156" i="20"/>
  <c r="CF166" i="20"/>
  <c r="CE13" i="20"/>
  <c r="CE16" i="20" s="1"/>
  <c r="CE23" i="20"/>
  <c r="CE26" i="20" s="1"/>
  <c r="CD106" i="20"/>
  <c r="BY41" i="20"/>
  <c r="CB85" i="20"/>
  <c r="CB86" i="20" s="1"/>
  <c r="BX166" i="20"/>
  <c r="CE31" i="20"/>
  <c r="CE43" i="20"/>
  <c r="CE46" i="20" s="1"/>
  <c r="CA56" i="20"/>
  <c r="BX63" i="20"/>
  <c r="BX66" i="20" s="1"/>
  <c r="BY71" i="20"/>
  <c r="CC86" i="20"/>
  <c r="CF83" i="20"/>
  <c r="CF86" i="20" s="1"/>
  <c r="CE93" i="20"/>
  <c r="CE96" i="20" s="1"/>
  <c r="CA106" i="20"/>
  <c r="CD116" i="20"/>
  <c r="CF143" i="20"/>
  <c r="CF146" i="20" s="1"/>
  <c r="CF156" i="20"/>
  <c r="CD163" i="20"/>
  <c r="CD166" i="20" s="1"/>
  <c r="BX221" i="20"/>
  <c r="BX223" i="20"/>
  <c r="BX226" i="20" s="1"/>
  <c r="BZ121" i="20"/>
  <c r="BZ123" i="20"/>
  <c r="BZ126" i="20" s="1"/>
  <c r="CC34" i="20"/>
  <c r="CC36" i="20" s="1"/>
  <c r="BX111" i="20"/>
  <c r="BX113" i="20"/>
  <c r="BX116" i="20" s="1"/>
  <c r="BX246" i="20"/>
  <c r="CF31" i="20"/>
  <c r="CF43" i="20"/>
  <c r="CF46" i="20" s="1"/>
  <c r="CD61" i="20"/>
  <c r="CF71" i="20"/>
  <c r="CD86" i="20"/>
  <c r="CC96" i="20"/>
  <c r="CF93" i="20"/>
  <c r="CF96" i="20" s="1"/>
  <c r="CE103" i="20"/>
  <c r="CE106" i="20" s="1"/>
  <c r="CF113" i="20"/>
  <c r="CF116" i="20" s="1"/>
  <c r="BX121" i="20"/>
  <c r="CF121" i="20"/>
  <c r="CB134" i="20"/>
  <c r="CB136" i="20" s="1"/>
  <c r="BZ141" i="20"/>
  <c r="BZ161" i="20"/>
  <c r="CC206" i="20"/>
  <c r="BZ246" i="20"/>
  <c r="BX236" i="20"/>
  <c r="CD131" i="20"/>
  <c r="CD133" i="20"/>
  <c r="CD136" i="20" s="1"/>
  <c r="CC43" i="20"/>
  <c r="CC46" i="20" s="1"/>
  <c r="CB51" i="20"/>
  <c r="CC73" i="20"/>
  <c r="CC76" i="20" s="1"/>
  <c r="CC71" i="20"/>
  <c r="BX93" i="20"/>
  <c r="BX96" i="20" s="1"/>
  <c r="CG31" i="20"/>
  <c r="CA46" i="20"/>
  <c r="CC51" i="20"/>
  <c r="CC63" i="20"/>
  <c r="CC66" i="20" s="1"/>
  <c r="CB71" i="20"/>
  <c r="CD96" i="20"/>
  <c r="CC106" i="20"/>
  <c r="CF103" i="20"/>
  <c r="CF106" i="20" s="1"/>
  <c r="CG126" i="20"/>
  <c r="BX191" i="20"/>
  <c r="BX193" i="20"/>
  <c r="BX196" i="20" s="1"/>
  <c r="CA41" i="20"/>
  <c r="CA51" i="20"/>
  <c r="CA61" i="20"/>
  <c r="CA71" i="20"/>
  <c r="CA81" i="20"/>
  <c r="CA91" i="20"/>
  <c r="CA101" i="20"/>
  <c r="CB111" i="20"/>
  <c r="CG114" i="20"/>
  <c r="CG116" i="20" s="1"/>
  <c r="CA121" i="20"/>
  <c r="CE146" i="20"/>
  <c r="CD151" i="20"/>
  <c r="CC166" i="20"/>
  <c r="CD186" i="20"/>
  <c r="CD206" i="20"/>
  <c r="CD246" i="20"/>
  <c r="CD236" i="20"/>
  <c r="CC81" i="20"/>
  <c r="CC91" i="20"/>
  <c r="CC101" i="20"/>
  <c r="CA111" i="20"/>
  <c r="BX123" i="20"/>
  <c r="BX126" i="20" s="1"/>
  <c r="CE166" i="20"/>
  <c r="CD171" i="20"/>
  <c r="CF183" i="20"/>
  <c r="CF186" i="20" s="1"/>
  <c r="CB196" i="20"/>
  <c r="CF203" i="20"/>
  <c r="CF206" i="20" s="1"/>
  <c r="CB216" i="20"/>
  <c r="CF243" i="20"/>
  <c r="CF246" i="20" s="1"/>
  <c r="CB226" i="20"/>
  <c r="CF233" i="20"/>
  <c r="CF236" i="20" s="1"/>
  <c r="CD81" i="20"/>
  <c r="CD91" i="20"/>
  <c r="CD101" i="20"/>
  <c r="CD121" i="20"/>
  <c r="CA136" i="20"/>
  <c r="CF151" i="20"/>
  <c r="CE176" i="20"/>
  <c r="CC196" i="20"/>
  <c r="CC216" i="20"/>
  <c r="CC226" i="20"/>
  <c r="CA126" i="20"/>
  <c r="CA146" i="20"/>
  <c r="CF161" i="20"/>
  <c r="CD196" i="20"/>
  <c r="CD216" i="20"/>
  <c r="CD226" i="20"/>
  <c r="CD111" i="20"/>
  <c r="CD126" i="20"/>
  <c r="CC136" i="20"/>
  <c r="CA156" i="20"/>
  <c r="CA186" i="20"/>
  <c r="CE196" i="20"/>
  <c r="CA206" i="20"/>
  <c r="CE216" i="20"/>
  <c r="CA246" i="20"/>
  <c r="CE226" i="20"/>
  <c r="CA236" i="20"/>
  <c r="CA131" i="20"/>
  <c r="CA141" i="20"/>
  <c r="CA151" i="20"/>
  <c r="CA161" i="20"/>
  <c r="CA171" i="20"/>
  <c r="CA181" i="20"/>
  <c r="CA191" i="20"/>
  <c r="CA201" i="20"/>
  <c r="CA211" i="20"/>
  <c r="CA241" i="20"/>
  <c r="CA221" i="20"/>
  <c r="CA231" i="20"/>
  <c r="CB181" i="20"/>
  <c r="CB191" i="20"/>
  <c r="CB201" i="20"/>
  <c r="CB211" i="20"/>
  <c r="CB241" i="20"/>
  <c r="CB221" i="20"/>
  <c r="CB231" i="20"/>
  <c r="CC131" i="20"/>
  <c r="BY134" i="20"/>
  <c r="BY136" i="20" s="1"/>
  <c r="CG134" i="20"/>
  <c r="CG136" i="20" s="1"/>
  <c r="CC141" i="20"/>
  <c r="BY144" i="20"/>
  <c r="BY146" i="20" s="1"/>
  <c r="CG144" i="20"/>
  <c r="CG146" i="20" s="1"/>
  <c r="CC151" i="20"/>
  <c r="BY154" i="20"/>
  <c r="BY156" i="20" s="1"/>
  <c r="CG154" i="20"/>
  <c r="CG156" i="20" s="1"/>
  <c r="CC161" i="20"/>
  <c r="BY164" i="20"/>
  <c r="BY166" i="20" s="1"/>
  <c r="CG164" i="20"/>
  <c r="CG166" i="20" s="1"/>
  <c r="CC171" i="20"/>
  <c r="BY174" i="20"/>
  <c r="BY176" i="20" s="1"/>
  <c r="CG174" i="20"/>
  <c r="CG176" i="20" s="1"/>
  <c r="CC181" i="20"/>
  <c r="BY184" i="20"/>
  <c r="BY186" i="20" s="1"/>
  <c r="CG184" i="20"/>
  <c r="CG186" i="20" s="1"/>
  <c r="CC191" i="20"/>
  <c r="BY194" i="20"/>
  <c r="BY196" i="20" s="1"/>
  <c r="CG194" i="20"/>
  <c r="CG196" i="20" s="1"/>
  <c r="CC201" i="20"/>
  <c r="BY204" i="20"/>
  <c r="BY206" i="20" s="1"/>
  <c r="CG204" i="20"/>
  <c r="CG206" i="20" s="1"/>
  <c r="CC211" i="20"/>
  <c r="BY214" i="20"/>
  <c r="BY216" i="20" s="1"/>
  <c r="CG214" i="20"/>
  <c r="CG216" i="20" s="1"/>
  <c r="CC241" i="20"/>
  <c r="BY244" i="20"/>
  <c r="BY246" i="20" s="1"/>
  <c r="CG244" i="20"/>
  <c r="CG246" i="20" s="1"/>
  <c r="CC221" i="20"/>
  <c r="BY224" i="20"/>
  <c r="BY226" i="20" s="1"/>
  <c r="CG224" i="20"/>
  <c r="CG226" i="20" s="1"/>
  <c r="CC231" i="20"/>
  <c r="BY234" i="20"/>
  <c r="BY236" i="20" s="1"/>
  <c r="CG234" i="20"/>
  <c r="CG236" i="20" s="1"/>
  <c r="CD181" i="20"/>
  <c r="CD191" i="20"/>
  <c r="CD201" i="20"/>
  <c r="CD211" i="20"/>
  <c r="CD241" i="20"/>
  <c r="CD221" i="20"/>
  <c r="CD231" i="20"/>
  <c r="CE131" i="20"/>
  <c r="CE141" i="20"/>
  <c r="CE151" i="20"/>
  <c r="CE161" i="20"/>
  <c r="CE171" i="20"/>
  <c r="CE181" i="20"/>
  <c r="CE191" i="20"/>
  <c r="CE201" i="20"/>
  <c r="CE211" i="20"/>
  <c r="CE241" i="20"/>
  <c r="CE221" i="20"/>
  <c r="CE231" i="20"/>
  <c r="CK88" i="20"/>
  <c r="CK93" i="20" s="1"/>
  <c r="CL236" i="20"/>
  <c r="CS231" i="20"/>
  <c r="CR231" i="20"/>
  <c r="CN231" i="20"/>
  <c r="CM231" i="20"/>
  <c r="CK226" i="20"/>
  <c r="CJ241" i="20"/>
  <c r="CR246" i="20"/>
  <c r="CM216" i="20"/>
  <c r="CL211" i="20"/>
  <c r="CS201" i="20"/>
  <c r="CM206" i="20"/>
  <c r="CK201" i="20"/>
  <c r="CQ196" i="20"/>
  <c r="CN191" i="20"/>
  <c r="CM196" i="20"/>
  <c r="CQ181" i="20"/>
  <c r="CN171" i="20"/>
  <c r="CP161" i="20"/>
  <c r="CO161" i="20"/>
  <c r="CP151" i="20"/>
  <c r="CS151" i="20"/>
  <c r="CO156" i="20"/>
  <c r="CM151" i="20"/>
  <c r="CP146" i="20"/>
  <c r="CO141" i="20"/>
  <c r="CP131" i="20"/>
  <c r="CL131" i="20"/>
  <c r="CL126" i="20"/>
  <c r="CO91" i="20"/>
  <c r="CL71" i="20"/>
  <c r="CM61" i="20"/>
  <c r="CL61" i="20"/>
  <c r="CN61" i="20"/>
  <c r="CM66" i="20"/>
  <c r="CJ56" i="20"/>
  <c r="CN51" i="20"/>
  <c r="CR41" i="20"/>
  <c r="CP41" i="20"/>
  <c r="CJ41" i="20"/>
  <c r="CR31" i="20"/>
  <c r="CP36" i="20"/>
  <c r="CO26" i="20"/>
  <c r="CS21" i="20"/>
  <c r="CO21" i="20"/>
  <c r="CN26" i="20"/>
  <c r="CR11" i="20"/>
  <c r="CP11" i="20"/>
  <c r="CJ11" i="20"/>
  <c r="BV236" i="20" l="1"/>
  <c r="I102" i="19" s="1"/>
  <c r="BV181" i="20"/>
  <c r="BV86" i="20"/>
  <c r="BJ46" i="20"/>
  <c r="BV126" i="20"/>
  <c r="AL11" i="20"/>
  <c r="AX61" i="20"/>
  <c r="BJ131" i="20"/>
  <c r="BV196" i="20"/>
  <c r="AL196" i="20"/>
  <c r="F98" i="19" s="1"/>
  <c r="AL206" i="20"/>
  <c r="AL176" i="20"/>
  <c r="BV166" i="20"/>
  <c r="BJ86" i="20"/>
  <c r="AX46" i="20"/>
  <c r="G83" i="19" s="1"/>
  <c r="AL41" i="20"/>
  <c r="F53" i="19" s="1"/>
  <c r="AX181" i="20"/>
  <c r="BV106" i="20"/>
  <c r="AX216" i="20"/>
  <c r="BJ66" i="20"/>
  <c r="BJ171" i="20"/>
  <c r="AL106" i="20"/>
  <c r="CH216" i="20"/>
  <c r="BV76" i="20"/>
  <c r="I86" i="19" s="1"/>
  <c r="AL166" i="20"/>
  <c r="F95" i="19" s="1"/>
  <c r="CH156" i="20"/>
  <c r="BJ186" i="20"/>
  <c r="AL136" i="20"/>
  <c r="BV11" i="20"/>
  <c r="BJ166" i="20"/>
  <c r="AX121" i="20"/>
  <c r="CH191" i="20"/>
  <c r="CH121" i="20"/>
  <c r="J61" i="19" s="1"/>
  <c r="CH226" i="20"/>
  <c r="J101" i="19" s="1"/>
  <c r="CH106" i="20"/>
  <c r="J89" i="19" s="1"/>
  <c r="CH26" i="20"/>
  <c r="J81" i="19" s="1"/>
  <c r="BV56" i="20"/>
  <c r="I84" i="19" s="1"/>
  <c r="BV216" i="20"/>
  <c r="BJ61" i="20"/>
  <c r="BJ76" i="20"/>
  <c r="AX236" i="20"/>
  <c r="G102" i="19" s="1"/>
  <c r="AX166" i="20"/>
  <c r="AX226" i="20"/>
  <c r="G101" i="19" s="1"/>
  <c r="AX156" i="20"/>
  <c r="G94" i="19" s="1"/>
  <c r="AX126" i="20"/>
  <c r="AL236" i="20"/>
  <c r="F102" i="19" s="1"/>
  <c r="AL111" i="20"/>
  <c r="F60" i="19" s="1"/>
  <c r="AL71" i="20"/>
  <c r="F56" i="19" s="1"/>
  <c r="AL221" i="20"/>
  <c r="F71" i="19" s="1"/>
  <c r="AL211" i="20"/>
  <c r="AL116" i="20"/>
  <c r="F90" i="19" s="1"/>
  <c r="AX241" i="20"/>
  <c r="G73" i="19" s="1"/>
  <c r="AX101" i="20"/>
  <c r="G59" i="19" s="1"/>
  <c r="AX26" i="20"/>
  <c r="G81" i="19" s="1"/>
  <c r="AX146" i="20"/>
  <c r="G93" i="19" s="1"/>
  <c r="AX171" i="20"/>
  <c r="BJ121" i="20"/>
  <c r="AX31" i="20"/>
  <c r="CH91" i="20"/>
  <c r="BJ161" i="20"/>
  <c r="BJ26" i="20"/>
  <c r="CH211" i="20"/>
  <c r="AL226" i="20"/>
  <c r="F101" i="19" s="1"/>
  <c r="AX41" i="20"/>
  <c r="G53" i="19" s="1"/>
  <c r="BV171" i="20"/>
  <c r="BV191" i="20"/>
  <c r="I68" i="19" s="1"/>
  <c r="CH126" i="20"/>
  <c r="CH236" i="20"/>
  <c r="J102" i="19" s="1"/>
  <c r="CH221" i="20"/>
  <c r="J71" i="19" s="1"/>
  <c r="BV156" i="20"/>
  <c r="I94" i="19" s="1"/>
  <c r="BV81" i="20"/>
  <c r="I57" i="19" s="1"/>
  <c r="BV131" i="20"/>
  <c r="CH51" i="20"/>
  <c r="CH31" i="20"/>
  <c r="J52" i="19" s="1"/>
  <c r="BJ106" i="20"/>
  <c r="H89" i="19" s="1"/>
  <c r="BJ21" i="20"/>
  <c r="H51" i="19" s="1"/>
  <c r="BJ156" i="20"/>
  <c r="AL76" i="20"/>
  <c r="AL56" i="20"/>
  <c r="F84" i="19" s="1"/>
  <c r="AL86" i="20"/>
  <c r="F87" i="19" s="1"/>
  <c r="AL141" i="20"/>
  <c r="F63" i="19" s="1"/>
  <c r="BJ201" i="20"/>
  <c r="H69" i="19" s="1"/>
  <c r="AX21" i="20"/>
  <c r="AX141" i="20"/>
  <c r="G63" i="19" s="1"/>
  <c r="AL131" i="20"/>
  <c r="AL201" i="20"/>
  <c r="CH176" i="20"/>
  <c r="BV151" i="20"/>
  <c r="BJ241" i="20"/>
  <c r="H73" i="19" s="1"/>
  <c r="BV201" i="20"/>
  <c r="I69" i="19" s="1"/>
  <c r="CH166" i="20"/>
  <c r="J95" i="19" s="1"/>
  <c r="BV186" i="20"/>
  <c r="I97" i="19" s="1"/>
  <c r="BJ116" i="20"/>
  <c r="H90" i="19" s="1"/>
  <c r="AX16" i="20"/>
  <c r="BV36" i="20"/>
  <c r="I82" i="19" s="1"/>
  <c r="CH96" i="20"/>
  <c r="CH246" i="20"/>
  <c r="J103" i="19" s="1"/>
  <c r="CH76" i="20"/>
  <c r="BV206" i="20"/>
  <c r="I99" i="19" s="1"/>
  <c r="BV136" i="20"/>
  <c r="I92" i="19" s="1"/>
  <c r="BV146" i="20"/>
  <c r="BV141" i="20"/>
  <c r="BV211" i="20"/>
  <c r="I70" i="19" s="1"/>
  <c r="CH141" i="20"/>
  <c r="J63" i="19" s="1"/>
  <c r="CH171" i="20"/>
  <c r="CH61" i="20"/>
  <c r="BJ136" i="20"/>
  <c r="BJ96" i="20"/>
  <c r="BJ151" i="20"/>
  <c r="H64" i="19" s="1"/>
  <c r="AX186" i="20"/>
  <c r="G97" i="19" s="1"/>
  <c r="AX81" i="20"/>
  <c r="G57" i="19" s="1"/>
  <c r="AX71" i="20"/>
  <c r="AL146" i="20"/>
  <c r="F93" i="19" s="1"/>
  <c r="AL101" i="20"/>
  <c r="F59" i="19" s="1"/>
  <c r="AL61" i="20"/>
  <c r="F55" i="19" s="1"/>
  <c r="AL31" i="20"/>
  <c r="F52" i="19" s="1"/>
  <c r="AL16" i="20"/>
  <c r="BJ51" i="20"/>
  <c r="AL231" i="20"/>
  <c r="F72" i="19" s="1"/>
  <c r="CH41" i="20"/>
  <c r="J53" i="19" s="1"/>
  <c r="AX161" i="20"/>
  <c r="BJ146" i="20"/>
  <c r="H93" i="19" s="1"/>
  <c r="BJ196" i="20"/>
  <c r="AX231" i="20"/>
  <c r="G72" i="19" s="1"/>
  <c r="BV51" i="20"/>
  <c r="BV66" i="20"/>
  <c r="CH116" i="20"/>
  <c r="J90" i="19" s="1"/>
  <c r="CH66" i="20"/>
  <c r="CH71" i="20"/>
  <c r="J56" i="19" s="1"/>
  <c r="BV226" i="20"/>
  <c r="I101" i="19" s="1"/>
  <c r="BV111" i="20"/>
  <c r="I60" i="19" s="1"/>
  <c r="BV71" i="20"/>
  <c r="I56" i="19" s="1"/>
  <c r="BV31" i="20"/>
  <c r="I52" i="19" s="1"/>
  <c r="BV116" i="20"/>
  <c r="I90" i="19" s="1"/>
  <c r="BV121" i="20"/>
  <c r="I61" i="19" s="1"/>
  <c r="CH101" i="20"/>
  <c r="BV231" i="20"/>
  <c r="I72" i="19" s="1"/>
  <c r="BV161" i="20"/>
  <c r="CH206" i="20"/>
  <c r="J99" i="19" s="1"/>
  <c r="CH161" i="20"/>
  <c r="J65" i="19" s="1"/>
  <c r="BJ236" i="20"/>
  <c r="H102" i="19" s="1"/>
  <c r="BJ101" i="20"/>
  <c r="BJ36" i="20"/>
  <c r="H82" i="19" s="1"/>
  <c r="BJ16" i="20"/>
  <c r="BJ126" i="20"/>
  <c r="AX66" i="20"/>
  <c r="AX56" i="20"/>
  <c r="AX176" i="20"/>
  <c r="G96" i="19" s="1"/>
  <c r="AX106" i="20"/>
  <c r="AX51" i="20"/>
  <c r="G54" i="19" s="1"/>
  <c r="AL246" i="20"/>
  <c r="F103" i="19" s="1"/>
  <c r="AL156" i="20"/>
  <c r="F94" i="19" s="1"/>
  <c r="AL46" i="20"/>
  <c r="F83" i="19" s="1"/>
  <c r="AL186" i="20"/>
  <c r="F97" i="19" s="1"/>
  <c r="AL241" i="20"/>
  <c r="F73" i="19" s="1"/>
  <c r="AL191" i="20"/>
  <c r="F68" i="19" s="1"/>
  <c r="AX111" i="20"/>
  <c r="AX151" i="20"/>
  <c r="BJ231" i="20"/>
  <c r="H72" i="19" s="1"/>
  <c r="AX201" i="20"/>
  <c r="G69" i="19" s="1"/>
  <c r="BJ91" i="20"/>
  <c r="H58" i="19" s="1"/>
  <c r="BV221" i="20"/>
  <c r="I71" i="19" s="1"/>
  <c r="DF16" i="20"/>
  <c r="L80" i="19" s="1"/>
  <c r="L110" i="19" s="1"/>
  <c r="F19" i="19" s="1"/>
  <c r="BJ111" i="20"/>
  <c r="H60" i="19" s="1"/>
  <c r="CH181" i="20"/>
  <c r="CH81" i="20"/>
  <c r="AL121" i="20"/>
  <c r="F61" i="19" s="1"/>
  <c r="BV91" i="20"/>
  <c r="I58" i="19" s="1"/>
  <c r="BV176" i="20"/>
  <c r="I96" i="19" s="1"/>
  <c r="CH231" i="20"/>
  <c r="J72" i="19" s="1"/>
  <c r="BJ191" i="20"/>
  <c r="AX246" i="20"/>
  <c r="G103" i="19" s="1"/>
  <c r="AX76" i="20"/>
  <c r="G86" i="19" s="1"/>
  <c r="AL216" i="20"/>
  <c r="F100" i="19" s="1"/>
  <c r="AX131" i="20"/>
  <c r="G62" i="19" s="1"/>
  <c r="BJ71" i="20"/>
  <c r="H56" i="19" s="1"/>
  <c r="CH111" i="20"/>
  <c r="J60" i="19" s="1"/>
  <c r="CH16" i="20"/>
  <c r="BV246" i="20"/>
  <c r="I103" i="19" s="1"/>
  <c r="BV96" i="20"/>
  <c r="I88" i="19" s="1"/>
  <c r="BV41" i="20"/>
  <c r="BJ246" i="20"/>
  <c r="H103" i="19" s="1"/>
  <c r="BJ226" i="20"/>
  <c r="H101" i="19" s="1"/>
  <c r="BJ216" i="20"/>
  <c r="H100" i="19" s="1"/>
  <c r="AX206" i="20"/>
  <c r="G99" i="19" s="1"/>
  <c r="AX196" i="20"/>
  <c r="AX36" i="20"/>
  <c r="AX86" i="20"/>
  <c r="G87" i="19" s="1"/>
  <c r="AL91" i="20"/>
  <c r="F58" i="19" s="1"/>
  <c r="AL51" i="20"/>
  <c r="F54" i="19" s="1"/>
  <c r="AL21" i="20"/>
  <c r="F51" i="19" s="1"/>
  <c r="AL126" i="20"/>
  <c r="F91" i="19" s="1"/>
  <c r="AL181" i="20"/>
  <c r="F67" i="19" s="1"/>
  <c r="AX221" i="20"/>
  <c r="G71" i="19" s="1"/>
  <c r="BJ141" i="20"/>
  <c r="H63" i="19" s="1"/>
  <c r="AX136" i="20"/>
  <c r="G92" i="19" s="1"/>
  <c r="BJ181" i="20"/>
  <c r="CH186" i="20"/>
  <c r="J97" i="19" s="1"/>
  <c r="CH21" i="20"/>
  <c r="J51" i="19" s="1"/>
  <c r="AX211" i="20"/>
  <c r="G70" i="19" s="1"/>
  <c r="AX91" i="20"/>
  <c r="AL151" i="20"/>
  <c r="F64" i="19" s="1"/>
  <c r="CW91" i="20"/>
  <c r="DF91" i="20" s="1"/>
  <c r="L58" i="19" s="1"/>
  <c r="CH201" i="20"/>
  <c r="J69" i="19" s="1"/>
  <c r="CH36" i="20"/>
  <c r="J82" i="19" s="1"/>
  <c r="AL81" i="20"/>
  <c r="F57" i="19" s="1"/>
  <c r="AL171" i="20"/>
  <c r="AX191" i="20"/>
  <c r="BJ41" i="20"/>
  <c r="H53" i="19" s="1"/>
  <c r="CH196" i="20"/>
  <c r="J98" i="19" s="1"/>
  <c r="CH86" i="20"/>
  <c r="CH151" i="20"/>
  <c r="J64" i="19" s="1"/>
  <c r="CH56" i="20"/>
  <c r="J84" i="19" s="1"/>
  <c r="BV101" i="20"/>
  <c r="I59" i="19" s="1"/>
  <c r="BV61" i="20"/>
  <c r="I55" i="19" s="1"/>
  <c r="BV46" i="20"/>
  <c r="I83" i="19" s="1"/>
  <c r="BV21" i="20"/>
  <c r="CH241" i="20"/>
  <c r="J73" i="19" s="1"/>
  <c r="BV16" i="20"/>
  <c r="BV26" i="20"/>
  <c r="I81" i="19" s="1"/>
  <c r="CH11" i="20"/>
  <c r="CH46" i="20"/>
  <c r="J83" i="19" s="1"/>
  <c r="BJ206" i="20"/>
  <c r="H99" i="19" s="1"/>
  <c r="BJ221" i="20"/>
  <c r="H71" i="19" s="1"/>
  <c r="BJ211" i="20"/>
  <c r="BJ56" i="20"/>
  <c r="H84" i="19" s="1"/>
  <c r="BJ176" i="20"/>
  <c r="AX116" i="20"/>
  <c r="AX96" i="20"/>
  <c r="G88" i="19" s="1"/>
  <c r="AL36" i="20"/>
  <c r="F82" i="19" s="1"/>
  <c r="AL96" i="20"/>
  <c r="F88" i="19" s="1"/>
  <c r="AL66" i="20"/>
  <c r="F85" i="19" s="1"/>
  <c r="AL26" i="20"/>
  <c r="F81" i="19" s="1"/>
  <c r="AL161" i="20"/>
  <c r="F65" i="19" s="1"/>
  <c r="AX11" i="20"/>
  <c r="BJ81" i="20"/>
  <c r="H57" i="19" s="1"/>
  <c r="CH146" i="20"/>
  <c r="J93" i="19" s="1"/>
  <c r="CH136" i="20"/>
  <c r="BJ11" i="20"/>
  <c r="H50" i="19" s="1"/>
  <c r="BV241" i="20"/>
  <c r="I73" i="19" s="1"/>
  <c r="BJ31" i="20"/>
  <c r="H52" i="19" s="1"/>
  <c r="CH131" i="20"/>
  <c r="DF106" i="20"/>
  <c r="L89" i="19" s="1"/>
  <c r="L119" i="19" s="1"/>
  <c r="F28" i="19" s="1"/>
  <c r="DF136" i="20"/>
  <c r="L92" i="19" s="1"/>
  <c r="L122" i="19" s="1"/>
  <c r="F31" i="19" s="1"/>
  <c r="DF206" i="20"/>
  <c r="L99" i="19" s="1"/>
  <c r="L129" i="19" s="1"/>
  <c r="F38" i="19" s="1"/>
  <c r="DF236" i="20"/>
  <c r="L102" i="19" s="1"/>
  <c r="L132" i="19" s="1"/>
  <c r="F41" i="19" s="1"/>
  <c r="DF241" i="20"/>
  <c r="L73" i="19" s="1"/>
  <c r="DF211" i="20"/>
  <c r="L70" i="19" s="1"/>
  <c r="DF231" i="20"/>
  <c r="L72" i="19" s="1"/>
  <c r="DF146" i="20"/>
  <c r="L93" i="19" s="1"/>
  <c r="L123" i="19" s="1"/>
  <c r="F32" i="19" s="1"/>
  <c r="DF66" i="20"/>
  <c r="DF11" i="20"/>
  <c r="L50" i="19" s="1"/>
  <c r="DF31" i="20"/>
  <c r="L52" i="19" s="1"/>
  <c r="DF96" i="20"/>
  <c r="L88" i="19" s="1"/>
  <c r="L118" i="19" s="1"/>
  <c r="F27" i="19" s="1"/>
  <c r="DF161" i="20"/>
  <c r="L65" i="19" s="1"/>
  <c r="DF176" i="20"/>
  <c r="L96" i="19" s="1"/>
  <c r="L126" i="19" s="1"/>
  <c r="F35" i="19" s="1"/>
  <c r="DF226" i="20"/>
  <c r="L101" i="19" s="1"/>
  <c r="L131" i="19" s="1"/>
  <c r="F40" i="19" s="1"/>
  <c r="DF116" i="20"/>
  <c r="L90" i="19" s="1"/>
  <c r="L120" i="19" s="1"/>
  <c r="F29" i="19" s="1"/>
  <c r="DF131" i="20"/>
  <c r="DF156" i="20"/>
  <c r="L94" i="19" s="1"/>
  <c r="L124" i="19" s="1"/>
  <c r="F33" i="19" s="1"/>
  <c r="DF51" i="20"/>
  <c r="L54" i="19" s="1"/>
  <c r="DF216" i="20"/>
  <c r="DF121" i="20"/>
  <c r="L61" i="19" s="1"/>
  <c r="DF111" i="20"/>
  <c r="L60" i="19" s="1"/>
  <c r="DF76" i="20"/>
  <c r="L86" i="19" s="1"/>
  <c r="L116" i="19" s="1"/>
  <c r="F25" i="19" s="1"/>
  <c r="DF246" i="20"/>
  <c r="L103" i="19" s="1"/>
  <c r="L133" i="19" s="1"/>
  <c r="F42" i="19" s="1"/>
  <c r="DF196" i="20"/>
  <c r="DF141" i="20"/>
  <c r="L63" i="19" s="1"/>
  <c r="DF186" i="20"/>
  <c r="L97" i="19" s="1"/>
  <c r="L127" i="19" s="1"/>
  <c r="F36" i="19" s="1"/>
  <c r="DF126" i="20"/>
  <c r="L91" i="19" s="1"/>
  <c r="L121" i="19" s="1"/>
  <c r="F30" i="19" s="1"/>
  <c r="DF71" i="20"/>
  <c r="L56" i="19" s="1"/>
  <c r="DF81" i="20"/>
  <c r="L57" i="19" s="1"/>
  <c r="DF21" i="20"/>
  <c r="L51" i="19" s="1"/>
  <c r="DF191" i="20"/>
  <c r="L68" i="19" s="1"/>
  <c r="DF171" i="20"/>
  <c r="L66" i="19" s="1"/>
  <c r="DF201" i="20"/>
  <c r="L69" i="19" s="1"/>
  <c r="DF46" i="20"/>
  <c r="L83" i="19" s="1"/>
  <c r="L113" i="19" s="1"/>
  <c r="F22" i="19" s="1"/>
  <c r="DF101" i="20"/>
  <c r="L59" i="19" s="1"/>
  <c r="DF181" i="20"/>
  <c r="L67" i="19" s="1"/>
  <c r="DF26" i="20"/>
  <c r="L81" i="19" s="1"/>
  <c r="L111" i="19" s="1"/>
  <c r="F20" i="19" s="1"/>
  <c r="DF151" i="20"/>
  <c r="DF166" i="20"/>
  <c r="L95" i="19" s="1"/>
  <c r="L125" i="19" s="1"/>
  <c r="F34" i="19" s="1"/>
  <c r="DF61" i="20"/>
  <c r="L55" i="19" s="1"/>
  <c r="DF36" i="20"/>
  <c r="L82" i="19" s="1"/>
  <c r="L112" i="19" s="1"/>
  <c r="F21" i="19" s="1"/>
  <c r="DF221" i="20"/>
  <c r="L71" i="19" s="1"/>
  <c r="DF41" i="20"/>
  <c r="L53" i="19" s="1"/>
  <c r="DF86" i="20"/>
  <c r="L87" i="19" s="1"/>
  <c r="L117" i="19" s="1"/>
  <c r="F26" i="19" s="1"/>
  <c r="DF56" i="20"/>
  <c r="L84" i="19" s="1"/>
  <c r="L114" i="19" s="1"/>
  <c r="F23" i="19" s="1"/>
  <c r="Z249" i="20"/>
  <c r="Z250" i="20"/>
  <c r="H85" i="19"/>
  <c r="H54" i="19"/>
  <c r="L85" i="19"/>
  <c r="L115" i="19" s="1"/>
  <c r="F24" i="19" s="1"/>
  <c r="G51" i="19"/>
  <c r="H66" i="19"/>
  <c r="H88" i="19"/>
  <c r="L98" i="19"/>
  <c r="L128" i="19" s="1"/>
  <c r="F37" i="19" s="1"/>
  <c r="L62" i="19"/>
  <c r="L100" i="19"/>
  <c r="L130" i="19" s="1"/>
  <c r="F39" i="19" s="1"/>
  <c r="L64" i="19"/>
  <c r="H96" i="19"/>
  <c r="H86" i="19"/>
  <c r="G61" i="19"/>
  <c r="F89" i="19"/>
  <c r="G100" i="19"/>
  <c r="G68" i="19"/>
  <c r="F86" i="19"/>
  <c r="G67" i="19"/>
  <c r="G95" i="19"/>
  <c r="G85" i="19"/>
  <c r="F66" i="19"/>
  <c r="F96" i="19"/>
  <c r="F92" i="19"/>
  <c r="F70" i="19"/>
  <c r="F62" i="19"/>
  <c r="F99" i="19"/>
  <c r="F69" i="19"/>
  <c r="G66" i="19"/>
  <c r="G58" i="19"/>
  <c r="G64" i="19"/>
  <c r="G56" i="19"/>
  <c r="G82" i="19"/>
  <c r="G91" i="19"/>
  <c r="G52" i="19"/>
  <c r="G65" i="19"/>
  <c r="G55" i="19"/>
  <c r="G89" i="19"/>
  <c r="G60" i="19"/>
  <c r="G84" i="19"/>
  <c r="G90" i="19"/>
  <c r="G98" i="19"/>
  <c r="H87" i="19"/>
  <c r="H81" i="19"/>
  <c r="J59" i="19"/>
  <c r="I98" i="19"/>
  <c r="I91" i="19"/>
  <c r="J54" i="19"/>
  <c r="I53" i="19"/>
  <c r="I64" i="19"/>
  <c r="J96" i="19"/>
  <c r="J91" i="19"/>
  <c r="J58" i="19"/>
  <c r="I93" i="19"/>
  <c r="J100" i="19"/>
  <c r="H91" i="19"/>
  <c r="H59" i="19"/>
  <c r="H65" i="19"/>
  <c r="H95" i="19"/>
  <c r="H61" i="19"/>
  <c r="H70" i="19"/>
  <c r="H62" i="19"/>
  <c r="H94" i="19"/>
  <c r="H83" i="19"/>
  <c r="H97" i="19"/>
  <c r="H68" i="19"/>
  <c r="H55" i="19"/>
  <c r="H67" i="19"/>
  <c r="H92" i="19"/>
  <c r="H98" i="19"/>
  <c r="I87" i="19"/>
  <c r="I95" i="19"/>
  <c r="I89" i="19"/>
  <c r="I65" i="19"/>
  <c r="I62" i="19"/>
  <c r="I54" i="19"/>
  <c r="I63" i="19"/>
  <c r="I100" i="19"/>
  <c r="I51" i="19"/>
  <c r="I85" i="19"/>
  <c r="I67" i="19"/>
  <c r="I66" i="19"/>
  <c r="J68" i="19"/>
  <c r="J67" i="19"/>
  <c r="J88" i="19"/>
  <c r="J66" i="19"/>
  <c r="J86" i="19"/>
  <c r="J94" i="19"/>
  <c r="J57" i="19"/>
  <c r="J87" i="19"/>
  <c r="J70" i="19"/>
  <c r="J62" i="19"/>
  <c r="J92" i="19"/>
  <c r="J85" i="19"/>
  <c r="J55" i="19"/>
  <c r="CO41" i="20"/>
  <c r="CK11" i="20"/>
  <c r="CS11" i="20"/>
  <c r="CJ36" i="20"/>
  <c r="CJ31" i="20"/>
  <c r="CR36" i="20"/>
  <c r="CQ56" i="20"/>
  <c r="CQ51" i="20"/>
  <c r="CP71" i="20"/>
  <c r="CJ21" i="20"/>
  <c r="CR21" i="20"/>
  <c r="CR51" i="20"/>
  <c r="CJ161" i="20"/>
  <c r="CR161" i="20"/>
  <c r="CM11" i="20"/>
  <c r="CK21" i="20"/>
  <c r="CM36" i="20"/>
  <c r="CM31" i="20"/>
  <c r="CQ86" i="20"/>
  <c r="CQ81" i="20"/>
  <c r="CM16" i="20"/>
  <c r="CM26" i="20"/>
  <c r="CN21" i="20"/>
  <c r="CK76" i="20"/>
  <c r="CJ51" i="20"/>
  <c r="CP31" i="20"/>
  <c r="CP91" i="20"/>
  <c r="CQ61" i="20"/>
  <c r="CO76" i="20"/>
  <c r="CN121" i="20"/>
  <c r="CN126" i="20"/>
  <c r="CQ31" i="20"/>
  <c r="CK41" i="20"/>
  <c r="CM41" i="20"/>
  <c r="CR56" i="20"/>
  <c r="CQ71" i="20"/>
  <c r="CL81" i="20"/>
  <c r="CL46" i="20"/>
  <c r="CK51" i="20"/>
  <c r="CS51" i="20"/>
  <c r="CP61" i="20"/>
  <c r="CL76" i="20"/>
  <c r="CM81" i="20"/>
  <c r="CR121" i="20"/>
  <c r="CK31" i="20"/>
  <c r="CS31" i="20"/>
  <c r="CK71" i="20"/>
  <c r="CS71" i="20"/>
  <c r="CN81" i="20"/>
  <c r="CL31" i="20"/>
  <c r="CM51" i="20"/>
  <c r="CO71" i="20"/>
  <c r="CS76" i="20"/>
  <c r="CQ91" i="20"/>
  <c r="CO121" i="20"/>
  <c r="CJ146" i="20"/>
  <c r="CR146" i="20"/>
  <c r="CK151" i="20"/>
  <c r="CS166" i="20"/>
  <c r="CM171" i="20"/>
  <c r="CS226" i="20"/>
  <c r="CS221" i="20"/>
  <c r="CJ101" i="20"/>
  <c r="CR101" i="20"/>
  <c r="CQ131" i="20"/>
  <c r="CK146" i="20"/>
  <c r="CS146" i="20"/>
  <c r="CL151" i="20"/>
  <c r="CP181" i="20"/>
  <c r="CP186" i="20"/>
  <c r="CK101" i="20"/>
  <c r="CS101" i="20"/>
  <c r="CK111" i="20"/>
  <c r="CS111" i="20"/>
  <c r="CQ121" i="20"/>
  <c r="CJ131" i="20"/>
  <c r="CR131" i="20"/>
  <c r="CL141" i="20"/>
  <c r="CK161" i="20"/>
  <c r="CL96" i="20"/>
  <c r="CL101" i="20"/>
  <c r="CM141" i="20"/>
  <c r="CK141" i="20"/>
  <c r="CO146" i="20"/>
  <c r="CN161" i="20"/>
  <c r="CP171" i="20"/>
  <c r="CK106" i="20"/>
  <c r="CP141" i="20"/>
  <c r="CS161" i="20"/>
  <c r="CK186" i="20"/>
  <c r="CL91" i="20"/>
  <c r="CO101" i="20"/>
  <c r="CS106" i="20"/>
  <c r="CJ121" i="20"/>
  <c r="CM131" i="20"/>
  <c r="CQ136" i="20"/>
  <c r="CS141" i="20"/>
  <c r="CM121" i="20"/>
  <c r="CQ176" i="20"/>
  <c r="CK181" i="20"/>
  <c r="CN206" i="20"/>
  <c r="CL201" i="20"/>
  <c r="CL241" i="20"/>
  <c r="CL221" i="20"/>
  <c r="CP236" i="20"/>
  <c r="CL181" i="20"/>
  <c r="CP191" i="20"/>
  <c r="CQ211" i="20"/>
  <c r="CM221" i="20"/>
  <c r="CL186" i="20"/>
  <c r="CO181" i="20"/>
  <c r="CQ191" i="20"/>
  <c r="CP201" i="20"/>
  <c r="CN241" i="20"/>
  <c r="CN246" i="20"/>
  <c r="CL176" i="20"/>
  <c r="CS181" i="20"/>
  <c r="CJ196" i="20"/>
  <c r="CQ201" i="20"/>
  <c r="CK211" i="20"/>
  <c r="CS211" i="20"/>
  <c r="CO221" i="20"/>
  <c r="CK236" i="20"/>
  <c r="CS236" i="20"/>
  <c r="CM236" i="20"/>
  <c r="CL171" i="20"/>
  <c r="CK231" i="20"/>
  <c r="CN236" i="20"/>
  <c r="CQ171" i="20"/>
  <c r="CO186" i="20"/>
  <c r="CL231" i="20"/>
  <c r="CP211" i="20"/>
  <c r="CN16" i="20"/>
  <c r="CL16" i="20"/>
  <c r="CL11" i="20"/>
  <c r="CQ21" i="20"/>
  <c r="CR26" i="20"/>
  <c r="CN31" i="20"/>
  <c r="CN11" i="20"/>
  <c r="CR16" i="20"/>
  <c r="CO36" i="20"/>
  <c r="CL36" i="20"/>
  <c r="CO11" i="20"/>
  <c r="CS16" i="20"/>
  <c r="CK26" i="20"/>
  <c r="CS26" i="20"/>
  <c r="CQ36" i="20"/>
  <c r="CO16" i="20"/>
  <c r="CQ11" i="20"/>
  <c r="CL21" i="20"/>
  <c r="CO46" i="20"/>
  <c r="CQ16" i="20"/>
  <c r="CJ16" i="20"/>
  <c r="CK16" i="20"/>
  <c r="CJ26" i="20"/>
  <c r="CQ41" i="20"/>
  <c r="CP76" i="20"/>
  <c r="CM21" i="20"/>
  <c r="CO31" i="20"/>
  <c r="CK36" i="20"/>
  <c r="CS36" i="20"/>
  <c r="CL41" i="20"/>
  <c r="CP46" i="20"/>
  <c r="CL51" i="20"/>
  <c r="CO61" i="20"/>
  <c r="CN41" i="20"/>
  <c r="CR46" i="20"/>
  <c r="CM46" i="20"/>
  <c r="CM56" i="20"/>
  <c r="CP66" i="20"/>
  <c r="CJ71" i="20"/>
  <c r="CR71" i="20"/>
  <c r="CP21" i="20"/>
  <c r="CP26" i="20"/>
  <c r="CO51" i="20"/>
  <c r="CN56" i="20"/>
  <c r="CJ61" i="20"/>
  <c r="CR61" i="20"/>
  <c r="CQ66" i="20"/>
  <c r="CS41" i="20"/>
  <c r="CP51" i="20"/>
  <c r="CK61" i="20"/>
  <c r="CS61" i="20"/>
  <c r="CJ46" i="20"/>
  <c r="CL66" i="20"/>
  <c r="CM71" i="20"/>
  <c r="CN46" i="20"/>
  <c r="CK46" i="20"/>
  <c r="CN71" i="20"/>
  <c r="CJ91" i="20"/>
  <c r="CR91" i="20"/>
  <c r="CK56" i="20"/>
  <c r="CS56" i="20"/>
  <c r="CN66" i="20"/>
  <c r="CQ76" i="20"/>
  <c r="CO81" i="20"/>
  <c r="CO106" i="20"/>
  <c r="CP111" i="20"/>
  <c r="CM86" i="20"/>
  <c r="CM96" i="20"/>
  <c r="CP96" i="20"/>
  <c r="CM101" i="20"/>
  <c r="CP81" i="20"/>
  <c r="CL86" i="20"/>
  <c r="CP86" i="20"/>
  <c r="CK91" i="20"/>
  <c r="CS91" i="20"/>
  <c r="CO96" i="20"/>
  <c r="CK96" i="20"/>
  <c r="CS96" i="20"/>
  <c r="CN101" i="20"/>
  <c r="CJ106" i="20"/>
  <c r="CR106" i="20"/>
  <c r="CN106" i="20"/>
  <c r="CO116" i="20"/>
  <c r="CJ126" i="20"/>
  <c r="CR126" i="20"/>
  <c r="CP136" i="20"/>
  <c r="CJ81" i="20"/>
  <c r="CR81" i="20"/>
  <c r="CN86" i="20"/>
  <c r="CJ86" i="20"/>
  <c r="CR86" i="20"/>
  <c r="CM91" i="20"/>
  <c r="CQ96" i="20"/>
  <c r="CP101" i="20"/>
  <c r="CL106" i="20"/>
  <c r="CP106" i="20"/>
  <c r="CQ116" i="20"/>
  <c r="CQ111" i="20"/>
  <c r="CK116" i="20"/>
  <c r="CK81" i="20"/>
  <c r="CS81" i="20"/>
  <c r="CK86" i="20"/>
  <c r="CS86" i="20"/>
  <c r="CN91" i="20"/>
  <c r="CN96" i="20"/>
  <c r="CQ101" i="20"/>
  <c r="CQ106" i="20"/>
  <c r="CJ111" i="20"/>
  <c r="CR111" i="20"/>
  <c r="CO111" i="20"/>
  <c r="CS116" i="20"/>
  <c r="CM126" i="20"/>
  <c r="CK131" i="20"/>
  <c r="CS131" i="20"/>
  <c r="CL111" i="20"/>
  <c r="CL116" i="20"/>
  <c r="CQ126" i="20"/>
  <c r="CM136" i="20"/>
  <c r="CM111" i="20"/>
  <c r="CM116" i="20"/>
  <c r="CP121" i="20"/>
  <c r="CP126" i="20"/>
  <c r="CL136" i="20"/>
  <c r="CL146" i="20"/>
  <c r="CN116" i="20"/>
  <c r="CN111" i="20"/>
  <c r="CN141" i="20"/>
  <c r="CK166" i="20"/>
  <c r="CK121" i="20"/>
  <c r="CS121" i="20"/>
  <c r="CO126" i="20"/>
  <c r="CK126" i="20"/>
  <c r="CS126" i="20"/>
  <c r="CN131" i="20"/>
  <c r="CJ136" i="20"/>
  <c r="CR136" i="20"/>
  <c r="CN136" i="20"/>
  <c r="CQ141" i="20"/>
  <c r="CM146" i="20"/>
  <c r="CQ146" i="20"/>
  <c r="CQ161" i="20"/>
  <c r="CL121" i="20"/>
  <c r="CO131" i="20"/>
  <c r="CO136" i="20"/>
  <c r="CJ141" i="20"/>
  <c r="CR141" i="20"/>
  <c r="CJ166" i="20"/>
  <c r="CR166" i="20"/>
  <c r="CO166" i="20"/>
  <c r="CN151" i="20"/>
  <c r="CL156" i="20"/>
  <c r="CP156" i="20"/>
  <c r="CO151" i="20"/>
  <c r="CK156" i="20"/>
  <c r="CS156" i="20"/>
  <c r="CN166" i="20"/>
  <c r="CM181" i="20"/>
  <c r="CQ151" i="20"/>
  <c r="CM156" i="20"/>
  <c r="CQ156" i="20"/>
  <c r="CL161" i="20"/>
  <c r="CP166" i="20"/>
  <c r="CL166" i="20"/>
  <c r="CJ171" i="20"/>
  <c r="CR171" i="20"/>
  <c r="CM191" i="20"/>
  <c r="CJ201" i="20"/>
  <c r="CR201" i="20"/>
  <c r="CR206" i="20"/>
  <c r="CJ151" i="20"/>
  <c r="CR151" i="20"/>
  <c r="CJ156" i="20"/>
  <c r="CR156" i="20"/>
  <c r="CM161" i="20"/>
  <c r="CM166" i="20"/>
  <c r="CK196" i="20"/>
  <c r="CS196" i="20"/>
  <c r="CM176" i="20"/>
  <c r="CJ181" i="20"/>
  <c r="CR181" i="20"/>
  <c r="CR186" i="20"/>
  <c r="CP176" i="20"/>
  <c r="CS186" i="20"/>
  <c r="CO171" i="20"/>
  <c r="CN176" i="20"/>
  <c r="CQ186" i="20"/>
  <c r="CK171" i="20"/>
  <c r="CS171" i="20"/>
  <c r="CK176" i="20"/>
  <c r="CS176" i="20"/>
  <c r="CN181" i="20"/>
  <c r="CN186" i="20"/>
  <c r="CO196" i="20"/>
  <c r="CP206" i="20"/>
  <c r="CR196" i="20"/>
  <c r="CO191" i="20"/>
  <c r="CL206" i="20"/>
  <c r="CK191" i="20"/>
  <c r="CS191" i="20"/>
  <c r="CJ191" i="20"/>
  <c r="CR191" i="20"/>
  <c r="CN196" i="20"/>
  <c r="CM201" i="20"/>
  <c r="CQ206" i="20"/>
  <c r="CJ211" i="20"/>
  <c r="CR211" i="20"/>
  <c r="CN201" i="20"/>
  <c r="CO206" i="20"/>
  <c r="CL191" i="20"/>
  <c r="CP196" i="20"/>
  <c r="CL196" i="20"/>
  <c r="CO201" i="20"/>
  <c r="CK206" i="20"/>
  <c r="CS206" i="20"/>
  <c r="CM241" i="20"/>
  <c r="CL216" i="20"/>
  <c r="CN216" i="20"/>
  <c r="CN211" i="20"/>
  <c r="CP216" i="20"/>
  <c r="CO216" i="20"/>
  <c r="CJ221" i="20"/>
  <c r="CR221" i="20"/>
  <c r="CR226" i="20"/>
  <c r="CM211" i="20"/>
  <c r="CQ216" i="20"/>
  <c r="CP241" i="20"/>
  <c r="CO241" i="20"/>
  <c r="CQ241" i="20"/>
  <c r="CO211" i="20"/>
  <c r="CK216" i="20"/>
  <c r="CS216" i="20"/>
  <c r="CP246" i="20"/>
  <c r="CR241" i="20"/>
  <c r="CQ246" i="20"/>
  <c r="CJ246" i="20"/>
  <c r="CO236" i="20"/>
  <c r="CK246" i="20"/>
  <c r="CK241" i="20"/>
  <c r="CS246" i="20"/>
  <c r="CS241" i="20"/>
  <c r="CL246" i="20"/>
  <c r="CP226" i="20"/>
  <c r="CQ231" i="20"/>
  <c r="CQ226" i="20"/>
  <c r="CQ221" i="20"/>
  <c r="CM226" i="20"/>
  <c r="CK221" i="20"/>
  <c r="CO226" i="20"/>
  <c r="CL226" i="20"/>
  <c r="CN221" i="20"/>
  <c r="CN226" i="20"/>
  <c r="CJ231" i="20"/>
  <c r="CP221" i="20"/>
  <c r="CO231" i="20"/>
  <c r="CP231" i="20"/>
  <c r="L109" i="19" l="1"/>
  <c r="L159" i="19" s="1"/>
  <c r="N39" i="19" s="1"/>
  <c r="CT231" i="20"/>
  <c r="K72" i="19" s="1"/>
  <c r="CT11" i="20"/>
  <c r="K50" i="19" s="1"/>
  <c r="CT171" i="20"/>
  <c r="K66" i="19" s="1"/>
  <c r="CT41" i="20"/>
  <c r="CT241" i="20"/>
  <c r="K73" i="19" s="1"/>
  <c r="CT51" i="20"/>
  <c r="K54" i="19" s="1"/>
  <c r="CT111" i="20"/>
  <c r="K60" i="19" s="1"/>
  <c r="CT151" i="20"/>
  <c r="K64" i="19" s="1"/>
  <c r="CT126" i="20"/>
  <c r="K91" i="19" s="1"/>
  <c r="K121" i="19" s="1"/>
  <c r="CT181" i="20"/>
  <c r="K67" i="19" s="1"/>
  <c r="CT91" i="20"/>
  <c r="CT101" i="20"/>
  <c r="K59" i="19" s="1"/>
  <c r="CT141" i="20"/>
  <c r="K63" i="19" s="1"/>
  <c r="CT196" i="20"/>
  <c r="K98" i="19" s="1"/>
  <c r="K128" i="19" s="1"/>
  <c r="CT121" i="20"/>
  <c r="K61" i="19" s="1"/>
  <c r="CT191" i="20"/>
  <c r="K68" i="19" s="1"/>
  <c r="CT161" i="20"/>
  <c r="K65" i="19" s="1"/>
  <c r="CT31" i="20"/>
  <c r="K52" i="19" s="1"/>
  <c r="CT201" i="20"/>
  <c r="K69" i="19" s="1"/>
  <c r="CT81" i="20"/>
  <c r="K57" i="19" s="1"/>
  <c r="CT71" i="20"/>
  <c r="K56" i="19" s="1"/>
  <c r="CT131" i="20"/>
  <c r="K62" i="19" s="1"/>
  <c r="CT221" i="20"/>
  <c r="K71" i="19" s="1"/>
  <c r="CT211" i="20"/>
  <c r="K70" i="19" s="1"/>
  <c r="CT61" i="20"/>
  <c r="K55" i="19" s="1"/>
  <c r="CT21" i="20"/>
  <c r="K51" i="19" s="1"/>
  <c r="BJ249" i="20"/>
  <c r="DF249" i="20"/>
  <c r="DF250" i="20"/>
  <c r="K58" i="19"/>
  <c r="I50" i="19"/>
  <c r="J50" i="19"/>
  <c r="G50" i="19"/>
  <c r="J80" i="19"/>
  <c r="K53" i="19"/>
  <c r="CJ76" i="20"/>
  <c r="CJ116" i="20"/>
  <c r="CQ46" i="20"/>
  <c r="CM106" i="20"/>
  <c r="CT106" i="20" s="1"/>
  <c r="CJ216" i="20"/>
  <c r="CK66" i="20"/>
  <c r="CQ26" i="20"/>
  <c r="CJ96" i="20"/>
  <c r="CN76" i="20"/>
  <c r="CR96" i="20"/>
  <c r="CM246" i="20"/>
  <c r="CJ186" i="20"/>
  <c r="CJ176" i="20"/>
  <c r="CN146" i="20"/>
  <c r="CT146" i="20" s="1"/>
  <c r="CJ66" i="20"/>
  <c r="CO66" i="20"/>
  <c r="CS66" i="20"/>
  <c r="CR236" i="20"/>
  <c r="CQ236" i="20"/>
  <c r="CJ226" i="20"/>
  <c r="CT226" i="20" s="1"/>
  <c r="K101" i="19" s="1"/>
  <c r="K131" i="19" s="1"/>
  <c r="CN156" i="20"/>
  <c r="CT156" i="20" s="1"/>
  <c r="CS136" i="20"/>
  <c r="CR116" i="20"/>
  <c r="CP116" i="20"/>
  <c r="CO86" i="20"/>
  <c r="CT86" i="20" s="1"/>
  <c r="CM76" i="20"/>
  <c r="CO56" i="20"/>
  <c r="CN36" i="20"/>
  <c r="CT36" i="20" s="1"/>
  <c r="CJ236" i="20"/>
  <c r="CR216" i="20"/>
  <c r="CL56" i="20"/>
  <c r="CP16" i="20"/>
  <c r="CT16" i="20" s="1"/>
  <c r="CK136" i="20"/>
  <c r="CR76" i="20"/>
  <c r="CO176" i="20"/>
  <c r="CJ206" i="20"/>
  <c r="CT206" i="20" s="1"/>
  <c r="K99" i="19" s="1"/>
  <c r="K129" i="19" s="1"/>
  <c r="CR176" i="20"/>
  <c r="CM186" i="20"/>
  <c r="CP56" i="20"/>
  <c r="CR66" i="20"/>
  <c r="CL26" i="20"/>
  <c r="CO246" i="20"/>
  <c r="CQ166" i="20"/>
  <c r="CS46" i="20"/>
  <c r="L147" i="19" l="1"/>
  <c r="N27" i="19" s="1"/>
  <c r="L141" i="19"/>
  <c r="N21" i="19" s="1"/>
  <c r="L158" i="19"/>
  <c r="N38" i="19" s="1"/>
  <c r="L145" i="19"/>
  <c r="N25" i="19" s="1"/>
  <c r="L146" i="19"/>
  <c r="N26" i="19" s="1"/>
  <c r="L157" i="19"/>
  <c r="N37" i="19" s="1"/>
  <c r="L143" i="19"/>
  <c r="N23" i="19" s="1"/>
  <c r="L151" i="19"/>
  <c r="N31" i="19" s="1"/>
  <c r="L142" i="19"/>
  <c r="N22" i="19" s="1"/>
  <c r="L152" i="19"/>
  <c r="N32" i="19" s="1"/>
  <c r="L161" i="19"/>
  <c r="N41" i="19" s="1"/>
  <c r="L153" i="19"/>
  <c r="N33" i="19" s="1"/>
  <c r="L154" i="19"/>
  <c r="N34" i="19" s="1"/>
  <c r="L155" i="19"/>
  <c r="N35" i="19" s="1"/>
  <c r="L150" i="19"/>
  <c r="N30" i="19" s="1"/>
  <c r="L140" i="19"/>
  <c r="N20" i="19" s="1"/>
  <c r="L148" i="19"/>
  <c r="N28" i="19" s="1"/>
  <c r="L149" i="19"/>
  <c r="N29" i="19" s="1"/>
  <c r="L156" i="19"/>
  <c r="N36" i="19" s="1"/>
  <c r="L139" i="19"/>
  <c r="N19" i="19" s="1"/>
  <c r="L162" i="19"/>
  <c r="N42" i="19" s="1"/>
  <c r="L144" i="19"/>
  <c r="N24" i="19" s="1"/>
  <c r="L160" i="19"/>
  <c r="N40" i="19" s="1"/>
  <c r="CT26" i="20"/>
  <c r="CT46" i="20"/>
  <c r="K83" i="19" s="1"/>
  <c r="K113" i="19" s="1"/>
  <c r="CT136" i="20"/>
  <c r="K92" i="19" s="1"/>
  <c r="K122" i="19" s="1"/>
  <c r="CT246" i="20"/>
  <c r="K103" i="19" s="1"/>
  <c r="K133" i="19" s="1"/>
  <c r="CT66" i="20"/>
  <c r="K85" i="19" s="1"/>
  <c r="K115" i="19" s="1"/>
  <c r="CT186" i="20"/>
  <c r="K97" i="19" s="1"/>
  <c r="K127" i="19" s="1"/>
  <c r="CT56" i="20"/>
  <c r="K84" i="19" s="1"/>
  <c r="K114" i="19" s="1"/>
  <c r="CT116" i="20"/>
  <c r="K90" i="19" s="1"/>
  <c r="K120" i="19" s="1"/>
  <c r="K87" i="19"/>
  <c r="K117" i="19" s="1"/>
  <c r="CT76" i="20"/>
  <c r="K86" i="19" s="1"/>
  <c r="K116" i="19" s="1"/>
  <c r="CT96" i="20"/>
  <c r="K88" i="19" s="1"/>
  <c r="K118" i="19" s="1"/>
  <c r="CT166" i="20"/>
  <c r="K95" i="19" s="1"/>
  <c r="K125" i="19" s="1"/>
  <c r="K81" i="19"/>
  <c r="K111" i="19" s="1"/>
  <c r="K93" i="19"/>
  <c r="K123" i="19" s="1"/>
  <c r="CT236" i="20"/>
  <c r="K102" i="19" s="1"/>
  <c r="K132" i="19" s="1"/>
  <c r="K94" i="19"/>
  <c r="K124" i="19" s="1"/>
  <c r="CT176" i="20"/>
  <c r="CT216" i="20"/>
  <c r="K100" i="19" s="1"/>
  <c r="K130" i="19" s="1"/>
  <c r="K82" i="19"/>
  <c r="K112" i="19" s="1"/>
  <c r="K89" i="19"/>
  <c r="K119" i="19" s="1"/>
  <c r="F50" i="19"/>
  <c r="AL249" i="20"/>
  <c r="BV249" i="20"/>
  <c r="BJ250" i="20"/>
  <c r="H80" i="19"/>
  <c r="AX249" i="20"/>
  <c r="AL250" i="20"/>
  <c r="F80" i="19"/>
  <c r="BV250" i="20"/>
  <c r="I80" i="19"/>
  <c r="K80" i="19"/>
  <c r="K110" i="19" s="1"/>
  <c r="CT249" i="20"/>
  <c r="AX250" i="20"/>
  <c r="G80" i="19"/>
  <c r="CH250" i="20"/>
  <c r="CH249" i="20"/>
  <c r="K96" i="19"/>
  <c r="K126" i="19" s="1"/>
  <c r="L138" i="19" l="1"/>
  <c r="K109" i="19"/>
  <c r="K144" i="19" s="1"/>
  <c r="CT250" i="20"/>
  <c r="J132" i="19"/>
  <c r="I131" i="19"/>
  <c r="G129" i="19"/>
  <c r="G128" i="19"/>
  <c r="F128" i="19"/>
  <c r="H127" i="19"/>
  <c r="G127" i="19"/>
  <c r="J124" i="19"/>
  <c r="G120" i="19"/>
  <c r="F120" i="19"/>
  <c r="H119" i="19"/>
  <c r="G119" i="19"/>
  <c r="F112" i="19"/>
  <c r="J133" i="19"/>
  <c r="H133" i="19"/>
  <c r="F133" i="19"/>
  <c r="I132" i="19"/>
  <c r="G132" i="19"/>
  <c r="J131" i="19"/>
  <c r="H131" i="19"/>
  <c r="J130" i="19"/>
  <c r="I130" i="19"/>
  <c r="J129" i="19"/>
  <c r="F129" i="19"/>
  <c r="F127" i="19"/>
  <c r="I126" i="19"/>
  <c r="H126" i="19"/>
  <c r="G126" i="19"/>
  <c r="F126" i="19"/>
  <c r="J125" i="19"/>
  <c r="H125" i="19"/>
  <c r="I124" i="19"/>
  <c r="G124" i="19"/>
  <c r="H123" i="19"/>
  <c r="J122" i="19"/>
  <c r="I122" i="19"/>
  <c r="J121" i="19"/>
  <c r="F121" i="19"/>
  <c r="H118" i="19"/>
  <c r="G118" i="19"/>
  <c r="F118" i="19"/>
  <c r="H117" i="19"/>
  <c r="F117" i="19"/>
  <c r="G116" i="19"/>
  <c r="H115" i="19"/>
  <c r="J113" i="19"/>
  <c r="G113" i="19"/>
  <c r="G111" i="19"/>
  <c r="F110" i="19"/>
  <c r="G49" i="19"/>
  <c r="H49" i="19"/>
  <c r="F49" i="19"/>
  <c r="I49" i="19"/>
  <c r="D8" i="19"/>
  <c r="D6" i="19"/>
  <c r="D5" i="19"/>
  <c r="K153" i="19" l="1"/>
  <c r="K159" i="19"/>
  <c r="K139" i="19"/>
  <c r="K155" i="19"/>
  <c r="K162" i="19"/>
  <c r="K31" i="19"/>
  <c r="K151" i="19"/>
  <c r="K141" i="19"/>
  <c r="K143" i="19"/>
  <c r="K145" i="19"/>
  <c r="K140" i="19"/>
  <c r="K157" i="19"/>
  <c r="K160" i="19"/>
  <c r="K158" i="19"/>
  <c r="K150" i="19"/>
  <c r="K147" i="19"/>
  <c r="K148" i="19"/>
  <c r="K154" i="19"/>
  <c r="K142" i="19"/>
  <c r="K146" i="19"/>
  <c r="K161" i="19"/>
  <c r="K149" i="19"/>
  <c r="K156" i="19"/>
  <c r="K40" i="19"/>
  <c r="K152" i="19"/>
  <c r="K22" i="19"/>
  <c r="K42" i="19"/>
  <c r="K39" i="19"/>
  <c r="K41" i="19"/>
  <c r="K33" i="19"/>
  <c r="H112" i="19"/>
  <c r="H122" i="19"/>
  <c r="L79" i="19"/>
  <c r="I113" i="19"/>
  <c r="H79" i="19"/>
  <c r="H114" i="19"/>
  <c r="G115" i="19"/>
  <c r="F116" i="19"/>
  <c r="J120" i="19"/>
  <c r="H120" i="19"/>
  <c r="I121" i="19"/>
  <c r="K30" i="19" s="1"/>
  <c r="H121" i="19"/>
  <c r="G121" i="19"/>
  <c r="G123" i="19"/>
  <c r="F124" i="19"/>
  <c r="J128" i="19"/>
  <c r="I128" i="19"/>
  <c r="H128" i="19"/>
  <c r="I129" i="19"/>
  <c r="K38" i="19" s="1"/>
  <c r="H130" i="19"/>
  <c r="G131" i="19"/>
  <c r="F132" i="19"/>
  <c r="H113" i="19"/>
  <c r="F79" i="19"/>
  <c r="I123" i="19"/>
  <c r="J123" i="19"/>
  <c r="F125" i="19"/>
  <c r="H129" i="19"/>
  <c r="F119" i="19"/>
  <c r="F111" i="19"/>
  <c r="G110" i="19"/>
  <c r="G79" i="19"/>
  <c r="I120" i="19"/>
  <c r="L49" i="19"/>
  <c r="H116" i="19"/>
  <c r="G117" i="19"/>
  <c r="H124" i="19"/>
  <c r="G125" i="19"/>
  <c r="H132" i="19"/>
  <c r="G133" i="19"/>
  <c r="I118" i="19"/>
  <c r="G112" i="19"/>
  <c r="I79" i="19"/>
  <c r="F113" i="19"/>
  <c r="F114" i="19"/>
  <c r="J117" i="19"/>
  <c r="I117" i="19"/>
  <c r="J118" i="19"/>
  <c r="I119" i="19"/>
  <c r="F122" i="19"/>
  <c r="J126" i="19"/>
  <c r="I127" i="19"/>
  <c r="F130" i="19"/>
  <c r="G114" i="19"/>
  <c r="F115" i="19"/>
  <c r="J119" i="19"/>
  <c r="G122" i="19"/>
  <c r="F123" i="19"/>
  <c r="J127" i="19"/>
  <c r="G130" i="19"/>
  <c r="F131" i="19"/>
  <c r="I125" i="19"/>
  <c r="K34" i="19" s="1"/>
  <c r="I133" i="19"/>
  <c r="D4" i="5"/>
  <c r="D8" i="5"/>
  <c r="D6" i="5"/>
  <c r="D5" i="5"/>
  <c r="K36" i="19" l="1"/>
  <c r="K37" i="19"/>
  <c r="K35" i="19"/>
  <c r="K138" i="19"/>
  <c r="K26" i="19"/>
  <c r="K27" i="19"/>
  <c r="K28" i="19"/>
  <c r="K29" i="19"/>
  <c r="K32" i="19"/>
  <c r="G109" i="19"/>
  <c r="G159" i="19" s="1"/>
  <c r="F109" i="19"/>
  <c r="F140" i="19" s="1"/>
  <c r="CS230" i="16"/>
  <c r="CS235" i="16" s="1"/>
  <c r="CR230" i="16"/>
  <c r="CR235" i="16" s="1"/>
  <c r="CQ230" i="16"/>
  <c r="CQ235" i="16" s="1"/>
  <c r="CP230" i="16"/>
  <c r="CP235" i="16" s="1"/>
  <c r="CO230" i="16"/>
  <c r="CO235" i="16" s="1"/>
  <c r="CN230" i="16"/>
  <c r="CN235" i="16" s="1"/>
  <c r="CM230" i="16"/>
  <c r="CM235" i="16" s="1"/>
  <c r="CL230" i="16"/>
  <c r="CL235" i="16" s="1"/>
  <c r="CK230" i="16"/>
  <c r="CK235" i="16" s="1"/>
  <c r="CJ230" i="16"/>
  <c r="CJ235" i="16" s="1"/>
  <c r="CS229" i="16"/>
  <c r="CS234" i="16" s="1"/>
  <c r="CR229" i="16"/>
  <c r="CR234" i="16" s="1"/>
  <c r="CQ229" i="16"/>
  <c r="CQ234" i="16" s="1"/>
  <c r="CP229" i="16"/>
  <c r="CP234" i="16" s="1"/>
  <c r="CO229" i="16"/>
  <c r="CO234" i="16" s="1"/>
  <c r="CN229" i="16"/>
  <c r="CN234" i="16" s="1"/>
  <c r="CM229" i="16"/>
  <c r="CM234" i="16" s="1"/>
  <c r="CL229" i="16"/>
  <c r="CL234" i="16" s="1"/>
  <c r="CK229" i="16"/>
  <c r="CK234" i="16" s="1"/>
  <c r="CJ229" i="16"/>
  <c r="CJ234" i="16" s="1"/>
  <c r="CS228" i="16"/>
  <c r="CR228" i="16"/>
  <c r="CQ228" i="16"/>
  <c r="CQ233" i="16" s="1"/>
  <c r="CP228" i="16"/>
  <c r="CP233" i="16" s="1"/>
  <c r="CO228" i="16"/>
  <c r="CO233" i="16" s="1"/>
  <c r="CN228" i="16"/>
  <c r="CN233" i="16" s="1"/>
  <c r="CM228" i="16"/>
  <c r="CM233" i="16" s="1"/>
  <c r="CL228" i="16"/>
  <c r="CL233" i="16" s="1"/>
  <c r="CJ228" i="16"/>
  <c r="CS220" i="16"/>
  <c r="CS225" i="16" s="1"/>
  <c r="CR220" i="16"/>
  <c r="CR225" i="16" s="1"/>
  <c r="CQ220" i="16"/>
  <c r="CQ225" i="16" s="1"/>
  <c r="CP220" i="16"/>
  <c r="CP225" i="16" s="1"/>
  <c r="CO220" i="16"/>
  <c r="CO225" i="16" s="1"/>
  <c r="CN220" i="16"/>
  <c r="CN225" i="16" s="1"/>
  <c r="CM220" i="16"/>
  <c r="CM225" i="16" s="1"/>
  <c r="CL220" i="16"/>
  <c r="CL225" i="16" s="1"/>
  <c r="CK220" i="16"/>
  <c r="CK225" i="16" s="1"/>
  <c r="CJ220" i="16"/>
  <c r="CJ225" i="16" s="1"/>
  <c r="CS219" i="16"/>
  <c r="CS224" i="16" s="1"/>
  <c r="CR219" i="16"/>
  <c r="CR224" i="16" s="1"/>
  <c r="CQ219" i="16"/>
  <c r="CQ224" i="16" s="1"/>
  <c r="CP219" i="16"/>
  <c r="CP224" i="16" s="1"/>
  <c r="CO219" i="16"/>
  <c r="CO224" i="16" s="1"/>
  <c r="CN219" i="16"/>
  <c r="CN224" i="16" s="1"/>
  <c r="CM219" i="16"/>
  <c r="CM224" i="16" s="1"/>
  <c r="CL219" i="16"/>
  <c r="CL224" i="16" s="1"/>
  <c r="CK219" i="16"/>
  <c r="CK224" i="16" s="1"/>
  <c r="CJ219" i="16"/>
  <c r="CJ224" i="16" s="1"/>
  <c r="CS218" i="16"/>
  <c r="CR218" i="16"/>
  <c r="CQ218" i="16"/>
  <c r="CQ223" i="16" s="1"/>
  <c r="CP218" i="16"/>
  <c r="CP223" i="16" s="1"/>
  <c r="CO218" i="16"/>
  <c r="CO223" i="16" s="1"/>
  <c r="CN218" i="16"/>
  <c r="CN223" i="16" s="1"/>
  <c r="CM218" i="16"/>
  <c r="CM223" i="16" s="1"/>
  <c r="CL218" i="16"/>
  <c r="CL223" i="16" s="1"/>
  <c r="CS240" i="16"/>
  <c r="CS245" i="16" s="1"/>
  <c r="CR240" i="16"/>
  <c r="CR245" i="16" s="1"/>
  <c r="CQ240" i="16"/>
  <c r="CQ245" i="16" s="1"/>
  <c r="CP240" i="16"/>
  <c r="CP245" i="16" s="1"/>
  <c r="CO240" i="16"/>
  <c r="CO245" i="16" s="1"/>
  <c r="CN240" i="16"/>
  <c r="CN245" i="16" s="1"/>
  <c r="CM240" i="16"/>
  <c r="CM245" i="16" s="1"/>
  <c r="CL240" i="16"/>
  <c r="CL245" i="16" s="1"/>
  <c r="CK240" i="16"/>
  <c r="CK245" i="16" s="1"/>
  <c r="CJ240" i="16"/>
  <c r="CJ245" i="16" s="1"/>
  <c r="CS239" i="16"/>
  <c r="CS244" i="16" s="1"/>
  <c r="CR239" i="16"/>
  <c r="CR244" i="16" s="1"/>
  <c r="CQ239" i="16"/>
  <c r="CQ244" i="16" s="1"/>
  <c r="CP239" i="16"/>
  <c r="CP244" i="16" s="1"/>
  <c r="CO239" i="16"/>
  <c r="CO244" i="16" s="1"/>
  <c r="CN239" i="16"/>
  <c r="CN244" i="16" s="1"/>
  <c r="CM239" i="16"/>
  <c r="CM244" i="16" s="1"/>
  <c r="CL239" i="16"/>
  <c r="CL244" i="16" s="1"/>
  <c r="CK239" i="16"/>
  <c r="CK244" i="16" s="1"/>
  <c r="CJ239" i="16"/>
  <c r="CJ244" i="16" s="1"/>
  <c r="CS238" i="16"/>
  <c r="CR238" i="16"/>
  <c r="CQ238" i="16"/>
  <c r="CQ243" i="16" s="1"/>
  <c r="CP238" i="16"/>
  <c r="CP243" i="16" s="1"/>
  <c r="CO238" i="16"/>
  <c r="CO243" i="16" s="1"/>
  <c r="CN238" i="16"/>
  <c r="CN243" i="16" s="1"/>
  <c r="CM238" i="16"/>
  <c r="CM243" i="16" s="1"/>
  <c r="CL238" i="16"/>
  <c r="CL243" i="16" s="1"/>
  <c r="CK238" i="16"/>
  <c r="CJ238" i="16"/>
  <c r="CS210" i="16"/>
  <c r="CS215" i="16" s="1"/>
  <c r="CR210" i="16"/>
  <c r="CR215" i="16" s="1"/>
  <c r="CQ210" i="16"/>
  <c r="CQ215" i="16" s="1"/>
  <c r="CP210" i="16"/>
  <c r="CP215" i="16" s="1"/>
  <c r="CO210" i="16"/>
  <c r="CO215" i="16" s="1"/>
  <c r="CN210" i="16"/>
  <c r="CN215" i="16" s="1"/>
  <c r="CM210" i="16"/>
  <c r="CM215" i="16" s="1"/>
  <c r="CL210" i="16"/>
  <c r="CL215" i="16" s="1"/>
  <c r="CK210" i="16"/>
  <c r="CK215" i="16" s="1"/>
  <c r="CJ210" i="16"/>
  <c r="CJ215" i="16" s="1"/>
  <c r="CS209" i="16"/>
  <c r="CS214" i="16" s="1"/>
  <c r="CR209" i="16"/>
  <c r="CR214" i="16" s="1"/>
  <c r="CQ209" i="16"/>
  <c r="CQ214" i="16" s="1"/>
  <c r="CP209" i="16"/>
  <c r="CP214" i="16" s="1"/>
  <c r="CO209" i="16"/>
  <c r="CO214" i="16" s="1"/>
  <c r="CN209" i="16"/>
  <c r="CN214" i="16" s="1"/>
  <c r="CM209" i="16"/>
  <c r="CM214" i="16" s="1"/>
  <c r="CL209" i="16"/>
  <c r="CL214" i="16" s="1"/>
  <c r="CK209" i="16"/>
  <c r="CK214" i="16" s="1"/>
  <c r="CJ209" i="16"/>
  <c r="CJ214" i="16" s="1"/>
  <c r="CS208" i="16"/>
  <c r="CR208" i="16"/>
  <c r="CQ208" i="16"/>
  <c r="CQ213" i="16" s="1"/>
  <c r="CP208" i="16"/>
  <c r="CP213" i="16" s="1"/>
  <c r="CO208" i="16"/>
  <c r="CO213" i="16" s="1"/>
  <c r="CN208" i="16"/>
  <c r="CN213" i="16" s="1"/>
  <c r="CM208" i="16"/>
  <c r="CM213" i="16" s="1"/>
  <c r="CL208" i="16"/>
  <c r="CL213" i="16" s="1"/>
  <c r="CK208" i="16"/>
  <c r="CJ208" i="16"/>
  <c r="CS200" i="16"/>
  <c r="CS205" i="16" s="1"/>
  <c r="CR200" i="16"/>
  <c r="CR205" i="16" s="1"/>
  <c r="CQ200" i="16"/>
  <c r="CQ205" i="16" s="1"/>
  <c r="CP200" i="16"/>
  <c r="CP205" i="16" s="1"/>
  <c r="CO200" i="16"/>
  <c r="CO205" i="16" s="1"/>
  <c r="CN200" i="16"/>
  <c r="CN205" i="16" s="1"/>
  <c r="CM200" i="16"/>
  <c r="CM205" i="16" s="1"/>
  <c r="CL200" i="16"/>
  <c r="CL205" i="16" s="1"/>
  <c r="CK200" i="16"/>
  <c r="CK205" i="16" s="1"/>
  <c r="CJ200" i="16"/>
  <c r="CJ205" i="16" s="1"/>
  <c r="CS199" i="16"/>
  <c r="CS204" i="16" s="1"/>
  <c r="CR199" i="16"/>
  <c r="CR204" i="16" s="1"/>
  <c r="CQ199" i="16"/>
  <c r="CQ204" i="16" s="1"/>
  <c r="CP199" i="16"/>
  <c r="CP204" i="16" s="1"/>
  <c r="CO199" i="16"/>
  <c r="CO204" i="16" s="1"/>
  <c r="CN199" i="16"/>
  <c r="CN204" i="16" s="1"/>
  <c r="CM199" i="16"/>
  <c r="CM204" i="16" s="1"/>
  <c r="CL199" i="16"/>
  <c r="CL204" i="16" s="1"/>
  <c r="CK199" i="16"/>
  <c r="CK204" i="16" s="1"/>
  <c r="CJ199" i="16"/>
  <c r="CJ204" i="16" s="1"/>
  <c r="CS198" i="16"/>
  <c r="CR198" i="16"/>
  <c r="CQ198" i="16"/>
  <c r="CQ203" i="16" s="1"/>
  <c r="CP198" i="16"/>
  <c r="CP203" i="16" s="1"/>
  <c r="CO198" i="16"/>
  <c r="CO203" i="16" s="1"/>
  <c r="CN198" i="16"/>
  <c r="CN203" i="16" s="1"/>
  <c r="CM198" i="16"/>
  <c r="CM203" i="16" s="1"/>
  <c r="CL198" i="16"/>
  <c r="CL203" i="16" s="1"/>
  <c r="CK198" i="16"/>
  <c r="CS190" i="16"/>
  <c r="CS195" i="16" s="1"/>
  <c r="CR190" i="16"/>
  <c r="CR195" i="16" s="1"/>
  <c r="CQ190" i="16"/>
  <c r="CQ195" i="16" s="1"/>
  <c r="CP190" i="16"/>
  <c r="CP195" i="16" s="1"/>
  <c r="CO190" i="16"/>
  <c r="CO195" i="16" s="1"/>
  <c r="CN190" i="16"/>
  <c r="CN195" i="16" s="1"/>
  <c r="CM190" i="16"/>
  <c r="CM195" i="16" s="1"/>
  <c r="CL190" i="16"/>
  <c r="CL195" i="16" s="1"/>
  <c r="CK190" i="16"/>
  <c r="CK195" i="16" s="1"/>
  <c r="CJ190" i="16"/>
  <c r="CJ195" i="16" s="1"/>
  <c r="CS189" i="16"/>
  <c r="CS194" i="16" s="1"/>
  <c r="CR189" i="16"/>
  <c r="CR194" i="16" s="1"/>
  <c r="CQ189" i="16"/>
  <c r="CQ194" i="16" s="1"/>
  <c r="CP189" i="16"/>
  <c r="CP194" i="16" s="1"/>
  <c r="CO189" i="16"/>
  <c r="CO194" i="16" s="1"/>
  <c r="CN189" i="16"/>
  <c r="CN194" i="16" s="1"/>
  <c r="CM189" i="16"/>
  <c r="CM194" i="16" s="1"/>
  <c r="CL189" i="16"/>
  <c r="CL194" i="16" s="1"/>
  <c r="CK189" i="16"/>
  <c r="CK194" i="16" s="1"/>
  <c r="CJ189" i="16"/>
  <c r="CJ194" i="16" s="1"/>
  <c r="CS188" i="16"/>
  <c r="CR188" i="16"/>
  <c r="CQ188" i="16"/>
  <c r="CQ193" i="16" s="1"/>
  <c r="CP188" i="16"/>
  <c r="CP193" i="16" s="1"/>
  <c r="CO188" i="16"/>
  <c r="CO193" i="16" s="1"/>
  <c r="CN188" i="16"/>
  <c r="CN193" i="16" s="1"/>
  <c r="CM188" i="16"/>
  <c r="CM193" i="16" s="1"/>
  <c r="CL188" i="16"/>
  <c r="CL193" i="16" s="1"/>
  <c r="CJ188" i="16"/>
  <c r="CS180" i="16"/>
  <c r="CS185" i="16" s="1"/>
  <c r="CR180" i="16"/>
  <c r="CR185" i="16" s="1"/>
  <c r="CQ180" i="16"/>
  <c r="CQ185" i="16" s="1"/>
  <c r="CP180" i="16"/>
  <c r="CP185" i="16" s="1"/>
  <c r="CO180" i="16"/>
  <c r="CO185" i="16" s="1"/>
  <c r="CN180" i="16"/>
  <c r="CN185" i="16" s="1"/>
  <c r="CM180" i="16"/>
  <c r="CM185" i="16" s="1"/>
  <c r="CL180" i="16"/>
  <c r="CL185" i="16" s="1"/>
  <c r="CK180" i="16"/>
  <c r="CK185" i="16" s="1"/>
  <c r="CJ180" i="16"/>
  <c r="CJ185" i="16" s="1"/>
  <c r="CS179" i="16"/>
  <c r="CS184" i="16" s="1"/>
  <c r="CR179" i="16"/>
  <c r="CR184" i="16" s="1"/>
  <c r="CQ179" i="16"/>
  <c r="CQ184" i="16" s="1"/>
  <c r="CP179" i="16"/>
  <c r="CP184" i="16" s="1"/>
  <c r="CO179" i="16"/>
  <c r="CO184" i="16" s="1"/>
  <c r="CN179" i="16"/>
  <c r="CN184" i="16" s="1"/>
  <c r="CM179" i="16"/>
  <c r="CM184" i="16" s="1"/>
  <c r="CL179" i="16"/>
  <c r="CL184" i="16" s="1"/>
  <c r="CK179" i="16"/>
  <c r="CK184" i="16" s="1"/>
  <c r="CJ179" i="16"/>
  <c r="CJ184" i="16" s="1"/>
  <c r="CS178" i="16"/>
  <c r="CR178" i="16"/>
  <c r="CQ178" i="16"/>
  <c r="CQ183" i="16" s="1"/>
  <c r="CP178" i="16"/>
  <c r="CP183" i="16" s="1"/>
  <c r="CO178" i="16"/>
  <c r="CO183" i="16" s="1"/>
  <c r="CN178" i="16"/>
  <c r="CN183" i="16" s="1"/>
  <c r="CM178" i="16"/>
  <c r="CM183" i="16" s="1"/>
  <c r="CL178" i="16"/>
  <c r="CL183" i="16" s="1"/>
  <c r="CK178" i="16"/>
  <c r="CS170" i="16"/>
  <c r="CS175" i="16" s="1"/>
  <c r="CR170" i="16"/>
  <c r="CR175" i="16" s="1"/>
  <c r="CQ170" i="16"/>
  <c r="CQ175" i="16" s="1"/>
  <c r="CP170" i="16"/>
  <c r="CP175" i="16" s="1"/>
  <c r="CO170" i="16"/>
  <c r="CO175" i="16" s="1"/>
  <c r="CN170" i="16"/>
  <c r="CN175" i="16" s="1"/>
  <c r="CM170" i="16"/>
  <c r="CM175" i="16" s="1"/>
  <c r="CL170" i="16"/>
  <c r="CL175" i="16" s="1"/>
  <c r="CK170" i="16"/>
  <c r="CK175" i="16" s="1"/>
  <c r="CJ170" i="16"/>
  <c r="CJ175" i="16" s="1"/>
  <c r="CS169" i="16"/>
  <c r="CS174" i="16" s="1"/>
  <c r="CR169" i="16"/>
  <c r="CR174" i="16" s="1"/>
  <c r="CQ169" i="16"/>
  <c r="CQ174" i="16" s="1"/>
  <c r="CP169" i="16"/>
  <c r="CP174" i="16" s="1"/>
  <c r="CO169" i="16"/>
  <c r="CO174" i="16" s="1"/>
  <c r="CN169" i="16"/>
  <c r="CN174" i="16" s="1"/>
  <c r="CM169" i="16"/>
  <c r="CM174" i="16" s="1"/>
  <c r="CL169" i="16"/>
  <c r="CL174" i="16" s="1"/>
  <c r="CK169" i="16"/>
  <c r="CK174" i="16" s="1"/>
  <c r="CJ169" i="16"/>
  <c r="CJ174" i="16" s="1"/>
  <c r="CS168" i="16"/>
  <c r="CR168" i="16"/>
  <c r="CQ168" i="16"/>
  <c r="CQ173" i="16" s="1"/>
  <c r="CP168" i="16"/>
  <c r="CP173" i="16" s="1"/>
  <c r="CO168" i="16"/>
  <c r="CO173" i="16" s="1"/>
  <c r="CN168" i="16"/>
  <c r="CN173" i="16" s="1"/>
  <c r="CM168" i="16"/>
  <c r="CM173" i="16" s="1"/>
  <c r="CL168" i="16"/>
  <c r="CL173" i="16" s="1"/>
  <c r="CS160" i="16"/>
  <c r="CS165" i="16" s="1"/>
  <c r="CR160" i="16"/>
  <c r="CR165" i="16" s="1"/>
  <c r="CQ160" i="16"/>
  <c r="CQ165" i="16" s="1"/>
  <c r="CP160" i="16"/>
  <c r="CP165" i="16" s="1"/>
  <c r="CO160" i="16"/>
  <c r="CO165" i="16" s="1"/>
  <c r="CN160" i="16"/>
  <c r="CN165" i="16" s="1"/>
  <c r="CM160" i="16"/>
  <c r="CM165" i="16" s="1"/>
  <c r="CL160" i="16"/>
  <c r="CL165" i="16" s="1"/>
  <c r="CK160" i="16"/>
  <c r="CK165" i="16" s="1"/>
  <c r="CJ160" i="16"/>
  <c r="CJ165" i="16" s="1"/>
  <c r="CS159" i="16"/>
  <c r="CS164" i="16" s="1"/>
  <c r="CR159" i="16"/>
  <c r="CR164" i="16" s="1"/>
  <c r="CQ159" i="16"/>
  <c r="CQ164" i="16" s="1"/>
  <c r="CP159" i="16"/>
  <c r="CP164" i="16" s="1"/>
  <c r="CO159" i="16"/>
  <c r="CO164" i="16" s="1"/>
  <c r="CN159" i="16"/>
  <c r="CN164" i="16" s="1"/>
  <c r="CM159" i="16"/>
  <c r="CM164" i="16" s="1"/>
  <c r="CL159" i="16"/>
  <c r="CL164" i="16" s="1"/>
  <c r="CK159" i="16"/>
  <c r="CK164" i="16" s="1"/>
  <c r="CJ159" i="16"/>
  <c r="CJ164" i="16" s="1"/>
  <c r="CS158" i="16"/>
  <c r="CR158" i="16"/>
  <c r="CQ158" i="16"/>
  <c r="CQ163" i="16" s="1"/>
  <c r="CP158" i="16"/>
  <c r="CP163" i="16" s="1"/>
  <c r="CO158" i="16"/>
  <c r="CO163" i="16" s="1"/>
  <c r="CN158" i="16"/>
  <c r="CN163" i="16" s="1"/>
  <c r="CM158" i="16"/>
  <c r="CM163" i="16" s="1"/>
  <c r="CL158" i="16"/>
  <c r="CL163" i="16" s="1"/>
  <c r="CK158" i="16"/>
  <c r="CJ158" i="16"/>
  <c r="CS150" i="16"/>
  <c r="CS155" i="16" s="1"/>
  <c r="CR150" i="16"/>
  <c r="CR155" i="16" s="1"/>
  <c r="CQ150" i="16"/>
  <c r="CQ155" i="16" s="1"/>
  <c r="CP150" i="16"/>
  <c r="CP155" i="16" s="1"/>
  <c r="CO150" i="16"/>
  <c r="CO155" i="16" s="1"/>
  <c r="CN150" i="16"/>
  <c r="CN155" i="16" s="1"/>
  <c r="CM150" i="16"/>
  <c r="CM155" i="16" s="1"/>
  <c r="CL150" i="16"/>
  <c r="CL155" i="16" s="1"/>
  <c r="CK150" i="16"/>
  <c r="CK155" i="16" s="1"/>
  <c r="CJ150" i="16"/>
  <c r="CJ155" i="16" s="1"/>
  <c r="CS149" i="16"/>
  <c r="CS154" i="16" s="1"/>
  <c r="CR149" i="16"/>
  <c r="CR154" i="16" s="1"/>
  <c r="CQ149" i="16"/>
  <c r="CQ154" i="16" s="1"/>
  <c r="CP149" i="16"/>
  <c r="CP154" i="16" s="1"/>
  <c r="CO149" i="16"/>
  <c r="CO154" i="16" s="1"/>
  <c r="CN149" i="16"/>
  <c r="CN154" i="16" s="1"/>
  <c r="CM149" i="16"/>
  <c r="CM154" i="16" s="1"/>
  <c r="CL149" i="16"/>
  <c r="CL154" i="16" s="1"/>
  <c r="CK149" i="16"/>
  <c r="CK154" i="16" s="1"/>
  <c r="CJ149" i="16"/>
  <c r="CJ154" i="16" s="1"/>
  <c r="CS148" i="16"/>
  <c r="CR148" i="16"/>
  <c r="CQ148" i="16"/>
  <c r="CQ153" i="16" s="1"/>
  <c r="CP148" i="16"/>
  <c r="CP153" i="16" s="1"/>
  <c r="CO148" i="16"/>
  <c r="CO153" i="16" s="1"/>
  <c r="CN148" i="16"/>
  <c r="CN153" i="16" s="1"/>
  <c r="CM148" i="16"/>
  <c r="CM153" i="16" s="1"/>
  <c r="CL148" i="16"/>
  <c r="CL153" i="16" s="1"/>
  <c r="CK148" i="16"/>
  <c r="CK151" i="16" s="1"/>
  <c r="CJ148" i="16"/>
  <c r="CS140" i="16"/>
  <c r="CS145" i="16" s="1"/>
  <c r="CR140" i="16"/>
  <c r="CR145" i="16" s="1"/>
  <c r="CQ140" i="16"/>
  <c r="CQ145" i="16" s="1"/>
  <c r="CP140" i="16"/>
  <c r="CP145" i="16" s="1"/>
  <c r="CO140" i="16"/>
  <c r="CO145" i="16" s="1"/>
  <c r="CN140" i="16"/>
  <c r="CN145" i="16" s="1"/>
  <c r="CM140" i="16"/>
  <c r="CM145" i="16" s="1"/>
  <c r="CL140" i="16"/>
  <c r="CL145" i="16" s="1"/>
  <c r="CK140" i="16"/>
  <c r="CK145" i="16" s="1"/>
  <c r="CJ140" i="16"/>
  <c r="CJ145" i="16" s="1"/>
  <c r="CS139" i="16"/>
  <c r="CS144" i="16" s="1"/>
  <c r="CR139" i="16"/>
  <c r="CR144" i="16" s="1"/>
  <c r="CQ139" i="16"/>
  <c r="CP139" i="16"/>
  <c r="CP144" i="16" s="1"/>
  <c r="CO139" i="16"/>
  <c r="CO144" i="16" s="1"/>
  <c r="CN139" i="16"/>
  <c r="CN144" i="16" s="1"/>
  <c r="CM139" i="16"/>
  <c r="CM144" i="16" s="1"/>
  <c r="CL139" i="16"/>
  <c r="CL144" i="16" s="1"/>
  <c r="CK139" i="16"/>
  <c r="CK144" i="16" s="1"/>
  <c r="CJ139" i="16"/>
  <c r="CJ144" i="16" s="1"/>
  <c r="CS138" i="16"/>
  <c r="CR138" i="16"/>
  <c r="CQ138" i="16"/>
  <c r="CQ143" i="16" s="1"/>
  <c r="CP138" i="16"/>
  <c r="CP143" i="16" s="1"/>
  <c r="CO138" i="16"/>
  <c r="CO143" i="16" s="1"/>
  <c r="CN138" i="16"/>
  <c r="CN143" i="16" s="1"/>
  <c r="CM138" i="16"/>
  <c r="CM143" i="16" s="1"/>
  <c r="CL138" i="16"/>
  <c r="CL143" i="16" s="1"/>
  <c r="CK138" i="16"/>
  <c r="CJ138" i="16"/>
  <c r="CS130" i="16"/>
  <c r="CS135" i="16" s="1"/>
  <c r="CR130" i="16"/>
  <c r="CR135" i="16" s="1"/>
  <c r="CQ130" i="16"/>
  <c r="CQ135" i="16" s="1"/>
  <c r="CP130" i="16"/>
  <c r="CP135" i="16" s="1"/>
  <c r="CO130" i="16"/>
  <c r="CO135" i="16" s="1"/>
  <c r="CN130" i="16"/>
  <c r="CN135" i="16" s="1"/>
  <c r="CM130" i="16"/>
  <c r="CM135" i="16" s="1"/>
  <c r="CL130" i="16"/>
  <c r="CL135" i="16" s="1"/>
  <c r="CK130" i="16"/>
  <c r="CK135" i="16" s="1"/>
  <c r="CJ130" i="16"/>
  <c r="CJ135" i="16" s="1"/>
  <c r="CS129" i="16"/>
  <c r="CS134" i="16" s="1"/>
  <c r="CR129" i="16"/>
  <c r="CR134" i="16" s="1"/>
  <c r="CQ129" i="16"/>
  <c r="CQ134" i="16" s="1"/>
  <c r="CP129" i="16"/>
  <c r="CP134" i="16" s="1"/>
  <c r="CO129" i="16"/>
  <c r="CO134" i="16" s="1"/>
  <c r="CN129" i="16"/>
  <c r="CN134" i="16" s="1"/>
  <c r="CM129" i="16"/>
  <c r="CM134" i="16" s="1"/>
  <c r="CL129" i="16"/>
  <c r="CL134" i="16" s="1"/>
  <c r="CK129" i="16"/>
  <c r="CK134" i="16" s="1"/>
  <c r="CJ129" i="16"/>
  <c r="CJ134" i="16" s="1"/>
  <c r="CS128" i="16"/>
  <c r="CR128" i="16"/>
  <c r="CQ128" i="16"/>
  <c r="CQ133" i="16" s="1"/>
  <c r="CP128" i="16"/>
  <c r="CP133" i="16" s="1"/>
  <c r="CO128" i="16"/>
  <c r="CO133" i="16" s="1"/>
  <c r="CN128" i="16"/>
  <c r="CN133" i="16" s="1"/>
  <c r="CM128" i="16"/>
  <c r="CM133" i="16" s="1"/>
  <c r="CL128" i="16"/>
  <c r="CL133" i="16" s="1"/>
  <c r="CK128" i="16"/>
  <c r="CJ128" i="16"/>
  <c r="CS120" i="16"/>
  <c r="CS125" i="16" s="1"/>
  <c r="CR120" i="16"/>
  <c r="CR125" i="16" s="1"/>
  <c r="CQ120" i="16"/>
  <c r="CQ125" i="16" s="1"/>
  <c r="CP120" i="16"/>
  <c r="CP125" i="16" s="1"/>
  <c r="CO120" i="16"/>
  <c r="CO125" i="16" s="1"/>
  <c r="CN120" i="16"/>
  <c r="CN125" i="16" s="1"/>
  <c r="CM120" i="16"/>
  <c r="CM125" i="16" s="1"/>
  <c r="CL120" i="16"/>
  <c r="CL125" i="16" s="1"/>
  <c r="CK120" i="16"/>
  <c r="CK125" i="16" s="1"/>
  <c r="CJ120" i="16"/>
  <c r="CJ125" i="16" s="1"/>
  <c r="CS119" i="16"/>
  <c r="CS124" i="16" s="1"/>
  <c r="CR119" i="16"/>
  <c r="CR124" i="16" s="1"/>
  <c r="CQ119" i="16"/>
  <c r="CQ124" i="16" s="1"/>
  <c r="CP119" i="16"/>
  <c r="CP124" i="16" s="1"/>
  <c r="CO119" i="16"/>
  <c r="CO124" i="16" s="1"/>
  <c r="CN119" i="16"/>
  <c r="CN124" i="16" s="1"/>
  <c r="CM119" i="16"/>
  <c r="CM124" i="16" s="1"/>
  <c r="CL119" i="16"/>
  <c r="CL124" i="16" s="1"/>
  <c r="CK119" i="16"/>
  <c r="CK124" i="16" s="1"/>
  <c r="CJ119" i="16"/>
  <c r="CJ124" i="16" s="1"/>
  <c r="CS118" i="16"/>
  <c r="CR118" i="16"/>
  <c r="CR123" i="16" s="1"/>
  <c r="CQ118" i="16"/>
  <c r="CP118" i="16"/>
  <c r="CO118" i="16"/>
  <c r="CO123" i="16" s="1"/>
  <c r="CN118" i="16"/>
  <c r="CN123" i="16" s="1"/>
  <c r="CM118" i="16"/>
  <c r="CM123" i="16" s="1"/>
  <c r="CL118" i="16"/>
  <c r="CL123" i="16" s="1"/>
  <c r="CK118" i="16"/>
  <c r="CJ118" i="16"/>
  <c r="CJ123" i="16" s="1"/>
  <c r="CS110" i="16"/>
  <c r="CS115" i="16" s="1"/>
  <c r="CR110" i="16"/>
  <c r="CR115" i="16" s="1"/>
  <c r="CQ110" i="16"/>
  <c r="CQ115" i="16" s="1"/>
  <c r="CP110" i="16"/>
  <c r="CP115" i="16" s="1"/>
  <c r="CO110" i="16"/>
  <c r="CO115" i="16" s="1"/>
  <c r="CN110" i="16"/>
  <c r="CN115" i="16" s="1"/>
  <c r="CM110" i="16"/>
  <c r="CM115" i="16" s="1"/>
  <c r="CL110" i="16"/>
  <c r="CL115" i="16" s="1"/>
  <c r="CK110" i="16"/>
  <c r="CK115" i="16" s="1"/>
  <c r="CJ110" i="16"/>
  <c r="CJ115" i="16" s="1"/>
  <c r="CS109" i="16"/>
  <c r="CS114" i="16" s="1"/>
  <c r="CR109" i="16"/>
  <c r="CR114" i="16" s="1"/>
  <c r="CQ109" i="16"/>
  <c r="CQ114" i="16" s="1"/>
  <c r="CP109" i="16"/>
  <c r="CP114" i="16" s="1"/>
  <c r="CO109" i="16"/>
  <c r="CO114" i="16" s="1"/>
  <c r="CN109" i="16"/>
  <c r="CN114" i="16" s="1"/>
  <c r="CM109" i="16"/>
  <c r="CM114" i="16" s="1"/>
  <c r="CL109" i="16"/>
  <c r="CL114" i="16" s="1"/>
  <c r="CK109" i="16"/>
  <c r="CK114" i="16" s="1"/>
  <c r="CJ109" i="16"/>
  <c r="CJ114" i="16" s="1"/>
  <c r="CS108" i="16"/>
  <c r="CS113" i="16" s="1"/>
  <c r="CR108" i="16"/>
  <c r="CR113" i="16" s="1"/>
  <c r="CQ108" i="16"/>
  <c r="CP108" i="16"/>
  <c r="CO108" i="16"/>
  <c r="CO113" i="16" s="1"/>
  <c r="CN108" i="16"/>
  <c r="CN113" i="16" s="1"/>
  <c r="CM108" i="16"/>
  <c r="CM113" i="16" s="1"/>
  <c r="CL108" i="16"/>
  <c r="CL113" i="16" s="1"/>
  <c r="CK108" i="16"/>
  <c r="CK113" i="16" s="1"/>
  <c r="CS100" i="16"/>
  <c r="CS105" i="16" s="1"/>
  <c r="CR100" i="16"/>
  <c r="CR105" i="16" s="1"/>
  <c r="CQ100" i="16"/>
  <c r="CQ105" i="16" s="1"/>
  <c r="CP100" i="16"/>
  <c r="CP105" i="16" s="1"/>
  <c r="CO100" i="16"/>
  <c r="CO105" i="16" s="1"/>
  <c r="CN100" i="16"/>
  <c r="CN105" i="16" s="1"/>
  <c r="CM100" i="16"/>
  <c r="CM105" i="16" s="1"/>
  <c r="CL100" i="16"/>
  <c r="CL105" i="16" s="1"/>
  <c r="CK100" i="16"/>
  <c r="CK105" i="16" s="1"/>
  <c r="CJ100" i="16"/>
  <c r="CJ105" i="16" s="1"/>
  <c r="CS99" i="16"/>
  <c r="CS104" i="16" s="1"/>
  <c r="CR99" i="16"/>
  <c r="CR104" i="16" s="1"/>
  <c r="CQ99" i="16"/>
  <c r="CQ104" i="16" s="1"/>
  <c r="CP99" i="16"/>
  <c r="CP104" i="16" s="1"/>
  <c r="CO99" i="16"/>
  <c r="CO104" i="16" s="1"/>
  <c r="CN99" i="16"/>
  <c r="CN104" i="16" s="1"/>
  <c r="CM99" i="16"/>
  <c r="CM104" i="16" s="1"/>
  <c r="CL99" i="16"/>
  <c r="CL104" i="16" s="1"/>
  <c r="CK99" i="16"/>
  <c r="CK104" i="16" s="1"/>
  <c r="CJ99" i="16"/>
  <c r="CJ104" i="16" s="1"/>
  <c r="CS98" i="16"/>
  <c r="CS103" i="16" s="1"/>
  <c r="CR98" i="16"/>
  <c r="CR103" i="16" s="1"/>
  <c r="CQ98" i="16"/>
  <c r="CP98" i="16"/>
  <c r="CO98" i="16"/>
  <c r="CO103" i="16" s="1"/>
  <c r="CN98" i="16"/>
  <c r="CN103" i="16" s="1"/>
  <c r="CM98" i="16"/>
  <c r="CM103" i="16" s="1"/>
  <c r="CL98" i="16"/>
  <c r="CL103" i="16" s="1"/>
  <c r="CK98" i="16"/>
  <c r="CK103" i="16" s="1"/>
  <c r="CJ98" i="16"/>
  <c r="CJ103" i="16" s="1"/>
  <c r="CS90" i="16"/>
  <c r="CS95" i="16" s="1"/>
  <c r="CR90" i="16"/>
  <c r="CR95" i="16" s="1"/>
  <c r="CQ90" i="16"/>
  <c r="CQ95" i="16" s="1"/>
  <c r="CP90" i="16"/>
  <c r="CP95" i="16" s="1"/>
  <c r="CO90" i="16"/>
  <c r="CO95" i="16" s="1"/>
  <c r="CN90" i="16"/>
  <c r="CN95" i="16" s="1"/>
  <c r="CM90" i="16"/>
  <c r="CM95" i="16" s="1"/>
  <c r="CL90" i="16"/>
  <c r="CL95" i="16" s="1"/>
  <c r="CK90" i="16"/>
  <c r="CK95" i="16" s="1"/>
  <c r="CJ90" i="16"/>
  <c r="CJ95" i="16" s="1"/>
  <c r="CS89" i="16"/>
  <c r="CS94" i="16" s="1"/>
  <c r="CR89" i="16"/>
  <c r="CR94" i="16" s="1"/>
  <c r="CQ89" i="16"/>
  <c r="CQ94" i="16" s="1"/>
  <c r="CP89" i="16"/>
  <c r="CP94" i="16" s="1"/>
  <c r="CO89" i="16"/>
  <c r="CO94" i="16" s="1"/>
  <c r="CN89" i="16"/>
  <c r="CN94" i="16" s="1"/>
  <c r="CM89" i="16"/>
  <c r="CM94" i="16" s="1"/>
  <c r="CL89" i="16"/>
  <c r="CL94" i="16" s="1"/>
  <c r="CK89" i="16"/>
  <c r="CK94" i="16" s="1"/>
  <c r="CJ89" i="16"/>
  <c r="CJ94" i="16" s="1"/>
  <c r="CS88" i="16"/>
  <c r="CS93" i="16" s="1"/>
  <c r="CR88" i="16"/>
  <c r="CR93" i="16" s="1"/>
  <c r="CQ88" i="16"/>
  <c r="CQ93" i="16" s="1"/>
  <c r="CP88" i="16"/>
  <c r="CO88" i="16"/>
  <c r="CO93" i="16" s="1"/>
  <c r="CN88" i="16"/>
  <c r="CN93" i="16" s="1"/>
  <c r="CM88" i="16"/>
  <c r="CM93" i="16" s="1"/>
  <c r="CL88" i="16"/>
  <c r="CL93" i="16" s="1"/>
  <c r="CJ88" i="16"/>
  <c r="CJ93" i="16" s="1"/>
  <c r="CS80" i="16"/>
  <c r="CS85" i="16" s="1"/>
  <c r="CR80" i="16"/>
  <c r="CR85" i="16" s="1"/>
  <c r="CQ80" i="16"/>
  <c r="CQ85" i="16" s="1"/>
  <c r="CP80" i="16"/>
  <c r="CP85" i="16" s="1"/>
  <c r="CO80" i="16"/>
  <c r="CO85" i="16" s="1"/>
  <c r="CN80" i="16"/>
  <c r="CN85" i="16" s="1"/>
  <c r="CM80" i="16"/>
  <c r="CM85" i="16" s="1"/>
  <c r="CL80" i="16"/>
  <c r="CL85" i="16" s="1"/>
  <c r="CK80" i="16"/>
  <c r="CK85" i="16" s="1"/>
  <c r="CJ80" i="16"/>
  <c r="CJ85" i="16" s="1"/>
  <c r="CS79" i="16"/>
  <c r="CS84" i="16" s="1"/>
  <c r="CR79" i="16"/>
  <c r="CR84" i="16" s="1"/>
  <c r="CQ79" i="16"/>
  <c r="CQ84" i="16" s="1"/>
  <c r="CP79" i="16"/>
  <c r="CP84" i="16" s="1"/>
  <c r="CO79" i="16"/>
  <c r="CO84" i="16" s="1"/>
  <c r="CN79" i="16"/>
  <c r="CN84" i="16" s="1"/>
  <c r="CM79" i="16"/>
  <c r="CM84" i="16" s="1"/>
  <c r="CL79" i="16"/>
  <c r="CL84" i="16" s="1"/>
  <c r="CK79" i="16"/>
  <c r="CK84" i="16" s="1"/>
  <c r="CJ79" i="16"/>
  <c r="CJ84" i="16" s="1"/>
  <c r="CS78" i="16"/>
  <c r="CR78" i="16"/>
  <c r="CR83" i="16" s="1"/>
  <c r="CQ78" i="16"/>
  <c r="CP78" i="16"/>
  <c r="CO78" i="16"/>
  <c r="CO83" i="16" s="1"/>
  <c r="CN78" i="16"/>
  <c r="CN83" i="16" s="1"/>
  <c r="CM78" i="16"/>
  <c r="CM83" i="16" s="1"/>
  <c r="CL78" i="16"/>
  <c r="CL83" i="16" s="1"/>
  <c r="CK78" i="16"/>
  <c r="CS70" i="16"/>
  <c r="CS75" i="16" s="1"/>
  <c r="CR70" i="16"/>
  <c r="CR75" i="16" s="1"/>
  <c r="CQ70" i="16"/>
  <c r="CQ75" i="16" s="1"/>
  <c r="CP70" i="16"/>
  <c r="CP75" i="16" s="1"/>
  <c r="CO70" i="16"/>
  <c r="CO75" i="16" s="1"/>
  <c r="CN70" i="16"/>
  <c r="CN75" i="16" s="1"/>
  <c r="CM70" i="16"/>
  <c r="CM75" i="16" s="1"/>
  <c r="CL70" i="16"/>
  <c r="CL75" i="16" s="1"/>
  <c r="CK70" i="16"/>
  <c r="CK75" i="16" s="1"/>
  <c r="CJ70" i="16"/>
  <c r="CJ75" i="16" s="1"/>
  <c r="CS69" i="16"/>
  <c r="CS74" i="16" s="1"/>
  <c r="CR69" i="16"/>
  <c r="CR74" i="16" s="1"/>
  <c r="CQ69" i="16"/>
  <c r="CQ74" i="16" s="1"/>
  <c r="CP69" i="16"/>
  <c r="CP74" i="16" s="1"/>
  <c r="CO69" i="16"/>
  <c r="CO74" i="16" s="1"/>
  <c r="CN69" i="16"/>
  <c r="CN74" i="16" s="1"/>
  <c r="CM69" i="16"/>
  <c r="CM74" i="16" s="1"/>
  <c r="CL69" i="16"/>
  <c r="CL74" i="16" s="1"/>
  <c r="CK69" i="16"/>
  <c r="CK74" i="16" s="1"/>
  <c r="CJ69" i="16"/>
  <c r="CJ74" i="16" s="1"/>
  <c r="CS68" i="16"/>
  <c r="CS73" i="16" s="1"/>
  <c r="CR68" i="16"/>
  <c r="CR73" i="16" s="1"/>
  <c r="CQ68" i="16"/>
  <c r="CP68" i="16"/>
  <c r="CO68" i="16"/>
  <c r="CO73" i="16" s="1"/>
  <c r="CN68" i="16"/>
  <c r="CN73" i="16" s="1"/>
  <c r="CM68" i="16"/>
  <c r="CM73" i="16" s="1"/>
  <c r="CL68" i="16"/>
  <c r="CL73" i="16" s="1"/>
  <c r="CK68" i="16"/>
  <c r="CK73" i="16" s="1"/>
  <c r="CJ68" i="16"/>
  <c r="CJ73" i="16" s="1"/>
  <c r="CS60" i="16"/>
  <c r="CS65" i="16" s="1"/>
  <c r="CR60" i="16"/>
  <c r="CR65" i="16" s="1"/>
  <c r="CQ60" i="16"/>
  <c r="CQ65" i="16" s="1"/>
  <c r="CP60" i="16"/>
  <c r="CP65" i="16" s="1"/>
  <c r="CO60" i="16"/>
  <c r="CO65" i="16" s="1"/>
  <c r="CN60" i="16"/>
  <c r="CN65" i="16" s="1"/>
  <c r="CM60" i="16"/>
  <c r="CL60" i="16"/>
  <c r="CL65" i="16" s="1"/>
  <c r="CK60" i="16"/>
  <c r="CK65" i="16" s="1"/>
  <c r="CJ60" i="16"/>
  <c r="CJ65" i="16" s="1"/>
  <c r="CS59" i="16"/>
  <c r="CS64" i="16" s="1"/>
  <c r="CR59" i="16"/>
  <c r="CR64" i="16" s="1"/>
  <c r="CQ59" i="16"/>
  <c r="CQ64" i="16" s="1"/>
  <c r="CP59" i="16"/>
  <c r="CP64" i="16" s="1"/>
  <c r="CO59" i="16"/>
  <c r="CO64" i="16" s="1"/>
  <c r="CN59" i="16"/>
  <c r="CN64" i="16" s="1"/>
  <c r="CM59" i="16"/>
  <c r="CM64" i="16" s="1"/>
  <c r="CL59" i="16"/>
  <c r="CL64" i="16" s="1"/>
  <c r="CK59" i="16"/>
  <c r="CK64" i="16" s="1"/>
  <c r="CJ59" i="16"/>
  <c r="CJ64" i="16" s="1"/>
  <c r="CS58" i="16"/>
  <c r="CS63" i="16" s="1"/>
  <c r="CR58" i="16"/>
  <c r="CR63" i="16" s="1"/>
  <c r="CQ58" i="16"/>
  <c r="CP58" i="16"/>
  <c r="CO58" i="16"/>
  <c r="CO63" i="16" s="1"/>
  <c r="CN58" i="16"/>
  <c r="CN63" i="16" s="1"/>
  <c r="CM58" i="16"/>
  <c r="CM63" i="16" s="1"/>
  <c r="CL58" i="16"/>
  <c r="CL63" i="16" s="1"/>
  <c r="CK58" i="16"/>
  <c r="CK63" i="16" s="1"/>
  <c r="CJ58" i="16"/>
  <c r="CJ63" i="16" s="1"/>
  <c r="CS50" i="16"/>
  <c r="CS55" i="16" s="1"/>
  <c r="CR50" i="16"/>
  <c r="CR55" i="16" s="1"/>
  <c r="CQ50" i="16"/>
  <c r="CQ55" i="16" s="1"/>
  <c r="CP50" i="16"/>
  <c r="CP55" i="16" s="1"/>
  <c r="CO50" i="16"/>
  <c r="CO55" i="16" s="1"/>
  <c r="CN50" i="16"/>
  <c r="CN55" i="16" s="1"/>
  <c r="CM50" i="16"/>
  <c r="CM55" i="16" s="1"/>
  <c r="CL50" i="16"/>
  <c r="CL55" i="16" s="1"/>
  <c r="CK50" i="16"/>
  <c r="CK55" i="16" s="1"/>
  <c r="CJ50" i="16"/>
  <c r="CJ55" i="16" s="1"/>
  <c r="CS49" i="16"/>
  <c r="CS54" i="16" s="1"/>
  <c r="CR49" i="16"/>
  <c r="CR54" i="16" s="1"/>
  <c r="CQ49" i="16"/>
  <c r="CQ54" i="16" s="1"/>
  <c r="CP49" i="16"/>
  <c r="CP54" i="16" s="1"/>
  <c r="CO49" i="16"/>
  <c r="CO54" i="16" s="1"/>
  <c r="CN49" i="16"/>
  <c r="CN54" i="16" s="1"/>
  <c r="CM49" i="16"/>
  <c r="CM54" i="16" s="1"/>
  <c r="CL49" i="16"/>
  <c r="CL54" i="16" s="1"/>
  <c r="CK49" i="16"/>
  <c r="CK54" i="16" s="1"/>
  <c r="CJ49" i="16"/>
  <c r="CJ54" i="16" s="1"/>
  <c r="CS48" i="16"/>
  <c r="CS53" i="16" s="1"/>
  <c r="CR48" i="16"/>
  <c r="CR53" i="16" s="1"/>
  <c r="CQ48" i="16"/>
  <c r="CQ53" i="16" s="1"/>
  <c r="CP48" i="16"/>
  <c r="CO48" i="16"/>
  <c r="CO53" i="16" s="1"/>
  <c r="CN48" i="16"/>
  <c r="CN53" i="16" s="1"/>
  <c r="CM48" i="16"/>
  <c r="CM53" i="16" s="1"/>
  <c r="CL48" i="16"/>
  <c r="CL53" i="16" s="1"/>
  <c r="CK48" i="16"/>
  <c r="CJ48" i="16"/>
  <c r="CJ53" i="16" s="1"/>
  <c r="CS40" i="16"/>
  <c r="CS45" i="16" s="1"/>
  <c r="CR40" i="16"/>
  <c r="CR45" i="16" s="1"/>
  <c r="CQ40" i="16"/>
  <c r="CQ45" i="16" s="1"/>
  <c r="CP40" i="16"/>
  <c r="CP45" i="16" s="1"/>
  <c r="CO40" i="16"/>
  <c r="CO45" i="16" s="1"/>
  <c r="CN40" i="16"/>
  <c r="CN45" i="16" s="1"/>
  <c r="CM40" i="16"/>
  <c r="CM45" i="16" s="1"/>
  <c r="CL40" i="16"/>
  <c r="CL45" i="16" s="1"/>
  <c r="CK40" i="16"/>
  <c r="CK45" i="16" s="1"/>
  <c r="CJ40" i="16"/>
  <c r="CJ45" i="16" s="1"/>
  <c r="CS39" i="16"/>
  <c r="CS44" i="16" s="1"/>
  <c r="CR39" i="16"/>
  <c r="CR44" i="16" s="1"/>
  <c r="CQ39" i="16"/>
  <c r="CQ44" i="16" s="1"/>
  <c r="CP39" i="16"/>
  <c r="CP44" i="16" s="1"/>
  <c r="CO39" i="16"/>
  <c r="CO44" i="16" s="1"/>
  <c r="CN39" i="16"/>
  <c r="CN44" i="16" s="1"/>
  <c r="CM39" i="16"/>
  <c r="CM44" i="16" s="1"/>
  <c r="CL39" i="16"/>
  <c r="CL44" i="16" s="1"/>
  <c r="CK39" i="16"/>
  <c r="CK44" i="16" s="1"/>
  <c r="CJ39" i="16"/>
  <c r="CJ44" i="16" s="1"/>
  <c r="CS38" i="16"/>
  <c r="CS43" i="16" s="1"/>
  <c r="CR38" i="16"/>
  <c r="CR43" i="16" s="1"/>
  <c r="CQ38" i="16"/>
  <c r="CP38" i="16"/>
  <c r="CO38" i="16"/>
  <c r="CO43" i="16" s="1"/>
  <c r="CN38" i="16"/>
  <c r="CN43" i="16" s="1"/>
  <c r="CM38" i="16"/>
  <c r="CM43" i="16" s="1"/>
  <c r="CL38" i="16"/>
  <c r="CL43" i="16" s="1"/>
  <c r="CK38" i="16"/>
  <c r="CJ38" i="16"/>
  <c r="CJ43" i="16" s="1"/>
  <c r="CS30" i="16"/>
  <c r="CS35" i="16" s="1"/>
  <c r="CR30" i="16"/>
  <c r="CR35" i="16" s="1"/>
  <c r="CQ30" i="16"/>
  <c r="CQ35" i="16" s="1"/>
  <c r="CP30" i="16"/>
  <c r="CP35" i="16" s="1"/>
  <c r="CO30" i="16"/>
  <c r="CO35" i="16" s="1"/>
  <c r="CN30" i="16"/>
  <c r="CN35" i="16" s="1"/>
  <c r="CM30" i="16"/>
  <c r="CM35" i="16" s="1"/>
  <c r="CL30" i="16"/>
  <c r="CL35" i="16" s="1"/>
  <c r="CK30" i="16"/>
  <c r="CK35" i="16" s="1"/>
  <c r="CJ30" i="16"/>
  <c r="CJ35" i="16" s="1"/>
  <c r="CS29" i="16"/>
  <c r="CS34" i="16" s="1"/>
  <c r="CR29" i="16"/>
  <c r="CR34" i="16" s="1"/>
  <c r="CQ29" i="16"/>
  <c r="CQ34" i="16" s="1"/>
  <c r="CP29" i="16"/>
  <c r="CP34" i="16" s="1"/>
  <c r="CO29" i="16"/>
  <c r="CO34" i="16" s="1"/>
  <c r="CN29" i="16"/>
  <c r="CN34" i="16" s="1"/>
  <c r="CM29" i="16"/>
  <c r="CM34" i="16" s="1"/>
  <c r="CL29" i="16"/>
  <c r="CL34" i="16" s="1"/>
  <c r="CK29" i="16"/>
  <c r="CK34" i="16" s="1"/>
  <c r="CJ29" i="16"/>
  <c r="CJ34" i="16" s="1"/>
  <c r="CS28" i="16"/>
  <c r="CS33" i="16" s="1"/>
  <c r="CR28" i="16"/>
  <c r="CR33" i="16" s="1"/>
  <c r="CQ28" i="16"/>
  <c r="CP28" i="16"/>
  <c r="CO28" i="16"/>
  <c r="CO33" i="16" s="1"/>
  <c r="CN28" i="16"/>
  <c r="CN33" i="16" s="1"/>
  <c r="CM28" i="16"/>
  <c r="CM33" i="16" s="1"/>
  <c r="CL28" i="16"/>
  <c r="CL33" i="16" s="1"/>
  <c r="CK28" i="16"/>
  <c r="CK33" i="16" s="1"/>
  <c r="CJ28" i="16"/>
  <c r="CJ33" i="16" s="1"/>
  <c r="CS20" i="16"/>
  <c r="CS25" i="16" s="1"/>
  <c r="CR20" i="16"/>
  <c r="CR25" i="16" s="1"/>
  <c r="CQ20" i="16"/>
  <c r="CQ25" i="16" s="1"/>
  <c r="CP20" i="16"/>
  <c r="CP25" i="16" s="1"/>
  <c r="CO20" i="16"/>
  <c r="CO25" i="16" s="1"/>
  <c r="CN20" i="16"/>
  <c r="CN25" i="16" s="1"/>
  <c r="CM20" i="16"/>
  <c r="CM25" i="16" s="1"/>
  <c r="CL20" i="16"/>
  <c r="CL25" i="16" s="1"/>
  <c r="CK20" i="16"/>
  <c r="CK25" i="16" s="1"/>
  <c r="CJ20" i="16"/>
  <c r="CJ25" i="16" s="1"/>
  <c r="CS19" i="16"/>
  <c r="CS24" i="16" s="1"/>
  <c r="CR19" i="16"/>
  <c r="CR24" i="16" s="1"/>
  <c r="CQ19" i="16"/>
  <c r="CQ24" i="16" s="1"/>
  <c r="CP19" i="16"/>
  <c r="CP24" i="16" s="1"/>
  <c r="CO19" i="16"/>
  <c r="CO24" i="16" s="1"/>
  <c r="CN19" i="16"/>
  <c r="CN24" i="16" s="1"/>
  <c r="CM19" i="16"/>
  <c r="CM24" i="16" s="1"/>
  <c r="CL19" i="16"/>
  <c r="CL24" i="16" s="1"/>
  <c r="CK19" i="16"/>
  <c r="CK24" i="16" s="1"/>
  <c r="CJ19" i="16"/>
  <c r="CJ24" i="16" s="1"/>
  <c r="CS18" i="16"/>
  <c r="CS23" i="16" s="1"/>
  <c r="CR18" i="16"/>
  <c r="CR23" i="16" s="1"/>
  <c r="CQ18" i="16"/>
  <c r="CP18" i="16"/>
  <c r="CO18" i="16"/>
  <c r="CO23" i="16" s="1"/>
  <c r="CN18" i="16"/>
  <c r="CN23" i="16" s="1"/>
  <c r="CM18" i="16"/>
  <c r="CM23" i="16" s="1"/>
  <c r="CL18" i="16"/>
  <c r="CL23" i="16" s="1"/>
  <c r="CK18" i="16"/>
  <c r="CK23" i="16" s="1"/>
  <c r="CJ18" i="16"/>
  <c r="CJ23" i="16" s="1"/>
  <c r="CS10" i="16"/>
  <c r="CS15" i="16" s="1"/>
  <c r="CR10" i="16"/>
  <c r="CR15" i="16" s="1"/>
  <c r="CQ10" i="16"/>
  <c r="CQ15" i="16" s="1"/>
  <c r="CP10" i="16"/>
  <c r="CP15" i="16" s="1"/>
  <c r="CO10" i="16"/>
  <c r="CO15" i="16" s="1"/>
  <c r="CN10" i="16"/>
  <c r="CN15" i="16" s="1"/>
  <c r="CM10" i="16"/>
  <c r="CM15" i="16" s="1"/>
  <c r="CL10" i="16"/>
  <c r="CL15" i="16" s="1"/>
  <c r="CK10" i="16"/>
  <c r="CK15" i="16" s="1"/>
  <c r="CJ10" i="16"/>
  <c r="CJ15" i="16" s="1"/>
  <c r="CS9" i="16"/>
  <c r="CS14" i="16" s="1"/>
  <c r="CR9" i="16"/>
  <c r="CR14" i="16" s="1"/>
  <c r="CQ9" i="16"/>
  <c r="CQ14" i="16" s="1"/>
  <c r="CP9" i="16"/>
  <c r="CP14" i="16" s="1"/>
  <c r="CO9" i="16"/>
  <c r="CO14" i="16" s="1"/>
  <c r="CN9" i="16"/>
  <c r="CN14" i="16" s="1"/>
  <c r="CM9" i="16"/>
  <c r="CM14" i="16" s="1"/>
  <c r="CL9" i="16"/>
  <c r="CL14" i="16" s="1"/>
  <c r="CK9" i="16"/>
  <c r="CK14" i="16" s="1"/>
  <c r="CJ9" i="16"/>
  <c r="CJ14" i="16" s="1"/>
  <c r="CS8" i="16"/>
  <c r="CS13" i="16" s="1"/>
  <c r="CR8" i="16"/>
  <c r="CQ8" i="16"/>
  <c r="CP8" i="16"/>
  <c r="CP13" i="16" s="1"/>
  <c r="CO8" i="16"/>
  <c r="CO13" i="16" s="1"/>
  <c r="CN8" i="16"/>
  <c r="CN13" i="16" s="1"/>
  <c r="CM8" i="16"/>
  <c r="CM13" i="16" s="1"/>
  <c r="CL8" i="16"/>
  <c r="CL13" i="16" s="1"/>
  <c r="CK8" i="16"/>
  <c r="CK13" i="16" s="1"/>
  <c r="CJ8" i="16"/>
  <c r="CM206" i="16" l="1"/>
  <c r="CP41" i="16"/>
  <c r="CQ81" i="16"/>
  <c r="CS121" i="16"/>
  <c r="CS161" i="16"/>
  <c r="CQ61" i="16"/>
  <c r="CS106" i="16"/>
  <c r="CJ131" i="16"/>
  <c r="CL176" i="16"/>
  <c r="CJ56" i="16"/>
  <c r="CM136" i="16"/>
  <c r="CQ21" i="16"/>
  <c r="CJ11" i="16"/>
  <c r="CK36" i="16"/>
  <c r="CK76" i="16"/>
  <c r="CN156" i="16"/>
  <c r="CR191" i="16"/>
  <c r="CQ111" i="16"/>
  <c r="CS151" i="16"/>
  <c r="CR56" i="16"/>
  <c r="CK121" i="16"/>
  <c r="CK161" i="16"/>
  <c r="CS76" i="16"/>
  <c r="CK106" i="16"/>
  <c r="CL146" i="16"/>
  <c r="CQ246" i="16"/>
  <c r="CR11" i="16"/>
  <c r="CR201" i="16"/>
  <c r="CR181" i="16"/>
  <c r="CJ211" i="16"/>
  <c r="CP31" i="16"/>
  <c r="CS36" i="16"/>
  <c r="CP121" i="16"/>
  <c r="CR46" i="16"/>
  <c r="CJ46" i="16"/>
  <c r="CJ191" i="16"/>
  <c r="CL216" i="16"/>
  <c r="CP21" i="16"/>
  <c r="CJ36" i="16"/>
  <c r="CR36" i="16"/>
  <c r="CP61" i="16"/>
  <c r="CJ76" i="16"/>
  <c r="CR76" i="16"/>
  <c r="CP91" i="16"/>
  <c r="CJ106" i="16"/>
  <c r="CR106" i="16"/>
  <c r="CS171" i="16"/>
  <c r="CL206" i="16"/>
  <c r="CP246" i="16"/>
  <c r="CL226" i="16"/>
  <c r="CP16" i="16"/>
  <c r="CJ26" i="16"/>
  <c r="CR26" i="16"/>
  <c r="CP51" i="16"/>
  <c r="CJ66" i="16"/>
  <c r="CR66" i="16"/>
  <c r="CR96" i="16"/>
  <c r="CQ121" i="16"/>
  <c r="CK131" i="16"/>
  <c r="CS131" i="16"/>
  <c r="CM146" i="16"/>
  <c r="CM176" i="16"/>
  <c r="CP186" i="16"/>
  <c r="CS191" i="16"/>
  <c r="CJ241" i="16"/>
  <c r="CJ96" i="16"/>
  <c r="CK116" i="16"/>
  <c r="CS116" i="16"/>
  <c r="CM166" i="16"/>
  <c r="CQ31" i="16"/>
  <c r="CK41" i="16"/>
  <c r="CS46" i="16"/>
  <c r="CQ71" i="16"/>
  <c r="CQ101" i="16"/>
  <c r="CJ141" i="16"/>
  <c r="CR141" i="16"/>
  <c r="CK201" i="16"/>
  <c r="CS201" i="16"/>
  <c r="CM216" i="16"/>
  <c r="CS221" i="16"/>
  <c r="CR241" i="16"/>
  <c r="CR221" i="16"/>
  <c r="CO236" i="16"/>
  <c r="CM226" i="16"/>
  <c r="CQ11" i="16"/>
  <c r="CK26" i="16"/>
  <c r="CS26" i="16"/>
  <c r="CQ56" i="16"/>
  <c r="CK66" i="16"/>
  <c r="CS66" i="16"/>
  <c r="CP81" i="16"/>
  <c r="CP111" i="16"/>
  <c r="CR126" i="16"/>
  <c r="CL136" i="16"/>
  <c r="CJ161" i="16"/>
  <c r="CR161" i="16"/>
  <c r="CQ186" i="16"/>
  <c r="CK241" i="16"/>
  <c r="CR231" i="16"/>
  <c r="CJ231" i="16"/>
  <c r="CS231" i="16"/>
  <c r="CQ41" i="16"/>
  <c r="CK51" i="16"/>
  <c r="CS56" i="16"/>
  <c r="CR86" i="16"/>
  <c r="CR116" i="16"/>
  <c r="CP146" i="16"/>
  <c r="CJ151" i="16"/>
  <c r="CR151" i="16"/>
  <c r="CL166" i="16"/>
  <c r="CK181" i="16"/>
  <c r="CN196" i="16"/>
  <c r="CK211" i="16"/>
  <c r="CS211" i="16"/>
  <c r="CL236" i="16"/>
  <c r="CM196" i="16"/>
  <c r="CK141" i="16"/>
  <c r="CL196" i="16"/>
  <c r="CS11" i="16"/>
  <c r="CR31" i="16"/>
  <c r="CS41" i="16"/>
  <c r="CP53" i="16"/>
  <c r="CP56" i="16" s="1"/>
  <c r="CP71" i="16"/>
  <c r="CK71" i="16"/>
  <c r="CK81" i="16"/>
  <c r="CS81" i="16"/>
  <c r="CK83" i="16"/>
  <c r="CK86" i="16" s="1"/>
  <c r="CS96" i="16"/>
  <c r="CP101" i="16"/>
  <c r="CJ101" i="16"/>
  <c r="CM111" i="16"/>
  <c r="CK123" i="16"/>
  <c r="CK126" i="16" s="1"/>
  <c r="CR143" i="16"/>
  <c r="CR146" i="16" s="1"/>
  <c r="CO156" i="16"/>
  <c r="CM156" i="16"/>
  <c r="CM201" i="16"/>
  <c r="CM246" i="16"/>
  <c r="CM241" i="16"/>
  <c r="CL221" i="16"/>
  <c r="CO16" i="16"/>
  <c r="CJ21" i="16"/>
  <c r="CS31" i="16"/>
  <c r="CM46" i="16"/>
  <c r="CK43" i="16"/>
  <c r="CK46" i="16" s="1"/>
  <c r="CL56" i="16"/>
  <c r="CM71" i="16"/>
  <c r="CP83" i="16"/>
  <c r="CP86" i="16" s="1"/>
  <c r="CL96" i="16"/>
  <c r="CM106" i="16"/>
  <c r="CK101" i="16"/>
  <c r="CR111" i="16"/>
  <c r="CP123" i="16"/>
  <c r="CP126" i="16" s="1"/>
  <c r="CL151" i="16"/>
  <c r="CR203" i="16"/>
  <c r="CR206" i="16" s="1"/>
  <c r="CM221" i="16"/>
  <c r="CM26" i="16"/>
  <c r="CK21" i="16"/>
  <c r="CQ33" i="16"/>
  <c r="CQ36" i="16" s="1"/>
  <c r="CP43" i="16"/>
  <c r="CP46" i="16" s="1"/>
  <c r="CM56" i="16"/>
  <c r="CJ61" i="16"/>
  <c r="CR71" i="16"/>
  <c r="CM86" i="16"/>
  <c r="CQ83" i="16"/>
  <c r="CQ86" i="16" s="1"/>
  <c r="CM96" i="16"/>
  <c r="CR101" i="16"/>
  <c r="CS111" i="16"/>
  <c r="CM126" i="16"/>
  <c r="CQ123" i="16"/>
  <c r="CQ126" i="16" s="1"/>
  <c r="CQ156" i="16"/>
  <c r="CM151" i="16"/>
  <c r="CL171" i="16"/>
  <c r="CS203" i="16"/>
  <c r="CS206" i="16" s="1"/>
  <c r="CR21" i="16"/>
  <c r="CM61" i="16"/>
  <c r="CK61" i="16"/>
  <c r="CS71" i="16"/>
  <c r="CS83" i="16"/>
  <c r="CS86" i="16" s="1"/>
  <c r="CS101" i="16"/>
  <c r="CQ113" i="16"/>
  <c r="CQ116" i="16" s="1"/>
  <c r="CS123" i="16"/>
  <c r="CS126" i="16" s="1"/>
  <c r="CO166" i="16"/>
  <c r="CM171" i="16"/>
  <c r="CL181" i="16"/>
  <c r="CS21" i="16"/>
  <c r="CJ41" i="16"/>
  <c r="CR61" i="16"/>
  <c r="CQ73" i="16"/>
  <c r="CL106" i="16"/>
  <c r="CP103" i="16"/>
  <c r="CP106" i="16" s="1"/>
  <c r="CL161" i="16"/>
  <c r="CM186" i="16"/>
  <c r="CM181" i="16"/>
  <c r="CL191" i="16"/>
  <c r="CL231" i="16"/>
  <c r="CL26" i="16"/>
  <c r="CP23" i="16"/>
  <c r="CP26" i="16" s="1"/>
  <c r="CJ51" i="16"/>
  <c r="CS61" i="16"/>
  <c r="CJ91" i="16"/>
  <c r="CM116" i="16"/>
  <c r="CJ121" i="16"/>
  <c r="CL131" i="16"/>
  <c r="CM161" i="16"/>
  <c r="CQ196" i="16"/>
  <c r="CM191" i="16"/>
  <c r="CN206" i="16"/>
  <c r="CL211" i="16"/>
  <c r="CM231" i="16"/>
  <c r="CK11" i="16"/>
  <c r="CM36" i="16"/>
  <c r="CM41" i="16"/>
  <c r="CM51" i="16"/>
  <c r="CL66" i="16"/>
  <c r="CP63" i="16"/>
  <c r="CP66" i="16" s="1"/>
  <c r="CM81" i="16"/>
  <c r="CM91" i="16"/>
  <c r="CR91" i="16"/>
  <c r="CM121" i="16"/>
  <c r="CM131" i="16"/>
  <c r="CL141" i="16"/>
  <c r="CR163" i="16"/>
  <c r="CO206" i="16"/>
  <c r="CM211" i="16"/>
  <c r="CN226" i="16"/>
  <c r="CR233" i="16"/>
  <c r="CR236" i="16" s="1"/>
  <c r="CL11" i="16"/>
  <c r="CM31" i="16"/>
  <c r="CR41" i="16"/>
  <c r="CR51" i="16"/>
  <c r="CM76" i="16"/>
  <c r="CR81" i="16"/>
  <c r="CP93" i="16"/>
  <c r="CP96" i="16" s="1"/>
  <c r="CK111" i="16"/>
  <c r="CR121" i="16"/>
  <c r="CM141" i="16"/>
  <c r="CL156" i="16"/>
  <c r="CS163" i="16"/>
  <c r="CS166" i="16" s="1"/>
  <c r="CL201" i="16"/>
  <c r="CL241" i="16"/>
  <c r="CS233" i="16"/>
  <c r="CS236" i="16" s="1"/>
  <c r="F144" i="19"/>
  <c r="F153" i="19"/>
  <c r="F159" i="19"/>
  <c r="F154" i="19"/>
  <c r="F151" i="19"/>
  <c r="G160" i="19"/>
  <c r="G144" i="19"/>
  <c r="G150" i="19"/>
  <c r="G151" i="19"/>
  <c r="G162" i="19"/>
  <c r="G152" i="19"/>
  <c r="G139" i="19"/>
  <c r="F152" i="19"/>
  <c r="CJ31" i="16"/>
  <c r="CJ71" i="16"/>
  <c r="F148" i="19"/>
  <c r="F143" i="19"/>
  <c r="G141" i="19"/>
  <c r="G142" i="19"/>
  <c r="G161" i="19"/>
  <c r="G145" i="19"/>
  <c r="G158" i="19"/>
  <c r="G156" i="19"/>
  <c r="G149" i="19"/>
  <c r="G147" i="19"/>
  <c r="G157" i="19"/>
  <c r="G155" i="19"/>
  <c r="G148" i="19"/>
  <c r="G140" i="19"/>
  <c r="G153" i="19"/>
  <c r="G146" i="19"/>
  <c r="F150" i="19"/>
  <c r="F146" i="19"/>
  <c r="F155" i="19"/>
  <c r="F141" i="19"/>
  <c r="F157" i="19"/>
  <c r="F149" i="19"/>
  <c r="F158" i="19"/>
  <c r="F162" i="19"/>
  <c r="F147" i="19"/>
  <c r="F139" i="19"/>
  <c r="F156" i="19"/>
  <c r="G154" i="19"/>
  <c r="F160" i="19"/>
  <c r="F161" i="19"/>
  <c r="F142" i="19"/>
  <c r="G143" i="19"/>
  <c r="F145" i="19"/>
  <c r="CK16" i="16"/>
  <c r="CS16" i="16"/>
  <c r="CQ96" i="16"/>
  <c r="CL16" i="16"/>
  <c r="CM16" i="16"/>
  <c r="CN16" i="16"/>
  <c r="CO36" i="16"/>
  <c r="CS141" i="16"/>
  <c r="CS143" i="16"/>
  <c r="CS146" i="16" s="1"/>
  <c r="CK213" i="16"/>
  <c r="CK216" i="16" s="1"/>
  <c r="CM21" i="16"/>
  <c r="CN46" i="16"/>
  <c r="CN86" i="16"/>
  <c r="CS91" i="16"/>
  <c r="CM101" i="16"/>
  <c r="CN126" i="16"/>
  <c r="CS213" i="16"/>
  <c r="CS216" i="16" s="1"/>
  <c r="CM11" i="16"/>
  <c r="CK31" i="16"/>
  <c r="CO46" i="16"/>
  <c r="CQ43" i="16"/>
  <c r="CQ46" i="16" s="1"/>
  <c r="CK53" i="16"/>
  <c r="CK56" i="16" s="1"/>
  <c r="CO86" i="16"/>
  <c r="CO126" i="16"/>
  <c r="CR131" i="16"/>
  <c r="CR133" i="16"/>
  <c r="CR136" i="16" s="1"/>
  <c r="CJ133" i="16"/>
  <c r="CJ136" i="16" s="1"/>
  <c r="CK183" i="16"/>
  <c r="CK186" i="16" s="1"/>
  <c r="CQ76" i="16"/>
  <c r="CQ141" i="16"/>
  <c r="CQ144" i="16"/>
  <c r="CQ146" i="16" s="1"/>
  <c r="CS51" i="16"/>
  <c r="CK133" i="16"/>
  <c r="CK136" i="16" s="1"/>
  <c r="CO11" i="16"/>
  <c r="CO56" i="16"/>
  <c r="CM65" i="16"/>
  <c r="CM66" i="16" s="1"/>
  <c r="CO96" i="16"/>
  <c r="CS133" i="16"/>
  <c r="CS136" i="16" s="1"/>
  <c r="CL186" i="16"/>
  <c r="CK243" i="16"/>
  <c r="CK246" i="16" s="1"/>
  <c r="CN26" i="16"/>
  <c r="CL36" i="16"/>
  <c r="CN66" i="16"/>
  <c r="CL76" i="16"/>
  <c r="CN106" i="16"/>
  <c r="CL116" i="16"/>
  <c r="CJ126" i="16"/>
  <c r="CR171" i="16"/>
  <c r="CR173" i="16"/>
  <c r="CR176" i="16" s="1"/>
  <c r="CS241" i="16"/>
  <c r="CS243" i="16"/>
  <c r="CS246" i="16" s="1"/>
  <c r="CO226" i="16"/>
  <c r="CQ13" i="16"/>
  <c r="CQ16" i="16" s="1"/>
  <c r="CO76" i="16"/>
  <c r="CJ13" i="16"/>
  <c r="CJ16" i="16" s="1"/>
  <c r="CN56" i="16"/>
  <c r="CS181" i="16"/>
  <c r="CS183" i="16"/>
  <c r="CS186" i="16" s="1"/>
  <c r="CO196" i="16"/>
  <c r="CP11" i="16"/>
  <c r="CO26" i="16"/>
  <c r="CQ23" i="16"/>
  <c r="CQ26" i="16" s="1"/>
  <c r="CQ51" i="16"/>
  <c r="CO66" i="16"/>
  <c r="CQ63" i="16"/>
  <c r="CQ66" i="16" s="1"/>
  <c r="CQ91" i="16"/>
  <c r="CO106" i="16"/>
  <c r="CQ103" i="16"/>
  <c r="CQ106" i="16" s="1"/>
  <c r="CL246" i="16"/>
  <c r="CO116" i="16"/>
  <c r="CR13" i="16"/>
  <c r="CR16" i="16" s="1"/>
  <c r="CN11" i="16"/>
  <c r="CN96" i="16"/>
  <c r="CN36" i="16"/>
  <c r="CP33" i="16"/>
  <c r="CP36" i="16" s="1"/>
  <c r="CL46" i="16"/>
  <c r="CN76" i="16"/>
  <c r="CP73" i="16"/>
  <c r="CP76" i="16" s="1"/>
  <c r="CL86" i="16"/>
  <c r="CN116" i="16"/>
  <c r="CP113" i="16"/>
  <c r="CP116" i="16" s="1"/>
  <c r="CL126" i="16"/>
  <c r="CK143" i="16"/>
  <c r="CK146" i="16" s="1"/>
  <c r="CR166" i="16"/>
  <c r="CS173" i="16"/>
  <c r="CS176" i="16" s="1"/>
  <c r="CR211" i="16"/>
  <c r="CR213" i="16"/>
  <c r="CR216" i="16" s="1"/>
  <c r="CJ213" i="16"/>
  <c r="CJ216" i="16" s="1"/>
  <c r="CQ226" i="16"/>
  <c r="CM236" i="16"/>
  <c r="CL21" i="16"/>
  <c r="CL31" i="16"/>
  <c r="CL41" i="16"/>
  <c r="CL51" i="16"/>
  <c r="CL61" i="16"/>
  <c r="CL71" i="16"/>
  <c r="CL81" i="16"/>
  <c r="CL91" i="16"/>
  <c r="CL101" i="16"/>
  <c r="CL111" i="16"/>
  <c r="CL121" i="16"/>
  <c r="CJ143" i="16"/>
  <c r="CJ146" i="16" s="1"/>
  <c r="CP156" i="16"/>
  <c r="CN166" i="16"/>
  <c r="CP196" i="16"/>
  <c r="CJ243" i="16"/>
  <c r="CJ246" i="16" s="1"/>
  <c r="CP226" i="16"/>
  <c r="CN236" i="16"/>
  <c r="CN21" i="16"/>
  <c r="CN31" i="16"/>
  <c r="CN41" i="16"/>
  <c r="CN51" i="16"/>
  <c r="CN61" i="16"/>
  <c r="CN71" i="16"/>
  <c r="CN81" i="16"/>
  <c r="CN91" i="16"/>
  <c r="CN101" i="16"/>
  <c r="CN111" i="16"/>
  <c r="CN121" i="16"/>
  <c r="CN136" i="16"/>
  <c r="CJ153" i="16"/>
  <c r="CJ156" i="16" s="1"/>
  <c r="CP166" i="16"/>
  <c r="CN176" i="16"/>
  <c r="CR183" i="16"/>
  <c r="CR186" i="16" s="1"/>
  <c r="CJ193" i="16"/>
  <c r="CJ196" i="16" s="1"/>
  <c r="CP206" i="16"/>
  <c r="CN216" i="16"/>
  <c r="CR243" i="16"/>
  <c r="CR246" i="16" s="1"/>
  <c r="CP236" i="16"/>
  <c r="CO21" i="16"/>
  <c r="CO31" i="16"/>
  <c r="CO41" i="16"/>
  <c r="CO51" i="16"/>
  <c r="CO61" i="16"/>
  <c r="CO71" i="16"/>
  <c r="CO81" i="16"/>
  <c r="CO91" i="16"/>
  <c r="CO101" i="16"/>
  <c r="CO111" i="16"/>
  <c r="CO121" i="16"/>
  <c r="CO136" i="16"/>
  <c r="CK153" i="16"/>
  <c r="CK156" i="16" s="1"/>
  <c r="CQ166" i="16"/>
  <c r="CO176" i="16"/>
  <c r="CQ206" i="16"/>
  <c r="CO216" i="16"/>
  <c r="CQ236" i="16"/>
  <c r="CP136" i="16"/>
  <c r="CN146" i="16"/>
  <c r="CR153" i="16"/>
  <c r="CR156" i="16" s="1"/>
  <c r="CJ163" i="16"/>
  <c r="CJ166" i="16" s="1"/>
  <c r="CP176" i="16"/>
  <c r="CN186" i="16"/>
  <c r="CR193" i="16"/>
  <c r="CR196" i="16" s="1"/>
  <c r="CP216" i="16"/>
  <c r="CN246" i="16"/>
  <c r="CR223" i="16"/>
  <c r="CR226" i="16" s="1"/>
  <c r="CJ233" i="16"/>
  <c r="CJ236" i="16" s="1"/>
  <c r="CQ136" i="16"/>
  <c r="CO146" i="16"/>
  <c r="CS153" i="16"/>
  <c r="CS156" i="16" s="1"/>
  <c r="CK163" i="16"/>
  <c r="CK166" i="16" s="1"/>
  <c r="CQ176" i="16"/>
  <c r="CO186" i="16"/>
  <c r="CS193" i="16"/>
  <c r="CS196" i="16" s="1"/>
  <c r="CK203" i="16"/>
  <c r="CK206" i="16" s="1"/>
  <c r="CQ216" i="16"/>
  <c r="CO246" i="16"/>
  <c r="CS223" i="16"/>
  <c r="CS226" i="16" s="1"/>
  <c r="CN131" i="16"/>
  <c r="CN141" i="16"/>
  <c r="CN151" i="16"/>
  <c r="CN161" i="16"/>
  <c r="CN171" i="16"/>
  <c r="CN181" i="16"/>
  <c r="CN191" i="16"/>
  <c r="CN201" i="16"/>
  <c r="CN211" i="16"/>
  <c r="CN241" i="16"/>
  <c r="CN221" i="16"/>
  <c r="CN231" i="16"/>
  <c r="CO131" i="16"/>
  <c r="CO141" i="16"/>
  <c r="CO151" i="16"/>
  <c r="CO161" i="16"/>
  <c r="CO171" i="16"/>
  <c r="CO181" i="16"/>
  <c r="CO191" i="16"/>
  <c r="CO201" i="16"/>
  <c r="CO211" i="16"/>
  <c r="CO241" i="16"/>
  <c r="CO221" i="16"/>
  <c r="CO231" i="16"/>
  <c r="CP131" i="16"/>
  <c r="CP141" i="16"/>
  <c r="CP151" i="16"/>
  <c r="CP161" i="16"/>
  <c r="CP171" i="16"/>
  <c r="CP181" i="16"/>
  <c r="CP191" i="16"/>
  <c r="CP201" i="16"/>
  <c r="CP211" i="16"/>
  <c r="CP241" i="16"/>
  <c r="CP221" i="16"/>
  <c r="CP231" i="16"/>
  <c r="CQ131" i="16"/>
  <c r="CQ151" i="16"/>
  <c r="CQ161" i="16"/>
  <c r="CQ171" i="16"/>
  <c r="CQ181" i="16"/>
  <c r="CQ191" i="16"/>
  <c r="CQ201" i="16"/>
  <c r="CQ211" i="16"/>
  <c r="CQ241" i="16"/>
  <c r="CQ221" i="16"/>
  <c r="CQ231" i="16"/>
  <c r="F138" i="19" l="1"/>
  <c r="CW228" i="16"/>
  <c r="CW233" i="16" s="1"/>
  <c r="CV218" i="16"/>
  <c r="CV223" i="16" s="1"/>
  <c r="CV198" i="16"/>
  <c r="CV203" i="16" s="1"/>
  <c r="CW188" i="16"/>
  <c r="CW193" i="16" s="1"/>
  <c r="CV178" i="16"/>
  <c r="CW168" i="16"/>
  <c r="CW173" i="16" s="1"/>
  <c r="CV108" i="16"/>
  <c r="DE230" i="16"/>
  <c r="DE235" i="16" s="1"/>
  <c r="DD230" i="16"/>
  <c r="DD235" i="16" s="1"/>
  <c r="DC230" i="16"/>
  <c r="DC235" i="16" s="1"/>
  <c r="DB230" i="16"/>
  <c r="DB235" i="16" s="1"/>
  <c r="DA230" i="16"/>
  <c r="DA235" i="16" s="1"/>
  <c r="CZ230" i="16"/>
  <c r="CZ235" i="16" s="1"/>
  <c r="CY230" i="16"/>
  <c r="CY235" i="16" s="1"/>
  <c r="CX230" i="16"/>
  <c r="CX235" i="16" s="1"/>
  <c r="CW230" i="16"/>
  <c r="CW235" i="16" s="1"/>
  <c r="CV230" i="16"/>
  <c r="CV235" i="16" s="1"/>
  <c r="DE229" i="16"/>
  <c r="DE234" i="16" s="1"/>
  <c r="DD229" i="16"/>
  <c r="DD234" i="16" s="1"/>
  <c r="DC229" i="16"/>
  <c r="DC234" i="16" s="1"/>
  <c r="DB229" i="16"/>
  <c r="DB234" i="16" s="1"/>
  <c r="DA229" i="16"/>
  <c r="DA234" i="16" s="1"/>
  <c r="CZ229" i="16"/>
  <c r="CZ234" i="16" s="1"/>
  <c r="CY229" i="16"/>
  <c r="CY234" i="16" s="1"/>
  <c r="CX229" i="16"/>
  <c r="CX234" i="16" s="1"/>
  <c r="CW229" i="16"/>
  <c r="CW234" i="16" s="1"/>
  <c r="CV229" i="16"/>
  <c r="CV234" i="16" s="1"/>
  <c r="DE228" i="16"/>
  <c r="DE233" i="16" s="1"/>
  <c r="DD228" i="16"/>
  <c r="DD233" i="16" s="1"/>
  <c r="DC228" i="16"/>
  <c r="DC233" i="16" s="1"/>
  <c r="DB228" i="16"/>
  <c r="DB233" i="16" s="1"/>
  <c r="DA228" i="16"/>
  <c r="CZ228" i="16"/>
  <c r="CY228" i="16"/>
  <c r="CY233" i="16" s="1"/>
  <c r="CX228" i="16"/>
  <c r="CX233" i="16" s="1"/>
  <c r="CV228" i="16"/>
  <c r="CV233" i="16" s="1"/>
  <c r="DE220" i="16"/>
  <c r="DE225" i="16" s="1"/>
  <c r="DD220" i="16"/>
  <c r="DD225" i="16" s="1"/>
  <c r="DC220" i="16"/>
  <c r="DC225" i="16" s="1"/>
  <c r="DB220" i="16"/>
  <c r="DB225" i="16" s="1"/>
  <c r="DA220" i="16"/>
  <c r="DA225" i="16" s="1"/>
  <c r="CZ220" i="16"/>
  <c r="CZ225" i="16" s="1"/>
  <c r="CY220" i="16"/>
  <c r="CY225" i="16" s="1"/>
  <c r="CX220" i="16"/>
  <c r="CX225" i="16" s="1"/>
  <c r="CW220" i="16"/>
  <c r="CW225" i="16" s="1"/>
  <c r="CV220" i="16"/>
  <c r="CV225" i="16" s="1"/>
  <c r="DE219" i="16"/>
  <c r="DE224" i="16" s="1"/>
  <c r="DD219" i="16"/>
  <c r="DD224" i="16" s="1"/>
  <c r="DC219" i="16"/>
  <c r="DC224" i="16" s="1"/>
  <c r="DB219" i="16"/>
  <c r="DB224" i="16" s="1"/>
  <c r="DA219" i="16"/>
  <c r="DA224" i="16" s="1"/>
  <c r="CZ219" i="16"/>
  <c r="CZ224" i="16" s="1"/>
  <c r="CY219" i="16"/>
  <c r="CY224" i="16" s="1"/>
  <c r="CX219" i="16"/>
  <c r="CX224" i="16" s="1"/>
  <c r="CW219" i="16"/>
  <c r="CW224" i="16" s="1"/>
  <c r="CV219" i="16"/>
  <c r="CV224" i="16" s="1"/>
  <c r="DE218" i="16"/>
  <c r="DE223" i="16" s="1"/>
  <c r="DD218" i="16"/>
  <c r="DD223" i="16" s="1"/>
  <c r="DC218" i="16"/>
  <c r="DB218" i="16"/>
  <c r="DA218" i="16"/>
  <c r="DA223" i="16" s="1"/>
  <c r="CZ218" i="16"/>
  <c r="CZ223" i="16" s="1"/>
  <c r="CY218" i="16"/>
  <c r="CY223" i="16" s="1"/>
  <c r="CX218" i="16"/>
  <c r="CX223" i="16" s="1"/>
  <c r="CW218" i="16"/>
  <c r="CW223" i="16" s="1"/>
  <c r="DE240" i="16"/>
  <c r="DE245" i="16" s="1"/>
  <c r="DD240" i="16"/>
  <c r="DD245" i="16" s="1"/>
  <c r="DC240" i="16"/>
  <c r="DC245" i="16" s="1"/>
  <c r="DB240" i="16"/>
  <c r="DB245" i="16" s="1"/>
  <c r="DA240" i="16"/>
  <c r="DA245" i="16" s="1"/>
  <c r="CZ240" i="16"/>
  <c r="CZ245" i="16" s="1"/>
  <c r="CY240" i="16"/>
  <c r="CY245" i="16" s="1"/>
  <c r="CX240" i="16"/>
  <c r="CX245" i="16" s="1"/>
  <c r="CW240" i="16"/>
  <c r="CW245" i="16" s="1"/>
  <c r="CV240" i="16"/>
  <c r="CV245" i="16" s="1"/>
  <c r="DE239" i="16"/>
  <c r="DE244" i="16" s="1"/>
  <c r="DD239" i="16"/>
  <c r="DD244" i="16" s="1"/>
  <c r="DC239" i="16"/>
  <c r="DC244" i="16" s="1"/>
  <c r="DB239" i="16"/>
  <c r="DB244" i="16" s="1"/>
  <c r="DA239" i="16"/>
  <c r="DA244" i="16" s="1"/>
  <c r="CZ239" i="16"/>
  <c r="CZ244" i="16" s="1"/>
  <c r="CY239" i="16"/>
  <c r="CY244" i="16" s="1"/>
  <c r="CX239" i="16"/>
  <c r="CX244" i="16" s="1"/>
  <c r="CW239" i="16"/>
  <c r="CW244" i="16" s="1"/>
  <c r="CV239" i="16"/>
  <c r="CV244" i="16" s="1"/>
  <c r="DE238" i="16"/>
  <c r="DD238" i="16"/>
  <c r="DC238" i="16"/>
  <c r="DC243" i="16" s="1"/>
  <c r="DB238" i="16"/>
  <c r="DB243" i="16" s="1"/>
  <c r="DA238" i="16"/>
  <c r="DA243" i="16" s="1"/>
  <c r="CZ238" i="16"/>
  <c r="CZ243" i="16" s="1"/>
  <c r="CY238" i="16"/>
  <c r="CY243" i="16" s="1"/>
  <c r="CX238" i="16"/>
  <c r="CX243" i="16" s="1"/>
  <c r="CW238" i="16"/>
  <c r="CV238" i="16"/>
  <c r="DE210" i="16"/>
  <c r="DE215" i="16" s="1"/>
  <c r="DD210" i="16"/>
  <c r="DD215" i="16" s="1"/>
  <c r="DC210" i="16"/>
  <c r="DC215" i="16" s="1"/>
  <c r="DB210" i="16"/>
  <c r="DB215" i="16" s="1"/>
  <c r="DA210" i="16"/>
  <c r="DA215" i="16" s="1"/>
  <c r="CZ210" i="16"/>
  <c r="CZ215" i="16" s="1"/>
  <c r="CY210" i="16"/>
  <c r="CY215" i="16" s="1"/>
  <c r="CX210" i="16"/>
  <c r="CX215" i="16" s="1"/>
  <c r="CW210" i="16"/>
  <c r="CW215" i="16" s="1"/>
  <c r="CV210" i="16"/>
  <c r="CV215" i="16" s="1"/>
  <c r="DE209" i="16"/>
  <c r="DE214" i="16" s="1"/>
  <c r="DD209" i="16"/>
  <c r="DD214" i="16" s="1"/>
  <c r="DC209" i="16"/>
  <c r="DC214" i="16" s="1"/>
  <c r="DB209" i="16"/>
  <c r="DB214" i="16" s="1"/>
  <c r="DA209" i="16"/>
  <c r="DA214" i="16" s="1"/>
  <c r="CZ209" i="16"/>
  <c r="CZ214" i="16" s="1"/>
  <c r="CY209" i="16"/>
  <c r="CY214" i="16" s="1"/>
  <c r="CX209" i="16"/>
  <c r="CX214" i="16" s="1"/>
  <c r="CW209" i="16"/>
  <c r="CW214" i="16" s="1"/>
  <c r="CV209" i="16"/>
  <c r="CV214" i="16" s="1"/>
  <c r="DE208" i="16"/>
  <c r="DD208" i="16"/>
  <c r="DD213" i="16" s="1"/>
  <c r="DC208" i="16"/>
  <c r="DC213" i="16" s="1"/>
  <c r="DB208" i="16"/>
  <c r="DB213" i="16" s="1"/>
  <c r="DA208" i="16"/>
  <c r="DA213" i="16" s="1"/>
  <c r="CZ208" i="16"/>
  <c r="CZ213" i="16" s="1"/>
  <c r="CY208" i="16"/>
  <c r="CX208" i="16"/>
  <c r="CW208" i="16"/>
  <c r="CV208" i="16"/>
  <c r="CV213" i="16" s="1"/>
  <c r="DE200" i="16"/>
  <c r="DE205" i="16" s="1"/>
  <c r="DD200" i="16"/>
  <c r="DD205" i="16" s="1"/>
  <c r="DC200" i="16"/>
  <c r="DC205" i="16" s="1"/>
  <c r="DB200" i="16"/>
  <c r="DB205" i="16" s="1"/>
  <c r="DA200" i="16"/>
  <c r="DA205" i="16" s="1"/>
  <c r="CZ200" i="16"/>
  <c r="CZ205" i="16" s="1"/>
  <c r="CY200" i="16"/>
  <c r="CY205" i="16" s="1"/>
  <c r="CX200" i="16"/>
  <c r="CX205" i="16" s="1"/>
  <c r="CW200" i="16"/>
  <c r="CW205" i="16" s="1"/>
  <c r="CV200" i="16"/>
  <c r="CV205" i="16" s="1"/>
  <c r="DE199" i="16"/>
  <c r="DE204" i="16" s="1"/>
  <c r="DD199" i="16"/>
  <c r="DD204" i="16" s="1"/>
  <c r="DC199" i="16"/>
  <c r="DC204" i="16" s="1"/>
  <c r="DB199" i="16"/>
  <c r="DB204" i="16" s="1"/>
  <c r="DA199" i="16"/>
  <c r="DA204" i="16" s="1"/>
  <c r="CZ199" i="16"/>
  <c r="CZ204" i="16" s="1"/>
  <c r="CY199" i="16"/>
  <c r="CY204" i="16" s="1"/>
  <c r="CX199" i="16"/>
  <c r="CX204" i="16" s="1"/>
  <c r="CW199" i="16"/>
  <c r="CW204" i="16" s="1"/>
  <c r="CV199" i="16"/>
  <c r="CV204" i="16" s="1"/>
  <c r="DE198" i="16"/>
  <c r="DE203" i="16" s="1"/>
  <c r="DD198" i="16"/>
  <c r="DD203" i="16" s="1"/>
  <c r="DC198" i="16"/>
  <c r="DC203" i="16" s="1"/>
  <c r="DB198" i="16"/>
  <c r="DB203" i="16" s="1"/>
  <c r="DA198" i="16"/>
  <c r="CZ198" i="16"/>
  <c r="CZ203" i="16" s="1"/>
  <c r="CY198" i="16"/>
  <c r="CY203" i="16" s="1"/>
  <c r="CX198" i="16"/>
  <c r="CX203" i="16" s="1"/>
  <c r="CW198" i="16"/>
  <c r="CW203" i="16" s="1"/>
  <c r="DE190" i="16"/>
  <c r="DE195" i="16" s="1"/>
  <c r="DD190" i="16"/>
  <c r="DD195" i="16" s="1"/>
  <c r="DC190" i="16"/>
  <c r="DC195" i="16" s="1"/>
  <c r="DB190" i="16"/>
  <c r="DB195" i="16" s="1"/>
  <c r="DA190" i="16"/>
  <c r="DA195" i="16" s="1"/>
  <c r="CZ190" i="16"/>
  <c r="CZ195" i="16" s="1"/>
  <c r="CY190" i="16"/>
  <c r="CY195" i="16" s="1"/>
  <c r="CX190" i="16"/>
  <c r="CX195" i="16" s="1"/>
  <c r="CW190" i="16"/>
  <c r="CW195" i="16" s="1"/>
  <c r="CV190" i="16"/>
  <c r="CV195" i="16" s="1"/>
  <c r="DE189" i="16"/>
  <c r="DE194" i="16" s="1"/>
  <c r="DD189" i="16"/>
  <c r="DD194" i="16" s="1"/>
  <c r="DC189" i="16"/>
  <c r="DC194" i="16" s="1"/>
  <c r="DB189" i="16"/>
  <c r="DB194" i="16" s="1"/>
  <c r="DA189" i="16"/>
  <c r="DA194" i="16" s="1"/>
  <c r="CZ189" i="16"/>
  <c r="CZ194" i="16" s="1"/>
  <c r="CY189" i="16"/>
  <c r="CY194" i="16" s="1"/>
  <c r="CX189" i="16"/>
  <c r="CX194" i="16" s="1"/>
  <c r="CW189" i="16"/>
  <c r="CW194" i="16" s="1"/>
  <c r="CV189" i="16"/>
  <c r="CV194" i="16" s="1"/>
  <c r="DE188" i="16"/>
  <c r="DE193" i="16" s="1"/>
  <c r="DD188" i="16"/>
  <c r="DD193" i="16" s="1"/>
  <c r="DC188" i="16"/>
  <c r="DB188" i="16"/>
  <c r="DB193" i="16" s="1"/>
  <c r="DA188" i="16"/>
  <c r="DA193" i="16" s="1"/>
  <c r="CZ188" i="16"/>
  <c r="CZ193" i="16" s="1"/>
  <c r="CY188" i="16"/>
  <c r="CY193" i="16" s="1"/>
  <c r="CX188" i="16"/>
  <c r="CX193" i="16" s="1"/>
  <c r="CV188" i="16"/>
  <c r="CV193" i="16" s="1"/>
  <c r="DE180" i="16"/>
  <c r="DE185" i="16" s="1"/>
  <c r="DD180" i="16"/>
  <c r="DD185" i="16" s="1"/>
  <c r="DC180" i="16"/>
  <c r="DC185" i="16" s="1"/>
  <c r="DB180" i="16"/>
  <c r="DB185" i="16" s="1"/>
  <c r="DA180" i="16"/>
  <c r="DA185" i="16" s="1"/>
  <c r="CZ180" i="16"/>
  <c r="CZ185" i="16" s="1"/>
  <c r="CY180" i="16"/>
  <c r="CY185" i="16" s="1"/>
  <c r="CX180" i="16"/>
  <c r="CX185" i="16" s="1"/>
  <c r="CW180" i="16"/>
  <c r="CW185" i="16" s="1"/>
  <c r="CV180" i="16"/>
  <c r="CV185" i="16" s="1"/>
  <c r="DE179" i="16"/>
  <c r="DE184" i="16" s="1"/>
  <c r="DD179" i="16"/>
  <c r="DD184" i="16" s="1"/>
  <c r="DC179" i="16"/>
  <c r="DC184" i="16" s="1"/>
  <c r="DB179" i="16"/>
  <c r="DB184" i="16" s="1"/>
  <c r="DA179" i="16"/>
  <c r="DA184" i="16" s="1"/>
  <c r="CZ179" i="16"/>
  <c r="CZ184" i="16" s="1"/>
  <c r="CY179" i="16"/>
  <c r="CY184" i="16" s="1"/>
  <c r="CX179" i="16"/>
  <c r="CX184" i="16" s="1"/>
  <c r="CW179" i="16"/>
  <c r="CW184" i="16" s="1"/>
  <c r="CV179" i="16"/>
  <c r="CV184" i="16" s="1"/>
  <c r="DE178" i="16"/>
  <c r="DD178" i="16"/>
  <c r="DC178" i="16"/>
  <c r="DB178" i="16"/>
  <c r="DB183" i="16" s="1"/>
  <c r="DA178" i="16"/>
  <c r="DA183" i="16" s="1"/>
  <c r="CZ178" i="16"/>
  <c r="CZ183" i="16" s="1"/>
  <c r="CY178" i="16"/>
  <c r="CY183" i="16" s="1"/>
  <c r="CX178" i="16"/>
  <c r="CX183" i="16" s="1"/>
  <c r="CW178" i="16"/>
  <c r="DE170" i="16"/>
  <c r="DE175" i="16" s="1"/>
  <c r="DD170" i="16"/>
  <c r="DD175" i="16" s="1"/>
  <c r="DC170" i="16"/>
  <c r="DC175" i="16" s="1"/>
  <c r="DB170" i="16"/>
  <c r="DB175" i="16" s="1"/>
  <c r="DA170" i="16"/>
  <c r="DA175" i="16" s="1"/>
  <c r="CZ170" i="16"/>
  <c r="CZ175" i="16" s="1"/>
  <c r="CY170" i="16"/>
  <c r="CY175" i="16" s="1"/>
  <c r="CX170" i="16"/>
  <c r="CX175" i="16" s="1"/>
  <c r="CW170" i="16"/>
  <c r="CW175" i="16" s="1"/>
  <c r="CV170" i="16"/>
  <c r="CV175" i="16" s="1"/>
  <c r="DE169" i="16"/>
  <c r="DE174" i="16" s="1"/>
  <c r="DD169" i="16"/>
  <c r="DD174" i="16" s="1"/>
  <c r="DC169" i="16"/>
  <c r="DC174" i="16" s="1"/>
  <c r="DB169" i="16"/>
  <c r="DB174" i="16" s="1"/>
  <c r="DA169" i="16"/>
  <c r="DA174" i="16" s="1"/>
  <c r="CZ169" i="16"/>
  <c r="CZ174" i="16" s="1"/>
  <c r="CY169" i="16"/>
  <c r="CY174" i="16" s="1"/>
  <c r="CX169" i="16"/>
  <c r="CX174" i="16" s="1"/>
  <c r="CW169" i="16"/>
  <c r="CW174" i="16" s="1"/>
  <c r="CV169" i="16"/>
  <c r="CV174" i="16" s="1"/>
  <c r="DE168" i="16"/>
  <c r="DE173" i="16" s="1"/>
  <c r="DD168" i="16"/>
  <c r="DD173" i="16" s="1"/>
  <c r="DC168" i="16"/>
  <c r="DC173" i="16" s="1"/>
  <c r="DB168" i="16"/>
  <c r="DB173" i="16" s="1"/>
  <c r="DA168" i="16"/>
  <c r="DA173" i="16" s="1"/>
  <c r="CZ168" i="16"/>
  <c r="CZ173" i="16" s="1"/>
  <c r="CY168" i="16"/>
  <c r="CX168" i="16"/>
  <c r="CV168" i="16"/>
  <c r="CV173" i="16" s="1"/>
  <c r="DE160" i="16"/>
  <c r="DE165" i="16" s="1"/>
  <c r="DD160" i="16"/>
  <c r="DD165" i="16" s="1"/>
  <c r="DC160" i="16"/>
  <c r="DC165" i="16" s="1"/>
  <c r="DB160" i="16"/>
  <c r="DB165" i="16" s="1"/>
  <c r="DA160" i="16"/>
  <c r="DA165" i="16" s="1"/>
  <c r="CZ160" i="16"/>
  <c r="CZ165" i="16" s="1"/>
  <c r="CY160" i="16"/>
  <c r="CY165" i="16" s="1"/>
  <c r="CX160" i="16"/>
  <c r="CX165" i="16" s="1"/>
  <c r="CW160" i="16"/>
  <c r="CW165" i="16" s="1"/>
  <c r="CV160" i="16"/>
  <c r="CV165" i="16" s="1"/>
  <c r="DE159" i="16"/>
  <c r="DE164" i="16" s="1"/>
  <c r="DD159" i="16"/>
  <c r="DD164" i="16" s="1"/>
  <c r="DC159" i="16"/>
  <c r="DC164" i="16" s="1"/>
  <c r="DB159" i="16"/>
  <c r="DB164" i="16" s="1"/>
  <c r="DA159" i="16"/>
  <c r="DA164" i="16" s="1"/>
  <c r="CZ159" i="16"/>
  <c r="CZ164" i="16" s="1"/>
  <c r="CY159" i="16"/>
  <c r="CY164" i="16" s="1"/>
  <c r="CX159" i="16"/>
  <c r="CX164" i="16" s="1"/>
  <c r="CW159" i="16"/>
  <c r="CW164" i="16" s="1"/>
  <c r="CV159" i="16"/>
  <c r="CV164" i="16" s="1"/>
  <c r="DE158" i="16"/>
  <c r="DE163" i="16" s="1"/>
  <c r="DD158" i="16"/>
  <c r="DD163" i="16" s="1"/>
  <c r="DC158" i="16"/>
  <c r="DC163" i="16" s="1"/>
  <c r="DB158" i="16"/>
  <c r="DB163" i="16" s="1"/>
  <c r="DA158" i="16"/>
  <c r="CZ158" i="16"/>
  <c r="CY158" i="16"/>
  <c r="CY163" i="16" s="1"/>
  <c r="CX158" i="16"/>
  <c r="CX163" i="16" s="1"/>
  <c r="CW158" i="16"/>
  <c r="CW163" i="16" s="1"/>
  <c r="CV158" i="16"/>
  <c r="CV163" i="16" s="1"/>
  <c r="DE150" i="16"/>
  <c r="DE155" i="16" s="1"/>
  <c r="DD150" i="16"/>
  <c r="DD155" i="16" s="1"/>
  <c r="DC150" i="16"/>
  <c r="DC155" i="16" s="1"/>
  <c r="DB150" i="16"/>
  <c r="DB155" i="16" s="1"/>
  <c r="DA150" i="16"/>
  <c r="DA155" i="16" s="1"/>
  <c r="CZ150" i="16"/>
  <c r="CZ155" i="16" s="1"/>
  <c r="CY150" i="16"/>
  <c r="CY155" i="16" s="1"/>
  <c r="CX150" i="16"/>
  <c r="CX155" i="16" s="1"/>
  <c r="CW150" i="16"/>
  <c r="CW155" i="16" s="1"/>
  <c r="CV150" i="16"/>
  <c r="CV155" i="16" s="1"/>
  <c r="DE149" i="16"/>
  <c r="DE154" i="16" s="1"/>
  <c r="DD149" i="16"/>
  <c r="DD154" i="16" s="1"/>
  <c r="DC149" i="16"/>
  <c r="DC154" i="16" s="1"/>
  <c r="DB149" i="16"/>
  <c r="DB154" i="16" s="1"/>
  <c r="DA149" i="16"/>
  <c r="DA154" i="16" s="1"/>
  <c r="CZ149" i="16"/>
  <c r="CZ154" i="16" s="1"/>
  <c r="CY149" i="16"/>
  <c r="CY154" i="16" s="1"/>
  <c r="CX149" i="16"/>
  <c r="CX154" i="16" s="1"/>
  <c r="CW149" i="16"/>
  <c r="CW154" i="16" s="1"/>
  <c r="CV149" i="16"/>
  <c r="CV154" i="16" s="1"/>
  <c r="DE148" i="16"/>
  <c r="DE153" i="16" s="1"/>
  <c r="DD148" i="16"/>
  <c r="DD153" i="16" s="1"/>
  <c r="DC148" i="16"/>
  <c r="DB148" i="16"/>
  <c r="DA148" i="16"/>
  <c r="DA153" i="16" s="1"/>
  <c r="CZ148" i="16"/>
  <c r="CZ153" i="16" s="1"/>
  <c r="CY148" i="16"/>
  <c r="CY153" i="16" s="1"/>
  <c r="CX148" i="16"/>
  <c r="CX153" i="16" s="1"/>
  <c r="CW148" i="16"/>
  <c r="CW153" i="16" s="1"/>
  <c r="CV148" i="16"/>
  <c r="CV153" i="16" s="1"/>
  <c r="DE140" i="16"/>
  <c r="DE145" i="16" s="1"/>
  <c r="DD140" i="16"/>
  <c r="DD145" i="16" s="1"/>
  <c r="DC140" i="16"/>
  <c r="DC145" i="16" s="1"/>
  <c r="DB140" i="16"/>
  <c r="DB145" i="16" s="1"/>
  <c r="DA140" i="16"/>
  <c r="DA145" i="16" s="1"/>
  <c r="CZ140" i="16"/>
  <c r="CZ145" i="16" s="1"/>
  <c r="CY140" i="16"/>
  <c r="CY145" i="16" s="1"/>
  <c r="CX140" i="16"/>
  <c r="CX145" i="16" s="1"/>
  <c r="CW140" i="16"/>
  <c r="CW145" i="16" s="1"/>
  <c r="CV140" i="16"/>
  <c r="CV145" i="16" s="1"/>
  <c r="DE139" i="16"/>
  <c r="DE144" i="16" s="1"/>
  <c r="DD139" i="16"/>
  <c r="DD144" i="16" s="1"/>
  <c r="DC139" i="16"/>
  <c r="DC144" i="16" s="1"/>
  <c r="DB139" i="16"/>
  <c r="DB144" i="16" s="1"/>
  <c r="DA139" i="16"/>
  <c r="DA144" i="16" s="1"/>
  <c r="CZ139" i="16"/>
  <c r="CZ144" i="16" s="1"/>
  <c r="CY139" i="16"/>
  <c r="CY144" i="16" s="1"/>
  <c r="CX139" i="16"/>
  <c r="CX144" i="16" s="1"/>
  <c r="CW139" i="16"/>
  <c r="CW144" i="16" s="1"/>
  <c r="CV139" i="16"/>
  <c r="CV144" i="16" s="1"/>
  <c r="DE138" i="16"/>
  <c r="DD138" i="16"/>
  <c r="DC138" i="16"/>
  <c r="DB138" i="16"/>
  <c r="DB143" i="16" s="1"/>
  <c r="DA138" i="16"/>
  <c r="DA143" i="16" s="1"/>
  <c r="CZ138" i="16"/>
  <c r="CZ143" i="16" s="1"/>
  <c r="CY138" i="16"/>
  <c r="CY143" i="16" s="1"/>
  <c r="CX138" i="16"/>
  <c r="CX143" i="16" s="1"/>
  <c r="CW138" i="16"/>
  <c r="CV138" i="16"/>
  <c r="DE130" i="16"/>
  <c r="DE135" i="16" s="1"/>
  <c r="DD130" i="16"/>
  <c r="DD135" i="16" s="1"/>
  <c r="DC130" i="16"/>
  <c r="DC135" i="16" s="1"/>
  <c r="DB130" i="16"/>
  <c r="DB135" i="16" s="1"/>
  <c r="DA130" i="16"/>
  <c r="DA135" i="16" s="1"/>
  <c r="CZ130" i="16"/>
  <c r="CZ135" i="16" s="1"/>
  <c r="CY130" i="16"/>
  <c r="CY135" i="16" s="1"/>
  <c r="CX130" i="16"/>
  <c r="CX135" i="16" s="1"/>
  <c r="CW130" i="16"/>
  <c r="CW135" i="16" s="1"/>
  <c r="CV130" i="16"/>
  <c r="CV135" i="16" s="1"/>
  <c r="DE129" i="16"/>
  <c r="DE134" i="16" s="1"/>
  <c r="DD129" i="16"/>
  <c r="DD134" i="16" s="1"/>
  <c r="DC129" i="16"/>
  <c r="DC134" i="16" s="1"/>
  <c r="DB129" i="16"/>
  <c r="DB134" i="16" s="1"/>
  <c r="DA129" i="16"/>
  <c r="DA134" i="16" s="1"/>
  <c r="CZ129" i="16"/>
  <c r="CZ134" i="16" s="1"/>
  <c r="CY129" i="16"/>
  <c r="CY134" i="16" s="1"/>
  <c r="CX129" i="16"/>
  <c r="CX134" i="16" s="1"/>
  <c r="CW129" i="16"/>
  <c r="CW134" i="16" s="1"/>
  <c r="CV129" i="16"/>
  <c r="CV134" i="16" s="1"/>
  <c r="DE128" i="16"/>
  <c r="DE133" i="16" s="1"/>
  <c r="DD128" i="16"/>
  <c r="DD133" i="16" s="1"/>
  <c r="DC128" i="16"/>
  <c r="DC133" i="16" s="1"/>
  <c r="DB128" i="16"/>
  <c r="DB133" i="16" s="1"/>
  <c r="DA128" i="16"/>
  <c r="DA133" i="16" s="1"/>
  <c r="CZ128" i="16"/>
  <c r="CZ133" i="16" s="1"/>
  <c r="CY128" i="16"/>
  <c r="CX128" i="16"/>
  <c r="CW128" i="16"/>
  <c r="CW133" i="16" s="1"/>
  <c r="CV128" i="16"/>
  <c r="CV133" i="16" s="1"/>
  <c r="DE120" i="16"/>
  <c r="DE125" i="16" s="1"/>
  <c r="DD120" i="16"/>
  <c r="DD125" i="16" s="1"/>
  <c r="DC120" i="16"/>
  <c r="DC125" i="16" s="1"/>
  <c r="DB120" i="16"/>
  <c r="DB125" i="16" s="1"/>
  <c r="DA120" i="16"/>
  <c r="DA125" i="16" s="1"/>
  <c r="CZ120" i="16"/>
  <c r="CZ125" i="16" s="1"/>
  <c r="CY120" i="16"/>
  <c r="CY125" i="16" s="1"/>
  <c r="CX120" i="16"/>
  <c r="CX125" i="16" s="1"/>
  <c r="CW120" i="16"/>
  <c r="CW125" i="16" s="1"/>
  <c r="CV120" i="16"/>
  <c r="CV125" i="16" s="1"/>
  <c r="DE119" i="16"/>
  <c r="DE124" i="16" s="1"/>
  <c r="DD119" i="16"/>
  <c r="DD124" i="16" s="1"/>
  <c r="DC119" i="16"/>
  <c r="DC124" i="16" s="1"/>
  <c r="DB119" i="16"/>
  <c r="DB124" i="16" s="1"/>
  <c r="DA119" i="16"/>
  <c r="DA124" i="16" s="1"/>
  <c r="CZ119" i="16"/>
  <c r="CZ124" i="16" s="1"/>
  <c r="CY119" i="16"/>
  <c r="CY124" i="16" s="1"/>
  <c r="CX119" i="16"/>
  <c r="CX124" i="16" s="1"/>
  <c r="CW119" i="16"/>
  <c r="CW124" i="16" s="1"/>
  <c r="CV119" i="16"/>
  <c r="CV124" i="16" s="1"/>
  <c r="DE118" i="16"/>
  <c r="DD118" i="16"/>
  <c r="DC118" i="16"/>
  <c r="DC123" i="16" s="1"/>
  <c r="DB118" i="16"/>
  <c r="DB123" i="16" s="1"/>
  <c r="DA118" i="16"/>
  <c r="CZ118" i="16"/>
  <c r="CZ123" i="16" s="1"/>
  <c r="CY118" i="16"/>
  <c r="CY123" i="16" s="1"/>
  <c r="CX118" i="16"/>
  <c r="CW118" i="16"/>
  <c r="CV118" i="16"/>
  <c r="DE110" i="16"/>
  <c r="DE115" i="16" s="1"/>
  <c r="DD110" i="16"/>
  <c r="DD115" i="16" s="1"/>
  <c r="DC110" i="16"/>
  <c r="DC115" i="16" s="1"/>
  <c r="DB110" i="16"/>
  <c r="DB115" i="16" s="1"/>
  <c r="DA110" i="16"/>
  <c r="CZ110" i="16"/>
  <c r="CZ115" i="16" s="1"/>
  <c r="CY110" i="16"/>
  <c r="CY115" i="16" s="1"/>
  <c r="CX110" i="16"/>
  <c r="CX115" i="16" s="1"/>
  <c r="CW110" i="16"/>
  <c r="CW115" i="16" s="1"/>
  <c r="CV110" i="16"/>
  <c r="CV115" i="16" s="1"/>
  <c r="DE109" i="16"/>
  <c r="DE114" i="16" s="1"/>
  <c r="DD109" i="16"/>
  <c r="DD114" i="16" s="1"/>
  <c r="DC109" i="16"/>
  <c r="DC114" i="16" s="1"/>
  <c r="DB109" i="16"/>
  <c r="DA109" i="16"/>
  <c r="DA114" i="16" s="1"/>
  <c r="CZ109" i="16"/>
  <c r="CZ114" i="16" s="1"/>
  <c r="CY109" i="16"/>
  <c r="CY114" i="16" s="1"/>
  <c r="CX109" i="16"/>
  <c r="CX114" i="16" s="1"/>
  <c r="CW109" i="16"/>
  <c r="CW114" i="16" s="1"/>
  <c r="CV109" i="16"/>
  <c r="CV114" i="16" s="1"/>
  <c r="DE108" i="16"/>
  <c r="DD108" i="16"/>
  <c r="DC108" i="16"/>
  <c r="DC113" i="16" s="1"/>
  <c r="DB108" i="16"/>
  <c r="DB113" i="16" s="1"/>
  <c r="DA108" i="16"/>
  <c r="DA113" i="16" s="1"/>
  <c r="CZ108" i="16"/>
  <c r="CZ113" i="16" s="1"/>
  <c r="CY108" i="16"/>
  <c r="CY113" i="16" s="1"/>
  <c r="CX108" i="16"/>
  <c r="CX113" i="16" s="1"/>
  <c r="CW108" i="16"/>
  <c r="DE100" i="16"/>
  <c r="DE105" i="16" s="1"/>
  <c r="DD100" i="16"/>
  <c r="DD105" i="16" s="1"/>
  <c r="DC100" i="16"/>
  <c r="DB100" i="16"/>
  <c r="DB105" i="16" s="1"/>
  <c r="DA100" i="16"/>
  <c r="DA105" i="16" s="1"/>
  <c r="CZ100" i="16"/>
  <c r="CZ105" i="16" s="1"/>
  <c r="CY100" i="16"/>
  <c r="CY105" i="16" s="1"/>
  <c r="CX100" i="16"/>
  <c r="CX105" i="16" s="1"/>
  <c r="CW100" i="16"/>
  <c r="CW105" i="16" s="1"/>
  <c r="CV100" i="16"/>
  <c r="CV105" i="16" s="1"/>
  <c r="DE99" i="16"/>
  <c r="DE104" i="16" s="1"/>
  <c r="DD99" i="16"/>
  <c r="DC99" i="16"/>
  <c r="DC104" i="16" s="1"/>
  <c r="DB99" i="16"/>
  <c r="DB104" i="16" s="1"/>
  <c r="DA99" i="16"/>
  <c r="DA104" i="16" s="1"/>
  <c r="CZ99" i="16"/>
  <c r="CZ104" i="16" s="1"/>
  <c r="CY99" i="16"/>
  <c r="CY104" i="16" s="1"/>
  <c r="CX99" i="16"/>
  <c r="CX104" i="16" s="1"/>
  <c r="CW99" i="16"/>
  <c r="CW104" i="16" s="1"/>
  <c r="CV99" i="16"/>
  <c r="DE98" i="16"/>
  <c r="DE103" i="16" s="1"/>
  <c r="DD98" i="16"/>
  <c r="DD103" i="16" s="1"/>
  <c r="DC98" i="16"/>
  <c r="DC103" i="16" s="1"/>
  <c r="DB98" i="16"/>
  <c r="DB103" i="16" s="1"/>
  <c r="DA98" i="16"/>
  <c r="DA103" i="16" s="1"/>
  <c r="CZ98" i="16"/>
  <c r="CZ103" i="16" s="1"/>
  <c r="CY98" i="16"/>
  <c r="CX98" i="16"/>
  <c r="CX103" i="16" s="1"/>
  <c r="CW98" i="16"/>
  <c r="CV98" i="16"/>
  <c r="CV103" i="16" s="1"/>
  <c r="DE90" i="16"/>
  <c r="DD90" i="16"/>
  <c r="DD95" i="16" s="1"/>
  <c r="DC90" i="16"/>
  <c r="DC95" i="16" s="1"/>
  <c r="DB90" i="16"/>
  <c r="DB95" i="16" s="1"/>
  <c r="DA90" i="16"/>
  <c r="DA95" i="16" s="1"/>
  <c r="CZ90" i="16"/>
  <c r="CZ95" i="16" s="1"/>
  <c r="CY90" i="16"/>
  <c r="CY95" i="16" s="1"/>
  <c r="CX90" i="16"/>
  <c r="CX95" i="16" s="1"/>
  <c r="CW90" i="16"/>
  <c r="CV90" i="16"/>
  <c r="CV95" i="16" s="1"/>
  <c r="DE89" i="16"/>
  <c r="DE94" i="16" s="1"/>
  <c r="DD89" i="16"/>
  <c r="DD94" i="16" s="1"/>
  <c r="DC89" i="16"/>
  <c r="DC94" i="16" s="1"/>
  <c r="DB89" i="16"/>
  <c r="DB94" i="16" s="1"/>
  <c r="DA89" i="16"/>
  <c r="DA94" i="16" s="1"/>
  <c r="CZ89" i="16"/>
  <c r="CZ94" i="16" s="1"/>
  <c r="CY89" i="16"/>
  <c r="CY94" i="16" s="1"/>
  <c r="CX89" i="16"/>
  <c r="CW89" i="16"/>
  <c r="CW94" i="16" s="1"/>
  <c r="CV89" i="16"/>
  <c r="CV94" i="16" s="1"/>
  <c r="DE88" i="16"/>
  <c r="DE93" i="16" s="1"/>
  <c r="DD88" i="16"/>
  <c r="DD93" i="16" s="1"/>
  <c r="DC88" i="16"/>
  <c r="DC93" i="16" s="1"/>
  <c r="DB88" i="16"/>
  <c r="DA88" i="16"/>
  <c r="CZ88" i="16"/>
  <c r="CZ93" i="16" s="1"/>
  <c r="CY88" i="16"/>
  <c r="CX88" i="16"/>
  <c r="CX93" i="16" s="1"/>
  <c r="CW88" i="16"/>
  <c r="CW93" i="16" s="1"/>
  <c r="CV88" i="16"/>
  <c r="CV93" i="16" s="1"/>
  <c r="DE80" i="16"/>
  <c r="DE85" i="16" s="1"/>
  <c r="DD80" i="16"/>
  <c r="DD85" i="16" s="1"/>
  <c r="DC80" i="16"/>
  <c r="DC85" i="16" s="1"/>
  <c r="DB80" i="16"/>
  <c r="DB85" i="16" s="1"/>
  <c r="DA80" i="16"/>
  <c r="DA85" i="16" s="1"/>
  <c r="CZ80" i="16"/>
  <c r="CZ85" i="16" s="1"/>
  <c r="CY80" i="16"/>
  <c r="CX80" i="16"/>
  <c r="CX85" i="16" s="1"/>
  <c r="CW80" i="16"/>
  <c r="CW85" i="16" s="1"/>
  <c r="CV80" i="16"/>
  <c r="CV85" i="16" s="1"/>
  <c r="DE79" i="16"/>
  <c r="DE84" i="16" s="1"/>
  <c r="DD79" i="16"/>
  <c r="DD84" i="16" s="1"/>
  <c r="DC79" i="16"/>
  <c r="DC84" i="16" s="1"/>
  <c r="DB79" i="16"/>
  <c r="DB84" i="16" s="1"/>
  <c r="DA79" i="16"/>
  <c r="DA84" i="16" s="1"/>
  <c r="CZ79" i="16"/>
  <c r="CY79" i="16"/>
  <c r="CY84" i="16" s="1"/>
  <c r="CX79" i="16"/>
  <c r="CX84" i="16" s="1"/>
  <c r="CW79" i="16"/>
  <c r="CW84" i="16" s="1"/>
  <c r="CV79" i="16"/>
  <c r="CV84" i="16" s="1"/>
  <c r="DE78" i="16"/>
  <c r="DE83" i="16" s="1"/>
  <c r="DD78" i="16"/>
  <c r="DC78" i="16"/>
  <c r="DB78" i="16"/>
  <c r="DA78" i="16"/>
  <c r="DA83" i="16" s="1"/>
  <c r="CZ78" i="16"/>
  <c r="CZ83" i="16" s="1"/>
  <c r="CY78" i="16"/>
  <c r="CY83" i="16" s="1"/>
  <c r="CX78" i="16"/>
  <c r="CX83" i="16" s="1"/>
  <c r="CW78" i="16"/>
  <c r="CW83" i="16" s="1"/>
  <c r="CV78" i="16"/>
  <c r="CV83" i="16" s="1"/>
  <c r="DE70" i="16"/>
  <c r="DE75" i="16" s="1"/>
  <c r="DD70" i="16"/>
  <c r="DD75" i="16" s="1"/>
  <c r="DC70" i="16"/>
  <c r="DC75" i="16" s="1"/>
  <c r="DB70" i="16"/>
  <c r="DB75" i="16" s="1"/>
  <c r="DA70" i="16"/>
  <c r="CZ70" i="16"/>
  <c r="CZ75" i="16" s="1"/>
  <c r="CY70" i="16"/>
  <c r="CY75" i="16" s="1"/>
  <c r="CX70" i="16"/>
  <c r="CX75" i="16" s="1"/>
  <c r="CW70" i="16"/>
  <c r="CW75" i="16" s="1"/>
  <c r="CV70" i="16"/>
  <c r="CV75" i="16" s="1"/>
  <c r="DE69" i="16"/>
  <c r="DE74" i="16" s="1"/>
  <c r="DD69" i="16"/>
  <c r="DD74" i="16" s="1"/>
  <c r="DC69" i="16"/>
  <c r="DC74" i="16" s="1"/>
  <c r="DB69" i="16"/>
  <c r="DB74" i="16" s="1"/>
  <c r="DA69" i="16"/>
  <c r="DA74" i="16" s="1"/>
  <c r="CZ69" i="16"/>
  <c r="CZ74" i="16" s="1"/>
  <c r="CY69" i="16"/>
  <c r="CY74" i="16" s="1"/>
  <c r="CX69" i="16"/>
  <c r="CX74" i="16" s="1"/>
  <c r="CW69" i="16"/>
  <c r="CW74" i="16" s="1"/>
  <c r="CV69" i="16"/>
  <c r="CV74" i="16" s="1"/>
  <c r="DE68" i="16"/>
  <c r="DD68" i="16"/>
  <c r="DC68" i="16"/>
  <c r="DC73" i="16" s="1"/>
  <c r="DB68" i="16"/>
  <c r="DB73" i="16" s="1"/>
  <c r="DA68" i="16"/>
  <c r="DA73" i="16" s="1"/>
  <c r="CZ68" i="16"/>
  <c r="CZ73" i="16" s="1"/>
  <c r="CY68" i="16"/>
  <c r="CY73" i="16" s="1"/>
  <c r="CX68" i="16"/>
  <c r="CW68" i="16"/>
  <c r="CV68" i="16"/>
  <c r="DE60" i="16"/>
  <c r="DE65" i="16" s="1"/>
  <c r="DD60" i="16"/>
  <c r="DD65" i="16" s="1"/>
  <c r="DC60" i="16"/>
  <c r="DB60" i="16"/>
  <c r="DB65" i="16" s="1"/>
  <c r="DA60" i="16"/>
  <c r="DA65" i="16" s="1"/>
  <c r="CZ60" i="16"/>
  <c r="CZ65" i="16" s="1"/>
  <c r="CY60" i="16"/>
  <c r="CY65" i="16" s="1"/>
  <c r="CX60" i="16"/>
  <c r="CX65" i="16" s="1"/>
  <c r="CW60" i="16"/>
  <c r="CW65" i="16" s="1"/>
  <c r="CV60" i="16"/>
  <c r="CV65" i="16" s="1"/>
  <c r="DE59" i="16"/>
  <c r="DE64" i="16" s="1"/>
  <c r="DD59" i="16"/>
  <c r="DC59" i="16"/>
  <c r="DC64" i="16" s="1"/>
  <c r="DB59" i="16"/>
  <c r="DB64" i="16" s="1"/>
  <c r="DA59" i="16"/>
  <c r="DA64" i="16" s="1"/>
  <c r="CZ59" i="16"/>
  <c r="CZ64" i="16" s="1"/>
  <c r="CY59" i="16"/>
  <c r="CY64" i="16" s="1"/>
  <c r="CX59" i="16"/>
  <c r="CX64" i="16" s="1"/>
  <c r="CW59" i="16"/>
  <c r="CW64" i="16" s="1"/>
  <c r="CV59" i="16"/>
  <c r="DE58" i="16"/>
  <c r="DE63" i="16" s="1"/>
  <c r="DD58" i="16"/>
  <c r="DD63" i="16" s="1"/>
  <c r="DC58" i="16"/>
  <c r="DC63" i="16" s="1"/>
  <c r="DB58" i="16"/>
  <c r="DB63" i="16" s="1"/>
  <c r="DA58" i="16"/>
  <c r="DA63" i="16" s="1"/>
  <c r="CZ58" i="16"/>
  <c r="CZ63" i="16" s="1"/>
  <c r="CY58" i="16"/>
  <c r="CX58" i="16"/>
  <c r="CW58" i="16"/>
  <c r="CV58" i="16"/>
  <c r="CV63" i="16" s="1"/>
  <c r="DE50" i="16"/>
  <c r="DD50" i="16"/>
  <c r="DD55" i="16" s="1"/>
  <c r="DC50" i="16"/>
  <c r="DC55" i="16" s="1"/>
  <c r="DB50" i="16"/>
  <c r="DB55" i="16" s="1"/>
  <c r="DA50" i="16"/>
  <c r="DA55" i="16" s="1"/>
  <c r="CZ50" i="16"/>
  <c r="CZ55" i="16" s="1"/>
  <c r="CY50" i="16"/>
  <c r="CY55" i="16" s="1"/>
  <c r="CX50" i="16"/>
  <c r="CX55" i="16" s="1"/>
  <c r="CW50" i="16"/>
  <c r="CV50" i="16"/>
  <c r="CV55" i="16" s="1"/>
  <c r="DE49" i="16"/>
  <c r="DE54" i="16" s="1"/>
  <c r="DD49" i="16"/>
  <c r="DD54" i="16" s="1"/>
  <c r="DC49" i="16"/>
  <c r="DC54" i="16" s="1"/>
  <c r="DB49" i="16"/>
  <c r="DB54" i="16" s="1"/>
  <c r="DA49" i="16"/>
  <c r="DA54" i="16" s="1"/>
  <c r="CZ49" i="16"/>
  <c r="CZ54" i="16" s="1"/>
  <c r="CY49" i="16"/>
  <c r="CY54" i="16" s="1"/>
  <c r="CX49" i="16"/>
  <c r="CX54" i="16" s="1"/>
  <c r="CW49" i="16"/>
  <c r="CW54" i="16" s="1"/>
  <c r="CV49" i="16"/>
  <c r="CV54" i="16" s="1"/>
  <c r="DE48" i="16"/>
  <c r="DE53" i="16" s="1"/>
  <c r="DD48" i="16"/>
  <c r="DD53" i="16" s="1"/>
  <c r="DC48" i="16"/>
  <c r="DC53" i="16" s="1"/>
  <c r="DB48" i="16"/>
  <c r="DA48" i="16"/>
  <c r="CZ48" i="16"/>
  <c r="CY48" i="16"/>
  <c r="CY53" i="16" s="1"/>
  <c r="CX48" i="16"/>
  <c r="CX53" i="16" s="1"/>
  <c r="CW48" i="16"/>
  <c r="CW53" i="16" s="1"/>
  <c r="CV48" i="16"/>
  <c r="CV53" i="16" s="1"/>
  <c r="DE40" i="16"/>
  <c r="DE45" i="16" s="1"/>
  <c r="DD40" i="16"/>
  <c r="DD45" i="16" s="1"/>
  <c r="DC40" i="16"/>
  <c r="DC45" i="16" s="1"/>
  <c r="DB40" i="16"/>
  <c r="DB45" i="16" s="1"/>
  <c r="DA40" i="16"/>
  <c r="DA45" i="16" s="1"/>
  <c r="CZ40" i="16"/>
  <c r="CZ45" i="16" s="1"/>
  <c r="CY40" i="16"/>
  <c r="CX40" i="16"/>
  <c r="CX45" i="16" s="1"/>
  <c r="CW40" i="16"/>
  <c r="CW45" i="16" s="1"/>
  <c r="CV40" i="16"/>
  <c r="CV45" i="16" s="1"/>
  <c r="DE39" i="16"/>
  <c r="DE44" i="16" s="1"/>
  <c r="DD39" i="16"/>
  <c r="DD44" i="16" s="1"/>
  <c r="DC39" i="16"/>
  <c r="DC44" i="16" s="1"/>
  <c r="DB39" i="16"/>
  <c r="DB44" i="16" s="1"/>
  <c r="DA39" i="16"/>
  <c r="DA44" i="16" s="1"/>
  <c r="CZ39" i="16"/>
  <c r="CZ44" i="16" s="1"/>
  <c r="CY39" i="16"/>
  <c r="CY44" i="16" s="1"/>
  <c r="CX39" i="16"/>
  <c r="CX44" i="16" s="1"/>
  <c r="CW39" i="16"/>
  <c r="CW44" i="16" s="1"/>
  <c r="CV39" i="16"/>
  <c r="CV44" i="16" s="1"/>
  <c r="DE38" i="16"/>
  <c r="DE43" i="16" s="1"/>
  <c r="DD38" i="16"/>
  <c r="DC38" i="16"/>
  <c r="DB38" i="16"/>
  <c r="DA38" i="16"/>
  <c r="CZ38" i="16"/>
  <c r="CZ43" i="16" s="1"/>
  <c r="CY38" i="16"/>
  <c r="CY43" i="16" s="1"/>
  <c r="CX38" i="16"/>
  <c r="CX43" i="16" s="1"/>
  <c r="CW38" i="16"/>
  <c r="CW43" i="16" s="1"/>
  <c r="CV38" i="16"/>
  <c r="CV43" i="16" s="1"/>
  <c r="DE30" i="16"/>
  <c r="DE35" i="16" s="1"/>
  <c r="DD30" i="16"/>
  <c r="DD35" i="16" s="1"/>
  <c r="DC30" i="16"/>
  <c r="DC35" i="16" s="1"/>
  <c r="DB30" i="16"/>
  <c r="DB35" i="16" s="1"/>
  <c r="DA30" i="16"/>
  <c r="CZ30" i="16"/>
  <c r="CZ35" i="16" s="1"/>
  <c r="CY30" i="16"/>
  <c r="CY35" i="16" s="1"/>
  <c r="CX30" i="16"/>
  <c r="CX35" i="16" s="1"/>
  <c r="CW30" i="16"/>
  <c r="CW35" i="16" s="1"/>
  <c r="CV30" i="16"/>
  <c r="CV35" i="16" s="1"/>
  <c r="DE29" i="16"/>
  <c r="DE34" i="16" s="1"/>
  <c r="DD29" i="16"/>
  <c r="DD34" i="16" s="1"/>
  <c r="DC29" i="16"/>
  <c r="DC34" i="16" s="1"/>
  <c r="DB29" i="16"/>
  <c r="DA29" i="16"/>
  <c r="DA34" i="16" s="1"/>
  <c r="CZ29" i="16"/>
  <c r="CZ34" i="16" s="1"/>
  <c r="CY29" i="16"/>
  <c r="CY34" i="16" s="1"/>
  <c r="CX29" i="16"/>
  <c r="CX34" i="16" s="1"/>
  <c r="CW29" i="16"/>
  <c r="CW34" i="16" s="1"/>
  <c r="CV29" i="16"/>
  <c r="CV34" i="16" s="1"/>
  <c r="DE28" i="16"/>
  <c r="DD28" i="16"/>
  <c r="DC28" i="16"/>
  <c r="DB28" i="16"/>
  <c r="DB33" i="16" s="1"/>
  <c r="DA28" i="16"/>
  <c r="DA33" i="16" s="1"/>
  <c r="CZ28" i="16"/>
  <c r="CZ33" i="16" s="1"/>
  <c r="CY28" i="16"/>
  <c r="CY33" i="16" s="1"/>
  <c r="CX28" i="16"/>
  <c r="CX33" i="16" s="1"/>
  <c r="CW28" i="16"/>
  <c r="CV28" i="16"/>
  <c r="CV33" i="16" s="1"/>
  <c r="DE20" i="16"/>
  <c r="DE25" i="16" s="1"/>
  <c r="DD20" i="16"/>
  <c r="DD25" i="16" s="1"/>
  <c r="DC20" i="16"/>
  <c r="DB20" i="16"/>
  <c r="DB25" i="16" s="1"/>
  <c r="DA20" i="16"/>
  <c r="DA25" i="16" s="1"/>
  <c r="CZ20" i="16"/>
  <c r="CZ25" i="16" s="1"/>
  <c r="CY20" i="16"/>
  <c r="CY25" i="16" s="1"/>
  <c r="CX20" i="16"/>
  <c r="CX25" i="16" s="1"/>
  <c r="CW20" i="16"/>
  <c r="CW25" i="16" s="1"/>
  <c r="CV20" i="16"/>
  <c r="CV25" i="16" s="1"/>
  <c r="DE19" i="16"/>
  <c r="DE24" i="16" s="1"/>
  <c r="DD19" i="16"/>
  <c r="DD24" i="16" s="1"/>
  <c r="DC19" i="16"/>
  <c r="DC24" i="16" s="1"/>
  <c r="DB19" i="16"/>
  <c r="DB24" i="16" s="1"/>
  <c r="DA19" i="16"/>
  <c r="DA24" i="16" s="1"/>
  <c r="CZ19" i="16"/>
  <c r="CZ24" i="16" s="1"/>
  <c r="CY19" i="16"/>
  <c r="CY24" i="16" s="1"/>
  <c r="CX19" i="16"/>
  <c r="CX24" i="16" s="1"/>
  <c r="CW19" i="16"/>
  <c r="CW24" i="16" s="1"/>
  <c r="CV19" i="16"/>
  <c r="DE18" i="16"/>
  <c r="DE23" i="16" s="1"/>
  <c r="DD18" i="16"/>
  <c r="DD23" i="16" s="1"/>
  <c r="DC18" i="16"/>
  <c r="DC23" i="16" s="1"/>
  <c r="DB18" i="16"/>
  <c r="DB23" i="16" s="1"/>
  <c r="DA18" i="16"/>
  <c r="DA23" i="16" s="1"/>
  <c r="CZ18" i="16"/>
  <c r="CZ23" i="16" s="1"/>
  <c r="CY18" i="16"/>
  <c r="CX18" i="16"/>
  <c r="CW18" i="16"/>
  <c r="CV18" i="16"/>
  <c r="CV23" i="16" s="1"/>
  <c r="DE10" i="16"/>
  <c r="DD10" i="16"/>
  <c r="DD15" i="16" s="1"/>
  <c r="DC10" i="16"/>
  <c r="DC15" i="16" s="1"/>
  <c r="DB10" i="16"/>
  <c r="DB15" i="16" s="1"/>
  <c r="DA10" i="16"/>
  <c r="DA15" i="16" s="1"/>
  <c r="CZ10" i="16"/>
  <c r="CZ15" i="16" s="1"/>
  <c r="CY10" i="16"/>
  <c r="CY15" i="16" s="1"/>
  <c r="CX10" i="16"/>
  <c r="CX15" i="16" s="1"/>
  <c r="CW10" i="16"/>
  <c r="CV10" i="16"/>
  <c r="CV15" i="16" s="1"/>
  <c r="DE9" i="16"/>
  <c r="DE14" i="16" s="1"/>
  <c r="DD9" i="16"/>
  <c r="DD14" i="16" s="1"/>
  <c r="DC9" i="16"/>
  <c r="DC14" i="16" s="1"/>
  <c r="DB9" i="16"/>
  <c r="DB14" i="16" s="1"/>
  <c r="DA9" i="16"/>
  <c r="DA14" i="16" s="1"/>
  <c r="CZ9" i="16"/>
  <c r="CZ14" i="16" s="1"/>
  <c r="CY9" i="16"/>
  <c r="CY14" i="16" s="1"/>
  <c r="CX9" i="16"/>
  <c r="CX14" i="16" s="1"/>
  <c r="CW9" i="16"/>
  <c r="CW14" i="16" s="1"/>
  <c r="CV9" i="16"/>
  <c r="CV14" i="16" s="1"/>
  <c r="DE8" i="16"/>
  <c r="DE13" i="16" s="1"/>
  <c r="DD8" i="16"/>
  <c r="DD13" i="16" s="1"/>
  <c r="DC8" i="16"/>
  <c r="DC13" i="16" s="1"/>
  <c r="DB8" i="16"/>
  <c r="DA8" i="16"/>
  <c r="CZ8" i="16"/>
  <c r="CY8" i="16"/>
  <c r="CY13" i="16" s="1"/>
  <c r="CX8" i="16"/>
  <c r="CX13" i="16" s="1"/>
  <c r="CW8" i="16"/>
  <c r="CW13" i="16" s="1"/>
  <c r="CV8" i="16"/>
  <c r="CV13" i="16" s="1"/>
  <c r="N260" i="16"/>
  <c r="CV226" i="16" l="1"/>
  <c r="DD31" i="16"/>
  <c r="DB11" i="16"/>
  <c r="DE66" i="16"/>
  <c r="CW176" i="16"/>
  <c r="DC41" i="16"/>
  <c r="DC81" i="16"/>
  <c r="DD41" i="16"/>
  <c r="CX171" i="16"/>
  <c r="DC61" i="16"/>
  <c r="DB81" i="16"/>
  <c r="CZ81" i="16"/>
  <c r="DB91" i="16"/>
  <c r="DC201" i="16"/>
  <c r="DD81" i="16"/>
  <c r="CW211" i="16"/>
  <c r="DE211" i="16"/>
  <c r="DB236" i="16"/>
  <c r="DD26" i="16"/>
  <c r="CW111" i="16"/>
  <c r="DE111" i="16"/>
  <c r="CZ136" i="16"/>
  <c r="CV156" i="16"/>
  <c r="DD156" i="16"/>
  <c r="CV196" i="16"/>
  <c r="DA41" i="16"/>
  <c r="DB51" i="16"/>
  <c r="CW71" i="16"/>
  <c r="DE71" i="16"/>
  <c r="DB221" i="16"/>
  <c r="CX16" i="16"/>
  <c r="CX71" i="16"/>
  <c r="CY91" i="16"/>
  <c r="CV141" i="16"/>
  <c r="DD141" i="16"/>
  <c r="CZ161" i="16"/>
  <c r="CZ216" i="16"/>
  <c r="CX56" i="16"/>
  <c r="DB31" i="16"/>
  <c r="DD43" i="16"/>
  <c r="DD46" i="16" s="1"/>
  <c r="DA71" i="16"/>
  <c r="DD56" i="16"/>
  <c r="CV81" i="16"/>
  <c r="CY93" i="16"/>
  <c r="CY96" i="16" s="1"/>
  <c r="DA111" i="16"/>
  <c r="CX166" i="16"/>
  <c r="CY81" i="16"/>
  <c r="CW81" i="16"/>
  <c r="CV96" i="16"/>
  <c r="CV221" i="16"/>
  <c r="CX73" i="16"/>
  <c r="CX76" i="16" s="1"/>
  <c r="DB106" i="16"/>
  <c r="CZ116" i="16"/>
  <c r="DD226" i="16"/>
  <c r="CX31" i="16"/>
  <c r="CY71" i="16"/>
  <c r="DD83" i="16"/>
  <c r="DD86" i="16" s="1"/>
  <c r="DD143" i="16"/>
  <c r="DD146" i="16" s="1"/>
  <c r="CW191" i="16"/>
  <c r="CY246" i="16"/>
  <c r="DC56" i="16"/>
  <c r="CW11" i="16"/>
  <c r="DE11" i="16"/>
  <c r="CY21" i="16"/>
  <c r="DC21" i="16"/>
  <c r="DC31" i="16"/>
  <c r="DB41" i="16"/>
  <c r="CV41" i="16"/>
  <c r="CV71" i="16"/>
  <c r="DD71" i="16"/>
  <c r="CX91" i="16"/>
  <c r="DC141" i="16"/>
  <c r="CX211" i="16"/>
  <c r="CV56" i="16"/>
  <c r="CZ106" i="16"/>
  <c r="DD191" i="16"/>
  <c r="CZ246" i="16"/>
  <c r="DC236" i="16"/>
  <c r="DC231" i="16"/>
  <c r="CV16" i="16"/>
  <c r="DD16" i="16"/>
  <c r="CW31" i="16"/>
  <c r="DE31" i="16"/>
  <c r="DA31" i="16"/>
  <c r="CY41" i="16"/>
  <c r="CW41" i="16"/>
  <c r="DB66" i="16"/>
  <c r="CZ66" i="16"/>
  <c r="CZ61" i="16"/>
  <c r="DB93" i="16"/>
  <c r="DB96" i="16" s="1"/>
  <c r="DA101" i="16"/>
  <c r="CZ131" i="16"/>
  <c r="DC143" i="16"/>
  <c r="DC146" i="16" s="1"/>
  <c r="CY161" i="16"/>
  <c r="CX186" i="16"/>
  <c r="CX181" i="16"/>
  <c r="DE191" i="16"/>
  <c r="CW206" i="16"/>
  <c r="DE206" i="16"/>
  <c r="DA246" i="16"/>
  <c r="CW221" i="16"/>
  <c r="CX116" i="16"/>
  <c r="DA176" i="16"/>
  <c r="DC181" i="16"/>
  <c r="CY181" i="16"/>
  <c r="DD196" i="16"/>
  <c r="DA196" i="16"/>
  <c r="CX241" i="16"/>
  <c r="DD221" i="16"/>
  <c r="CX141" i="16"/>
  <c r="DD151" i="16"/>
  <c r="DA66" i="16"/>
  <c r="CZ26" i="16"/>
  <c r="DC33" i="16"/>
  <c r="DC36" i="16" s="1"/>
  <c r="CW86" i="16"/>
  <c r="DE81" i="16"/>
  <c r="DB13" i="16"/>
  <c r="DB16" i="16" s="1"/>
  <c r="DA21" i="16"/>
  <c r="CY36" i="16"/>
  <c r="CW46" i="16"/>
  <c r="DE46" i="16"/>
  <c r="DE41" i="16"/>
  <c r="CY51" i="16"/>
  <c r="CV86" i="16"/>
  <c r="CW101" i="16"/>
  <c r="DE101" i="16"/>
  <c r="CW103" i="16"/>
  <c r="CW106" i="16" s="1"/>
  <c r="CY126" i="16"/>
  <c r="CX146" i="16"/>
  <c r="CZ171" i="16"/>
  <c r="CV181" i="16"/>
  <c r="DD181" i="16"/>
  <c r="CV183" i="16"/>
  <c r="CV186" i="16" s="1"/>
  <c r="CY196" i="16"/>
  <c r="DA216" i="16"/>
  <c r="DC241" i="16"/>
  <c r="CY241" i="16"/>
  <c r="DE226" i="16"/>
  <c r="DE221" i="16"/>
  <c r="CX236" i="16"/>
  <c r="CY31" i="16"/>
  <c r="DA106" i="16"/>
  <c r="DE213" i="16"/>
  <c r="DE216" i="16" s="1"/>
  <c r="DC16" i="16"/>
  <c r="DE156" i="16"/>
  <c r="DE151" i="16"/>
  <c r="CY76" i="16"/>
  <c r="CX36" i="16"/>
  <c r="CV46" i="16"/>
  <c r="CZ51" i="16"/>
  <c r="CW61" i="16"/>
  <c r="DE61" i="16"/>
  <c r="CW63" i="16"/>
  <c r="CW66" i="16" s="1"/>
  <c r="DA91" i="16"/>
  <c r="CW91" i="16"/>
  <c r="DE91" i="16"/>
  <c r="CV101" i="16"/>
  <c r="DD101" i="16"/>
  <c r="CX111" i="16"/>
  <c r="CY146" i="16"/>
  <c r="DB166" i="16"/>
  <c r="DB161" i="16"/>
  <c r="DA171" i="16"/>
  <c r="DC183" i="16"/>
  <c r="DC186" i="16" s="1"/>
  <c r="CZ201" i="16"/>
  <c r="CZ211" i="16"/>
  <c r="CV241" i="16"/>
  <c r="DD241" i="16"/>
  <c r="DC246" i="16"/>
  <c r="DC51" i="16"/>
  <c r="CV36" i="16"/>
  <c r="CZ101" i="16"/>
  <c r="DA136" i="16"/>
  <c r="CY141" i="16"/>
  <c r="DB26" i="16"/>
  <c r="CZ21" i="16"/>
  <c r="DB53" i="16"/>
  <c r="DB56" i="16" s="1"/>
  <c r="DA61" i="16"/>
  <c r="DE86" i="16"/>
  <c r="DA131" i="16"/>
  <c r="CY11" i="16"/>
  <c r="CZ11" i="16"/>
  <c r="CW21" i="16"/>
  <c r="DE21" i="16"/>
  <c r="CW23" i="16"/>
  <c r="CW26" i="16" s="1"/>
  <c r="DA51" i="16"/>
  <c r="CW51" i="16"/>
  <c r="DE51" i="16"/>
  <c r="CX61" i="16"/>
  <c r="CV61" i="16"/>
  <c r="DD61" i="16"/>
  <c r="CY101" i="16"/>
  <c r="DC101" i="16"/>
  <c r="DC111" i="16"/>
  <c r="CY111" i="16"/>
  <c r="CX131" i="16"/>
  <c r="DB151" i="16"/>
  <c r="CV151" i="16"/>
  <c r="DC161" i="16"/>
  <c r="CV176" i="16"/>
  <c r="CZ176" i="16"/>
  <c r="DA191" i="16"/>
  <c r="DA211" i="16"/>
  <c r="DD243" i="16"/>
  <c r="DD246" i="16" s="1"/>
  <c r="CZ231" i="16"/>
  <c r="DD96" i="16"/>
  <c r="DB231" i="16"/>
  <c r="DC11" i="16"/>
  <c r="DA11" i="16"/>
  <c r="CX21" i="16"/>
  <c r="CV21" i="16"/>
  <c r="DA43" i="16"/>
  <c r="DA46" i="16" s="1"/>
  <c r="CY61" i="16"/>
  <c r="DC71" i="16"/>
  <c r="DA81" i="16"/>
  <c r="DC91" i="16"/>
  <c r="CV111" i="16"/>
  <c r="DD111" i="16"/>
  <c r="DB111" i="16"/>
  <c r="DB126" i="16"/>
  <c r="DA146" i="16"/>
  <c r="CW151" i="16"/>
  <c r="CW171" i="16"/>
  <c r="DE171" i="16"/>
  <c r="CX173" i="16"/>
  <c r="CX176" i="16" s="1"/>
  <c r="DB191" i="16"/>
  <c r="CV191" i="16"/>
  <c r="DB206" i="16"/>
  <c r="DB201" i="16"/>
  <c r="CW213" i="16"/>
  <c r="CW216" i="16" s="1"/>
  <c r="CX246" i="16"/>
  <c r="DB76" i="16"/>
  <c r="DC116" i="16"/>
  <c r="DA26" i="16"/>
  <c r="CY56" i="16"/>
  <c r="DC76" i="16"/>
  <c r="CY116" i="16"/>
  <c r="CZ76" i="16"/>
  <c r="CX86" i="16"/>
  <c r="CZ96" i="16"/>
  <c r="DE26" i="16"/>
  <c r="CX46" i="16"/>
  <c r="CX106" i="16"/>
  <c r="CZ36" i="16"/>
  <c r="CZ46" i="16"/>
  <c r="DA86" i="16"/>
  <c r="CY16" i="16"/>
  <c r="DC96" i="16"/>
  <c r="DE106" i="16"/>
  <c r="DB121" i="16"/>
  <c r="DB186" i="16"/>
  <c r="CV24" i="16"/>
  <c r="CV26" i="16" s="1"/>
  <c r="DB34" i="16"/>
  <c r="DB36" i="16" s="1"/>
  <c r="CZ53" i="16"/>
  <c r="CZ56" i="16" s="1"/>
  <c r="CV64" i="16"/>
  <c r="CV66" i="16" s="1"/>
  <c r="CZ84" i="16"/>
  <c r="CZ86" i="16" s="1"/>
  <c r="CX94" i="16"/>
  <c r="CX96" i="16" s="1"/>
  <c r="CV113" i="16"/>
  <c r="CV116" i="16" s="1"/>
  <c r="DD113" i="16"/>
  <c r="DD116" i="16" s="1"/>
  <c r="DB114" i="16"/>
  <c r="DB116" i="16" s="1"/>
  <c r="DC126" i="16"/>
  <c r="DC121" i="16"/>
  <c r="DC151" i="16"/>
  <c r="DC153" i="16"/>
  <c r="DC156" i="16" s="1"/>
  <c r="DB196" i="16"/>
  <c r="DC206" i="16"/>
  <c r="DC221" i="16"/>
  <c r="DC223" i="16"/>
  <c r="DC226" i="16" s="1"/>
  <c r="CY231" i="16"/>
  <c r="CV11" i="16"/>
  <c r="DD11" i="16"/>
  <c r="DA13" i="16"/>
  <c r="DA16" i="16" s="1"/>
  <c r="CW15" i="16"/>
  <c r="CW16" i="16" s="1"/>
  <c r="DE15" i="16"/>
  <c r="DE16" i="16" s="1"/>
  <c r="DB21" i="16"/>
  <c r="CY23" i="16"/>
  <c r="CY26" i="16" s="1"/>
  <c r="DC25" i="16"/>
  <c r="DC26" i="16" s="1"/>
  <c r="CZ31" i="16"/>
  <c r="CW33" i="16"/>
  <c r="CW36" i="16" s="1"/>
  <c r="DE33" i="16"/>
  <c r="DE36" i="16" s="1"/>
  <c r="DA35" i="16"/>
  <c r="DA36" i="16" s="1"/>
  <c r="CX41" i="16"/>
  <c r="DC43" i="16"/>
  <c r="DC46" i="16" s="1"/>
  <c r="CY45" i="16"/>
  <c r="CY46" i="16" s="1"/>
  <c r="CV51" i="16"/>
  <c r="DD51" i="16"/>
  <c r="DA53" i="16"/>
  <c r="DA56" i="16" s="1"/>
  <c r="CW55" i="16"/>
  <c r="CW56" i="16" s="1"/>
  <c r="DE55" i="16"/>
  <c r="DE56" i="16" s="1"/>
  <c r="DB61" i="16"/>
  <c r="CY63" i="16"/>
  <c r="CY66" i="16" s="1"/>
  <c r="DC65" i="16"/>
  <c r="DC66" i="16" s="1"/>
  <c r="CZ71" i="16"/>
  <c r="CW73" i="16"/>
  <c r="CW76" i="16" s="1"/>
  <c r="DE73" i="16"/>
  <c r="DE76" i="16" s="1"/>
  <c r="DA75" i="16"/>
  <c r="DA76" i="16" s="1"/>
  <c r="CX81" i="16"/>
  <c r="DC83" i="16"/>
  <c r="DC86" i="16" s="1"/>
  <c r="CY85" i="16"/>
  <c r="CY86" i="16" s="1"/>
  <c r="CV91" i="16"/>
  <c r="DD91" i="16"/>
  <c r="DA93" i="16"/>
  <c r="DA96" i="16" s="1"/>
  <c r="CW95" i="16"/>
  <c r="CW96" i="16" s="1"/>
  <c r="DE95" i="16"/>
  <c r="DE96" i="16" s="1"/>
  <c r="DB101" i="16"/>
  <c r="CY103" i="16"/>
  <c r="CY106" i="16" s="1"/>
  <c r="DC105" i="16"/>
  <c r="DC106" i="16" s="1"/>
  <c r="CZ111" i="16"/>
  <c r="CW113" i="16"/>
  <c r="CW116" i="16" s="1"/>
  <c r="DE113" i="16"/>
  <c r="DE116" i="16" s="1"/>
  <c r="DA115" i="16"/>
  <c r="DA116" i="16" s="1"/>
  <c r="CV123" i="16"/>
  <c r="CV126" i="16" s="1"/>
  <c r="CV121" i="16"/>
  <c r="DD123" i="16"/>
  <c r="DD126" i="16" s="1"/>
  <c r="DD121" i="16"/>
  <c r="DB136" i="16"/>
  <c r="CZ146" i="16"/>
  <c r="DE176" i="16"/>
  <c r="CZ196" i="16"/>
  <c r="CV206" i="16"/>
  <c r="DD206" i="16"/>
  <c r="CY206" i="16"/>
  <c r="DB216" i="16"/>
  <c r="CX196" i="16"/>
  <c r="CX23" i="16"/>
  <c r="CX26" i="16" s="1"/>
  <c r="DD64" i="16"/>
  <c r="DD66" i="16" s="1"/>
  <c r="DD73" i="16"/>
  <c r="DD76" i="16" s="1"/>
  <c r="DB83" i="16"/>
  <c r="DB86" i="16" s="1"/>
  <c r="CV104" i="16"/>
  <c r="CV106" i="16" s="1"/>
  <c r="DD104" i="16"/>
  <c r="DD106" i="16" s="1"/>
  <c r="DE123" i="16"/>
  <c r="DE126" i="16" s="1"/>
  <c r="DE121" i="16"/>
  <c r="CZ126" i="16"/>
  <c r="CW156" i="16"/>
  <c r="CW181" i="16"/>
  <c r="CW183" i="16"/>
  <c r="CW186" i="16" s="1"/>
  <c r="CX11" i="16"/>
  <c r="DD21" i="16"/>
  <c r="CZ41" i="16"/>
  <c r="CX51" i="16"/>
  <c r="DB71" i="16"/>
  <c r="CX123" i="16"/>
  <c r="CX126" i="16" s="1"/>
  <c r="CX121" i="16"/>
  <c r="CV136" i="16"/>
  <c r="DD136" i="16"/>
  <c r="CW136" i="16"/>
  <c r="DB146" i="16"/>
  <c r="CX156" i="16"/>
  <c r="DA156" i="16"/>
  <c r="CX206" i="16"/>
  <c r="CV216" i="16"/>
  <c r="DD216" i="16"/>
  <c r="DB246" i="16"/>
  <c r="CX226" i="16"/>
  <c r="DA226" i="16"/>
  <c r="DC216" i="16"/>
  <c r="CY121" i="16"/>
  <c r="CW131" i="16"/>
  <c r="DE131" i="16"/>
  <c r="CX133" i="16"/>
  <c r="CX136" i="16" s="1"/>
  <c r="CY156" i="16"/>
  <c r="DB153" i="16"/>
  <c r="DB156" i="16" s="1"/>
  <c r="DC166" i="16"/>
  <c r="CY186" i="16"/>
  <c r="DD183" i="16"/>
  <c r="DD186" i="16" s="1"/>
  <c r="DC191" i="16"/>
  <c r="DC193" i="16"/>
  <c r="DC196" i="16" s="1"/>
  <c r="CY201" i="16"/>
  <c r="CX213" i="16"/>
  <c r="CX216" i="16" s="1"/>
  <c r="CY226" i="16"/>
  <c r="DB223" i="16"/>
  <c r="DB226" i="16" s="1"/>
  <c r="CZ13" i="16"/>
  <c r="CZ16" i="16" s="1"/>
  <c r="DD33" i="16"/>
  <c r="DD36" i="16" s="1"/>
  <c r="DB43" i="16"/>
  <c r="DB46" i="16" s="1"/>
  <c r="CX63" i="16"/>
  <c r="CX66" i="16" s="1"/>
  <c r="CV73" i="16"/>
  <c r="CV76" i="16" s="1"/>
  <c r="CW123" i="16"/>
  <c r="CW126" i="16" s="1"/>
  <c r="CW121" i="16"/>
  <c r="DA161" i="16"/>
  <c r="DA163" i="16"/>
  <c r="DA166" i="16" s="1"/>
  <c r="CZ206" i="16"/>
  <c r="CW226" i="16"/>
  <c r="DA231" i="16"/>
  <c r="DA233" i="16"/>
  <c r="DA236" i="16" s="1"/>
  <c r="CV31" i="16"/>
  <c r="CZ91" i="16"/>
  <c r="CX101" i="16"/>
  <c r="CZ121" i="16"/>
  <c r="DE136" i="16"/>
  <c r="CZ156" i="16"/>
  <c r="CV166" i="16"/>
  <c r="DD166" i="16"/>
  <c r="CY166" i="16"/>
  <c r="DB176" i="16"/>
  <c r="CZ186" i="16"/>
  <c r="CZ226" i="16"/>
  <c r="CV236" i="16"/>
  <c r="DD236" i="16"/>
  <c r="CY236" i="16"/>
  <c r="DD176" i="16"/>
  <c r="DC136" i="16"/>
  <c r="CY171" i="16"/>
  <c r="CY173" i="16"/>
  <c r="CY176" i="16" s="1"/>
  <c r="DE181" i="16"/>
  <c r="DE183" i="16"/>
  <c r="DE186" i="16" s="1"/>
  <c r="DA121" i="16"/>
  <c r="DA123" i="16"/>
  <c r="DA126" i="16" s="1"/>
  <c r="CY131" i="16"/>
  <c r="CY133" i="16"/>
  <c r="CY136" i="16" s="1"/>
  <c r="CW141" i="16"/>
  <c r="CW143" i="16"/>
  <c r="CW146" i="16" s="1"/>
  <c r="DE141" i="16"/>
  <c r="DE143" i="16"/>
  <c r="DE146" i="16" s="1"/>
  <c r="CV143" i="16"/>
  <c r="CV146" i="16" s="1"/>
  <c r="DA151" i="16"/>
  <c r="CW166" i="16"/>
  <c r="DE166" i="16"/>
  <c r="CZ163" i="16"/>
  <c r="CZ166" i="16" s="1"/>
  <c r="DC176" i="16"/>
  <c r="DA186" i="16"/>
  <c r="CW196" i="16"/>
  <c r="DE196" i="16"/>
  <c r="DA201" i="16"/>
  <c r="DA203" i="16"/>
  <c r="DA206" i="16" s="1"/>
  <c r="CY211" i="16"/>
  <c r="CY213" i="16"/>
  <c r="CY216" i="16" s="1"/>
  <c r="CW241" i="16"/>
  <c r="CW243" i="16"/>
  <c r="CW246" i="16" s="1"/>
  <c r="DE241" i="16"/>
  <c r="DE243" i="16"/>
  <c r="DE246" i="16" s="1"/>
  <c r="CV243" i="16"/>
  <c r="CV246" i="16" s="1"/>
  <c r="DA221" i="16"/>
  <c r="CW236" i="16"/>
  <c r="DE236" i="16"/>
  <c r="CZ233" i="16"/>
  <c r="CZ236" i="16" s="1"/>
  <c r="DB131" i="16"/>
  <c r="CZ141" i="16"/>
  <c r="CX151" i="16"/>
  <c r="CV161" i="16"/>
  <c r="DD161" i="16"/>
  <c r="DB171" i="16"/>
  <c r="CZ181" i="16"/>
  <c r="CX191" i="16"/>
  <c r="CV201" i="16"/>
  <c r="DD201" i="16"/>
  <c r="DB211" i="16"/>
  <c r="CZ241" i="16"/>
  <c r="CX221" i="16"/>
  <c r="CV231" i="16"/>
  <c r="DD231" i="16"/>
  <c r="DC131" i="16"/>
  <c r="DA141" i="16"/>
  <c r="CY151" i="16"/>
  <c r="CW161" i="16"/>
  <c r="DE161" i="16"/>
  <c r="DC171" i="16"/>
  <c r="DA181" i="16"/>
  <c r="CY191" i="16"/>
  <c r="CW201" i="16"/>
  <c r="DE201" i="16"/>
  <c r="DC211" i="16"/>
  <c r="DA241" i="16"/>
  <c r="CY221" i="16"/>
  <c r="CW231" i="16"/>
  <c r="DE231" i="16"/>
  <c r="CV131" i="16"/>
  <c r="DD131" i="16"/>
  <c r="DB141" i="16"/>
  <c r="CZ151" i="16"/>
  <c r="CX161" i="16"/>
  <c r="CV171" i="16"/>
  <c r="DD171" i="16"/>
  <c r="DB181" i="16"/>
  <c r="CZ191" i="16"/>
  <c r="CX201" i="16"/>
  <c r="CV211" i="16"/>
  <c r="DD211" i="16"/>
  <c r="DB241" i="16"/>
  <c r="CZ221" i="16"/>
  <c r="CX231" i="16"/>
  <c r="M230" i="16"/>
  <c r="M235" i="16" s="1"/>
  <c r="L230" i="16"/>
  <c r="L235" i="16" s="1"/>
  <c r="K230" i="16"/>
  <c r="K235" i="16" s="1"/>
  <c r="J230" i="16"/>
  <c r="J235" i="16" s="1"/>
  <c r="I230" i="16"/>
  <c r="I235" i="16" s="1"/>
  <c r="H230" i="16"/>
  <c r="H235" i="16" s="1"/>
  <c r="G230" i="16"/>
  <c r="G235" i="16" s="1"/>
  <c r="F230" i="16"/>
  <c r="F235" i="16" s="1"/>
  <c r="E230" i="16"/>
  <c r="E235" i="16" s="1"/>
  <c r="D230" i="16"/>
  <c r="D235" i="16" s="1"/>
  <c r="M229" i="16"/>
  <c r="M234" i="16" s="1"/>
  <c r="L229" i="16"/>
  <c r="L234" i="16" s="1"/>
  <c r="K229" i="16"/>
  <c r="K234" i="16" s="1"/>
  <c r="J229" i="16"/>
  <c r="J234" i="16" s="1"/>
  <c r="I229" i="16"/>
  <c r="I234" i="16" s="1"/>
  <c r="H229" i="16"/>
  <c r="H234" i="16" s="1"/>
  <c r="G229" i="16"/>
  <c r="G234" i="16" s="1"/>
  <c r="F229" i="16"/>
  <c r="F234" i="16" s="1"/>
  <c r="E229" i="16"/>
  <c r="E234" i="16" s="1"/>
  <c r="D229" i="16"/>
  <c r="D234" i="16" s="1"/>
  <c r="M228" i="16"/>
  <c r="M233" i="16" s="1"/>
  <c r="L228" i="16"/>
  <c r="L233" i="16" s="1"/>
  <c r="K228" i="16"/>
  <c r="K233" i="16" s="1"/>
  <c r="J228" i="16"/>
  <c r="J233" i="16" s="1"/>
  <c r="I228" i="16"/>
  <c r="H228" i="16"/>
  <c r="H233" i="16" s="1"/>
  <c r="G228" i="16"/>
  <c r="F228" i="16"/>
  <c r="E228" i="16"/>
  <c r="E233" i="16" s="1"/>
  <c r="D228" i="16"/>
  <c r="D233" i="16" s="1"/>
  <c r="M220" i="16"/>
  <c r="M225" i="16" s="1"/>
  <c r="L220" i="16"/>
  <c r="L225" i="16" s="1"/>
  <c r="K220" i="16"/>
  <c r="K225" i="16" s="1"/>
  <c r="J220" i="16"/>
  <c r="J225" i="16" s="1"/>
  <c r="I220" i="16"/>
  <c r="I225" i="16" s="1"/>
  <c r="H220" i="16"/>
  <c r="H225" i="16" s="1"/>
  <c r="G220" i="16"/>
  <c r="G225" i="16" s="1"/>
  <c r="F220" i="16"/>
  <c r="F225" i="16" s="1"/>
  <c r="E220" i="16"/>
  <c r="E225" i="16" s="1"/>
  <c r="D220" i="16"/>
  <c r="D225" i="16" s="1"/>
  <c r="M219" i="16"/>
  <c r="M224" i="16" s="1"/>
  <c r="L219" i="16"/>
  <c r="L224" i="16" s="1"/>
  <c r="K219" i="16"/>
  <c r="K224" i="16" s="1"/>
  <c r="J219" i="16"/>
  <c r="J224" i="16" s="1"/>
  <c r="I219" i="16"/>
  <c r="I224" i="16" s="1"/>
  <c r="H219" i="16"/>
  <c r="H224" i="16" s="1"/>
  <c r="G219" i="16"/>
  <c r="G224" i="16" s="1"/>
  <c r="F219" i="16"/>
  <c r="F224" i="16" s="1"/>
  <c r="E219" i="16"/>
  <c r="E224" i="16" s="1"/>
  <c r="D219" i="16"/>
  <c r="D224" i="16" s="1"/>
  <c r="M218" i="16"/>
  <c r="L218" i="16"/>
  <c r="L223" i="16" s="1"/>
  <c r="K218" i="16"/>
  <c r="J218" i="16"/>
  <c r="J223" i="16" s="1"/>
  <c r="I218" i="16"/>
  <c r="H218" i="16"/>
  <c r="G218" i="16"/>
  <c r="G223" i="16" s="1"/>
  <c r="F218" i="16"/>
  <c r="F223" i="16" s="1"/>
  <c r="E218" i="16"/>
  <c r="E223" i="16" s="1"/>
  <c r="D218" i="16"/>
  <c r="D223" i="16" s="1"/>
  <c r="M240" i="16"/>
  <c r="M245" i="16" s="1"/>
  <c r="L240" i="16"/>
  <c r="L245" i="16" s="1"/>
  <c r="K240" i="16"/>
  <c r="K245" i="16" s="1"/>
  <c r="J240" i="16"/>
  <c r="J245" i="16" s="1"/>
  <c r="I240" i="16"/>
  <c r="I245" i="16" s="1"/>
  <c r="H240" i="16"/>
  <c r="H245" i="16" s="1"/>
  <c r="G240" i="16"/>
  <c r="G245" i="16" s="1"/>
  <c r="F240" i="16"/>
  <c r="F245" i="16" s="1"/>
  <c r="E240" i="16"/>
  <c r="E245" i="16" s="1"/>
  <c r="D240" i="16"/>
  <c r="D245" i="16" s="1"/>
  <c r="M239" i="16"/>
  <c r="M244" i="16" s="1"/>
  <c r="L239" i="16"/>
  <c r="L244" i="16" s="1"/>
  <c r="K239" i="16"/>
  <c r="J239" i="16"/>
  <c r="J244" i="16" s="1"/>
  <c r="I239" i="16"/>
  <c r="I244" i="16" s="1"/>
  <c r="H239" i="16"/>
  <c r="H244" i="16" s="1"/>
  <c r="G239" i="16"/>
  <c r="G244" i="16" s="1"/>
  <c r="F239" i="16"/>
  <c r="F244" i="16" s="1"/>
  <c r="E239" i="16"/>
  <c r="E244" i="16" s="1"/>
  <c r="D239" i="16"/>
  <c r="D244" i="16" s="1"/>
  <c r="M238" i="16"/>
  <c r="L238" i="16"/>
  <c r="K238" i="16"/>
  <c r="K243" i="16" s="1"/>
  <c r="J238" i="16"/>
  <c r="I238" i="16"/>
  <c r="I243" i="16" s="1"/>
  <c r="H238" i="16"/>
  <c r="H243" i="16" s="1"/>
  <c r="G238" i="16"/>
  <c r="G243" i="16" s="1"/>
  <c r="F238" i="16"/>
  <c r="F243" i="16" s="1"/>
  <c r="E238" i="16"/>
  <c r="D238" i="16"/>
  <c r="D243" i="16" s="1"/>
  <c r="M210" i="16"/>
  <c r="M215" i="16" s="1"/>
  <c r="L210" i="16"/>
  <c r="L215" i="16" s="1"/>
  <c r="K210" i="16"/>
  <c r="K215" i="16" s="1"/>
  <c r="J210" i="16"/>
  <c r="J215" i="16" s="1"/>
  <c r="I210" i="16"/>
  <c r="I215" i="16" s="1"/>
  <c r="H210" i="16"/>
  <c r="H215" i="16" s="1"/>
  <c r="G210" i="16"/>
  <c r="G215" i="16" s="1"/>
  <c r="F210" i="16"/>
  <c r="F215" i="16" s="1"/>
  <c r="E210" i="16"/>
  <c r="E215" i="16" s="1"/>
  <c r="D210" i="16"/>
  <c r="D215" i="16" s="1"/>
  <c r="M209" i="16"/>
  <c r="L209" i="16"/>
  <c r="L214" i="16" s="1"/>
  <c r="K209" i="16"/>
  <c r="K214" i="16" s="1"/>
  <c r="J209" i="16"/>
  <c r="J214" i="16" s="1"/>
  <c r="I209" i="16"/>
  <c r="I214" i="16" s="1"/>
  <c r="H209" i="16"/>
  <c r="H214" i="16" s="1"/>
  <c r="G209" i="16"/>
  <c r="G214" i="16" s="1"/>
  <c r="F209" i="16"/>
  <c r="F214" i="16" s="1"/>
  <c r="E209" i="16"/>
  <c r="D209" i="16"/>
  <c r="D214" i="16" s="1"/>
  <c r="M208" i="16"/>
  <c r="M213" i="16" s="1"/>
  <c r="L208" i="16"/>
  <c r="K208" i="16"/>
  <c r="K213" i="16" s="1"/>
  <c r="J208" i="16"/>
  <c r="J213" i="16" s="1"/>
  <c r="I208" i="16"/>
  <c r="I213" i="16" s="1"/>
  <c r="H208" i="16"/>
  <c r="H213" i="16" s="1"/>
  <c r="G208" i="16"/>
  <c r="F208" i="16"/>
  <c r="F213" i="16" s="1"/>
  <c r="E208" i="16"/>
  <c r="E213" i="16" s="1"/>
  <c r="D208" i="16"/>
  <c r="M200" i="16"/>
  <c r="M205" i="16" s="1"/>
  <c r="L200" i="16"/>
  <c r="L205" i="16" s="1"/>
  <c r="K200" i="16"/>
  <c r="K205" i="16" s="1"/>
  <c r="J200" i="16"/>
  <c r="J205" i="16" s="1"/>
  <c r="I200" i="16"/>
  <c r="I205" i="16" s="1"/>
  <c r="H200" i="16"/>
  <c r="H205" i="16" s="1"/>
  <c r="G200" i="16"/>
  <c r="G205" i="16" s="1"/>
  <c r="F200" i="16"/>
  <c r="F205" i="16" s="1"/>
  <c r="E200" i="16"/>
  <c r="E205" i="16" s="1"/>
  <c r="D200" i="16"/>
  <c r="D205" i="16" s="1"/>
  <c r="M199" i="16"/>
  <c r="M204" i="16" s="1"/>
  <c r="L199" i="16"/>
  <c r="L204" i="16" s="1"/>
  <c r="K199" i="16"/>
  <c r="K204" i="16" s="1"/>
  <c r="J199" i="16"/>
  <c r="J204" i="16" s="1"/>
  <c r="I199" i="16"/>
  <c r="I204" i="16" s="1"/>
  <c r="H199" i="16"/>
  <c r="H204" i="16" s="1"/>
  <c r="G199" i="16"/>
  <c r="F199" i="16"/>
  <c r="F204" i="16" s="1"/>
  <c r="E199" i="16"/>
  <c r="E204" i="16" s="1"/>
  <c r="D199" i="16"/>
  <c r="D204" i="16" s="1"/>
  <c r="M198" i="16"/>
  <c r="M203" i="16" s="1"/>
  <c r="L198" i="16"/>
  <c r="L203" i="16" s="1"/>
  <c r="K198" i="16"/>
  <c r="K203" i="16" s="1"/>
  <c r="J198" i="16"/>
  <c r="I198" i="16"/>
  <c r="H198" i="16"/>
  <c r="H203" i="16" s="1"/>
  <c r="G198" i="16"/>
  <c r="G203" i="16" s="1"/>
  <c r="F198" i="16"/>
  <c r="E198" i="16"/>
  <c r="E203" i="16" s="1"/>
  <c r="D198" i="16"/>
  <c r="M190" i="16"/>
  <c r="M195" i="16" s="1"/>
  <c r="L190" i="16"/>
  <c r="K190" i="16"/>
  <c r="K195" i="16" s="1"/>
  <c r="J190" i="16"/>
  <c r="J195" i="16" s="1"/>
  <c r="I190" i="16"/>
  <c r="I195" i="16" s="1"/>
  <c r="H190" i="16"/>
  <c r="H195" i="16" s="1"/>
  <c r="G190" i="16"/>
  <c r="G195" i="16" s="1"/>
  <c r="F190" i="16"/>
  <c r="F195" i="16" s="1"/>
  <c r="E190" i="16"/>
  <c r="E195" i="16" s="1"/>
  <c r="D190" i="16"/>
  <c r="M189" i="16"/>
  <c r="M194" i="16" s="1"/>
  <c r="L189" i="16"/>
  <c r="L194" i="16" s="1"/>
  <c r="K189" i="16"/>
  <c r="K194" i="16" s="1"/>
  <c r="J189" i="16"/>
  <c r="J194" i="16" s="1"/>
  <c r="I189" i="16"/>
  <c r="I194" i="16" s="1"/>
  <c r="H189" i="16"/>
  <c r="H194" i="16" s="1"/>
  <c r="G189" i="16"/>
  <c r="G194" i="16" s="1"/>
  <c r="F189" i="16"/>
  <c r="F194" i="16" s="1"/>
  <c r="E189" i="16"/>
  <c r="E194" i="16" s="1"/>
  <c r="D189" i="16"/>
  <c r="D194" i="16" s="1"/>
  <c r="M188" i="16"/>
  <c r="M193" i="16" s="1"/>
  <c r="L188" i="16"/>
  <c r="L193" i="16" s="1"/>
  <c r="K188" i="16"/>
  <c r="J188" i="16"/>
  <c r="J193" i="16" s="1"/>
  <c r="I188" i="16"/>
  <c r="H188" i="16"/>
  <c r="G188" i="16"/>
  <c r="G193" i="16" s="1"/>
  <c r="F188" i="16"/>
  <c r="F193" i="16" s="1"/>
  <c r="E188" i="16"/>
  <c r="E193" i="16" s="1"/>
  <c r="D188" i="16"/>
  <c r="D193" i="16" s="1"/>
  <c r="M180" i="16"/>
  <c r="M185" i="16" s="1"/>
  <c r="L180" i="16"/>
  <c r="L185" i="16" s="1"/>
  <c r="K180" i="16"/>
  <c r="K185" i="16" s="1"/>
  <c r="J180" i="16"/>
  <c r="J185" i="16" s="1"/>
  <c r="I180" i="16"/>
  <c r="I185" i="16" s="1"/>
  <c r="H180" i="16"/>
  <c r="H185" i="16" s="1"/>
  <c r="G180" i="16"/>
  <c r="G185" i="16" s="1"/>
  <c r="F180" i="16"/>
  <c r="F185" i="16" s="1"/>
  <c r="E180" i="16"/>
  <c r="E185" i="16" s="1"/>
  <c r="D180" i="16"/>
  <c r="D185" i="16" s="1"/>
  <c r="M179" i="16"/>
  <c r="M184" i="16" s="1"/>
  <c r="L179" i="16"/>
  <c r="L184" i="16" s="1"/>
  <c r="K179" i="16"/>
  <c r="K184" i="16" s="1"/>
  <c r="J179" i="16"/>
  <c r="J184" i="16" s="1"/>
  <c r="I179" i="16"/>
  <c r="I184" i="16" s="1"/>
  <c r="H179" i="16"/>
  <c r="H184" i="16" s="1"/>
  <c r="G179" i="16"/>
  <c r="G184" i="16" s="1"/>
  <c r="F179" i="16"/>
  <c r="F184" i="16" s="1"/>
  <c r="E179" i="16"/>
  <c r="E184" i="16" s="1"/>
  <c r="D179" i="16"/>
  <c r="D184" i="16" s="1"/>
  <c r="M178" i="16"/>
  <c r="L178" i="16"/>
  <c r="K178" i="16"/>
  <c r="J178" i="16"/>
  <c r="I178" i="16"/>
  <c r="I183" i="16" s="1"/>
  <c r="H178" i="16"/>
  <c r="H183" i="16" s="1"/>
  <c r="G178" i="16"/>
  <c r="G183" i="16" s="1"/>
  <c r="F178" i="16"/>
  <c r="F183" i="16" s="1"/>
  <c r="E178" i="16"/>
  <c r="D178" i="16"/>
  <c r="M170" i="16"/>
  <c r="M175" i="16" s="1"/>
  <c r="L170" i="16"/>
  <c r="L175" i="16" s="1"/>
  <c r="K170" i="16"/>
  <c r="K175" i="16" s="1"/>
  <c r="J170" i="16"/>
  <c r="J175" i="16" s="1"/>
  <c r="I170" i="16"/>
  <c r="I175" i="16" s="1"/>
  <c r="H170" i="16"/>
  <c r="H175" i="16" s="1"/>
  <c r="G170" i="16"/>
  <c r="G175" i="16" s="1"/>
  <c r="F170" i="16"/>
  <c r="F175" i="16" s="1"/>
  <c r="E170" i="16"/>
  <c r="E175" i="16" s="1"/>
  <c r="D170" i="16"/>
  <c r="D175" i="16" s="1"/>
  <c r="M169" i="16"/>
  <c r="M174" i="16" s="1"/>
  <c r="L169" i="16"/>
  <c r="L174" i="16" s="1"/>
  <c r="K169" i="16"/>
  <c r="K174" i="16" s="1"/>
  <c r="J169" i="16"/>
  <c r="J174" i="16" s="1"/>
  <c r="I169" i="16"/>
  <c r="I174" i="16" s="1"/>
  <c r="H169" i="16"/>
  <c r="H174" i="16" s="1"/>
  <c r="G169" i="16"/>
  <c r="G174" i="16" s="1"/>
  <c r="F169" i="16"/>
  <c r="F174" i="16" s="1"/>
  <c r="E169" i="16"/>
  <c r="E174" i="16" s="1"/>
  <c r="D169" i="16"/>
  <c r="D174" i="16" s="1"/>
  <c r="M168" i="16"/>
  <c r="L168" i="16"/>
  <c r="K168" i="16"/>
  <c r="J168" i="16"/>
  <c r="J173" i="16" s="1"/>
  <c r="I168" i="16"/>
  <c r="I173" i="16" s="1"/>
  <c r="H168" i="16"/>
  <c r="H173" i="16" s="1"/>
  <c r="G168" i="16"/>
  <c r="F168" i="16"/>
  <c r="F173" i="16" s="1"/>
  <c r="E168" i="16"/>
  <c r="D168" i="16"/>
  <c r="M160" i="16"/>
  <c r="M165" i="16" s="1"/>
  <c r="L160" i="16"/>
  <c r="L165" i="16" s="1"/>
  <c r="K160" i="16"/>
  <c r="K165" i="16" s="1"/>
  <c r="J160" i="16"/>
  <c r="J165" i="16" s="1"/>
  <c r="I160" i="16"/>
  <c r="I165" i="16" s="1"/>
  <c r="H160" i="16"/>
  <c r="H165" i="16" s="1"/>
  <c r="G160" i="16"/>
  <c r="G165" i="16" s="1"/>
  <c r="F160" i="16"/>
  <c r="F165" i="16" s="1"/>
  <c r="E160" i="16"/>
  <c r="E165" i="16" s="1"/>
  <c r="D160" i="16"/>
  <c r="D165" i="16" s="1"/>
  <c r="M159" i="16"/>
  <c r="M164" i="16" s="1"/>
  <c r="L159" i="16"/>
  <c r="L164" i="16" s="1"/>
  <c r="K159" i="16"/>
  <c r="K164" i="16" s="1"/>
  <c r="J159" i="16"/>
  <c r="J164" i="16" s="1"/>
  <c r="I159" i="16"/>
  <c r="I164" i="16" s="1"/>
  <c r="H159" i="16"/>
  <c r="H164" i="16" s="1"/>
  <c r="G159" i="16"/>
  <c r="G164" i="16" s="1"/>
  <c r="F159" i="16"/>
  <c r="F164" i="16" s="1"/>
  <c r="E159" i="16"/>
  <c r="E164" i="16" s="1"/>
  <c r="D159" i="16"/>
  <c r="D164" i="16" s="1"/>
  <c r="M158" i="16"/>
  <c r="M163" i="16" s="1"/>
  <c r="L158" i="16"/>
  <c r="L163" i="16" s="1"/>
  <c r="K158" i="16"/>
  <c r="J158" i="16"/>
  <c r="J163" i="16" s="1"/>
  <c r="I158" i="16"/>
  <c r="H158" i="16"/>
  <c r="H163" i="16" s="1"/>
  <c r="G158" i="16"/>
  <c r="F158" i="16"/>
  <c r="E158" i="16"/>
  <c r="E163" i="16" s="1"/>
  <c r="D158" i="16"/>
  <c r="D163" i="16" s="1"/>
  <c r="M150" i="16"/>
  <c r="M155" i="16" s="1"/>
  <c r="L150" i="16"/>
  <c r="L155" i="16" s="1"/>
  <c r="K150" i="16"/>
  <c r="K155" i="16" s="1"/>
  <c r="J150" i="16"/>
  <c r="J155" i="16" s="1"/>
  <c r="I150" i="16"/>
  <c r="I155" i="16" s="1"/>
  <c r="H150" i="16"/>
  <c r="H155" i="16" s="1"/>
  <c r="G150" i="16"/>
  <c r="G155" i="16" s="1"/>
  <c r="F150" i="16"/>
  <c r="F155" i="16" s="1"/>
  <c r="E150" i="16"/>
  <c r="E155" i="16" s="1"/>
  <c r="D150" i="16"/>
  <c r="D155" i="16" s="1"/>
  <c r="M149" i="16"/>
  <c r="M154" i="16" s="1"/>
  <c r="L149" i="16"/>
  <c r="L154" i="16" s="1"/>
  <c r="K149" i="16"/>
  <c r="K154" i="16" s="1"/>
  <c r="J149" i="16"/>
  <c r="J154" i="16" s="1"/>
  <c r="I149" i="16"/>
  <c r="I154" i="16" s="1"/>
  <c r="H149" i="16"/>
  <c r="H154" i="16" s="1"/>
  <c r="G149" i="16"/>
  <c r="G154" i="16" s="1"/>
  <c r="F149" i="16"/>
  <c r="F154" i="16" s="1"/>
  <c r="E149" i="16"/>
  <c r="E154" i="16" s="1"/>
  <c r="D149" i="16"/>
  <c r="D154" i="16" s="1"/>
  <c r="M148" i="16"/>
  <c r="M153" i="16" s="1"/>
  <c r="L148" i="16"/>
  <c r="L153" i="16" s="1"/>
  <c r="K148" i="16"/>
  <c r="J148" i="16"/>
  <c r="I148" i="16"/>
  <c r="H148" i="16"/>
  <c r="G148" i="16"/>
  <c r="G153" i="16" s="1"/>
  <c r="F148" i="16"/>
  <c r="F153" i="16" s="1"/>
  <c r="E148" i="16"/>
  <c r="E153" i="16" s="1"/>
  <c r="D148" i="16"/>
  <c r="D153" i="16" s="1"/>
  <c r="M140" i="16"/>
  <c r="M145" i="16" s="1"/>
  <c r="L140" i="16"/>
  <c r="L145" i="16" s="1"/>
  <c r="K140" i="16"/>
  <c r="K145" i="16" s="1"/>
  <c r="J140" i="16"/>
  <c r="J145" i="16" s="1"/>
  <c r="I140" i="16"/>
  <c r="I145" i="16" s="1"/>
  <c r="H140" i="16"/>
  <c r="H145" i="16" s="1"/>
  <c r="G140" i="16"/>
  <c r="G145" i="16" s="1"/>
  <c r="F140" i="16"/>
  <c r="F145" i="16" s="1"/>
  <c r="E140" i="16"/>
  <c r="E145" i="16" s="1"/>
  <c r="D140" i="16"/>
  <c r="D145" i="16" s="1"/>
  <c r="M139" i="16"/>
  <c r="M144" i="16" s="1"/>
  <c r="L139" i="16"/>
  <c r="L144" i="16" s="1"/>
  <c r="K139" i="16"/>
  <c r="K144" i="16" s="1"/>
  <c r="J139" i="16"/>
  <c r="J144" i="16" s="1"/>
  <c r="I139" i="16"/>
  <c r="I144" i="16" s="1"/>
  <c r="H139" i="16"/>
  <c r="H144" i="16" s="1"/>
  <c r="G139" i="16"/>
  <c r="G144" i="16" s="1"/>
  <c r="F139" i="16"/>
  <c r="F144" i="16" s="1"/>
  <c r="E139" i="16"/>
  <c r="E144" i="16" s="1"/>
  <c r="D139" i="16"/>
  <c r="D144" i="16" s="1"/>
  <c r="M138" i="16"/>
  <c r="L138" i="16"/>
  <c r="K138" i="16"/>
  <c r="J138" i="16"/>
  <c r="I138" i="16"/>
  <c r="H138" i="16"/>
  <c r="H143" i="16" s="1"/>
  <c r="G138" i="16"/>
  <c r="F138" i="16"/>
  <c r="F143" i="16" s="1"/>
  <c r="E138" i="16"/>
  <c r="D138" i="16"/>
  <c r="M130" i="16"/>
  <c r="M135" i="16" s="1"/>
  <c r="L130" i="16"/>
  <c r="L135" i="16" s="1"/>
  <c r="K130" i="16"/>
  <c r="K135" i="16" s="1"/>
  <c r="J130" i="16"/>
  <c r="J135" i="16" s="1"/>
  <c r="I130" i="16"/>
  <c r="I135" i="16" s="1"/>
  <c r="H130" i="16"/>
  <c r="H135" i="16" s="1"/>
  <c r="G130" i="16"/>
  <c r="G135" i="16" s="1"/>
  <c r="F130" i="16"/>
  <c r="F135" i="16" s="1"/>
  <c r="E130" i="16"/>
  <c r="E135" i="16" s="1"/>
  <c r="D130" i="16"/>
  <c r="D135" i="16" s="1"/>
  <c r="M129" i="16"/>
  <c r="M134" i="16" s="1"/>
  <c r="L129" i="16"/>
  <c r="L134" i="16" s="1"/>
  <c r="K129" i="16"/>
  <c r="K134" i="16" s="1"/>
  <c r="J129" i="16"/>
  <c r="J134" i="16" s="1"/>
  <c r="I129" i="16"/>
  <c r="I134" i="16" s="1"/>
  <c r="H129" i="16"/>
  <c r="H134" i="16" s="1"/>
  <c r="G129" i="16"/>
  <c r="G134" i="16" s="1"/>
  <c r="F129" i="16"/>
  <c r="F134" i="16" s="1"/>
  <c r="E129" i="16"/>
  <c r="E134" i="16" s="1"/>
  <c r="D129" i="16"/>
  <c r="D134" i="16" s="1"/>
  <c r="M128" i="16"/>
  <c r="L128" i="16"/>
  <c r="K128" i="16"/>
  <c r="K133" i="16" s="1"/>
  <c r="J128" i="16"/>
  <c r="I128" i="16"/>
  <c r="I133" i="16" s="1"/>
  <c r="H128" i="16"/>
  <c r="H133" i="16" s="1"/>
  <c r="G128" i="16"/>
  <c r="F128" i="16"/>
  <c r="E128" i="16"/>
  <c r="D128" i="16"/>
  <c r="M120" i="16"/>
  <c r="M125" i="16" s="1"/>
  <c r="L120" i="16"/>
  <c r="L125" i="16" s="1"/>
  <c r="K120" i="16"/>
  <c r="K125" i="16" s="1"/>
  <c r="J120" i="16"/>
  <c r="J125" i="16" s="1"/>
  <c r="I120" i="16"/>
  <c r="I125" i="16" s="1"/>
  <c r="H120" i="16"/>
  <c r="H125" i="16" s="1"/>
  <c r="G120" i="16"/>
  <c r="G125" i="16" s="1"/>
  <c r="F120" i="16"/>
  <c r="F125" i="16" s="1"/>
  <c r="E120" i="16"/>
  <c r="E125" i="16" s="1"/>
  <c r="D120" i="16"/>
  <c r="D125" i="16" s="1"/>
  <c r="M119" i="16"/>
  <c r="M124" i="16" s="1"/>
  <c r="L119" i="16"/>
  <c r="L124" i="16" s="1"/>
  <c r="K119" i="16"/>
  <c r="K124" i="16" s="1"/>
  <c r="J119" i="16"/>
  <c r="J124" i="16" s="1"/>
  <c r="I119" i="16"/>
  <c r="I124" i="16" s="1"/>
  <c r="H119" i="16"/>
  <c r="H124" i="16" s="1"/>
  <c r="G119" i="16"/>
  <c r="G124" i="16" s="1"/>
  <c r="F119" i="16"/>
  <c r="F124" i="16" s="1"/>
  <c r="E119" i="16"/>
  <c r="E124" i="16" s="1"/>
  <c r="D119" i="16"/>
  <c r="M118" i="16"/>
  <c r="M123" i="16" s="1"/>
  <c r="L118" i="16"/>
  <c r="L123" i="16" s="1"/>
  <c r="K118" i="16"/>
  <c r="K123" i="16" s="1"/>
  <c r="J118" i="16"/>
  <c r="I118" i="16"/>
  <c r="H118" i="16"/>
  <c r="H123" i="16" s="1"/>
  <c r="G118" i="16"/>
  <c r="F118" i="16"/>
  <c r="F123" i="16" s="1"/>
  <c r="E118" i="16"/>
  <c r="E123" i="16" s="1"/>
  <c r="D118" i="16"/>
  <c r="D123" i="16" s="1"/>
  <c r="M110" i="16"/>
  <c r="M115" i="16" s="1"/>
  <c r="L110" i="16"/>
  <c r="L115" i="16" s="1"/>
  <c r="K110" i="16"/>
  <c r="K115" i="16" s="1"/>
  <c r="J110" i="16"/>
  <c r="J115" i="16" s="1"/>
  <c r="I110" i="16"/>
  <c r="I115" i="16" s="1"/>
  <c r="H110" i="16"/>
  <c r="H115" i="16" s="1"/>
  <c r="G110" i="16"/>
  <c r="G115" i="16" s="1"/>
  <c r="F110" i="16"/>
  <c r="F115" i="16" s="1"/>
  <c r="E110" i="16"/>
  <c r="E115" i="16" s="1"/>
  <c r="D110" i="16"/>
  <c r="D115" i="16" s="1"/>
  <c r="M109" i="16"/>
  <c r="M114" i="16" s="1"/>
  <c r="L109" i="16"/>
  <c r="L114" i="16" s="1"/>
  <c r="K109" i="16"/>
  <c r="K114" i="16" s="1"/>
  <c r="J109" i="16"/>
  <c r="I109" i="16"/>
  <c r="I114" i="16" s="1"/>
  <c r="H109" i="16"/>
  <c r="H114" i="16" s="1"/>
  <c r="G109" i="16"/>
  <c r="G114" i="16" s="1"/>
  <c r="F109" i="16"/>
  <c r="F114" i="16" s="1"/>
  <c r="E109" i="16"/>
  <c r="E114" i="16" s="1"/>
  <c r="D109" i="16"/>
  <c r="D114" i="16" s="1"/>
  <c r="M108" i="16"/>
  <c r="M113" i="16" s="1"/>
  <c r="L108" i="16"/>
  <c r="K108" i="16"/>
  <c r="K113" i="16" s="1"/>
  <c r="J108" i="16"/>
  <c r="J113" i="16" s="1"/>
  <c r="I108" i="16"/>
  <c r="H108" i="16"/>
  <c r="H113" i="16" s="1"/>
  <c r="G108" i="16"/>
  <c r="G113" i="16" s="1"/>
  <c r="F108" i="16"/>
  <c r="F113" i="16" s="1"/>
  <c r="E108" i="16"/>
  <c r="E113" i="16" s="1"/>
  <c r="D108" i="16"/>
  <c r="M100" i="16"/>
  <c r="M105" i="16" s="1"/>
  <c r="L100" i="16"/>
  <c r="L105" i="16" s="1"/>
  <c r="K100" i="16"/>
  <c r="K105" i="16" s="1"/>
  <c r="J100" i="16"/>
  <c r="J105" i="16" s="1"/>
  <c r="I100" i="16"/>
  <c r="I105" i="16" s="1"/>
  <c r="H100" i="16"/>
  <c r="H105" i="16" s="1"/>
  <c r="G100" i="16"/>
  <c r="G105" i="16" s="1"/>
  <c r="F100" i="16"/>
  <c r="F105" i="16" s="1"/>
  <c r="E100" i="16"/>
  <c r="E105" i="16" s="1"/>
  <c r="D100" i="16"/>
  <c r="D105" i="16" s="1"/>
  <c r="M99" i="16"/>
  <c r="M104" i="16" s="1"/>
  <c r="L99" i="16"/>
  <c r="L104" i="16" s="1"/>
  <c r="K99" i="16"/>
  <c r="K104" i="16" s="1"/>
  <c r="J99" i="16"/>
  <c r="J104" i="16" s="1"/>
  <c r="I99" i="16"/>
  <c r="I104" i="16" s="1"/>
  <c r="H99" i="16"/>
  <c r="H104" i="16" s="1"/>
  <c r="G99" i="16"/>
  <c r="G104" i="16" s="1"/>
  <c r="F99" i="16"/>
  <c r="F104" i="16" s="1"/>
  <c r="E99" i="16"/>
  <c r="E104" i="16" s="1"/>
  <c r="D99" i="16"/>
  <c r="D104" i="16" s="1"/>
  <c r="M98" i="16"/>
  <c r="M103" i="16" s="1"/>
  <c r="L98" i="16"/>
  <c r="K98" i="16"/>
  <c r="J98" i="16"/>
  <c r="J103" i="16" s="1"/>
  <c r="I98" i="16"/>
  <c r="I103" i="16" s="1"/>
  <c r="H98" i="16"/>
  <c r="H103" i="16" s="1"/>
  <c r="G98" i="16"/>
  <c r="G103" i="16" s="1"/>
  <c r="F98" i="16"/>
  <c r="E98" i="16"/>
  <c r="E103" i="16" s="1"/>
  <c r="D98" i="16"/>
  <c r="M90" i="16"/>
  <c r="M95" i="16" s="1"/>
  <c r="L90" i="16"/>
  <c r="L95" i="16" s="1"/>
  <c r="K90" i="16"/>
  <c r="K95" i="16" s="1"/>
  <c r="J90" i="16"/>
  <c r="J95" i="16" s="1"/>
  <c r="I90" i="16"/>
  <c r="I95" i="16" s="1"/>
  <c r="H90" i="16"/>
  <c r="H95" i="16" s="1"/>
  <c r="G90" i="16"/>
  <c r="G95" i="16" s="1"/>
  <c r="F90" i="16"/>
  <c r="F95" i="16" s="1"/>
  <c r="E90" i="16"/>
  <c r="E95" i="16" s="1"/>
  <c r="D90" i="16"/>
  <c r="D95" i="16" s="1"/>
  <c r="M89" i="16"/>
  <c r="M94" i="16" s="1"/>
  <c r="L89" i="16"/>
  <c r="L94" i="16" s="1"/>
  <c r="K89" i="16"/>
  <c r="K94" i="16" s="1"/>
  <c r="J89" i="16"/>
  <c r="J94" i="16" s="1"/>
  <c r="I89" i="16"/>
  <c r="I94" i="16" s="1"/>
  <c r="H89" i="16"/>
  <c r="H94" i="16" s="1"/>
  <c r="G89" i="16"/>
  <c r="G94" i="16" s="1"/>
  <c r="F89" i="16"/>
  <c r="F94" i="16" s="1"/>
  <c r="E89" i="16"/>
  <c r="E94" i="16" s="1"/>
  <c r="D89" i="16"/>
  <c r="D94" i="16" s="1"/>
  <c r="M88" i="16"/>
  <c r="L88" i="16"/>
  <c r="L93" i="16" s="1"/>
  <c r="K88" i="16"/>
  <c r="K93" i="16" s="1"/>
  <c r="J88" i="16"/>
  <c r="J93" i="16" s="1"/>
  <c r="I88" i="16"/>
  <c r="I93" i="16" s="1"/>
  <c r="H88" i="16"/>
  <c r="G88" i="16"/>
  <c r="G93" i="16" s="1"/>
  <c r="F88" i="16"/>
  <c r="E88" i="16"/>
  <c r="D88" i="16"/>
  <c r="D93" i="16" s="1"/>
  <c r="M80" i="16"/>
  <c r="M85" i="16" s="1"/>
  <c r="L80" i="16"/>
  <c r="L85" i="16" s="1"/>
  <c r="K80" i="16"/>
  <c r="K85" i="16" s="1"/>
  <c r="J80" i="16"/>
  <c r="J85" i="16" s="1"/>
  <c r="I80" i="16"/>
  <c r="I85" i="16" s="1"/>
  <c r="H80" i="16"/>
  <c r="H85" i="16" s="1"/>
  <c r="G80" i="16"/>
  <c r="G85" i="16" s="1"/>
  <c r="F80" i="16"/>
  <c r="F85" i="16" s="1"/>
  <c r="E80" i="16"/>
  <c r="E85" i="16" s="1"/>
  <c r="D80" i="16"/>
  <c r="D85" i="16" s="1"/>
  <c r="M79" i="16"/>
  <c r="M84" i="16" s="1"/>
  <c r="L79" i="16"/>
  <c r="L84" i="16" s="1"/>
  <c r="K79" i="16"/>
  <c r="K84" i="16" s="1"/>
  <c r="J79" i="16"/>
  <c r="J84" i="16" s="1"/>
  <c r="I79" i="16"/>
  <c r="I84" i="16" s="1"/>
  <c r="H79" i="16"/>
  <c r="H84" i="16" s="1"/>
  <c r="G79" i="16"/>
  <c r="G84" i="16" s="1"/>
  <c r="F79" i="16"/>
  <c r="F84" i="16" s="1"/>
  <c r="E79" i="16"/>
  <c r="E84" i="16" s="1"/>
  <c r="D79" i="16"/>
  <c r="D84" i="16" s="1"/>
  <c r="M78" i="16"/>
  <c r="M83" i="16" s="1"/>
  <c r="L78" i="16"/>
  <c r="L83" i="16" s="1"/>
  <c r="K78" i="16"/>
  <c r="K83" i="16" s="1"/>
  <c r="J78" i="16"/>
  <c r="I78" i="16"/>
  <c r="I83" i="16" s="1"/>
  <c r="H78" i="16"/>
  <c r="G78" i="16"/>
  <c r="F78" i="16"/>
  <c r="F83" i="16" s="1"/>
  <c r="E78" i="16"/>
  <c r="E83" i="16" s="1"/>
  <c r="D78" i="16"/>
  <c r="M70" i="16"/>
  <c r="M75" i="16" s="1"/>
  <c r="L70" i="16"/>
  <c r="L75" i="16" s="1"/>
  <c r="K70" i="16"/>
  <c r="K75" i="16" s="1"/>
  <c r="J70" i="16"/>
  <c r="J75" i="16" s="1"/>
  <c r="I70" i="16"/>
  <c r="I75" i="16" s="1"/>
  <c r="H70" i="16"/>
  <c r="H75" i="16" s="1"/>
  <c r="G70" i="16"/>
  <c r="G75" i="16" s="1"/>
  <c r="F70" i="16"/>
  <c r="F75" i="16" s="1"/>
  <c r="E70" i="16"/>
  <c r="E75" i="16" s="1"/>
  <c r="D70" i="16"/>
  <c r="D75" i="16" s="1"/>
  <c r="M69" i="16"/>
  <c r="M74" i="16" s="1"/>
  <c r="L69" i="16"/>
  <c r="L74" i="16" s="1"/>
  <c r="K69" i="16"/>
  <c r="K74" i="16" s="1"/>
  <c r="J69" i="16"/>
  <c r="J74" i="16" s="1"/>
  <c r="I69" i="16"/>
  <c r="I74" i="16" s="1"/>
  <c r="H69" i="16"/>
  <c r="H74" i="16" s="1"/>
  <c r="G69" i="16"/>
  <c r="G74" i="16" s="1"/>
  <c r="F69" i="16"/>
  <c r="F74" i="16" s="1"/>
  <c r="E69" i="16"/>
  <c r="E74" i="16" s="1"/>
  <c r="D69" i="16"/>
  <c r="D74" i="16" s="1"/>
  <c r="M68" i="16"/>
  <c r="M73" i="16" s="1"/>
  <c r="L68" i="16"/>
  <c r="K68" i="16"/>
  <c r="K73" i="16" s="1"/>
  <c r="J68" i="16"/>
  <c r="I68" i="16"/>
  <c r="H68" i="16"/>
  <c r="G68" i="16"/>
  <c r="G73" i="16" s="1"/>
  <c r="F68" i="16"/>
  <c r="F73" i="16" s="1"/>
  <c r="E68" i="16"/>
  <c r="E73" i="16" s="1"/>
  <c r="D68" i="16"/>
  <c r="M60" i="16"/>
  <c r="M65" i="16" s="1"/>
  <c r="L60" i="16"/>
  <c r="L65" i="16" s="1"/>
  <c r="K60" i="16"/>
  <c r="K65" i="16" s="1"/>
  <c r="J60" i="16"/>
  <c r="J65" i="16" s="1"/>
  <c r="I60" i="16"/>
  <c r="I65" i="16" s="1"/>
  <c r="H60" i="16"/>
  <c r="H65" i="16" s="1"/>
  <c r="G60" i="16"/>
  <c r="G65" i="16" s="1"/>
  <c r="F60" i="16"/>
  <c r="F65" i="16" s="1"/>
  <c r="E60" i="16"/>
  <c r="E65" i="16" s="1"/>
  <c r="D60" i="16"/>
  <c r="D65" i="16" s="1"/>
  <c r="M59" i="16"/>
  <c r="M64" i="16" s="1"/>
  <c r="L59" i="16"/>
  <c r="L64" i="16" s="1"/>
  <c r="K59" i="16"/>
  <c r="K64" i="16" s="1"/>
  <c r="J59" i="16"/>
  <c r="J64" i="16" s="1"/>
  <c r="I59" i="16"/>
  <c r="I64" i="16" s="1"/>
  <c r="H59" i="16"/>
  <c r="H64" i="16" s="1"/>
  <c r="G59" i="16"/>
  <c r="G64" i="16" s="1"/>
  <c r="F59" i="16"/>
  <c r="F64" i="16" s="1"/>
  <c r="E59" i="16"/>
  <c r="E64" i="16" s="1"/>
  <c r="D59" i="16"/>
  <c r="D64" i="16" s="1"/>
  <c r="M58" i="16"/>
  <c r="M63" i="16" s="1"/>
  <c r="L58" i="16"/>
  <c r="K58" i="16"/>
  <c r="J58" i="16"/>
  <c r="I58" i="16"/>
  <c r="I63" i="16" s="1"/>
  <c r="H58" i="16"/>
  <c r="H63" i="16" s="1"/>
  <c r="G58" i="16"/>
  <c r="G63" i="16" s="1"/>
  <c r="F58" i="16"/>
  <c r="E58" i="16"/>
  <c r="E63" i="16" s="1"/>
  <c r="D58" i="16"/>
  <c r="M50" i="16"/>
  <c r="M55" i="16" s="1"/>
  <c r="L50" i="16"/>
  <c r="L55" i="16" s="1"/>
  <c r="K50" i="16"/>
  <c r="K55" i="16" s="1"/>
  <c r="J50" i="16"/>
  <c r="J55" i="16" s="1"/>
  <c r="I50" i="16"/>
  <c r="I55" i="16" s="1"/>
  <c r="H50" i="16"/>
  <c r="H55" i="16" s="1"/>
  <c r="G50" i="16"/>
  <c r="G55" i="16" s="1"/>
  <c r="F50" i="16"/>
  <c r="F55" i="16" s="1"/>
  <c r="E50" i="16"/>
  <c r="E55" i="16" s="1"/>
  <c r="D50" i="16"/>
  <c r="D55" i="16" s="1"/>
  <c r="M49" i="16"/>
  <c r="M54" i="16" s="1"/>
  <c r="L49" i="16"/>
  <c r="L54" i="16" s="1"/>
  <c r="K49" i="16"/>
  <c r="J49" i="16"/>
  <c r="J54" i="16" s="1"/>
  <c r="I49" i="16"/>
  <c r="I54" i="16" s="1"/>
  <c r="H49" i="16"/>
  <c r="H54" i="16" s="1"/>
  <c r="G49" i="16"/>
  <c r="G54" i="16" s="1"/>
  <c r="F49" i="16"/>
  <c r="F54" i="16" s="1"/>
  <c r="E49" i="16"/>
  <c r="E54" i="16" s="1"/>
  <c r="D49" i="16"/>
  <c r="D54" i="16" s="1"/>
  <c r="M48" i="16"/>
  <c r="L48" i="16"/>
  <c r="K48" i="16"/>
  <c r="K53" i="16" s="1"/>
  <c r="J48" i="16"/>
  <c r="J53" i="16" s="1"/>
  <c r="I48" i="16"/>
  <c r="I53" i="16" s="1"/>
  <c r="H48" i="16"/>
  <c r="G48" i="16"/>
  <c r="G53" i="16" s="1"/>
  <c r="F48" i="16"/>
  <c r="E48" i="16"/>
  <c r="D48" i="16"/>
  <c r="M40" i="16"/>
  <c r="M45" i="16" s="1"/>
  <c r="L40" i="16"/>
  <c r="L45" i="16" s="1"/>
  <c r="K40" i="16"/>
  <c r="K45" i="16" s="1"/>
  <c r="J40" i="16"/>
  <c r="J45" i="16" s="1"/>
  <c r="I40" i="16"/>
  <c r="I45" i="16" s="1"/>
  <c r="H40" i="16"/>
  <c r="H45" i="16" s="1"/>
  <c r="G40" i="16"/>
  <c r="G45" i="16" s="1"/>
  <c r="F40" i="16"/>
  <c r="F45" i="16" s="1"/>
  <c r="E40" i="16"/>
  <c r="E45" i="16" s="1"/>
  <c r="D40" i="16"/>
  <c r="D45" i="16" s="1"/>
  <c r="M39" i="16"/>
  <c r="L39" i="16"/>
  <c r="L44" i="16" s="1"/>
  <c r="K39" i="16"/>
  <c r="K44" i="16" s="1"/>
  <c r="J39" i="16"/>
  <c r="J44" i="16" s="1"/>
  <c r="I39" i="16"/>
  <c r="I44" i="16" s="1"/>
  <c r="H39" i="16"/>
  <c r="H44" i="16" s="1"/>
  <c r="G39" i="16"/>
  <c r="G44" i="16" s="1"/>
  <c r="F39" i="16"/>
  <c r="F44" i="16" s="1"/>
  <c r="E39" i="16"/>
  <c r="E44" i="16" s="1"/>
  <c r="D39" i="16"/>
  <c r="D44" i="16" s="1"/>
  <c r="M38" i="16"/>
  <c r="M43" i="16" s="1"/>
  <c r="L38" i="16"/>
  <c r="L43" i="16" s="1"/>
  <c r="K38" i="16"/>
  <c r="K43" i="16" s="1"/>
  <c r="J38" i="16"/>
  <c r="I38" i="16"/>
  <c r="I43" i="16" s="1"/>
  <c r="H38" i="16"/>
  <c r="G38" i="16"/>
  <c r="F38" i="16"/>
  <c r="F43" i="16" s="1"/>
  <c r="E38" i="16"/>
  <c r="E43" i="16" s="1"/>
  <c r="D38" i="16"/>
  <c r="D43" i="16" s="1"/>
  <c r="M30" i="16"/>
  <c r="M35" i="16" s="1"/>
  <c r="L30" i="16"/>
  <c r="L35" i="16" s="1"/>
  <c r="K30" i="16"/>
  <c r="K35" i="16" s="1"/>
  <c r="J30" i="16"/>
  <c r="J35" i="16" s="1"/>
  <c r="I30" i="16"/>
  <c r="I35" i="16" s="1"/>
  <c r="H30" i="16"/>
  <c r="H35" i="16" s="1"/>
  <c r="G30" i="16"/>
  <c r="G35" i="16" s="1"/>
  <c r="F30" i="16"/>
  <c r="F35" i="16" s="1"/>
  <c r="E30" i="16"/>
  <c r="E35" i="16" s="1"/>
  <c r="D30" i="16"/>
  <c r="D35" i="16" s="1"/>
  <c r="M29" i="16"/>
  <c r="M34" i="16" s="1"/>
  <c r="L29" i="16"/>
  <c r="L34" i="16" s="1"/>
  <c r="K29" i="16"/>
  <c r="K34" i="16" s="1"/>
  <c r="J29" i="16"/>
  <c r="J34" i="16" s="1"/>
  <c r="I29" i="16"/>
  <c r="I34" i="16" s="1"/>
  <c r="H29" i="16"/>
  <c r="H34" i="16" s="1"/>
  <c r="G29" i="16"/>
  <c r="G34" i="16" s="1"/>
  <c r="F29" i="16"/>
  <c r="F34" i="16" s="1"/>
  <c r="E29" i="16"/>
  <c r="E34" i="16" s="1"/>
  <c r="D29" i="16"/>
  <c r="D34" i="16" s="1"/>
  <c r="M28" i="16"/>
  <c r="M33" i="16" s="1"/>
  <c r="L28" i="16"/>
  <c r="K28" i="16"/>
  <c r="K33" i="16" s="1"/>
  <c r="J28" i="16"/>
  <c r="I28" i="16"/>
  <c r="I33" i="16" s="1"/>
  <c r="H28" i="16"/>
  <c r="G28" i="16"/>
  <c r="F28" i="16"/>
  <c r="F33" i="16" s="1"/>
  <c r="E28" i="16"/>
  <c r="E33" i="16" s="1"/>
  <c r="D28" i="16"/>
  <c r="M20" i="16"/>
  <c r="M25" i="16" s="1"/>
  <c r="L20" i="16"/>
  <c r="L25" i="16" s="1"/>
  <c r="K20" i="16"/>
  <c r="K25" i="16" s="1"/>
  <c r="J20" i="16"/>
  <c r="J25" i="16" s="1"/>
  <c r="I20" i="16"/>
  <c r="I25" i="16" s="1"/>
  <c r="H20" i="16"/>
  <c r="H25" i="16" s="1"/>
  <c r="G20" i="16"/>
  <c r="G25" i="16" s="1"/>
  <c r="F20" i="16"/>
  <c r="F25" i="16" s="1"/>
  <c r="E20" i="16"/>
  <c r="E25" i="16" s="1"/>
  <c r="D20" i="16"/>
  <c r="D25" i="16" s="1"/>
  <c r="M19" i="16"/>
  <c r="M24" i="16" s="1"/>
  <c r="L19" i="16"/>
  <c r="L24" i="16" s="1"/>
  <c r="K19" i="16"/>
  <c r="K24" i="16" s="1"/>
  <c r="J19" i="16"/>
  <c r="J24" i="16" s="1"/>
  <c r="I19" i="16"/>
  <c r="I24" i="16" s="1"/>
  <c r="H19" i="16"/>
  <c r="H24" i="16" s="1"/>
  <c r="G19" i="16"/>
  <c r="G24" i="16" s="1"/>
  <c r="F19" i="16"/>
  <c r="F24" i="16" s="1"/>
  <c r="E19" i="16"/>
  <c r="D19" i="16"/>
  <c r="D24" i="16" s="1"/>
  <c r="M18" i="16"/>
  <c r="M23" i="16" s="1"/>
  <c r="L18" i="16"/>
  <c r="K18" i="16"/>
  <c r="K23" i="16" s="1"/>
  <c r="J18" i="16"/>
  <c r="J23" i="16" s="1"/>
  <c r="I18" i="16"/>
  <c r="H18" i="16"/>
  <c r="G18" i="16"/>
  <c r="F18" i="16"/>
  <c r="F23" i="16" s="1"/>
  <c r="E18" i="16"/>
  <c r="E23" i="16" s="1"/>
  <c r="D18" i="16"/>
  <c r="D23" i="16" s="1"/>
  <c r="M10" i="16"/>
  <c r="M15" i="16" s="1"/>
  <c r="L10" i="16"/>
  <c r="L15" i="16" s="1"/>
  <c r="K10" i="16"/>
  <c r="K15" i="16" s="1"/>
  <c r="J10" i="16"/>
  <c r="J15" i="16" s="1"/>
  <c r="I10" i="16"/>
  <c r="I15" i="16" s="1"/>
  <c r="H10" i="16"/>
  <c r="H15" i="16" s="1"/>
  <c r="G10" i="16"/>
  <c r="G15" i="16" s="1"/>
  <c r="F10" i="16"/>
  <c r="E10" i="16"/>
  <c r="E15" i="16" s="1"/>
  <c r="D10" i="16"/>
  <c r="D15" i="16" s="1"/>
  <c r="M9" i="16"/>
  <c r="M14" i="16" s="1"/>
  <c r="L9" i="16"/>
  <c r="L14" i="16" s="1"/>
  <c r="K9" i="16"/>
  <c r="K14" i="16" s="1"/>
  <c r="J9" i="16"/>
  <c r="J14" i="16" s="1"/>
  <c r="I9" i="16"/>
  <c r="I14" i="16" s="1"/>
  <c r="H9" i="16"/>
  <c r="H14" i="16" s="1"/>
  <c r="G9" i="16"/>
  <c r="F9" i="16"/>
  <c r="F14" i="16" s="1"/>
  <c r="E9" i="16"/>
  <c r="E14" i="16" s="1"/>
  <c r="D9" i="16"/>
  <c r="D14" i="16" s="1"/>
  <c r="M8" i="16"/>
  <c r="M13" i="16" s="1"/>
  <c r="L8" i="16"/>
  <c r="L13" i="16" s="1"/>
  <c r="K8" i="16"/>
  <c r="J8" i="16"/>
  <c r="I8" i="16"/>
  <c r="H8" i="16"/>
  <c r="G8" i="16"/>
  <c r="G13" i="16" s="1"/>
  <c r="F8" i="16"/>
  <c r="F13" i="16" s="1"/>
  <c r="E8" i="16"/>
  <c r="E13" i="16" s="1"/>
  <c r="D8" i="16"/>
  <c r="D13" i="16" s="1"/>
  <c r="Y230" i="16"/>
  <c r="Y235" i="16" s="1"/>
  <c r="X230" i="16"/>
  <c r="X235" i="16" s="1"/>
  <c r="W230" i="16"/>
  <c r="W235" i="16" s="1"/>
  <c r="V230" i="16"/>
  <c r="U230" i="16"/>
  <c r="U235" i="16" s="1"/>
  <c r="T230" i="16"/>
  <c r="T235" i="16" s="1"/>
  <c r="S230" i="16"/>
  <c r="S235" i="16" s="1"/>
  <c r="R230" i="16"/>
  <c r="R235" i="16" s="1"/>
  <c r="Q230" i="16"/>
  <c r="Q235" i="16" s="1"/>
  <c r="P230" i="16"/>
  <c r="P235" i="16" s="1"/>
  <c r="Y229" i="16"/>
  <c r="Y234" i="16" s="1"/>
  <c r="X229" i="16"/>
  <c r="X234" i="16" s="1"/>
  <c r="W229" i="16"/>
  <c r="W234" i="16" s="1"/>
  <c r="V229" i="16"/>
  <c r="V234" i="16" s="1"/>
  <c r="U229" i="16"/>
  <c r="U234" i="16" s="1"/>
  <c r="T229" i="16"/>
  <c r="T234" i="16" s="1"/>
  <c r="S229" i="16"/>
  <c r="S234" i="16" s="1"/>
  <c r="R229" i="16"/>
  <c r="R234" i="16" s="1"/>
  <c r="Q229" i="16"/>
  <c r="Q234" i="16" s="1"/>
  <c r="P229" i="16"/>
  <c r="P234" i="16" s="1"/>
  <c r="Y228" i="16"/>
  <c r="Y233" i="16" s="1"/>
  <c r="X228" i="16"/>
  <c r="X233" i="16" s="1"/>
  <c r="W228" i="16"/>
  <c r="W233" i="16" s="1"/>
  <c r="V228" i="16"/>
  <c r="V233" i="16" s="1"/>
  <c r="U228" i="16"/>
  <c r="U233" i="16" s="1"/>
  <c r="T228" i="16"/>
  <c r="S228" i="16"/>
  <c r="R228" i="16"/>
  <c r="Q228" i="16"/>
  <c r="Q233" i="16" s="1"/>
  <c r="P228" i="16"/>
  <c r="P233" i="16" s="1"/>
  <c r="Y220" i="16"/>
  <c r="Y225" i="16" s="1"/>
  <c r="X220" i="16"/>
  <c r="X225" i="16" s="1"/>
  <c r="W220" i="16"/>
  <c r="W225" i="16" s="1"/>
  <c r="V220" i="16"/>
  <c r="V225" i="16" s="1"/>
  <c r="U220" i="16"/>
  <c r="U225" i="16" s="1"/>
  <c r="T220" i="16"/>
  <c r="T225" i="16" s="1"/>
  <c r="S220" i="16"/>
  <c r="S225" i="16" s="1"/>
  <c r="R220" i="16"/>
  <c r="R225" i="16" s="1"/>
  <c r="Q220" i="16"/>
  <c r="Q225" i="16" s="1"/>
  <c r="P220" i="16"/>
  <c r="P225" i="16" s="1"/>
  <c r="Y219" i="16"/>
  <c r="Y224" i="16" s="1"/>
  <c r="X219" i="16"/>
  <c r="X224" i="16" s="1"/>
  <c r="W219" i="16"/>
  <c r="W224" i="16" s="1"/>
  <c r="V219" i="16"/>
  <c r="V224" i="16" s="1"/>
  <c r="U219" i="16"/>
  <c r="U224" i="16" s="1"/>
  <c r="T219" i="16"/>
  <c r="T224" i="16" s="1"/>
  <c r="S219" i="16"/>
  <c r="S224" i="16" s="1"/>
  <c r="R219" i="16"/>
  <c r="R224" i="16" s="1"/>
  <c r="Q219" i="16"/>
  <c r="Q224" i="16" s="1"/>
  <c r="P219" i="16"/>
  <c r="P224" i="16" s="1"/>
  <c r="Y218" i="16"/>
  <c r="X218" i="16"/>
  <c r="X223" i="16" s="1"/>
  <c r="W218" i="16"/>
  <c r="W223" i="16" s="1"/>
  <c r="V218" i="16"/>
  <c r="V223" i="16" s="1"/>
  <c r="U218" i="16"/>
  <c r="T218" i="16"/>
  <c r="S218" i="16"/>
  <c r="S223" i="16" s="1"/>
  <c r="R218" i="16"/>
  <c r="R223" i="16" s="1"/>
  <c r="Q218" i="16"/>
  <c r="P218" i="16"/>
  <c r="Y240" i="16"/>
  <c r="Y245" i="16" s="1"/>
  <c r="X240" i="16"/>
  <c r="X245" i="16" s="1"/>
  <c r="W240" i="16"/>
  <c r="W245" i="16" s="1"/>
  <c r="V240" i="16"/>
  <c r="V245" i="16" s="1"/>
  <c r="U240" i="16"/>
  <c r="U245" i="16" s="1"/>
  <c r="T240" i="16"/>
  <c r="T245" i="16" s="1"/>
  <c r="S240" i="16"/>
  <c r="S245" i="16" s="1"/>
  <c r="R240" i="16"/>
  <c r="R245" i="16" s="1"/>
  <c r="Q240" i="16"/>
  <c r="Q245" i="16" s="1"/>
  <c r="P240" i="16"/>
  <c r="P245" i="16" s="1"/>
  <c r="Y239" i="16"/>
  <c r="Y244" i="16" s="1"/>
  <c r="X239" i="16"/>
  <c r="X244" i="16" s="1"/>
  <c r="W239" i="16"/>
  <c r="W244" i="16" s="1"/>
  <c r="V239" i="16"/>
  <c r="V244" i="16" s="1"/>
  <c r="U239" i="16"/>
  <c r="U244" i="16" s="1"/>
  <c r="T239" i="16"/>
  <c r="T244" i="16" s="1"/>
  <c r="S239" i="16"/>
  <c r="S244" i="16" s="1"/>
  <c r="R239" i="16"/>
  <c r="R244" i="16" s="1"/>
  <c r="Q239" i="16"/>
  <c r="Q244" i="16" s="1"/>
  <c r="P239" i="16"/>
  <c r="P244" i="16" s="1"/>
  <c r="Y238" i="16"/>
  <c r="Y243" i="16" s="1"/>
  <c r="X238" i="16"/>
  <c r="W238" i="16"/>
  <c r="V238" i="16"/>
  <c r="U238" i="16"/>
  <c r="U243" i="16" s="1"/>
  <c r="T238" i="16"/>
  <c r="T243" i="16" s="1"/>
  <c r="S238" i="16"/>
  <c r="S243" i="16" s="1"/>
  <c r="R238" i="16"/>
  <c r="R243" i="16" s="1"/>
  <c r="Q238" i="16"/>
  <c r="Q243" i="16" s="1"/>
  <c r="P238" i="16"/>
  <c r="Y210" i="16"/>
  <c r="Y215" i="16" s="1"/>
  <c r="X210" i="16"/>
  <c r="X215" i="16" s="1"/>
  <c r="W210" i="16"/>
  <c r="W215" i="16" s="1"/>
  <c r="V210" i="16"/>
  <c r="V215" i="16" s="1"/>
  <c r="U210" i="16"/>
  <c r="U215" i="16" s="1"/>
  <c r="T210" i="16"/>
  <c r="T215" i="16" s="1"/>
  <c r="S210" i="16"/>
  <c r="S215" i="16" s="1"/>
  <c r="R210" i="16"/>
  <c r="R215" i="16" s="1"/>
  <c r="Q210" i="16"/>
  <c r="Q215" i="16" s="1"/>
  <c r="P210" i="16"/>
  <c r="P215" i="16" s="1"/>
  <c r="Y209" i="16"/>
  <c r="Y214" i="16" s="1"/>
  <c r="X209" i="16"/>
  <c r="X214" i="16" s="1"/>
  <c r="W209" i="16"/>
  <c r="W214" i="16" s="1"/>
  <c r="V209" i="16"/>
  <c r="V214" i="16" s="1"/>
  <c r="U209" i="16"/>
  <c r="U214" i="16" s="1"/>
  <c r="T209" i="16"/>
  <c r="T214" i="16" s="1"/>
  <c r="S209" i="16"/>
  <c r="S214" i="16" s="1"/>
  <c r="R209" i="16"/>
  <c r="R214" i="16" s="1"/>
  <c r="Q209" i="16"/>
  <c r="Q214" i="16" s="1"/>
  <c r="P209" i="16"/>
  <c r="P214" i="16" s="1"/>
  <c r="Y208" i="16"/>
  <c r="X208" i="16"/>
  <c r="X213" i="16" s="1"/>
  <c r="W208" i="16"/>
  <c r="W213" i="16" s="1"/>
  <c r="V208" i="16"/>
  <c r="V213" i="16" s="1"/>
  <c r="U208" i="16"/>
  <c r="U213" i="16" s="1"/>
  <c r="T208" i="16"/>
  <c r="T213" i="16" s="1"/>
  <c r="S208" i="16"/>
  <c r="S213" i="16" s="1"/>
  <c r="R208" i="16"/>
  <c r="R213" i="16" s="1"/>
  <c r="Q208" i="16"/>
  <c r="P208" i="16"/>
  <c r="P213" i="16" s="1"/>
  <c r="Y200" i="16"/>
  <c r="Y205" i="16" s="1"/>
  <c r="X200" i="16"/>
  <c r="X205" i="16" s="1"/>
  <c r="W200" i="16"/>
  <c r="W205" i="16" s="1"/>
  <c r="V200" i="16"/>
  <c r="V205" i="16" s="1"/>
  <c r="U200" i="16"/>
  <c r="U205" i="16" s="1"/>
  <c r="T200" i="16"/>
  <c r="T205" i="16" s="1"/>
  <c r="S200" i="16"/>
  <c r="S205" i="16" s="1"/>
  <c r="R200" i="16"/>
  <c r="R205" i="16" s="1"/>
  <c r="Q200" i="16"/>
  <c r="Q205" i="16" s="1"/>
  <c r="P200" i="16"/>
  <c r="P205" i="16" s="1"/>
  <c r="Y199" i="16"/>
  <c r="Y204" i="16" s="1"/>
  <c r="X199" i="16"/>
  <c r="X204" i="16" s="1"/>
  <c r="W199" i="16"/>
  <c r="W204" i="16" s="1"/>
  <c r="V199" i="16"/>
  <c r="V204" i="16" s="1"/>
  <c r="U199" i="16"/>
  <c r="U204" i="16" s="1"/>
  <c r="T199" i="16"/>
  <c r="T204" i="16" s="1"/>
  <c r="S199" i="16"/>
  <c r="S204" i="16" s="1"/>
  <c r="R199" i="16"/>
  <c r="R204" i="16" s="1"/>
  <c r="Q199" i="16"/>
  <c r="Q204" i="16" s="1"/>
  <c r="P199" i="16"/>
  <c r="P204" i="16" s="1"/>
  <c r="Y198" i="16"/>
  <c r="X198" i="16"/>
  <c r="X203" i="16" s="1"/>
  <c r="W198" i="16"/>
  <c r="V198" i="16"/>
  <c r="U198" i="16"/>
  <c r="U203" i="16" s="1"/>
  <c r="T198" i="16"/>
  <c r="T203" i="16" s="1"/>
  <c r="S198" i="16"/>
  <c r="R198" i="16"/>
  <c r="Q198" i="16"/>
  <c r="P198" i="16"/>
  <c r="P203" i="16" s="1"/>
  <c r="Y190" i="16"/>
  <c r="Y195" i="16" s="1"/>
  <c r="X190" i="16"/>
  <c r="W190" i="16"/>
  <c r="W195" i="16" s="1"/>
  <c r="V190" i="16"/>
  <c r="V195" i="16" s="1"/>
  <c r="U190" i="16"/>
  <c r="U195" i="16" s="1"/>
  <c r="T190" i="16"/>
  <c r="T195" i="16" s="1"/>
  <c r="S190" i="16"/>
  <c r="S195" i="16" s="1"/>
  <c r="R190" i="16"/>
  <c r="R195" i="16" s="1"/>
  <c r="Q190" i="16"/>
  <c r="Q195" i="16" s="1"/>
  <c r="P190" i="16"/>
  <c r="P195" i="16" s="1"/>
  <c r="Y189" i="16"/>
  <c r="Y194" i="16" s="1"/>
  <c r="X189" i="16"/>
  <c r="X194" i="16" s="1"/>
  <c r="W189" i="16"/>
  <c r="W194" i="16" s="1"/>
  <c r="V189" i="16"/>
  <c r="V194" i="16" s="1"/>
  <c r="U189" i="16"/>
  <c r="U194" i="16" s="1"/>
  <c r="T189" i="16"/>
  <c r="T194" i="16" s="1"/>
  <c r="S189" i="16"/>
  <c r="S194" i="16" s="1"/>
  <c r="R189" i="16"/>
  <c r="R194" i="16" s="1"/>
  <c r="Q189" i="16"/>
  <c r="Q194" i="16" s="1"/>
  <c r="P189" i="16"/>
  <c r="P194" i="16" s="1"/>
  <c r="Y188" i="16"/>
  <c r="Y193" i="16" s="1"/>
  <c r="X188" i="16"/>
  <c r="X193" i="16" s="1"/>
  <c r="W188" i="16"/>
  <c r="W193" i="16" s="1"/>
  <c r="V188" i="16"/>
  <c r="U188" i="16"/>
  <c r="T188" i="16"/>
  <c r="S188" i="16"/>
  <c r="S193" i="16" s="1"/>
  <c r="R188" i="16"/>
  <c r="R193" i="16" s="1"/>
  <c r="Q188" i="16"/>
  <c r="Q193" i="16" s="1"/>
  <c r="P188" i="16"/>
  <c r="Y180" i="16"/>
  <c r="Y185" i="16" s="1"/>
  <c r="X180" i="16"/>
  <c r="X185" i="16" s="1"/>
  <c r="W180" i="16"/>
  <c r="W185" i="16" s="1"/>
  <c r="V180" i="16"/>
  <c r="V185" i="16" s="1"/>
  <c r="U180" i="16"/>
  <c r="U185" i="16" s="1"/>
  <c r="T180" i="16"/>
  <c r="T185" i="16" s="1"/>
  <c r="S180" i="16"/>
  <c r="S185" i="16" s="1"/>
  <c r="R180" i="16"/>
  <c r="Q180" i="16"/>
  <c r="Q185" i="16" s="1"/>
  <c r="P180" i="16"/>
  <c r="P185" i="16" s="1"/>
  <c r="Y179" i="16"/>
  <c r="Y184" i="16" s="1"/>
  <c r="X179" i="16"/>
  <c r="X184" i="16" s="1"/>
  <c r="W179" i="16"/>
  <c r="W184" i="16" s="1"/>
  <c r="V179" i="16"/>
  <c r="V184" i="16" s="1"/>
  <c r="U179" i="16"/>
  <c r="U184" i="16" s="1"/>
  <c r="T179" i="16"/>
  <c r="T184" i="16" s="1"/>
  <c r="S179" i="16"/>
  <c r="S184" i="16" s="1"/>
  <c r="R179" i="16"/>
  <c r="R184" i="16" s="1"/>
  <c r="Q179" i="16"/>
  <c r="Q184" i="16" s="1"/>
  <c r="P179" i="16"/>
  <c r="P184" i="16" s="1"/>
  <c r="Y178" i="16"/>
  <c r="X178" i="16"/>
  <c r="X183" i="16" s="1"/>
  <c r="W178" i="16"/>
  <c r="V178" i="16"/>
  <c r="U178" i="16"/>
  <c r="U183" i="16" s="1"/>
  <c r="T178" i="16"/>
  <c r="T183" i="16" s="1"/>
  <c r="S178" i="16"/>
  <c r="R178" i="16"/>
  <c r="R183" i="16" s="1"/>
  <c r="Q178" i="16"/>
  <c r="P178" i="16"/>
  <c r="P183" i="16" s="1"/>
  <c r="Y170" i="16"/>
  <c r="Y175" i="16" s="1"/>
  <c r="X170" i="16"/>
  <c r="X175" i="16" s="1"/>
  <c r="W170" i="16"/>
  <c r="W175" i="16" s="1"/>
  <c r="V170" i="16"/>
  <c r="V175" i="16" s="1"/>
  <c r="U170" i="16"/>
  <c r="U175" i="16" s="1"/>
  <c r="T170" i="16"/>
  <c r="S170" i="16"/>
  <c r="S175" i="16" s="1"/>
  <c r="R170" i="16"/>
  <c r="R175" i="16" s="1"/>
  <c r="Q170" i="16"/>
  <c r="Q175" i="16" s="1"/>
  <c r="P170" i="16"/>
  <c r="P175" i="16" s="1"/>
  <c r="Y169" i="16"/>
  <c r="Y174" i="16" s="1"/>
  <c r="X169" i="16"/>
  <c r="X174" i="16" s="1"/>
  <c r="W169" i="16"/>
  <c r="W174" i="16" s="1"/>
  <c r="V169" i="16"/>
  <c r="V174" i="16" s="1"/>
  <c r="U169" i="16"/>
  <c r="U174" i="16" s="1"/>
  <c r="T169" i="16"/>
  <c r="T174" i="16" s="1"/>
  <c r="S169" i="16"/>
  <c r="S174" i="16" s="1"/>
  <c r="R169" i="16"/>
  <c r="R174" i="16" s="1"/>
  <c r="Q169" i="16"/>
  <c r="Q174" i="16" s="1"/>
  <c r="P169" i="16"/>
  <c r="P174" i="16" s="1"/>
  <c r="Y168" i="16"/>
  <c r="X168" i="16"/>
  <c r="X173" i="16" s="1"/>
  <c r="W168" i="16"/>
  <c r="W173" i="16" s="1"/>
  <c r="V168" i="16"/>
  <c r="V173" i="16" s="1"/>
  <c r="U168" i="16"/>
  <c r="T168" i="16"/>
  <c r="T173" i="16" s="1"/>
  <c r="S168" i="16"/>
  <c r="R168" i="16"/>
  <c r="Q168" i="16"/>
  <c r="Q173" i="16" s="1"/>
  <c r="P168" i="16"/>
  <c r="P173" i="16" s="1"/>
  <c r="Y160" i="16"/>
  <c r="Y165" i="16" s="1"/>
  <c r="X160" i="16"/>
  <c r="X165" i="16" s="1"/>
  <c r="W160" i="16"/>
  <c r="W165" i="16" s="1"/>
  <c r="V160" i="16"/>
  <c r="V165" i="16" s="1"/>
  <c r="U160" i="16"/>
  <c r="U165" i="16" s="1"/>
  <c r="T160" i="16"/>
  <c r="T165" i="16" s="1"/>
  <c r="S160" i="16"/>
  <c r="S165" i="16" s="1"/>
  <c r="R160" i="16"/>
  <c r="R165" i="16" s="1"/>
  <c r="Q160" i="16"/>
  <c r="Q165" i="16" s="1"/>
  <c r="P160" i="16"/>
  <c r="P165" i="16" s="1"/>
  <c r="Y159" i="16"/>
  <c r="Y164" i="16" s="1"/>
  <c r="X159" i="16"/>
  <c r="X164" i="16" s="1"/>
  <c r="W159" i="16"/>
  <c r="W164" i="16" s="1"/>
  <c r="V159" i="16"/>
  <c r="V164" i="16" s="1"/>
  <c r="U159" i="16"/>
  <c r="U164" i="16" s="1"/>
  <c r="T159" i="16"/>
  <c r="T164" i="16" s="1"/>
  <c r="S159" i="16"/>
  <c r="S164" i="16" s="1"/>
  <c r="R159" i="16"/>
  <c r="R164" i="16" s="1"/>
  <c r="Q159" i="16"/>
  <c r="Q164" i="16" s="1"/>
  <c r="P159" i="16"/>
  <c r="P164" i="16" s="1"/>
  <c r="Y158" i="16"/>
  <c r="Y163" i="16" s="1"/>
  <c r="X158" i="16"/>
  <c r="X163" i="16" s="1"/>
  <c r="W158" i="16"/>
  <c r="W163" i="16" s="1"/>
  <c r="V158" i="16"/>
  <c r="V163" i="16" s="1"/>
  <c r="U158" i="16"/>
  <c r="U163" i="16" s="1"/>
  <c r="T158" i="16"/>
  <c r="S158" i="16"/>
  <c r="R158" i="16"/>
  <c r="Q158" i="16"/>
  <c r="Q163" i="16" s="1"/>
  <c r="P158" i="16"/>
  <c r="P163" i="16" s="1"/>
  <c r="Y150" i="16"/>
  <c r="Y155" i="16" s="1"/>
  <c r="X150" i="16"/>
  <c r="X155" i="16" s="1"/>
  <c r="W150" i="16"/>
  <c r="W155" i="16" s="1"/>
  <c r="V150" i="16"/>
  <c r="V155" i="16" s="1"/>
  <c r="U150" i="16"/>
  <c r="U155" i="16" s="1"/>
  <c r="T150" i="16"/>
  <c r="T155" i="16" s="1"/>
  <c r="S150" i="16"/>
  <c r="S155" i="16" s="1"/>
  <c r="R150" i="16"/>
  <c r="R155" i="16" s="1"/>
  <c r="Q150" i="16"/>
  <c r="Q155" i="16" s="1"/>
  <c r="P150" i="16"/>
  <c r="P155" i="16" s="1"/>
  <c r="Y149" i="16"/>
  <c r="Y154" i="16" s="1"/>
  <c r="X149" i="16"/>
  <c r="X154" i="16" s="1"/>
  <c r="W149" i="16"/>
  <c r="W154" i="16" s="1"/>
  <c r="V149" i="16"/>
  <c r="V154" i="16" s="1"/>
  <c r="U149" i="16"/>
  <c r="U154" i="16" s="1"/>
  <c r="T149" i="16"/>
  <c r="T154" i="16" s="1"/>
  <c r="S149" i="16"/>
  <c r="S154" i="16" s="1"/>
  <c r="R149" i="16"/>
  <c r="R154" i="16" s="1"/>
  <c r="Q149" i="16"/>
  <c r="Q154" i="16" s="1"/>
  <c r="P149" i="16"/>
  <c r="P154" i="16" s="1"/>
  <c r="Y148" i="16"/>
  <c r="X148" i="16"/>
  <c r="X153" i="16" s="1"/>
  <c r="W148" i="16"/>
  <c r="W153" i="16" s="1"/>
  <c r="V148" i="16"/>
  <c r="V153" i="16" s="1"/>
  <c r="U148" i="16"/>
  <c r="T148" i="16"/>
  <c r="S148" i="16"/>
  <c r="R148" i="16"/>
  <c r="R153" i="16" s="1"/>
  <c r="Q148" i="16"/>
  <c r="P148" i="16"/>
  <c r="P153" i="16" s="1"/>
  <c r="Y140" i="16"/>
  <c r="Y145" i="16" s="1"/>
  <c r="X140" i="16"/>
  <c r="X145" i="16" s="1"/>
  <c r="W140" i="16"/>
  <c r="W145" i="16" s="1"/>
  <c r="V140" i="16"/>
  <c r="V145" i="16" s="1"/>
  <c r="U140" i="16"/>
  <c r="U145" i="16" s="1"/>
  <c r="T140" i="16"/>
  <c r="T145" i="16" s="1"/>
  <c r="S140" i="16"/>
  <c r="S145" i="16" s="1"/>
  <c r="R140" i="16"/>
  <c r="Q140" i="16"/>
  <c r="Q145" i="16" s="1"/>
  <c r="P140" i="16"/>
  <c r="P145" i="16" s="1"/>
  <c r="Y139" i="16"/>
  <c r="Y144" i="16" s="1"/>
  <c r="X139" i="16"/>
  <c r="X144" i="16" s="1"/>
  <c r="W139" i="16"/>
  <c r="W144" i="16" s="1"/>
  <c r="V139" i="16"/>
  <c r="V144" i="16" s="1"/>
  <c r="U139" i="16"/>
  <c r="U144" i="16" s="1"/>
  <c r="T139" i="16"/>
  <c r="T144" i="16" s="1"/>
  <c r="S139" i="16"/>
  <c r="S144" i="16" s="1"/>
  <c r="R139" i="16"/>
  <c r="R144" i="16" s="1"/>
  <c r="Q139" i="16"/>
  <c r="Q144" i="16" s="1"/>
  <c r="P139" i="16"/>
  <c r="P144" i="16" s="1"/>
  <c r="Y138" i="16"/>
  <c r="Y143" i="16" s="1"/>
  <c r="X138" i="16"/>
  <c r="X143" i="16" s="1"/>
  <c r="W138" i="16"/>
  <c r="V138" i="16"/>
  <c r="U138" i="16"/>
  <c r="U143" i="16" s="1"/>
  <c r="T138" i="16"/>
  <c r="T143" i="16" s="1"/>
  <c r="S138" i="16"/>
  <c r="S143" i="16" s="1"/>
  <c r="R138" i="16"/>
  <c r="R143" i="16" s="1"/>
  <c r="Q138" i="16"/>
  <c r="Q143" i="16" s="1"/>
  <c r="P138" i="16"/>
  <c r="P143" i="16" s="1"/>
  <c r="Y130" i="16"/>
  <c r="Y135" i="16" s="1"/>
  <c r="X130" i="16"/>
  <c r="X135" i="16" s="1"/>
  <c r="W130" i="16"/>
  <c r="W135" i="16" s="1"/>
  <c r="V130" i="16"/>
  <c r="V135" i="16" s="1"/>
  <c r="U130" i="16"/>
  <c r="U135" i="16" s="1"/>
  <c r="T130" i="16"/>
  <c r="T135" i="16" s="1"/>
  <c r="S130" i="16"/>
  <c r="S135" i="16" s="1"/>
  <c r="R130" i="16"/>
  <c r="R135" i="16" s="1"/>
  <c r="Q130" i="16"/>
  <c r="Q135" i="16" s="1"/>
  <c r="P130" i="16"/>
  <c r="P135" i="16" s="1"/>
  <c r="Y129" i="16"/>
  <c r="Y134" i="16" s="1"/>
  <c r="X129" i="16"/>
  <c r="X134" i="16" s="1"/>
  <c r="W129" i="16"/>
  <c r="W134" i="16" s="1"/>
  <c r="V129" i="16"/>
  <c r="V134" i="16" s="1"/>
  <c r="U129" i="16"/>
  <c r="U134" i="16" s="1"/>
  <c r="T129" i="16"/>
  <c r="T134" i="16" s="1"/>
  <c r="S129" i="16"/>
  <c r="S134" i="16" s="1"/>
  <c r="R129" i="16"/>
  <c r="R134" i="16" s="1"/>
  <c r="Q129" i="16"/>
  <c r="Q134" i="16" s="1"/>
  <c r="P129" i="16"/>
  <c r="P134" i="16" s="1"/>
  <c r="Y128" i="16"/>
  <c r="X128" i="16"/>
  <c r="W128" i="16"/>
  <c r="W133" i="16" s="1"/>
  <c r="V128" i="16"/>
  <c r="U128" i="16"/>
  <c r="U133" i="16" s="1"/>
  <c r="T128" i="16"/>
  <c r="T133" i="16" s="1"/>
  <c r="S128" i="16"/>
  <c r="S133" i="16" s="1"/>
  <c r="R128" i="16"/>
  <c r="R133" i="16" s="1"/>
  <c r="Q128" i="16"/>
  <c r="P128" i="16"/>
  <c r="Y120" i="16"/>
  <c r="Y125" i="16" s="1"/>
  <c r="X120" i="16"/>
  <c r="X125" i="16" s="1"/>
  <c r="W120" i="16"/>
  <c r="W125" i="16" s="1"/>
  <c r="V120" i="16"/>
  <c r="V125" i="16" s="1"/>
  <c r="U120" i="16"/>
  <c r="U125" i="16" s="1"/>
  <c r="T120" i="16"/>
  <c r="T125" i="16" s="1"/>
  <c r="S120" i="16"/>
  <c r="S125" i="16" s="1"/>
  <c r="R120" i="16"/>
  <c r="R125" i="16" s="1"/>
  <c r="Q120" i="16"/>
  <c r="Q125" i="16" s="1"/>
  <c r="P120" i="16"/>
  <c r="P125" i="16" s="1"/>
  <c r="Y119" i="16"/>
  <c r="Y124" i="16" s="1"/>
  <c r="X119" i="16"/>
  <c r="X124" i="16" s="1"/>
  <c r="W119" i="16"/>
  <c r="W124" i="16" s="1"/>
  <c r="V119" i="16"/>
  <c r="V124" i="16" s="1"/>
  <c r="U119" i="16"/>
  <c r="U124" i="16" s="1"/>
  <c r="T119" i="16"/>
  <c r="T124" i="16" s="1"/>
  <c r="S119" i="16"/>
  <c r="S124" i="16" s="1"/>
  <c r="R119" i="16"/>
  <c r="R124" i="16" s="1"/>
  <c r="Q119" i="16"/>
  <c r="Q124" i="16" s="1"/>
  <c r="P119" i="16"/>
  <c r="P124" i="16" s="1"/>
  <c r="Y118" i="16"/>
  <c r="Y123" i="16" s="1"/>
  <c r="X118" i="16"/>
  <c r="W118" i="16"/>
  <c r="V118" i="16"/>
  <c r="V123" i="16" s="1"/>
  <c r="U118" i="16"/>
  <c r="U123" i="16" s="1"/>
  <c r="T118" i="16"/>
  <c r="S118" i="16"/>
  <c r="R118" i="16"/>
  <c r="Q118" i="16"/>
  <c r="P118" i="16"/>
  <c r="Y110" i="16"/>
  <c r="Y115" i="16" s="1"/>
  <c r="X110" i="16"/>
  <c r="X115" i="16" s="1"/>
  <c r="W110" i="16"/>
  <c r="W115" i="16" s="1"/>
  <c r="V110" i="16"/>
  <c r="V115" i="16" s="1"/>
  <c r="U110" i="16"/>
  <c r="U115" i="16" s="1"/>
  <c r="T110" i="16"/>
  <c r="T115" i="16" s="1"/>
  <c r="S110" i="16"/>
  <c r="S115" i="16" s="1"/>
  <c r="R110" i="16"/>
  <c r="R115" i="16" s="1"/>
  <c r="Q110" i="16"/>
  <c r="Q115" i="16" s="1"/>
  <c r="P110" i="16"/>
  <c r="P115" i="16" s="1"/>
  <c r="Y109" i="16"/>
  <c r="Y114" i="16" s="1"/>
  <c r="X109" i="16"/>
  <c r="X114" i="16" s="1"/>
  <c r="W109" i="16"/>
  <c r="W114" i="16" s="1"/>
  <c r="V109" i="16"/>
  <c r="V114" i="16" s="1"/>
  <c r="U109" i="16"/>
  <c r="U114" i="16" s="1"/>
  <c r="T109" i="16"/>
  <c r="T114" i="16" s="1"/>
  <c r="S109" i="16"/>
  <c r="S114" i="16" s="1"/>
  <c r="R109" i="16"/>
  <c r="R114" i="16" s="1"/>
  <c r="Q109" i="16"/>
  <c r="Q114" i="16" s="1"/>
  <c r="P109" i="16"/>
  <c r="P114" i="16" s="1"/>
  <c r="Y108" i="16"/>
  <c r="X108" i="16"/>
  <c r="W108" i="16"/>
  <c r="W113" i="16" s="1"/>
  <c r="V108" i="16"/>
  <c r="V113" i="16" s="1"/>
  <c r="U108" i="16"/>
  <c r="U113" i="16" s="1"/>
  <c r="T108" i="16"/>
  <c r="T113" i="16" s="1"/>
  <c r="S108" i="16"/>
  <c r="R108" i="16"/>
  <c r="Q108" i="16"/>
  <c r="P108" i="16"/>
  <c r="Y100" i="16"/>
  <c r="Y105" i="16" s="1"/>
  <c r="X100" i="16"/>
  <c r="X105" i="16" s="1"/>
  <c r="W100" i="16"/>
  <c r="W105" i="16" s="1"/>
  <c r="V100" i="16"/>
  <c r="V105" i="16" s="1"/>
  <c r="U100" i="16"/>
  <c r="U105" i="16" s="1"/>
  <c r="T100" i="16"/>
  <c r="T105" i="16" s="1"/>
  <c r="S100" i="16"/>
  <c r="S105" i="16" s="1"/>
  <c r="R100" i="16"/>
  <c r="R105" i="16" s="1"/>
  <c r="Q100" i="16"/>
  <c r="Q105" i="16" s="1"/>
  <c r="P100" i="16"/>
  <c r="P105" i="16" s="1"/>
  <c r="Y99" i="16"/>
  <c r="Y104" i="16" s="1"/>
  <c r="X99" i="16"/>
  <c r="X104" i="16" s="1"/>
  <c r="W99" i="16"/>
  <c r="W104" i="16" s="1"/>
  <c r="V99" i="16"/>
  <c r="V104" i="16" s="1"/>
  <c r="U99" i="16"/>
  <c r="U104" i="16" s="1"/>
  <c r="T99" i="16"/>
  <c r="T104" i="16" s="1"/>
  <c r="S99" i="16"/>
  <c r="S104" i="16" s="1"/>
  <c r="R99" i="16"/>
  <c r="R104" i="16" s="1"/>
  <c r="Q99" i="16"/>
  <c r="Q104" i="16" s="1"/>
  <c r="P99" i="16"/>
  <c r="P104" i="16" s="1"/>
  <c r="Y98" i="16"/>
  <c r="Y103" i="16" s="1"/>
  <c r="X98" i="16"/>
  <c r="X103" i="16" s="1"/>
  <c r="W98" i="16"/>
  <c r="W103" i="16" s="1"/>
  <c r="V98" i="16"/>
  <c r="V103" i="16" s="1"/>
  <c r="U98" i="16"/>
  <c r="U103" i="16" s="1"/>
  <c r="T98" i="16"/>
  <c r="S98" i="16"/>
  <c r="R98" i="16"/>
  <c r="R103" i="16" s="1"/>
  <c r="Q98" i="16"/>
  <c r="Q103" i="16" s="1"/>
  <c r="P98" i="16"/>
  <c r="P103" i="16" s="1"/>
  <c r="Y90" i="16"/>
  <c r="Y95" i="16" s="1"/>
  <c r="X90" i="16"/>
  <c r="X95" i="16" s="1"/>
  <c r="W90" i="16"/>
  <c r="W95" i="16" s="1"/>
  <c r="V90" i="16"/>
  <c r="V95" i="16" s="1"/>
  <c r="U90" i="16"/>
  <c r="U95" i="16" s="1"/>
  <c r="T90" i="16"/>
  <c r="T95" i="16" s="1"/>
  <c r="S90" i="16"/>
  <c r="S95" i="16" s="1"/>
  <c r="R90" i="16"/>
  <c r="R95" i="16" s="1"/>
  <c r="Q90" i="16"/>
  <c r="Q95" i="16" s="1"/>
  <c r="P90" i="16"/>
  <c r="P95" i="16" s="1"/>
  <c r="Y89" i="16"/>
  <c r="Y94" i="16" s="1"/>
  <c r="X89" i="16"/>
  <c r="X94" i="16" s="1"/>
  <c r="W89" i="16"/>
  <c r="W94" i="16" s="1"/>
  <c r="V89" i="16"/>
  <c r="V94" i="16" s="1"/>
  <c r="U89" i="16"/>
  <c r="U94" i="16" s="1"/>
  <c r="T89" i="16"/>
  <c r="T94" i="16" s="1"/>
  <c r="S89" i="16"/>
  <c r="S94" i="16" s="1"/>
  <c r="R89" i="16"/>
  <c r="R94" i="16" s="1"/>
  <c r="Q89" i="16"/>
  <c r="Q94" i="16" s="1"/>
  <c r="P89" i="16"/>
  <c r="P94" i="16" s="1"/>
  <c r="Y88" i="16"/>
  <c r="Y93" i="16" s="1"/>
  <c r="X88" i="16"/>
  <c r="X93" i="16" s="1"/>
  <c r="W88" i="16"/>
  <c r="W93" i="16" s="1"/>
  <c r="V88" i="16"/>
  <c r="U88" i="16"/>
  <c r="T88" i="16"/>
  <c r="T93" i="16" s="1"/>
  <c r="S88" i="16"/>
  <c r="S93" i="16" s="1"/>
  <c r="R88" i="16"/>
  <c r="R93" i="16" s="1"/>
  <c r="Q88" i="16"/>
  <c r="Q93" i="16" s="1"/>
  <c r="P88" i="16"/>
  <c r="P93" i="16" s="1"/>
  <c r="Y80" i="16"/>
  <c r="Y85" i="16" s="1"/>
  <c r="X80" i="16"/>
  <c r="X85" i="16" s="1"/>
  <c r="W80" i="16"/>
  <c r="W85" i="16" s="1"/>
  <c r="V80" i="16"/>
  <c r="V85" i="16" s="1"/>
  <c r="U80" i="16"/>
  <c r="U85" i="16" s="1"/>
  <c r="T80" i="16"/>
  <c r="T85" i="16" s="1"/>
  <c r="S80" i="16"/>
  <c r="S85" i="16" s="1"/>
  <c r="R80" i="16"/>
  <c r="R85" i="16" s="1"/>
  <c r="Q80" i="16"/>
  <c r="Q85" i="16" s="1"/>
  <c r="P80" i="16"/>
  <c r="P85" i="16" s="1"/>
  <c r="Y79" i="16"/>
  <c r="Y84" i="16" s="1"/>
  <c r="X79" i="16"/>
  <c r="X84" i="16" s="1"/>
  <c r="W79" i="16"/>
  <c r="W84" i="16" s="1"/>
  <c r="V79" i="16"/>
  <c r="V84" i="16" s="1"/>
  <c r="U79" i="16"/>
  <c r="U84" i="16" s="1"/>
  <c r="T79" i="16"/>
  <c r="T84" i="16" s="1"/>
  <c r="S79" i="16"/>
  <c r="S84" i="16" s="1"/>
  <c r="R79" i="16"/>
  <c r="R84" i="16" s="1"/>
  <c r="Q79" i="16"/>
  <c r="Q84" i="16" s="1"/>
  <c r="P79" i="16"/>
  <c r="P84" i="16" s="1"/>
  <c r="Y78" i="16"/>
  <c r="Y83" i="16" s="1"/>
  <c r="X78" i="16"/>
  <c r="W78" i="16"/>
  <c r="W83" i="16" s="1"/>
  <c r="V78" i="16"/>
  <c r="V83" i="16" s="1"/>
  <c r="U78" i="16"/>
  <c r="U83" i="16" s="1"/>
  <c r="T78" i="16"/>
  <c r="T83" i="16" s="1"/>
  <c r="S78" i="16"/>
  <c r="S83" i="16" s="1"/>
  <c r="R78" i="16"/>
  <c r="R83" i="16" s="1"/>
  <c r="Q78" i="16"/>
  <c r="Q83" i="16" s="1"/>
  <c r="P78" i="16"/>
  <c r="Y70" i="16"/>
  <c r="Y75" i="16" s="1"/>
  <c r="X70" i="16"/>
  <c r="X75" i="16" s="1"/>
  <c r="W70" i="16"/>
  <c r="W75" i="16" s="1"/>
  <c r="V70" i="16"/>
  <c r="V75" i="16" s="1"/>
  <c r="U70" i="16"/>
  <c r="U75" i="16" s="1"/>
  <c r="T70" i="16"/>
  <c r="T75" i="16" s="1"/>
  <c r="S70" i="16"/>
  <c r="S75" i="16" s="1"/>
  <c r="R70" i="16"/>
  <c r="R75" i="16" s="1"/>
  <c r="Q70" i="16"/>
  <c r="Q75" i="16" s="1"/>
  <c r="P70" i="16"/>
  <c r="P75" i="16" s="1"/>
  <c r="Y69" i="16"/>
  <c r="Y74" i="16" s="1"/>
  <c r="X69" i="16"/>
  <c r="X74" i="16" s="1"/>
  <c r="W69" i="16"/>
  <c r="W74" i="16" s="1"/>
  <c r="V69" i="16"/>
  <c r="V74" i="16" s="1"/>
  <c r="U69" i="16"/>
  <c r="U74" i="16" s="1"/>
  <c r="T69" i="16"/>
  <c r="T74" i="16" s="1"/>
  <c r="S69" i="16"/>
  <c r="S74" i="16" s="1"/>
  <c r="R69" i="16"/>
  <c r="R74" i="16" s="1"/>
  <c r="Q69" i="16"/>
  <c r="Q74" i="16" s="1"/>
  <c r="P69" i="16"/>
  <c r="P74" i="16" s="1"/>
  <c r="Y68" i="16"/>
  <c r="X68" i="16"/>
  <c r="X73" i="16" s="1"/>
  <c r="W68" i="16"/>
  <c r="W73" i="16" s="1"/>
  <c r="V68" i="16"/>
  <c r="V73" i="16" s="1"/>
  <c r="U68" i="16"/>
  <c r="U73" i="16" s="1"/>
  <c r="T68" i="16"/>
  <c r="T73" i="16" s="1"/>
  <c r="S68" i="16"/>
  <c r="R68" i="16"/>
  <c r="Q68" i="16"/>
  <c r="P68" i="16"/>
  <c r="Y60" i="16"/>
  <c r="Y65" i="16" s="1"/>
  <c r="X60" i="16"/>
  <c r="X65" i="16" s="1"/>
  <c r="W60" i="16"/>
  <c r="W65" i="16" s="1"/>
  <c r="V60" i="16"/>
  <c r="V65" i="16" s="1"/>
  <c r="U60" i="16"/>
  <c r="U65" i="16" s="1"/>
  <c r="T60" i="16"/>
  <c r="T65" i="16" s="1"/>
  <c r="S60" i="16"/>
  <c r="S65" i="16" s="1"/>
  <c r="R60" i="16"/>
  <c r="R65" i="16" s="1"/>
  <c r="Q60" i="16"/>
  <c r="Q65" i="16" s="1"/>
  <c r="P60" i="16"/>
  <c r="P65" i="16" s="1"/>
  <c r="Y59" i="16"/>
  <c r="Y64" i="16" s="1"/>
  <c r="X59" i="16"/>
  <c r="X64" i="16" s="1"/>
  <c r="W59" i="16"/>
  <c r="W64" i="16" s="1"/>
  <c r="V59" i="16"/>
  <c r="V64" i="16" s="1"/>
  <c r="U59" i="16"/>
  <c r="U64" i="16" s="1"/>
  <c r="T59" i="16"/>
  <c r="T64" i="16" s="1"/>
  <c r="S59" i="16"/>
  <c r="S64" i="16" s="1"/>
  <c r="R59" i="16"/>
  <c r="R64" i="16" s="1"/>
  <c r="Q59" i="16"/>
  <c r="Q64" i="16" s="1"/>
  <c r="P59" i="16"/>
  <c r="P64" i="16" s="1"/>
  <c r="Y58" i="16"/>
  <c r="Y63" i="16" s="1"/>
  <c r="X58" i="16"/>
  <c r="X63" i="16" s="1"/>
  <c r="W58" i="16"/>
  <c r="W63" i="16" s="1"/>
  <c r="V58" i="16"/>
  <c r="V63" i="16" s="1"/>
  <c r="U58" i="16"/>
  <c r="U63" i="16" s="1"/>
  <c r="T58" i="16"/>
  <c r="S58" i="16"/>
  <c r="R58" i="16"/>
  <c r="R63" i="16" s="1"/>
  <c r="Q58" i="16"/>
  <c r="Q63" i="16" s="1"/>
  <c r="P58" i="16"/>
  <c r="P63" i="16" s="1"/>
  <c r="Y50" i="16"/>
  <c r="Y55" i="16" s="1"/>
  <c r="X50" i="16"/>
  <c r="X55" i="16" s="1"/>
  <c r="W50" i="16"/>
  <c r="W55" i="16" s="1"/>
  <c r="V50" i="16"/>
  <c r="V55" i="16" s="1"/>
  <c r="U50" i="16"/>
  <c r="U55" i="16" s="1"/>
  <c r="T50" i="16"/>
  <c r="T55" i="16" s="1"/>
  <c r="S50" i="16"/>
  <c r="S55" i="16" s="1"/>
  <c r="R50" i="16"/>
  <c r="R55" i="16" s="1"/>
  <c r="Q50" i="16"/>
  <c r="Q55" i="16" s="1"/>
  <c r="P50" i="16"/>
  <c r="P55" i="16" s="1"/>
  <c r="Y49" i="16"/>
  <c r="Y54" i="16" s="1"/>
  <c r="X49" i="16"/>
  <c r="X54" i="16" s="1"/>
  <c r="W49" i="16"/>
  <c r="W54" i="16" s="1"/>
  <c r="V49" i="16"/>
  <c r="V54" i="16" s="1"/>
  <c r="U49" i="16"/>
  <c r="U54" i="16" s="1"/>
  <c r="T49" i="16"/>
  <c r="T54" i="16" s="1"/>
  <c r="S49" i="16"/>
  <c r="S54" i="16" s="1"/>
  <c r="R49" i="16"/>
  <c r="R54" i="16" s="1"/>
  <c r="Q49" i="16"/>
  <c r="Q54" i="16" s="1"/>
  <c r="P49" i="16"/>
  <c r="P54" i="16" s="1"/>
  <c r="Y48" i="16"/>
  <c r="Y53" i="16" s="1"/>
  <c r="X48" i="16"/>
  <c r="X53" i="16" s="1"/>
  <c r="W48" i="16"/>
  <c r="W53" i="16" s="1"/>
  <c r="V48" i="16"/>
  <c r="U48" i="16"/>
  <c r="T48" i="16"/>
  <c r="S48" i="16"/>
  <c r="S53" i="16" s="1"/>
  <c r="R48" i="16"/>
  <c r="R53" i="16" s="1"/>
  <c r="Q48" i="16"/>
  <c r="Q53" i="16" s="1"/>
  <c r="P48" i="16"/>
  <c r="P53" i="16" s="1"/>
  <c r="Y40" i="16"/>
  <c r="Y45" i="16" s="1"/>
  <c r="X40" i="16"/>
  <c r="X45" i="16" s="1"/>
  <c r="W40" i="16"/>
  <c r="W45" i="16" s="1"/>
  <c r="V40" i="16"/>
  <c r="V45" i="16" s="1"/>
  <c r="U40" i="16"/>
  <c r="U45" i="16" s="1"/>
  <c r="T40" i="16"/>
  <c r="T45" i="16" s="1"/>
  <c r="S40" i="16"/>
  <c r="S45" i="16" s="1"/>
  <c r="R40" i="16"/>
  <c r="R45" i="16" s="1"/>
  <c r="Q40" i="16"/>
  <c r="Q45" i="16" s="1"/>
  <c r="P40" i="16"/>
  <c r="P45" i="16" s="1"/>
  <c r="Y39" i="16"/>
  <c r="Y44" i="16" s="1"/>
  <c r="X39" i="16"/>
  <c r="X44" i="16" s="1"/>
  <c r="W39" i="16"/>
  <c r="W44" i="16" s="1"/>
  <c r="V39" i="16"/>
  <c r="V44" i="16" s="1"/>
  <c r="U39" i="16"/>
  <c r="U44" i="16" s="1"/>
  <c r="T39" i="16"/>
  <c r="T44" i="16" s="1"/>
  <c r="S39" i="16"/>
  <c r="R39" i="16"/>
  <c r="R44" i="16" s="1"/>
  <c r="Q39" i="16"/>
  <c r="Q44" i="16" s="1"/>
  <c r="P39" i="16"/>
  <c r="P44" i="16" s="1"/>
  <c r="Y38" i="16"/>
  <c r="Y43" i="16" s="1"/>
  <c r="X38" i="16"/>
  <c r="X43" i="16" s="1"/>
  <c r="W38" i="16"/>
  <c r="W43" i="16" s="1"/>
  <c r="V38" i="16"/>
  <c r="U38" i="16"/>
  <c r="T38" i="16"/>
  <c r="T43" i="16" s="1"/>
  <c r="S38" i="16"/>
  <c r="S43" i="16" s="1"/>
  <c r="R38" i="16"/>
  <c r="R43" i="16" s="1"/>
  <c r="Q38" i="16"/>
  <c r="Q43" i="16" s="1"/>
  <c r="P38" i="16"/>
  <c r="P43" i="16" s="1"/>
  <c r="Y30" i="16"/>
  <c r="Y35" i="16" s="1"/>
  <c r="X30" i="16"/>
  <c r="X35" i="16" s="1"/>
  <c r="W30" i="16"/>
  <c r="W35" i="16" s="1"/>
  <c r="V30" i="16"/>
  <c r="V35" i="16" s="1"/>
  <c r="U30" i="16"/>
  <c r="U35" i="16" s="1"/>
  <c r="T30" i="16"/>
  <c r="S30" i="16"/>
  <c r="S35" i="16" s="1"/>
  <c r="R30" i="16"/>
  <c r="R35" i="16" s="1"/>
  <c r="Q30" i="16"/>
  <c r="Q35" i="16" s="1"/>
  <c r="P30" i="16"/>
  <c r="P35" i="16" s="1"/>
  <c r="Y29" i="16"/>
  <c r="Y34" i="16" s="1"/>
  <c r="X29" i="16"/>
  <c r="X34" i="16" s="1"/>
  <c r="W29" i="16"/>
  <c r="W34" i="16" s="1"/>
  <c r="V29" i="16"/>
  <c r="V34" i="16" s="1"/>
  <c r="U29" i="16"/>
  <c r="U34" i="16" s="1"/>
  <c r="T29" i="16"/>
  <c r="T34" i="16" s="1"/>
  <c r="S29" i="16"/>
  <c r="S34" i="16" s="1"/>
  <c r="R29" i="16"/>
  <c r="R34" i="16" s="1"/>
  <c r="Q29" i="16"/>
  <c r="Q34" i="16" s="1"/>
  <c r="P29" i="16"/>
  <c r="P34" i="16" s="1"/>
  <c r="Y28" i="16"/>
  <c r="Y33" i="16" s="1"/>
  <c r="X28" i="16"/>
  <c r="W28" i="16"/>
  <c r="W33" i="16" s="1"/>
  <c r="V28" i="16"/>
  <c r="U28" i="16"/>
  <c r="T28" i="16"/>
  <c r="T33" i="16" s="1"/>
  <c r="S28" i="16"/>
  <c r="S33" i="16" s="1"/>
  <c r="R28" i="16"/>
  <c r="R33" i="16" s="1"/>
  <c r="Q28" i="16"/>
  <c r="Q33" i="16" s="1"/>
  <c r="P28" i="16"/>
  <c r="Y20" i="16"/>
  <c r="Y25" i="16" s="1"/>
  <c r="X20" i="16"/>
  <c r="X25" i="16" s="1"/>
  <c r="W20" i="16"/>
  <c r="W25" i="16" s="1"/>
  <c r="V20" i="16"/>
  <c r="U20" i="16"/>
  <c r="U25" i="16" s="1"/>
  <c r="T20" i="16"/>
  <c r="T25" i="16" s="1"/>
  <c r="S20" i="16"/>
  <c r="S25" i="16" s="1"/>
  <c r="R20" i="16"/>
  <c r="R25" i="16" s="1"/>
  <c r="Q20" i="16"/>
  <c r="Q25" i="16" s="1"/>
  <c r="P20" i="16"/>
  <c r="P25" i="16" s="1"/>
  <c r="Y19" i="16"/>
  <c r="Y24" i="16" s="1"/>
  <c r="X19" i="16"/>
  <c r="X24" i="16" s="1"/>
  <c r="W19" i="16"/>
  <c r="W24" i="16" s="1"/>
  <c r="V19" i="16"/>
  <c r="V24" i="16" s="1"/>
  <c r="U19" i="16"/>
  <c r="U24" i="16" s="1"/>
  <c r="T19" i="16"/>
  <c r="T24" i="16" s="1"/>
  <c r="S19" i="16"/>
  <c r="S24" i="16" s="1"/>
  <c r="R19" i="16"/>
  <c r="R24" i="16" s="1"/>
  <c r="Q19" i="16"/>
  <c r="Q24" i="16" s="1"/>
  <c r="P19" i="16"/>
  <c r="P24" i="16" s="1"/>
  <c r="Y18" i="16"/>
  <c r="X18" i="16"/>
  <c r="W18" i="16"/>
  <c r="W23" i="16" s="1"/>
  <c r="V18" i="16"/>
  <c r="V23" i="16" s="1"/>
  <c r="U18" i="16"/>
  <c r="U23" i="16" s="1"/>
  <c r="T18" i="16"/>
  <c r="T23" i="16" s="1"/>
  <c r="S18" i="16"/>
  <c r="S23" i="16" s="1"/>
  <c r="R18" i="16"/>
  <c r="Q18" i="16"/>
  <c r="P18" i="16"/>
  <c r="Y10" i="16"/>
  <c r="Y15" i="16" s="1"/>
  <c r="X10" i="16"/>
  <c r="W10" i="16"/>
  <c r="W15" i="16" s="1"/>
  <c r="V10" i="16"/>
  <c r="V15" i="16" s="1"/>
  <c r="U10" i="16"/>
  <c r="U15" i="16" s="1"/>
  <c r="T10" i="16"/>
  <c r="T15" i="16" s="1"/>
  <c r="S10" i="16"/>
  <c r="S15" i="16" s="1"/>
  <c r="R10" i="16"/>
  <c r="R15" i="16" s="1"/>
  <c r="Q10" i="16"/>
  <c r="Q15" i="16" s="1"/>
  <c r="P10" i="16"/>
  <c r="Y9" i="16"/>
  <c r="Y14" i="16" s="1"/>
  <c r="X9" i="16"/>
  <c r="X14" i="16" s="1"/>
  <c r="W9" i="16"/>
  <c r="W14" i="16" s="1"/>
  <c r="V9" i="16"/>
  <c r="V14" i="16" s="1"/>
  <c r="U9" i="16"/>
  <c r="U14" i="16" s="1"/>
  <c r="T9" i="16"/>
  <c r="T14" i="16" s="1"/>
  <c r="S9" i="16"/>
  <c r="S14" i="16" s="1"/>
  <c r="R9" i="16"/>
  <c r="R14" i="16" s="1"/>
  <c r="Q9" i="16"/>
  <c r="Q14" i="16" s="1"/>
  <c r="P9" i="16"/>
  <c r="P14" i="16" s="1"/>
  <c r="Y8" i="16"/>
  <c r="Y13" i="16" s="1"/>
  <c r="X8" i="16"/>
  <c r="X13" i="16" s="1"/>
  <c r="W8" i="16"/>
  <c r="W13" i="16" s="1"/>
  <c r="V8" i="16"/>
  <c r="V13" i="16" s="1"/>
  <c r="U8" i="16"/>
  <c r="T8" i="16"/>
  <c r="S8" i="16"/>
  <c r="R8" i="16"/>
  <c r="R13" i="16" s="1"/>
  <c r="Q8" i="16"/>
  <c r="Q13" i="16" s="1"/>
  <c r="P8" i="16"/>
  <c r="P13" i="16" s="1"/>
  <c r="AK230" i="16"/>
  <c r="AK235" i="16" s="1"/>
  <c r="AJ230" i="16"/>
  <c r="AJ235" i="16" s="1"/>
  <c r="AI230" i="16"/>
  <c r="AI235" i="16" s="1"/>
  <c r="AH230" i="16"/>
  <c r="AH235" i="16" s="1"/>
  <c r="AG230" i="16"/>
  <c r="AG235" i="16" s="1"/>
  <c r="AF230" i="16"/>
  <c r="AF235" i="16" s="1"/>
  <c r="AE230" i="16"/>
  <c r="AE235" i="16" s="1"/>
  <c r="AD230" i="16"/>
  <c r="AD235" i="16" s="1"/>
  <c r="AC230" i="16"/>
  <c r="AC235" i="16" s="1"/>
  <c r="AB230" i="16"/>
  <c r="AB235" i="16" s="1"/>
  <c r="AK229" i="16"/>
  <c r="AK234" i="16" s="1"/>
  <c r="AJ229" i="16"/>
  <c r="AJ234" i="16" s="1"/>
  <c r="AI229" i="16"/>
  <c r="AI234" i="16" s="1"/>
  <c r="AH229" i="16"/>
  <c r="AH234" i="16" s="1"/>
  <c r="AG229" i="16"/>
  <c r="AG234" i="16" s="1"/>
  <c r="AF229" i="16"/>
  <c r="AF234" i="16" s="1"/>
  <c r="AE229" i="16"/>
  <c r="AE234" i="16" s="1"/>
  <c r="AD229" i="16"/>
  <c r="AD234" i="16" s="1"/>
  <c r="AC229" i="16"/>
  <c r="AC234" i="16" s="1"/>
  <c r="AB229" i="16"/>
  <c r="AB234" i="16" s="1"/>
  <c r="AK228" i="16"/>
  <c r="AJ228" i="16"/>
  <c r="AI228" i="16"/>
  <c r="AI233" i="16" s="1"/>
  <c r="AH228" i="16"/>
  <c r="AH233" i="16" s="1"/>
  <c r="AG228" i="16"/>
  <c r="AG233" i="16" s="1"/>
  <c r="AF228" i="16"/>
  <c r="AF233" i="16" s="1"/>
  <c r="AE228" i="16"/>
  <c r="AE233" i="16" s="1"/>
  <c r="AD228" i="16"/>
  <c r="AD233" i="16" s="1"/>
  <c r="AC228" i="16"/>
  <c r="AB228" i="16"/>
  <c r="AB233" i="16" s="1"/>
  <c r="AK220" i="16"/>
  <c r="AK225" i="16" s="1"/>
  <c r="AJ220" i="16"/>
  <c r="AJ225" i="16" s="1"/>
  <c r="AI220" i="16"/>
  <c r="AI225" i="16" s="1"/>
  <c r="AH220" i="16"/>
  <c r="AH225" i="16" s="1"/>
  <c r="AG220" i="16"/>
  <c r="AG225" i="16" s="1"/>
  <c r="AF220" i="16"/>
  <c r="AF225" i="16" s="1"/>
  <c r="AE220" i="16"/>
  <c r="AE225" i="16" s="1"/>
  <c r="AD220" i="16"/>
  <c r="AD225" i="16" s="1"/>
  <c r="AC220" i="16"/>
  <c r="AC225" i="16" s="1"/>
  <c r="AB220" i="16"/>
  <c r="AB225" i="16" s="1"/>
  <c r="AK219" i="16"/>
  <c r="AK224" i="16" s="1"/>
  <c r="AJ219" i="16"/>
  <c r="AJ224" i="16" s="1"/>
  <c r="AI219" i="16"/>
  <c r="AI224" i="16" s="1"/>
  <c r="AH219" i="16"/>
  <c r="AH224" i="16" s="1"/>
  <c r="AG219" i="16"/>
  <c r="AG224" i="16" s="1"/>
  <c r="AF219" i="16"/>
  <c r="AF224" i="16" s="1"/>
  <c r="AE219" i="16"/>
  <c r="AE224" i="16" s="1"/>
  <c r="AD219" i="16"/>
  <c r="AD224" i="16" s="1"/>
  <c r="AC219" i="16"/>
  <c r="AC224" i="16" s="1"/>
  <c r="AB219" i="16"/>
  <c r="AB224" i="16" s="1"/>
  <c r="AK218" i="16"/>
  <c r="AJ218" i="16"/>
  <c r="AI218" i="16"/>
  <c r="AI223" i="16" s="1"/>
  <c r="AH218" i="16"/>
  <c r="AH223" i="16" s="1"/>
  <c r="AG218" i="16"/>
  <c r="AG223" i="16" s="1"/>
  <c r="AF218" i="16"/>
  <c r="AF223" i="16" s="1"/>
  <c r="AE218" i="16"/>
  <c r="AE223" i="16" s="1"/>
  <c r="AD218" i="16"/>
  <c r="AD223" i="16" s="1"/>
  <c r="AC218" i="16"/>
  <c r="AB218" i="16"/>
  <c r="AK240" i="16"/>
  <c r="AK245" i="16" s="1"/>
  <c r="AJ240" i="16"/>
  <c r="AJ245" i="16" s="1"/>
  <c r="AI240" i="16"/>
  <c r="AI245" i="16" s="1"/>
  <c r="AH240" i="16"/>
  <c r="AH245" i="16" s="1"/>
  <c r="AG240" i="16"/>
  <c r="AG245" i="16" s="1"/>
  <c r="AF240" i="16"/>
  <c r="AF245" i="16" s="1"/>
  <c r="AE240" i="16"/>
  <c r="AE245" i="16" s="1"/>
  <c r="AD240" i="16"/>
  <c r="AD245" i="16" s="1"/>
  <c r="AC240" i="16"/>
  <c r="AC245" i="16" s="1"/>
  <c r="AB240" i="16"/>
  <c r="AB245" i="16" s="1"/>
  <c r="AK239" i="16"/>
  <c r="AK244" i="16" s="1"/>
  <c r="AJ239" i="16"/>
  <c r="AJ244" i="16" s="1"/>
  <c r="AI239" i="16"/>
  <c r="AI244" i="16" s="1"/>
  <c r="AH239" i="16"/>
  <c r="AG239" i="16"/>
  <c r="AG244" i="16" s="1"/>
  <c r="AF239" i="16"/>
  <c r="AF244" i="16" s="1"/>
  <c r="AE239" i="16"/>
  <c r="AE244" i="16" s="1"/>
  <c r="AD239" i="16"/>
  <c r="AD244" i="16" s="1"/>
  <c r="AC239" i="16"/>
  <c r="AC244" i="16" s="1"/>
  <c r="AB239" i="16"/>
  <c r="AB244" i="16" s="1"/>
  <c r="AK238" i="16"/>
  <c r="AJ238" i="16"/>
  <c r="AI238" i="16"/>
  <c r="AI243" i="16" s="1"/>
  <c r="AH238" i="16"/>
  <c r="AH243" i="16" s="1"/>
  <c r="AG238" i="16"/>
  <c r="AG243" i="16" s="1"/>
  <c r="AF238" i="16"/>
  <c r="AF243" i="16" s="1"/>
  <c r="AE238" i="16"/>
  <c r="AE243" i="16" s="1"/>
  <c r="AD238" i="16"/>
  <c r="AD243" i="16" s="1"/>
  <c r="AC238" i="16"/>
  <c r="AB238" i="16"/>
  <c r="AB243" i="16" s="1"/>
  <c r="AK210" i="16"/>
  <c r="AK215" i="16" s="1"/>
  <c r="AJ210" i="16"/>
  <c r="AJ215" i="16" s="1"/>
  <c r="AI210" i="16"/>
  <c r="AI215" i="16" s="1"/>
  <c r="AH210" i="16"/>
  <c r="AH215" i="16" s="1"/>
  <c r="AG210" i="16"/>
  <c r="AG215" i="16" s="1"/>
  <c r="AF210" i="16"/>
  <c r="AF215" i="16" s="1"/>
  <c r="AE210" i="16"/>
  <c r="AE215" i="16" s="1"/>
  <c r="AD210" i="16"/>
  <c r="AD215" i="16" s="1"/>
  <c r="AC210" i="16"/>
  <c r="AC215" i="16" s="1"/>
  <c r="AB210" i="16"/>
  <c r="AB215" i="16" s="1"/>
  <c r="AK209" i="16"/>
  <c r="AK214" i="16" s="1"/>
  <c r="AJ209" i="16"/>
  <c r="AJ214" i="16" s="1"/>
  <c r="AI209" i="16"/>
  <c r="AI214" i="16" s="1"/>
  <c r="AH209" i="16"/>
  <c r="AH214" i="16" s="1"/>
  <c r="AG209" i="16"/>
  <c r="AG214" i="16" s="1"/>
  <c r="AF209" i="16"/>
  <c r="AF214" i="16" s="1"/>
  <c r="AE209" i="16"/>
  <c r="AE214" i="16" s="1"/>
  <c r="AD209" i="16"/>
  <c r="AD214" i="16" s="1"/>
  <c r="AC209" i="16"/>
  <c r="AC214" i="16" s="1"/>
  <c r="AB209" i="16"/>
  <c r="AB214" i="16" s="1"/>
  <c r="AK208" i="16"/>
  <c r="AJ208" i="16"/>
  <c r="AI208" i="16"/>
  <c r="AI213" i="16" s="1"/>
  <c r="AH208" i="16"/>
  <c r="AH213" i="16" s="1"/>
  <c r="AG208" i="16"/>
  <c r="AG213" i="16" s="1"/>
  <c r="AF208" i="16"/>
  <c r="AF213" i="16" s="1"/>
  <c r="AE208" i="16"/>
  <c r="AE213" i="16" s="1"/>
  <c r="AD208" i="16"/>
  <c r="AD213" i="16" s="1"/>
  <c r="AC208" i="16"/>
  <c r="AB208" i="16"/>
  <c r="AK200" i="16"/>
  <c r="AK205" i="16" s="1"/>
  <c r="AJ200" i="16"/>
  <c r="AJ205" i="16" s="1"/>
  <c r="AI200" i="16"/>
  <c r="AI205" i="16" s="1"/>
  <c r="AH200" i="16"/>
  <c r="AH205" i="16" s="1"/>
  <c r="AG200" i="16"/>
  <c r="AG205" i="16" s="1"/>
  <c r="AF200" i="16"/>
  <c r="AF205" i="16" s="1"/>
  <c r="AE200" i="16"/>
  <c r="AE205" i="16" s="1"/>
  <c r="AD200" i="16"/>
  <c r="AD205" i="16" s="1"/>
  <c r="AC200" i="16"/>
  <c r="AC205" i="16" s="1"/>
  <c r="AB200" i="16"/>
  <c r="AB205" i="16" s="1"/>
  <c r="AK199" i="16"/>
  <c r="AK204" i="16" s="1"/>
  <c r="AJ199" i="16"/>
  <c r="AJ204" i="16" s="1"/>
  <c r="AI199" i="16"/>
  <c r="AI204" i="16" s="1"/>
  <c r="AH199" i="16"/>
  <c r="AH204" i="16" s="1"/>
  <c r="AG199" i="16"/>
  <c r="AG204" i="16" s="1"/>
  <c r="AF199" i="16"/>
  <c r="AF204" i="16" s="1"/>
  <c r="AE199" i="16"/>
  <c r="AE204" i="16" s="1"/>
  <c r="AD199" i="16"/>
  <c r="AD204" i="16" s="1"/>
  <c r="AC199" i="16"/>
  <c r="AC204" i="16" s="1"/>
  <c r="AB199" i="16"/>
  <c r="AB204" i="16" s="1"/>
  <c r="AK198" i="16"/>
  <c r="AJ198" i="16"/>
  <c r="AI198" i="16"/>
  <c r="AI203" i="16" s="1"/>
  <c r="AH198" i="16"/>
  <c r="AH203" i="16" s="1"/>
  <c r="AG198" i="16"/>
  <c r="AG203" i="16" s="1"/>
  <c r="AF198" i="16"/>
  <c r="AF203" i="16" s="1"/>
  <c r="AE198" i="16"/>
  <c r="AE203" i="16" s="1"/>
  <c r="AD198" i="16"/>
  <c r="AD203" i="16" s="1"/>
  <c r="AC198" i="16"/>
  <c r="AB198" i="16"/>
  <c r="AK190" i="16"/>
  <c r="AK195" i="16" s="1"/>
  <c r="AJ190" i="16"/>
  <c r="AJ195" i="16" s="1"/>
  <c r="AI190" i="16"/>
  <c r="AI195" i="16" s="1"/>
  <c r="AH190" i="16"/>
  <c r="AH195" i="16" s="1"/>
  <c r="AG190" i="16"/>
  <c r="AG195" i="16" s="1"/>
  <c r="AF190" i="16"/>
  <c r="AF195" i="16" s="1"/>
  <c r="AE190" i="16"/>
  <c r="AE195" i="16" s="1"/>
  <c r="AD190" i="16"/>
  <c r="AD195" i="16" s="1"/>
  <c r="AC190" i="16"/>
  <c r="AC195" i="16" s="1"/>
  <c r="AB190" i="16"/>
  <c r="AB195" i="16" s="1"/>
  <c r="AK189" i="16"/>
  <c r="AK194" i="16" s="1"/>
  <c r="AJ189" i="16"/>
  <c r="AJ194" i="16" s="1"/>
  <c r="AI189" i="16"/>
  <c r="AI194" i="16" s="1"/>
  <c r="AH189" i="16"/>
  <c r="AH194" i="16" s="1"/>
  <c r="AG189" i="16"/>
  <c r="AG194" i="16" s="1"/>
  <c r="AF189" i="16"/>
  <c r="AF194" i="16" s="1"/>
  <c r="AE189" i="16"/>
  <c r="AE194" i="16" s="1"/>
  <c r="AD189" i="16"/>
  <c r="AD194" i="16" s="1"/>
  <c r="AC189" i="16"/>
  <c r="AC194" i="16" s="1"/>
  <c r="AB189" i="16"/>
  <c r="AB194" i="16" s="1"/>
  <c r="AK188" i="16"/>
  <c r="AJ188" i="16"/>
  <c r="AI188" i="16"/>
  <c r="AI193" i="16" s="1"/>
  <c r="AH188" i="16"/>
  <c r="AH193" i="16" s="1"/>
  <c r="AG188" i="16"/>
  <c r="AG193" i="16" s="1"/>
  <c r="AF188" i="16"/>
  <c r="AF193" i="16" s="1"/>
  <c r="AE188" i="16"/>
  <c r="AE193" i="16" s="1"/>
  <c r="AD188" i="16"/>
  <c r="AD193" i="16" s="1"/>
  <c r="AC188" i="16"/>
  <c r="AB188" i="16"/>
  <c r="AK180" i="16"/>
  <c r="AK185" i="16" s="1"/>
  <c r="AJ180" i="16"/>
  <c r="AJ185" i="16" s="1"/>
  <c r="AI180" i="16"/>
  <c r="AI185" i="16" s="1"/>
  <c r="AH180" i="16"/>
  <c r="AH185" i="16" s="1"/>
  <c r="AG180" i="16"/>
  <c r="AG185" i="16" s="1"/>
  <c r="AF180" i="16"/>
  <c r="AF185" i="16" s="1"/>
  <c r="AE180" i="16"/>
  <c r="AE185" i="16" s="1"/>
  <c r="AD180" i="16"/>
  <c r="AD185" i="16" s="1"/>
  <c r="AC180" i="16"/>
  <c r="AC185" i="16" s="1"/>
  <c r="AB180" i="16"/>
  <c r="AB185" i="16" s="1"/>
  <c r="AK179" i="16"/>
  <c r="AK184" i="16" s="1"/>
  <c r="AJ179" i="16"/>
  <c r="AJ184" i="16" s="1"/>
  <c r="AI179" i="16"/>
  <c r="AI184" i="16" s="1"/>
  <c r="AH179" i="16"/>
  <c r="AH184" i="16" s="1"/>
  <c r="AG179" i="16"/>
  <c r="AG184" i="16" s="1"/>
  <c r="AF179" i="16"/>
  <c r="AF184" i="16" s="1"/>
  <c r="AE179" i="16"/>
  <c r="AE184" i="16" s="1"/>
  <c r="AD179" i="16"/>
  <c r="AD184" i="16" s="1"/>
  <c r="AC179" i="16"/>
  <c r="AC184" i="16" s="1"/>
  <c r="AB179" i="16"/>
  <c r="AB184" i="16" s="1"/>
  <c r="AK178" i="16"/>
  <c r="AJ178" i="16"/>
  <c r="AI178" i="16"/>
  <c r="AI183" i="16" s="1"/>
  <c r="AH178" i="16"/>
  <c r="AH183" i="16" s="1"/>
  <c r="AG178" i="16"/>
  <c r="AG183" i="16" s="1"/>
  <c r="AF178" i="16"/>
  <c r="AF183" i="16" s="1"/>
  <c r="AE178" i="16"/>
  <c r="AE183" i="16" s="1"/>
  <c r="AD178" i="16"/>
  <c r="AD183" i="16" s="1"/>
  <c r="AC178" i="16"/>
  <c r="AB178" i="16"/>
  <c r="AK170" i="16"/>
  <c r="AK175" i="16" s="1"/>
  <c r="AJ170" i="16"/>
  <c r="AJ175" i="16" s="1"/>
  <c r="AI170" i="16"/>
  <c r="AI175" i="16" s="1"/>
  <c r="AH170" i="16"/>
  <c r="AH175" i="16" s="1"/>
  <c r="AG170" i="16"/>
  <c r="AG175" i="16" s="1"/>
  <c r="AF170" i="16"/>
  <c r="AF175" i="16" s="1"/>
  <c r="AE170" i="16"/>
  <c r="AE175" i="16" s="1"/>
  <c r="AD170" i="16"/>
  <c r="AD175" i="16" s="1"/>
  <c r="AC170" i="16"/>
  <c r="AC175" i="16" s="1"/>
  <c r="AB170" i="16"/>
  <c r="AB175" i="16" s="1"/>
  <c r="AK169" i="16"/>
  <c r="AK174" i="16" s="1"/>
  <c r="AJ169" i="16"/>
  <c r="AJ174" i="16" s="1"/>
  <c r="AI169" i="16"/>
  <c r="AI174" i="16" s="1"/>
  <c r="AH169" i="16"/>
  <c r="AH174" i="16" s="1"/>
  <c r="AG169" i="16"/>
  <c r="AG174" i="16" s="1"/>
  <c r="AF169" i="16"/>
  <c r="AF174" i="16" s="1"/>
  <c r="AE169" i="16"/>
  <c r="AE174" i="16" s="1"/>
  <c r="AD169" i="16"/>
  <c r="AD174" i="16" s="1"/>
  <c r="AC169" i="16"/>
  <c r="AC174" i="16" s="1"/>
  <c r="AB169" i="16"/>
  <c r="AB174" i="16" s="1"/>
  <c r="AK168" i="16"/>
  <c r="AJ168" i="16"/>
  <c r="AJ173" i="16" s="1"/>
  <c r="AI168" i="16"/>
  <c r="AI173" i="16" s="1"/>
  <c r="AH168" i="16"/>
  <c r="AH173" i="16" s="1"/>
  <c r="AG168" i="16"/>
  <c r="AG173" i="16" s="1"/>
  <c r="AF168" i="16"/>
  <c r="AF173" i="16" s="1"/>
  <c r="AE168" i="16"/>
  <c r="AE173" i="16" s="1"/>
  <c r="AD168" i="16"/>
  <c r="AC168" i="16"/>
  <c r="AB168" i="16"/>
  <c r="AK160" i="16"/>
  <c r="AK165" i="16" s="1"/>
  <c r="AJ160" i="16"/>
  <c r="AJ165" i="16" s="1"/>
  <c r="AI160" i="16"/>
  <c r="AI165" i="16" s="1"/>
  <c r="AH160" i="16"/>
  <c r="AH165" i="16" s="1"/>
  <c r="AG160" i="16"/>
  <c r="AG165" i="16" s="1"/>
  <c r="AF160" i="16"/>
  <c r="AF165" i="16" s="1"/>
  <c r="AE160" i="16"/>
  <c r="AE165" i="16" s="1"/>
  <c r="AD160" i="16"/>
  <c r="AD165" i="16" s="1"/>
  <c r="AC160" i="16"/>
  <c r="AC165" i="16" s="1"/>
  <c r="AB160" i="16"/>
  <c r="AB165" i="16" s="1"/>
  <c r="AK159" i="16"/>
  <c r="AK164" i="16" s="1"/>
  <c r="AJ159" i="16"/>
  <c r="AJ164" i="16" s="1"/>
  <c r="AI159" i="16"/>
  <c r="AI164" i="16" s="1"/>
  <c r="AH159" i="16"/>
  <c r="AH164" i="16" s="1"/>
  <c r="AG159" i="16"/>
  <c r="AG164" i="16" s="1"/>
  <c r="AF159" i="16"/>
  <c r="AF164" i="16" s="1"/>
  <c r="AE159" i="16"/>
  <c r="AE164" i="16" s="1"/>
  <c r="AD159" i="16"/>
  <c r="AD164" i="16" s="1"/>
  <c r="AC159" i="16"/>
  <c r="AC164" i="16" s="1"/>
  <c r="AB159" i="16"/>
  <c r="AB164" i="16" s="1"/>
  <c r="AK158" i="16"/>
  <c r="AJ158" i="16"/>
  <c r="AI158" i="16"/>
  <c r="AI163" i="16" s="1"/>
  <c r="AH158" i="16"/>
  <c r="AH163" i="16" s="1"/>
  <c r="AG158" i="16"/>
  <c r="AG163" i="16" s="1"/>
  <c r="AF158" i="16"/>
  <c r="AF163" i="16" s="1"/>
  <c r="AE158" i="16"/>
  <c r="AE163" i="16" s="1"/>
  <c r="AD158" i="16"/>
  <c r="AD163" i="16" s="1"/>
  <c r="AC158" i="16"/>
  <c r="AB158" i="16"/>
  <c r="AB163" i="16" s="1"/>
  <c r="AK150" i="16"/>
  <c r="AK155" i="16" s="1"/>
  <c r="AJ150" i="16"/>
  <c r="AJ155" i="16" s="1"/>
  <c r="AI150" i="16"/>
  <c r="AI155" i="16" s="1"/>
  <c r="AH150" i="16"/>
  <c r="AH155" i="16" s="1"/>
  <c r="AG150" i="16"/>
  <c r="AG155" i="16" s="1"/>
  <c r="AF150" i="16"/>
  <c r="AF155" i="16" s="1"/>
  <c r="AE150" i="16"/>
  <c r="AE155" i="16" s="1"/>
  <c r="AD150" i="16"/>
  <c r="AD155" i="16" s="1"/>
  <c r="AC150" i="16"/>
  <c r="AC155" i="16" s="1"/>
  <c r="AB150" i="16"/>
  <c r="AB155" i="16" s="1"/>
  <c r="AK149" i="16"/>
  <c r="AK154" i="16" s="1"/>
  <c r="AJ149" i="16"/>
  <c r="AJ154" i="16" s="1"/>
  <c r="AI149" i="16"/>
  <c r="AI154" i="16" s="1"/>
  <c r="AH149" i="16"/>
  <c r="AH154" i="16" s="1"/>
  <c r="AG149" i="16"/>
  <c r="AG154" i="16" s="1"/>
  <c r="AF149" i="16"/>
  <c r="AF154" i="16" s="1"/>
  <c r="AE149" i="16"/>
  <c r="AE154" i="16" s="1"/>
  <c r="AD149" i="16"/>
  <c r="AD154" i="16" s="1"/>
  <c r="AC149" i="16"/>
  <c r="AC154" i="16" s="1"/>
  <c r="AB149" i="16"/>
  <c r="AB154" i="16" s="1"/>
  <c r="AK148" i="16"/>
  <c r="AJ148" i="16"/>
  <c r="AJ153" i="16" s="1"/>
  <c r="AI148" i="16"/>
  <c r="AI153" i="16" s="1"/>
  <c r="AH148" i="16"/>
  <c r="AH153" i="16" s="1"/>
  <c r="AG148" i="16"/>
  <c r="AG153" i="16" s="1"/>
  <c r="AF148" i="16"/>
  <c r="AF153" i="16" s="1"/>
  <c r="AE148" i="16"/>
  <c r="AE153" i="16" s="1"/>
  <c r="AD148" i="16"/>
  <c r="AD153" i="16" s="1"/>
  <c r="AC148" i="16"/>
  <c r="AB148" i="16"/>
  <c r="AK140" i="16"/>
  <c r="AK145" i="16" s="1"/>
  <c r="AJ140" i="16"/>
  <c r="AJ145" i="16" s="1"/>
  <c r="AI140" i="16"/>
  <c r="AI145" i="16" s="1"/>
  <c r="AH140" i="16"/>
  <c r="AH145" i="16" s="1"/>
  <c r="AG140" i="16"/>
  <c r="AG145" i="16" s="1"/>
  <c r="AF140" i="16"/>
  <c r="AF145" i="16" s="1"/>
  <c r="AE140" i="16"/>
  <c r="AE145" i="16" s="1"/>
  <c r="AD140" i="16"/>
  <c r="AD145" i="16" s="1"/>
  <c r="AC140" i="16"/>
  <c r="AC145" i="16" s="1"/>
  <c r="AB140" i="16"/>
  <c r="AB145" i="16" s="1"/>
  <c r="AK139" i="16"/>
  <c r="AK144" i="16" s="1"/>
  <c r="AJ139" i="16"/>
  <c r="AJ144" i="16" s="1"/>
  <c r="AI139" i="16"/>
  <c r="AI144" i="16" s="1"/>
  <c r="AH139" i="16"/>
  <c r="AH144" i="16" s="1"/>
  <c r="AG139" i="16"/>
  <c r="AG144" i="16" s="1"/>
  <c r="AF139" i="16"/>
  <c r="AF144" i="16" s="1"/>
  <c r="AE139" i="16"/>
  <c r="AE144" i="16" s="1"/>
  <c r="AD139" i="16"/>
  <c r="AD144" i="16" s="1"/>
  <c r="AC139" i="16"/>
  <c r="AC144" i="16" s="1"/>
  <c r="AB139" i="16"/>
  <c r="AB144" i="16" s="1"/>
  <c r="AK138" i="16"/>
  <c r="AJ138" i="16"/>
  <c r="AI138" i="16"/>
  <c r="AI143" i="16" s="1"/>
  <c r="AH138" i="16"/>
  <c r="AH143" i="16" s="1"/>
  <c r="AG138" i="16"/>
  <c r="AG143" i="16" s="1"/>
  <c r="AF138" i="16"/>
  <c r="AF143" i="16" s="1"/>
  <c r="AE138" i="16"/>
  <c r="AE143" i="16" s="1"/>
  <c r="AD138" i="16"/>
  <c r="AD143" i="16" s="1"/>
  <c r="AC138" i="16"/>
  <c r="AB138" i="16"/>
  <c r="AK130" i="16"/>
  <c r="AK135" i="16" s="1"/>
  <c r="AJ130" i="16"/>
  <c r="AJ135" i="16" s="1"/>
  <c r="AI130" i="16"/>
  <c r="AI135" i="16" s="1"/>
  <c r="AH130" i="16"/>
  <c r="AH135" i="16" s="1"/>
  <c r="AG130" i="16"/>
  <c r="AG135" i="16" s="1"/>
  <c r="AF130" i="16"/>
  <c r="AF135" i="16" s="1"/>
  <c r="AE130" i="16"/>
  <c r="AE135" i="16" s="1"/>
  <c r="AD130" i="16"/>
  <c r="AD135" i="16" s="1"/>
  <c r="AC130" i="16"/>
  <c r="AC135" i="16" s="1"/>
  <c r="AB130" i="16"/>
  <c r="AB135" i="16" s="1"/>
  <c r="AK129" i="16"/>
  <c r="AK134" i="16" s="1"/>
  <c r="AJ129" i="16"/>
  <c r="AJ134" i="16" s="1"/>
  <c r="AI129" i="16"/>
  <c r="AI134" i="16" s="1"/>
  <c r="AH129" i="16"/>
  <c r="AH134" i="16" s="1"/>
  <c r="AG129" i="16"/>
  <c r="AG134" i="16" s="1"/>
  <c r="AF129" i="16"/>
  <c r="AF134" i="16" s="1"/>
  <c r="AE129" i="16"/>
  <c r="AE134" i="16" s="1"/>
  <c r="AD129" i="16"/>
  <c r="AD134" i="16" s="1"/>
  <c r="AC129" i="16"/>
  <c r="AC134" i="16" s="1"/>
  <c r="AB129" i="16"/>
  <c r="AB134" i="16" s="1"/>
  <c r="AK128" i="16"/>
  <c r="AJ128" i="16"/>
  <c r="AI128" i="16"/>
  <c r="AI133" i="16" s="1"/>
  <c r="AH128" i="16"/>
  <c r="AH133" i="16" s="1"/>
  <c r="AG128" i="16"/>
  <c r="AG133" i="16" s="1"/>
  <c r="AF128" i="16"/>
  <c r="AF133" i="16" s="1"/>
  <c r="AE128" i="16"/>
  <c r="AE133" i="16" s="1"/>
  <c r="AD128" i="16"/>
  <c r="AD133" i="16" s="1"/>
  <c r="AC128" i="16"/>
  <c r="AB128" i="16"/>
  <c r="AK120" i="16"/>
  <c r="AK125" i="16" s="1"/>
  <c r="AJ120" i="16"/>
  <c r="AJ125" i="16" s="1"/>
  <c r="AI120" i="16"/>
  <c r="AI125" i="16" s="1"/>
  <c r="AH120" i="16"/>
  <c r="AH125" i="16" s="1"/>
  <c r="AG120" i="16"/>
  <c r="AG125" i="16" s="1"/>
  <c r="AF120" i="16"/>
  <c r="AF125" i="16" s="1"/>
  <c r="AE120" i="16"/>
  <c r="AE125" i="16" s="1"/>
  <c r="AD120" i="16"/>
  <c r="AD125" i="16" s="1"/>
  <c r="AC120" i="16"/>
  <c r="AC125" i="16" s="1"/>
  <c r="AB120" i="16"/>
  <c r="AB125" i="16" s="1"/>
  <c r="AK119" i="16"/>
  <c r="AK124" i="16" s="1"/>
  <c r="AJ119" i="16"/>
  <c r="AJ124" i="16" s="1"/>
  <c r="AI119" i="16"/>
  <c r="AH119" i="16"/>
  <c r="AH124" i="16" s="1"/>
  <c r="AG119" i="16"/>
  <c r="AG124" i="16" s="1"/>
  <c r="AF119" i="16"/>
  <c r="AF124" i="16" s="1"/>
  <c r="AE119" i="16"/>
  <c r="AE124" i="16" s="1"/>
  <c r="AD119" i="16"/>
  <c r="AC119" i="16"/>
  <c r="AC124" i="16" s="1"/>
  <c r="AB119" i="16"/>
  <c r="AB124" i="16" s="1"/>
  <c r="AK118" i="16"/>
  <c r="AJ118" i="16"/>
  <c r="AJ123" i="16" s="1"/>
  <c r="AI118" i="16"/>
  <c r="AI123" i="16" s="1"/>
  <c r="AH118" i="16"/>
  <c r="AH123" i="16" s="1"/>
  <c r="AG118" i="16"/>
  <c r="AG123" i="16" s="1"/>
  <c r="AF118" i="16"/>
  <c r="AE118" i="16"/>
  <c r="AE123" i="16" s="1"/>
  <c r="AD118" i="16"/>
  <c r="AD123" i="16" s="1"/>
  <c r="AC118" i="16"/>
  <c r="AB118" i="16"/>
  <c r="AB123" i="16" s="1"/>
  <c r="AK110" i="16"/>
  <c r="AK115" i="16" s="1"/>
  <c r="AJ110" i="16"/>
  <c r="AJ115" i="16" s="1"/>
  <c r="AI110" i="16"/>
  <c r="AI115" i="16" s="1"/>
  <c r="AH110" i="16"/>
  <c r="AH115" i="16" s="1"/>
  <c r="AG110" i="16"/>
  <c r="AG115" i="16" s="1"/>
  <c r="AF110" i="16"/>
  <c r="AF115" i="16" s="1"/>
  <c r="AE110" i="16"/>
  <c r="AE115" i="16" s="1"/>
  <c r="AD110" i="16"/>
  <c r="AD115" i="16" s="1"/>
  <c r="AC110" i="16"/>
  <c r="AC115" i="16" s="1"/>
  <c r="AB110" i="16"/>
  <c r="AB115" i="16" s="1"/>
  <c r="AK109" i="16"/>
  <c r="AK114" i="16" s="1"/>
  <c r="AJ109" i="16"/>
  <c r="AJ114" i="16" s="1"/>
  <c r="AI109" i="16"/>
  <c r="AH109" i="16"/>
  <c r="AH114" i="16" s="1"/>
  <c r="AG109" i="16"/>
  <c r="AG114" i="16" s="1"/>
  <c r="AF109" i="16"/>
  <c r="AF114" i="16" s="1"/>
  <c r="AE109" i="16"/>
  <c r="AE114" i="16" s="1"/>
  <c r="AD109" i="16"/>
  <c r="AC109" i="16"/>
  <c r="AC114" i="16" s="1"/>
  <c r="AB109" i="16"/>
  <c r="AB114" i="16" s="1"/>
  <c r="AK108" i="16"/>
  <c r="AK113" i="16" s="1"/>
  <c r="AJ108" i="16"/>
  <c r="AJ113" i="16" s="1"/>
  <c r="AI108" i="16"/>
  <c r="AI113" i="16" s="1"/>
  <c r="AH108" i="16"/>
  <c r="AH113" i="16" s="1"/>
  <c r="AG108" i="16"/>
  <c r="AG113" i="16" s="1"/>
  <c r="AF108" i="16"/>
  <c r="AE108" i="16"/>
  <c r="AE113" i="16" s="1"/>
  <c r="AD108" i="16"/>
  <c r="AD113" i="16" s="1"/>
  <c r="AC108" i="16"/>
  <c r="AB108" i="16"/>
  <c r="AB113" i="16" s="1"/>
  <c r="AK100" i="16"/>
  <c r="AK105" i="16" s="1"/>
  <c r="AJ100" i="16"/>
  <c r="AJ105" i="16" s="1"/>
  <c r="AI100" i="16"/>
  <c r="AI105" i="16" s="1"/>
  <c r="AH100" i="16"/>
  <c r="AH105" i="16" s="1"/>
  <c r="AG100" i="16"/>
  <c r="AG105" i="16" s="1"/>
  <c r="AF100" i="16"/>
  <c r="AF105" i="16" s="1"/>
  <c r="AE100" i="16"/>
  <c r="AD100" i="16"/>
  <c r="AD105" i="16" s="1"/>
  <c r="AC100" i="16"/>
  <c r="AC105" i="16" s="1"/>
  <c r="AB100" i="16"/>
  <c r="AB105" i="16" s="1"/>
  <c r="AK99" i="16"/>
  <c r="AK104" i="16" s="1"/>
  <c r="AJ99" i="16"/>
  <c r="AJ104" i="16" s="1"/>
  <c r="AI99" i="16"/>
  <c r="AI104" i="16" s="1"/>
  <c r="AH99" i="16"/>
  <c r="AH104" i="16" s="1"/>
  <c r="AG99" i="16"/>
  <c r="AG104" i="16" s="1"/>
  <c r="AF99" i="16"/>
  <c r="AF104" i="16" s="1"/>
  <c r="AE99" i="16"/>
  <c r="AE104" i="16" s="1"/>
  <c r="AD99" i="16"/>
  <c r="AC99" i="16"/>
  <c r="AC104" i="16" s="1"/>
  <c r="AB99" i="16"/>
  <c r="AB104" i="16" s="1"/>
  <c r="AK98" i="16"/>
  <c r="AJ98" i="16"/>
  <c r="AJ103" i="16" s="1"/>
  <c r="AI98" i="16"/>
  <c r="AI103" i="16" s="1"/>
  <c r="AH98" i="16"/>
  <c r="AH103" i="16" s="1"/>
  <c r="AG98" i="16"/>
  <c r="AG103" i="16" s="1"/>
  <c r="AF98" i="16"/>
  <c r="AE98" i="16"/>
  <c r="AE103" i="16" s="1"/>
  <c r="AD98" i="16"/>
  <c r="AD103" i="16" s="1"/>
  <c r="AC98" i="16"/>
  <c r="AB98" i="16"/>
  <c r="AB103" i="16" s="1"/>
  <c r="AK90" i="16"/>
  <c r="AK95" i="16" s="1"/>
  <c r="AJ90" i="16"/>
  <c r="AJ95" i="16" s="1"/>
  <c r="AI90" i="16"/>
  <c r="AI95" i="16" s="1"/>
  <c r="AH90" i="16"/>
  <c r="AH95" i="16" s="1"/>
  <c r="AG90" i="16"/>
  <c r="AG95" i="16" s="1"/>
  <c r="AF90" i="16"/>
  <c r="AF95" i="16" s="1"/>
  <c r="AE90" i="16"/>
  <c r="AE95" i="16" s="1"/>
  <c r="AD90" i="16"/>
  <c r="AD95" i="16" s="1"/>
  <c r="AC90" i="16"/>
  <c r="AC95" i="16" s="1"/>
  <c r="AB90" i="16"/>
  <c r="AB95" i="16" s="1"/>
  <c r="AK89" i="16"/>
  <c r="AK94" i="16" s="1"/>
  <c r="AJ89" i="16"/>
  <c r="AJ94" i="16" s="1"/>
  <c r="AI89" i="16"/>
  <c r="AH89" i="16"/>
  <c r="AH94" i="16" s="1"/>
  <c r="AG89" i="16"/>
  <c r="AG94" i="16" s="1"/>
  <c r="AF89" i="16"/>
  <c r="AF94" i="16" s="1"/>
  <c r="AE89" i="16"/>
  <c r="AE94" i="16" s="1"/>
  <c r="AD89" i="16"/>
  <c r="AD94" i="16" s="1"/>
  <c r="AC89" i="16"/>
  <c r="AC94" i="16" s="1"/>
  <c r="AB89" i="16"/>
  <c r="AB94" i="16" s="1"/>
  <c r="AK88" i="16"/>
  <c r="AJ88" i="16"/>
  <c r="AJ93" i="16" s="1"/>
  <c r="AI88" i="16"/>
  <c r="AI93" i="16" s="1"/>
  <c r="AH88" i="16"/>
  <c r="AG88" i="16"/>
  <c r="AG93" i="16" s="1"/>
  <c r="AF88" i="16"/>
  <c r="AE88" i="16"/>
  <c r="AE93" i="16" s="1"/>
  <c r="AD88" i="16"/>
  <c r="AD93" i="16" s="1"/>
  <c r="AC88" i="16"/>
  <c r="AB88" i="16"/>
  <c r="AB93" i="16" s="1"/>
  <c r="AK80" i="16"/>
  <c r="AK85" i="16" s="1"/>
  <c r="AJ80" i="16"/>
  <c r="AJ85" i="16" s="1"/>
  <c r="AI80" i="16"/>
  <c r="AI85" i="16" s="1"/>
  <c r="AH80" i="16"/>
  <c r="AH85" i="16" s="1"/>
  <c r="AG80" i="16"/>
  <c r="AG85" i="16" s="1"/>
  <c r="AF80" i="16"/>
  <c r="AF85" i="16" s="1"/>
  <c r="AE80" i="16"/>
  <c r="AE85" i="16" s="1"/>
  <c r="AD80" i="16"/>
  <c r="AD85" i="16" s="1"/>
  <c r="AC80" i="16"/>
  <c r="AC85" i="16" s="1"/>
  <c r="AB80" i="16"/>
  <c r="AB85" i="16" s="1"/>
  <c r="AK79" i="16"/>
  <c r="AK84" i="16" s="1"/>
  <c r="AJ79" i="16"/>
  <c r="AJ84" i="16" s="1"/>
  <c r="AI79" i="16"/>
  <c r="AI84" i="16" s="1"/>
  <c r="AH79" i="16"/>
  <c r="AH84" i="16" s="1"/>
  <c r="AG79" i="16"/>
  <c r="AG84" i="16" s="1"/>
  <c r="AF79" i="16"/>
  <c r="AF84" i="16" s="1"/>
  <c r="AE79" i="16"/>
  <c r="AE84" i="16" s="1"/>
  <c r="AD79" i="16"/>
  <c r="AC79" i="16"/>
  <c r="AC84" i="16" s="1"/>
  <c r="AB79" i="16"/>
  <c r="AB84" i="16" s="1"/>
  <c r="AK78" i="16"/>
  <c r="AJ78" i="16"/>
  <c r="AJ83" i="16" s="1"/>
  <c r="AI78" i="16"/>
  <c r="AI83" i="16" s="1"/>
  <c r="AH78" i="16"/>
  <c r="AH83" i="16" s="1"/>
  <c r="AG78" i="16"/>
  <c r="AG83" i="16" s="1"/>
  <c r="AF78" i="16"/>
  <c r="AE78" i="16"/>
  <c r="AD78" i="16"/>
  <c r="AD83" i="16" s="1"/>
  <c r="AC78" i="16"/>
  <c r="AC83" i="16" s="1"/>
  <c r="AB78" i="16"/>
  <c r="AB83" i="16" s="1"/>
  <c r="AK70" i="16"/>
  <c r="AK75" i="16" s="1"/>
  <c r="AJ70" i="16"/>
  <c r="AJ75" i="16" s="1"/>
  <c r="AI70" i="16"/>
  <c r="AI75" i="16" s="1"/>
  <c r="AH70" i="16"/>
  <c r="AH75" i="16" s="1"/>
  <c r="AG70" i="16"/>
  <c r="AG75" i="16" s="1"/>
  <c r="AF70" i="16"/>
  <c r="AF75" i="16" s="1"/>
  <c r="AE70" i="16"/>
  <c r="AE75" i="16" s="1"/>
  <c r="AD70" i="16"/>
  <c r="AD75" i="16" s="1"/>
  <c r="AC70" i="16"/>
  <c r="AC75" i="16" s="1"/>
  <c r="AB70" i="16"/>
  <c r="AB75" i="16" s="1"/>
  <c r="AK69" i="16"/>
  <c r="AK74" i="16" s="1"/>
  <c r="AJ69" i="16"/>
  <c r="AJ74" i="16" s="1"/>
  <c r="AI69" i="16"/>
  <c r="AH69" i="16"/>
  <c r="AH74" i="16" s="1"/>
  <c r="AG69" i="16"/>
  <c r="AG74" i="16" s="1"/>
  <c r="AF69" i="16"/>
  <c r="AF74" i="16" s="1"/>
  <c r="AE69" i="16"/>
  <c r="AE74" i="16" s="1"/>
  <c r="AD69" i="16"/>
  <c r="AC69" i="16"/>
  <c r="AC74" i="16" s="1"/>
  <c r="AB69" i="16"/>
  <c r="AB74" i="16" s="1"/>
  <c r="AK68" i="16"/>
  <c r="AJ68" i="16"/>
  <c r="AJ73" i="16" s="1"/>
  <c r="AI68" i="16"/>
  <c r="AI73" i="16" s="1"/>
  <c r="AH68" i="16"/>
  <c r="AG68" i="16"/>
  <c r="AG73" i="16" s="1"/>
  <c r="AF68" i="16"/>
  <c r="AE68" i="16"/>
  <c r="AE73" i="16" s="1"/>
  <c r="AD68" i="16"/>
  <c r="AD73" i="16" s="1"/>
  <c r="AC68" i="16"/>
  <c r="AB68" i="16"/>
  <c r="AB73" i="16" s="1"/>
  <c r="AK60" i="16"/>
  <c r="AK65" i="16" s="1"/>
  <c r="AJ60" i="16"/>
  <c r="AJ65" i="16" s="1"/>
  <c r="AI60" i="16"/>
  <c r="AI65" i="16" s="1"/>
  <c r="AH60" i="16"/>
  <c r="AH65" i="16" s="1"/>
  <c r="AG60" i="16"/>
  <c r="AG65" i="16" s="1"/>
  <c r="AF60" i="16"/>
  <c r="AF65" i="16" s="1"/>
  <c r="AE60" i="16"/>
  <c r="AE65" i="16" s="1"/>
  <c r="AD60" i="16"/>
  <c r="AD65" i="16" s="1"/>
  <c r="AC60" i="16"/>
  <c r="AC65" i="16" s="1"/>
  <c r="AB60" i="16"/>
  <c r="AB65" i="16" s="1"/>
  <c r="AK59" i="16"/>
  <c r="AK64" i="16" s="1"/>
  <c r="AJ59" i="16"/>
  <c r="AJ64" i="16" s="1"/>
  <c r="AI59" i="16"/>
  <c r="AH59" i="16"/>
  <c r="AH64" i="16" s="1"/>
  <c r="AG59" i="16"/>
  <c r="AG64" i="16" s="1"/>
  <c r="AF59" i="16"/>
  <c r="AF64" i="16" s="1"/>
  <c r="AE59" i="16"/>
  <c r="AE64" i="16" s="1"/>
  <c r="AD59" i="16"/>
  <c r="AC59" i="16"/>
  <c r="AC64" i="16" s="1"/>
  <c r="AB59" i="16"/>
  <c r="AB64" i="16" s="1"/>
  <c r="AK58" i="16"/>
  <c r="AJ58" i="16"/>
  <c r="AJ63" i="16" s="1"/>
  <c r="AI58" i="16"/>
  <c r="AI63" i="16" s="1"/>
  <c r="AH58" i="16"/>
  <c r="AH63" i="16" s="1"/>
  <c r="AG58" i="16"/>
  <c r="AG63" i="16" s="1"/>
  <c r="AF58" i="16"/>
  <c r="AE58" i="16"/>
  <c r="AE63" i="16" s="1"/>
  <c r="AD58" i="16"/>
  <c r="AD63" i="16" s="1"/>
  <c r="AC58" i="16"/>
  <c r="AB58" i="16"/>
  <c r="AB63" i="16" s="1"/>
  <c r="AK50" i="16"/>
  <c r="AK55" i="16" s="1"/>
  <c r="AJ50" i="16"/>
  <c r="AJ55" i="16" s="1"/>
  <c r="AI50" i="16"/>
  <c r="AI55" i="16" s="1"/>
  <c r="AH50" i="16"/>
  <c r="AH55" i="16" s="1"/>
  <c r="AG50" i="16"/>
  <c r="AG55" i="16" s="1"/>
  <c r="AF50" i="16"/>
  <c r="AF55" i="16" s="1"/>
  <c r="AE50" i="16"/>
  <c r="AE55" i="16" s="1"/>
  <c r="AD50" i="16"/>
  <c r="AD55" i="16" s="1"/>
  <c r="AC50" i="16"/>
  <c r="AC55" i="16" s="1"/>
  <c r="AB50" i="16"/>
  <c r="AB55" i="16" s="1"/>
  <c r="AK49" i="16"/>
  <c r="AK54" i="16" s="1"/>
  <c r="AJ49" i="16"/>
  <c r="AJ54" i="16" s="1"/>
  <c r="AI49" i="16"/>
  <c r="AH49" i="16"/>
  <c r="AH54" i="16" s="1"/>
  <c r="AG49" i="16"/>
  <c r="AG54" i="16" s="1"/>
  <c r="AF49" i="16"/>
  <c r="AF54" i="16" s="1"/>
  <c r="AE49" i="16"/>
  <c r="AE54" i="16" s="1"/>
  <c r="AD49" i="16"/>
  <c r="AD54" i="16" s="1"/>
  <c r="AC49" i="16"/>
  <c r="AC54" i="16" s="1"/>
  <c r="AB49" i="16"/>
  <c r="AB54" i="16" s="1"/>
  <c r="AK48" i="16"/>
  <c r="AJ48" i="16"/>
  <c r="AJ53" i="16" s="1"/>
  <c r="AI48" i="16"/>
  <c r="AI53" i="16" s="1"/>
  <c r="AH48" i="16"/>
  <c r="AH53" i="16" s="1"/>
  <c r="AG48" i="16"/>
  <c r="AG53" i="16" s="1"/>
  <c r="AF48" i="16"/>
  <c r="AE48" i="16"/>
  <c r="AE53" i="16" s="1"/>
  <c r="AD48" i="16"/>
  <c r="AD53" i="16" s="1"/>
  <c r="AC48" i="16"/>
  <c r="AB48" i="16"/>
  <c r="AB53" i="16" s="1"/>
  <c r="AK40" i="16"/>
  <c r="AK45" i="16" s="1"/>
  <c r="AJ40" i="16"/>
  <c r="AJ45" i="16" s="1"/>
  <c r="AI40" i="16"/>
  <c r="AI45" i="16" s="1"/>
  <c r="AH40" i="16"/>
  <c r="AH45" i="16" s="1"/>
  <c r="AG40" i="16"/>
  <c r="AG45" i="16" s="1"/>
  <c r="AF40" i="16"/>
  <c r="AF45" i="16" s="1"/>
  <c r="AE40" i="16"/>
  <c r="AE45" i="16" s="1"/>
  <c r="AD40" i="16"/>
  <c r="AD45" i="16" s="1"/>
  <c r="AC40" i="16"/>
  <c r="AC45" i="16" s="1"/>
  <c r="AB40" i="16"/>
  <c r="AB45" i="16" s="1"/>
  <c r="AK39" i="16"/>
  <c r="AK44" i="16" s="1"/>
  <c r="AJ39" i="16"/>
  <c r="AJ44" i="16" s="1"/>
  <c r="AI39" i="16"/>
  <c r="AI44" i="16" s="1"/>
  <c r="AH39" i="16"/>
  <c r="AH44" i="16" s="1"/>
  <c r="AG39" i="16"/>
  <c r="AG44" i="16" s="1"/>
  <c r="AF39" i="16"/>
  <c r="AF44" i="16" s="1"/>
  <c r="AE39" i="16"/>
  <c r="AE44" i="16" s="1"/>
  <c r="AD39" i="16"/>
  <c r="AC39" i="16"/>
  <c r="AC44" i="16" s="1"/>
  <c r="AB39" i="16"/>
  <c r="AB44" i="16" s="1"/>
  <c r="AK38" i="16"/>
  <c r="AJ38" i="16"/>
  <c r="AJ43" i="16" s="1"/>
  <c r="AI38" i="16"/>
  <c r="AI43" i="16" s="1"/>
  <c r="AH38" i="16"/>
  <c r="AH43" i="16" s="1"/>
  <c r="AG38" i="16"/>
  <c r="AG43" i="16" s="1"/>
  <c r="AF38" i="16"/>
  <c r="AE38" i="16"/>
  <c r="AE43" i="16" s="1"/>
  <c r="AD38" i="16"/>
  <c r="AD43" i="16" s="1"/>
  <c r="AC38" i="16"/>
  <c r="AC43" i="16" s="1"/>
  <c r="AB38" i="16"/>
  <c r="AB43" i="16" s="1"/>
  <c r="AK30" i="16"/>
  <c r="AK35" i="16" s="1"/>
  <c r="AJ30" i="16"/>
  <c r="AJ35" i="16" s="1"/>
  <c r="AI30" i="16"/>
  <c r="AI35" i="16" s="1"/>
  <c r="AH30" i="16"/>
  <c r="AH35" i="16" s="1"/>
  <c r="AG30" i="16"/>
  <c r="AG35" i="16" s="1"/>
  <c r="AF30" i="16"/>
  <c r="AF35" i="16" s="1"/>
  <c r="AE30" i="16"/>
  <c r="AE35" i="16" s="1"/>
  <c r="AD30" i="16"/>
  <c r="AD35" i="16" s="1"/>
  <c r="AC30" i="16"/>
  <c r="AC35" i="16" s="1"/>
  <c r="AB30" i="16"/>
  <c r="AB35" i="16" s="1"/>
  <c r="AK29" i="16"/>
  <c r="AK34" i="16" s="1"/>
  <c r="AJ29" i="16"/>
  <c r="AJ34" i="16" s="1"/>
  <c r="AI29" i="16"/>
  <c r="AI34" i="16" s="1"/>
  <c r="AH29" i="16"/>
  <c r="AH34" i="16" s="1"/>
  <c r="AG29" i="16"/>
  <c r="AG34" i="16" s="1"/>
  <c r="AF29" i="16"/>
  <c r="AF34" i="16" s="1"/>
  <c r="AE29" i="16"/>
  <c r="AE34" i="16" s="1"/>
  <c r="AD29" i="16"/>
  <c r="AD34" i="16" s="1"/>
  <c r="AC29" i="16"/>
  <c r="AC34" i="16" s="1"/>
  <c r="AB29" i="16"/>
  <c r="AB34" i="16" s="1"/>
  <c r="AK28" i="16"/>
  <c r="AK33" i="16" s="1"/>
  <c r="AJ28" i="16"/>
  <c r="AJ33" i="16" s="1"/>
  <c r="AI28" i="16"/>
  <c r="AI33" i="16" s="1"/>
  <c r="AH28" i="16"/>
  <c r="AH33" i="16" s="1"/>
  <c r="AG28" i="16"/>
  <c r="AG33" i="16" s="1"/>
  <c r="AF28" i="16"/>
  <c r="AE28" i="16"/>
  <c r="AE33" i="16" s="1"/>
  <c r="AD28" i="16"/>
  <c r="AC28" i="16"/>
  <c r="AB28" i="16"/>
  <c r="AB33" i="16" s="1"/>
  <c r="AK20" i="16"/>
  <c r="AK25" i="16" s="1"/>
  <c r="AJ20" i="16"/>
  <c r="AJ25" i="16" s="1"/>
  <c r="AI20" i="16"/>
  <c r="AI25" i="16" s="1"/>
  <c r="AH20" i="16"/>
  <c r="AH25" i="16" s="1"/>
  <c r="AG20" i="16"/>
  <c r="AG25" i="16" s="1"/>
  <c r="AF20" i="16"/>
  <c r="AF25" i="16" s="1"/>
  <c r="AE20" i="16"/>
  <c r="AE25" i="16" s="1"/>
  <c r="AD20" i="16"/>
  <c r="AD25" i="16" s="1"/>
  <c r="AC20" i="16"/>
  <c r="AC25" i="16" s="1"/>
  <c r="AB20" i="16"/>
  <c r="AB25" i="16" s="1"/>
  <c r="AK19" i="16"/>
  <c r="AK24" i="16" s="1"/>
  <c r="AJ19" i="16"/>
  <c r="AJ24" i="16" s="1"/>
  <c r="AI19" i="16"/>
  <c r="AI24" i="16" s="1"/>
  <c r="AH19" i="16"/>
  <c r="AH24" i="16" s="1"/>
  <c r="AG19" i="16"/>
  <c r="AG24" i="16" s="1"/>
  <c r="AF19" i="16"/>
  <c r="AF24" i="16" s="1"/>
  <c r="AE19" i="16"/>
  <c r="AE24" i="16" s="1"/>
  <c r="AD19" i="16"/>
  <c r="AD24" i="16" s="1"/>
  <c r="AC19" i="16"/>
  <c r="AC24" i="16" s="1"/>
  <c r="AB19" i="16"/>
  <c r="AB24" i="16" s="1"/>
  <c r="AK18" i="16"/>
  <c r="AJ18" i="16"/>
  <c r="AJ23" i="16" s="1"/>
  <c r="AI18" i="16"/>
  <c r="AI23" i="16" s="1"/>
  <c r="AH18" i="16"/>
  <c r="AH23" i="16" s="1"/>
  <c r="AG18" i="16"/>
  <c r="AG23" i="16" s="1"/>
  <c r="AF18" i="16"/>
  <c r="AE18" i="16"/>
  <c r="AD18" i="16"/>
  <c r="AC18" i="16"/>
  <c r="AB18" i="16"/>
  <c r="AB23" i="16" s="1"/>
  <c r="AK10" i="16"/>
  <c r="AK15" i="16" s="1"/>
  <c r="AJ10" i="16"/>
  <c r="AJ15" i="16" s="1"/>
  <c r="AI10" i="16"/>
  <c r="AI15" i="16" s="1"/>
  <c r="AH10" i="16"/>
  <c r="AH15" i="16" s="1"/>
  <c r="AG10" i="16"/>
  <c r="AG15" i="16" s="1"/>
  <c r="AF10" i="16"/>
  <c r="AF15" i="16" s="1"/>
  <c r="AE10" i="16"/>
  <c r="AE15" i="16" s="1"/>
  <c r="AD10" i="16"/>
  <c r="AD15" i="16" s="1"/>
  <c r="AC10" i="16"/>
  <c r="AC15" i="16" s="1"/>
  <c r="AB10" i="16"/>
  <c r="AB15" i="16" s="1"/>
  <c r="AK9" i="16"/>
  <c r="AK14" i="16" s="1"/>
  <c r="AJ9" i="16"/>
  <c r="AJ14" i="16" s="1"/>
  <c r="AI9" i="16"/>
  <c r="AI14" i="16" s="1"/>
  <c r="AH9" i="16"/>
  <c r="AH14" i="16" s="1"/>
  <c r="AG9" i="16"/>
  <c r="AG14" i="16" s="1"/>
  <c r="AF9" i="16"/>
  <c r="AF14" i="16" s="1"/>
  <c r="AE9" i="16"/>
  <c r="AE14" i="16" s="1"/>
  <c r="AD9" i="16"/>
  <c r="AD14" i="16" s="1"/>
  <c r="AC9" i="16"/>
  <c r="AC14" i="16" s="1"/>
  <c r="AB9" i="16"/>
  <c r="AB14" i="16" s="1"/>
  <c r="AK8" i="16"/>
  <c r="AJ8" i="16"/>
  <c r="AJ13" i="16" s="1"/>
  <c r="AI8" i="16"/>
  <c r="AI13" i="16" s="1"/>
  <c r="AH8" i="16"/>
  <c r="AH13" i="16" s="1"/>
  <c r="AG8" i="16"/>
  <c r="AG13" i="16" s="1"/>
  <c r="AF8" i="16"/>
  <c r="AE8" i="16"/>
  <c r="AE13" i="16" s="1"/>
  <c r="AD8" i="16"/>
  <c r="AC8" i="16"/>
  <c r="AB8" i="16"/>
  <c r="AB13" i="16" s="1"/>
  <c r="AW230" i="16"/>
  <c r="AW235" i="16" s="1"/>
  <c r="AV230" i="16"/>
  <c r="AV235" i="16" s="1"/>
  <c r="AU230" i="16"/>
  <c r="AU235" i="16" s="1"/>
  <c r="AT230" i="16"/>
  <c r="AT235" i="16" s="1"/>
  <c r="AS230" i="16"/>
  <c r="AS235" i="16" s="1"/>
  <c r="AR230" i="16"/>
  <c r="AR235" i="16" s="1"/>
  <c r="AQ230" i="16"/>
  <c r="AQ235" i="16" s="1"/>
  <c r="AP230" i="16"/>
  <c r="AP235" i="16" s="1"/>
  <c r="AO230" i="16"/>
  <c r="AO235" i="16" s="1"/>
  <c r="AN230" i="16"/>
  <c r="AN235" i="16" s="1"/>
  <c r="AW229" i="16"/>
  <c r="AW234" i="16" s="1"/>
  <c r="AV229" i="16"/>
  <c r="AV234" i="16" s="1"/>
  <c r="AU229" i="16"/>
  <c r="AU234" i="16" s="1"/>
  <c r="AT229" i="16"/>
  <c r="AT234" i="16" s="1"/>
  <c r="AS229" i="16"/>
  <c r="AS234" i="16" s="1"/>
  <c r="AR229" i="16"/>
  <c r="AR234" i="16" s="1"/>
  <c r="AQ229" i="16"/>
  <c r="AQ234" i="16" s="1"/>
  <c r="AP229" i="16"/>
  <c r="AP234" i="16" s="1"/>
  <c r="AO229" i="16"/>
  <c r="AO234" i="16" s="1"/>
  <c r="AN229" i="16"/>
  <c r="AN234" i="16" s="1"/>
  <c r="AW228" i="16"/>
  <c r="AV228" i="16"/>
  <c r="AU228" i="16"/>
  <c r="AU233" i="16" s="1"/>
  <c r="AT228" i="16"/>
  <c r="AT233" i="16" s="1"/>
  <c r="AS228" i="16"/>
  <c r="AS233" i="16" s="1"/>
  <c r="AR228" i="16"/>
  <c r="AR233" i="16" s="1"/>
  <c r="AQ228" i="16"/>
  <c r="AQ233" i="16" s="1"/>
  <c r="AP228" i="16"/>
  <c r="AP233" i="16" s="1"/>
  <c r="AO228" i="16"/>
  <c r="AN228" i="16"/>
  <c r="AW220" i="16"/>
  <c r="AW225" i="16" s="1"/>
  <c r="AV220" i="16"/>
  <c r="AV225" i="16" s="1"/>
  <c r="AU220" i="16"/>
  <c r="AU225" i="16" s="1"/>
  <c r="AT220" i="16"/>
  <c r="AT225" i="16" s="1"/>
  <c r="AS220" i="16"/>
  <c r="AS225" i="16" s="1"/>
  <c r="AR220" i="16"/>
  <c r="AR225" i="16" s="1"/>
  <c r="AQ220" i="16"/>
  <c r="AQ225" i="16" s="1"/>
  <c r="AP220" i="16"/>
  <c r="AP225" i="16" s="1"/>
  <c r="AO220" i="16"/>
  <c r="AO225" i="16" s="1"/>
  <c r="AN220" i="16"/>
  <c r="AN225" i="16" s="1"/>
  <c r="AW219" i="16"/>
  <c r="AW224" i="16" s="1"/>
  <c r="AV219" i="16"/>
  <c r="AV224" i="16" s="1"/>
  <c r="AU219" i="16"/>
  <c r="AU224" i="16" s="1"/>
  <c r="AT219" i="16"/>
  <c r="AT224" i="16" s="1"/>
  <c r="AS219" i="16"/>
  <c r="AS224" i="16" s="1"/>
  <c r="AR219" i="16"/>
  <c r="AR224" i="16" s="1"/>
  <c r="AQ219" i="16"/>
  <c r="AQ224" i="16" s="1"/>
  <c r="AP219" i="16"/>
  <c r="AP224" i="16" s="1"/>
  <c r="AO219" i="16"/>
  <c r="AO224" i="16" s="1"/>
  <c r="AN219" i="16"/>
  <c r="AN224" i="16" s="1"/>
  <c r="AW218" i="16"/>
  <c r="AV218" i="16"/>
  <c r="AU218" i="16"/>
  <c r="AU223" i="16" s="1"/>
  <c r="AT218" i="16"/>
  <c r="AT223" i="16" s="1"/>
  <c r="AS218" i="16"/>
  <c r="AS223" i="16" s="1"/>
  <c r="AR218" i="16"/>
  <c r="AR223" i="16" s="1"/>
  <c r="AQ218" i="16"/>
  <c r="AQ223" i="16" s="1"/>
  <c r="AP218" i="16"/>
  <c r="AP223" i="16" s="1"/>
  <c r="AO218" i="16"/>
  <c r="AN218" i="16"/>
  <c r="AW240" i="16"/>
  <c r="AW245" i="16" s="1"/>
  <c r="AV240" i="16"/>
  <c r="AV245" i="16" s="1"/>
  <c r="AU240" i="16"/>
  <c r="AU245" i="16" s="1"/>
  <c r="AT240" i="16"/>
  <c r="AT245" i="16" s="1"/>
  <c r="AS240" i="16"/>
  <c r="AS245" i="16" s="1"/>
  <c r="AR240" i="16"/>
  <c r="AR245" i="16" s="1"/>
  <c r="AQ240" i="16"/>
  <c r="AQ245" i="16" s="1"/>
  <c r="AP240" i="16"/>
  <c r="AP245" i="16" s="1"/>
  <c r="AO240" i="16"/>
  <c r="AO245" i="16" s="1"/>
  <c r="AN240" i="16"/>
  <c r="AN245" i="16" s="1"/>
  <c r="AW239" i="16"/>
  <c r="AW244" i="16" s="1"/>
  <c r="AV239" i="16"/>
  <c r="AV244" i="16" s="1"/>
  <c r="AU239" i="16"/>
  <c r="AU244" i="16" s="1"/>
  <c r="AT239" i="16"/>
  <c r="AT244" i="16" s="1"/>
  <c r="AS239" i="16"/>
  <c r="AS244" i="16" s="1"/>
  <c r="AR239" i="16"/>
  <c r="AR244" i="16" s="1"/>
  <c r="AQ239" i="16"/>
  <c r="AQ244" i="16" s="1"/>
  <c r="AP239" i="16"/>
  <c r="AP244" i="16" s="1"/>
  <c r="AO239" i="16"/>
  <c r="AO244" i="16" s="1"/>
  <c r="AN239" i="16"/>
  <c r="AN244" i="16" s="1"/>
  <c r="AW238" i="16"/>
  <c r="AV238" i="16"/>
  <c r="AU238" i="16"/>
  <c r="AU243" i="16" s="1"/>
  <c r="AT238" i="16"/>
  <c r="AT243" i="16" s="1"/>
  <c r="AS238" i="16"/>
  <c r="AS243" i="16" s="1"/>
  <c r="AR238" i="16"/>
  <c r="AR243" i="16" s="1"/>
  <c r="AQ238" i="16"/>
  <c r="AP238" i="16"/>
  <c r="AP243" i="16" s="1"/>
  <c r="AO238" i="16"/>
  <c r="AN238" i="16"/>
  <c r="AW210" i="16"/>
  <c r="AW215" i="16" s="1"/>
  <c r="AV210" i="16"/>
  <c r="AV215" i="16" s="1"/>
  <c r="AU210" i="16"/>
  <c r="AU215" i="16" s="1"/>
  <c r="AT210" i="16"/>
  <c r="AT215" i="16" s="1"/>
  <c r="AS210" i="16"/>
  <c r="AR210" i="16"/>
  <c r="AR215" i="16" s="1"/>
  <c r="AQ210" i="16"/>
  <c r="AQ215" i="16" s="1"/>
  <c r="AP210" i="16"/>
  <c r="AP215" i="16" s="1"/>
  <c r="AO210" i="16"/>
  <c r="AO215" i="16" s="1"/>
  <c r="AN210" i="16"/>
  <c r="AN215" i="16" s="1"/>
  <c r="AW209" i="16"/>
  <c r="AW214" i="16" s="1"/>
  <c r="AV209" i="16"/>
  <c r="AV214" i="16" s="1"/>
  <c r="AU209" i="16"/>
  <c r="AU214" i="16" s="1"/>
  <c r="AT209" i="16"/>
  <c r="AT214" i="16" s="1"/>
  <c r="AS209" i="16"/>
  <c r="AS214" i="16" s="1"/>
  <c r="AR209" i="16"/>
  <c r="AR214" i="16" s="1"/>
  <c r="AQ209" i="16"/>
  <c r="AQ214" i="16" s="1"/>
  <c r="AP209" i="16"/>
  <c r="AP214" i="16" s="1"/>
  <c r="AO209" i="16"/>
  <c r="AO214" i="16" s="1"/>
  <c r="AN209" i="16"/>
  <c r="AN214" i="16" s="1"/>
  <c r="AW208" i="16"/>
  <c r="AV208" i="16"/>
  <c r="AU208" i="16"/>
  <c r="AU213" i="16" s="1"/>
  <c r="AT208" i="16"/>
  <c r="AT213" i="16" s="1"/>
  <c r="AS208" i="16"/>
  <c r="AS213" i="16" s="1"/>
  <c r="AR208" i="16"/>
  <c r="AR213" i="16" s="1"/>
  <c r="AQ208" i="16"/>
  <c r="AQ213" i="16" s="1"/>
  <c r="AP208" i="16"/>
  <c r="AP213" i="16" s="1"/>
  <c r="AO208" i="16"/>
  <c r="AN208" i="16"/>
  <c r="AW200" i="16"/>
  <c r="AW205" i="16" s="1"/>
  <c r="AV200" i="16"/>
  <c r="AV205" i="16" s="1"/>
  <c r="AU200" i="16"/>
  <c r="AU205" i="16" s="1"/>
  <c r="AT200" i="16"/>
  <c r="AT205" i="16" s="1"/>
  <c r="AS200" i="16"/>
  <c r="AR200" i="16"/>
  <c r="AR205" i="16" s="1"/>
  <c r="AQ200" i="16"/>
  <c r="AQ205" i="16" s="1"/>
  <c r="AP200" i="16"/>
  <c r="AP205" i="16" s="1"/>
  <c r="AO200" i="16"/>
  <c r="AO205" i="16" s="1"/>
  <c r="AN200" i="16"/>
  <c r="AN205" i="16" s="1"/>
  <c r="AW199" i="16"/>
  <c r="AW204" i="16" s="1"/>
  <c r="AV199" i="16"/>
  <c r="AV204" i="16" s="1"/>
  <c r="AU199" i="16"/>
  <c r="AU204" i="16" s="1"/>
  <c r="AT199" i="16"/>
  <c r="AT204" i="16" s="1"/>
  <c r="AS199" i="16"/>
  <c r="AS204" i="16" s="1"/>
  <c r="AR199" i="16"/>
  <c r="AR204" i="16" s="1"/>
  <c r="AQ199" i="16"/>
  <c r="AQ204" i="16" s="1"/>
  <c r="AP199" i="16"/>
  <c r="AP204" i="16" s="1"/>
  <c r="AO199" i="16"/>
  <c r="AO204" i="16" s="1"/>
  <c r="AN199" i="16"/>
  <c r="AN204" i="16" s="1"/>
  <c r="AW198" i="16"/>
  <c r="AV198" i="16"/>
  <c r="AU198" i="16"/>
  <c r="AU203" i="16" s="1"/>
  <c r="AT198" i="16"/>
  <c r="AT203" i="16" s="1"/>
  <c r="AS198" i="16"/>
  <c r="AS203" i="16" s="1"/>
  <c r="AR198" i="16"/>
  <c r="AR203" i="16" s="1"/>
  <c r="AQ198" i="16"/>
  <c r="AQ203" i="16" s="1"/>
  <c r="AP198" i="16"/>
  <c r="AP203" i="16" s="1"/>
  <c r="AO198" i="16"/>
  <c r="AN198" i="16"/>
  <c r="AW190" i="16"/>
  <c r="AW195" i="16" s="1"/>
  <c r="AV190" i="16"/>
  <c r="AV195" i="16" s="1"/>
  <c r="AU190" i="16"/>
  <c r="AU195" i="16" s="1"/>
  <c r="AT190" i="16"/>
  <c r="AT195" i="16" s="1"/>
  <c r="AS190" i="16"/>
  <c r="AS195" i="16" s="1"/>
  <c r="AR190" i="16"/>
  <c r="AR195" i="16" s="1"/>
  <c r="AQ190" i="16"/>
  <c r="AQ195" i="16" s="1"/>
  <c r="AP190" i="16"/>
  <c r="AP195" i="16" s="1"/>
  <c r="AO190" i="16"/>
  <c r="AO195" i="16" s="1"/>
  <c r="AN190" i="16"/>
  <c r="AN195" i="16" s="1"/>
  <c r="AW189" i="16"/>
  <c r="AW194" i="16" s="1"/>
  <c r="AV189" i="16"/>
  <c r="AV194" i="16" s="1"/>
  <c r="AU189" i="16"/>
  <c r="AU194" i="16" s="1"/>
  <c r="AT189" i="16"/>
  <c r="AT194" i="16" s="1"/>
  <c r="AS189" i="16"/>
  <c r="AS194" i="16" s="1"/>
  <c r="AR189" i="16"/>
  <c r="AR194" i="16" s="1"/>
  <c r="AQ189" i="16"/>
  <c r="AQ194" i="16" s="1"/>
  <c r="AP189" i="16"/>
  <c r="AP194" i="16" s="1"/>
  <c r="AO189" i="16"/>
  <c r="AO194" i="16" s="1"/>
  <c r="AN189" i="16"/>
  <c r="AN194" i="16" s="1"/>
  <c r="AW188" i="16"/>
  <c r="AV188" i="16"/>
  <c r="AU188" i="16"/>
  <c r="AU193" i="16" s="1"/>
  <c r="AT188" i="16"/>
  <c r="AT193" i="16" s="1"/>
  <c r="AS188" i="16"/>
  <c r="AS193" i="16" s="1"/>
  <c r="AR188" i="16"/>
  <c r="AR193" i="16" s="1"/>
  <c r="AQ188" i="16"/>
  <c r="AP188" i="16"/>
  <c r="AP193" i="16" s="1"/>
  <c r="AO188" i="16"/>
  <c r="AN188" i="16"/>
  <c r="AW180" i="16"/>
  <c r="AW185" i="16" s="1"/>
  <c r="AV180" i="16"/>
  <c r="AV185" i="16" s="1"/>
  <c r="AU180" i="16"/>
  <c r="AU185" i="16" s="1"/>
  <c r="AT180" i="16"/>
  <c r="AT185" i="16" s="1"/>
  <c r="AS180" i="16"/>
  <c r="AS185" i="16" s="1"/>
  <c r="AR180" i="16"/>
  <c r="AR185" i="16" s="1"/>
  <c r="AQ180" i="16"/>
  <c r="AQ185" i="16" s="1"/>
  <c r="AP180" i="16"/>
  <c r="AP185" i="16" s="1"/>
  <c r="AO180" i="16"/>
  <c r="AO185" i="16" s="1"/>
  <c r="AN180" i="16"/>
  <c r="AN185" i="16" s="1"/>
  <c r="AW179" i="16"/>
  <c r="AW184" i="16" s="1"/>
  <c r="AV179" i="16"/>
  <c r="AV184" i="16" s="1"/>
  <c r="AU179" i="16"/>
  <c r="AU184" i="16" s="1"/>
  <c r="AT179" i="16"/>
  <c r="AT184" i="16" s="1"/>
  <c r="AS179" i="16"/>
  <c r="AS184" i="16" s="1"/>
  <c r="AR179" i="16"/>
  <c r="AR184" i="16" s="1"/>
  <c r="AQ179" i="16"/>
  <c r="AQ184" i="16" s="1"/>
  <c r="AP179" i="16"/>
  <c r="AP184" i="16" s="1"/>
  <c r="AO179" i="16"/>
  <c r="AO184" i="16" s="1"/>
  <c r="AN179" i="16"/>
  <c r="AN184" i="16" s="1"/>
  <c r="AW178" i="16"/>
  <c r="AV178" i="16"/>
  <c r="AU178" i="16"/>
  <c r="AU183" i="16" s="1"/>
  <c r="AT178" i="16"/>
  <c r="AT183" i="16" s="1"/>
  <c r="AS178" i="16"/>
  <c r="AS183" i="16" s="1"/>
  <c r="AR178" i="16"/>
  <c r="AR183" i="16" s="1"/>
  <c r="AQ178" i="16"/>
  <c r="AQ183" i="16" s="1"/>
  <c r="AP178" i="16"/>
  <c r="AP183" i="16" s="1"/>
  <c r="AO178" i="16"/>
  <c r="AO183" i="16" s="1"/>
  <c r="AN178" i="16"/>
  <c r="AW170" i="16"/>
  <c r="AW175" i="16" s="1"/>
  <c r="AV170" i="16"/>
  <c r="AV175" i="16" s="1"/>
  <c r="AU170" i="16"/>
  <c r="AU175" i="16" s="1"/>
  <c r="AT170" i="16"/>
  <c r="AT175" i="16" s="1"/>
  <c r="AS170" i="16"/>
  <c r="AS175" i="16" s="1"/>
  <c r="AR170" i="16"/>
  <c r="AR175" i="16" s="1"/>
  <c r="AQ170" i="16"/>
  <c r="AQ175" i="16" s="1"/>
  <c r="AP170" i="16"/>
  <c r="AP175" i="16" s="1"/>
  <c r="AO170" i="16"/>
  <c r="AO175" i="16" s="1"/>
  <c r="AN170" i="16"/>
  <c r="AN175" i="16" s="1"/>
  <c r="AW169" i="16"/>
  <c r="AW174" i="16" s="1"/>
  <c r="AV169" i="16"/>
  <c r="AV174" i="16" s="1"/>
  <c r="AU169" i="16"/>
  <c r="AU174" i="16" s="1"/>
  <c r="AT169" i="16"/>
  <c r="AT174" i="16" s="1"/>
  <c r="AS169" i="16"/>
  <c r="AS174" i="16" s="1"/>
  <c r="AR169" i="16"/>
  <c r="AR174" i="16" s="1"/>
  <c r="AQ169" i="16"/>
  <c r="AQ174" i="16" s="1"/>
  <c r="AP169" i="16"/>
  <c r="AP174" i="16" s="1"/>
  <c r="AO169" i="16"/>
  <c r="AO174" i="16" s="1"/>
  <c r="AN169" i="16"/>
  <c r="AN174" i="16" s="1"/>
  <c r="AW168" i="16"/>
  <c r="AV168" i="16"/>
  <c r="AU168" i="16"/>
  <c r="AU173" i="16" s="1"/>
  <c r="AT168" i="16"/>
  <c r="AT173" i="16" s="1"/>
  <c r="AS168" i="16"/>
  <c r="AS173" i="16" s="1"/>
  <c r="AR168" i="16"/>
  <c r="AR173" i="16" s="1"/>
  <c r="AQ168" i="16"/>
  <c r="AQ173" i="16" s="1"/>
  <c r="AP168" i="16"/>
  <c r="AP173" i="16" s="1"/>
  <c r="AO168" i="16"/>
  <c r="AN168" i="16"/>
  <c r="AW160" i="16"/>
  <c r="AW165" i="16" s="1"/>
  <c r="AV160" i="16"/>
  <c r="AV165" i="16" s="1"/>
  <c r="AU160" i="16"/>
  <c r="AU165" i="16" s="1"/>
  <c r="AT160" i="16"/>
  <c r="AT165" i="16" s="1"/>
  <c r="AS160" i="16"/>
  <c r="AS165" i="16" s="1"/>
  <c r="AR160" i="16"/>
  <c r="AQ160" i="16"/>
  <c r="AQ165" i="16" s="1"/>
  <c r="AP160" i="16"/>
  <c r="AP165" i="16" s="1"/>
  <c r="AO160" i="16"/>
  <c r="AO165" i="16" s="1"/>
  <c r="AN160" i="16"/>
  <c r="AN165" i="16" s="1"/>
  <c r="AW159" i="16"/>
  <c r="AW164" i="16" s="1"/>
  <c r="AV159" i="16"/>
  <c r="AV164" i="16" s="1"/>
  <c r="AU159" i="16"/>
  <c r="AU164" i="16" s="1"/>
  <c r="AT159" i="16"/>
  <c r="AT164" i="16" s="1"/>
  <c r="AS159" i="16"/>
  <c r="AS164" i="16" s="1"/>
  <c r="AR159" i="16"/>
  <c r="AR164" i="16" s="1"/>
  <c r="AQ159" i="16"/>
  <c r="AQ164" i="16" s="1"/>
  <c r="AP159" i="16"/>
  <c r="AP164" i="16" s="1"/>
  <c r="AO159" i="16"/>
  <c r="AO164" i="16" s="1"/>
  <c r="AN159" i="16"/>
  <c r="AN164" i="16" s="1"/>
  <c r="AW158" i="16"/>
  <c r="AV158" i="16"/>
  <c r="AU158" i="16"/>
  <c r="AU163" i="16" s="1"/>
  <c r="AT158" i="16"/>
  <c r="AT163" i="16" s="1"/>
  <c r="AS158" i="16"/>
  <c r="AS163" i="16" s="1"/>
  <c r="AR158" i="16"/>
  <c r="AR163" i="16" s="1"/>
  <c r="AQ158" i="16"/>
  <c r="AQ163" i="16" s="1"/>
  <c r="AP158" i="16"/>
  <c r="AO158" i="16"/>
  <c r="AN158" i="16"/>
  <c r="AW150" i="16"/>
  <c r="AW155" i="16" s="1"/>
  <c r="AV150" i="16"/>
  <c r="AV155" i="16" s="1"/>
  <c r="AU150" i="16"/>
  <c r="AU155" i="16" s="1"/>
  <c r="AT150" i="16"/>
  <c r="AT155" i="16" s="1"/>
  <c r="AS150" i="16"/>
  <c r="AS155" i="16" s="1"/>
  <c r="AR150" i="16"/>
  <c r="AR155" i="16" s="1"/>
  <c r="AQ150" i="16"/>
  <c r="AQ155" i="16" s="1"/>
  <c r="AP150" i="16"/>
  <c r="AP155" i="16" s="1"/>
  <c r="AO150" i="16"/>
  <c r="AO155" i="16" s="1"/>
  <c r="AN150" i="16"/>
  <c r="AN155" i="16" s="1"/>
  <c r="AW149" i="16"/>
  <c r="AW154" i="16" s="1"/>
  <c r="AV149" i="16"/>
  <c r="AV154" i="16" s="1"/>
  <c r="AU149" i="16"/>
  <c r="AU154" i="16" s="1"/>
  <c r="AT149" i="16"/>
  <c r="AT154" i="16" s="1"/>
  <c r="AS149" i="16"/>
  <c r="AS154" i="16" s="1"/>
  <c r="AR149" i="16"/>
  <c r="AR154" i="16" s="1"/>
  <c r="AQ149" i="16"/>
  <c r="AQ154" i="16" s="1"/>
  <c r="AP149" i="16"/>
  <c r="AO149" i="16"/>
  <c r="AO154" i="16" s="1"/>
  <c r="AN149" i="16"/>
  <c r="AN154" i="16" s="1"/>
  <c r="AW148" i="16"/>
  <c r="AV148" i="16"/>
  <c r="AU148" i="16"/>
  <c r="AU153" i="16" s="1"/>
  <c r="AT148" i="16"/>
  <c r="AT153" i="16" s="1"/>
  <c r="AS148" i="16"/>
  <c r="AS153" i="16" s="1"/>
  <c r="AR148" i="16"/>
  <c r="AR153" i="16" s="1"/>
  <c r="AQ148" i="16"/>
  <c r="AQ153" i="16" s="1"/>
  <c r="AP148" i="16"/>
  <c r="AP153" i="16" s="1"/>
  <c r="AO148" i="16"/>
  <c r="AN148" i="16"/>
  <c r="AW140" i="16"/>
  <c r="AW145" i="16" s="1"/>
  <c r="AV140" i="16"/>
  <c r="AV145" i="16" s="1"/>
  <c r="AU140" i="16"/>
  <c r="AU145" i="16" s="1"/>
  <c r="AT140" i="16"/>
  <c r="AT145" i="16" s="1"/>
  <c r="AS140" i="16"/>
  <c r="AS145" i="16" s="1"/>
  <c r="AR140" i="16"/>
  <c r="AR145" i="16" s="1"/>
  <c r="AQ140" i="16"/>
  <c r="AQ145" i="16" s="1"/>
  <c r="AP140" i="16"/>
  <c r="AP145" i="16" s="1"/>
  <c r="AO140" i="16"/>
  <c r="AO145" i="16" s="1"/>
  <c r="AN140" i="16"/>
  <c r="AN145" i="16" s="1"/>
  <c r="AW139" i="16"/>
  <c r="AW144" i="16" s="1"/>
  <c r="AV139" i="16"/>
  <c r="AV144" i="16" s="1"/>
  <c r="AU139" i="16"/>
  <c r="AU144" i="16" s="1"/>
  <c r="AT139" i="16"/>
  <c r="AT144" i="16" s="1"/>
  <c r="AS139" i="16"/>
  <c r="AS144" i="16" s="1"/>
  <c r="AR139" i="16"/>
  <c r="AR144" i="16" s="1"/>
  <c r="AQ139" i="16"/>
  <c r="AQ144" i="16" s="1"/>
  <c r="AP139" i="16"/>
  <c r="AP144" i="16" s="1"/>
  <c r="AO139" i="16"/>
  <c r="AO144" i="16" s="1"/>
  <c r="AN139" i="16"/>
  <c r="AN144" i="16" s="1"/>
  <c r="AW138" i="16"/>
  <c r="AV138" i="16"/>
  <c r="AU138" i="16"/>
  <c r="AU143" i="16" s="1"/>
  <c r="AT138" i="16"/>
  <c r="AT143" i="16" s="1"/>
  <c r="AS138" i="16"/>
  <c r="AS143" i="16" s="1"/>
  <c r="AR138" i="16"/>
  <c r="AR143" i="16" s="1"/>
  <c r="AQ138" i="16"/>
  <c r="AQ143" i="16" s="1"/>
  <c r="AP138" i="16"/>
  <c r="AP143" i="16" s="1"/>
  <c r="AO138" i="16"/>
  <c r="AN138" i="16"/>
  <c r="AW130" i="16"/>
  <c r="AW135" i="16" s="1"/>
  <c r="AV130" i="16"/>
  <c r="AV135" i="16" s="1"/>
  <c r="AU130" i="16"/>
  <c r="AU135" i="16" s="1"/>
  <c r="AT130" i="16"/>
  <c r="AT135" i="16" s="1"/>
  <c r="AS130" i="16"/>
  <c r="AS135" i="16" s="1"/>
  <c r="AR130" i="16"/>
  <c r="AR135" i="16" s="1"/>
  <c r="AQ130" i="16"/>
  <c r="AQ135" i="16" s="1"/>
  <c r="AP130" i="16"/>
  <c r="AP135" i="16" s="1"/>
  <c r="AO130" i="16"/>
  <c r="AO135" i="16" s="1"/>
  <c r="AN130" i="16"/>
  <c r="AN135" i="16" s="1"/>
  <c r="AW129" i="16"/>
  <c r="AW134" i="16" s="1"/>
  <c r="AV129" i="16"/>
  <c r="AV134" i="16" s="1"/>
  <c r="AU129" i="16"/>
  <c r="AU134" i="16" s="1"/>
  <c r="AT129" i="16"/>
  <c r="AT134" i="16" s="1"/>
  <c r="AS129" i="16"/>
  <c r="AS134" i="16" s="1"/>
  <c r="AR129" i="16"/>
  <c r="AR134" i="16" s="1"/>
  <c r="AQ129" i="16"/>
  <c r="AQ134" i="16" s="1"/>
  <c r="AP129" i="16"/>
  <c r="AP134" i="16" s="1"/>
  <c r="AO129" i="16"/>
  <c r="AO134" i="16" s="1"/>
  <c r="AN129" i="16"/>
  <c r="AN134" i="16" s="1"/>
  <c r="AW128" i="16"/>
  <c r="AV128" i="16"/>
  <c r="AU128" i="16"/>
  <c r="AU133" i="16" s="1"/>
  <c r="AT128" i="16"/>
  <c r="AT133" i="16" s="1"/>
  <c r="AS128" i="16"/>
  <c r="AS133" i="16" s="1"/>
  <c r="AR128" i="16"/>
  <c r="AR133" i="16" s="1"/>
  <c r="AQ128" i="16"/>
  <c r="AQ133" i="16" s="1"/>
  <c r="AP128" i="16"/>
  <c r="AO128" i="16"/>
  <c r="AN128" i="16"/>
  <c r="AW120" i="16"/>
  <c r="AW125" i="16" s="1"/>
  <c r="AV120" i="16"/>
  <c r="AV125" i="16" s="1"/>
  <c r="AU120" i="16"/>
  <c r="AU125" i="16" s="1"/>
  <c r="AT120" i="16"/>
  <c r="AT125" i="16" s="1"/>
  <c r="AS120" i="16"/>
  <c r="AS125" i="16" s="1"/>
  <c r="AR120" i="16"/>
  <c r="AR125" i="16" s="1"/>
  <c r="AQ120" i="16"/>
  <c r="AP120" i="16"/>
  <c r="AP125" i="16" s="1"/>
  <c r="AO120" i="16"/>
  <c r="AO125" i="16" s="1"/>
  <c r="AN120" i="16"/>
  <c r="AN125" i="16" s="1"/>
  <c r="AW119" i="16"/>
  <c r="AW124" i="16" s="1"/>
  <c r="AV119" i="16"/>
  <c r="AV124" i="16" s="1"/>
  <c r="AU119" i="16"/>
  <c r="AU124" i="16" s="1"/>
  <c r="AT119" i="16"/>
  <c r="AT124" i="16" s="1"/>
  <c r="AS119" i="16"/>
  <c r="AS124" i="16" s="1"/>
  <c r="AR119" i="16"/>
  <c r="AR124" i="16" s="1"/>
  <c r="AQ119" i="16"/>
  <c r="AQ124" i="16" s="1"/>
  <c r="AP119" i="16"/>
  <c r="AP124" i="16" s="1"/>
  <c r="AO119" i="16"/>
  <c r="AO124" i="16" s="1"/>
  <c r="AN119" i="16"/>
  <c r="AN124" i="16" s="1"/>
  <c r="AW118" i="16"/>
  <c r="AV118" i="16"/>
  <c r="AV123" i="16" s="1"/>
  <c r="AU118" i="16"/>
  <c r="AT118" i="16"/>
  <c r="AS118" i="16"/>
  <c r="AS123" i="16" s="1"/>
  <c r="AR118" i="16"/>
  <c r="AR123" i="16" s="1"/>
  <c r="AQ118" i="16"/>
  <c r="AQ123" i="16" s="1"/>
  <c r="AP118" i="16"/>
  <c r="AP123" i="16" s="1"/>
  <c r="AO118" i="16"/>
  <c r="AN118" i="16"/>
  <c r="AN123" i="16" s="1"/>
  <c r="AW110" i="16"/>
  <c r="AW115" i="16" s="1"/>
  <c r="AV110" i="16"/>
  <c r="AV115" i="16" s="1"/>
  <c r="AU110" i="16"/>
  <c r="AU115" i="16" s="1"/>
  <c r="AT110" i="16"/>
  <c r="AT115" i="16" s="1"/>
  <c r="AS110" i="16"/>
  <c r="AS115" i="16" s="1"/>
  <c r="AR110" i="16"/>
  <c r="AR115" i="16" s="1"/>
  <c r="AQ110" i="16"/>
  <c r="AQ115" i="16" s="1"/>
  <c r="AP110" i="16"/>
  <c r="AP115" i="16" s="1"/>
  <c r="AO110" i="16"/>
  <c r="AO115" i="16" s="1"/>
  <c r="AN110" i="16"/>
  <c r="AN115" i="16" s="1"/>
  <c r="AW109" i="16"/>
  <c r="AW114" i="16" s="1"/>
  <c r="AV109" i="16"/>
  <c r="AV114" i="16" s="1"/>
  <c r="AU109" i="16"/>
  <c r="AU114" i="16" s="1"/>
  <c r="AT109" i="16"/>
  <c r="AT114" i="16" s="1"/>
  <c r="AS109" i="16"/>
  <c r="AS114" i="16" s="1"/>
  <c r="AR109" i="16"/>
  <c r="AR114" i="16" s="1"/>
  <c r="AQ109" i="16"/>
  <c r="AQ114" i="16" s="1"/>
  <c r="AP109" i="16"/>
  <c r="AP114" i="16" s="1"/>
  <c r="AO109" i="16"/>
  <c r="AO114" i="16" s="1"/>
  <c r="AN109" i="16"/>
  <c r="AN114" i="16" s="1"/>
  <c r="AW108" i="16"/>
  <c r="AV108" i="16"/>
  <c r="AV113" i="16" s="1"/>
  <c r="AU108" i="16"/>
  <c r="AU113" i="16" s="1"/>
  <c r="AT108" i="16"/>
  <c r="AS108" i="16"/>
  <c r="AS113" i="16" s="1"/>
  <c r="AR108" i="16"/>
  <c r="AR113" i="16" s="1"/>
  <c r="AQ108" i="16"/>
  <c r="AP108" i="16"/>
  <c r="AP113" i="16" s="1"/>
  <c r="AO108" i="16"/>
  <c r="AO113" i="16" s="1"/>
  <c r="AN108" i="16"/>
  <c r="AN113" i="16" s="1"/>
  <c r="AW100" i="16"/>
  <c r="AW105" i="16" s="1"/>
  <c r="AV100" i="16"/>
  <c r="AV105" i="16" s="1"/>
  <c r="AU100" i="16"/>
  <c r="AU105" i="16" s="1"/>
  <c r="AT100" i="16"/>
  <c r="AT105" i="16" s="1"/>
  <c r="AS100" i="16"/>
  <c r="AS105" i="16" s="1"/>
  <c r="AR100" i="16"/>
  <c r="AR105" i="16" s="1"/>
  <c r="AQ100" i="16"/>
  <c r="AQ105" i="16" s="1"/>
  <c r="AP100" i="16"/>
  <c r="AP105" i="16" s="1"/>
  <c r="AO100" i="16"/>
  <c r="AO105" i="16" s="1"/>
  <c r="AN100" i="16"/>
  <c r="AN105" i="16" s="1"/>
  <c r="AW99" i="16"/>
  <c r="AW104" i="16" s="1"/>
  <c r="AV99" i="16"/>
  <c r="AV104" i="16" s="1"/>
  <c r="AU99" i="16"/>
  <c r="AU104" i="16" s="1"/>
  <c r="AT99" i="16"/>
  <c r="AT104" i="16" s="1"/>
  <c r="AS99" i="16"/>
  <c r="AS104" i="16" s="1"/>
  <c r="AR99" i="16"/>
  <c r="AR104" i="16" s="1"/>
  <c r="AQ99" i="16"/>
  <c r="AQ104" i="16" s="1"/>
  <c r="AP99" i="16"/>
  <c r="AP104" i="16" s="1"/>
  <c r="AO99" i="16"/>
  <c r="AO104" i="16" s="1"/>
  <c r="AN99" i="16"/>
  <c r="AN104" i="16" s="1"/>
  <c r="AW98" i="16"/>
  <c r="AW103" i="16" s="1"/>
  <c r="AV98" i="16"/>
  <c r="AV103" i="16" s="1"/>
  <c r="AU98" i="16"/>
  <c r="AT98" i="16"/>
  <c r="AT103" i="16" s="1"/>
  <c r="AS98" i="16"/>
  <c r="AS103" i="16" s="1"/>
  <c r="AR98" i="16"/>
  <c r="AR103" i="16" s="1"/>
  <c r="AQ98" i="16"/>
  <c r="AQ103" i="16" s="1"/>
  <c r="AP98" i="16"/>
  <c r="AP103" i="16" s="1"/>
  <c r="AO98" i="16"/>
  <c r="AN98" i="16"/>
  <c r="AN103" i="16" s="1"/>
  <c r="AW90" i="16"/>
  <c r="AW95" i="16" s="1"/>
  <c r="AV90" i="16"/>
  <c r="AV95" i="16" s="1"/>
  <c r="AU90" i="16"/>
  <c r="AU95" i="16" s="1"/>
  <c r="AT90" i="16"/>
  <c r="AT95" i="16" s="1"/>
  <c r="AS90" i="16"/>
  <c r="AS95" i="16" s="1"/>
  <c r="AR90" i="16"/>
  <c r="AR95" i="16" s="1"/>
  <c r="AQ90" i="16"/>
  <c r="AP90" i="16"/>
  <c r="AP95" i="16" s="1"/>
  <c r="AO90" i="16"/>
  <c r="AO95" i="16" s="1"/>
  <c r="AN90" i="16"/>
  <c r="AN95" i="16" s="1"/>
  <c r="AW89" i="16"/>
  <c r="AW94" i="16" s="1"/>
  <c r="AV89" i="16"/>
  <c r="AV94" i="16" s="1"/>
  <c r="AU89" i="16"/>
  <c r="AU94" i="16" s="1"/>
  <c r="AT89" i="16"/>
  <c r="AT94" i="16" s="1"/>
  <c r="AS89" i="16"/>
  <c r="AS94" i="16" s="1"/>
  <c r="AR89" i="16"/>
  <c r="AR94" i="16" s="1"/>
  <c r="AQ89" i="16"/>
  <c r="AQ94" i="16" s="1"/>
  <c r="AP89" i="16"/>
  <c r="AP94" i="16" s="1"/>
  <c r="AO89" i="16"/>
  <c r="AO94" i="16" s="1"/>
  <c r="AN89" i="16"/>
  <c r="AN94" i="16" s="1"/>
  <c r="AW88" i="16"/>
  <c r="AW93" i="16" s="1"/>
  <c r="AV88" i="16"/>
  <c r="AV93" i="16" s="1"/>
  <c r="AU88" i="16"/>
  <c r="AU93" i="16" s="1"/>
  <c r="AT88" i="16"/>
  <c r="AS88" i="16"/>
  <c r="AS93" i="16" s="1"/>
  <c r="AR88" i="16"/>
  <c r="AR93" i="16" s="1"/>
  <c r="AQ88" i="16"/>
  <c r="AQ93" i="16" s="1"/>
  <c r="AP88" i="16"/>
  <c r="AP93" i="16" s="1"/>
  <c r="AO88" i="16"/>
  <c r="AN88" i="16"/>
  <c r="AW80" i="16"/>
  <c r="AW85" i="16" s="1"/>
  <c r="AV80" i="16"/>
  <c r="AV85" i="16" s="1"/>
  <c r="AU80" i="16"/>
  <c r="AU85" i="16" s="1"/>
  <c r="AT80" i="16"/>
  <c r="AT85" i="16" s="1"/>
  <c r="AS80" i="16"/>
  <c r="AS85" i="16" s="1"/>
  <c r="AR80" i="16"/>
  <c r="AR85" i="16" s="1"/>
  <c r="AQ80" i="16"/>
  <c r="AQ85" i="16" s="1"/>
  <c r="AP80" i="16"/>
  <c r="AP85" i="16" s="1"/>
  <c r="AO80" i="16"/>
  <c r="AO85" i="16" s="1"/>
  <c r="AN80" i="16"/>
  <c r="AN85" i="16" s="1"/>
  <c r="AW79" i="16"/>
  <c r="AW84" i="16" s="1"/>
  <c r="AV79" i="16"/>
  <c r="AV84" i="16" s="1"/>
  <c r="AU79" i="16"/>
  <c r="AU84" i="16" s="1"/>
  <c r="AT79" i="16"/>
  <c r="AT84" i="16" s="1"/>
  <c r="AS79" i="16"/>
  <c r="AS84" i="16" s="1"/>
  <c r="AR79" i="16"/>
  <c r="AQ79" i="16"/>
  <c r="AQ84" i="16" s="1"/>
  <c r="AP79" i="16"/>
  <c r="AP84" i="16" s="1"/>
  <c r="AO79" i="16"/>
  <c r="AO84" i="16" s="1"/>
  <c r="AN79" i="16"/>
  <c r="AN84" i="16" s="1"/>
  <c r="AW78" i="16"/>
  <c r="AV78" i="16"/>
  <c r="AV83" i="16" s="1"/>
  <c r="AU78" i="16"/>
  <c r="AT78" i="16"/>
  <c r="AS78" i="16"/>
  <c r="AS83" i="16" s="1"/>
  <c r="AR78" i="16"/>
  <c r="AR83" i="16" s="1"/>
  <c r="AQ78" i="16"/>
  <c r="AQ83" i="16" s="1"/>
  <c r="AP78" i="16"/>
  <c r="AP83" i="16" s="1"/>
  <c r="AO78" i="16"/>
  <c r="AO83" i="16" s="1"/>
  <c r="AN78" i="16"/>
  <c r="AN83" i="16" s="1"/>
  <c r="AW70" i="16"/>
  <c r="AW75" i="16" s="1"/>
  <c r="AV70" i="16"/>
  <c r="AV75" i="16" s="1"/>
  <c r="AU70" i="16"/>
  <c r="AU75" i="16" s="1"/>
  <c r="AT70" i="16"/>
  <c r="AT75" i="16" s="1"/>
  <c r="AS70" i="16"/>
  <c r="AS75" i="16" s="1"/>
  <c r="AR70" i="16"/>
  <c r="AR75" i="16" s="1"/>
  <c r="AQ70" i="16"/>
  <c r="AQ75" i="16" s="1"/>
  <c r="AP70" i="16"/>
  <c r="AP75" i="16" s="1"/>
  <c r="AO70" i="16"/>
  <c r="AO75" i="16" s="1"/>
  <c r="AN70" i="16"/>
  <c r="AN75" i="16" s="1"/>
  <c r="AW69" i="16"/>
  <c r="AW74" i="16" s="1"/>
  <c r="AV69" i="16"/>
  <c r="AV74" i="16" s="1"/>
  <c r="AU69" i="16"/>
  <c r="AU74" i="16" s="1"/>
  <c r="AT69" i="16"/>
  <c r="AT74" i="16" s="1"/>
  <c r="AS69" i="16"/>
  <c r="AS74" i="16" s="1"/>
  <c r="AR69" i="16"/>
  <c r="AQ69" i="16"/>
  <c r="AQ74" i="16" s="1"/>
  <c r="AP69" i="16"/>
  <c r="AP74" i="16" s="1"/>
  <c r="AO69" i="16"/>
  <c r="AO74" i="16" s="1"/>
  <c r="AN69" i="16"/>
  <c r="AN74" i="16" s="1"/>
  <c r="AW68" i="16"/>
  <c r="AV68" i="16"/>
  <c r="AV73" i="16" s="1"/>
  <c r="AU68" i="16"/>
  <c r="AU73" i="16" s="1"/>
  <c r="AT68" i="16"/>
  <c r="AS68" i="16"/>
  <c r="AS73" i="16" s="1"/>
  <c r="AR68" i="16"/>
  <c r="AR73" i="16" s="1"/>
  <c r="AQ68" i="16"/>
  <c r="AQ73" i="16" s="1"/>
  <c r="AP68" i="16"/>
  <c r="AP73" i="16" s="1"/>
  <c r="AO68" i="16"/>
  <c r="AO73" i="16" s="1"/>
  <c r="AN68" i="16"/>
  <c r="AW60" i="16"/>
  <c r="AW65" i="16" s="1"/>
  <c r="AV60" i="16"/>
  <c r="AV65" i="16" s="1"/>
  <c r="AU60" i="16"/>
  <c r="AU65" i="16" s="1"/>
  <c r="AT60" i="16"/>
  <c r="AT65" i="16" s="1"/>
  <c r="AS60" i="16"/>
  <c r="AS65" i="16" s="1"/>
  <c r="AR60" i="16"/>
  <c r="AR65" i="16" s="1"/>
  <c r="AQ60" i="16"/>
  <c r="AQ65" i="16" s="1"/>
  <c r="AP60" i="16"/>
  <c r="AP65" i="16" s="1"/>
  <c r="AO60" i="16"/>
  <c r="AO65" i="16" s="1"/>
  <c r="AN60" i="16"/>
  <c r="AN65" i="16" s="1"/>
  <c r="AW59" i="16"/>
  <c r="AW64" i="16" s="1"/>
  <c r="AV59" i="16"/>
  <c r="AV64" i="16" s="1"/>
  <c r="AU59" i="16"/>
  <c r="AU64" i="16" s="1"/>
  <c r="AT59" i="16"/>
  <c r="AT64" i="16" s="1"/>
  <c r="AS59" i="16"/>
  <c r="AS64" i="16" s="1"/>
  <c r="AR59" i="16"/>
  <c r="AQ59" i="16"/>
  <c r="AQ64" i="16" s="1"/>
  <c r="AP59" i="16"/>
  <c r="AP64" i="16" s="1"/>
  <c r="AO59" i="16"/>
  <c r="AO64" i="16" s="1"/>
  <c r="AN59" i="16"/>
  <c r="AN64" i="16" s="1"/>
  <c r="AW58" i="16"/>
  <c r="AW63" i="16" s="1"/>
  <c r="AV58" i="16"/>
  <c r="AV63" i="16" s="1"/>
  <c r="AU58" i="16"/>
  <c r="AT58" i="16"/>
  <c r="AS58" i="16"/>
  <c r="AS63" i="16" s="1"/>
  <c r="AR58" i="16"/>
  <c r="AR63" i="16" s="1"/>
  <c r="AQ58" i="16"/>
  <c r="AQ63" i="16" s="1"/>
  <c r="AP58" i="16"/>
  <c r="AP63" i="16" s="1"/>
  <c r="AO58" i="16"/>
  <c r="AO63" i="16" s="1"/>
  <c r="AN58" i="16"/>
  <c r="AN63" i="16" s="1"/>
  <c r="AW50" i="16"/>
  <c r="AW55" i="16" s="1"/>
  <c r="AV50" i="16"/>
  <c r="AV55" i="16" s="1"/>
  <c r="AU50" i="16"/>
  <c r="AU55" i="16" s="1"/>
  <c r="AT50" i="16"/>
  <c r="AT55" i="16" s="1"/>
  <c r="AS50" i="16"/>
  <c r="AS55" i="16" s="1"/>
  <c r="AR50" i="16"/>
  <c r="AR55" i="16" s="1"/>
  <c r="AQ50" i="16"/>
  <c r="AP50" i="16"/>
  <c r="AP55" i="16" s="1"/>
  <c r="AO50" i="16"/>
  <c r="AO55" i="16" s="1"/>
  <c r="AN50" i="16"/>
  <c r="AN55" i="16" s="1"/>
  <c r="AW49" i="16"/>
  <c r="AW54" i="16" s="1"/>
  <c r="AV49" i="16"/>
  <c r="AV54" i="16" s="1"/>
  <c r="AU49" i="16"/>
  <c r="AU54" i="16" s="1"/>
  <c r="AT49" i="16"/>
  <c r="AT54" i="16" s="1"/>
  <c r="AS49" i="16"/>
  <c r="AS54" i="16" s="1"/>
  <c r="AR49" i="16"/>
  <c r="AQ49" i="16"/>
  <c r="AQ54" i="16" s="1"/>
  <c r="AP49" i="16"/>
  <c r="AP54" i="16" s="1"/>
  <c r="AO49" i="16"/>
  <c r="AO54" i="16" s="1"/>
  <c r="AN49" i="16"/>
  <c r="AN54" i="16" s="1"/>
  <c r="AW48" i="16"/>
  <c r="AW53" i="16" s="1"/>
  <c r="AV48" i="16"/>
  <c r="AV53" i="16" s="1"/>
  <c r="AU48" i="16"/>
  <c r="AU53" i="16" s="1"/>
  <c r="AT48" i="16"/>
  <c r="AS48" i="16"/>
  <c r="AS53" i="16" s="1"/>
  <c r="AR48" i="16"/>
  <c r="AR53" i="16" s="1"/>
  <c r="AQ48" i="16"/>
  <c r="AQ53" i="16" s="1"/>
  <c r="AP48" i="16"/>
  <c r="AP53" i="16" s="1"/>
  <c r="AO48" i="16"/>
  <c r="AN48" i="16"/>
  <c r="AN53" i="16" s="1"/>
  <c r="AW40" i="16"/>
  <c r="AW45" i="16" s="1"/>
  <c r="AV40" i="16"/>
  <c r="AV45" i="16" s="1"/>
  <c r="AU40" i="16"/>
  <c r="AU45" i="16" s="1"/>
  <c r="AT40" i="16"/>
  <c r="AT45" i="16" s="1"/>
  <c r="AS40" i="16"/>
  <c r="AS45" i="16" s="1"/>
  <c r="AR40" i="16"/>
  <c r="AR45" i="16" s="1"/>
  <c r="AQ40" i="16"/>
  <c r="AP40" i="16"/>
  <c r="AP45" i="16" s="1"/>
  <c r="AO40" i="16"/>
  <c r="AO45" i="16" s="1"/>
  <c r="AN40" i="16"/>
  <c r="AN45" i="16" s="1"/>
  <c r="AW39" i="16"/>
  <c r="AW44" i="16" s="1"/>
  <c r="AV39" i="16"/>
  <c r="AU39" i="16"/>
  <c r="AU44" i="16" s="1"/>
  <c r="AT39" i="16"/>
  <c r="AT44" i="16" s="1"/>
  <c r="AS39" i="16"/>
  <c r="AS44" i="16" s="1"/>
  <c r="AR39" i="16"/>
  <c r="AQ39" i="16"/>
  <c r="AQ44" i="16" s="1"/>
  <c r="AP39" i="16"/>
  <c r="AP44" i="16" s="1"/>
  <c r="AO39" i="16"/>
  <c r="AO44" i="16" s="1"/>
  <c r="AN39" i="16"/>
  <c r="AW38" i="16"/>
  <c r="AW43" i="16" s="1"/>
  <c r="AV38" i="16"/>
  <c r="AV43" i="16" s="1"/>
  <c r="AU38" i="16"/>
  <c r="AT38" i="16"/>
  <c r="AS38" i="16"/>
  <c r="AS43" i="16" s="1"/>
  <c r="AR38" i="16"/>
  <c r="AR43" i="16" s="1"/>
  <c r="AQ38" i="16"/>
  <c r="AQ43" i="16" s="1"/>
  <c r="AP38" i="16"/>
  <c r="AO38" i="16"/>
  <c r="AN38" i="16"/>
  <c r="AN43" i="16" s="1"/>
  <c r="AW30" i="16"/>
  <c r="AW35" i="16" s="1"/>
  <c r="AV30" i="16"/>
  <c r="AV35" i="16" s="1"/>
  <c r="AU30" i="16"/>
  <c r="AU35" i="16" s="1"/>
  <c r="AT30" i="16"/>
  <c r="AT35" i="16" s="1"/>
  <c r="AS30" i="16"/>
  <c r="AS35" i="16" s="1"/>
  <c r="AR30" i="16"/>
  <c r="AR35" i="16" s="1"/>
  <c r="AQ30" i="16"/>
  <c r="AQ35" i="16" s="1"/>
  <c r="AP30" i="16"/>
  <c r="AP35" i="16" s="1"/>
  <c r="AO30" i="16"/>
  <c r="AO35" i="16" s="1"/>
  <c r="AN30" i="16"/>
  <c r="AN35" i="16" s="1"/>
  <c r="AW29" i="16"/>
  <c r="AV29" i="16"/>
  <c r="AU29" i="16"/>
  <c r="AU34" i="16" s="1"/>
  <c r="AT29" i="16"/>
  <c r="AT34" i="16" s="1"/>
  <c r="AS29" i="16"/>
  <c r="AS34" i="16" s="1"/>
  <c r="AR29" i="16"/>
  <c r="AQ29" i="16"/>
  <c r="AQ34" i="16" s="1"/>
  <c r="AP29" i="16"/>
  <c r="AP34" i="16" s="1"/>
  <c r="AO29" i="16"/>
  <c r="AO34" i="16" s="1"/>
  <c r="AN29" i="16"/>
  <c r="AW28" i="16"/>
  <c r="AW33" i="16" s="1"/>
  <c r="AV28" i="16"/>
  <c r="AV33" i="16" s="1"/>
  <c r="AU28" i="16"/>
  <c r="AT28" i="16"/>
  <c r="AS28" i="16"/>
  <c r="AS33" i="16" s="1"/>
  <c r="AR28" i="16"/>
  <c r="AR33" i="16" s="1"/>
  <c r="AQ28" i="16"/>
  <c r="AQ33" i="16" s="1"/>
  <c r="AP28" i="16"/>
  <c r="AO28" i="16"/>
  <c r="AO33" i="16" s="1"/>
  <c r="AN28" i="16"/>
  <c r="AN33" i="16" s="1"/>
  <c r="AW20" i="16"/>
  <c r="AW25" i="16" s="1"/>
  <c r="AV20" i="16"/>
  <c r="AV25" i="16" s="1"/>
  <c r="AU20" i="16"/>
  <c r="AU25" i="16" s="1"/>
  <c r="AT20" i="16"/>
  <c r="AT25" i="16" s="1"/>
  <c r="AS20" i="16"/>
  <c r="AS25" i="16" s="1"/>
  <c r="AR20" i="16"/>
  <c r="AR25" i="16" s="1"/>
  <c r="AQ20" i="16"/>
  <c r="AQ25" i="16" s="1"/>
  <c r="AP20" i="16"/>
  <c r="AP25" i="16" s="1"/>
  <c r="AO20" i="16"/>
  <c r="AO25" i="16" s="1"/>
  <c r="AN20" i="16"/>
  <c r="AN25" i="16" s="1"/>
  <c r="AW19" i="16"/>
  <c r="AW24" i="16" s="1"/>
  <c r="AV19" i="16"/>
  <c r="AV24" i="16" s="1"/>
  <c r="AU19" i="16"/>
  <c r="AU24" i="16" s="1"/>
  <c r="AT19" i="16"/>
  <c r="AT24" i="16" s="1"/>
  <c r="AS19" i="16"/>
  <c r="AS24" i="16" s="1"/>
  <c r="AR19" i="16"/>
  <c r="AR24" i="16" s="1"/>
  <c r="AQ19" i="16"/>
  <c r="AQ24" i="16" s="1"/>
  <c r="AP19" i="16"/>
  <c r="AP24" i="16" s="1"/>
  <c r="AO19" i="16"/>
  <c r="AO24" i="16" s="1"/>
  <c r="AN19" i="16"/>
  <c r="AN24" i="16" s="1"/>
  <c r="AW18" i="16"/>
  <c r="AW23" i="16" s="1"/>
  <c r="AV18" i="16"/>
  <c r="AV23" i="16" s="1"/>
  <c r="AU18" i="16"/>
  <c r="AU23" i="16" s="1"/>
  <c r="AT18" i="16"/>
  <c r="AT23" i="16" s="1"/>
  <c r="AS18" i="16"/>
  <c r="AS23" i="16" s="1"/>
  <c r="AR18" i="16"/>
  <c r="AR23" i="16" s="1"/>
  <c r="AQ18" i="16"/>
  <c r="AQ23" i="16" s="1"/>
  <c r="AP18" i="16"/>
  <c r="AP23" i="16" s="1"/>
  <c r="AO18" i="16"/>
  <c r="AN18" i="16"/>
  <c r="AN23" i="16" s="1"/>
  <c r="AW10" i="16"/>
  <c r="AW15" i="16" s="1"/>
  <c r="AV10" i="16"/>
  <c r="AV15" i="16" s="1"/>
  <c r="AU10" i="16"/>
  <c r="AU15" i="16" s="1"/>
  <c r="AT10" i="16"/>
  <c r="AT15" i="16" s="1"/>
  <c r="AS10" i="16"/>
  <c r="AS15" i="16" s="1"/>
  <c r="AR10" i="16"/>
  <c r="AR15" i="16" s="1"/>
  <c r="AQ10" i="16"/>
  <c r="AQ15" i="16" s="1"/>
  <c r="AP10" i="16"/>
  <c r="AP15" i="16" s="1"/>
  <c r="AO10" i="16"/>
  <c r="AO15" i="16" s="1"/>
  <c r="AN10" i="16"/>
  <c r="AN15" i="16" s="1"/>
  <c r="AW9" i="16"/>
  <c r="AW14" i="16" s="1"/>
  <c r="AV9" i="16"/>
  <c r="AV14" i="16" s="1"/>
  <c r="AU9" i="16"/>
  <c r="AU14" i="16" s="1"/>
  <c r="AT9" i="16"/>
  <c r="AS9" i="16"/>
  <c r="AS14" i="16" s="1"/>
  <c r="AR9" i="16"/>
  <c r="AR14" i="16" s="1"/>
  <c r="AQ9" i="16"/>
  <c r="AQ14" i="16" s="1"/>
  <c r="AP9" i="16"/>
  <c r="AP14" i="16" s="1"/>
  <c r="AO9" i="16"/>
  <c r="AO14" i="16" s="1"/>
  <c r="AN9" i="16"/>
  <c r="AN14" i="16" s="1"/>
  <c r="AW8" i="16"/>
  <c r="AV8" i="16"/>
  <c r="AU8" i="16"/>
  <c r="AU13" i="16" s="1"/>
  <c r="AT8" i="16"/>
  <c r="AT13" i="16" s="1"/>
  <c r="AS8" i="16"/>
  <c r="AS13" i="16" s="1"/>
  <c r="AR8" i="16"/>
  <c r="AR13" i="16" s="1"/>
  <c r="AQ8" i="16"/>
  <c r="AQ13" i="16" s="1"/>
  <c r="AP8" i="16"/>
  <c r="AP13" i="16" s="1"/>
  <c r="AO8" i="16"/>
  <c r="AN8" i="16"/>
  <c r="BI230" i="16"/>
  <c r="BI235" i="16" s="1"/>
  <c r="BH230" i="16"/>
  <c r="BH235" i="16" s="1"/>
  <c r="BG230" i="16"/>
  <c r="BG235" i="16" s="1"/>
  <c r="BF230" i="16"/>
  <c r="BF235" i="16" s="1"/>
  <c r="BE230" i="16"/>
  <c r="BE235" i="16" s="1"/>
  <c r="BD230" i="16"/>
  <c r="BD235" i="16" s="1"/>
  <c r="BC230" i="16"/>
  <c r="BC235" i="16" s="1"/>
  <c r="BB230" i="16"/>
  <c r="BB235" i="16" s="1"/>
  <c r="BA230" i="16"/>
  <c r="BA235" i="16" s="1"/>
  <c r="AZ230" i="16"/>
  <c r="AZ235" i="16" s="1"/>
  <c r="BI229" i="16"/>
  <c r="BI234" i="16" s="1"/>
  <c r="BH229" i="16"/>
  <c r="BH234" i="16" s="1"/>
  <c r="BG229" i="16"/>
  <c r="BG234" i="16" s="1"/>
  <c r="BF229" i="16"/>
  <c r="BF234" i="16" s="1"/>
  <c r="BE229" i="16"/>
  <c r="BE234" i="16" s="1"/>
  <c r="BD229" i="16"/>
  <c r="BD234" i="16" s="1"/>
  <c r="BC229" i="16"/>
  <c r="BC234" i="16" s="1"/>
  <c r="BB229" i="16"/>
  <c r="BB234" i="16" s="1"/>
  <c r="BA229" i="16"/>
  <c r="BA234" i="16" s="1"/>
  <c r="AZ229" i="16"/>
  <c r="AZ234" i="16" s="1"/>
  <c r="BI228" i="16"/>
  <c r="BH228" i="16"/>
  <c r="BG228" i="16"/>
  <c r="BG233" i="16" s="1"/>
  <c r="BF228" i="16"/>
  <c r="BF233" i="16" s="1"/>
  <c r="BE228" i="16"/>
  <c r="BD228" i="16"/>
  <c r="BD233" i="16" s="1"/>
  <c r="BC228" i="16"/>
  <c r="BB228" i="16"/>
  <c r="BB233" i="16" s="1"/>
  <c r="BA228" i="16"/>
  <c r="AZ228" i="16"/>
  <c r="BI220" i="16"/>
  <c r="BI225" i="16" s="1"/>
  <c r="BH220" i="16"/>
  <c r="BH225" i="16" s="1"/>
  <c r="BG220" i="16"/>
  <c r="BG225" i="16" s="1"/>
  <c r="BF220" i="16"/>
  <c r="BF225" i="16" s="1"/>
  <c r="BE220" i="16"/>
  <c r="BE225" i="16" s="1"/>
  <c r="BD220" i="16"/>
  <c r="BD225" i="16" s="1"/>
  <c r="BC220" i="16"/>
  <c r="BC225" i="16" s="1"/>
  <c r="BB220" i="16"/>
  <c r="BB225" i="16" s="1"/>
  <c r="BA220" i="16"/>
  <c r="BA225" i="16" s="1"/>
  <c r="AZ220" i="16"/>
  <c r="AZ225" i="16" s="1"/>
  <c r="BI219" i="16"/>
  <c r="BI224" i="16" s="1"/>
  <c r="BH219" i="16"/>
  <c r="BH224" i="16" s="1"/>
  <c r="BG219" i="16"/>
  <c r="BG224" i="16" s="1"/>
  <c r="BF219" i="16"/>
  <c r="BF224" i="16" s="1"/>
  <c r="BE219" i="16"/>
  <c r="BE224" i="16" s="1"/>
  <c r="BD219" i="16"/>
  <c r="BD224" i="16" s="1"/>
  <c r="BC219" i="16"/>
  <c r="BC224" i="16" s="1"/>
  <c r="BB219" i="16"/>
  <c r="BB224" i="16" s="1"/>
  <c r="BA219" i="16"/>
  <c r="BA224" i="16" s="1"/>
  <c r="AZ219" i="16"/>
  <c r="AZ224" i="16" s="1"/>
  <c r="BI218" i="16"/>
  <c r="BH218" i="16"/>
  <c r="BG218" i="16"/>
  <c r="BG223" i="16" s="1"/>
  <c r="BF218" i="16"/>
  <c r="BF223" i="16" s="1"/>
  <c r="BE218" i="16"/>
  <c r="BE223" i="16" s="1"/>
  <c r="BD218" i="16"/>
  <c r="BD223" i="16" s="1"/>
  <c r="BC218" i="16"/>
  <c r="BB218" i="16"/>
  <c r="BB223" i="16" s="1"/>
  <c r="BA218" i="16"/>
  <c r="AZ218" i="16"/>
  <c r="BI240" i="16"/>
  <c r="BI245" i="16" s="1"/>
  <c r="BH240" i="16"/>
  <c r="BH245" i="16" s="1"/>
  <c r="BG240" i="16"/>
  <c r="BG245" i="16" s="1"/>
  <c r="BF240" i="16"/>
  <c r="BF245" i="16" s="1"/>
  <c r="BE240" i="16"/>
  <c r="BE245" i="16" s="1"/>
  <c r="BD240" i="16"/>
  <c r="BD245" i="16" s="1"/>
  <c r="BC240" i="16"/>
  <c r="BC245" i="16" s="1"/>
  <c r="BB240" i="16"/>
  <c r="BB245" i="16" s="1"/>
  <c r="BA240" i="16"/>
  <c r="BA245" i="16" s="1"/>
  <c r="AZ240" i="16"/>
  <c r="AZ245" i="16" s="1"/>
  <c r="BI239" i="16"/>
  <c r="BI244" i="16" s="1"/>
  <c r="BH239" i="16"/>
  <c r="BH244" i="16" s="1"/>
  <c r="BG239" i="16"/>
  <c r="BG244" i="16" s="1"/>
  <c r="BF239" i="16"/>
  <c r="BF244" i="16" s="1"/>
  <c r="BE239" i="16"/>
  <c r="BE244" i="16" s="1"/>
  <c r="BD239" i="16"/>
  <c r="BD244" i="16" s="1"/>
  <c r="BC239" i="16"/>
  <c r="BC244" i="16" s="1"/>
  <c r="BB239" i="16"/>
  <c r="BB244" i="16" s="1"/>
  <c r="BA239" i="16"/>
  <c r="BA244" i="16" s="1"/>
  <c r="AZ239" i="16"/>
  <c r="AZ244" i="16" s="1"/>
  <c r="BI238" i="16"/>
  <c r="BH238" i="16"/>
  <c r="BG238" i="16"/>
  <c r="BG243" i="16" s="1"/>
  <c r="BF238" i="16"/>
  <c r="BF243" i="16" s="1"/>
  <c r="BE238" i="16"/>
  <c r="BD238" i="16"/>
  <c r="BD243" i="16" s="1"/>
  <c r="BC238" i="16"/>
  <c r="BC243" i="16" s="1"/>
  <c r="BB238" i="16"/>
  <c r="BB243" i="16" s="1"/>
  <c r="BA238" i="16"/>
  <c r="AZ238" i="16"/>
  <c r="BI210" i="16"/>
  <c r="BI215" i="16" s="1"/>
  <c r="BH210" i="16"/>
  <c r="BH215" i="16" s="1"/>
  <c r="BG210" i="16"/>
  <c r="BG215" i="16" s="1"/>
  <c r="BF210" i="16"/>
  <c r="BF215" i="16" s="1"/>
  <c r="BE210" i="16"/>
  <c r="BE215" i="16" s="1"/>
  <c r="BD210" i="16"/>
  <c r="BD215" i="16" s="1"/>
  <c r="BC210" i="16"/>
  <c r="BC215" i="16" s="1"/>
  <c r="BB210" i="16"/>
  <c r="BB215" i="16" s="1"/>
  <c r="BA210" i="16"/>
  <c r="BA215" i="16" s="1"/>
  <c r="AZ210" i="16"/>
  <c r="AZ215" i="16" s="1"/>
  <c r="BI209" i="16"/>
  <c r="BI214" i="16" s="1"/>
  <c r="BH209" i="16"/>
  <c r="BH214" i="16" s="1"/>
  <c r="BG209" i="16"/>
  <c r="BG214" i="16" s="1"/>
  <c r="BF209" i="16"/>
  <c r="BF214" i="16" s="1"/>
  <c r="BE209" i="16"/>
  <c r="BE214" i="16" s="1"/>
  <c r="BD209" i="16"/>
  <c r="BD214" i="16" s="1"/>
  <c r="BC209" i="16"/>
  <c r="BC214" i="16" s="1"/>
  <c r="BB209" i="16"/>
  <c r="BB214" i="16" s="1"/>
  <c r="BA209" i="16"/>
  <c r="BA214" i="16" s="1"/>
  <c r="AZ209" i="16"/>
  <c r="AZ214" i="16" s="1"/>
  <c r="BI208" i="16"/>
  <c r="BH208" i="16"/>
  <c r="BG208" i="16"/>
  <c r="BG213" i="16" s="1"/>
  <c r="BF208" i="16"/>
  <c r="BF213" i="16" s="1"/>
  <c r="BE208" i="16"/>
  <c r="BE213" i="16" s="1"/>
  <c r="BD208" i="16"/>
  <c r="BD213" i="16" s="1"/>
  <c r="BC208" i="16"/>
  <c r="BB208" i="16"/>
  <c r="BB213" i="16" s="1"/>
  <c r="BA208" i="16"/>
  <c r="AZ208" i="16"/>
  <c r="BI200" i="16"/>
  <c r="BI205" i="16" s="1"/>
  <c r="BH200" i="16"/>
  <c r="BH205" i="16" s="1"/>
  <c r="BG200" i="16"/>
  <c r="BG205" i="16" s="1"/>
  <c r="BF200" i="16"/>
  <c r="BF205" i="16" s="1"/>
  <c r="BE200" i="16"/>
  <c r="BE205" i="16" s="1"/>
  <c r="BD200" i="16"/>
  <c r="BD205" i="16" s="1"/>
  <c r="BC200" i="16"/>
  <c r="BC205" i="16" s="1"/>
  <c r="BB200" i="16"/>
  <c r="BB205" i="16" s="1"/>
  <c r="BA200" i="16"/>
  <c r="BA205" i="16" s="1"/>
  <c r="AZ200" i="16"/>
  <c r="AZ205" i="16" s="1"/>
  <c r="BI199" i="16"/>
  <c r="BI204" i="16" s="1"/>
  <c r="BH199" i="16"/>
  <c r="BH204" i="16" s="1"/>
  <c r="BG199" i="16"/>
  <c r="BG204" i="16" s="1"/>
  <c r="BF199" i="16"/>
  <c r="BF204" i="16" s="1"/>
  <c r="BE199" i="16"/>
  <c r="BE204" i="16" s="1"/>
  <c r="BD199" i="16"/>
  <c r="BD204" i="16" s="1"/>
  <c r="BC199" i="16"/>
  <c r="BC204" i="16" s="1"/>
  <c r="BB199" i="16"/>
  <c r="BB204" i="16" s="1"/>
  <c r="BA199" i="16"/>
  <c r="BA204" i="16" s="1"/>
  <c r="AZ199" i="16"/>
  <c r="AZ204" i="16" s="1"/>
  <c r="BI198" i="16"/>
  <c r="BH198" i="16"/>
  <c r="BG198" i="16"/>
  <c r="BG203" i="16" s="1"/>
  <c r="BF198" i="16"/>
  <c r="BF203" i="16" s="1"/>
  <c r="BE198" i="16"/>
  <c r="BE203" i="16" s="1"/>
  <c r="BD198" i="16"/>
  <c r="BD203" i="16" s="1"/>
  <c r="BC198" i="16"/>
  <c r="BB198" i="16"/>
  <c r="BA198" i="16"/>
  <c r="AZ198" i="16"/>
  <c r="BI190" i="16"/>
  <c r="BI195" i="16" s="1"/>
  <c r="BH190" i="16"/>
  <c r="BH195" i="16" s="1"/>
  <c r="BG190" i="16"/>
  <c r="BG195" i="16" s="1"/>
  <c r="BF190" i="16"/>
  <c r="BF195" i="16" s="1"/>
  <c r="BE190" i="16"/>
  <c r="BE195" i="16" s="1"/>
  <c r="BD190" i="16"/>
  <c r="BD195" i="16" s="1"/>
  <c r="BC190" i="16"/>
  <c r="BC195" i="16" s="1"/>
  <c r="BB190" i="16"/>
  <c r="BB195" i="16" s="1"/>
  <c r="BA190" i="16"/>
  <c r="BA195" i="16" s="1"/>
  <c r="AZ190" i="16"/>
  <c r="AZ195" i="16" s="1"/>
  <c r="BI189" i="16"/>
  <c r="BI194" i="16" s="1"/>
  <c r="BH189" i="16"/>
  <c r="BH194" i="16" s="1"/>
  <c r="BG189" i="16"/>
  <c r="BG194" i="16" s="1"/>
  <c r="BF189" i="16"/>
  <c r="BF194" i="16" s="1"/>
  <c r="BE189" i="16"/>
  <c r="BE194" i="16" s="1"/>
  <c r="BD189" i="16"/>
  <c r="BD194" i="16" s="1"/>
  <c r="BC189" i="16"/>
  <c r="BC194" i="16" s="1"/>
  <c r="BB189" i="16"/>
  <c r="BB194" i="16" s="1"/>
  <c r="BA189" i="16"/>
  <c r="BA194" i="16" s="1"/>
  <c r="AZ189" i="16"/>
  <c r="AZ194" i="16" s="1"/>
  <c r="BI188" i="16"/>
  <c r="BH188" i="16"/>
  <c r="BG188" i="16"/>
  <c r="BG193" i="16" s="1"/>
  <c r="BF188" i="16"/>
  <c r="BF193" i="16" s="1"/>
  <c r="BE188" i="16"/>
  <c r="BD188" i="16"/>
  <c r="BD193" i="16" s="1"/>
  <c r="BC188" i="16"/>
  <c r="BB188" i="16"/>
  <c r="BA188" i="16"/>
  <c r="AZ188" i="16"/>
  <c r="BI180" i="16"/>
  <c r="BI185" i="16" s="1"/>
  <c r="BH180" i="16"/>
  <c r="BH185" i="16" s="1"/>
  <c r="BG180" i="16"/>
  <c r="BG185" i="16" s="1"/>
  <c r="BF180" i="16"/>
  <c r="BF185" i="16" s="1"/>
  <c r="BE180" i="16"/>
  <c r="BE185" i="16" s="1"/>
  <c r="BD180" i="16"/>
  <c r="BD185" i="16" s="1"/>
  <c r="BC180" i="16"/>
  <c r="BC185" i="16" s="1"/>
  <c r="BB180" i="16"/>
  <c r="BB185" i="16" s="1"/>
  <c r="BA180" i="16"/>
  <c r="BA185" i="16" s="1"/>
  <c r="AZ180" i="16"/>
  <c r="AZ185" i="16" s="1"/>
  <c r="BI179" i="16"/>
  <c r="BI184" i="16" s="1"/>
  <c r="BH179" i="16"/>
  <c r="BH184" i="16" s="1"/>
  <c r="BG179" i="16"/>
  <c r="BG184" i="16" s="1"/>
  <c r="BF179" i="16"/>
  <c r="BF184" i="16" s="1"/>
  <c r="BE179" i="16"/>
  <c r="BE184" i="16" s="1"/>
  <c r="BD179" i="16"/>
  <c r="BD184" i="16" s="1"/>
  <c r="BC179" i="16"/>
  <c r="BC184" i="16" s="1"/>
  <c r="BB179" i="16"/>
  <c r="BB184" i="16" s="1"/>
  <c r="BA179" i="16"/>
  <c r="BA184" i="16" s="1"/>
  <c r="AZ179" i="16"/>
  <c r="AZ184" i="16" s="1"/>
  <c r="BI178" i="16"/>
  <c r="BH178" i="16"/>
  <c r="BH183" i="16" s="1"/>
  <c r="BG178" i="16"/>
  <c r="BG183" i="16" s="1"/>
  <c r="BF178" i="16"/>
  <c r="BF183" i="16" s="1"/>
  <c r="BE178" i="16"/>
  <c r="BE183" i="16" s="1"/>
  <c r="BD178" i="16"/>
  <c r="BD183" i="16" s="1"/>
  <c r="BC178" i="16"/>
  <c r="BB178" i="16"/>
  <c r="BB183" i="16" s="1"/>
  <c r="BA178" i="16"/>
  <c r="AZ178" i="16"/>
  <c r="BI170" i="16"/>
  <c r="BI175" i="16" s="1"/>
  <c r="BH170" i="16"/>
  <c r="BH175" i="16" s="1"/>
  <c r="BG170" i="16"/>
  <c r="BG175" i="16" s="1"/>
  <c r="BF170" i="16"/>
  <c r="BF175" i="16" s="1"/>
  <c r="BE170" i="16"/>
  <c r="BE175" i="16" s="1"/>
  <c r="BD170" i="16"/>
  <c r="BD175" i="16" s="1"/>
  <c r="BC170" i="16"/>
  <c r="BC175" i="16" s="1"/>
  <c r="BB170" i="16"/>
  <c r="BB175" i="16" s="1"/>
  <c r="BA170" i="16"/>
  <c r="BA175" i="16" s="1"/>
  <c r="AZ170" i="16"/>
  <c r="AZ175" i="16" s="1"/>
  <c r="BI169" i="16"/>
  <c r="BI174" i="16" s="1"/>
  <c r="BH169" i="16"/>
  <c r="BH174" i="16" s="1"/>
  <c r="BG169" i="16"/>
  <c r="BG174" i="16" s="1"/>
  <c r="BF169" i="16"/>
  <c r="BF174" i="16" s="1"/>
  <c r="BE169" i="16"/>
  <c r="BE174" i="16" s="1"/>
  <c r="BD169" i="16"/>
  <c r="BD174" i="16" s="1"/>
  <c r="BC169" i="16"/>
  <c r="BC174" i="16" s="1"/>
  <c r="BB169" i="16"/>
  <c r="BB174" i="16" s="1"/>
  <c r="BA169" i="16"/>
  <c r="BA174" i="16" s="1"/>
  <c r="AZ169" i="16"/>
  <c r="AZ174" i="16" s="1"/>
  <c r="BI168" i="16"/>
  <c r="BH168" i="16"/>
  <c r="BG168" i="16"/>
  <c r="BG173" i="16" s="1"/>
  <c r="BF168" i="16"/>
  <c r="BF173" i="16" s="1"/>
  <c r="BE168" i="16"/>
  <c r="BE173" i="16" s="1"/>
  <c r="BD168" i="16"/>
  <c r="BD173" i="16" s="1"/>
  <c r="BC168" i="16"/>
  <c r="BB168" i="16"/>
  <c r="BB173" i="16" s="1"/>
  <c r="BA168" i="16"/>
  <c r="AZ168" i="16"/>
  <c r="BI160" i="16"/>
  <c r="BI165" i="16" s="1"/>
  <c r="BH160" i="16"/>
  <c r="BH165" i="16" s="1"/>
  <c r="BG160" i="16"/>
  <c r="BG165" i="16" s="1"/>
  <c r="BF160" i="16"/>
  <c r="BF165" i="16" s="1"/>
  <c r="BE160" i="16"/>
  <c r="BE165" i="16" s="1"/>
  <c r="BD160" i="16"/>
  <c r="BD165" i="16" s="1"/>
  <c r="BC160" i="16"/>
  <c r="BC165" i="16" s="1"/>
  <c r="BB160" i="16"/>
  <c r="BB165" i="16" s="1"/>
  <c r="BA160" i="16"/>
  <c r="BA165" i="16" s="1"/>
  <c r="AZ160" i="16"/>
  <c r="AZ165" i="16" s="1"/>
  <c r="BI159" i="16"/>
  <c r="BI164" i="16" s="1"/>
  <c r="BH159" i="16"/>
  <c r="BH164" i="16" s="1"/>
  <c r="BG159" i="16"/>
  <c r="BG164" i="16" s="1"/>
  <c r="BF159" i="16"/>
  <c r="BF164" i="16" s="1"/>
  <c r="BE159" i="16"/>
  <c r="BE164" i="16" s="1"/>
  <c r="BD159" i="16"/>
  <c r="BD164" i="16" s="1"/>
  <c r="BC159" i="16"/>
  <c r="BC164" i="16" s="1"/>
  <c r="BB159" i="16"/>
  <c r="BB164" i="16" s="1"/>
  <c r="BA159" i="16"/>
  <c r="BA164" i="16" s="1"/>
  <c r="AZ159" i="16"/>
  <c r="AZ164" i="16" s="1"/>
  <c r="BI158" i="16"/>
  <c r="BH158" i="16"/>
  <c r="BG158" i="16"/>
  <c r="BG163" i="16" s="1"/>
  <c r="BF158" i="16"/>
  <c r="BF163" i="16" s="1"/>
  <c r="BE158" i="16"/>
  <c r="BE163" i="16" s="1"/>
  <c r="BD158" i="16"/>
  <c r="BD163" i="16" s="1"/>
  <c r="BC158" i="16"/>
  <c r="BB158" i="16"/>
  <c r="BB163" i="16" s="1"/>
  <c r="BA158" i="16"/>
  <c r="AZ158" i="16"/>
  <c r="BI150" i="16"/>
  <c r="BI155" i="16" s="1"/>
  <c r="BH150" i="16"/>
  <c r="BH155" i="16" s="1"/>
  <c r="BG150" i="16"/>
  <c r="BG155" i="16" s="1"/>
  <c r="BF150" i="16"/>
  <c r="BF155" i="16" s="1"/>
  <c r="BE150" i="16"/>
  <c r="BE155" i="16" s="1"/>
  <c r="BD150" i="16"/>
  <c r="BD155" i="16" s="1"/>
  <c r="BC150" i="16"/>
  <c r="BC155" i="16" s="1"/>
  <c r="BB150" i="16"/>
  <c r="BB155" i="16" s="1"/>
  <c r="BA150" i="16"/>
  <c r="BA155" i="16" s="1"/>
  <c r="AZ150" i="16"/>
  <c r="AZ155" i="16" s="1"/>
  <c r="BI149" i="16"/>
  <c r="BI154" i="16" s="1"/>
  <c r="BH149" i="16"/>
  <c r="BH154" i="16" s="1"/>
  <c r="BG149" i="16"/>
  <c r="BG154" i="16" s="1"/>
  <c r="BF149" i="16"/>
  <c r="BF154" i="16" s="1"/>
  <c r="BE149" i="16"/>
  <c r="BE154" i="16" s="1"/>
  <c r="BD149" i="16"/>
  <c r="BD154" i="16" s="1"/>
  <c r="BC149" i="16"/>
  <c r="BC154" i="16" s="1"/>
  <c r="BB149" i="16"/>
  <c r="BB154" i="16" s="1"/>
  <c r="BA149" i="16"/>
  <c r="BA154" i="16" s="1"/>
  <c r="AZ149" i="16"/>
  <c r="AZ154" i="16" s="1"/>
  <c r="BI148" i="16"/>
  <c r="BH148" i="16"/>
  <c r="BG148" i="16"/>
  <c r="BG153" i="16" s="1"/>
  <c r="BF148" i="16"/>
  <c r="BF153" i="16" s="1"/>
  <c r="BE148" i="16"/>
  <c r="BE153" i="16" s="1"/>
  <c r="BD148" i="16"/>
  <c r="BD153" i="16" s="1"/>
  <c r="BC148" i="16"/>
  <c r="BB148" i="16"/>
  <c r="BB153" i="16" s="1"/>
  <c r="BA148" i="16"/>
  <c r="AZ148" i="16"/>
  <c r="BI140" i="16"/>
  <c r="BI145" i="16" s="1"/>
  <c r="BH140" i="16"/>
  <c r="BH145" i="16" s="1"/>
  <c r="BG140" i="16"/>
  <c r="BG145" i="16" s="1"/>
  <c r="BF140" i="16"/>
  <c r="BF145" i="16" s="1"/>
  <c r="BE140" i="16"/>
  <c r="BE145" i="16" s="1"/>
  <c r="BD140" i="16"/>
  <c r="BD145" i="16" s="1"/>
  <c r="BC140" i="16"/>
  <c r="BC145" i="16" s="1"/>
  <c r="BB140" i="16"/>
  <c r="BB145" i="16" s="1"/>
  <c r="BA140" i="16"/>
  <c r="BA145" i="16" s="1"/>
  <c r="AZ140" i="16"/>
  <c r="AZ145" i="16" s="1"/>
  <c r="BI139" i="16"/>
  <c r="BI144" i="16" s="1"/>
  <c r="BH139" i="16"/>
  <c r="BH144" i="16" s="1"/>
  <c r="BG139" i="16"/>
  <c r="BG144" i="16" s="1"/>
  <c r="BF139" i="16"/>
  <c r="BF144" i="16" s="1"/>
  <c r="BE139" i="16"/>
  <c r="BE144" i="16" s="1"/>
  <c r="BD139" i="16"/>
  <c r="BD144" i="16" s="1"/>
  <c r="BC139" i="16"/>
  <c r="BC144" i="16" s="1"/>
  <c r="BB139" i="16"/>
  <c r="BB144" i="16" s="1"/>
  <c r="BA139" i="16"/>
  <c r="BA144" i="16" s="1"/>
  <c r="AZ139" i="16"/>
  <c r="AZ144" i="16" s="1"/>
  <c r="BI138" i="16"/>
  <c r="BH138" i="16"/>
  <c r="BG138" i="16"/>
  <c r="BG143" i="16" s="1"/>
  <c r="BF138" i="16"/>
  <c r="BF143" i="16" s="1"/>
  <c r="BE138" i="16"/>
  <c r="BE143" i="16" s="1"/>
  <c r="BD138" i="16"/>
  <c r="BD143" i="16" s="1"/>
  <c r="BC138" i="16"/>
  <c r="BC143" i="16" s="1"/>
  <c r="BB138" i="16"/>
  <c r="BB143" i="16" s="1"/>
  <c r="BA138" i="16"/>
  <c r="AZ138" i="16"/>
  <c r="BI130" i="16"/>
  <c r="BI135" i="16" s="1"/>
  <c r="BH130" i="16"/>
  <c r="BH135" i="16" s="1"/>
  <c r="BG130" i="16"/>
  <c r="BG135" i="16" s="1"/>
  <c r="BF130" i="16"/>
  <c r="BF135" i="16" s="1"/>
  <c r="BE130" i="16"/>
  <c r="BE135" i="16" s="1"/>
  <c r="BD130" i="16"/>
  <c r="BD135" i="16" s="1"/>
  <c r="BC130" i="16"/>
  <c r="BC135" i="16" s="1"/>
  <c r="BB130" i="16"/>
  <c r="BB135" i="16" s="1"/>
  <c r="BA130" i="16"/>
  <c r="BA135" i="16" s="1"/>
  <c r="AZ130" i="16"/>
  <c r="AZ135" i="16" s="1"/>
  <c r="BI129" i="16"/>
  <c r="BI134" i="16" s="1"/>
  <c r="BH129" i="16"/>
  <c r="BH134" i="16" s="1"/>
  <c r="BG129" i="16"/>
  <c r="BG134" i="16" s="1"/>
  <c r="BF129" i="16"/>
  <c r="BF134" i="16" s="1"/>
  <c r="BE129" i="16"/>
  <c r="BE134" i="16" s="1"/>
  <c r="BD129" i="16"/>
  <c r="BD134" i="16" s="1"/>
  <c r="BC129" i="16"/>
  <c r="BC134" i="16" s="1"/>
  <c r="BB129" i="16"/>
  <c r="BB134" i="16" s="1"/>
  <c r="BA129" i="16"/>
  <c r="BA134" i="16" s="1"/>
  <c r="AZ129" i="16"/>
  <c r="AZ134" i="16" s="1"/>
  <c r="BI128" i="16"/>
  <c r="BH128" i="16"/>
  <c r="BG128" i="16"/>
  <c r="BG133" i="16" s="1"/>
  <c r="BF128" i="16"/>
  <c r="BF133" i="16" s="1"/>
  <c r="BE128" i="16"/>
  <c r="BE133" i="16" s="1"/>
  <c r="BD128" i="16"/>
  <c r="BD133" i="16" s="1"/>
  <c r="BC128" i="16"/>
  <c r="BB128" i="16"/>
  <c r="BB133" i="16" s="1"/>
  <c r="BA128" i="16"/>
  <c r="AZ128" i="16"/>
  <c r="BI120" i="16"/>
  <c r="BI125" i="16" s="1"/>
  <c r="BH120" i="16"/>
  <c r="BH125" i="16" s="1"/>
  <c r="BG120" i="16"/>
  <c r="BG125" i="16" s="1"/>
  <c r="BF120" i="16"/>
  <c r="BF125" i="16" s="1"/>
  <c r="BE120" i="16"/>
  <c r="BE125" i="16" s="1"/>
  <c r="BD120" i="16"/>
  <c r="BD125" i="16" s="1"/>
  <c r="BC120" i="16"/>
  <c r="BC125" i="16" s="1"/>
  <c r="BB120" i="16"/>
  <c r="BB125" i="16" s="1"/>
  <c r="BA120" i="16"/>
  <c r="BA125" i="16" s="1"/>
  <c r="AZ120" i="16"/>
  <c r="AZ125" i="16" s="1"/>
  <c r="BI119" i="16"/>
  <c r="BI124" i="16" s="1"/>
  <c r="BH119" i="16"/>
  <c r="BH124" i="16" s="1"/>
  <c r="BG119" i="16"/>
  <c r="BG124" i="16" s="1"/>
  <c r="BF119" i="16"/>
  <c r="BF124" i="16" s="1"/>
  <c r="BE119" i="16"/>
  <c r="BE124" i="16" s="1"/>
  <c r="BD119" i="16"/>
  <c r="BD124" i="16" s="1"/>
  <c r="BC119" i="16"/>
  <c r="BC124" i="16" s="1"/>
  <c r="BB119" i="16"/>
  <c r="BB124" i="16" s="1"/>
  <c r="BA119" i="16"/>
  <c r="BA124" i="16" s="1"/>
  <c r="AZ119" i="16"/>
  <c r="AZ124" i="16" s="1"/>
  <c r="BI118" i="16"/>
  <c r="BH118" i="16"/>
  <c r="BH123" i="16" s="1"/>
  <c r="BG118" i="16"/>
  <c r="BF118" i="16"/>
  <c r="BF123" i="16" s="1"/>
  <c r="BE118" i="16"/>
  <c r="BE123" i="16" s="1"/>
  <c r="BD118" i="16"/>
  <c r="BD123" i="16" s="1"/>
  <c r="BC118" i="16"/>
  <c r="BC123" i="16" s="1"/>
  <c r="BB118" i="16"/>
  <c r="BA118" i="16"/>
  <c r="AZ118" i="16"/>
  <c r="AZ123" i="16" s="1"/>
  <c r="BI110" i="16"/>
  <c r="BI115" i="16" s="1"/>
  <c r="BH110" i="16"/>
  <c r="BH115" i="16" s="1"/>
  <c r="BG110" i="16"/>
  <c r="BG115" i="16" s="1"/>
  <c r="BF110" i="16"/>
  <c r="BF115" i="16" s="1"/>
  <c r="BE110" i="16"/>
  <c r="BE115" i="16" s="1"/>
  <c r="BD110" i="16"/>
  <c r="BD115" i="16" s="1"/>
  <c r="BC110" i="16"/>
  <c r="BC115" i="16" s="1"/>
  <c r="BB110" i="16"/>
  <c r="BB115" i="16" s="1"/>
  <c r="BA110" i="16"/>
  <c r="BA115" i="16" s="1"/>
  <c r="AZ110" i="16"/>
  <c r="AZ115" i="16" s="1"/>
  <c r="BI109" i="16"/>
  <c r="BI114" i="16" s="1"/>
  <c r="BH109" i="16"/>
  <c r="BH114" i="16" s="1"/>
  <c r="BG109" i="16"/>
  <c r="BG114" i="16" s="1"/>
  <c r="BF109" i="16"/>
  <c r="BF114" i="16" s="1"/>
  <c r="BE109" i="16"/>
  <c r="BE114" i="16" s="1"/>
  <c r="BD109" i="16"/>
  <c r="BC109" i="16"/>
  <c r="BC114" i="16" s="1"/>
  <c r="BB109" i="16"/>
  <c r="BB114" i="16" s="1"/>
  <c r="BA109" i="16"/>
  <c r="BA114" i="16" s="1"/>
  <c r="AZ109" i="16"/>
  <c r="AZ114" i="16" s="1"/>
  <c r="BI108" i="16"/>
  <c r="BH108" i="16"/>
  <c r="BH113" i="16" s="1"/>
  <c r="BG108" i="16"/>
  <c r="BF108" i="16"/>
  <c r="BF113" i="16" s="1"/>
  <c r="BE108" i="16"/>
  <c r="BE113" i="16" s="1"/>
  <c r="BD108" i="16"/>
  <c r="BD113" i="16" s="1"/>
  <c r="BC108" i="16"/>
  <c r="BC113" i="16" s="1"/>
  <c r="BB108" i="16"/>
  <c r="BB113" i="16" s="1"/>
  <c r="BA108" i="16"/>
  <c r="AZ108" i="16"/>
  <c r="AZ113" i="16" s="1"/>
  <c r="BI100" i="16"/>
  <c r="BI105" i="16" s="1"/>
  <c r="BH100" i="16"/>
  <c r="BH105" i="16" s="1"/>
  <c r="BG100" i="16"/>
  <c r="BG105" i="16" s="1"/>
  <c r="BF100" i="16"/>
  <c r="BF105" i="16" s="1"/>
  <c r="BE100" i="16"/>
  <c r="BE105" i="16" s="1"/>
  <c r="BD100" i="16"/>
  <c r="BD105" i="16" s="1"/>
  <c r="BC100" i="16"/>
  <c r="BC105" i="16" s="1"/>
  <c r="BB100" i="16"/>
  <c r="BB105" i="16" s="1"/>
  <c r="BA100" i="16"/>
  <c r="BA105" i="16" s="1"/>
  <c r="AZ100" i="16"/>
  <c r="AZ105" i="16" s="1"/>
  <c r="BI99" i="16"/>
  <c r="BI104" i="16" s="1"/>
  <c r="BH99" i="16"/>
  <c r="BH104" i="16" s="1"/>
  <c r="BG99" i="16"/>
  <c r="BG104" i="16" s="1"/>
  <c r="BF99" i="16"/>
  <c r="BF104" i="16" s="1"/>
  <c r="BE99" i="16"/>
  <c r="BE104" i="16" s="1"/>
  <c r="BD99" i="16"/>
  <c r="BD104" i="16" s="1"/>
  <c r="BC99" i="16"/>
  <c r="BC104" i="16" s="1"/>
  <c r="BB99" i="16"/>
  <c r="BB104" i="16" s="1"/>
  <c r="BA99" i="16"/>
  <c r="BA104" i="16" s="1"/>
  <c r="AZ99" i="16"/>
  <c r="AZ104" i="16" s="1"/>
  <c r="BI98" i="16"/>
  <c r="BH98" i="16"/>
  <c r="BH103" i="16" s="1"/>
  <c r="BG98" i="16"/>
  <c r="BF98" i="16"/>
  <c r="BF103" i="16" s="1"/>
  <c r="BE98" i="16"/>
  <c r="BE103" i="16" s="1"/>
  <c r="BD98" i="16"/>
  <c r="BD103" i="16" s="1"/>
  <c r="BC98" i="16"/>
  <c r="BC103" i="16" s="1"/>
  <c r="BB98" i="16"/>
  <c r="BB103" i="16" s="1"/>
  <c r="BA98" i="16"/>
  <c r="BA103" i="16" s="1"/>
  <c r="AZ98" i="16"/>
  <c r="AZ103" i="16" s="1"/>
  <c r="BI90" i="16"/>
  <c r="BI95" i="16" s="1"/>
  <c r="BH90" i="16"/>
  <c r="BH95" i="16" s="1"/>
  <c r="BG90" i="16"/>
  <c r="BG95" i="16" s="1"/>
  <c r="BF90" i="16"/>
  <c r="BF95" i="16" s="1"/>
  <c r="BE90" i="16"/>
  <c r="BE95" i="16" s="1"/>
  <c r="BD90" i="16"/>
  <c r="BD95" i="16" s="1"/>
  <c r="BC90" i="16"/>
  <c r="BC95" i="16" s="1"/>
  <c r="BB90" i="16"/>
  <c r="BB95" i="16" s="1"/>
  <c r="BA90" i="16"/>
  <c r="BA95" i="16" s="1"/>
  <c r="AZ90" i="16"/>
  <c r="AZ95" i="16" s="1"/>
  <c r="BI89" i="16"/>
  <c r="BI94" i="16" s="1"/>
  <c r="BH89" i="16"/>
  <c r="BH94" i="16" s="1"/>
  <c r="BG89" i="16"/>
  <c r="BG94" i="16" s="1"/>
  <c r="BF89" i="16"/>
  <c r="BF94" i="16" s="1"/>
  <c r="BE89" i="16"/>
  <c r="BE94" i="16" s="1"/>
  <c r="BD89" i="16"/>
  <c r="BC89" i="16"/>
  <c r="BC94" i="16" s="1"/>
  <c r="BB89" i="16"/>
  <c r="BB94" i="16" s="1"/>
  <c r="BA89" i="16"/>
  <c r="BA94" i="16" s="1"/>
  <c r="AZ89" i="16"/>
  <c r="AZ94" i="16" s="1"/>
  <c r="BI88" i="16"/>
  <c r="BH88" i="16"/>
  <c r="BH93" i="16" s="1"/>
  <c r="BG88" i="16"/>
  <c r="BF88" i="16"/>
  <c r="BE88" i="16"/>
  <c r="BE93" i="16" s="1"/>
  <c r="BD88" i="16"/>
  <c r="BD93" i="16" s="1"/>
  <c r="BC88" i="16"/>
  <c r="BC93" i="16" s="1"/>
  <c r="BB88" i="16"/>
  <c r="BB93" i="16" s="1"/>
  <c r="BA88" i="16"/>
  <c r="AZ88" i="16"/>
  <c r="AZ93" i="16" s="1"/>
  <c r="BI80" i="16"/>
  <c r="BI85" i="16" s="1"/>
  <c r="BH80" i="16"/>
  <c r="BH85" i="16" s="1"/>
  <c r="BG80" i="16"/>
  <c r="BG85" i="16" s="1"/>
  <c r="BF80" i="16"/>
  <c r="BF85" i="16" s="1"/>
  <c r="BE80" i="16"/>
  <c r="BE85" i="16" s="1"/>
  <c r="BD80" i="16"/>
  <c r="BD85" i="16" s="1"/>
  <c r="BC80" i="16"/>
  <c r="BC85" i="16" s="1"/>
  <c r="BB80" i="16"/>
  <c r="BB85" i="16" s="1"/>
  <c r="BA80" i="16"/>
  <c r="BA85" i="16" s="1"/>
  <c r="AZ80" i="16"/>
  <c r="AZ85" i="16" s="1"/>
  <c r="BI79" i="16"/>
  <c r="BI84" i="16" s="1"/>
  <c r="BH79" i="16"/>
  <c r="BH84" i="16" s="1"/>
  <c r="BG79" i="16"/>
  <c r="BG84" i="16" s="1"/>
  <c r="BF79" i="16"/>
  <c r="BF84" i="16" s="1"/>
  <c r="BE79" i="16"/>
  <c r="BE84" i="16" s="1"/>
  <c r="BD79" i="16"/>
  <c r="BD84" i="16" s="1"/>
  <c r="BC79" i="16"/>
  <c r="BC84" i="16" s="1"/>
  <c r="BB79" i="16"/>
  <c r="BB84" i="16" s="1"/>
  <c r="BA79" i="16"/>
  <c r="BA84" i="16" s="1"/>
  <c r="AZ79" i="16"/>
  <c r="AZ84" i="16" s="1"/>
  <c r="BI78" i="16"/>
  <c r="BH78" i="16"/>
  <c r="BH83" i="16" s="1"/>
  <c r="BG78" i="16"/>
  <c r="BF78" i="16"/>
  <c r="BE78" i="16"/>
  <c r="BE83" i="16" s="1"/>
  <c r="BD78" i="16"/>
  <c r="BD83" i="16" s="1"/>
  <c r="BC78" i="16"/>
  <c r="BC83" i="16" s="1"/>
  <c r="BB78" i="16"/>
  <c r="BA78" i="16"/>
  <c r="AZ78" i="16"/>
  <c r="AZ83" i="16" s="1"/>
  <c r="BI70" i="16"/>
  <c r="BI75" i="16" s="1"/>
  <c r="BH70" i="16"/>
  <c r="BH75" i="16" s="1"/>
  <c r="BG70" i="16"/>
  <c r="BG75" i="16" s="1"/>
  <c r="BF70" i="16"/>
  <c r="BF75" i="16" s="1"/>
  <c r="BE70" i="16"/>
  <c r="BE75" i="16" s="1"/>
  <c r="BD70" i="16"/>
  <c r="BD75" i="16" s="1"/>
  <c r="BC70" i="16"/>
  <c r="BC75" i="16" s="1"/>
  <c r="BB70" i="16"/>
  <c r="BB75" i="16" s="1"/>
  <c r="BA70" i="16"/>
  <c r="BA75" i="16" s="1"/>
  <c r="AZ70" i="16"/>
  <c r="AZ75" i="16" s="1"/>
  <c r="BI69" i="16"/>
  <c r="BI74" i="16" s="1"/>
  <c r="BH69" i="16"/>
  <c r="BH74" i="16" s="1"/>
  <c r="BG69" i="16"/>
  <c r="BG74" i="16" s="1"/>
  <c r="BF69" i="16"/>
  <c r="BF74" i="16" s="1"/>
  <c r="BE69" i="16"/>
  <c r="BE74" i="16" s="1"/>
  <c r="BD69" i="16"/>
  <c r="BD74" i="16" s="1"/>
  <c r="BC69" i="16"/>
  <c r="BC74" i="16" s="1"/>
  <c r="BB69" i="16"/>
  <c r="BB74" i="16" s="1"/>
  <c r="BA69" i="16"/>
  <c r="BA74" i="16" s="1"/>
  <c r="AZ69" i="16"/>
  <c r="AZ74" i="16" s="1"/>
  <c r="BI68" i="16"/>
  <c r="BH68" i="16"/>
  <c r="BH73" i="16" s="1"/>
  <c r="BG68" i="16"/>
  <c r="BF68" i="16"/>
  <c r="BE68" i="16"/>
  <c r="BE73" i="16" s="1"/>
  <c r="BD68" i="16"/>
  <c r="BD73" i="16" s="1"/>
  <c r="BC68" i="16"/>
  <c r="BC73" i="16" s="1"/>
  <c r="BB68" i="16"/>
  <c r="BA68" i="16"/>
  <c r="AZ68" i="16"/>
  <c r="AZ73" i="16" s="1"/>
  <c r="BI60" i="16"/>
  <c r="BI65" i="16" s="1"/>
  <c r="BH60" i="16"/>
  <c r="BH65" i="16" s="1"/>
  <c r="BG60" i="16"/>
  <c r="BG65" i="16" s="1"/>
  <c r="BF60" i="16"/>
  <c r="BF65" i="16" s="1"/>
  <c r="BE60" i="16"/>
  <c r="BE65" i="16" s="1"/>
  <c r="BD60" i="16"/>
  <c r="BD65" i="16" s="1"/>
  <c r="BC60" i="16"/>
  <c r="BC65" i="16" s="1"/>
  <c r="BB60" i="16"/>
  <c r="BB65" i="16" s="1"/>
  <c r="BA60" i="16"/>
  <c r="BA65" i="16" s="1"/>
  <c r="AZ60" i="16"/>
  <c r="AZ65" i="16" s="1"/>
  <c r="BI59" i="16"/>
  <c r="BI64" i="16" s="1"/>
  <c r="BH59" i="16"/>
  <c r="BH64" i="16" s="1"/>
  <c r="BG59" i="16"/>
  <c r="BG64" i="16" s="1"/>
  <c r="BF59" i="16"/>
  <c r="BF64" i="16" s="1"/>
  <c r="BE59" i="16"/>
  <c r="BE64" i="16" s="1"/>
  <c r="BD59" i="16"/>
  <c r="BD64" i="16" s="1"/>
  <c r="BC59" i="16"/>
  <c r="BC64" i="16" s="1"/>
  <c r="BB59" i="16"/>
  <c r="BB64" i="16" s="1"/>
  <c r="BA59" i="16"/>
  <c r="BA64" i="16" s="1"/>
  <c r="AZ59" i="16"/>
  <c r="AZ64" i="16" s="1"/>
  <c r="BI58" i="16"/>
  <c r="BH58" i="16"/>
  <c r="BG58" i="16"/>
  <c r="BF58" i="16"/>
  <c r="BE58" i="16"/>
  <c r="BE63" i="16" s="1"/>
  <c r="BD58" i="16"/>
  <c r="BD63" i="16" s="1"/>
  <c r="BC58" i="16"/>
  <c r="BC63" i="16" s="1"/>
  <c r="BB58" i="16"/>
  <c r="BA58" i="16"/>
  <c r="AZ58" i="16"/>
  <c r="AZ63" i="16" s="1"/>
  <c r="BI50" i="16"/>
  <c r="BI55" i="16" s="1"/>
  <c r="BH50" i="16"/>
  <c r="BH55" i="16" s="1"/>
  <c r="BG50" i="16"/>
  <c r="BG55" i="16" s="1"/>
  <c r="BF50" i="16"/>
  <c r="BF55" i="16" s="1"/>
  <c r="BE50" i="16"/>
  <c r="BE55" i="16" s="1"/>
  <c r="BD50" i="16"/>
  <c r="BD55" i="16" s="1"/>
  <c r="BC50" i="16"/>
  <c r="BC55" i="16" s="1"/>
  <c r="BB50" i="16"/>
  <c r="BB55" i="16" s="1"/>
  <c r="BA50" i="16"/>
  <c r="BA55" i="16" s="1"/>
  <c r="AZ50" i="16"/>
  <c r="AZ55" i="16" s="1"/>
  <c r="BI49" i="16"/>
  <c r="BI54" i="16" s="1"/>
  <c r="BH49" i="16"/>
  <c r="BH54" i="16" s="1"/>
  <c r="BG49" i="16"/>
  <c r="BG54" i="16" s="1"/>
  <c r="BF49" i="16"/>
  <c r="BF54" i="16" s="1"/>
  <c r="BE49" i="16"/>
  <c r="BE54" i="16" s="1"/>
  <c r="BD49" i="16"/>
  <c r="BD54" i="16" s="1"/>
  <c r="BC49" i="16"/>
  <c r="BC54" i="16" s="1"/>
  <c r="BB49" i="16"/>
  <c r="BB54" i="16" s="1"/>
  <c r="BA49" i="16"/>
  <c r="BA54" i="16" s="1"/>
  <c r="AZ49" i="16"/>
  <c r="AZ54" i="16" s="1"/>
  <c r="BI48" i="16"/>
  <c r="BH48" i="16"/>
  <c r="BH53" i="16" s="1"/>
  <c r="BG48" i="16"/>
  <c r="BF48" i="16"/>
  <c r="BF53" i="16" s="1"/>
  <c r="BE48" i="16"/>
  <c r="BE53" i="16" s="1"/>
  <c r="BD48" i="16"/>
  <c r="BD53" i="16" s="1"/>
  <c r="BC48" i="16"/>
  <c r="BC53" i="16" s="1"/>
  <c r="BB48" i="16"/>
  <c r="BA48" i="16"/>
  <c r="AZ48" i="16"/>
  <c r="AZ53" i="16" s="1"/>
  <c r="BI40" i="16"/>
  <c r="BI45" i="16" s="1"/>
  <c r="BH40" i="16"/>
  <c r="BH45" i="16" s="1"/>
  <c r="BG40" i="16"/>
  <c r="BG45" i="16" s="1"/>
  <c r="BF40" i="16"/>
  <c r="BF45" i="16" s="1"/>
  <c r="BE40" i="16"/>
  <c r="BE45" i="16" s="1"/>
  <c r="BD40" i="16"/>
  <c r="BD45" i="16" s="1"/>
  <c r="BC40" i="16"/>
  <c r="BC45" i="16" s="1"/>
  <c r="BB40" i="16"/>
  <c r="BB45" i="16" s="1"/>
  <c r="BA40" i="16"/>
  <c r="BA45" i="16" s="1"/>
  <c r="AZ40" i="16"/>
  <c r="AZ45" i="16" s="1"/>
  <c r="BI39" i="16"/>
  <c r="BI44" i="16" s="1"/>
  <c r="BH39" i="16"/>
  <c r="BH44" i="16" s="1"/>
  <c r="BG39" i="16"/>
  <c r="BG44" i="16" s="1"/>
  <c r="BF39" i="16"/>
  <c r="BF44" i="16" s="1"/>
  <c r="BE39" i="16"/>
  <c r="BE44" i="16" s="1"/>
  <c r="BD39" i="16"/>
  <c r="BD44" i="16" s="1"/>
  <c r="BC39" i="16"/>
  <c r="BC44" i="16" s="1"/>
  <c r="BB39" i="16"/>
  <c r="BB44" i="16" s="1"/>
  <c r="BA39" i="16"/>
  <c r="BA44" i="16" s="1"/>
  <c r="AZ39" i="16"/>
  <c r="AZ44" i="16" s="1"/>
  <c r="BI38" i="16"/>
  <c r="BH38" i="16"/>
  <c r="BH43" i="16" s="1"/>
  <c r="BG38" i="16"/>
  <c r="BF38" i="16"/>
  <c r="BF43" i="16" s="1"/>
  <c r="BE38" i="16"/>
  <c r="BE43" i="16" s="1"/>
  <c r="BD38" i="16"/>
  <c r="BD43" i="16" s="1"/>
  <c r="BC38" i="16"/>
  <c r="BC43" i="16" s="1"/>
  <c r="BB38" i="16"/>
  <c r="BA38" i="16"/>
  <c r="AZ38" i="16"/>
  <c r="AZ43" i="16" s="1"/>
  <c r="BI30" i="16"/>
  <c r="BI35" i="16" s="1"/>
  <c r="BH30" i="16"/>
  <c r="BH35" i="16" s="1"/>
  <c r="BG30" i="16"/>
  <c r="BG35" i="16" s="1"/>
  <c r="BF30" i="16"/>
  <c r="BF35" i="16" s="1"/>
  <c r="BE30" i="16"/>
  <c r="BE35" i="16" s="1"/>
  <c r="BD30" i="16"/>
  <c r="BD35" i="16" s="1"/>
  <c r="BC30" i="16"/>
  <c r="BC35" i="16" s="1"/>
  <c r="BB30" i="16"/>
  <c r="BB35" i="16" s="1"/>
  <c r="BA30" i="16"/>
  <c r="BA35" i="16" s="1"/>
  <c r="AZ30" i="16"/>
  <c r="AZ35" i="16" s="1"/>
  <c r="BI29" i="16"/>
  <c r="BI34" i="16" s="1"/>
  <c r="BH29" i="16"/>
  <c r="BH34" i="16" s="1"/>
  <c r="BG29" i="16"/>
  <c r="BG34" i="16" s="1"/>
  <c r="BF29" i="16"/>
  <c r="BF34" i="16" s="1"/>
  <c r="BE29" i="16"/>
  <c r="BE34" i="16" s="1"/>
  <c r="BD29" i="16"/>
  <c r="BC29" i="16"/>
  <c r="BC34" i="16" s="1"/>
  <c r="BB29" i="16"/>
  <c r="BB34" i="16" s="1"/>
  <c r="BA29" i="16"/>
  <c r="BA34" i="16" s="1"/>
  <c r="AZ29" i="16"/>
  <c r="AZ34" i="16" s="1"/>
  <c r="BI28" i="16"/>
  <c r="BH28" i="16"/>
  <c r="BH33" i="16" s="1"/>
  <c r="BG28" i="16"/>
  <c r="BF28" i="16"/>
  <c r="BF33" i="16" s="1"/>
  <c r="BE28" i="16"/>
  <c r="BE33" i="16" s="1"/>
  <c r="BD28" i="16"/>
  <c r="BD33" i="16" s="1"/>
  <c r="BC28" i="16"/>
  <c r="BC33" i="16" s="1"/>
  <c r="BB28" i="16"/>
  <c r="BA28" i="16"/>
  <c r="BA33" i="16" s="1"/>
  <c r="AZ28" i="16"/>
  <c r="AZ33" i="16" s="1"/>
  <c r="BI20" i="16"/>
  <c r="BI25" i="16" s="1"/>
  <c r="BH20" i="16"/>
  <c r="BH25" i="16" s="1"/>
  <c r="BG20" i="16"/>
  <c r="BG25" i="16" s="1"/>
  <c r="BF20" i="16"/>
  <c r="BF25" i="16" s="1"/>
  <c r="BE20" i="16"/>
  <c r="BE25" i="16" s="1"/>
  <c r="BD20" i="16"/>
  <c r="BD25" i="16" s="1"/>
  <c r="BC20" i="16"/>
  <c r="BC25" i="16" s="1"/>
  <c r="BB20" i="16"/>
  <c r="BB25" i="16" s="1"/>
  <c r="BA20" i="16"/>
  <c r="BA25" i="16" s="1"/>
  <c r="AZ20" i="16"/>
  <c r="AZ25" i="16" s="1"/>
  <c r="BI19" i="16"/>
  <c r="BI24" i="16" s="1"/>
  <c r="BH19" i="16"/>
  <c r="BH24" i="16" s="1"/>
  <c r="BG19" i="16"/>
  <c r="BG24" i="16" s="1"/>
  <c r="BF19" i="16"/>
  <c r="BF24" i="16" s="1"/>
  <c r="BE19" i="16"/>
  <c r="BE24" i="16" s="1"/>
  <c r="BD19" i="16"/>
  <c r="BD24" i="16" s="1"/>
  <c r="BC19" i="16"/>
  <c r="BC24" i="16" s="1"/>
  <c r="BB19" i="16"/>
  <c r="BB24" i="16" s="1"/>
  <c r="BA19" i="16"/>
  <c r="BA24" i="16" s="1"/>
  <c r="AZ19" i="16"/>
  <c r="AZ24" i="16" s="1"/>
  <c r="BI18" i="16"/>
  <c r="BI23" i="16" s="1"/>
  <c r="BH18" i="16"/>
  <c r="BH23" i="16" s="1"/>
  <c r="BG18" i="16"/>
  <c r="BG23" i="16" s="1"/>
  <c r="BF18" i="16"/>
  <c r="BE18" i="16"/>
  <c r="BD18" i="16"/>
  <c r="BD23" i="16" s="1"/>
  <c r="BC18" i="16"/>
  <c r="BC23" i="16" s="1"/>
  <c r="BB18" i="16"/>
  <c r="BB23" i="16" s="1"/>
  <c r="BA18" i="16"/>
  <c r="BA23" i="16" s="1"/>
  <c r="AZ18" i="16"/>
  <c r="AZ23" i="16" s="1"/>
  <c r="BI10" i="16"/>
  <c r="BI15" i="16" s="1"/>
  <c r="BH10" i="16"/>
  <c r="BH15" i="16" s="1"/>
  <c r="BG10" i="16"/>
  <c r="BG15" i="16" s="1"/>
  <c r="BF10" i="16"/>
  <c r="BF15" i="16" s="1"/>
  <c r="BE10" i="16"/>
  <c r="BE15" i="16" s="1"/>
  <c r="BD10" i="16"/>
  <c r="BD15" i="16" s="1"/>
  <c r="BC10" i="16"/>
  <c r="BC15" i="16" s="1"/>
  <c r="BB10" i="16"/>
  <c r="BB15" i="16" s="1"/>
  <c r="BA10" i="16"/>
  <c r="BA15" i="16" s="1"/>
  <c r="AZ10" i="16"/>
  <c r="AZ15" i="16" s="1"/>
  <c r="BI9" i="16"/>
  <c r="BI14" i="16" s="1"/>
  <c r="BH9" i="16"/>
  <c r="BH14" i="16" s="1"/>
  <c r="BG9" i="16"/>
  <c r="BG14" i="16" s="1"/>
  <c r="BF9" i="16"/>
  <c r="BF14" i="16" s="1"/>
  <c r="BE9" i="16"/>
  <c r="BE14" i="16" s="1"/>
  <c r="BD9" i="16"/>
  <c r="BD14" i="16" s="1"/>
  <c r="BC9" i="16"/>
  <c r="BC14" i="16" s="1"/>
  <c r="BB9" i="16"/>
  <c r="BB14" i="16" s="1"/>
  <c r="BA9" i="16"/>
  <c r="BA14" i="16" s="1"/>
  <c r="AZ9" i="16"/>
  <c r="AZ14" i="16" s="1"/>
  <c r="BI8" i="16"/>
  <c r="BI13" i="16" s="1"/>
  <c r="BH8" i="16"/>
  <c r="BH13" i="16" s="1"/>
  <c r="BG8" i="16"/>
  <c r="BG13" i="16" s="1"/>
  <c r="BF8" i="16"/>
  <c r="BE8" i="16"/>
  <c r="BD8" i="16"/>
  <c r="BD13" i="16" s="1"/>
  <c r="BC8" i="16"/>
  <c r="BC13" i="16" s="1"/>
  <c r="BB8" i="16"/>
  <c r="BB13" i="16" s="1"/>
  <c r="BA8" i="16"/>
  <c r="BA13" i="16" s="1"/>
  <c r="AZ8" i="16"/>
  <c r="AZ13" i="16" s="1"/>
  <c r="BU230" i="16"/>
  <c r="BU235" i="16" s="1"/>
  <c r="BT230" i="16"/>
  <c r="BT235" i="16" s="1"/>
  <c r="BS230" i="16"/>
  <c r="BS235" i="16" s="1"/>
  <c r="BR230" i="16"/>
  <c r="BR235" i="16" s="1"/>
  <c r="BQ230" i="16"/>
  <c r="BQ235" i="16" s="1"/>
  <c r="BP230" i="16"/>
  <c r="BP235" i="16" s="1"/>
  <c r="BO230" i="16"/>
  <c r="BO235" i="16" s="1"/>
  <c r="BN230" i="16"/>
  <c r="BN235" i="16" s="1"/>
  <c r="BM230" i="16"/>
  <c r="BM235" i="16" s="1"/>
  <c r="BL230" i="16"/>
  <c r="BL235" i="16" s="1"/>
  <c r="BU229" i="16"/>
  <c r="BU234" i="16" s="1"/>
  <c r="BT229" i="16"/>
  <c r="BT234" i="16" s="1"/>
  <c r="BS229" i="16"/>
  <c r="BS234" i="16" s="1"/>
  <c r="BR229" i="16"/>
  <c r="BR234" i="16" s="1"/>
  <c r="BQ229" i="16"/>
  <c r="BQ234" i="16" s="1"/>
  <c r="BP229" i="16"/>
  <c r="BP234" i="16" s="1"/>
  <c r="BO229" i="16"/>
  <c r="BO234" i="16" s="1"/>
  <c r="BN229" i="16"/>
  <c r="BN234" i="16" s="1"/>
  <c r="BM229" i="16"/>
  <c r="BM234" i="16" s="1"/>
  <c r="BL229" i="16"/>
  <c r="BL234" i="16" s="1"/>
  <c r="BU228" i="16"/>
  <c r="BT228" i="16"/>
  <c r="BS228" i="16"/>
  <c r="BS233" i="16" s="1"/>
  <c r="BR228" i="16"/>
  <c r="BR233" i="16" s="1"/>
  <c r="BQ228" i="16"/>
  <c r="BQ233" i="16" s="1"/>
  <c r="BP228" i="16"/>
  <c r="BP233" i="16" s="1"/>
  <c r="BO228" i="16"/>
  <c r="BN228" i="16"/>
  <c r="BN233" i="16" s="1"/>
  <c r="BM228" i="16"/>
  <c r="BL228" i="16"/>
  <c r="BU220" i="16"/>
  <c r="BU225" i="16" s="1"/>
  <c r="BT220" i="16"/>
  <c r="BT225" i="16" s="1"/>
  <c r="BS220" i="16"/>
  <c r="BS225" i="16" s="1"/>
  <c r="BR220" i="16"/>
  <c r="BR225" i="16" s="1"/>
  <c r="BQ220" i="16"/>
  <c r="BQ225" i="16" s="1"/>
  <c r="BP220" i="16"/>
  <c r="BP225" i="16" s="1"/>
  <c r="BO220" i="16"/>
  <c r="BO225" i="16" s="1"/>
  <c r="BN220" i="16"/>
  <c r="BN225" i="16" s="1"/>
  <c r="BM220" i="16"/>
  <c r="BM225" i="16" s="1"/>
  <c r="BL220" i="16"/>
  <c r="BL225" i="16" s="1"/>
  <c r="BU219" i="16"/>
  <c r="BU224" i="16" s="1"/>
  <c r="BT219" i="16"/>
  <c r="BT224" i="16" s="1"/>
  <c r="BS219" i="16"/>
  <c r="BS224" i="16" s="1"/>
  <c r="BR219" i="16"/>
  <c r="BR224" i="16" s="1"/>
  <c r="BQ219" i="16"/>
  <c r="BQ224" i="16" s="1"/>
  <c r="BP219" i="16"/>
  <c r="BP224" i="16" s="1"/>
  <c r="BO219" i="16"/>
  <c r="BO224" i="16" s="1"/>
  <c r="BN219" i="16"/>
  <c r="BN224" i="16" s="1"/>
  <c r="BM219" i="16"/>
  <c r="BM224" i="16" s="1"/>
  <c r="BL219" i="16"/>
  <c r="BL224" i="16" s="1"/>
  <c r="BU218" i="16"/>
  <c r="BT218" i="16"/>
  <c r="BS218" i="16"/>
  <c r="BS223" i="16" s="1"/>
  <c r="BR218" i="16"/>
  <c r="BR223" i="16" s="1"/>
  <c r="BQ218" i="16"/>
  <c r="BQ223" i="16" s="1"/>
  <c r="BP218" i="16"/>
  <c r="BP223" i="16" s="1"/>
  <c r="BO218" i="16"/>
  <c r="BO223" i="16" s="1"/>
  <c r="BN218" i="16"/>
  <c r="BN223" i="16" s="1"/>
  <c r="BM218" i="16"/>
  <c r="BL218" i="16"/>
  <c r="BU240" i="16"/>
  <c r="BU245" i="16" s="1"/>
  <c r="BT240" i="16"/>
  <c r="BT245" i="16" s="1"/>
  <c r="BS240" i="16"/>
  <c r="BS245" i="16" s="1"/>
  <c r="BR240" i="16"/>
  <c r="BR245" i="16" s="1"/>
  <c r="BQ240" i="16"/>
  <c r="BQ245" i="16" s="1"/>
  <c r="BP240" i="16"/>
  <c r="BP245" i="16" s="1"/>
  <c r="BO240" i="16"/>
  <c r="BO245" i="16" s="1"/>
  <c r="BN240" i="16"/>
  <c r="BN245" i="16" s="1"/>
  <c r="BM240" i="16"/>
  <c r="BM245" i="16" s="1"/>
  <c r="BL240" i="16"/>
  <c r="BL245" i="16" s="1"/>
  <c r="BU239" i="16"/>
  <c r="BU244" i="16" s="1"/>
  <c r="BT239" i="16"/>
  <c r="BT244" i="16" s="1"/>
  <c r="BS239" i="16"/>
  <c r="BS244" i="16" s="1"/>
  <c r="BR239" i="16"/>
  <c r="BR244" i="16" s="1"/>
  <c r="BQ239" i="16"/>
  <c r="BQ244" i="16" s="1"/>
  <c r="BP239" i="16"/>
  <c r="BP244" i="16" s="1"/>
  <c r="BO239" i="16"/>
  <c r="BO244" i="16" s="1"/>
  <c r="BN239" i="16"/>
  <c r="BN244" i="16" s="1"/>
  <c r="BM239" i="16"/>
  <c r="BM244" i="16" s="1"/>
  <c r="BL239" i="16"/>
  <c r="BL244" i="16" s="1"/>
  <c r="BU238" i="16"/>
  <c r="BT238" i="16"/>
  <c r="BS238" i="16"/>
  <c r="BS243" i="16" s="1"/>
  <c r="BR238" i="16"/>
  <c r="BR243" i="16" s="1"/>
  <c r="BQ238" i="16"/>
  <c r="BQ243" i="16" s="1"/>
  <c r="BP238" i="16"/>
  <c r="BP243" i="16" s="1"/>
  <c r="BO238" i="16"/>
  <c r="BN238" i="16"/>
  <c r="BN243" i="16" s="1"/>
  <c r="BM238" i="16"/>
  <c r="BL238" i="16"/>
  <c r="BU210" i="16"/>
  <c r="BU215" i="16" s="1"/>
  <c r="BT210" i="16"/>
  <c r="BT215" i="16" s="1"/>
  <c r="BS210" i="16"/>
  <c r="BS215" i="16" s="1"/>
  <c r="BR210" i="16"/>
  <c r="BR215" i="16" s="1"/>
  <c r="BQ210" i="16"/>
  <c r="BQ215" i="16" s="1"/>
  <c r="BP210" i="16"/>
  <c r="BP215" i="16" s="1"/>
  <c r="BO210" i="16"/>
  <c r="BO215" i="16" s="1"/>
  <c r="BN210" i="16"/>
  <c r="BN215" i="16" s="1"/>
  <c r="BM210" i="16"/>
  <c r="BM215" i="16" s="1"/>
  <c r="BL210" i="16"/>
  <c r="BL215" i="16" s="1"/>
  <c r="BU209" i="16"/>
  <c r="BU214" i="16" s="1"/>
  <c r="BT209" i="16"/>
  <c r="BT214" i="16" s="1"/>
  <c r="BS209" i="16"/>
  <c r="BS214" i="16" s="1"/>
  <c r="BR209" i="16"/>
  <c r="BR214" i="16" s="1"/>
  <c r="BQ209" i="16"/>
  <c r="BQ214" i="16" s="1"/>
  <c r="BP209" i="16"/>
  <c r="BP214" i="16" s="1"/>
  <c r="BO209" i="16"/>
  <c r="BO214" i="16" s="1"/>
  <c r="BN209" i="16"/>
  <c r="BN214" i="16" s="1"/>
  <c r="BM209" i="16"/>
  <c r="BM214" i="16" s="1"/>
  <c r="BL209" i="16"/>
  <c r="BL214" i="16" s="1"/>
  <c r="BU208" i="16"/>
  <c r="BT208" i="16"/>
  <c r="BS208" i="16"/>
  <c r="BS213" i="16" s="1"/>
  <c r="BR208" i="16"/>
  <c r="BR213" i="16" s="1"/>
  <c r="BQ208" i="16"/>
  <c r="BQ213" i="16" s="1"/>
  <c r="BP208" i="16"/>
  <c r="BP213" i="16" s="1"/>
  <c r="BO208" i="16"/>
  <c r="BN208" i="16"/>
  <c r="BN213" i="16" s="1"/>
  <c r="BM208" i="16"/>
  <c r="BL208" i="16"/>
  <c r="BU200" i="16"/>
  <c r="BU205" i="16" s="1"/>
  <c r="BT200" i="16"/>
  <c r="BT205" i="16" s="1"/>
  <c r="BS200" i="16"/>
  <c r="BS205" i="16" s="1"/>
  <c r="BR200" i="16"/>
  <c r="BR205" i="16" s="1"/>
  <c r="BQ200" i="16"/>
  <c r="BQ205" i="16" s="1"/>
  <c r="BP200" i="16"/>
  <c r="BP205" i="16" s="1"/>
  <c r="BO200" i="16"/>
  <c r="BO205" i="16" s="1"/>
  <c r="BN200" i="16"/>
  <c r="BN205" i="16" s="1"/>
  <c r="BM200" i="16"/>
  <c r="BM205" i="16" s="1"/>
  <c r="BL200" i="16"/>
  <c r="BL205" i="16" s="1"/>
  <c r="BU199" i="16"/>
  <c r="BU204" i="16" s="1"/>
  <c r="BT199" i="16"/>
  <c r="BT204" i="16" s="1"/>
  <c r="BS199" i="16"/>
  <c r="BS204" i="16" s="1"/>
  <c r="BR199" i="16"/>
  <c r="BR204" i="16" s="1"/>
  <c r="BQ199" i="16"/>
  <c r="BQ204" i="16" s="1"/>
  <c r="BP199" i="16"/>
  <c r="BP204" i="16" s="1"/>
  <c r="BO199" i="16"/>
  <c r="BO204" i="16" s="1"/>
  <c r="BN199" i="16"/>
  <c r="BN204" i="16" s="1"/>
  <c r="BM199" i="16"/>
  <c r="BM204" i="16" s="1"/>
  <c r="BL199" i="16"/>
  <c r="BL204" i="16" s="1"/>
  <c r="BU198" i="16"/>
  <c r="BT198" i="16"/>
  <c r="BT203" i="16" s="1"/>
  <c r="BS198" i="16"/>
  <c r="BS203" i="16" s="1"/>
  <c r="BR198" i="16"/>
  <c r="BR203" i="16" s="1"/>
  <c r="BQ198" i="16"/>
  <c r="BQ203" i="16" s="1"/>
  <c r="BP198" i="16"/>
  <c r="BP203" i="16" s="1"/>
  <c r="BO198" i="16"/>
  <c r="BO203" i="16" s="1"/>
  <c r="BN198" i="16"/>
  <c r="BN203" i="16" s="1"/>
  <c r="BM198" i="16"/>
  <c r="BL198" i="16"/>
  <c r="BU190" i="16"/>
  <c r="BU195" i="16" s="1"/>
  <c r="BT190" i="16"/>
  <c r="BT195" i="16" s="1"/>
  <c r="BS190" i="16"/>
  <c r="BS195" i="16" s="1"/>
  <c r="BR190" i="16"/>
  <c r="BR195" i="16" s="1"/>
  <c r="BQ190" i="16"/>
  <c r="BQ195" i="16" s="1"/>
  <c r="BP190" i="16"/>
  <c r="BP195" i="16" s="1"/>
  <c r="BO190" i="16"/>
  <c r="BO195" i="16" s="1"/>
  <c r="BN190" i="16"/>
  <c r="BN195" i="16" s="1"/>
  <c r="BM190" i="16"/>
  <c r="BM195" i="16" s="1"/>
  <c r="BL190" i="16"/>
  <c r="BL195" i="16" s="1"/>
  <c r="BU189" i="16"/>
  <c r="BU194" i="16" s="1"/>
  <c r="BT189" i="16"/>
  <c r="BT194" i="16" s="1"/>
  <c r="BS189" i="16"/>
  <c r="BS194" i="16" s="1"/>
  <c r="BR189" i="16"/>
  <c r="BR194" i="16" s="1"/>
  <c r="BQ189" i="16"/>
  <c r="BQ194" i="16" s="1"/>
  <c r="BP189" i="16"/>
  <c r="BP194" i="16" s="1"/>
  <c r="BO189" i="16"/>
  <c r="BO194" i="16" s="1"/>
  <c r="BN189" i="16"/>
  <c r="BN194" i="16" s="1"/>
  <c r="BM189" i="16"/>
  <c r="BM194" i="16" s="1"/>
  <c r="BL189" i="16"/>
  <c r="BL194" i="16" s="1"/>
  <c r="BU188" i="16"/>
  <c r="BT188" i="16"/>
  <c r="BS188" i="16"/>
  <c r="BS193" i="16" s="1"/>
  <c r="BR188" i="16"/>
  <c r="BR193" i="16" s="1"/>
  <c r="BQ188" i="16"/>
  <c r="BQ193" i="16" s="1"/>
  <c r="BP188" i="16"/>
  <c r="BP193" i="16" s="1"/>
  <c r="BO188" i="16"/>
  <c r="BN188" i="16"/>
  <c r="BN193" i="16" s="1"/>
  <c r="BM188" i="16"/>
  <c r="BL188" i="16"/>
  <c r="BU180" i="16"/>
  <c r="BU185" i="16" s="1"/>
  <c r="BT180" i="16"/>
  <c r="BT185" i="16" s="1"/>
  <c r="BS180" i="16"/>
  <c r="BS185" i="16" s="1"/>
  <c r="BR180" i="16"/>
  <c r="BR185" i="16" s="1"/>
  <c r="BQ180" i="16"/>
  <c r="BQ185" i="16" s="1"/>
  <c r="BP180" i="16"/>
  <c r="BP185" i="16" s="1"/>
  <c r="BO180" i="16"/>
  <c r="BO185" i="16" s="1"/>
  <c r="BN180" i="16"/>
  <c r="BN185" i="16" s="1"/>
  <c r="BM180" i="16"/>
  <c r="BM185" i="16" s="1"/>
  <c r="BL180" i="16"/>
  <c r="BL185" i="16" s="1"/>
  <c r="BU179" i="16"/>
  <c r="BU184" i="16" s="1"/>
  <c r="BT179" i="16"/>
  <c r="BT184" i="16" s="1"/>
  <c r="BS179" i="16"/>
  <c r="BS184" i="16" s="1"/>
  <c r="BR179" i="16"/>
  <c r="BR184" i="16" s="1"/>
  <c r="BQ179" i="16"/>
  <c r="BQ184" i="16" s="1"/>
  <c r="BP179" i="16"/>
  <c r="BP184" i="16" s="1"/>
  <c r="BO179" i="16"/>
  <c r="BO184" i="16" s="1"/>
  <c r="BN179" i="16"/>
  <c r="BN184" i="16" s="1"/>
  <c r="BM179" i="16"/>
  <c r="BM184" i="16" s="1"/>
  <c r="BL179" i="16"/>
  <c r="BL184" i="16" s="1"/>
  <c r="BU178" i="16"/>
  <c r="BT178" i="16"/>
  <c r="BS178" i="16"/>
  <c r="BS183" i="16" s="1"/>
  <c r="BR178" i="16"/>
  <c r="BR183" i="16" s="1"/>
  <c r="BQ178" i="16"/>
  <c r="BQ183" i="16" s="1"/>
  <c r="BP178" i="16"/>
  <c r="BP183" i="16" s="1"/>
  <c r="BO178" i="16"/>
  <c r="BN178" i="16"/>
  <c r="BN183" i="16" s="1"/>
  <c r="BM178" i="16"/>
  <c r="BL178" i="16"/>
  <c r="BU170" i="16"/>
  <c r="BU175" i="16" s="1"/>
  <c r="BT170" i="16"/>
  <c r="BT175" i="16" s="1"/>
  <c r="BS170" i="16"/>
  <c r="BS175" i="16" s="1"/>
  <c r="BR170" i="16"/>
  <c r="BR175" i="16" s="1"/>
  <c r="BQ170" i="16"/>
  <c r="BQ175" i="16" s="1"/>
  <c r="BP170" i="16"/>
  <c r="BP175" i="16" s="1"/>
  <c r="BO170" i="16"/>
  <c r="BO175" i="16" s="1"/>
  <c r="BN170" i="16"/>
  <c r="BN175" i="16" s="1"/>
  <c r="BM170" i="16"/>
  <c r="BM175" i="16" s="1"/>
  <c r="BL170" i="16"/>
  <c r="BL175" i="16" s="1"/>
  <c r="BU169" i="16"/>
  <c r="BU174" i="16" s="1"/>
  <c r="BT169" i="16"/>
  <c r="BT174" i="16" s="1"/>
  <c r="BS169" i="16"/>
  <c r="BS174" i="16" s="1"/>
  <c r="BR169" i="16"/>
  <c r="BR174" i="16" s="1"/>
  <c r="BQ169" i="16"/>
  <c r="BQ174" i="16" s="1"/>
  <c r="BP169" i="16"/>
  <c r="BP174" i="16" s="1"/>
  <c r="BO169" i="16"/>
  <c r="BO174" i="16" s="1"/>
  <c r="BN169" i="16"/>
  <c r="BN174" i="16" s="1"/>
  <c r="BM169" i="16"/>
  <c r="BM174" i="16" s="1"/>
  <c r="BL169" i="16"/>
  <c r="BL174" i="16" s="1"/>
  <c r="BU168" i="16"/>
  <c r="BT168" i="16"/>
  <c r="BS168" i="16"/>
  <c r="BS173" i="16" s="1"/>
  <c r="BR168" i="16"/>
  <c r="BR173" i="16" s="1"/>
  <c r="BQ168" i="16"/>
  <c r="BQ173" i="16" s="1"/>
  <c r="BP168" i="16"/>
  <c r="BP173" i="16" s="1"/>
  <c r="BO168" i="16"/>
  <c r="BN168" i="16"/>
  <c r="BN173" i="16" s="1"/>
  <c r="BM168" i="16"/>
  <c r="BL168" i="16"/>
  <c r="BU160" i="16"/>
  <c r="BU165" i="16" s="1"/>
  <c r="BT160" i="16"/>
  <c r="BT165" i="16" s="1"/>
  <c r="BS160" i="16"/>
  <c r="BS165" i="16" s="1"/>
  <c r="BR160" i="16"/>
  <c r="BR165" i="16" s="1"/>
  <c r="BQ160" i="16"/>
  <c r="BQ165" i="16" s="1"/>
  <c r="BP160" i="16"/>
  <c r="BP165" i="16" s="1"/>
  <c r="BO160" i="16"/>
  <c r="BO165" i="16" s="1"/>
  <c r="BN160" i="16"/>
  <c r="BN165" i="16" s="1"/>
  <c r="BM160" i="16"/>
  <c r="BM165" i="16" s="1"/>
  <c r="BL160" i="16"/>
  <c r="BL165" i="16" s="1"/>
  <c r="BU159" i="16"/>
  <c r="BU164" i="16" s="1"/>
  <c r="BT159" i="16"/>
  <c r="BT164" i="16" s="1"/>
  <c r="BS159" i="16"/>
  <c r="BS164" i="16" s="1"/>
  <c r="BR159" i="16"/>
  <c r="BR164" i="16" s="1"/>
  <c r="BQ159" i="16"/>
  <c r="BQ164" i="16" s="1"/>
  <c r="BP159" i="16"/>
  <c r="BP164" i="16" s="1"/>
  <c r="BO159" i="16"/>
  <c r="BO164" i="16" s="1"/>
  <c r="BN159" i="16"/>
  <c r="BN164" i="16" s="1"/>
  <c r="BM159" i="16"/>
  <c r="BM164" i="16" s="1"/>
  <c r="BL159" i="16"/>
  <c r="BL164" i="16" s="1"/>
  <c r="BU158" i="16"/>
  <c r="BT158" i="16"/>
  <c r="BS158" i="16"/>
  <c r="BS163" i="16" s="1"/>
  <c r="BR158" i="16"/>
  <c r="BR163" i="16" s="1"/>
  <c r="BQ158" i="16"/>
  <c r="BQ163" i="16" s="1"/>
  <c r="BP158" i="16"/>
  <c r="BP163" i="16" s="1"/>
  <c r="BO158" i="16"/>
  <c r="BO163" i="16" s="1"/>
  <c r="BN158" i="16"/>
  <c r="BN163" i="16" s="1"/>
  <c r="BM158" i="16"/>
  <c r="BL158" i="16"/>
  <c r="BU150" i="16"/>
  <c r="BU155" i="16" s="1"/>
  <c r="BT150" i="16"/>
  <c r="BT155" i="16" s="1"/>
  <c r="BS150" i="16"/>
  <c r="BS155" i="16" s="1"/>
  <c r="BR150" i="16"/>
  <c r="BR155" i="16" s="1"/>
  <c r="BQ150" i="16"/>
  <c r="BQ155" i="16" s="1"/>
  <c r="BP150" i="16"/>
  <c r="BP155" i="16" s="1"/>
  <c r="BO150" i="16"/>
  <c r="BO155" i="16" s="1"/>
  <c r="BN150" i="16"/>
  <c r="BN155" i="16" s="1"/>
  <c r="BM150" i="16"/>
  <c r="BM155" i="16" s="1"/>
  <c r="BL150" i="16"/>
  <c r="BL155" i="16" s="1"/>
  <c r="BU149" i="16"/>
  <c r="BU154" i="16" s="1"/>
  <c r="BT149" i="16"/>
  <c r="BT154" i="16" s="1"/>
  <c r="BS149" i="16"/>
  <c r="BS154" i="16" s="1"/>
  <c r="BR149" i="16"/>
  <c r="BR154" i="16" s="1"/>
  <c r="BQ149" i="16"/>
  <c r="BQ154" i="16" s="1"/>
  <c r="BP149" i="16"/>
  <c r="BP154" i="16" s="1"/>
  <c r="BO149" i="16"/>
  <c r="BO154" i="16" s="1"/>
  <c r="BN149" i="16"/>
  <c r="BN154" i="16" s="1"/>
  <c r="BM149" i="16"/>
  <c r="BM154" i="16" s="1"/>
  <c r="BL149" i="16"/>
  <c r="BL154" i="16" s="1"/>
  <c r="BU148" i="16"/>
  <c r="BT148" i="16"/>
  <c r="BS148" i="16"/>
  <c r="BS153" i="16" s="1"/>
  <c r="BR148" i="16"/>
  <c r="BR153" i="16" s="1"/>
  <c r="BQ148" i="16"/>
  <c r="BQ153" i="16" s="1"/>
  <c r="BP148" i="16"/>
  <c r="BP153" i="16" s="1"/>
  <c r="BO148" i="16"/>
  <c r="BN148" i="16"/>
  <c r="BN153" i="16" s="1"/>
  <c r="BM148" i="16"/>
  <c r="BL148" i="16"/>
  <c r="BU140" i="16"/>
  <c r="BU145" i="16" s="1"/>
  <c r="BT140" i="16"/>
  <c r="BT145" i="16" s="1"/>
  <c r="BS140" i="16"/>
  <c r="BS145" i="16" s="1"/>
  <c r="BR140" i="16"/>
  <c r="BR145" i="16" s="1"/>
  <c r="BQ140" i="16"/>
  <c r="BQ145" i="16" s="1"/>
  <c r="BP140" i="16"/>
  <c r="BP145" i="16" s="1"/>
  <c r="BO140" i="16"/>
  <c r="BO145" i="16" s="1"/>
  <c r="BN140" i="16"/>
  <c r="BN145" i="16" s="1"/>
  <c r="BM140" i="16"/>
  <c r="BM145" i="16" s="1"/>
  <c r="BL140" i="16"/>
  <c r="BL145" i="16" s="1"/>
  <c r="BU139" i="16"/>
  <c r="BU144" i="16" s="1"/>
  <c r="BT139" i="16"/>
  <c r="BT144" i="16" s="1"/>
  <c r="BS139" i="16"/>
  <c r="BS144" i="16" s="1"/>
  <c r="BR139" i="16"/>
  <c r="BR144" i="16" s="1"/>
  <c r="BQ139" i="16"/>
  <c r="BQ144" i="16" s="1"/>
  <c r="BP139" i="16"/>
  <c r="BP144" i="16" s="1"/>
  <c r="BO139" i="16"/>
  <c r="BO144" i="16" s="1"/>
  <c r="BN139" i="16"/>
  <c r="BN144" i="16" s="1"/>
  <c r="BM139" i="16"/>
  <c r="BM144" i="16" s="1"/>
  <c r="BL139" i="16"/>
  <c r="BL144" i="16" s="1"/>
  <c r="BU138" i="16"/>
  <c r="BT138" i="16"/>
  <c r="BS138" i="16"/>
  <c r="BS143" i="16" s="1"/>
  <c r="BR138" i="16"/>
  <c r="BR143" i="16" s="1"/>
  <c r="BQ138" i="16"/>
  <c r="BQ143" i="16" s="1"/>
  <c r="BP138" i="16"/>
  <c r="BP143" i="16" s="1"/>
  <c r="BO138" i="16"/>
  <c r="BN138" i="16"/>
  <c r="BN143" i="16" s="1"/>
  <c r="BM138" i="16"/>
  <c r="BL138" i="16"/>
  <c r="BU130" i="16"/>
  <c r="BU135" i="16" s="1"/>
  <c r="BT130" i="16"/>
  <c r="BT135" i="16" s="1"/>
  <c r="BS130" i="16"/>
  <c r="BS135" i="16" s="1"/>
  <c r="BR130" i="16"/>
  <c r="BR135" i="16" s="1"/>
  <c r="BQ130" i="16"/>
  <c r="BQ135" i="16" s="1"/>
  <c r="BP130" i="16"/>
  <c r="BP135" i="16" s="1"/>
  <c r="BO130" i="16"/>
  <c r="BO135" i="16" s="1"/>
  <c r="BN130" i="16"/>
  <c r="BN135" i="16" s="1"/>
  <c r="BM130" i="16"/>
  <c r="BM135" i="16" s="1"/>
  <c r="BL130" i="16"/>
  <c r="BL135" i="16" s="1"/>
  <c r="BU129" i="16"/>
  <c r="BU134" i="16" s="1"/>
  <c r="BT129" i="16"/>
  <c r="BT134" i="16" s="1"/>
  <c r="BS129" i="16"/>
  <c r="BS134" i="16" s="1"/>
  <c r="BR129" i="16"/>
  <c r="BR134" i="16" s="1"/>
  <c r="BQ129" i="16"/>
  <c r="BQ134" i="16" s="1"/>
  <c r="BP129" i="16"/>
  <c r="BP134" i="16" s="1"/>
  <c r="BO129" i="16"/>
  <c r="BO134" i="16" s="1"/>
  <c r="BN129" i="16"/>
  <c r="BN134" i="16" s="1"/>
  <c r="BM129" i="16"/>
  <c r="BM134" i="16" s="1"/>
  <c r="BL129" i="16"/>
  <c r="BL134" i="16" s="1"/>
  <c r="BU128" i="16"/>
  <c r="BT128" i="16"/>
  <c r="BS128" i="16"/>
  <c r="BS133" i="16" s="1"/>
  <c r="BR128" i="16"/>
  <c r="BR133" i="16" s="1"/>
  <c r="BQ128" i="16"/>
  <c r="BQ133" i="16" s="1"/>
  <c r="BP128" i="16"/>
  <c r="BP133" i="16" s="1"/>
  <c r="BO128" i="16"/>
  <c r="BN128" i="16"/>
  <c r="BN133" i="16" s="1"/>
  <c r="BM128" i="16"/>
  <c r="BL128" i="16"/>
  <c r="BU120" i="16"/>
  <c r="BU125" i="16" s="1"/>
  <c r="BT120" i="16"/>
  <c r="BT125" i="16" s="1"/>
  <c r="BS120" i="16"/>
  <c r="BS125" i="16" s="1"/>
  <c r="BR120" i="16"/>
  <c r="BR125" i="16" s="1"/>
  <c r="BQ120" i="16"/>
  <c r="BQ125" i="16" s="1"/>
  <c r="BP120" i="16"/>
  <c r="BP125" i="16" s="1"/>
  <c r="BO120" i="16"/>
  <c r="BO125" i="16" s="1"/>
  <c r="BN120" i="16"/>
  <c r="BN125" i="16" s="1"/>
  <c r="BM120" i="16"/>
  <c r="BM125" i="16" s="1"/>
  <c r="BL120" i="16"/>
  <c r="BL125" i="16" s="1"/>
  <c r="BU119" i="16"/>
  <c r="BU124" i="16" s="1"/>
  <c r="BT119" i="16"/>
  <c r="BT124" i="16" s="1"/>
  <c r="BS119" i="16"/>
  <c r="BS124" i="16" s="1"/>
  <c r="BR119" i="16"/>
  <c r="BR124" i="16" s="1"/>
  <c r="BQ119" i="16"/>
  <c r="BQ124" i="16" s="1"/>
  <c r="BP119" i="16"/>
  <c r="BP124" i="16" s="1"/>
  <c r="BO119" i="16"/>
  <c r="BO124" i="16" s="1"/>
  <c r="BN119" i="16"/>
  <c r="BN124" i="16" s="1"/>
  <c r="BM119" i="16"/>
  <c r="BM124" i="16" s="1"/>
  <c r="BL119" i="16"/>
  <c r="BL124" i="16" s="1"/>
  <c r="BU118" i="16"/>
  <c r="BT118" i="16"/>
  <c r="BS118" i="16"/>
  <c r="BS123" i="16" s="1"/>
  <c r="BR118" i="16"/>
  <c r="BR123" i="16" s="1"/>
  <c r="BQ118" i="16"/>
  <c r="BQ123" i="16" s="1"/>
  <c r="BP118" i="16"/>
  <c r="BP123" i="16" s="1"/>
  <c r="BO118" i="16"/>
  <c r="BO123" i="16" s="1"/>
  <c r="BN118" i="16"/>
  <c r="BN123" i="16" s="1"/>
  <c r="BM118" i="16"/>
  <c r="BL118" i="16"/>
  <c r="BL123" i="16" s="1"/>
  <c r="BU110" i="16"/>
  <c r="BU115" i="16" s="1"/>
  <c r="BT110" i="16"/>
  <c r="BT115" i="16" s="1"/>
  <c r="BS110" i="16"/>
  <c r="BS115" i="16" s="1"/>
  <c r="BR110" i="16"/>
  <c r="BR115" i="16" s="1"/>
  <c r="BQ110" i="16"/>
  <c r="BQ115" i="16" s="1"/>
  <c r="BP110" i="16"/>
  <c r="BP115" i="16" s="1"/>
  <c r="BO110" i="16"/>
  <c r="BO115" i="16" s="1"/>
  <c r="BN110" i="16"/>
  <c r="BN115" i="16" s="1"/>
  <c r="BM110" i="16"/>
  <c r="BM115" i="16" s="1"/>
  <c r="BL110" i="16"/>
  <c r="BL115" i="16" s="1"/>
  <c r="BU109" i="16"/>
  <c r="BU114" i="16" s="1"/>
  <c r="BT109" i="16"/>
  <c r="BT114" i="16" s="1"/>
  <c r="BS109" i="16"/>
  <c r="BS114" i="16" s="1"/>
  <c r="BR109" i="16"/>
  <c r="BR114" i="16" s="1"/>
  <c r="BQ109" i="16"/>
  <c r="BQ114" i="16" s="1"/>
  <c r="BP109" i="16"/>
  <c r="BO109" i="16"/>
  <c r="BO114" i="16" s="1"/>
  <c r="BN109" i="16"/>
  <c r="BN114" i="16" s="1"/>
  <c r="BM109" i="16"/>
  <c r="BM114" i="16" s="1"/>
  <c r="BL109" i="16"/>
  <c r="BL114" i="16" s="1"/>
  <c r="BU108" i="16"/>
  <c r="BT108" i="16"/>
  <c r="BT113" i="16" s="1"/>
  <c r="BS108" i="16"/>
  <c r="BS113" i="16" s="1"/>
  <c r="BR108" i="16"/>
  <c r="BR113" i="16" s="1"/>
  <c r="BQ108" i="16"/>
  <c r="BQ113" i="16" s="1"/>
  <c r="BP108" i="16"/>
  <c r="BP113" i="16" s="1"/>
  <c r="BO108" i="16"/>
  <c r="BO113" i="16" s="1"/>
  <c r="BN108" i="16"/>
  <c r="BN113" i="16" s="1"/>
  <c r="BM108" i="16"/>
  <c r="BL108" i="16"/>
  <c r="BL113" i="16" s="1"/>
  <c r="BU100" i="16"/>
  <c r="BU105" i="16" s="1"/>
  <c r="BT100" i="16"/>
  <c r="BT105" i="16" s="1"/>
  <c r="BS100" i="16"/>
  <c r="BS105" i="16" s="1"/>
  <c r="BR100" i="16"/>
  <c r="BR105" i="16" s="1"/>
  <c r="BQ100" i="16"/>
  <c r="BQ105" i="16" s="1"/>
  <c r="BP100" i="16"/>
  <c r="BP105" i="16" s="1"/>
  <c r="BO100" i="16"/>
  <c r="BO105" i="16" s="1"/>
  <c r="BN100" i="16"/>
  <c r="BN105" i="16" s="1"/>
  <c r="BM100" i="16"/>
  <c r="BM105" i="16" s="1"/>
  <c r="BL100" i="16"/>
  <c r="BL105" i="16" s="1"/>
  <c r="BU99" i="16"/>
  <c r="BU104" i="16" s="1"/>
  <c r="BT99" i="16"/>
  <c r="BT104" i="16" s="1"/>
  <c r="BS99" i="16"/>
  <c r="BS104" i="16" s="1"/>
  <c r="BR99" i="16"/>
  <c r="BR104" i="16" s="1"/>
  <c r="BQ99" i="16"/>
  <c r="BQ104" i="16" s="1"/>
  <c r="BP99" i="16"/>
  <c r="BO99" i="16"/>
  <c r="BO104" i="16" s="1"/>
  <c r="BN99" i="16"/>
  <c r="BN104" i="16" s="1"/>
  <c r="BM99" i="16"/>
  <c r="BM104" i="16" s="1"/>
  <c r="BL99" i="16"/>
  <c r="BL104" i="16" s="1"/>
  <c r="BU98" i="16"/>
  <c r="BT98" i="16"/>
  <c r="BT103" i="16" s="1"/>
  <c r="BS98" i="16"/>
  <c r="BS103" i="16" s="1"/>
  <c r="BR98" i="16"/>
  <c r="BQ98" i="16"/>
  <c r="BQ103" i="16" s="1"/>
  <c r="BP98" i="16"/>
  <c r="BP103" i="16" s="1"/>
  <c r="BO98" i="16"/>
  <c r="BO103" i="16" s="1"/>
  <c r="BN98" i="16"/>
  <c r="BN103" i="16" s="1"/>
  <c r="BM98" i="16"/>
  <c r="BL98" i="16"/>
  <c r="BL103" i="16" s="1"/>
  <c r="BU90" i="16"/>
  <c r="BU95" i="16" s="1"/>
  <c r="BT90" i="16"/>
  <c r="BT95" i="16" s="1"/>
  <c r="BS90" i="16"/>
  <c r="BS95" i="16" s="1"/>
  <c r="BR90" i="16"/>
  <c r="BR95" i="16" s="1"/>
  <c r="BQ90" i="16"/>
  <c r="BQ95" i="16" s="1"/>
  <c r="BP90" i="16"/>
  <c r="BP95" i="16" s="1"/>
  <c r="BO90" i="16"/>
  <c r="BO95" i="16" s="1"/>
  <c r="BN90" i="16"/>
  <c r="BN95" i="16" s="1"/>
  <c r="BM90" i="16"/>
  <c r="BM95" i="16" s="1"/>
  <c r="BL90" i="16"/>
  <c r="BL95" i="16" s="1"/>
  <c r="BU89" i="16"/>
  <c r="BU94" i="16" s="1"/>
  <c r="BT89" i="16"/>
  <c r="BT94" i="16" s="1"/>
  <c r="BS89" i="16"/>
  <c r="BS94" i="16" s="1"/>
  <c r="BR89" i="16"/>
  <c r="BR94" i="16" s="1"/>
  <c r="BQ89" i="16"/>
  <c r="BQ94" i="16" s="1"/>
  <c r="BP89" i="16"/>
  <c r="BP94" i="16" s="1"/>
  <c r="BO89" i="16"/>
  <c r="BO94" i="16" s="1"/>
  <c r="BN89" i="16"/>
  <c r="BN94" i="16" s="1"/>
  <c r="BM89" i="16"/>
  <c r="BM94" i="16" s="1"/>
  <c r="BL89" i="16"/>
  <c r="BL94" i="16" s="1"/>
  <c r="BU88" i="16"/>
  <c r="BT88" i="16"/>
  <c r="BS88" i="16"/>
  <c r="BS93" i="16" s="1"/>
  <c r="BR88" i="16"/>
  <c r="BR93" i="16" s="1"/>
  <c r="BQ88" i="16"/>
  <c r="BQ93" i="16" s="1"/>
  <c r="BP88" i="16"/>
  <c r="BP93" i="16" s="1"/>
  <c r="BO88" i="16"/>
  <c r="BO93" i="16" s="1"/>
  <c r="BN88" i="16"/>
  <c r="BM88" i="16"/>
  <c r="BL88" i="16"/>
  <c r="BL93" i="16" s="1"/>
  <c r="BU80" i="16"/>
  <c r="BU85" i="16" s="1"/>
  <c r="BT80" i="16"/>
  <c r="BT85" i="16" s="1"/>
  <c r="BS80" i="16"/>
  <c r="BS85" i="16" s="1"/>
  <c r="BR80" i="16"/>
  <c r="BR85" i="16" s="1"/>
  <c r="BQ80" i="16"/>
  <c r="BQ85" i="16" s="1"/>
  <c r="BP80" i="16"/>
  <c r="BP85" i="16" s="1"/>
  <c r="BO80" i="16"/>
  <c r="BO85" i="16" s="1"/>
  <c r="BN80" i="16"/>
  <c r="BN85" i="16" s="1"/>
  <c r="BM80" i="16"/>
  <c r="BM85" i="16" s="1"/>
  <c r="BL80" i="16"/>
  <c r="BL85" i="16" s="1"/>
  <c r="BU79" i="16"/>
  <c r="BU84" i="16" s="1"/>
  <c r="BT79" i="16"/>
  <c r="BT84" i="16" s="1"/>
  <c r="BS79" i="16"/>
  <c r="BS84" i="16" s="1"/>
  <c r="BR79" i="16"/>
  <c r="BR84" i="16" s="1"/>
  <c r="BQ79" i="16"/>
  <c r="BQ84" i="16" s="1"/>
  <c r="BP79" i="16"/>
  <c r="BO79" i="16"/>
  <c r="BO84" i="16" s="1"/>
  <c r="BN79" i="16"/>
  <c r="BN84" i="16" s="1"/>
  <c r="BM79" i="16"/>
  <c r="BM84" i="16" s="1"/>
  <c r="BL79" i="16"/>
  <c r="BL84" i="16" s="1"/>
  <c r="BU78" i="16"/>
  <c r="BU83" i="16" s="1"/>
  <c r="BT78" i="16"/>
  <c r="BS78" i="16"/>
  <c r="BS83" i="16" s="1"/>
  <c r="BR78" i="16"/>
  <c r="BQ78" i="16"/>
  <c r="BQ83" i="16" s="1"/>
  <c r="BP78" i="16"/>
  <c r="BP83" i="16" s="1"/>
  <c r="BO78" i="16"/>
  <c r="BO83" i="16" s="1"/>
  <c r="BN78" i="16"/>
  <c r="BN83" i="16" s="1"/>
  <c r="BM78" i="16"/>
  <c r="BM83" i="16" s="1"/>
  <c r="BL78" i="16"/>
  <c r="BL83" i="16" s="1"/>
  <c r="BU70" i="16"/>
  <c r="BU75" i="16" s="1"/>
  <c r="BT70" i="16"/>
  <c r="BT75" i="16" s="1"/>
  <c r="BS70" i="16"/>
  <c r="BS75" i="16" s="1"/>
  <c r="BR70" i="16"/>
  <c r="BR75" i="16" s="1"/>
  <c r="BQ70" i="16"/>
  <c r="BQ75" i="16" s="1"/>
  <c r="BP70" i="16"/>
  <c r="BP75" i="16" s="1"/>
  <c r="BO70" i="16"/>
  <c r="BO75" i="16" s="1"/>
  <c r="BN70" i="16"/>
  <c r="BN75" i="16" s="1"/>
  <c r="BM70" i="16"/>
  <c r="BM75" i="16" s="1"/>
  <c r="BL70" i="16"/>
  <c r="BL75" i="16" s="1"/>
  <c r="BU69" i="16"/>
  <c r="BU74" i="16" s="1"/>
  <c r="BT69" i="16"/>
  <c r="BT74" i="16" s="1"/>
  <c r="BS69" i="16"/>
  <c r="BS74" i="16" s="1"/>
  <c r="BR69" i="16"/>
  <c r="BR74" i="16" s="1"/>
  <c r="BQ69" i="16"/>
  <c r="BQ74" i="16" s="1"/>
  <c r="BP69" i="16"/>
  <c r="BO69" i="16"/>
  <c r="BO74" i="16" s="1"/>
  <c r="BN69" i="16"/>
  <c r="BN74" i="16" s="1"/>
  <c r="BM69" i="16"/>
  <c r="BM74" i="16" s="1"/>
  <c r="BL69" i="16"/>
  <c r="BL74" i="16" s="1"/>
  <c r="BU68" i="16"/>
  <c r="BT68" i="16"/>
  <c r="BT73" i="16" s="1"/>
  <c r="BS68" i="16"/>
  <c r="BS73" i="16" s="1"/>
  <c r="BR68" i="16"/>
  <c r="BQ68" i="16"/>
  <c r="BQ73" i="16" s="1"/>
  <c r="BP68" i="16"/>
  <c r="BP73" i="16" s="1"/>
  <c r="BO68" i="16"/>
  <c r="BO73" i="16" s="1"/>
  <c r="BN68" i="16"/>
  <c r="BN73" i="16" s="1"/>
  <c r="BM68" i="16"/>
  <c r="BL68" i="16"/>
  <c r="BL73" i="16" s="1"/>
  <c r="BU60" i="16"/>
  <c r="BU65" i="16" s="1"/>
  <c r="BT60" i="16"/>
  <c r="BT65" i="16" s="1"/>
  <c r="BS60" i="16"/>
  <c r="BS65" i="16" s="1"/>
  <c r="BR60" i="16"/>
  <c r="BR65" i="16" s="1"/>
  <c r="BQ60" i="16"/>
  <c r="BQ65" i="16" s="1"/>
  <c r="BP60" i="16"/>
  <c r="BP65" i="16" s="1"/>
  <c r="BO60" i="16"/>
  <c r="BO65" i="16" s="1"/>
  <c r="BN60" i="16"/>
  <c r="BN65" i="16" s="1"/>
  <c r="BM60" i="16"/>
  <c r="BM65" i="16" s="1"/>
  <c r="BL60" i="16"/>
  <c r="BL65" i="16" s="1"/>
  <c r="BU59" i="16"/>
  <c r="BU64" i="16" s="1"/>
  <c r="BT59" i="16"/>
  <c r="BT64" i="16" s="1"/>
  <c r="BS59" i="16"/>
  <c r="BS64" i="16" s="1"/>
  <c r="BR59" i="16"/>
  <c r="BR64" i="16" s="1"/>
  <c r="BQ59" i="16"/>
  <c r="BQ64" i="16" s="1"/>
  <c r="BP59" i="16"/>
  <c r="BP64" i="16" s="1"/>
  <c r="BO59" i="16"/>
  <c r="BO64" i="16" s="1"/>
  <c r="BN59" i="16"/>
  <c r="BN64" i="16" s="1"/>
  <c r="BM59" i="16"/>
  <c r="BM64" i="16" s="1"/>
  <c r="BL59" i="16"/>
  <c r="BL64" i="16" s="1"/>
  <c r="BU58" i="16"/>
  <c r="BT58" i="16"/>
  <c r="BT63" i="16" s="1"/>
  <c r="BS58" i="16"/>
  <c r="BS63" i="16" s="1"/>
  <c r="BR58" i="16"/>
  <c r="BR63" i="16" s="1"/>
  <c r="BQ58" i="16"/>
  <c r="BQ63" i="16" s="1"/>
  <c r="BP58" i="16"/>
  <c r="BP63" i="16" s="1"/>
  <c r="BO58" i="16"/>
  <c r="BO63" i="16" s="1"/>
  <c r="BN58" i="16"/>
  <c r="BN63" i="16" s="1"/>
  <c r="BM58" i="16"/>
  <c r="BL58" i="16"/>
  <c r="BU50" i="16"/>
  <c r="BU55" i="16" s="1"/>
  <c r="BT50" i="16"/>
  <c r="BT55" i="16" s="1"/>
  <c r="BS50" i="16"/>
  <c r="BS55" i="16" s="1"/>
  <c r="BR50" i="16"/>
  <c r="BR55" i="16" s="1"/>
  <c r="BQ50" i="16"/>
  <c r="BQ55" i="16" s="1"/>
  <c r="BP50" i="16"/>
  <c r="BP55" i="16" s="1"/>
  <c r="BO50" i="16"/>
  <c r="BO55" i="16" s="1"/>
  <c r="BN50" i="16"/>
  <c r="BM50" i="16"/>
  <c r="BM55" i="16" s="1"/>
  <c r="BL50" i="16"/>
  <c r="BL55" i="16" s="1"/>
  <c r="BU49" i="16"/>
  <c r="BU54" i="16" s="1"/>
  <c r="BT49" i="16"/>
  <c r="BT54" i="16" s="1"/>
  <c r="BS49" i="16"/>
  <c r="BS54" i="16" s="1"/>
  <c r="BR49" i="16"/>
  <c r="BR54" i="16" s="1"/>
  <c r="BQ49" i="16"/>
  <c r="BQ54" i="16" s="1"/>
  <c r="BP49" i="16"/>
  <c r="BP54" i="16" s="1"/>
  <c r="BO49" i="16"/>
  <c r="BO54" i="16" s="1"/>
  <c r="BN49" i="16"/>
  <c r="BN54" i="16" s="1"/>
  <c r="BM49" i="16"/>
  <c r="BM54" i="16" s="1"/>
  <c r="BL49" i="16"/>
  <c r="BL54" i="16" s="1"/>
  <c r="BU48" i="16"/>
  <c r="BU53" i="16" s="1"/>
  <c r="BT48" i="16"/>
  <c r="BS48" i="16"/>
  <c r="BS53" i="16" s="1"/>
  <c r="BR48" i="16"/>
  <c r="BQ48" i="16"/>
  <c r="BQ53" i="16" s="1"/>
  <c r="BP48" i="16"/>
  <c r="BP53" i="16" s="1"/>
  <c r="BO48" i="16"/>
  <c r="BO53" i="16" s="1"/>
  <c r="BN48" i="16"/>
  <c r="BN53" i="16" s="1"/>
  <c r="BM48" i="16"/>
  <c r="BL48" i="16"/>
  <c r="BL53" i="16" s="1"/>
  <c r="BU40" i="16"/>
  <c r="BU45" i="16" s="1"/>
  <c r="BT40" i="16"/>
  <c r="BT45" i="16" s="1"/>
  <c r="BS40" i="16"/>
  <c r="BS45" i="16" s="1"/>
  <c r="BR40" i="16"/>
  <c r="BR45" i="16" s="1"/>
  <c r="BQ40" i="16"/>
  <c r="BQ45" i="16" s="1"/>
  <c r="BP40" i="16"/>
  <c r="BP45" i="16" s="1"/>
  <c r="BO40" i="16"/>
  <c r="BO45" i="16" s="1"/>
  <c r="BN40" i="16"/>
  <c r="BN45" i="16" s="1"/>
  <c r="BM40" i="16"/>
  <c r="BM45" i="16" s="1"/>
  <c r="BL40" i="16"/>
  <c r="BL45" i="16" s="1"/>
  <c r="BU39" i="16"/>
  <c r="BU44" i="16" s="1"/>
  <c r="BT39" i="16"/>
  <c r="BS39" i="16"/>
  <c r="BS44" i="16" s="1"/>
  <c r="BR39" i="16"/>
  <c r="BR44" i="16" s="1"/>
  <c r="BQ39" i="16"/>
  <c r="BQ44" i="16" s="1"/>
  <c r="BP39" i="16"/>
  <c r="BO39" i="16"/>
  <c r="BO44" i="16" s="1"/>
  <c r="BN39" i="16"/>
  <c r="BN44" i="16" s="1"/>
  <c r="BM39" i="16"/>
  <c r="BM44" i="16" s="1"/>
  <c r="BL39" i="16"/>
  <c r="BL44" i="16" s="1"/>
  <c r="BU38" i="16"/>
  <c r="BT38" i="16"/>
  <c r="BT43" i="16" s="1"/>
  <c r="BS38" i="16"/>
  <c r="BS43" i="16" s="1"/>
  <c r="BR38" i="16"/>
  <c r="BQ38" i="16"/>
  <c r="BQ43" i="16" s="1"/>
  <c r="BP38" i="16"/>
  <c r="BP43" i="16" s="1"/>
  <c r="BO38" i="16"/>
  <c r="BO43" i="16" s="1"/>
  <c r="BN38" i="16"/>
  <c r="BN43" i="16" s="1"/>
  <c r="BM38" i="16"/>
  <c r="BL38" i="16"/>
  <c r="BL43" i="16" s="1"/>
  <c r="BU30" i="16"/>
  <c r="BU35" i="16" s="1"/>
  <c r="BT30" i="16"/>
  <c r="BT35" i="16" s="1"/>
  <c r="BS30" i="16"/>
  <c r="BS35" i="16" s="1"/>
  <c r="BR30" i="16"/>
  <c r="BR35" i="16" s="1"/>
  <c r="BQ30" i="16"/>
  <c r="BQ35" i="16" s="1"/>
  <c r="BP30" i="16"/>
  <c r="BP35" i="16" s="1"/>
  <c r="BO30" i="16"/>
  <c r="BO35" i="16" s="1"/>
  <c r="BN30" i="16"/>
  <c r="BN35" i="16" s="1"/>
  <c r="BM30" i="16"/>
  <c r="BM35" i="16" s="1"/>
  <c r="BL30" i="16"/>
  <c r="BL35" i="16" s="1"/>
  <c r="BU29" i="16"/>
  <c r="BU34" i="16" s="1"/>
  <c r="BT29" i="16"/>
  <c r="BT34" i="16" s="1"/>
  <c r="BS29" i="16"/>
  <c r="BS34" i="16" s="1"/>
  <c r="BR29" i="16"/>
  <c r="BR34" i="16" s="1"/>
  <c r="BQ29" i="16"/>
  <c r="BQ34" i="16" s="1"/>
  <c r="BP29" i="16"/>
  <c r="BP34" i="16" s="1"/>
  <c r="BO29" i="16"/>
  <c r="BO34" i="16" s="1"/>
  <c r="BN29" i="16"/>
  <c r="BN34" i="16" s="1"/>
  <c r="BM29" i="16"/>
  <c r="BM34" i="16" s="1"/>
  <c r="BL29" i="16"/>
  <c r="BL34" i="16" s="1"/>
  <c r="BU28" i="16"/>
  <c r="BT28" i="16"/>
  <c r="BS28" i="16"/>
  <c r="BS33" i="16" s="1"/>
  <c r="BR28" i="16"/>
  <c r="BQ28" i="16"/>
  <c r="BQ33" i="16" s="1"/>
  <c r="BP28" i="16"/>
  <c r="BP33" i="16" s="1"/>
  <c r="BO28" i="16"/>
  <c r="BO33" i="16" s="1"/>
  <c r="BN28" i="16"/>
  <c r="BN33" i="16" s="1"/>
  <c r="BM28" i="16"/>
  <c r="BL28" i="16"/>
  <c r="BL33" i="16" s="1"/>
  <c r="BU20" i="16"/>
  <c r="BU25" i="16" s="1"/>
  <c r="BT20" i="16"/>
  <c r="BT25" i="16" s="1"/>
  <c r="BS20" i="16"/>
  <c r="BS25" i="16" s="1"/>
  <c r="BR20" i="16"/>
  <c r="BR25" i="16" s="1"/>
  <c r="BQ20" i="16"/>
  <c r="BQ25" i="16" s="1"/>
  <c r="BP20" i="16"/>
  <c r="BP25" i="16" s="1"/>
  <c r="BO20" i="16"/>
  <c r="BO25" i="16" s="1"/>
  <c r="BN20" i="16"/>
  <c r="BN25" i="16" s="1"/>
  <c r="BM20" i="16"/>
  <c r="BM25" i="16" s="1"/>
  <c r="BL20" i="16"/>
  <c r="BL25" i="16" s="1"/>
  <c r="BU19" i="16"/>
  <c r="BU24" i="16" s="1"/>
  <c r="BT19" i="16"/>
  <c r="BT24" i="16" s="1"/>
  <c r="BS19" i="16"/>
  <c r="BS24" i="16" s="1"/>
  <c r="BR19" i="16"/>
  <c r="BQ19" i="16"/>
  <c r="BQ24" i="16" s="1"/>
  <c r="BP19" i="16"/>
  <c r="BP24" i="16" s="1"/>
  <c r="BO19" i="16"/>
  <c r="BO24" i="16" s="1"/>
  <c r="BN19" i="16"/>
  <c r="BN24" i="16" s="1"/>
  <c r="BM19" i="16"/>
  <c r="BM24" i="16" s="1"/>
  <c r="BL19" i="16"/>
  <c r="BL24" i="16" s="1"/>
  <c r="BU18" i="16"/>
  <c r="BU23" i="16" s="1"/>
  <c r="BT18" i="16"/>
  <c r="BS18" i="16"/>
  <c r="BR18" i="16"/>
  <c r="BR23" i="16" s="1"/>
  <c r="BQ18" i="16"/>
  <c r="BQ23" i="16" s="1"/>
  <c r="BP18" i="16"/>
  <c r="BP23" i="16" s="1"/>
  <c r="BO18" i="16"/>
  <c r="BO23" i="16" s="1"/>
  <c r="BN18" i="16"/>
  <c r="BN23" i="16" s="1"/>
  <c r="BM18" i="16"/>
  <c r="BM23" i="16" s="1"/>
  <c r="BL18" i="16"/>
  <c r="BU10" i="16"/>
  <c r="BU15" i="16" s="1"/>
  <c r="BT10" i="16"/>
  <c r="BT15" i="16" s="1"/>
  <c r="BS10" i="16"/>
  <c r="BS15" i="16" s="1"/>
  <c r="BR10" i="16"/>
  <c r="BR15" i="16" s="1"/>
  <c r="BQ10" i="16"/>
  <c r="BQ15" i="16" s="1"/>
  <c r="BP10" i="16"/>
  <c r="BP15" i="16" s="1"/>
  <c r="BO10" i="16"/>
  <c r="BO15" i="16" s="1"/>
  <c r="BN10" i="16"/>
  <c r="BN15" i="16" s="1"/>
  <c r="BM10" i="16"/>
  <c r="BM15" i="16" s="1"/>
  <c r="BL10" i="16"/>
  <c r="BL15" i="16" s="1"/>
  <c r="BU9" i="16"/>
  <c r="BU14" i="16" s="1"/>
  <c r="BT9" i="16"/>
  <c r="BT14" i="16" s="1"/>
  <c r="BS9" i="16"/>
  <c r="BS14" i="16" s="1"/>
  <c r="BR9" i="16"/>
  <c r="BQ9" i="16"/>
  <c r="BQ14" i="16" s="1"/>
  <c r="BP9" i="16"/>
  <c r="BP14" i="16" s="1"/>
  <c r="BO9" i="16"/>
  <c r="BO14" i="16" s="1"/>
  <c r="BN9" i="16"/>
  <c r="BN14" i="16" s="1"/>
  <c r="BM9" i="16"/>
  <c r="BM14" i="16" s="1"/>
  <c r="BL9" i="16"/>
  <c r="BL14" i="16" s="1"/>
  <c r="BU8" i="16"/>
  <c r="BU13" i="16" s="1"/>
  <c r="BT8" i="16"/>
  <c r="BS8" i="16"/>
  <c r="BR8" i="16"/>
  <c r="BR13" i="16" s="1"/>
  <c r="BQ8" i="16"/>
  <c r="BQ13" i="16" s="1"/>
  <c r="BP8" i="16"/>
  <c r="BP13" i="16" s="1"/>
  <c r="BO8" i="16"/>
  <c r="BO13" i="16" s="1"/>
  <c r="BN8" i="16"/>
  <c r="BN13" i="16" s="1"/>
  <c r="BM8" i="16"/>
  <c r="BL8" i="16"/>
  <c r="CG20" i="16"/>
  <c r="CG25" i="16" s="1"/>
  <c r="CF20" i="16"/>
  <c r="CF25" i="16" s="1"/>
  <c r="CE20" i="16"/>
  <c r="CE25" i="16" s="1"/>
  <c r="CD20" i="16"/>
  <c r="CD25" i="16" s="1"/>
  <c r="CC20" i="16"/>
  <c r="CC25" i="16" s="1"/>
  <c r="CB20" i="16"/>
  <c r="CB25" i="16" s="1"/>
  <c r="CA20" i="16"/>
  <c r="CA25" i="16" s="1"/>
  <c r="BZ20" i="16"/>
  <c r="BZ25" i="16" s="1"/>
  <c r="BY20" i="16"/>
  <c r="BY25" i="16" s="1"/>
  <c r="CG19" i="16"/>
  <c r="CG24" i="16" s="1"/>
  <c r="CF19" i="16"/>
  <c r="CF24" i="16" s="1"/>
  <c r="CE19" i="16"/>
  <c r="CE24" i="16" s="1"/>
  <c r="CD19" i="16"/>
  <c r="CD24" i="16" s="1"/>
  <c r="CC19" i="16"/>
  <c r="CC24" i="16" s="1"/>
  <c r="CB19" i="16"/>
  <c r="CB24" i="16" s="1"/>
  <c r="CA19" i="16"/>
  <c r="BZ19" i="16"/>
  <c r="BZ24" i="16" s="1"/>
  <c r="BY19" i="16"/>
  <c r="BY24" i="16" s="1"/>
  <c r="CG18" i="16"/>
  <c r="CG23" i="16" s="1"/>
  <c r="CF18" i="16"/>
  <c r="CE18" i="16"/>
  <c r="CD18" i="16"/>
  <c r="CD23" i="16" s="1"/>
  <c r="CC18" i="16"/>
  <c r="CC23" i="16" s="1"/>
  <c r="CB18" i="16"/>
  <c r="CB23" i="16" s="1"/>
  <c r="CA18" i="16"/>
  <c r="CA23" i="16" s="1"/>
  <c r="BZ18" i="16"/>
  <c r="BZ23" i="16" s="1"/>
  <c r="BY18" i="16"/>
  <c r="BY23" i="16" s="1"/>
  <c r="BX20" i="16"/>
  <c r="BX25" i="16" s="1"/>
  <c r="BX19" i="16"/>
  <c r="BX24" i="16" s="1"/>
  <c r="BX210" i="16"/>
  <c r="BX215" i="16" s="1"/>
  <c r="BX209" i="16"/>
  <c r="BX214" i="16" s="1"/>
  <c r="CG210" i="16"/>
  <c r="CG215" i="16" s="1"/>
  <c r="CF210" i="16"/>
  <c r="CF215" i="16" s="1"/>
  <c r="CE210" i="16"/>
  <c r="CE215" i="16" s="1"/>
  <c r="CD210" i="16"/>
  <c r="CD215" i="16" s="1"/>
  <c r="CC210" i="16"/>
  <c r="CC215" i="16" s="1"/>
  <c r="CB210" i="16"/>
  <c r="CB215" i="16" s="1"/>
  <c r="CA210" i="16"/>
  <c r="CA215" i="16" s="1"/>
  <c r="BZ210" i="16"/>
  <c r="BZ215" i="16" s="1"/>
  <c r="BY210" i="16"/>
  <c r="BY215" i="16" s="1"/>
  <c r="CG209" i="16"/>
  <c r="CG214" i="16" s="1"/>
  <c r="CF209" i="16"/>
  <c r="CE209" i="16"/>
  <c r="CE214" i="16" s="1"/>
  <c r="CD209" i="16"/>
  <c r="CD214" i="16" s="1"/>
  <c r="CC209" i="16"/>
  <c r="CC214" i="16" s="1"/>
  <c r="CB209" i="16"/>
  <c r="CB214" i="16" s="1"/>
  <c r="CA209" i="16"/>
  <c r="CA214" i="16" s="1"/>
  <c r="BZ209" i="16"/>
  <c r="BZ214" i="16" s="1"/>
  <c r="BY209" i="16"/>
  <c r="CG208" i="16"/>
  <c r="CF208" i="16"/>
  <c r="CE208" i="16"/>
  <c r="CE213" i="16" s="1"/>
  <c r="CD208" i="16"/>
  <c r="CD213" i="16" s="1"/>
  <c r="CC208" i="16"/>
  <c r="CC213" i="16" s="1"/>
  <c r="CB208" i="16"/>
  <c r="CB213" i="16" s="1"/>
  <c r="CA208" i="16"/>
  <c r="CA213" i="16" s="1"/>
  <c r="BZ208" i="16"/>
  <c r="BZ213" i="16" s="1"/>
  <c r="BY208" i="16"/>
  <c r="BX208" i="16"/>
  <c r="CG230" i="16"/>
  <c r="CG235" i="16" s="1"/>
  <c r="CF230" i="16"/>
  <c r="CF235" i="16" s="1"/>
  <c r="CE230" i="16"/>
  <c r="CE235" i="16" s="1"/>
  <c r="CD230" i="16"/>
  <c r="CD235" i="16" s="1"/>
  <c r="CC230" i="16"/>
  <c r="CC235" i="16" s="1"/>
  <c r="CB230" i="16"/>
  <c r="CB235" i="16" s="1"/>
  <c r="CA230" i="16"/>
  <c r="CA235" i="16" s="1"/>
  <c r="BZ230" i="16"/>
  <c r="BZ235" i="16" s="1"/>
  <c r="BY230" i="16"/>
  <c r="BY235" i="16" s="1"/>
  <c r="BX230" i="16"/>
  <c r="BX235" i="16" s="1"/>
  <c r="CG229" i="16"/>
  <c r="CG234" i="16" s="1"/>
  <c r="CF229" i="16"/>
  <c r="CF234" i="16" s="1"/>
  <c r="CE229" i="16"/>
  <c r="CE234" i="16" s="1"/>
  <c r="CD229" i="16"/>
  <c r="CD234" i="16" s="1"/>
  <c r="CC229" i="16"/>
  <c r="CC234" i="16" s="1"/>
  <c r="CB229" i="16"/>
  <c r="CB234" i="16" s="1"/>
  <c r="CA229" i="16"/>
  <c r="CA234" i="16" s="1"/>
  <c r="BZ229" i="16"/>
  <c r="BZ234" i="16" s="1"/>
  <c r="BY229" i="16"/>
  <c r="BY234" i="16" s="1"/>
  <c r="BX229" i="16"/>
  <c r="BX234" i="16" s="1"/>
  <c r="CG228" i="16"/>
  <c r="CF228" i="16"/>
  <c r="CE228" i="16"/>
  <c r="CE233" i="16" s="1"/>
  <c r="CD228" i="16"/>
  <c r="CD233" i="16" s="1"/>
  <c r="CC228" i="16"/>
  <c r="CC233" i="16" s="1"/>
  <c r="CB228" i="16"/>
  <c r="CB233" i="16" s="1"/>
  <c r="CA228" i="16"/>
  <c r="CA233" i="16" s="1"/>
  <c r="BZ228" i="16"/>
  <c r="BZ233" i="16" s="1"/>
  <c r="BY228" i="16"/>
  <c r="BX228" i="16"/>
  <c r="CG220" i="16"/>
  <c r="CG225" i="16" s="1"/>
  <c r="CF220" i="16"/>
  <c r="CF225" i="16" s="1"/>
  <c r="CE220" i="16"/>
  <c r="CE225" i="16" s="1"/>
  <c r="CD220" i="16"/>
  <c r="CD225" i="16" s="1"/>
  <c r="CC220" i="16"/>
  <c r="CC225" i="16" s="1"/>
  <c r="CB220" i="16"/>
  <c r="CB225" i="16" s="1"/>
  <c r="CA220" i="16"/>
  <c r="CA225" i="16" s="1"/>
  <c r="BZ220" i="16"/>
  <c r="BZ225" i="16" s="1"/>
  <c r="BY220" i="16"/>
  <c r="BY225" i="16" s="1"/>
  <c r="BX220" i="16"/>
  <c r="BX225" i="16" s="1"/>
  <c r="CG219" i="16"/>
  <c r="CG224" i="16" s="1"/>
  <c r="CF219" i="16"/>
  <c r="CF224" i="16" s="1"/>
  <c r="CE219" i="16"/>
  <c r="CE224" i="16" s="1"/>
  <c r="CD219" i="16"/>
  <c r="CD224" i="16" s="1"/>
  <c r="CC219" i="16"/>
  <c r="CC224" i="16" s="1"/>
  <c r="CB219" i="16"/>
  <c r="CB224" i="16" s="1"/>
  <c r="CA219" i="16"/>
  <c r="CA224" i="16" s="1"/>
  <c r="BZ219" i="16"/>
  <c r="BZ224" i="16" s="1"/>
  <c r="BY219" i="16"/>
  <c r="BY224" i="16" s="1"/>
  <c r="BX219" i="16"/>
  <c r="BX224" i="16" s="1"/>
  <c r="CG218" i="16"/>
  <c r="CF218" i="16"/>
  <c r="CE218" i="16"/>
  <c r="CE223" i="16" s="1"/>
  <c r="CD218" i="16"/>
  <c r="CD223" i="16" s="1"/>
  <c r="CC218" i="16"/>
  <c r="CC223" i="16" s="1"/>
  <c r="CB218" i="16"/>
  <c r="CB223" i="16" s="1"/>
  <c r="CA218" i="16"/>
  <c r="CA223" i="16" s="1"/>
  <c r="BZ218" i="16"/>
  <c r="BZ223" i="16" s="1"/>
  <c r="BY218" i="16"/>
  <c r="BX218" i="16"/>
  <c r="CG240" i="16"/>
  <c r="CG245" i="16" s="1"/>
  <c r="CF240" i="16"/>
  <c r="CF245" i="16" s="1"/>
  <c r="CE240" i="16"/>
  <c r="CE245" i="16" s="1"/>
  <c r="CD240" i="16"/>
  <c r="CD245" i="16" s="1"/>
  <c r="CC240" i="16"/>
  <c r="CC245" i="16" s="1"/>
  <c r="CB240" i="16"/>
  <c r="CB245" i="16" s="1"/>
  <c r="CA240" i="16"/>
  <c r="CA245" i="16" s="1"/>
  <c r="BZ240" i="16"/>
  <c r="BZ245" i="16" s="1"/>
  <c r="BY240" i="16"/>
  <c r="BY245" i="16" s="1"/>
  <c r="BX240" i="16"/>
  <c r="BX245" i="16" s="1"/>
  <c r="CG239" i="16"/>
  <c r="CG244" i="16" s="1"/>
  <c r="CF239" i="16"/>
  <c r="CF244" i="16" s="1"/>
  <c r="CE239" i="16"/>
  <c r="CE244" i="16" s="1"/>
  <c r="CD239" i="16"/>
  <c r="CD244" i="16" s="1"/>
  <c r="CC239" i="16"/>
  <c r="CC244" i="16" s="1"/>
  <c r="CB239" i="16"/>
  <c r="CB244" i="16" s="1"/>
  <c r="CA239" i="16"/>
  <c r="CA244" i="16" s="1"/>
  <c r="BZ239" i="16"/>
  <c r="BZ244" i="16" s="1"/>
  <c r="BY239" i="16"/>
  <c r="BY244" i="16" s="1"/>
  <c r="BX239" i="16"/>
  <c r="BX244" i="16" s="1"/>
  <c r="CG238" i="16"/>
  <c r="CF238" i="16"/>
  <c r="CE238" i="16"/>
  <c r="CE243" i="16" s="1"/>
  <c r="CD238" i="16"/>
  <c r="CD243" i="16" s="1"/>
  <c r="CC238" i="16"/>
  <c r="CC243" i="16" s="1"/>
  <c r="CB238" i="16"/>
  <c r="CB243" i="16" s="1"/>
  <c r="CA238" i="16"/>
  <c r="CA243" i="16" s="1"/>
  <c r="BZ238" i="16"/>
  <c r="BZ243" i="16" s="1"/>
  <c r="BY238" i="16"/>
  <c r="BX238" i="16"/>
  <c r="CG200" i="16"/>
  <c r="CG205" i="16" s="1"/>
  <c r="CF200" i="16"/>
  <c r="CF205" i="16" s="1"/>
  <c r="CE200" i="16"/>
  <c r="CE205" i="16" s="1"/>
  <c r="CD200" i="16"/>
  <c r="CD205" i="16" s="1"/>
  <c r="CC200" i="16"/>
  <c r="CC205" i="16" s="1"/>
  <c r="CB200" i="16"/>
  <c r="CB205" i="16" s="1"/>
  <c r="CA200" i="16"/>
  <c r="CA205" i="16" s="1"/>
  <c r="BZ200" i="16"/>
  <c r="BZ205" i="16" s="1"/>
  <c r="BY200" i="16"/>
  <c r="BY205" i="16" s="1"/>
  <c r="BX200" i="16"/>
  <c r="BX205" i="16" s="1"/>
  <c r="CG199" i="16"/>
  <c r="CG204" i="16" s="1"/>
  <c r="CF199" i="16"/>
  <c r="CF204" i="16" s="1"/>
  <c r="CE199" i="16"/>
  <c r="CE204" i="16" s="1"/>
  <c r="CD199" i="16"/>
  <c r="CD204" i="16" s="1"/>
  <c r="CC199" i="16"/>
  <c r="CC204" i="16" s="1"/>
  <c r="CB199" i="16"/>
  <c r="CB204" i="16" s="1"/>
  <c r="CA199" i="16"/>
  <c r="CA204" i="16" s="1"/>
  <c r="BZ199" i="16"/>
  <c r="BZ204" i="16" s="1"/>
  <c r="BY199" i="16"/>
  <c r="BY204" i="16" s="1"/>
  <c r="BX199" i="16"/>
  <c r="BX204" i="16" s="1"/>
  <c r="CG198" i="16"/>
  <c r="CF198" i="16"/>
  <c r="CE198" i="16"/>
  <c r="CE203" i="16" s="1"/>
  <c r="CD198" i="16"/>
  <c r="CD203" i="16" s="1"/>
  <c r="CC198" i="16"/>
  <c r="CC203" i="16" s="1"/>
  <c r="CB198" i="16"/>
  <c r="CB203" i="16" s="1"/>
  <c r="CA198" i="16"/>
  <c r="CA203" i="16" s="1"/>
  <c r="BZ198" i="16"/>
  <c r="BZ203" i="16" s="1"/>
  <c r="BY198" i="16"/>
  <c r="BX198" i="16"/>
  <c r="CG190" i="16"/>
  <c r="CG195" i="16" s="1"/>
  <c r="CF190" i="16"/>
  <c r="CF195" i="16" s="1"/>
  <c r="CE190" i="16"/>
  <c r="CE195" i="16" s="1"/>
  <c r="CD190" i="16"/>
  <c r="CD195" i="16" s="1"/>
  <c r="CC190" i="16"/>
  <c r="CB190" i="16"/>
  <c r="CB195" i="16" s="1"/>
  <c r="CA190" i="16"/>
  <c r="CA195" i="16" s="1"/>
  <c r="BZ190" i="16"/>
  <c r="BZ195" i="16" s="1"/>
  <c r="BY190" i="16"/>
  <c r="BY195" i="16" s="1"/>
  <c r="BX190" i="16"/>
  <c r="BX195" i="16" s="1"/>
  <c r="CG189" i="16"/>
  <c r="CG194" i="16" s="1"/>
  <c r="CF189" i="16"/>
  <c r="CF194" i="16" s="1"/>
  <c r="CE189" i="16"/>
  <c r="CE194" i="16" s="1"/>
  <c r="CD189" i="16"/>
  <c r="CD194" i="16" s="1"/>
  <c r="CC189" i="16"/>
  <c r="CC194" i="16" s="1"/>
  <c r="CB189" i="16"/>
  <c r="CB194" i="16" s="1"/>
  <c r="CA189" i="16"/>
  <c r="CA194" i="16" s="1"/>
  <c r="BZ189" i="16"/>
  <c r="BZ194" i="16" s="1"/>
  <c r="BY189" i="16"/>
  <c r="BY194" i="16" s="1"/>
  <c r="BX189" i="16"/>
  <c r="BX194" i="16" s="1"/>
  <c r="CG188" i="16"/>
  <c r="CF188" i="16"/>
  <c r="CE188" i="16"/>
  <c r="CE193" i="16" s="1"/>
  <c r="CD188" i="16"/>
  <c r="CD193" i="16" s="1"/>
  <c r="CC188" i="16"/>
  <c r="CC193" i="16" s="1"/>
  <c r="CB188" i="16"/>
  <c r="CB193" i="16" s="1"/>
  <c r="CA188" i="16"/>
  <c r="CA193" i="16" s="1"/>
  <c r="BZ188" i="16"/>
  <c r="BZ193" i="16" s="1"/>
  <c r="BY188" i="16"/>
  <c r="BX188" i="16"/>
  <c r="CG180" i="16"/>
  <c r="CG185" i="16" s="1"/>
  <c r="CF180" i="16"/>
  <c r="CF185" i="16" s="1"/>
  <c r="CE180" i="16"/>
  <c r="CE185" i="16" s="1"/>
  <c r="CD180" i="16"/>
  <c r="CD185" i="16" s="1"/>
  <c r="CC180" i="16"/>
  <c r="CB180" i="16"/>
  <c r="CB185" i="16" s="1"/>
  <c r="CA180" i="16"/>
  <c r="CA185" i="16" s="1"/>
  <c r="BZ180" i="16"/>
  <c r="BZ185" i="16" s="1"/>
  <c r="BY180" i="16"/>
  <c r="BY185" i="16" s="1"/>
  <c r="BX180" i="16"/>
  <c r="BX185" i="16" s="1"/>
  <c r="CG179" i="16"/>
  <c r="CG184" i="16" s="1"/>
  <c r="CF179" i="16"/>
  <c r="CF184" i="16" s="1"/>
  <c r="CE179" i="16"/>
  <c r="CE184" i="16" s="1"/>
  <c r="CD179" i="16"/>
  <c r="CD184" i="16" s="1"/>
  <c r="CC179" i="16"/>
  <c r="CC184" i="16" s="1"/>
  <c r="CB179" i="16"/>
  <c r="CB184" i="16" s="1"/>
  <c r="CA179" i="16"/>
  <c r="CA184" i="16" s="1"/>
  <c r="BZ179" i="16"/>
  <c r="BZ184" i="16" s="1"/>
  <c r="BY179" i="16"/>
  <c r="BY184" i="16" s="1"/>
  <c r="BX179" i="16"/>
  <c r="BX184" i="16" s="1"/>
  <c r="CG178" i="16"/>
  <c r="CF178" i="16"/>
  <c r="CE178" i="16"/>
  <c r="CE183" i="16" s="1"/>
  <c r="CD178" i="16"/>
  <c r="CD183" i="16" s="1"/>
  <c r="CC178" i="16"/>
  <c r="CC183" i="16" s="1"/>
  <c r="CB178" i="16"/>
  <c r="CB183" i="16" s="1"/>
  <c r="CA178" i="16"/>
  <c r="CA183" i="16" s="1"/>
  <c r="BZ178" i="16"/>
  <c r="BZ183" i="16" s="1"/>
  <c r="BY178" i="16"/>
  <c r="BX178" i="16"/>
  <c r="CG170" i="16"/>
  <c r="CG175" i="16" s="1"/>
  <c r="CF170" i="16"/>
  <c r="CF175" i="16" s="1"/>
  <c r="CE170" i="16"/>
  <c r="CE175" i="16" s="1"/>
  <c r="CD170" i="16"/>
  <c r="CD175" i="16" s="1"/>
  <c r="CC170" i="16"/>
  <c r="CC175" i="16" s="1"/>
  <c r="CB170" i="16"/>
  <c r="CB175" i="16" s="1"/>
  <c r="CA170" i="16"/>
  <c r="CA175" i="16" s="1"/>
  <c r="BZ170" i="16"/>
  <c r="BZ175" i="16" s="1"/>
  <c r="BY170" i="16"/>
  <c r="BY175" i="16" s="1"/>
  <c r="BX170" i="16"/>
  <c r="BX175" i="16" s="1"/>
  <c r="CG169" i="16"/>
  <c r="CG174" i="16" s="1"/>
  <c r="CF169" i="16"/>
  <c r="CF174" i="16" s="1"/>
  <c r="CE169" i="16"/>
  <c r="CE174" i="16" s="1"/>
  <c r="CD169" i="16"/>
  <c r="CD174" i="16" s="1"/>
  <c r="CC169" i="16"/>
  <c r="CC174" i="16" s="1"/>
  <c r="CB169" i="16"/>
  <c r="CB174" i="16" s="1"/>
  <c r="CA169" i="16"/>
  <c r="CA174" i="16" s="1"/>
  <c r="BZ169" i="16"/>
  <c r="BZ174" i="16" s="1"/>
  <c r="BY169" i="16"/>
  <c r="BY174" i="16" s="1"/>
  <c r="BX169" i="16"/>
  <c r="BX174" i="16" s="1"/>
  <c r="CG168" i="16"/>
  <c r="CF168" i="16"/>
  <c r="CE168" i="16"/>
  <c r="CE173" i="16" s="1"/>
  <c r="CD168" i="16"/>
  <c r="CD173" i="16" s="1"/>
  <c r="CC168" i="16"/>
  <c r="CC173" i="16" s="1"/>
  <c r="CB168" i="16"/>
  <c r="CB173" i="16" s="1"/>
  <c r="CA168" i="16"/>
  <c r="CA173" i="16" s="1"/>
  <c r="BZ168" i="16"/>
  <c r="BZ173" i="16" s="1"/>
  <c r="BY168" i="16"/>
  <c r="BX168" i="16"/>
  <c r="CG160" i="16"/>
  <c r="CG165" i="16" s="1"/>
  <c r="CF160" i="16"/>
  <c r="CF165" i="16" s="1"/>
  <c r="CE160" i="16"/>
  <c r="CE165" i="16" s="1"/>
  <c r="CD160" i="16"/>
  <c r="CD165" i="16" s="1"/>
  <c r="CC160" i="16"/>
  <c r="CC165" i="16" s="1"/>
  <c r="CB160" i="16"/>
  <c r="CB165" i="16" s="1"/>
  <c r="CA160" i="16"/>
  <c r="CA165" i="16" s="1"/>
  <c r="BZ160" i="16"/>
  <c r="BZ165" i="16" s="1"/>
  <c r="BY160" i="16"/>
  <c r="BY165" i="16" s="1"/>
  <c r="BX160" i="16"/>
  <c r="BX165" i="16" s="1"/>
  <c r="CG159" i="16"/>
  <c r="CG164" i="16" s="1"/>
  <c r="CF159" i="16"/>
  <c r="CF164" i="16" s="1"/>
  <c r="CE159" i="16"/>
  <c r="CE164" i="16" s="1"/>
  <c r="CD159" i="16"/>
  <c r="CD164" i="16" s="1"/>
  <c r="CC159" i="16"/>
  <c r="CC164" i="16" s="1"/>
  <c r="CB159" i="16"/>
  <c r="CB164" i="16" s="1"/>
  <c r="CA159" i="16"/>
  <c r="CA164" i="16" s="1"/>
  <c r="BZ159" i="16"/>
  <c r="BZ164" i="16" s="1"/>
  <c r="BY159" i="16"/>
  <c r="BY164" i="16" s="1"/>
  <c r="BX159" i="16"/>
  <c r="BX164" i="16" s="1"/>
  <c r="CG158" i="16"/>
  <c r="CF158" i="16"/>
  <c r="CE158" i="16"/>
  <c r="CE163" i="16" s="1"/>
  <c r="CD158" i="16"/>
  <c r="CD163" i="16" s="1"/>
  <c r="CC158" i="16"/>
  <c r="CC163" i="16" s="1"/>
  <c r="CB158" i="16"/>
  <c r="CB163" i="16" s="1"/>
  <c r="CA158" i="16"/>
  <c r="CA163" i="16" s="1"/>
  <c r="BZ158" i="16"/>
  <c r="BZ163" i="16" s="1"/>
  <c r="BY158" i="16"/>
  <c r="BX158" i="16"/>
  <c r="CG150" i="16"/>
  <c r="CG155" i="16" s="1"/>
  <c r="CF150" i="16"/>
  <c r="CF155" i="16" s="1"/>
  <c r="CE150" i="16"/>
  <c r="CE155" i="16" s="1"/>
  <c r="CD150" i="16"/>
  <c r="CD155" i="16" s="1"/>
  <c r="CC150" i="16"/>
  <c r="CC155" i="16" s="1"/>
  <c r="CB150" i="16"/>
  <c r="CB155" i="16" s="1"/>
  <c r="CA150" i="16"/>
  <c r="CA155" i="16" s="1"/>
  <c r="BZ150" i="16"/>
  <c r="BZ155" i="16" s="1"/>
  <c r="BY150" i="16"/>
  <c r="BY155" i="16" s="1"/>
  <c r="BX150" i="16"/>
  <c r="BX155" i="16" s="1"/>
  <c r="CG149" i="16"/>
  <c r="CG154" i="16" s="1"/>
  <c r="CF149" i="16"/>
  <c r="CF154" i="16" s="1"/>
  <c r="CE149" i="16"/>
  <c r="CE154" i="16" s="1"/>
  <c r="CD149" i="16"/>
  <c r="CD154" i="16" s="1"/>
  <c r="CC149" i="16"/>
  <c r="CC154" i="16" s="1"/>
  <c r="CB149" i="16"/>
  <c r="CB154" i="16" s="1"/>
  <c r="CA149" i="16"/>
  <c r="CA154" i="16" s="1"/>
  <c r="BZ149" i="16"/>
  <c r="BZ154" i="16" s="1"/>
  <c r="BY149" i="16"/>
  <c r="BY154" i="16" s="1"/>
  <c r="BX149" i="16"/>
  <c r="BX154" i="16" s="1"/>
  <c r="CG148" i="16"/>
  <c r="CF148" i="16"/>
  <c r="CE148" i="16"/>
  <c r="CE153" i="16" s="1"/>
  <c r="CD148" i="16"/>
  <c r="CD153" i="16" s="1"/>
  <c r="CC148" i="16"/>
  <c r="CC153" i="16" s="1"/>
  <c r="CB148" i="16"/>
  <c r="CB153" i="16" s="1"/>
  <c r="CA148" i="16"/>
  <c r="CA153" i="16" s="1"/>
  <c r="BZ148" i="16"/>
  <c r="BZ153" i="16" s="1"/>
  <c r="BY148" i="16"/>
  <c r="BX148" i="16"/>
  <c r="CG140" i="16"/>
  <c r="CG145" i="16" s="1"/>
  <c r="CF140" i="16"/>
  <c r="CF145" i="16" s="1"/>
  <c r="CE140" i="16"/>
  <c r="CE145" i="16" s="1"/>
  <c r="CD140" i="16"/>
  <c r="CD145" i="16" s="1"/>
  <c r="CC140" i="16"/>
  <c r="CC145" i="16" s="1"/>
  <c r="CB140" i="16"/>
  <c r="CB145" i="16" s="1"/>
  <c r="CA140" i="16"/>
  <c r="CA145" i="16" s="1"/>
  <c r="BZ140" i="16"/>
  <c r="BZ145" i="16" s="1"/>
  <c r="BY140" i="16"/>
  <c r="BY145" i="16" s="1"/>
  <c r="BX140" i="16"/>
  <c r="BX145" i="16" s="1"/>
  <c r="CG139" i="16"/>
  <c r="CG144" i="16" s="1"/>
  <c r="CF139" i="16"/>
  <c r="CF144" i="16" s="1"/>
  <c r="CE139" i="16"/>
  <c r="CE144" i="16" s="1"/>
  <c r="CD139" i="16"/>
  <c r="CD144" i="16" s="1"/>
  <c r="CC139" i="16"/>
  <c r="CC144" i="16" s="1"/>
  <c r="CB139" i="16"/>
  <c r="CB144" i="16" s="1"/>
  <c r="CA139" i="16"/>
  <c r="CA144" i="16" s="1"/>
  <c r="BZ139" i="16"/>
  <c r="BZ144" i="16" s="1"/>
  <c r="BY139" i="16"/>
  <c r="BY144" i="16" s="1"/>
  <c r="BX139" i="16"/>
  <c r="BX144" i="16" s="1"/>
  <c r="CG138" i="16"/>
  <c r="CF138" i="16"/>
  <c r="CE138" i="16"/>
  <c r="CE143" i="16" s="1"/>
  <c r="CD138" i="16"/>
  <c r="CD143" i="16" s="1"/>
  <c r="CC138" i="16"/>
  <c r="CC143" i="16" s="1"/>
  <c r="CB138" i="16"/>
  <c r="CB143" i="16" s="1"/>
  <c r="CA138" i="16"/>
  <c r="CA143" i="16" s="1"/>
  <c r="BZ138" i="16"/>
  <c r="BZ143" i="16" s="1"/>
  <c r="BY138" i="16"/>
  <c r="BX138" i="16"/>
  <c r="CG130" i="16"/>
  <c r="CG135" i="16" s="1"/>
  <c r="CF130" i="16"/>
  <c r="CF135" i="16" s="1"/>
  <c r="CE130" i="16"/>
  <c r="CE135" i="16" s="1"/>
  <c r="CD130" i="16"/>
  <c r="CD135" i="16" s="1"/>
  <c r="CC130" i="16"/>
  <c r="CC135" i="16" s="1"/>
  <c r="CB130" i="16"/>
  <c r="CB135" i="16" s="1"/>
  <c r="CA130" i="16"/>
  <c r="CA135" i="16" s="1"/>
  <c r="BZ130" i="16"/>
  <c r="BZ135" i="16" s="1"/>
  <c r="BY130" i="16"/>
  <c r="BY135" i="16" s="1"/>
  <c r="BX130" i="16"/>
  <c r="BX135" i="16" s="1"/>
  <c r="CG129" i="16"/>
  <c r="CG134" i="16" s="1"/>
  <c r="CF129" i="16"/>
  <c r="CF134" i="16" s="1"/>
  <c r="CE129" i="16"/>
  <c r="CE134" i="16" s="1"/>
  <c r="CD129" i="16"/>
  <c r="CD134" i="16" s="1"/>
  <c r="CC129" i="16"/>
  <c r="CC134" i="16" s="1"/>
  <c r="CB129" i="16"/>
  <c r="CB134" i="16" s="1"/>
  <c r="CA129" i="16"/>
  <c r="CA134" i="16" s="1"/>
  <c r="BZ129" i="16"/>
  <c r="BZ134" i="16" s="1"/>
  <c r="BY129" i="16"/>
  <c r="BY134" i="16" s="1"/>
  <c r="BX129" i="16"/>
  <c r="BX134" i="16" s="1"/>
  <c r="CG128" i="16"/>
  <c r="CG133" i="16" s="1"/>
  <c r="CF128" i="16"/>
  <c r="CE128" i="16"/>
  <c r="CD128" i="16"/>
  <c r="CD133" i="16" s="1"/>
  <c r="CC128" i="16"/>
  <c r="CC133" i="16" s="1"/>
  <c r="CB128" i="16"/>
  <c r="CB133" i="16" s="1"/>
  <c r="CA128" i="16"/>
  <c r="CA133" i="16" s="1"/>
  <c r="BZ128" i="16"/>
  <c r="BZ133" i="16" s="1"/>
  <c r="BY128" i="16"/>
  <c r="BX128" i="16"/>
  <c r="CG120" i="16"/>
  <c r="CF120" i="16"/>
  <c r="CF125" i="16" s="1"/>
  <c r="CE120" i="16"/>
  <c r="CE125" i="16" s="1"/>
  <c r="CD120" i="16"/>
  <c r="CD125" i="16" s="1"/>
  <c r="CC120" i="16"/>
  <c r="CC125" i="16" s="1"/>
  <c r="CB120" i="16"/>
  <c r="CB125" i="16" s="1"/>
  <c r="CA120" i="16"/>
  <c r="CA125" i="16" s="1"/>
  <c r="BZ120" i="16"/>
  <c r="BZ125" i="16" s="1"/>
  <c r="BY120" i="16"/>
  <c r="BX120" i="16"/>
  <c r="BX125" i="16" s="1"/>
  <c r="CG119" i="16"/>
  <c r="CG124" i="16" s="1"/>
  <c r="CF119" i="16"/>
  <c r="CF124" i="16" s="1"/>
  <c r="CE119" i="16"/>
  <c r="CE124" i="16" s="1"/>
  <c r="CD119" i="16"/>
  <c r="CD124" i="16" s="1"/>
  <c r="CC119" i="16"/>
  <c r="CC124" i="16" s="1"/>
  <c r="CB119" i="16"/>
  <c r="CB124" i="16" s="1"/>
  <c r="CA119" i="16"/>
  <c r="CA124" i="16" s="1"/>
  <c r="BZ119" i="16"/>
  <c r="BY119" i="16"/>
  <c r="BY124" i="16" s="1"/>
  <c r="BX119" i="16"/>
  <c r="BX124" i="16" s="1"/>
  <c r="CG118" i="16"/>
  <c r="CG123" i="16" s="1"/>
  <c r="CF118" i="16"/>
  <c r="CF123" i="16" s="1"/>
  <c r="CE118" i="16"/>
  <c r="CE123" i="16" s="1"/>
  <c r="CD118" i="16"/>
  <c r="CD123" i="16" s="1"/>
  <c r="CC118" i="16"/>
  <c r="CB118" i="16"/>
  <c r="CA118" i="16"/>
  <c r="CA123" i="16" s="1"/>
  <c r="BZ118" i="16"/>
  <c r="BZ123" i="16" s="1"/>
  <c r="BY118" i="16"/>
  <c r="BY123" i="16" s="1"/>
  <c r="BX118" i="16"/>
  <c r="BX123" i="16" s="1"/>
  <c r="CG110" i="16"/>
  <c r="CF110" i="16"/>
  <c r="CF115" i="16" s="1"/>
  <c r="CE110" i="16"/>
  <c r="CE115" i="16" s="1"/>
  <c r="CD110" i="16"/>
  <c r="CD115" i="16" s="1"/>
  <c r="CC110" i="16"/>
  <c r="CC115" i="16" s="1"/>
  <c r="CB110" i="16"/>
  <c r="CB115" i="16" s="1"/>
  <c r="CA110" i="16"/>
  <c r="CA115" i="16" s="1"/>
  <c r="BZ110" i="16"/>
  <c r="BZ115" i="16" s="1"/>
  <c r="BY110" i="16"/>
  <c r="BX110" i="16"/>
  <c r="BX115" i="16" s="1"/>
  <c r="CG109" i="16"/>
  <c r="CG114" i="16" s="1"/>
  <c r="CF109" i="16"/>
  <c r="CF114" i="16" s="1"/>
  <c r="CE109" i="16"/>
  <c r="CE114" i="16" s="1"/>
  <c r="CD109" i="16"/>
  <c r="CD114" i="16" s="1"/>
  <c r="CC109" i="16"/>
  <c r="CC114" i="16" s="1"/>
  <c r="CB109" i="16"/>
  <c r="CB114" i="16" s="1"/>
  <c r="CA109" i="16"/>
  <c r="CA114" i="16" s="1"/>
  <c r="BZ109" i="16"/>
  <c r="BZ114" i="16" s="1"/>
  <c r="BY109" i="16"/>
  <c r="BY114" i="16" s="1"/>
  <c r="BX109" i="16"/>
  <c r="BX114" i="16" s="1"/>
  <c r="CG108" i="16"/>
  <c r="CG113" i="16" s="1"/>
  <c r="CF108" i="16"/>
  <c r="CF113" i="16" s="1"/>
  <c r="CE108" i="16"/>
  <c r="CE113" i="16" s="1"/>
  <c r="CD108" i="16"/>
  <c r="CD113" i="16" s="1"/>
  <c r="CC108" i="16"/>
  <c r="CB108" i="16"/>
  <c r="CA108" i="16"/>
  <c r="CA113" i="16" s="1"/>
  <c r="BZ108" i="16"/>
  <c r="BZ113" i="16" s="1"/>
  <c r="BY108" i="16"/>
  <c r="BY113" i="16" s="1"/>
  <c r="BX108" i="16"/>
  <c r="BX113" i="16" s="1"/>
  <c r="CG100" i="16"/>
  <c r="CG105" i="16" s="1"/>
  <c r="CF100" i="16"/>
  <c r="CF105" i="16" s="1"/>
  <c r="CE100" i="16"/>
  <c r="CE105" i="16" s="1"/>
  <c r="CD100" i="16"/>
  <c r="CD105" i="16" s="1"/>
  <c r="CC100" i="16"/>
  <c r="CC105" i="16" s="1"/>
  <c r="CB100" i="16"/>
  <c r="CB105" i="16" s="1"/>
  <c r="CA100" i="16"/>
  <c r="CA105" i="16" s="1"/>
  <c r="BZ100" i="16"/>
  <c r="BZ105" i="16" s="1"/>
  <c r="BY100" i="16"/>
  <c r="BX100" i="16"/>
  <c r="BX105" i="16" s="1"/>
  <c r="CG99" i="16"/>
  <c r="CG104" i="16" s="1"/>
  <c r="CF99" i="16"/>
  <c r="CF104" i="16" s="1"/>
  <c r="CE99" i="16"/>
  <c r="CE104" i="16" s="1"/>
  <c r="CD99" i="16"/>
  <c r="CD104" i="16" s="1"/>
  <c r="CC99" i="16"/>
  <c r="CC104" i="16" s="1"/>
  <c r="CB99" i="16"/>
  <c r="CB104" i="16" s="1"/>
  <c r="CA99" i="16"/>
  <c r="CA104" i="16" s="1"/>
  <c r="BZ99" i="16"/>
  <c r="BY99" i="16"/>
  <c r="BY104" i="16" s="1"/>
  <c r="BX99" i="16"/>
  <c r="BX104" i="16" s="1"/>
  <c r="CG98" i="16"/>
  <c r="CG103" i="16" s="1"/>
  <c r="CF98" i="16"/>
  <c r="CF103" i="16" s="1"/>
  <c r="CE98" i="16"/>
  <c r="CE103" i="16" s="1"/>
  <c r="CD98" i="16"/>
  <c r="CD103" i="16" s="1"/>
  <c r="CC98" i="16"/>
  <c r="CB98" i="16"/>
  <c r="CA98" i="16"/>
  <c r="CA103" i="16" s="1"/>
  <c r="BZ98" i="16"/>
  <c r="BZ103" i="16" s="1"/>
  <c r="BY98" i="16"/>
  <c r="BY103" i="16" s="1"/>
  <c r="BX98" i="16"/>
  <c r="BX103" i="16" s="1"/>
  <c r="CG90" i="16"/>
  <c r="CF90" i="16"/>
  <c r="CF95" i="16" s="1"/>
  <c r="CE90" i="16"/>
  <c r="CE95" i="16" s="1"/>
  <c r="CD90" i="16"/>
  <c r="CD95" i="16" s="1"/>
  <c r="CC90" i="16"/>
  <c r="CC95" i="16" s="1"/>
  <c r="CB90" i="16"/>
  <c r="CB95" i="16" s="1"/>
  <c r="CA90" i="16"/>
  <c r="CA95" i="16" s="1"/>
  <c r="BZ90" i="16"/>
  <c r="BZ95" i="16" s="1"/>
  <c r="BY90" i="16"/>
  <c r="BX90" i="16"/>
  <c r="BX95" i="16" s="1"/>
  <c r="CG89" i="16"/>
  <c r="CG94" i="16" s="1"/>
  <c r="CF89" i="16"/>
  <c r="CF94" i="16" s="1"/>
  <c r="CE89" i="16"/>
  <c r="CE94" i="16" s="1"/>
  <c r="CD89" i="16"/>
  <c r="CD94" i="16" s="1"/>
  <c r="CC89" i="16"/>
  <c r="CC94" i="16" s="1"/>
  <c r="CB89" i="16"/>
  <c r="CB94" i="16" s="1"/>
  <c r="CA89" i="16"/>
  <c r="CA94" i="16" s="1"/>
  <c r="BZ89" i="16"/>
  <c r="BZ94" i="16" s="1"/>
  <c r="BY89" i="16"/>
  <c r="BY94" i="16" s="1"/>
  <c r="BX89" i="16"/>
  <c r="BX94" i="16" s="1"/>
  <c r="CG88" i="16"/>
  <c r="CG93" i="16" s="1"/>
  <c r="CF88" i="16"/>
  <c r="CF93" i="16" s="1"/>
  <c r="CE88" i="16"/>
  <c r="CE93" i="16" s="1"/>
  <c r="CD88" i="16"/>
  <c r="CD93" i="16" s="1"/>
  <c r="CC88" i="16"/>
  <c r="CC93" i="16" s="1"/>
  <c r="CB88" i="16"/>
  <c r="CA88" i="16"/>
  <c r="CA93" i="16" s="1"/>
  <c r="BZ88" i="16"/>
  <c r="BZ93" i="16" s="1"/>
  <c r="BY88" i="16"/>
  <c r="BY93" i="16" s="1"/>
  <c r="BX88" i="16"/>
  <c r="BX93" i="16" s="1"/>
  <c r="CG80" i="16"/>
  <c r="CG85" i="16" s="1"/>
  <c r="CF80" i="16"/>
  <c r="CF85" i="16" s="1"/>
  <c r="CE80" i="16"/>
  <c r="CE85" i="16" s="1"/>
  <c r="CD80" i="16"/>
  <c r="CD85" i="16" s="1"/>
  <c r="CC80" i="16"/>
  <c r="CC85" i="16" s="1"/>
  <c r="CB80" i="16"/>
  <c r="CB85" i="16" s="1"/>
  <c r="CA80" i="16"/>
  <c r="CA85" i="16" s="1"/>
  <c r="BZ80" i="16"/>
  <c r="BZ85" i="16" s="1"/>
  <c r="BY80" i="16"/>
  <c r="BX80" i="16"/>
  <c r="BX85" i="16" s="1"/>
  <c r="CG79" i="16"/>
  <c r="CG84" i="16" s="1"/>
  <c r="CF79" i="16"/>
  <c r="CF84" i="16" s="1"/>
  <c r="CE79" i="16"/>
  <c r="CE84" i="16" s="1"/>
  <c r="CD79" i="16"/>
  <c r="CD84" i="16" s="1"/>
  <c r="CC79" i="16"/>
  <c r="CC84" i="16" s="1"/>
  <c r="CB79" i="16"/>
  <c r="CB84" i="16" s="1"/>
  <c r="CA79" i="16"/>
  <c r="CA84" i="16" s="1"/>
  <c r="BZ79" i="16"/>
  <c r="BY79" i="16"/>
  <c r="BY84" i="16" s="1"/>
  <c r="BX79" i="16"/>
  <c r="BX84" i="16" s="1"/>
  <c r="CG78" i="16"/>
  <c r="CG83" i="16" s="1"/>
  <c r="CF78" i="16"/>
  <c r="CF83" i="16" s="1"/>
  <c r="CE78" i="16"/>
  <c r="CE83" i="16" s="1"/>
  <c r="CD78" i="16"/>
  <c r="CD83" i="16" s="1"/>
  <c r="CC78" i="16"/>
  <c r="CB78" i="16"/>
  <c r="CA78" i="16"/>
  <c r="CA83" i="16" s="1"/>
  <c r="BZ78" i="16"/>
  <c r="BZ83" i="16" s="1"/>
  <c r="BY78" i="16"/>
  <c r="BY83" i="16" s="1"/>
  <c r="BX78" i="16"/>
  <c r="BX83" i="16" s="1"/>
  <c r="CG70" i="16"/>
  <c r="CF70" i="16"/>
  <c r="CF75" i="16" s="1"/>
  <c r="CE70" i="16"/>
  <c r="CE75" i="16" s="1"/>
  <c r="CD70" i="16"/>
  <c r="CD75" i="16" s="1"/>
  <c r="CC70" i="16"/>
  <c r="CC75" i="16" s="1"/>
  <c r="CB70" i="16"/>
  <c r="CB75" i="16" s="1"/>
  <c r="CA70" i="16"/>
  <c r="CA75" i="16" s="1"/>
  <c r="BZ70" i="16"/>
  <c r="BZ75" i="16" s="1"/>
  <c r="BY70" i="16"/>
  <c r="BX70" i="16"/>
  <c r="BX75" i="16" s="1"/>
  <c r="CG69" i="16"/>
  <c r="CG74" i="16" s="1"/>
  <c r="CF69" i="16"/>
  <c r="CF74" i="16" s="1"/>
  <c r="CE69" i="16"/>
  <c r="CE74" i="16" s="1"/>
  <c r="CD69" i="16"/>
  <c r="CD74" i="16" s="1"/>
  <c r="CC69" i="16"/>
  <c r="CC74" i="16" s="1"/>
  <c r="CB69" i="16"/>
  <c r="CB74" i="16" s="1"/>
  <c r="CA69" i="16"/>
  <c r="CA74" i="16" s="1"/>
  <c r="BZ69" i="16"/>
  <c r="BZ74" i="16" s="1"/>
  <c r="BY69" i="16"/>
  <c r="BY74" i="16" s="1"/>
  <c r="BX69" i="16"/>
  <c r="BX74" i="16" s="1"/>
  <c r="CG68" i="16"/>
  <c r="CG73" i="16" s="1"/>
  <c r="CF68" i="16"/>
  <c r="CF73" i="16" s="1"/>
  <c r="CE68" i="16"/>
  <c r="CE73" i="16" s="1"/>
  <c r="CD68" i="16"/>
  <c r="CD73" i="16" s="1"/>
  <c r="CC68" i="16"/>
  <c r="CB68" i="16"/>
  <c r="CA68" i="16"/>
  <c r="CA73" i="16" s="1"/>
  <c r="BZ68" i="16"/>
  <c r="BZ73" i="16" s="1"/>
  <c r="BY68" i="16"/>
  <c r="BY73" i="16" s="1"/>
  <c r="BX68" i="16"/>
  <c r="BX73" i="16" s="1"/>
  <c r="CG60" i="16"/>
  <c r="CG65" i="16" s="1"/>
  <c r="CF60" i="16"/>
  <c r="CF65" i="16" s="1"/>
  <c r="CE60" i="16"/>
  <c r="CE65" i="16" s="1"/>
  <c r="CD60" i="16"/>
  <c r="CD65" i="16" s="1"/>
  <c r="CC60" i="16"/>
  <c r="CC65" i="16" s="1"/>
  <c r="CB60" i="16"/>
  <c r="CB65" i="16" s="1"/>
  <c r="CA60" i="16"/>
  <c r="CA65" i="16" s="1"/>
  <c r="BZ60" i="16"/>
  <c r="BZ65" i="16" s="1"/>
  <c r="BY60" i="16"/>
  <c r="BX60" i="16"/>
  <c r="BX65" i="16" s="1"/>
  <c r="CG59" i="16"/>
  <c r="CG64" i="16" s="1"/>
  <c r="CF59" i="16"/>
  <c r="CF64" i="16" s="1"/>
  <c r="CE59" i="16"/>
  <c r="CE64" i="16" s="1"/>
  <c r="CD59" i="16"/>
  <c r="CD64" i="16" s="1"/>
  <c r="CC59" i="16"/>
  <c r="CC64" i="16" s="1"/>
  <c r="CB59" i="16"/>
  <c r="CB64" i="16" s="1"/>
  <c r="CA59" i="16"/>
  <c r="CA64" i="16" s="1"/>
  <c r="BZ59" i="16"/>
  <c r="BZ64" i="16" s="1"/>
  <c r="BY59" i="16"/>
  <c r="BY64" i="16" s="1"/>
  <c r="BX59" i="16"/>
  <c r="BX64" i="16" s="1"/>
  <c r="CG58" i="16"/>
  <c r="CG63" i="16" s="1"/>
  <c r="CF58" i="16"/>
  <c r="CF63" i="16" s="1"/>
  <c r="CE58" i="16"/>
  <c r="CE63" i="16" s="1"/>
  <c r="CD58" i="16"/>
  <c r="CD63" i="16" s="1"/>
  <c r="CC58" i="16"/>
  <c r="CB58" i="16"/>
  <c r="CB63" i="16" s="1"/>
  <c r="CA58" i="16"/>
  <c r="CA63" i="16" s="1"/>
  <c r="BZ58" i="16"/>
  <c r="BZ63" i="16" s="1"/>
  <c r="BY58" i="16"/>
  <c r="BY63" i="16" s="1"/>
  <c r="BX58" i="16"/>
  <c r="BX63" i="16" s="1"/>
  <c r="CG50" i="16"/>
  <c r="CF50" i="16"/>
  <c r="CF55" i="16" s="1"/>
  <c r="CE50" i="16"/>
  <c r="CE55" i="16" s="1"/>
  <c r="CD50" i="16"/>
  <c r="CD55" i="16" s="1"/>
  <c r="CC50" i="16"/>
  <c r="CC55" i="16" s="1"/>
  <c r="CB50" i="16"/>
  <c r="CB55" i="16" s="1"/>
  <c r="CA50" i="16"/>
  <c r="CA55" i="16" s="1"/>
  <c r="BZ50" i="16"/>
  <c r="BZ55" i="16" s="1"/>
  <c r="BY50" i="16"/>
  <c r="BX50" i="16"/>
  <c r="BX55" i="16" s="1"/>
  <c r="CG49" i="16"/>
  <c r="CG54" i="16" s="1"/>
  <c r="CF49" i="16"/>
  <c r="CF54" i="16" s="1"/>
  <c r="CE49" i="16"/>
  <c r="CE54" i="16" s="1"/>
  <c r="CD49" i="16"/>
  <c r="CD54" i="16" s="1"/>
  <c r="CC49" i="16"/>
  <c r="CC54" i="16" s="1"/>
  <c r="CB49" i="16"/>
  <c r="CB54" i="16" s="1"/>
  <c r="CA49" i="16"/>
  <c r="CA54" i="16" s="1"/>
  <c r="BZ49" i="16"/>
  <c r="BZ54" i="16" s="1"/>
  <c r="BY49" i="16"/>
  <c r="BY54" i="16" s="1"/>
  <c r="BX49" i="16"/>
  <c r="BX54" i="16" s="1"/>
  <c r="CG48" i="16"/>
  <c r="CG53" i="16" s="1"/>
  <c r="CF48" i="16"/>
  <c r="CF53" i="16" s="1"/>
  <c r="CE48" i="16"/>
  <c r="CE53" i="16" s="1"/>
  <c r="CD48" i="16"/>
  <c r="CD53" i="16" s="1"/>
  <c r="CC48" i="16"/>
  <c r="CB48" i="16"/>
  <c r="CA48" i="16"/>
  <c r="CA53" i="16" s="1"/>
  <c r="BZ48" i="16"/>
  <c r="BZ53" i="16" s="1"/>
  <c r="BY48" i="16"/>
  <c r="BY53" i="16" s="1"/>
  <c r="BX48" i="16"/>
  <c r="BX53" i="16" s="1"/>
  <c r="CG40" i="16"/>
  <c r="CG45" i="16" s="1"/>
  <c r="CF40" i="16"/>
  <c r="CF45" i="16" s="1"/>
  <c r="CE40" i="16"/>
  <c r="CE45" i="16" s="1"/>
  <c r="CD40" i="16"/>
  <c r="CD45" i="16" s="1"/>
  <c r="CC40" i="16"/>
  <c r="CC45" i="16" s="1"/>
  <c r="CB40" i="16"/>
  <c r="CB45" i="16" s="1"/>
  <c r="CA40" i="16"/>
  <c r="CA45" i="16" s="1"/>
  <c r="BZ40" i="16"/>
  <c r="BZ45" i="16" s="1"/>
  <c r="BY40" i="16"/>
  <c r="BY45" i="16" s="1"/>
  <c r="BX40" i="16"/>
  <c r="BX45" i="16" s="1"/>
  <c r="CG39" i="16"/>
  <c r="CG44" i="16" s="1"/>
  <c r="CF39" i="16"/>
  <c r="CF44" i="16" s="1"/>
  <c r="CE39" i="16"/>
  <c r="CE44" i="16" s="1"/>
  <c r="CD39" i="16"/>
  <c r="CD44" i="16" s="1"/>
  <c r="CC39" i="16"/>
  <c r="CC44" i="16" s="1"/>
  <c r="CB39" i="16"/>
  <c r="CB44" i="16" s="1"/>
  <c r="CA39" i="16"/>
  <c r="CA44" i="16" s="1"/>
  <c r="BZ39" i="16"/>
  <c r="BZ44" i="16" s="1"/>
  <c r="BY39" i="16"/>
  <c r="BY44" i="16" s="1"/>
  <c r="BX39" i="16"/>
  <c r="BX44" i="16" s="1"/>
  <c r="CG38" i="16"/>
  <c r="CG43" i="16" s="1"/>
  <c r="CF38" i="16"/>
  <c r="CF43" i="16" s="1"/>
  <c r="CE38" i="16"/>
  <c r="CE43" i="16" s="1"/>
  <c r="CD38" i="16"/>
  <c r="CD43" i="16" s="1"/>
  <c r="CC38" i="16"/>
  <c r="CB38" i="16"/>
  <c r="CA38" i="16"/>
  <c r="CA43" i="16" s="1"/>
  <c r="BZ38" i="16"/>
  <c r="BZ43" i="16" s="1"/>
  <c r="BY38" i="16"/>
  <c r="BY43" i="16" s="1"/>
  <c r="BX38" i="16"/>
  <c r="BX43" i="16" s="1"/>
  <c r="CG30" i="16"/>
  <c r="CG35" i="16" s="1"/>
  <c r="CF30" i="16"/>
  <c r="CF35" i="16" s="1"/>
  <c r="CE30" i="16"/>
  <c r="CE35" i="16" s="1"/>
  <c r="CD30" i="16"/>
  <c r="CD35" i="16" s="1"/>
  <c r="CC30" i="16"/>
  <c r="CC35" i="16" s="1"/>
  <c r="CB30" i="16"/>
  <c r="CB35" i="16" s="1"/>
  <c r="CA30" i="16"/>
  <c r="CA35" i="16" s="1"/>
  <c r="BZ30" i="16"/>
  <c r="BZ35" i="16" s="1"/>
  <c r="BY30" i="16"/>
  <c r="BY35" i="16" s="1"/>
  <c r="BX30" i="16"/>
  <c r="BX35" i="16" s="1"/>
  <c r="CG29" i="16"/>
  <c r="CG34" i="16" s="1"/>
  <c r="CF29" i="16"/>
  <c r="CF34" i="16" s="1"/>
  <c r="CE29" i="16"/>
  <c r="CE34" i="16" s="1"/>
  <c r="CD29" i="16"/>
  <c r="CD34" i="16" s="1"/>
  <c r="CC29" i="16"/>
  <c r="CC34" i="16" s="1"/>
  <c r="CB29" i="16"/>
  <c r="CB34" i="16" s="1"/>
  <c r="CA29" i="16"/>
  <c r="CA34" i="16" s="1"/>
  <c r="BZ29" i="16"/>
  <c r="BZ34" i="16" s="1"/>
  <c r="BY29" i="16"/>
  <c r="BY34" i="16" s="1"/>
  <c r="BX29" i="16"/>
  <c r="BX34" i="16" s="1"/>
  <c r="CG28" i="16"/>
  <c r="CG33" i="16" s="1"/>
  <c r="CF28" i="16"/>
  <c r="CF33" i="16" s="1"/>
  <c r="CE28" i="16"/>
  <c r="CE33" i="16" s="1"/>
  <c r="CD28" i="16"/>
  <c r="CD33" i="16" s="1"/>
  <c r="CC28" i="16"/>
  <c r="CB28" i="16"/>
  <c r="CA28" i="16"/>
  <c r="CA33" i="16" s="1"/>
  <c r="BZ28" i="16"/>
  <c r="BZ33" i="16" s="1"/>
  <c r="BY28" i="16"/>
  <c r="BY33" i="16" s="1"/>
  <c r="BX28" i="16"/>
  <c r="BX33" i="16" s="1"/>
  <c r="BX18" i="16"/>
  <c r="BX23" i="16" s="1"/>
  <c r="CG10" i="16"/>
  <c r="CG15" i="16" s="1"/>
  <c r="CF10" i="16"/>
  <c r="CF15" i="16" s="1"/>
  <c r="CE10" i="16"/>
  <c r="CE15" i="16" s="1"/>
  <c r="CD10" i="16"/>
  <c r="CD15" i="16" s="1"/>
  <c r="CC10" i="16"/>
  <c r="CC15" i="16" s="1"/>
  <c r="CB10" i="16"/>
  <c r="CB15" i="16" s="1"/>
  <c r="CA10" i="16"/>
  <c r="CA15" i="16" s="1"/>
  <c r="BZ10" i="16"/>
  <c r="BY10" i="16"/>
  <c r="BY15" i="16" s="1"/>
  <c r="BX10" i="16"/>
  <c r="BX15" i="16" s="1"/>
  <c r="CG9" i="16"/>
  <c r="CG14" i="16" s="1"/>
  <c r="CF9" i="16"/>
  <c r="CF14" i="16" s="1"/>
  <c r="CE9" i="16"/>
  <c r="CE14" i="16" s="1"/>
  <c r="CD9" i="16"/>
  <c r="CD14" i="16" s="1"/>
  <c r="CC9" i="16"/>
  <c r="CC14" i="16" s="1"/>
  <c r="CB9" i="16"/>
  <c r="CB14" i="16" s="1"/>
  <c r="CA9" i="16"/>
  <c r="CA14" i="16" s="1"/>
  <c r="BZ9" i="16"/>
  <c r="BZ14" i="16" s="1"/>
  <c r="BY9" i="16"/>
  <c r="BY14" i="16" s="1"/>
  <c r="BX9" i="16"/>
  <c r="BX14" i="16" s="1"/>
  <c r="CG8" i="16"/>
  <c r="CG13" i="16" s="1"/>
  <c r="CF8" i="16"/>
  <c r="CF13" i="16" s="1"/>
  <c r="CE8" i="16"/>
  <c r="CE13" i="16" s="1"/>
  <c r="CD8" i="16"/>
  <c r="CC8" i="16"/>
  <c r="CC13" i="16" s="1"/>
  <c r="CB8" i="16"/>
  <c r="CB13" i="16" s="1"/>
  <c r="CA8" i="16"/>
  <c r="CA13" i="16" s="1"/>
  <c r="BZ8" i="16"/>
  <c r="BZ13" i="16" s="1"/>
  <c r="BY8" i="16"/>
  <c r="BY13" i="16" s="1"/>
  <c r="BX8" i="16"/>
  <c r="BX13" i="16" s="1"/>
  <c r="CK73" i="17"/>
  <c r="CK228" i="16" s="1"/>
  <c r="CK70" i="17"/>
  <c r="CK218" i="16" s="1"/>
  <c r="CJ70" i="17"/>
  <c r="CJ218" i="16" s="1"/>
  <c r="CJ64" i="17"/>
  <c r="CJ198" i="16" s="1"/>
  <c r="CK61" i="17"/>
  <c r="CK188" i="16" s="1"/>
  <c r="CJ58" i="17"/>
  <c r="CJ178" i="16" s="1"/>
  <c r="CK55" i="17"/>
  <c r="CK168" i="16" s="1"/>
  <c r="CJ55" i="17"/>
  <c r="CJ168" i="16" s="1"/>
  <c r="CJ37" i="17"/>
  <c r="CJ108" i="16" s="1"/>
  <c r="CK31" i="17"/>
  <c r="CJ28" i="17"/>
  <c r="CK88" i="16" l="1"/>
  <c r="CK80" i="17"/>
  <c r="CJ78" i="16"/>
  <c r="CJ83" i="16" s="1"/>
  <c r="CJ86" i="16" s="1"/>
  <c r="CJ80" i="17"/>
  <c r="DE81" i="17"/>
  <c r="CK221" i="16"/>
  <c r="CK223" i="16"/>
  <c r="CK226" i="16" s="1"/>
  <c r="CJ201" i="16"/>
  <c r="CJ203" i="16"/>
  <c r="CJ206" i="16" s="1"/>
  <c r="CJ113" i="16"/>
  <c r="CJ116" i="16" s="1"/>
  <c r="CJ111" i="16"/>
  <c r="CK231" i="16"/>
  <c r="CK233" i="16"/>
  <c r="CK236" i="16" s="1"/>
  <c r="CJ81" i="16"/>
  <c r="CJ221" i="16"/>
  <c r="CJ223" i="16"/>
  <c r="CJ226" i="16" s="1"/>
  <c r="CK91" i="16"/>
  <c r="CK93" i="16"/>
  <c r="CK96" i="16" s="1"/>
  <c r="CJ181" i="16"/>
  <c r="CJ183" i="16"/>
  <c r="CJ186" i="16" s="1"/>
  <c r="CJ171" i="16"/>
  <c r="CJ173" i="16"/>
  <c r="CJ176" i="16" s="1"/>
  <c r="CK171" i="16"/>
  <c r="CK173" i="16"/>
  <c r="CK176" i="16" s="1"/>
  <c r="CK191" i="16"/>
  <c r="CK193" i="16"/>
  <c r="CK196" i="16" s="1"/>
  <c r="Y196" i="16"/>
  <c r="W241" i="16"/>
  <c r="S201" i="16"/>
  <c r="BO191" i="16"/>
  <c r="BQ206" i="16"/>
  <c r="BO226" i="16"/>
  <c r="BC146" i="16"/>
  <c r="BD76" i="16"/>
  <c r="BU56" i="16"/>
  <c r="BM91" i="16"/>
  <c r="BU91" i="16"/>
  <c r="Q21" i="16"/>
  <c r="Y21" i="16"/>
  <c r="H41" i="16"/>
  <c r="H166" i="16"/>
  <c r="AH86" i="16"/>
  <c r="AF111" i="16"/>
  <c r="AD111" i="16"/>
  <c r="AJ211" i="16"/>
  <c r="I121" i="16"/>
  <c r="U76" i="16"/>
  <c r="AZ221" i="16"/>
  <c r="BB236" i="16"/>
  <c r="AV21" i="16"/>
  <c r="AF61" i="16"/>
  <c r="AH116" i="16"/>
  <c r="AD216" i="16"/>
  <c r="CF211" i="16"/>
  <c r="BL106" i="16"/>
  <c r="BT106" i="16"/>
  <c r="BL241" i="16"/>
  <c r="BT241" i="16"/>
  <c r="BA221" i="16"/>
  <c r="BI221" i="16"/>
  <c r="AS16" i="16"/>
  <c r="AE16" i="16"/>
  <c r="I136" i="16"/>
  <c r="BE206" i="16"/>
  <c r="BH241" i="16"/>
  <c r="AF21" i="16"/>
  <c r="AK51" i="16"/>
  <c r="AE66" i="16"/>
  <c r="AC91" i="16"/>
  <c r="AC171" i="16"/>
  <c r="AK171" i="16"/>
  <c r="AI206" i="16"/>
  <c r="AG226" i="16"/>
  <c r="BD106" i="16"/>
  <c r="AZ211" i="16"/>
  <c r="AN116" i="16"/>
  <c r="AV116" i="16"/>
  <c r="AP206" i="16"/>
  <c r="AT246" i="16"/>
  <c r="AN221" i="16"/>
  <c r="AV221" i="16"/>
  <c r="AF11" i="16"/>
  <c r="AH26" i="16"/>
  <c r="AC46" i="16"/>
  <c r="AE56" i="16"/>
  <c r="AE96" i="16"/>
  <c r="AE136" i="16"/>
  <c r="AG146" i="16"/>
  <c r="BA41" i="16"/>
  <c r="BI41" i="16"/>
  <c r="AU101" i="16"/>
  <c r="AO221" i="16"/>
  <c r="AW221" i="16"/>
  <c r="AQ236" i="16"/>
  <c r="T51" i="16"/>
  <c r="G106" i="16"/>
  <c r="F146" i="16"/>
  <c r="BL221" i="16"/>
  <c r="BT221" i="16"/>
  <c r="BF21" i="16"/>
  <c r="BB121" i="16"/>
  <c r="K46" i="16"/>
  <c r="F51" i="16"/>
  <c r="G141" i="16"/>
  <c r="BM111" i="16"/>
  <c r="BU111" i="16"/>
  <c r="BQ136" i="16"/>
  <c r="BM221" i="16"/>
  <c r="BU221" i="16"/>
  <c r="BO231" i="16"/>
  <c r="BE11" i="16"/>
  <c r="BC86" i="16"/>
  <c r="AO101" i="16"/>
  <c r="AW106" i="16"/>
  <c r="P21" i="16"/>
  <c r="X21" i="16"/>
  <c r="X226" i="16"/>
  <c r="J151" i="16"/>
  <c r="DF81" i="16"/>
  <c r="L57" i="5" s="1"/>
  <c r="DF181" i="16"/>
  <c r="L67" i="5" s="1"/>
  <c r="DF196" i="16"/>
  <c r="L98" i="5" s="1"/>
  <c r="L128" i="5" s="1"/>
  <c r="F37" i="5" s="1"/>
  <c r="DF191" i="16"/>
  <c r="L68" i="5" s="1"/>
  <c r="DF141" i="16"/>
  <c r="L63" i="5" s="1"/>
  <c r="DF221" i="16"/>
  <c r="L71" i="5" s="1"/>
  <c r="DF61" i="16"/>
  <c r="L55" i="5" s="1"/>
  <c r="DF41" i="16"/>
  <c r="L53" i="5" s="1"/>
  <c r="DF176" i="16"/>
  <c r="L96" i="5" s="1"/>
  <c r="L126" i="5" s="1"/>
  <c r="F35" i="5" s="1"/>
  <c r="AK36" i="16"/>
  <c r="I171" i="16"/>
  <c r="DF101" i="16"/>
  <c r="L59" i="5" s="1"/>
  <c r="DF226" i="16"/>
  <c r="L101" i="5" s="1"/>
  <c r="L131" i="5" s="1"/>
  <c r="F40" i="5" s="1"/>
  <c r="DF156" i="16"/>
  <c r="L94" i="5" s="1"/>
  <c r="L124" i="5" s="1"/>
  <c r="F33" i="5" s="1"/>
  <c r="AZ86" i="16"/>
  <c r="BA121" i="16"/>
  <c r="BI121" i="16"/>
  <c r="BC181" i="16"/>
  <c r="G246" i="16"/>
  <c r="DF71" i="16"/>
  <c r="L56" i="5" s="1"/>
  <c r="E76" i="16"/>
  <c r="M76" i="16"/>
  <c r="J153" i="16"/>
  <c r="J156" i="16" s="1"/>
  <c r="DF31" i="16"/>
  <c r="L52" i="5" s="1"/>
  <c r="DF111" i="16"/>
  <c r="L60" i="5" s="1"/>
  <c r="DF91" i="16"/>
  <c r="L58" i="5" s="1"/>
  <c r="BQ26" i="16"/>
  <c r="BR71" i="16"/>
  <c r="BL86" i="16"/>
  <c r="BT81" i="16"/>
  <c r="BL171" i="16"/>
  <c r="BN246" i="16"/>
  <c r="BI111" i="16"/>
  <c r="BD136" i="16"/>
  <c r="BE186" i="16"/>
  <c r="AP106" i="16"/>
  <c r="AN241" i="16"/>
  <c r="AV241" i="16"/>
  <c r="AC31" i="16"/>
  <c r="AK31" i="16"/>
  <c r="AH66" i="16"/>
  <c r="AH106" i="16"/>
  <c r="AC201" i="16"/>
  <c r="AK201" i="16"/>
  <c r="V156" i="16"/>
  <c r="P176" i="16"/>
  <c r="X176" i="16"/>
  <c r="K11" i="16"/>
  <c r="D61" i="16"/>
  <c r="L61" i="16"/>
  <c r="I221" i="16"/>
  <c r="DF171" i="16"/>
  <c r="L66" i="5" s="1"/>
  <c r="DF241" i="16"/>
  <c r="L73" i="5" s="1"/>
  <c r="DF161" i="16"/>
  <c r="L65" i="5" s="1"/>
  <c r="DF246" i="16"/>
  <c r="L103" i="5" s="1"/>
  <c r="L133" i="5" s="1"/>
  <c r="F42" i="5" s="1"/>
  <c r="DF151" i="16"/>
  <c r="L64" i="5" s="1"/>
  <c r="DF21" i="16"/>
  <c r="L51" i="5" s="1"/>
  <c r="DF46" i="16"/>
  <c r="L83" i="5" s="1"/>
  <c r="L113" i="5" s="1"/>
  <c r="F22" i="5" s="1"/>
  <c r="BN136" i="16"/>
  <c r="BA61" i="16"/>
  <c r="BI61" i="16"/>
  <c r="BB116" i="16"/>
  <c r="AT61" i="16"/>
  <c r="AO86" i="16"/>
  <c r="AO131" i="16"/>
  <c r="AW131" i="16"/>
  <c r="AQ146" i="16"/>
  <c r="AO186" i="16"/>
  <c r="AC71" i="16"/>
  <c r="AK71" i="16"/>
  <c r="AK116" i="16"/>
  <c r="AJ191" i="16"/>
  <c r="T11" i="16"/>
  <c r="P46" i="16"/>
  <c r="X46" i="16"/>
  <c r="V141" i="16"/>
  <c r="Q176" i="16"/>
  <c r="S181" i="16"/>
  <c r="U191" i="16"/>
  <c r="Y211" i="16"/>
  <c r="U221" i="16"/>
  <c r="W236" i="16"/>
  <c r="K126" i="16"/>
  <c r="D141" i="16"/>
  <c r="L141" i="16"/>
  <c r="J166" i="16"/>
  <c r="DF146" i="16"/>
  <c r="L93" i="5" s="1"/>
  <c r="L123" i="5" s="1"/>
  <c r="F32" i="5" s="1"/>
  <c r="DF26" i="16"/>
  <c r="L81" i="5" s="1"/>
  <c r="L111" i="5" s="1"/>
  <c r="F20" i="5" s="1"/>
  <c r="BQ16" i="16"/>
  <c r="BM121" i="16"/>
  <c r="BU121" i="16"/>
  <c r="BO131" i="16"/>
  <c r="BN176" i="16"/>
  <c r="BT206" i="16"/>
  <c r="BL231" i="16"/>
  <c r="BT231" i="16"/>
  <c r="BD26" i="16"/>
  <c r="BD31" i="16"/>
  <c r="AZ56" i="16"/>
  <c r="AT51" i="16"/>
  <c r="AU61" i="16"/>
  <c r="AV76" i="16"/>
  <c r="AF81" i="16"/>
  <c r="AF121" i="16"/>
  <c r="AC191" i="16"/>
  <c r="AK191" i="16"/>
  <c r="AI246" i="16"/>
  <c r="Q46" i="16"/>
  <c r="Y46" i="16"/>
  <c r="S61" i="16"/>
  <c r="G21" i="16"/>
  <c r="E21" i="16"/>
  <c r="D51" i="16"/>
  <c r="L51" i="16"/>
  <c r="M236" i="16"/>
  <c r="BL151" i="16"/>
  <c r="BT151" i="16"/>
  <c r="BM161" i="16"/>
  <c r="BU161" i="16"/>
  <c r="BO171" i="16"/>
  <c r="AZ46" i="16"/>
  <c r="BH46" i="16"/>
  <c r="BA51" i="16"/>
  <c r="BI51" i="16"/>
  <c r="BF246" i="16"/>
  <c r="AN66" i="16"/>
  <c r="AV66" i="16"/>
  <c r="AW121" i="16"/>
  <c r="AQ136" i="16"/>
  <c r="AC61" i="16"/>
  <c r="AK61" i="16"/>
  <c r="AE76" i="16"/>
  <c r="AE156" i="16"/>
  <c r="AB181" i="16"/>
  <c r="AJ181" i="16"/>
  <c r="AD196" i="16"/>
  <c r="AD226" i="16"/>
  <c r="Q201" i="16"/>
  <c r="Y201" i="16"/>
  <c r="K86" i="16"/>
  <c r="F131" i="16"/>
  <c r="DF186" i="16"/>
  <c r="L97" i="5" s="1"/>
  <c r="L127" i="5" s="1"/>
  <c r="F36" i="5" s="1"/>
  <c r="DF56" i="16"/>
  <c r="L84" i="5" s="1"/>
  <c r="L114" i="5" s="1"/>
  <c r="F23" i="5" s="1"/>
  <c r="DF96" i="16"/>
  <c r="L88" i="5" s="1"/>
  <c r="L118" i="5" s="1"/>
  <c r="F27" i="5" s="1"/>
  <c r="DF36" i="16"/>
  <c r="L82" i="5" s="1"/>
  <c r="L112" i="5" s="1"/>
  <c r="F21" i="5" s="1"/>
  <c r="DF106" i="16"/>
  <c r="L89" i="5" s="1"/>
  <c r="L119" i="5" s="1"/>
  <c r="F28" i="5" s="1"/>
  <c r="DF86" i="16"/>
  <c r="L87" i="5" s="1"/>
  <c r="L117" i="5" s="1"/>
  <c r="F26" i="5" s="1"/>
  <c r="DF66" i="16"/>
  <c r="L85" i="5" s="1"/>
  <c r="L115" i="5" s="1"/>
  <c r="F24" i="5" s="1"/>
  <c r="DF16" i="16"/>
  <c r="L80" i="5" s="1"/>
  <c r="L110" i="5" s="1"/>
  <c r="F19" i="5" s="1"/>
  <c r="DF11" i="16"/>
  <c r="L50" i="5" s="1"/>
  <c r="DF166" i="16"/>
  <c r="L95" i="5" s="1"/>
  <c r="L125" i="5" s="1"/>
  <c r="F34" i="5" s="1"/>
  <c r="DF76" i="16"/>
  <c r="L86" i="5" s="1"/>
  <c r="L116" i="5" s="1"/>
  <c r="F25" i="5" s="1"/>
  <c r="DF51" i="16"/>
  <c r="L54" i="5" s="1"/>
  <c r="DF201" i="16"/>
  <c r="L69" i="5" s="1"/>
  <c r="DF131" i="16"/>
  <c r="L62" i="5" s="1"/>
  <c r="DF211" i="16"/>
  <c r="L70" i="5" s="1"/>
  <c r="DF236" i="16"/>
  <c r="L102" i="5" s="1"/>
  <c r="L132" i="5" s="1"/>
  <c r="F41" i="5" s="1"/>
  <c r="DF231" i="16"/>
  <c r="L72" i="5" s="1"/>
  <c r="DF216" i="16"/>
  <c r="L100" i="5" s="1"/>
  <c r="L130" i="5" s="1"/>
  <c r="F39" i="5" s="1"/>
  <c r="DF121" i="16"/>
  <c r="L61" i="5" s="1"/>
  <c r="DF136" i="16"/>
  <c r="L92" i="5" s="1"/>
  <c r="L122" i="5" s="1"/>
  <c r="F31" i="5" s="1"/>
  <c r="DF206" i="16"/>
  <c r="L99" i="5" s="1"/>
  <c r="L129" i="5" s="1"/>
  <c r="F38" i="5" s="1"/>
  <c r="DF126" i="16"/>
  <c r="L91" i="5" s="1"/>
  <c r="L121" i="5" s="1"/>
  <c r="F30" i="5" s="1"/>
  <c r="DF116" i="16"/>
  <c r="L90" i="5" s="1"/>
  <c r="L120" i="5" s="1"/>
  <c r="F29" i="5" s="1"/>
  <c r="AN93" i="16"/>
  <c r="AN96" i="16" s="1"/>
  <c r="AN91" i="16"/>
  <c r="AW34" i="16"/>
  <c r="AW36" i="16" s="1"/>
  <c r="AW31" i="16"/>
  <c r="AP154" i="16"/>
  <c r="AP156" i="16" s="1"/>
  <c r="AP151" i="16"/>
  <c r="H101" i="16"/>
  <c r="AO61" i="16"/>
  <c r="CE106" i="16"/>
  <c r="CF214" i="16"/>
  <c r="BM13" i="16"/>
  <c r="BM11" i="16"/>
  <c r="BE211" i="16"/>
  <c r="AO123" i="16"/>
  <c r="AO126" i="16" s="1"/>
  <c r="AO121" i="16"/>
  <c r="AC51" i="16"/>
  <c r="AC53" i="16"/>
  <c r="AC56" i="16" s="1"/>
  <c r="BN93" i="16"/>
  <c r="BN96" i="16" s="1"/>
  <c r="BN91" i="16"/>
  <c r="BH63" i="16"/>
  <c r="BH66" i="16" s="1"/>
  <c r="BH61" i="16"/>
  <c r="BA111" i="16"/>
  <c r="BA113" i="16"/>
  <c r="BA116" i="16" s="1"/>
  <c r="L183" i="16"/>
  <c r="L186" i="16" s="1"/>
  <c r="L181" i="16"/>
  <c r="U66" i="16"/>
  <c r="T71" i="16"/>
  <c r="E36" i="16"/>
  <c r="M36" i="16"/>
  <c r="E106" i="16"/>
  <c r="M101" i="16"/>
  <c r="K111" i="16"/>
  <c r="BY201" i="16"/>
  <c r="CG201" i="16"/>
  <c r="BY241" i="16"/>
  <c r="CG241" i="16"/>
  <c r="CA226" i="16"/>
  <c r="CE21" i="16"/>
  <c r="BP26" i="16"/>
  <c r="BU101" i="16"/>
  <c r="BO116" i="16"/>
  <c r="BO126" i="16"/>
  <c r="BQ146" i="16"/>
  <c r="BL161" i="16"/>
  <c r="BT161" i="16"/>
  <c r="BN236" i="16"/>
  <c r="BD16" i="16"/>
  <c r="AZ161" i="16"/>
  <c r="BH161" i="16"/>
  <c r="BB176" i="16"/>
  <c r="AQ66" i="16"/>
  <c r="AE91" i="16"/>
  <c r="AC181" i="16"/>
  <c r="AK181" i="16"/>
  <c r="AD206" i="16"/>
  <c r="V86" i="16"/>
  <c r="U91" i="16"/>
  <c r="Q151" i="16"/>
  <c r="L206" i="16"/>
  <c r="BM71" i="16"/>
  <c r="BU71" i="16"/>
  <c r="BC96" i="16"/>
  <c r="BF106" i="16"/>
  <c r="AR41" i="16"/>
  <c r="AW46" i="16"/>
  <c r="AN171" i="16"/>
  <c r="AR196" i="16"/>
  <c r="AH101" i="16"/>
  <c r="P11" i="16"/>
  <c r="X11" i="16"/>
  <c r="S161" i="16"/>
  <c r="F133" i="16"/>
  <c r="F136" i="16" s="1"/>
  <c r="BO46" i="16"/>
  <c r="BL56" i="16"/>
  <c r="BT51" i="16"/>
  <c r="BL61" i="16"/>
  <c r="BT66" i="16"/>
  <c r="BO106" i="16"/>
  <c r="BN166" i="16"/>
  <c r="BL201" i="16"/>
  <c r="BT201" i="16"/>
  <c r="BM211" i="16"/>
  <c r="BU211" i="16"/>
  <c r="AZ26" i="16"/>
  <c r="BH26" i="16"/>
  <c r="BA31" i="16"/>
  <c r="BI31" i="16"/>
  <c r="BC56" i="16"/>
  <c r="BF81" i="16"/>
  <c r="BD86" i="16"/>
  <c r="AZ81" i="16"/>
  <c r="BG101" i="16"/>
  <c r="BD176" i="16"/>
  <c r="AU31" i="16"/>
  <c r="AQ41" i="16"/>
  <c r="AV56" i="16"/>
  <c r="AO66" i="16"/>
  <c r="AO76" i="16"/>
  <c r="AW71" i="16"/>
  <c r="AQ86" i="16"/>
  <c r="AO171" i="16"/>
  <c r="AQ186" i="16"/>
  <c r="AP246" i="16"/>
  <c r="AP226" i="16"/>
  <c r="AD31" i="16"/>
  <c r="AE46" i="16"/>
  <c r="AE71" i="16"/>
  <c r="AJ96" i="16"/>
  <c r="AC121" i="16"/>
  <c r="AK121" i="16"/>
  <c r="AB241" i="16"/>
  <c r="AJ241" i="16"/>
  <c r="S41" i="16"/>
  <c r="W56" i="16"/>
  <c r="Q71" i="16"/>
  <c r="Y71" i="16"/>
  <c r="W96" i="16"/>
  <c r="Y131" i="16"/>
  <c r="P146" i="16"/>
  <c r="S151" i="16"/>
  <c r="U171" i="16"/>
  <c r="V181" i="16"/>
  <c r="R181" i="16"/>
  <c r="J11" i="16"/>
  <c r="J31" i="16"/>
  <c r="I46" i="16"/>
  <c r="H71" i="16"/>
  <c r="L81" i="16"/>
  <c r="M151" i="16"/>
  <c r="H176" i="16"/>
  <c r="F186" i="16"/>
  <c r="BY211" i="16"/>
  <c r="BS21" i="16"/>
  <c r="BL141" i="16"/>
  <c r="BT141" i="16"/>
  <c r="BR186" i="16"/>
  <c r="BM201" i="16"/>
  <c r="BU201" i="16"/>
  <c r="BN216" i="16"/>
  <c r="BQ236" i="16"/>
  <c r="BB31" i="16"/>
  <c r="BC46" i="16"/>
  <c r="BF71" i="16"/>
  <c r="BF116" i="16"/>
  <c r="BD121" i="16"/>
  <c r="AZ141" i="16"/>
  <c r="BH141" i="16"/>
  <c r="AT121" i="16"/>
  <c r="AN141" i="16"/>
  <c r="AV141" i="16"/>
  <c r="AO161" i="16"/>
  <c r="AW161" i="16"/>
  <c r="AP176" i="16"/>
  <c r="AE36" i="16"/>
  <c r="AF41" i="16"/>
  <c r="X23" i="16"/>
  <c r="X26" i="16" s="1"/>
  <c r="R101" i="16"/>
  <c r="R136" i="16"/>
  <c r="J91" i="16"/>
  <c r="D143" i="16"/>
  <c r="D146" i="16" s="1"/>
  <c r="BL21" i="16"/>
  <c r="BT21" i="16"/>
  <c r="BR21" i="16"/>
  <c r="BM41" i="16"/>
  <c r="BU41" i="16"/>
  <c r="BO96" i="16"/>
  <c r="BO151" i="16"/>
  <c r="BM191" i="16"/>
  <c r="BU191" i="16"/>
  <c r="BN206" i="16"/>
  <c r="BO211" i="16"/>
  <c r="BQ246" i="16"/>
  <c r="BN221" i="16"/>
  <c r="BB26" i="16"/>
  <c r="BD46" i="16"/>
  <c r="BF61" i="16"/>
  <c r="BD66" i="16"/>
  <c r="BH96" i="16"/>
  <c r="BA141" i="16"/>
  <c r="BI141" i="16"/>
  <c r="BC151" i="16"/>
  <c r="BC201" i="16"/>
  <c r="AW41" i="16"/>
  <c r="AU121" i="16"/>
  <c r="AO141" i="16"/>
  <c r="AN201" i="16"/>
  <c r="AV201" i="16"/>
  <c r="AC11" i="16"/>
  <c r="AK11" i="16"/>
  <c r="AC86" i="16"/>
  <c r="AC101" i="16"/>
  <c r="AK101" i="16"/>
  <c r="AE126" i="16"/>
  <c r="AD136" i="16"/>
  <c r="AJ201" i="16"/>
  <c r="S101" i="16"/>
  <c r="X186" i="16"/>
  <c r="X206" i="16"/>
  <c r="X216" i="16"/>
  <c r="Q221" i="16"/>
  <c r="Y221" i="16"/>
  <c r="J51" i="16"/>
  <c r="J61" i="16"/>
  <c r="H61" i="16"/>
  <c r="L86" i="16"/>
  <c r="K96" i="16"/>
  <c r="G143" i="16"/>
  <c r="G146" i="16" s="1"/>
  <c r="D166" i="16"/>
  <c r="H201" i="16"/>
  <c r="BL11" i="16"/>
  <c r="BT11" i="16"/>
  <c r="BM31" i="16"/>
  <c r="BU31" i="16"/>
  <c r="BT41" i="16"/>
  <c r="BO56" i="16"/>
  <c r="BL91" i="16"/>
  <c r="BL116" i="16"/>
  <c r="BT121" i="16"/>
  <c r="BM131" i="16"/>
  <c r="BU131" i="16"/>
  <c r="BQ166" i="16"/>
  <c r="BL181" i="16"/>
  <c r="BT181" i="16"/>
  <c r="BO206" i="16"/>
  <c r="BA16" i="16"/>
  <c r="BI16" i="16"/>
  <c r="BC26" i="16"/>
  <c r="BD56" i="16"/>
  <c r="BC51" i="16"/>
  <c r="BA81" i="16"/>
  <c r="BI81" i="16"/>
  <c r="AZ131" i="16"/>
  <c r="BB146" i="16"/>
  <c r="AZ231" i="16"/>
  <c r="BH231" i="16"/>
  <c r="AP41" i="16"/>
  <c r="AO103" i="16"/>
  <c r="AO106" i="16" s="1"/>
  <c r="AV126" i="16"/>
  <c r="AQ166" i="16"/>
  <c r="AO201" i="16"/>
  <c r="AW201" i="16"/>
  <c r="AQ216" i="16"/>
  <c r="AO231" i="16"/>
  <c r="AW231" i="16"/>
  <c r="AD11" i="16"/>
  <c r="AJ56" i="16"/>
  <c r="I56" i="16"/>
  <c r="J191" i="16"/>
  <c r="BL36" i="16"/>
  <c r="AZ96" i="16"/>
  <c r="BS46" i="16"/>
  <c r="BO41" i="16"/>
  <c r="BT101" i="16"/>
  <c r="BR31" i="16"/>
  <c r="BN36" i="16"/>
  <c r="BL31" i="16"/>
  <c r="BP41" i="16"/>
  <c r="BN41" i="16"/>
  <c r="BL76" i="16"/>
  <c r="BT76" i="16"/>
  <c r="BT71" i="16"/>
  <c r="BR91" i="16"/>
  <c r="BP91" i="16"/>
  <c r="BO101" i="16"/>
  <c r="BN161" i="16"/>
  <c r="BN186" i="16"/>
  <c r="BN181" i="16"/>
  <c r="BQ241" i="16"/>
  <c r="BH21" i="16"/>
  <c r="BA43" i="16"/>
  <c r="BA46" i="16" s="1"/>
  <c r="AZ66" i="16"/>
  <c r="BD61" i="16"/>
  <c r="BG91" i="16"/>
  <c r="BC91" i="16"/>
  <c r="BD101" i="16"/>
  <c r="BC101" i="16"/>
  <c r="BD111" i="16"/>
  <c r="BC111" i="16"/>
  <c r="BB131" i="16"/>
  <c r="BB141" i="16"/>
  <c r="BF166" i="16"/>
  <c r="BB161" i="16"/>
  <c r="BA181" i="16"/>
  <c r="BI181" i="16"/>
  <c r="BC191" i="16"/>
  <c r="AP11" i="16"/>
  <c r="AP133" i="16"/>
  <c r="AP136" i="16" s="1"/>
  <c r="AP131" i="16"/>
  <c r="AQ171" i="16"/>
  <c r="AP216" i="16"/>
  <c r="AH73" i="16"/>
  <c r="AH76" i="16" s="1"/>
  <c r="AH71" i="16"/>
  <c r="AE105" i="16"/>
  <c r="AE106" i="16" s="1"/>
  <c r="AE101" i="16"/>
  <c r="AD173" i="16"/>
  <c r="AD176" i="16" s="1"/>
  <c r="AD171" i="16"/>
  <c r="T123" i="16"/>
  <c r="T126" i="16" s="1"/>
  <c r="T121" i="16"/>
  <c r="BN116" i="16"/>
  <c r="BN141" i="16"/>
  <c r="BE131" i="16"/>
  <c r="CG211" i="16"/>
  <c r="BS11" i="16"/>
  <c r="BP11" i="16"/>
  <c r="BM21" i="16"/>
  <c r="BT31" i="16"/>
  <c r="BM43" i="16"/>
  <c r="BM46" i="16" s="1"/>
  <c r="BM51" i="16"/>
  <c r="BU51" i="16"/>
  <c r="BN61" i="16"/>
  <c r="BM81" i="16"/>
  <c r="BU81" i="16"/>
  <c r="BT91" i="16"/>
  <c r="BO91" i="16"/>
  <c r="BM101" i="16"/>
  <c r="BM103" i="16"/>
  <c r="BM106" i="16" s="1"/>
  <c r="BU113" i="16"/>
  <c r="BU116" i="16" s="1"/>
  <c r="BT123" i="16"/>
  <c r="BT126" i="16" s="1"/>
  <c r="BQ141" i="16"/>
  <c r="BP156" i="16"/>
  <c r="BQ191" i="16"/>
  <c r="BQ221" i="16"/>
  <c r="BC16" i="16"/>
  <c r="AZ36" i="16"/>
  <c r="BH36" i="16"/>
  <c r="BB33" i="16"/>
  <c r="BB36" i="16" s="1"/>
  <c r="BB41" i="16"/>
  <c r="BD51" i="16"/>
  <c r="BG81" i="16"/>
  <c r="BC81" i="16"/>
  <c r="BA91" i="16"/>
  <c r="BI91" i="16"/>
  <c r="BH106" i="16"/>
  <c r="BH116" i="16"/>
  <c r="BC126" i="16"/>
  <c r="BH163" i="16"/>
  <c r="BH166" i="16" s="1"/>
  <c r="BE193" i="16"/>
  <c r="BE196" i="16" s="1"/>
  <c r="BE191" i="16"/>
  <c r="AQ113" i="16"/>
  <c r="AQ116" i="16" s="1"/>
  <c r="AQ111" i="16"/>
  <c r="AJ156" i="16"/>
  <c r="AB201" i="16"/>
  <c r="AB203" i="16"/>
  <c r="AB206" i="16" s="1"/>
  <c r="U13" i="16"/>
  <c r="U16" i="16" s="1"/>
  <c r="U11" i="16"/>
  <c r="BO31" i="16"/>
  <c r="BY214" i="16"/>
  <c r="BR11" i="16"/>
  <c r="BU11" i="16"/>
  <c r="BP21" i="16"/>
  <c r="BM33" i="16"/>
  <c r="BM36" i="16" s="1"/>
  <c r="BO66" i="16"/>
  <c r="BO61" i="16"/>
  <c r="BP126" i="16"/>
  <c r="BT163" i="16"/>
  <c r="BT166" i="16" s="1"/>
  <c r="BL191" i="16"/>
  <c r="BT191" i="16"/>
  <c r="BO193" i="16"/>
  <c r="BO196" i="16" s="1"/>
  <c r="BO201" i="16"/>
  <c r="BN211" i="16"/>
  <c r="BH56" i="16"/>
  <c r="BH51" i="16"/>
  <c r="BH86" i="16"/>
  <c r="BH81" i="16"/>
  <c r="BI93" i="16"/>
  <c r="BI96" i="16" s="1"/>
  <c r="BA101" i="16"/>
  <c r="BI101" i="16"/>
  <c r="BE136" i="16"/>
  <c r="BE146" i="16"/>
  <c r="BH143" i="16"/>
  <c r="BH146" i="16" s="1"/>
  <c r="BD156" i="16"/>
  <c r="BB156" i="16"/>
  <c r="BB171" i="16"/>
  <c r="AQ193" i="16"/>
  <c r="AQ196" i="16" s="1"/>
  <c r="AQ191" i="16"/>
  <c r="AE23" i="16"/>
  <c r="AE26" i="16" s="1"/>
  <c r="AE21" i="16"/>
  <c r="AB56" i="16"/>
  <c r="BS166" i="16"/>
  <c r="BQ181" i="16"/>
  <c r="BH91" i="16"/>
  <c r="BU21" i="16"/>
  <c r="BL63" i="16"/>
  <c r="BL66" i="16" s="1"/>
  <c r="BU103" i="16"/>
  <c r="BU106" i="16" s="1"/>
  <c r="BQ116" i="16"/>
  <c r="BQ126" i="16"/>
  <c r="BN151" i="16"/>
  <c r="BN171" i="16"/>
  <c r="BQ196" i="16"/>
  <c r="BT193" i="16"/>
  <c r="BT196" i="16" s="1"/>
  <c r="BS216" i="16"/>
  <c r="BQ211" i="16"/>
  <c r="BQ226" i="16"/>
  <c r="BN231" i="16"/>
  <c r="BI33" i="16"/>
  <c r="BI36" i="16" s="1"/>
  <c r="AZ71" i="16"/>
  <c r="BI83" i="16"/>
  <c r="BI86" i="16" s="1"/>
  <c r="BB101" i="16"/>
  <c r="AZ106" i="16"/>
  <c r="BI103" i="16"/>
  <c r="BI106" i="16" s="1"/>
  <c r="BB111" i="16"/>
  <c r="AZ116" i="16"/>
  <c r="BE156" i="16"/>
  <c r="BE171" i="16"/>
  <c r="BG196" i="16"/>
  <c r="AO41" i="16"/>
  <c r="AO43" i="16"/>
  <c r="AO46" i="16" s="1"/>
  <c r="AI61" i="16"/>
  <c r="AI64" i="16"/>
  <c r="AI66" i="16" s="1"/>
  <c r="AE83" i="16"/>
  <c r="AE86" i="16" s="1"/>
  <c r="AE81" i="16"/>
  <c r="AD156" i="16"/>
  <c r="AD231" i="16"/>
  <c r="BT116" i="16"/>
  <c r="BU26" i="16"/>
  <c r="BR24" i="16"/>
  <c r="BR26" i="16" s="1"/>
  <c r="BO36" i="16"/>
  <c r="BP44" i="16"/>
  <c r="BP46" i="16" s="1"/>
  <c r="BM61" i="16"/>
  <c r="BU61" i="16"/>
  <c r="BT93" i="16"/>
  <c r="BT96" i="16" s="1"/>
  <c r="BN111" i="16"/>
  <c r="BO111" i="16"/>
  <c r="BR121" i="16"/>
  <c r="BP121" i="16"/>
  <c r="BN121" i="16"/>
  <c r="BN131" i="16"/>
  <c r="BQ151" i="16"/>
  <c r="BO161" i="16"/>
  <c r="BS176" i="16"/>
  <c r="BQ171" i="16"/>
  <c r="BN196" i="16"/>
  <c r="BL211" i="16"/>
  <c r="BO213" i="16"/>
  <c r="BO216" i="16" s="1"/>
  <c r="BN226" i="16"/>
  <c r="BQ231" i="16"/>
  <c r="BF11" i="16"/>
  <c r="AZ11" i="16"/>
  <c r="BE21" i="16"/>
  <c r="BC36" i="16"/>
  <c r="BB51" i="16"/>
  <c r="BG71" i="16"/>
  <c r="BC76" i="16"/>
  <c r="BC71" i="16"/>
  <c r="BC106" i="16"/>
  <c r="BC116" i="16"/>
  <c r="BF126" i="16"/>
  <c r="BC121" i="16"/>
  <c r="BC141" i="16"/>
  <c r="BB151" i="16"/>
  <c r="BC161" i="16"/>
  <c r="AZ171" i="16"/>
  <c r="BB181" i="16"/>
  <c r="AZ191" i="16"/>
  <c r="BB203" i="16"/>
  <c r="BB206" i="16" s="1"/>
  <c r="BB201" i="16"/>
  <c r="BC246" i="16"/>
  <c r="BE233" i="16"/>
  <c r="BE236" i="16" s="1"/>
  <c r="BE231" i="16"/>
  <c r="AQ121" i="16"/>
  <c r="AQ125" i="16"/>
  <c r="AQ126" i="16" s="1"/>
  <c r="AP163" i="16"/>
  <c r="AP166" i="16" s="1"/>
  <c r="AP161" i="16"/>
  <c r="AV203" i="16"/>
  <c r="AV206" i="16" s="1"/>
  <c r="AD221" i="16"/>
  <c r="BQ161" i="16"/>
  <c r="BN191" i="16"/>
  <c r="BE141" i="16"/>
  <c r="BE161" i="16"/>
  <c r="U31" i="16"/>
  <c r="U33" i="16"/>
  <c r="U36" i="16" s="1"/>
  <c r="BN66" i="16"/>
  <c r="BP71" i="16"/>
  <c r="BN76" i="16"/>
  <c r="BL71" i="16"/>
  <c r="BO86" i="16"/>
  <c r="BL96" i="16"/>
  <c r="BU93" i="16"/>
  <c r="BU96" i="16" s="1"/>
  <c r="BO121" i="16"/>
  <c r="BQ131" i="16"/>
  <c r="BT153" i="16"/>
  <c r="BT156" i="16" s="1"/>
  <c r="BO173" i="16"/>
  <c r="BO176" i="16" s="1"/>
  <c r="BN201" i="16"/>
  <c r="BO221" i="16"/>
  <c r="BT233" i="16"/>
  <c r="BT236" i="16" s="1"/>
  <c r="BG11" i="16"/>
  <c r="AZ21" i="16"/>
  <c r="BC41" i="16"/>
  <c r="AZ61" i="16"/>
  <c r="AZ76" i="16"/>
  <c r="BD71" i="16"/>
  <c r="BE96" i="16"/>
  <c r="BB136" i="16"/>
  <c r="BE151" i="16"/>
  <c r="BE176" i="16"/>
  <c r="BE181" i="16"/>
  <c r="AT91" i="16"/>
  <c r="AT93" i="16"/>
  <c r="AT96" i="16" s="1"/>
  <c r="AH93" i="16"/>
  <c r="AH96" i="16" s="1"/>
  <c r="AH91" i="16"/>
  <c r="Q211" i="16"/>
  <c r="Q213" i="16"/>
  <c r="Q216" i="16" s="1"/>
  <c r="BR146" i="16"/>
  <c r="AN73" i="16"/>
  <c r="AN76" i="16" s="1"/>
  <c r="AN71" i="16"/>
  <c r="F211" i="16"/>
  <c r="CF21" i="16"/>
  <c r="BP16" i="16"/>
  <c r="BO26" i="16"/>
  <c r="BT44" i="16"/>
  <c r="BT46" i="16" s="1"/>
  <c r="BN51" i="16"/>
  <c r="BO51" i="16"/>
  <c r="BO76" i="16"/>
  <c r="BO71" i="16"/>
  <c r="BN86" i="16"/>
  <c r="BO81" i="16"/>
  <c r="BR101" i="16"/>
  <c r="BP101" i="16"/>
  <c r="BN106" i="16"/>
  <c r="BL101" i="16"/>
  <c r="BL111" i="16"/>
  <c r="BT111" i="16"/>
  <c r="BM113" i="16"/>
  <c r="BM116" i="16" s="1"/>
  <c r="BL121" i="16"/>
  <c r="BL131" i="16"/>
  <c r="BO133" i="16"/>
  <c r="BO136" i="16" s="1"/>
  <c r="BM151" i="16"/>
  <c r="BU151" i="16"/>
  <c r="BQ156" i="16"/>
  <c r="BM171" i="16"/>
  <c r="BU171" i="16"/>
  <c r="BQ186" i="16"/>
  <c r="BP196" i="16"/>
  <c r="BQ201" i="16"/>
  <c r="BN241" i="16"/>
  <c r="BH11" i="16"/>
  <c r="BG21" i="16"/>
  <c r="BD41" i="16"/>
  <c r="BC66" i="16"/>
  <c r="BC61" i="16"/>
  <c r="BA71" i="16"/>
  <c r="BI71" i="16"/>
  <c r="BI73" i="16"/>
  <c r="BI76" i="16" s="1"/>
  <c r="BF91" i="16"/>
  <c r="BD91" i="16"/>
  <c r="AZ91" i="16"/>
  <c r="BE106" i="16"/>
  <c r="BA123" i="16"/>
  <c r="BA126" i="16" s="1"/>
  <c r="AZ151" i="16"/>
  <c r="BE166" i="16"/>
  <c r="AZ181" i="16"/>
  <c r="BH181" i="16"/>
  <c r="BC183" i="16"/>
  <c r="BC186" i="16" s="1"/>
  <c r="BB193" i="16"/>
  <c r="BB196" i="16" s="1"/>
  <c r="BB191" i="16"/>
  <c r="BE243" i="16"/>
  <c r="BE246" i="16" s="1"/>
  <c r="BE241" i="16"/>
  <c r="AZ223" i="16"/>
  <c r="AZ226" i="16" s="1"/>
  <c r="AV71" i="16"/>
  <c r="AP181" i="16"/>
  <c r="AQ243" i="16"/>
  <c r="AQ246" i="16" s="1"/>
  <c r="AQ241" i="16"/>
  <c r="AP231" i="16"/>
  <c r="U51" i="16"/>
  <c r="U53" i="16"/>
  <c r="U56" i="16" s="1"/>
  <c r="BB211" i="16"/>
  <c r="BG226" i="16"/>
  <c r="BE221" i="16"/>
  <c r="AR31" i="16"/>
  <c r="AO31" i="16"/>
  <c r="AR61" i="16"/>
  <c r="AN61" i="16"/>
  <c r="AQ71" i="16"/>
  <c r="AW101" i="16"/>
  <c r="AN121" i="16"/>
  <c r="AW163" i="16"/>
  <c r="AW166" i="16" s="1"/>
  <c r="AP171" i="16"/>
  <c r="AQ201" i="16"/>
  <c r="AK13" i="16"/>
  <c r="AK16" i="16" s="1"/>
  <c r="AH31" i="16"/>
  <c r="AD41" i="16"/>
  <c r="AH51" i="16"/>
  <c r="AK123" i="16"/>
  <c r="AK126" i="16" s="1"/>
  <c r="AD211" i="16"/>
  <c r="AD241" i="16"/>
  <c r="P23" i="16"/>
  <c r="P26" i="16" s="1"/>
  <c r="X41" i="16"/>
  <c r="Q183" i="16"/>
  <c r="Q186" i="16" s="1"/>
  <c r="Q181" i="16"/>
  <c r="Y183" i="16"/>
  <c r="Y186" i="16" s="1"/>
  <c r="Y181" i="16"/>
  <c r="P223" i="16"/>
  <c r="P226" i="16" s="1"/>
  <c r="P221" i="16"/>
  <c r="BB241" i="16"/>
  <c r="BB231" i="16"/>
  <c r="AU16" i="16"/>
  <c r="AS11" i="16"/>
  <c r="AN41" i="16"/>
  <c r="AV41" i="16"/>
  <c r="AR44" i="16"/>
  <c r="AR46" i="16" s="1"/>
  <c r="AN56" i="16"/>
  <c r="AV61" i="16"/>
  <c r="AQ91" i="16"/>
  <c r="AV91" i="16"/>
  <c r="AV121" i="16"/>
  <c r="AU156" i="16"/>
  <c r="AQ151" i="16"/>
  <c r="AQ181" i="16"/>
  <c r="AS201" i="16"/>
  <c r="AW203" i="16"/>
  <c r="AW206" i="16" s="1"/>
  <c r="AQ231" i="16"/>
  <c r="AE41" i="16"/>
  <c r="AI51" i="16"/>
  <c r="AK53" i="16"/>
  <c r="AD81" i="16"/>
  <c r="AE111" i="16"/>
  <c r="AG156" i="16"/>
  <c r="AD166" i="16"/>
  <c r="AE176" i="16"/>
  <c r="AH241" i="16"/>
  <c r="AH244" i="16"/>
  <c r="AH246" i="16" s="1"/>
  <c r="AI236" i="16"/>
  <c r="V16" i="16"/>
  <c r="R21" i="16"/>
  <c r="V21" i="16"/>
  <c r="V31" i="16"/>
  <c r="Q31" i="16"/>
  <c r="R46" i="16"/>
  <c r="P51" i="16"/>
  <c r="Y151" i="16"/>
  <c r="Y153" i="16"/>
  <c r="Y156" i="16" s="1"/>
  <c r="Y246" i="16"/>
  <c r="BE216" i="16"/>
  <c r="AN11" i="16"/>
  <c r="AV11" i="16"/>
  <c r="AT11" i="16"/>
  <c r="AV26" i="16"/>
  <c r="AW66" i="16"/>
  <c r="AW61" i="16"/>
  <c r="AT81" i="16"/>
  <c r="AR81" i="16"/>
  <c r="AN81" i="16"/>
  <c r="AV96" i="16"/>
  <c r="AN151" i="16"/>
  <c r="AV151" i="16"/>
  <c r="AW171" i="16"/>
  <c r="AN181" i="16"/>
  <c r="AV181" i="16"/>
  <c r="AP211" i="16"/>
  <c r="AQ226" i="16"/>
  <c r="AN231" i="16"/>
  <c r="AV231" i="16"/>
  <c r="AV233" i="16"/>
  <c r="AV236" i="16" s="1"/>
  <c r="AH41" i="16"/>
  <c r="AK73" i="16"/>
  <c r="AK76" i="16" s="1"/>
  <c r="AC93" i="16"/>
  <c r="AC96" i="16" s="1"/>
  <c r="AI101" i="16"/>
  <c r="AH111" i="16"/>
  <c r="AD121" i="16"/>
  <c r="AD131" i="16"/>
  <c r="AD141" i="16"/>
  <c r="AD151" i="16"/>
  <c r="AC211" i="16"/>
  <c r="AK211" i="16"/>
  <c r="AC241" i="16"/>
  <c r="AK241" i="16"/>
  <c r="AB221" i="16"/>
  <c r="AJ221" i="16"/>
  <c r="AB231" i="16"/>
  <c r="AJ231" i="16"/>
  <c r="W16" i="16"/>
  <c r="V11" i="16"/>
  <c r="S26" i="16"/>
  <c r="W36" i="16"/>
  <c r="S36" i="16"/>
  <c r="R31" i="16"/>
  <c r="W51" i="16"/>
  <c r="V66" i="16"/>
  <c r="U61" i="16"/>
  <c r="P71" i="16"/>
  <c r="P73" i="16"/>
  <c r="P76" i="16" s="1"/>
  <c r="S173" i="16"/>
  <c r="S176" i="16" s="1"/>
  <c r="S171" i="16"/>
  <c r="T206" i="16"/>
  <c r="K71" i="16"/>
  <c r="I141" i="16"/>
  <c r="I143" i="16"/>
  <c r="I146" i="16" s="1"/>
  <c r="AZ241" i="16"/>
  <c r="BC221" i="16"/>
  <c r="BH233" i="16"/>
  <c r="BH236" i="16" s="1"/>
  <c r="AO11" i="16"/>
  <c r="AW11" i="16"/>
  <c r="AO21" i="16"/>
  <c r="AW26" i="16"/>
  <c r="AP31" i="16"/>
  <c r="AN31" i="16"/>
  <c r="AV31" i="16"/>
  <c r="AR34" i="16"/>
  <c r="AR36" i="16" s="1"/>
  <c r="AR51" i="16"/>
  <c r="AN51" i="16"/>
  <c r="AP66" i="16"/>
  <c r="AQ76" i="16"/>
  <c r="AU81" i="16"/>
  <c r="AQ81" i="16"/>
  <c r="AO81" i="16"/>
  <c r="AO91" i="16"/>
  <c r="AW96" i="16"/>
  <c r="AT111" i="16"/>
  <c r="AN111" i="16"/>
  <c r="AW123" i="16"/>
  <c r="AW126" i="16" s="1"/>
  <c r="AP146" i="16"/>
  <c r="AO151" i="16"/>
  <c r="AW151" i="16"/>
  <c r="AO181" i="16"/>
  <c r="AP191" i="16"/>
  <c r="AQ211" i="16"/>
  <c r="AP241" i="16"/>
  <c r="AW233" i="16"/>
  <c r="AW236" i="16" s="1"/>
  <c r="AH46" i="16"/>
  <c r="AD61" i="16"/>
  <c r="AI71" i="16"/>
  <c r="AI74" i="16"/>
  <c r="AI76" i="16" s="1"/>
  <c r="AK91" i="16"/>
  <c r="AI91" i="16"/>
  <c r="AK93" i="16"/>
  <c r="AK96" i="16" s="1"/>
  <c r="AG126" i="16"/>
  <c r="AI146" i="16"/>
  <c r="AG141" i="16"/>
  <c r="AD161" i="16"/>
  <c r="AG176" i="16"/>
  <c r="AF186" i="16"/>
  <c r="AD186" i="16"/>
  <c r="AE196" i="16"/>
  <c r="AC221" i="16"/>
  <c r="AK221" i="16"/>
  <c r="AC231" i="16"/>
  <c r="AK231" i="16"/>
  <c r="T26" i="16"/>
  <c r="P31" i="16"/>
  <c r="X31" i="16"/>
  <c r="T31" i="16"/>
  <c r="Y31" i="16"/>
  <c r="T41" i="16"/>
  <c r="X51" i="16"/>
  <c r="W66" i="16"/>
  <c r="V61" i="16"/>
  <c r="D83" i="16"/>
  <c r="D86" i="16" s="1"/>
  <c r="D81" i="16"/>
  <c r="K161" i="16"/>
  <c r="L241" i="16"/>
  <c r="BA241" i="16"/>
  <c r="BI241" i="16"/>
  <c r="BH243" i="16"/>
  <c r="BH246" i="16" s="1"/>
  <c r="BB226" i="16"/>
  <c r="AN26" i="16"/>
  <c r="AO36" i="16"/>
  <c r="AQ51" i="16"/>
  <c r="AV51" i="16"/>
  <c r="AT63" i="16"/>
  <c r="AT66" i="16" s="1"/>
  <c r="AN86" i="16"/>
  <c r="AV86" i="16"/>
  <c r="AV81" i="16"/>
  <c r="AT101" i="16"/>
  <c r="AN101" i="16"/>
  <c r="AQ176" i="16"/>
  <c r="AU196" i="16"/>
  <c r="AR206" i="16"/>
  <c r="AN211" i="16"/>
  <c r="AS226" i="16"/>
  <c r="AP236" i="16"/>
  <c r="AH16" i="16"/>
  <c r="AE11" i="16"/>
  <c r="AH21" i="16"/>
  <c r="AF31" i="16"/>
  <c r="AC41" i="16"/>
  <c r="AK41" i="16"/>
  <c r="AK43" i="16"/>
  <c r="AK46" i="16" s="1"/>
  <c r="AF51" i="16"/>
  <c r="AD51" i="16"/>
  <c r="AH81" i="16"/>
  <c r="AC111" i="16"/>
  <c r="AK111" i="16"/>
  <c r="AI111" i="16"/>
  <c r="AI114" i="16"/>
  <c r="AI116" i="16" s="1"/>
  <c r="AE121" i="16"/>
  <c r="AB131" i="16"/>
  <c r="AJ131" i="16"/>
  <c r="AB141" i="16"/>
  <c r="AJ151" i="16"/>
  <c r="AI166" i="16"/>
  <c r="AF206" i="16"/>
  <c r="AE216" i="16"/>
  <c r="Q36" i="16"/>
  <c r="Y36" i="16"/>
  <c r="U41" i="16"/>
  <c r="Q56" i="16"/>
  <c r="Y56" i="16"/>
  <c r="T53" i="16"/>
  <c r="T56" i="16" s="1"/>
  <c r="P66" i="16"/>
  <c r="X66" i="16"/>
  <c r="T163" i="16"/>
  <c r="T166" i="16" s="1"/>
  <c r="T161" i="16"/>
  <c r="U186" i="16"/>
  <c r="V203" i="16"/>
  <c r="V206" i="16" s="1"/>
  <c r="V201" i="16"/>
  <c r="T201" i="16"/>
  <c r="S231" i="16"/>
  <c r="S233" i="16"/>
  <c r="S236" i="16" s="1"/>
  <c r="BE201" i="16"/>
  <c r="BB216" i="16"/>
  <c r="AQ26" i="16"/>
  <c r="AT53" i="16"/>
  <c r="AT56" i="16" s="1"/>
  <c r="AR64" i="16"/>
  <c r="AW81" i="16"/>
  <c r="AQ106" i="16"/>
  <c r="AV111" i="16"/>
  <c r="AQ131" i="16"/>
  <c r="AT146" i="16"/>
  <c r="AP141" i="16"/>
  <c r="AQ161" i="16"/>
  <c r="AN191" i="16"/>
  <c r="AV191" i="16"/>
  <c r="AO211" i="16"/>
  <c r="AP221" i="16"/>
  <c r="AH11" i="16"/>
  <c r="AE61" i="16"/>
  <c r="AI94" i="16"/>
  <c r="AI96" i="16" s="1"/>
  <c r="AF101" i="16"/>
  <c r="AD101" i="16"/>
  <c r="AH121" i="16"/>
  <c r="AC131" i="16"/>
  <c r="AK131" i="16"/>
  <c r="AC141" i="16"/>
  <c r="AK141" i="16"/>
  <c r="AC151" i="16"/>
  <c r="AK151" i="16"/>
  <c r="AB161" i="16"/>
  <c r="AJ161" i="16"/>
  <c r="AJ176" i="16"/>
  <c r="AD181" i="16"/>
  <c r="AG196" i="16"/>
  <c r="AD246" i="16"/>
  <c r="AE226" i="16"/>
  <c r="R11" i="16"/>
  <c r="S21" i="16"/>
  <c r="V41" i="16"/>
  <c r="R41" i="16"/>
  <c r="P41" i="16"/>
  <c r="R56" i="16"/>
  <c r="S63" i="16"/>
  <c r="S66" i="16" s="1"/>
  <c r="S73" i="16"/>
  <c r="S76" i="16" s="1"/>
  <c r="S71" i="16"/>
  <c r="S113" i="16"/>
  <c r="S116" i="16" s="1"/>
  <c r="S111" i="16"/>
  <c r="X221" i="16"/>
  <c r="H11" i="16"/>
  <c r="H13" i="16"/>
  <c r="H16" i="16" s="1"/>
  <c r="F111" i="16"/>
  <c r="K171" i="16"/>
  <c r="K173" i="16"/>
  <c r="K176" i="16" s="1"/>
  <c r="M221" i="16"/>
  <c r="AZ201" i="16"/>
  <c r="BH201" i="16"/>
  <c r="BH203" i="16"/>
  <c r="BH206" i="16" s="1"/>
  <c r="BC241" i="16"/>
  <c r="BB221" i="16"/>
  <c r="BC231" i="16"/>
  <c r="AR26" i="16"/>
  <c r="AU41" i="16"/>
  <c r="AO51" i="16"/>
  <c r="AW56" i="16"/>
  <c r="AT71" i="16"/>
  <c r="AR71" i="16"/>
  <c r="AW83" i="16"/>
  <c r="AW86" i="16" s="1"/>
  <c r="AN106" i="16"/>
  <c r="AV106" i="16"/>
  <c r="AV101" i="16"/>
  <c r="AO116" i="16"/>
  <c r="AW111" i="16"/>
  <c r="AN131" i="16"/>
  <c r="AQ141" i="16"/>
  <c r="AR156" i="16"/>
  <c r="AN161" i="16"/>
  <c r="AV161" i="16"/>
  <c r="AR161" i="16"/>
  <c r="AV163" i="16"/>
  <c r="AV166" i="16" s="1"/>
  <c r="AO191" i="16"/>
  <c r="AW191" i="16"/>
  <c r="AP201" i="16"/>
  <c r="AO241" i="16"/>
  <c r="AW241" i="16"/>
  <c r="AQ221" i="16"/>
  <c r="AB16" i="16"/>
  <c r="AJ16" i="16"/>
  <c r="AC13" i="16"/>
  <c r="AC16" i="16" s="1"/>
  <c r="AC21" i="16"/>
  <c r="AK21" i="16"/>
  <c r="AH36" i="16"/>
  <c r="AE31" i="16"/>
  <c r="AH56" i="16"/>
  <c r="AE51" i="16"/>
  <c r="AH61" i="16"/>
  <c r="AF71" i="16"/>
  <c r="AD71" i="16"/>
  <c r="AC81" i="16"/>
  <c r="AK81" i="16"/>
  <c r="AI81" i="16"/>
  <c r="AK83" i="16"/>
  <c r="AK86" i="16" s="1"/>
  <c r="AF91" i="16"/>
  <c r="AD91" i="16"/>
  <c r="AE116" i="16"/>
  <c r="AB126" i="16"/>
  <c r="AJ126" i="16"/>
  <c r="AC123" i="16"/>
  <c r="AC126" i="16" s="1"/>
  <c r="AD146" i="16"/>
  <c r="AC161" i="16"/>
  <c r="AK161" i="16"/>
  <c r="AJ171" i="16"/>
  <c r="AI186" i="16"/>
  <c r="AB183" i="16"/>
  <c r="AB186" i="16" s="1"/>
  <c r="AD191" i="16"/>
  <c r="AD201" i="16"/>
  <c r="AG216" i="16"/>
  <c r="AD236" i="16"/>
  <c r="S11" i="16"/>
  <c r="T21" i="16"/>
  <c r="V33" i="16"/>
  <c r="V36" i="16" s="1"/>
  <c r="W46" i="16"/>
  <c r="W41" i="16"/>
  <c r="S56" i="16"/>
  <c r="R61" i="16"/>
  <c r="T76" i="16"/>
  <c r="Q153" i="16"/>
  <c r="Q156" i="16" s="1"/>
  <c r="P193" i="16"/>
  <c r="P196" i="16" s="1"/>
  <c r="P191" i="16"/>
  <c r="W216" i="16"/>
  <c r="D181" i="16"/>
  <c r="D183" i="16"/>
  <c r="D186" i="16" s="1"/>
  <c r="X71" i="16"/>
  <c r="R86" i="16"/>
  <c r="V101" i="16"/>
  <c r="X151" i="16"/>
  <c r="S183" i="16"/>
  <c r="S186" i="16" s="1"/>
  <c r="W196" i="16"/>
  <c r="W191" i="16"/>
  <c r="U206" i="16"/>
  <c r="T211" i="16"/>
  <c r="W243" i="16"/>
  <c r="W246" i="16" s="1"/>
  <c r="W226" i="16"/>
  <c r="W221" i="16"/>
  <c r="V231" i="16"/>
  <c r="K13" i="16"/>
  <c r="L41" i="16"/>
  <c r="G51" i="16"/>
  <c r="E61" i="16"/>
  <c r="F71" i="16"/>
  <c r="I81" i="16"/>
  <c r="G91" i="16"/>
  <c r="E101" i="16"/>
  <c r="G116" i="16"/>
  <c r="I131" i="16"/>
  <c r="H146" i="16"/>
  <c r="L143" i="16"/>
  <c r="L146" i="16" s="1"/>
  <c r="E151" i="16"/>
  <c r="K163" i="16"/>
  <c r="K166" i="16" s="1"/>
  <c r="F171" i="16"/>
  <c r="G181" i="16"/>
  <c r="E191" i="16"/>
  <c r="I216" i="16"/>
  <c r="M223" i="16"/>
  <c r="M226" i="16" s="1"/>
  <c r="T86" i="16"/>
  <c r="P91" i="16"/>
  <c r="U126" i="16"/>
  <c r="R156" i="16"/>
  <c r="S153" i="16"/>
  <c r="S156" i="16" s="1"/>
  <c r="W201" i="16"/>
  <c r="U201" i="16"/>
  <c r="R216" i="16"/>
  <c r="Q223" i="16"/>
  <c r="Q226" i="16" s="1"/>
  <c r="I11" i="16"/>
  <c r="G11" i="16"/>
  <c r="H31" i="16"/>
  <c r="F41" i="16"/>
  <c r="D53" i="16"/>
  <c r="D56" i="16" s="1"/>
  <c r="M61" i="16"/>
  <c r="H73" i="16"/>
  <c r="H76" i="16" s="1"/>
  <c r="M86" i="16"/>
  <c r="D101" i="16"/>
  <c r="L101" i="16"/>
  <c r="D156" i="16"/>
  <c r="L156" i="16"/>
  <c r="M191" i="16"/>
  <c r="J201" i="16"/>
  <c r="I211" i="16"/>
  <c r="I241" i="16"/>
  <c r="L243" i="16"/>
  <c r="L246" i="16" s="1"/>
  <c r="E221" i="16"/>
  <c r="W91" i="16"/>
  <c r="S136" i="16"/>
  <c r="V166" i="16"/>
  <c r="U193" i="16"/>
  <c r="U196" i="16" s="1"/>
  <c r="P206" i="16"/>
  <c r="Q241" i="16"/>
  <c r="U236" i="16"/>
  <c r="F11" i="16"/>
  <c r="D11" i="16"/>
  <c r="I36" i="16"/>
  <c r="K141" i="16"/>
  <c r="E171" i="16"/>
  <c r="M171" i="16"/>
  <c r="K201" i="16"/>
  <c r="D241" i="16"/>
  <c r="J221" i="16"/>
  <c r="Q81" i="16"/>
  <c r="X91" i="16"/>
  <c r="R141" i="16"/>
  <c r="Q141" i="16"/>
  <c r="U161" i="16"/>
  <c r="T186" i="16"/>
  <c r="Q203" i="16"/>
  <c r="Q206" i="16" s="1"/>
  <c r="R241" i="16"/>
  <c r="Y223" i="16"/>
  <c r="Y226" i="16" s="1"/>
  <c r="U231" i="16"/>
  <c r="F31" i="16"/>
  <c r="L53" i="16"/>
  <c r="L56" i="16" s="1"/>
  <c r="J63" i="16"/>
  <c r="J66" i="16" s="1"/>
  <c r="F76" i="16"/>
  <c r="M126" i="16"/>
  <c r="H161" i="16"/>
  <c r="D201" i="16"/>
  <c r="L201" i="16"/>
  <c r="D203" i="16"/>
  <c r="D206" i="16" s="1"/>
  <c r="G241" i="16"/>
  <c r="D226" i="16"/>
  <c r="L226" i="16"/>
  <c r="W81" i="16"/>
  <c r="R81" i="16"/>
  <c r="T111" i="16"/>
  <c r="W141" i="16"/>
  <c r="X141" i="16"/>
  <c r="U151" i="16"/>
  <c r="U181" i="16"/>
  <c r="X191" i="16"/>
  <c r="W203" i="16"/>
  <c r="W206" i="16" s="1"/>
  <c r="U211" i="16"/>
  <c r="Y241" i="16"/>
  <c r="L11" i="16"/>
  <c r="H21" i="16"/>
  <c r="D26" i="16"/>
  <c r="G66" i="16"/>
  <c r="G76" i="16"/>
  <c r="H126" i="16"/>
  <c r="H136" i="16"/>
  <c r="G151" i="16"/>
  <c r="H186" i="16"/>
  <c r="G191" i="16"/>
  <c r="H231" i="16"/>
  <c r="Y81" i="16"/>
  <c r="U106" i="16"/>
  <c r="P111" i="16"/>
  <c r="X111" i="16"/>
  <c r="P113" i="16"/>
  <c r="P116" i="16" s="1"/>
  <c r="S131" i="16"/>
  <c r="X146" i="16"/>
  <c r="Y141" i="16"/>
  <c r="P151" i="16"/>
  <c r="T171" i="16"/>
  <c r="Y203" i="16"/>
  <c r="Y206" i="16" s="1"/>
  <c r="V216" i="16"/>
  <c r="R211" i="16"/>
  <c r="Q246" i="16"/>
  <c r="K16" i="16"/>
  <c r="H33" i="16"/>
  <c r="H36" i="16" s="1"/>
  <c r="D41" i="16"/>
  <c r="H66" i="16"/>
  <c r="L166" i="16"/>
  <c r="E166" i="16"/>
  <c r="H206" i="16"/>
  <c r="K236" i="16"/>
  <c r="K231" i="16"/>
  <c r="Q86" i="16"/>
  <c r="Y86" i="16"/>
  <c r="V106" i="16"/>
  <c r="U101" i="16"/>
  <c r="Q111" i="16"/>
  <c r="Y111" i="16"/>
  <c r="X113" i="16"/>
  <c r="X116" i="16" s="1"/>
  <c r="R121" i="16"/>
  <c r="Q146" i="16"/>
  <c r="Y146" i="16"/>
  <c r="W156" i="16"/>
  <c r="W151" i="16"/>
  <c r="V161" i="16"/>
  <c r="Q171" i="16"/>
  <c r="Y171" i="16"/>
  <c r="U173" i="16"/>
  <c r="U176" i="16" s="1"/>
  <c r="W181" i="16"/>
  <c r="W211" i="16"/>
  <c r="S211" i="16"/>
  <c r="V226" i="16"/>
  <c r="J26" i="16"/>
  <c r="J21" i="16"/>
  <c r="I41" i="16"/>
  <c r="I66" i="16"/>
  <c r="I96" i="16"/>
  <c r="F121" i="16"/>
  <c r="I151" i="16"/>
  <c r="E161" i="16"/>
  <c r="M161" i="16"/>
  <c r="I191" i="16"/>
  <c r="J203" i="16"/>
  <c r="J206" i="16" s="1"/>
  <c r="F246" i="16"/>
  <c r="G221" i="16"/>
  <c r="M116" i="16"/>
  <c r="D16" i="16"/>
  <c r="L16" i="16"/>
  <c r="E16" i="16"/>
  <c r="M16" i="16"/>
  <c r="J83" i="16"/>
  <c r="J86" i="16" s="1"/>
  <c r="J81" i="16"/>
  <c r="I111" i="16"/>
  <c r="I113" i="16"/>
  <c r="I116" i="16" s="1"/>
  <c r="M26" i="16"/>
  <c r="I13" i="16"/>
  <c r="I16" i="16" s="1"/>
  <c r="E24" i="16"/>
  <c r="E26" i="16" s="1"/>
  <c r="G133" i="16"/>
  <c r="G136" i="16" s="1"/>
  <c r="G131" i="16"/>
  <c r="E11" i="16"/>
  <c r="M11" i="16"/>
  <c r="J13" i="16"/>
  <c r="J16" i="16" s="1"/>
  <c r="F15" i="16"/>
  <c r="F16" i="16" s="1"/>
  <c r="I23" i="16"/>
  <c r="I26" i="16" s="1"/>
  <c r="I21" i="16"/>
  <c r="M21" i="16"/>
  <c r="E51" i="16"/>
  <c r="E53" i="16"/>
  <c r="E56" i="16" s="1"/>
  <c r="M51" i="16"/>
  <c r="M53" i="16"/>
  <c r="M56" i="16" s="1"/>
  <c r="K51" i="16"/>
  <c r="K54" i="16"/>
  <c r="K56" i="16" s="1"/>
  <c r="G56" i="16"/>
  <c r="F103" i="16"/>
  <c r="F106" i="16" s="1"/>
  <c r="F101" i="16"/>
  <c r="J106" i="16"/>
  <c r="F231" i="16"/>
  <c r="F233" i="16"/>
  <c r="F236" i="16" s="1"/>
  <c r="K76" i="16"/>
  <c r="D21" i="16"/>
  <c r="K61" i="16"/>
  <c r="K63" i="16"/>
  <c r="K66" i="16" s="1"/>
  <c r="E86" i="16"/>
  <c r="F86" i="16"/>
  <c r="J96" i="16"/>
  <c r="M106" i="16"/>
  <c r="D113" i="16"/>
  <c r="D116" i="16" s="1"/>
  <c r="D111" i="16"/>
  <c r="L113" i="16"/>
  <c r="L116" i="16" s="1"/>
  <c r="L111" i="16"/>
  <c r="J111" i="16"/>
  <c r="J114" i="16"/>
  <c r="J116" i="16" s="1"/>
  <c r="G14" i="16"/>
  <c r="G16" i="16" s="1"/>
  <c r="K21" i="16"/>
  <c r="K26" i="16"/>
  <c r="I31" i="16"/>
  <c r="J43" i="16"/>
  <c r="J46" i="16" s="1"/>
  <c r="J41" i="16"/>
  <c r="I71" i="16"/>
  <c r="I73" i="16"/>
  <c r="I76" i="16" s="1"/>
  <c r="F81" i="16"/>
  <c r="I86" i="16"/>
  <c r="H106" i="16"/>
  <c r="E116" i="16"/>
  <c r="H116" i="16"/>
  <c r="L121" i="16"/>
  <c r="G213" i="16"/>
  <c r="G216" i="16" s="1"/>
  <c r="G211" i="16"/>
  <c r="E211" i="16"/>
  <c r="E214" i="16"/>
  <c r="E216" i="16" s="1"/>
  <c r="M211" i="16"/>
  <c r="M214" i="16"/>
  <c r="M216" i="16" s="1"/>
  <c r="K216" i="16"/>
  <c r="G41" i="16"/>
  <c r="G43" i="16"/>
  <c r="G46" i="16" s="1"/>
  <c r="H93" i="16"/>
  <c r="H96" i="16" s="1"/>
  <c r="H91" i="16"/>
  <c r="D211" i="16"/>
  <c r="D213" i="16"/>
  <c r="D216" i="16" s="1"/>
  <c r="L21" i="16"/>
  <c r="L23" i="16"/>
  <c r="L26" i="16" s="1"/>
  <c r="F21" i="16"/>
  <c r="G23" i="16"/>
  <c r="G26" i="16" s="1"/>
  <c r="D33" i="16"/>
  <c r="D36" i="16" s="1"/>
  <c r="D31" i="16"/>
  <c r="L33" i="16"/>
  <c r="L36" i="16" s="1"/>
  <c r="L31" i="16"/>
  <c r="K31" i="16"/>
  <c r="H53" i="16"/>
  <c r="H56" i="16" s="1"/>
  <c r="H51" i="16"/>
  <c r="E66" i="16"/>
  <c r="J71" i="16"/>
  <c r="G81" i="16"/>
  <c r="G83" i="16"/>
  <c r="G86" i="16" s="1"/>
  <c r="D91" i="16"/>
  <c r="L91" i="16"/>
  <c r="D96" i="16"/>
  <c r="I106" i="16"/>
  <c r="F116" i="16"/>
  <c r="K116" i="16"/>
  <c r="E126" i="16"/>
  <c r="H216" i="16"/>
  <c r="I233" i="16"/>
  <c r="I236" i="16" s="1"/>
  <c r="I231" i="16"/>
  <c r="L211" i="16"/>
  <c r="L213" i="16"/>
  <c r="L216" i="16" s="1"/>
  <c r="H23" i="16"/>
  <c r="H26" i="16" s="1"/>
  <c r="D46" i="16"/>
  <c r="L46" i="16"/>
  <c r="F63" i="16"/>
  <c r="F66" i="16" s="1"/>
  <c r="F61" i="16"/>
  <c r="H81" i="16"/>
  <c r="E91" i="16"/>
  <c r="E93" i="16"/>
  <c r="E96" i="16" s="1"/>
  <c r="M91" i="16"/>
  <c r="M93" i="16"/>
  <c r="M96" i="16" s="1"/>
  <c r="G96" i="16"/>
  <c r="J101" i="16"/>
  <c r="D133" i="16"/>
  <c r="D136" i="16" s="1"/>
  <c r="D131" i="16"/>
  <c r="L131" i="16"/>
  <c r="L133" i="16"/>
  <c r="L136" i="16" s="1"/>
  <c r="J236" i="16"/>
  <c r="G33" i="16"/>
  <c r="G36" i="16" s="1"/>
  <c r="G31" i="16"/>
  <c r="K36" i="16"/>
  <c r="M41" i="16"/>
  <c r="M44" i="16"/>
  <c r="M46" i="16" s="1"/>
  <c r="F26" i="16"/>
  <c r="F36" i="16"/>
  <c r="E46" i="16"/>
  <c r="F46" i="16"/>
  <c r="J56" i="16"/>
  <c r="M66" i="16"/>
  <c r="D73" i="16"/>
  <c r="D76" i="16" s="1"/>
  <c r="D71" i="16"/>
  <c r="L73" i="16"/>
  <c r="L76" i="16" s="1"/>
  <c r="L71" i="16"/>
  <c r="F91" i="16"/>
  <c r="L96" i="16"/>
  <c r="K101" i="16"/>
  <c r="K103" i="16"/>
  <c r="K106" i="16" s="1"/>
  <c r="H111" i="16"/>
  <c r="F126" i="16"/>
  <c r="D124" i="16"/>
  <c r="D126" i="16" s="1"/>
  <c r="D121" i="16"/>
  <c r="E183" i="16"/>
  <c r="E186" i="16" s="1"/>
  <c r="E181" i="16"/>
  <c r="M183" i="16"/>
  <c r="M186" i="16" s="1"/>
  <c r="M181" i="16"/>
  <c r="J226" i="16"/>
  <c r="L126" i="16"/>
  <c r="H121" i="16"/>
  <c r="E131" i="16"/>
  <c r="M131" i="16"/>
  <c r="E143" i="16"/>
  <c r="E146" i="16" s="1"/>
  <c r="E141" i="16"/>
  <c r="M143" i="16"/>
  <c r="M146" i="16" s="1"/>
  <c r="M141" i="16"/>
  <c r="E156" i="16"/>
  <c r="F161" i="16"/>
  <c r="F163" i="16"/>
  <c r="F166" i="16" s="1"/>
  <c r="I176" i="16"/>
  <c r="I186" i="16"/>
  <c r="E201" i="16"/>
  <c r="M201" i="16"/>
  <c r="E206" i="16"/>
  <c r="F216" i="16"/>
  <c r="H246" i="16"/>
  <c r="E226" i="16"/>
  <c r="G231" i="16"/>
  <c r="E31" i="16"/>
  <c r="M31" i="16"/>
  <c r="J33" i="16"/>
  <c r="J36" i="16" s="1"/>
  <c r="K41" i="16"/>
  <c r="H43" i="16"/>
  <c r="H46" i="16" s="1"/>
  <c r="I51" i="16"/>
  <c r="F53" i="16"/>
  <c r="F56" i="16" s="1"/>
  <c r="G61" i="16"/>
  <c r="D63" i="16"/>
  <c r="D66" i="16" s="1"/>
  <c r="L63" i="16"/>
  <c r="L66" i="16" s="1"/>
  <c r="E71" i="16"/>
  <c r="M71" i="16"/>
  <c r="J73" i="16"/>
  <c r="J76" i="16" s="1"/>
  <c r="K81" i="16"/>
  <c r="H83" i="16"/>
  <c r="H86" i="16" s="1"/>
  <c r="I91" i="16"/>
  <c r="F93" i="16"/>
  <c r="F96" i="16" s="1"/>
  <c r="G101" i="16"/>
  <c r="D103" i="16"/>
  <c r="D106" i="16" s="1"/>
  <c r="L103" i="16"/>
  <c r="L106" i="16" s="1"/>
  <c r="E111" i="16"/>
  <c r="M111" i="16"/>
  <c r="E121" i="16"/>
  <c r="M121" i="16"/>
  <c r="K121" i="16"/>
  <c r="F156" i="16"/>
  <c r="G156" i="16"/>
  <c r="G161" i="16"/>
  <c r="M166" i="16"/>
  <c r="J176" i="16"/>
  <c r="G186" i="16"/>
  <c r="K193" i="16"/>
  <c r="K196" i="16" s="1"/>
  <c r="K191" i="16"/>
  <c r="F201" i="16"/>
  <c r="F203" i="16"/>
  <c r="F206" i="16" s="1"/>
  <c r="J216" i="16"/>
  <c r="H241" i="16"/>
  <c r="I246" i="16"/>
  <c r="F226" i="16"/>
  <c r="G226" i="16"/>
  <c r="E41" i="16"/>
  <c r="I61" i="16"/>
  <c r="G71" i="16"/>
  <c r="E81" i="16"/>
  <c r="M81" i="16"/>
  <c r="K91" i="16"/>
  <c r="I101" i="16"/>
  <c r="G111" i="16"/>
  <c r="G121" i="16"/>
  <c r="G123" i="16"/>
  <c r="G126" i="16" s="1"/>
  <c r="K136" i="16"/>
  <c r="H151" i="16"/>
  <c r="H153" i="16"/>
  <c r="H156" i="16" s="1"/>
  <c r="M156" i="16"/>
  <c r="I163" i="16"/>
  <c r="I166" i="16" s="1"/>
  <c r="I161" i="16"/>
  <c r="D171" i="16"/>
  <c r="D173" i="16"/>
  <c r="D176" i="16" s="1"/>
  <c r="L171" i="16"/>
  <c r="L173" i="16"/>
  <c r="L176" i="16" s="1"/>
  <c r="I181" i="16"/>
  <c r="E196" i="16"/>
  <c r="M196" i="16"/>
  <c r="G196" i="16"/>
  <c r="J241" i="16"/>
  <c r="J243" i="16"/>
  <c r="J246" i="16" s="1"/>
  <c r="H221" i="16"/>
  <c r="H223" i="16"/>
  <c r="H226" i="16" s="1"/>
  <c r="F176" i="16"/>
  <c r="J181" i="16"/>
  <c r="J183" i="16"/>
  <c r="J186" i="16" s="1"/>
  <c r="F196" i="16"/>
  <c r="J196" i="16"/>
  <c r="I203" i="16"/>
  <c r="I206" i="16" s="1"/>
  <c r="I201" i="16"/>
  <c r="G201" i="16"/>
  <c r="G204" i="16"/>
  <c r="G206" i="16" s="1"/>
  <c r="M206" i="16"/>
  <c r="J133" i="16"/>
  <c r="J136" i="16" s="1"/>
  <c r="J131" i="16"/>
  <c r="J141" i="16"/>
  <c r="J143" i="16"/>
  <c r="J146" i="16" s="1"/>
  <c r="K181" i="16"/>
  <c r="J211" i="16"/>
  <c r="D236" i="16"/>
  <c r="L236" i="16"/>
  <c r="E236" i="16"/>
  <c r="J123" i="16"/>
  <c r="J126" i="16" s="1"/>
  <c r="J121" i="16"/>
  <c r="I123" i="16"/>
  <c r="I126" i="16" s="1"/>
  <c r="K131" i="16"/>
  <c r="K153" i="16"/>
  <c r="K156" i="16" s="1"/>
  <c r="K151" i="16"/>
  <c r="G173" i="16"/>
  <c r="G176" i="16" s="1"/>
  <c r="G171" i="16"/>
  <c r="H191" i="16"/>
  <c r="H193" i="16"/>
  <c r="H196" i="16" s="1"/>
  <c r="D191" i="16"/>
  <c r="D195" i="16"/>
  <c r="D196" i="16" s="1"/>
  <c r="L191" i="16"/>
  <c r="L195" i="16"/>
  <c r="L196" i="16" s="1"/>
  <c r="K206" i="16"/>
  <c r="K211" i="16"/>
  <c r="E243" i="16"/>
  <c r="E246" i="16" s="1"/>
  <c r="E241" i="16"/>
  <c r="M243" i="16"/>
  <c r="M246" i="16" s="1"/>
  <c r="M241" i="16"/>
  <c r="K241" i="16"/>
  <c r="K244" i="16"/>
  <c r="K246" i="16" s="1"/>
  <c r="D246" i="16"/>
  <c r="K223" i="16"/>
  <c r="K226" i="16" s="1"/>
  <c r="K221" i="16"/>
  <c r="E231" i="16"/>
  <c r="M231" i="16"/>
  <c r="H236" i="16"/>
  <c r="H131" i="16"/>
  <c r="E133" i="16"/>
  <c r="E136" i="16" s="1"/>
  <c r="M133" i="16"/>
  <c r="M136" i="16" s="1"/>
  <c r="F141" i="16"/>
  <c r="K143" i="16"/>
  <c r="K146" i="16" s="1"/>
  <c r="D151" i="16"/>
  <c r="L151" i="16"/>
  <c r="I153" i="16"/>
  <c r="I156" i="16" s="1"/>
  <c r="J161" i="16"/>
  <c r="G163" i="16"/>
  <c r="G166" i="16" s="1"/>
  <c r="H171" i="16"/>
  <c r="E173" i="16"/>
  <c r="E176" i="16" s="1"/>
  <c r="M173" i="16"/>
  <c r="M176" i="16" s="1"/>
  <c r="F181" i="16"/>
  <c r="K183" i="16"/>
  <c r="K186" i="16" s="1"/>
  <c r="I193" i="16"/>
  <c r="I196" i="16" s="1"/>
  <c r="H211" i="16"/>
  <c r="F241" i="16"/>
  <c r="D221" i="16"/>
  <c r="L221" i="16"/>
  <c r="I223" i="16"/>
  <c r="I226" i="16" s="1"/>
  <c r="J231" i="16"/>
  <c r="G233" i="16"/>
  <c r="G236" i="16" s="1"/>
  <c r="H141" i="16"/>
  <c r="F151" i="16"/>
  <c r="D161" i="16"/>
  <c r="L161" i="16"/>
  <c r="J171" i="16"/>
  <c r="H181" i="16"/>
  <c r="F191" i="16"/>
  <c r="F221" i="16"/>
  <c r="D231" i="16"/>
  <c r="L231" i="16"/>
  <c r="R16" i="16"/>
  <c r="Q16" i="16"/>
  <c r="Y16" i="16"/>
  <c r="U26" i="16"/>
  <c r="R36" i="16"/>
  <c r="W26" i="16"/>
  <c r="P131" i="16"/>
  <c r="P133" i="16"/>
  <c r="P136" i="16" s="1"/>
  <c r="S13" i="16"/>
  <c r="S16" i="16" s="1"/>
  <c r="Q23" i="16"/>
  <c r="Q26" i="16" s="1"/>
  <c r="S44" i="16"/>
  <c r="S46" i="16" s="1"/>
  <c r="V91" i="16"/>
  <c r="V93" i="16"/>
  <c r="V96" i="16" s="1"/>
  <c r="Q113" i="16"/>
  <c r="Q116" i="16" s="1"/>
  <c r="W11" i="16"/>
  <c r="T13" i="16"/>
  <c r="T16" i="16" s="1"/>
  <c r="P15" i="16"/>
  <c r="P16" i="16" s="1"/>
  <c r="X15" i="16"/>
  <c r="X16" i="16" s="1"/>
  <c r="U21" i="16"/>
  <c r="R23" i="16"/>
  <c r="R26" i="16" s="1"/>
  <c r="V25" i="16"/>
  <c r="V26" i="16" s="1"/>
  <c r="S31" i="16"/>
  <c r="P33" i="16"/>
  <c r="P36" i="16" s="1"/>
  <c r="X33" i="16"/>
  <c r="X36" i="16" s="1"/>
  <c r="T35" i="16"/>
  <c r="T36" i="16" s="1"/>
  <c r="Q41" i="16"/>
  <c r="Y41" i="16"/>
  <c r="V43" i="16"/>
  <c r="V46" i="16" s="1"/>
  <c r="R66" i="16"/>
  <c r="V76" i="16"/>
  <c r="S86" i="16"/>
  <c r="W86" i="16"/>
  <c r="T101" i="16"/>
  <c r="T103" i="16"/>
  <c r="T106" i="16" s="1"/>
  <c r="R111" i="16"/>
  <c r="R113" i="16"/>
  <c r="R116" i="16" s="1"/>
  <c r="Y133" i="16"/>
  <c r="Y136" i="16" s="1"/>
  <c r="T46" i="16"/>
  <c r="U43" i="16"/>
  <c r="U46" i="16" s="1"/>
  <c r="Q66" i="16"/>
  <c r="Y66" i="16"/>
  <c r="W76" i="16"/>
  <c r="P96" i="16"/>
  <c r="X96" i="16"/>
  <c r="Y113" i="16"/>
  <c r="Y116" i="16" s="1"/>
  <c r="W121" i="16"/>
  <c r="W123" i="16"/>
  <c r="W126" i="16" s="1"/>
  <c r="U121" i="16"/>
  <c r="Y23" i="16"/>
  <c r="Y26" i="16" s="1"/>
  <c r="Q11" i="16"/>
  <c r="Y11" i="16"/>
  <c r="W21" i="16"/>
  <c r="U86" i="16"/>
  <c r="Q96" i="16"/>
  <c r="Y96" i="16"/>
  <c r="T96" i="16"/>
  <c r="T116" i="16"/>
  <c r="P123" i="16"/>
  <c r="P126" i="16" s="1"/>
  <c r="P121" i="16"/>
  <c r="X123" i="16"/>
  <c r="X126" i="16" s="1"/>
  <c r="X121" i="16"/>
  <c r="Y126" i="16"/>
  <c r="Y166" i="16"/>
  <c r="S216" i="16"/>
  <c r="T233" i="16"/>
  <c r="T236" i="16" s="1"/>
  <c r="T231" i="16"/>
  <c r="V51" i="16"/>
  <c r="V53" i="16"/>
  <c r="V56" i="16" s="1"/>
  <c r="Q73" i="16"/>
  <c r="Q76" i="16" s="1"/>
  <c r="V81" i="16"/>
  <c r="R96" i="16"/>
  <c r="U93" i="16"/>
  <c r="U96" i="16" s="1"/>
  <c r="W106" i="16"/>
  <c r="U116" i="16"/>
  <c r="R173" i="16"/>
  <c r="R176" i="16" s="1"/>
  <c r="R171" i="16"/>
  <c r="X131" i="16"/>
  <c r="X133" i="16"/>
  <c r="X136" i="16" s="1"/>
  <c r="W31" i="16"/>
  <c r="T61" i="16"/>
  <c r="T63" i="16"/>
  <c r="T66" i="16" s="1"/>
  <c r="R71" i="16"/>
  <c r="R73" i="16"/>
  <c r="R76" i="16" s="1"/>
  <c r="X76" i="16"/>
  <c r="S96" i="16"/>
  <c r="P106" i="16"/>
  <c r="X106" i="16"/>
  <c r="R106" i="16"/>
  <c r="V116" i="16"/>
  <c r="Q131" i="16"/>
  <c r="Q133" i="16"/>
  <c r="Q136" i="16" s="1"/>
  <c r="P56" i="16"/>
  <c r="X56" i="16"/>
  <c r="Y73" i="16"/>
  <c r="Y76" i="16" s="1"/>
  <c r="P81" i="16"/>
  <c r="P83" i="16"/>
  <c r="P86" i="16" s="1"/>
  <c r="X81" i="16"/>
  <c r="X83" i="16"/>
  <c r="X86" i="16" s="1"/>
  <c r="T91" i="16"/>
  <c r="Q106" i="16"/>
  <c r="Y106" i="16"/>
  <c r="S103" i="16"/>
  <c r="S106" i="16" s="1"/>
  <c r="W116" i="16"/>
  <c r="T131" i="16"/>
  <c r="U166" i="16"/>
  <c r="P186" i="16"/>
  <c r="V193" i="16"/>
  <c r="V196" i="16" s="1"/>
  <c r="V191" i="16"/>
  <c r="P243" i="16"/>
  <c r="P246" i="16" s="1"/>
  <c r="P241" i="16"/>
  <c r="X243" i="16"/>
  <c r="X246" i="16" s="1"/>
  <c r="X241" i="16"/>
  <c r="Q51" i="16"/>
  <c r="Y51" i="16"/>
  <c r="W61" i="16"/>
  <c r="U71" i="16"/>
  <c r="S81" i="16"/>
  <c r="Q91" i="16"/>
  <c r="Y91" i="16"/>
  <c r="W101" i="16"/>
  <c r="U111" i="16"/>
  <c r="Q121" i="16"/>
  <c r="Y121" i="16"/>
  <c r="V121" i="16"/>
  <c r="S141" i="16"/>
  <c r="T151" i="16"/>
  <c r="T153" i="16"/>
  <c r="T156" i="16" s="1"/>
  <c r="W161" i="16"/>
  <c r="P181" i="16"/>
  <c r="V183" i="16"/>
  <c r="V186" i="16" s="1"/>
  <c r="R185" i="16"/>
  <c r="R186" i="16" s="1"/>
  <c r="R201" i="16"/>
  <c r="R203" i="16"/>
  <c r="R206" i="16" s="1"/>
  <c r="Y213" i="16"/>
  <c r="Y216" i="16" s="1"/>
  <c r="R226" i="16"/>
  <c r="Y236" i="16"/>
  <c r="R51" i="16"/>
  <c r="P61" i="16"/>
  <c r="X61" i="16"/>
  <c r="V71" i="16"/>
  <c r="T81" i="16"/>
  <c r="R91" i="16"/>
  <c r="P101" i="16"/>
  <c r="X101" i="16"/>
  <c r="V111" i="16"/>
  <c r="T146" i="16"/>
  <c r="S146" i="16"/>
  <c r="U153" i="16"/>
  <c r="U156" i="16" s="1"/>
  <c r="P166" i="16"/>
  <c r="X166" i="16"/>
  <c r="W176" i="16"/>
  <c r="W183" i="16"/>
  <c r="W186" i="16" s="1"/>
  <c r="X195" i="16"/>
  <c r="X196" i="16" s="1"/>
  <c r="S203" i="16"/>
  <c r="S206" i="16" s="1"/>
  <c r="P211" i="16"/>
  <c r="X211" i="16"/>
  <c r="R246" i="16"/>
  <c r="S221" i="16"/>
  <c r="S226" i="16"/>
  <c r="V235" i="16"/>
  <c r="V236" i="16" s="1"/>
  <c r="S51" i="16"/>
  <c r="Q61" i="16"/>
  <c r="Y61" i="16"/>
  <c r="W71" i="16"/>
  <c r="U81" i="16"/>
  <c r="S91" i="16"/>
  <c r="Q101" i="16"/>
  <c r="Y101" i="16"/>
  <c r="W111" i="16"/>
  <c r="S121" i="16"/>
  <c r="Q123" i="16"/>
  <c r="Q126" i="16" s="1"/>
  <c r="T136" i="16"/>
  <c r="U141" i="16"/>
  <c r="U146" i="16"/>
  <c r="Q161" i="16"/>
  <c r="Y161" i="16"/>
  <c r="Q166" i="16"/>
  <c r="V176" i="16"/>
  <c r="T175" i="16"/>
  <c r="T176" i="16" s="1"/>
  <c r="Q191" i="16"/>
  <c r="Y191" i="16"/>
  <c r="S241" i="16"/>
  <c r="T221" i="16"/>
  <c r="T223" i="16"/>
  <c r="T226" i="16" s="1"/>
  <c r="W231" i="16"/>
  <c r="R123" i="16"/>
  <c r="R126" i="16" s="1"/>
  <c r="U131" i="16"/>
  <c r="U136" i="16"/>
  <c r="P141" i="16"/>
  <c r="V143" i="16"/>
  <c r="V146" i="16" s="1"/>
  <c r="R145" i="16"/>
  <c r="R146" i="16" s="1"/>
  <c r="V151" i="16"/>
  <c r="R161" i="16"/>
  <c r="R163" i="16"/>
  <c r="R166" i="16" s="1"/>
  <c r="W171" i="16"/>
  <c r="Y173" i="16"/>
  <c r="Y176" i="16" s="1"/>
  <c r="X181" i="16"/>
  <c r="R196" i="16"/>
  <c r="Q196" i="16"/>
  <c r="P216" i="16"/>
  <c r="T246" i="16"/>
  <c r="S246" i="16"/>
  <c r="U223" i="16"/>
  <c r="U226" i="16" s="1"/>
  <c r="P236" i="16"/>
  <c r="X236" i="16"/>
  <c r="S123" i="16"/>
  <c r="S126" i="16" s="1"/>
  <c r="V133" i="16"/>
  <c r="V136" i="16" s="1"/>
  <c r="V131" i="16"/>
  <c r="W136" i="16"/>
  <c r="W143" i="16"/>
  <c r="W146" i="16" s="1"/>
  <c r="P156" i="16"/>
  <c r="X156" i="16"/>
  <c r="S163" i="16"/>
  <c r="S166" i="16" s="1"/>
  <c r="P171" i="16"/>
  <c r="X171" i="16"/>
  <c r="S191" i="16"/>
  <c r="S196" i="16"/>
  <c r="U241" i="16"/>
  <c r="U246" i="16"/>
  <c r="Q231" i="16"/>
  <c r="Y231" i="16"/>
  <c r="Q236" i="16"/>
  <c r="V126" i="16"/>
  <c r="W131" i="16"/>
  <c r="R131" i="16"/>
  <c r="W166" i="16"/>
  <c r="T191" i="16"/>
  <c r="T193" i="16"/>
  <c r="T196" i="16" s="1"/>
  <c r="T216" i="16"/>
  <c r="U216" i="16"/>
  <c r="V241" i="16"/>
  <c r="V243" i="16"/>
  <c r="V246" i="16" s="1"/>
  <c r="V221" i="16"/>
  <c r="R231" i="16"/>
  <c r="R233" i="16"/>
  <c r="R236" i="16" s="1"/>
  <c r="T141" i="16"/>
  <c r="R151" i="16"/>
  <c r="P161" i="16"/>
  <c r="X161" i="16"/>
  <c r="V171" i="16"/>
  <c r="T181" i="16"/>
  <c r="R191" i="16"/>
  <c r="P201" i="16"/>
  <c r="X201" i="16"/>
  <c r="V211" i="16"/>
  <c r="T241" i="16"/>
  <c r="R221" i="16"/>
  <c r="P231" i="16"/>
  <c r="X231" i="16"/>
  <c r="AF13" i="16"/>
  <c r="AF16" i="16" s="1"/>
  <c r="AI26" i="16"/>
  <c r="AG36" i="16"/>
  <c r="AD44" i="16"/>
  <c r="AD46" i="16" s="1"/>
  <c r="AF53" i="16"/>
  <c r="AF56" i="16" s="1"/>
  <c r="AG76" i="16"/>
  <c r="AD84" i="16"/>
  <c r="AD86" i="16" s="1"/>
  <c r="AF93" i="16"/>
  <c r="AF96" i="16" s="1"/>
  <c r="AI106" i="16"/>
  <c r="AG116" i="16"/>
  <c r="AD124" i="16"/>
  <c r="AD126" i="16" s="1"/>
  <c r="AB171" i="16"/>
  <c r="AB173" i="16"/>
  <c r="AB176" i="16" s="1"/>
  <c r="AB96" i="16"/>
  <c r="AB26" i="16"/>
  <c r="AJ26" i="16"/>
  <c r="AC23" i="16"/>
  <c r="AC26" i="16" s="1"/>
  <c r="AD56" i="16"/>
  <c r="AK56" i="16"/>
  <c r="AB66" i="16"/>
  <c r="AJ66" i="16"/>
  <c r="AC63" i="16"/>
  <c r="AC66" i="16" s="1"/>
  <c r="AD96" i="16"/>
  <c r="AB106" i="16"/>
  <c r="AJ106" i="16"/>
  <c r="AC103" i="16"/>
  <c r="AC106" i="16" s="1"/>
  <c r="AF136" i="16"/>
  <c r="AJ193" i="16"/>
  <c r="AJ196" i="16" s="1"/>
  <c r="AF103" i="16"/>
  <c r="AF106" i="16" s="1"/>
  <c r="AB191" i="16"/>
  <c r="AB193" i="16"/>
  <c r="AB196" i="16" s="1"/>
  <c r="AF23" i="16"/>
  <c r="AF26" i="16" s="1"/>
  <c r="AG46" i="16"/>
  <c r="AF63" i="16"/>
  <c r="AF66" i="16" s="1"/>
  <c r="AG86" i="16"/>
  <c r="AD21" i="16"/>
  <c r="AK23" i="16"/>
  <c r="AK26" i="16" s="1"/>
  <c r="AB36" i="16"/>
  <c r="AJ36" i="16"/>
  <c r="AC33" i="16"/>
  <c r="AC36" i="16" s="1"/>
  <c r="AI54" i="16"/>
  <c r="AI56" i="16" s="1"/>
  <c r="AK63" i="16"/>
  <c r="AK66" i="16" s="1"/>
  <c r="AB76" i="16"/>
  <c r="AJ76" i="16"/>
  <c r="AC73" i="16"/>
  <c r="AC76" i="16" s="1"/>
  <c r="AK103" i="16"/>
  <c r="AK106" i="16" s="1"/>
  <c r="AB116" i="16"/>
  <c r="AJ116" i="16"/>
  <c r="AC113" i="16"/>
  <c r="AC116" i="16" s="1"/>
  <c r="AH126" i="16"/>
  <c r="AF166" i="16"/>
  <c r="AJ213" i="16"/>
  <c r="AJ216" i="16" s="1"/>
  <c r="AI36" i="16"/>
  <c r="AG16" i="16"/>
  <c r="AF33" i="16"/>
  <c r="AF36" i="16" s="1"/>
  <c r="AI46" i="16"/>
  <c r="AG56" i="16"/>
  <c r="AD64" i="16"/>
  <c r="AD66" i="16" s="1"/>
  <c r="AF73" i="16"/>
  <c r="AF76" i="16" s="1"/>
  <c r="AI86" i="16"/>
  <c r="AG96" i="16"/>
  <c r="AD104" i="16"/>
  <c r="AD106" i="16" s="1"/>
  <c r="AF113" i="16"/>
  <c r="AF116" i="16" s="1"/>
  <c r="AB211" i="16"/>
  <c r="AB213" i="16"/>
  <c r="AB216" i="16" s="1"/>
  <c r="AJ141" i="16"/>
  <c r="AJ143" i="16"/>
  <c r="AJ146" i="16" s="1"/>
  <c r="AB143" i="16"/>
  <c r="AB146" i="16" s="1"/>
  <c r="AB46" i="16"/>
  <c r="AJ46" i="16"/>
  <c r="AB86" i="16"/>
  <c r="AJ86" i="16"/>
  <c r="AI16" i="16"/>
  <c r="AG26" i="16"/>
  <c r="AF43" i="16"/>
  <c r="AF46" i="16" s="1"/>
  <c r="AG66" i="16"/>
  <c r="AD74" i="16"/>
  <c r="AD76" i="16" s="1"/>
  <c r="AF83" i="16"/>
  <c r="AF86" i="16" s="1"/>
  <c r="AG106" i="16"/>
  <c r="AD114" i="16"/>
  <c r="AD116" i="16" s="1"/>
  <c r="AI124" i="16"/>
  <c r="AI126" i="16" s="1"/>
  <c r="AI121" i="16"/>
  <c r="AF123" i="16"/>
  <c r="AF126" i="16" s="1"/>
  <c r="AB151" i="16"/>
  <c r="AB153" i="16"/>
  <c r="AB156" i="16" s="1"/>
  <c r="AB166" i="16"/>
  <c r="AF246" i="16"/>
  <c r="AJ223" i="16"/>
  <c r="AJ226" i="16" s="1"/>
  <c r="AF236" i="16"/>
  <c r="AD13" i="16"/>
  <c r="AD16" i="16" s="1"/>
  <c r="AD23" i="16"/>
  <c r="AD26" i="16" s="1"/>
  <c r="AD33" i="16"/>
  <c r="AD36" i="16" s="1"/>
  <c r="AH146" i="16"/>
  <c r="AG166" i="16"/>
  <c r="AG186" i="16"/>
  <c r="AG206" i="16"/>
  <c r="AG246" i="16"/>
  <c r="AG236" i="16"/>
  <c r="AG11" i="16"/>
  <c r="AG21" i="16"/>
  <c r="AG31" i="16"/>
  <c r="AG41" i="16"/>
  <c r="AG51" i="16"/>
  <c r="AG61" i="16"/>
  <c r="AG71" i="16"/>
  <c r="AG81" i="16"/>
  <c r="AG91" i="16"/>
  <c r="AG101" i="16"/>
  <c r="AG111" i="16"/>
  <c r="AG121" i="16"/>
  <c r="AH166" i="16"/>
  <c r="AH186" i="16"/>
  <c r="AH206" i="16"/>
  <c r="AH236" i="16"/>
  <c r="AB236" i="16"/>
  <c r="AI11" i="16"/>
  <c r="AI21" i="16"/>
  <c r="AI31" i="16"/>
  <c r="AI41" i="16"/>
  <c r="AG136" i="16"/>
  <c r="AF156" i="16"/>
  <c r="AJ163" i="16"/>
  <c r="AJ166" i="16" s="1"/>
  <c r="AF176" i="16"/>
  <c r="AJ183" i="16"/>
  <c r="AJ186" i="16" s="1"/>
  <c r="AF196" i="16"/>
  <c r="AJ203" i="16"/>
  <c r="AJ206" i="16" s="1"/>
  <c r="AF216" i="16"/>
  <c r="AJ243" i="16"/>
  <c r="AJ246" i="16" s="1"/>
  <c r="AF226" i="16"/>
  <c r="AJ233" i="16"/>
  <c r="AJ236" i="16" s="1"/>
  <c r="AB11" i="16"/>
  <c r="AJ11" i="16"/>
  <c r="AB21" i="16"/>
  <c r="AJ21" i="16"/>
  <c r="AB31" i="16"/>
  <c r="AJ31" i="16"/>
  <c r="AB41" i="16"/>
  <c r="AJ41" i="16"/>
  <c r="AB51" i="16"/>
  <c r="AJ51" i="16"/>
  <c r="AB61" i="16"/>
  <c r="AJ61" i="16"/>
  <c r="AB71" i="16"/>
  <c r="AJ71" i="16"/>
  <c r="AB81" i="16"/>
  <c r="AJ81" i="16"/>
  <c r="AB91" i="16"/>
  <c r="AJ91" i="16"/>
  <c r="AB101" i="16"/>
  <c r="AJ101" i="16"/>
  <c r="AB111" i="16"/>
  <c r="AJ111" i="16"/>
  <c r="AB121" i="16"/>
  <c r="AJ121" i="16"/>
  <c r="AH136" i="16"/>
  <c r="AB246" i="16"/>
  <c r="AI136" i="16"/>
  <c r="AB133" i="16"/>
  <c r="AB136" i="16" s="1"/>
  <c r="AE146" i="16"/>
  <c r="AH156" i="16"/>
  <c r="AH176" i="16"/>
  <c r="AH196" i="16"/>
  <c r="AH216" i="16"/>
  <c r="AH226" i="16"/>
  <c r="AJ133" i="16"/>
  <c r="AJ136" i="16" s="1"/>
  <c r="AF146" i="16"/>
  <c r="AI156" i="16"/>
  <c r="AE166" i="16"/>
  <c r="AI176" i="16"/>
  <c r="AE186" i="16"/>
  <c r="AI196" i="16"/>
  <c r="AE206" i="16"/>
  <c r="AI216" i="16"/>
  <c r="AE246" i="16"/>
  <c r="AI226" i="16"/>
  <c r="AB223" i="16"/>
  <c r="AB226" i="16" s="1"/>
  <c r="AE236" i="16"/>
  <c r="AE131" i="16"/>
  <c r="AC133" i="16"/>
  <c r="AC136" i="16" s="1"/>
  <c r="AK133" i="16"/>
  <c r="AK136" i="16" s="1"/>
  <c r="AE141" i="16"/>
  <c r="AC143" i="16"/>
  <c r="AC146" i="16" s="1"/>
  <c r="AK143" i="16"/>
  <c r="AK146" i="16" s="1"/>
  <c r="AE151" i="16"/>
  <c r="AC153" i="16"/>
  <c r="AC156" i="16" s="1"/>
  <c r="AK153" i="16"/>
  <c r="AK156" i="16" s="1"/>
  <c r="AE161" i="16"/>
  <c r="AC163" i="16"/>
  <c r="AC166" i="16" s="1"/>
  <c r="AK163" i="16"/>
  <c r="AK166" i="16" s="1"/>
  <c r="AE171" i="16"/>
  <c r="AC173" i="16"/>
  <c r="AC176" i="16" s="1"/>
  <c r="AK173" i="16"/>
  <c r="AK176" i="16" s="1"/>
  <c r="AE181" i="16"/>
  <c r="AC183" i="16"/>
  <c r="AC186" i="16" s="1"/>
  <c r="AK183" i="16"/>
  <c r="AK186" i="16" s="1"/>
  <c r="AE191" i="16"/>
  <c r="AC193" i="16"/>
  <c r="AC196" i="16" s="1"/>
  <c r="AK193" i="16"/>
  <c r="AK196" i="16" s="1"/>
  <c r="AE201" i="16"/>
  <c r="AC203" i="16"/>
  <c r="AC206" i="16" s="1"/>
  <c r="AK203" i="16"/>
  <c r="AK206" i="16" s="1"/>
  <c r="AE211" i="16"/>
  <c r="AC213" i="16"/>
  <c r="AC216" i="16" s="1"/>
  <c r="AK213" i="16"/>
  <c r="AK216" i="16" s="1"/>
  <c r="AE241" i="16"/>
  <c r="AC243" i="16"/>
  <c r="AC246" i="16" s="1"/>
  <c r="AK243" i="16"/>
  <c r="AK246" i="16" s="1"/>
  <c r="AE221" i="16"/>
  <c r="AC223" i="16"/>
  <c r="AC226" i="16" s="1"/>
  <c r="AK223" i="16"/>
  <c r="AK226" i="16" s="1"/>
  <c r="AE231" i="16"/>
  <c r="AC233" i="16"/>
  <c r="AC236" i="16" s="1"/>
  <c r="AK233" i="16"/>
  <c r="AK236" i="16" s="1"/>
  <c r="AF131" i="16"/>
  <c r="AF141" i="16"/>
  <c r="AF151" i="16"/>
  <c r="AF161" i="16"/>
  <c r="AF171" i="16"/>
  <c r="AF181" i="16"/>
  <c r="AF191" i="16"/>
  <c r="AF201" i="16"/>
  <c r="AF211" i="16"/>
  <c r="AF241" i="16"/>
  <c r="AF221" i="16"/>
  <c r="AF231" i="16"/>
  <c r="AG131" i="16"/>
  <c r="AG151" i="16"/>
  <c r="AG161" i="16"/>
  <c r="AG171" i="16"/>
  <c r="AG181" i="16"/>
  <c r="AG191" i="16"/>
  <c r="AG201" i="16"/>
  <c r="AG211" i="16"/>
  <c r="AG241" i="16"/>
  <c r="AG221" i="16"/>
  <c r="AG231" i="16"/>
  <c r="AH131" i="16"/>
  <c r="AH141" i="16"/>
  <c r="AH151" i="16"/>
  <c r="AH161" i="16"/>
  <c r="AH171" i="16"/>
  <c r="AH181" i="16"/>
  <c r="AH191" i="16"/>
  <c r="AH201" i="16"/>
  <c r="AH211" i="16"/>
  <c r="AH221" i="16"/>
  <c r="AH231" i="16"/>
  <c r="AI131" i="16"/>
  <c r="AI141" i="16"/>
  <c r="AI151" i="16"/>
  <c r="AI161" i="16"/>
  <c r="AI171" i="16"/>
  <c r="AI181" i="16"/>
  <c r="AI191" i="16"/>
  <c r="AI201" i="16"/>
  <c r="AI211" i="16"/>
  <c r="AI241" i="16"/>
  <c r="AI221" i="16"/>
  <c r="AI231" i="16"/>
  <c r="AR16" i="16"/>
  <c r="AP16" i="16"/>
  <c r="AQ36" i="16"/>
  <c r="AQ16" i="16"/>
  <c r="AV13" i="16"/>
  <c r="AV16" i="16" s="1"/>
  <c r="AU26" i="16"/>
  <c r="AU33" i="16"/>
  <c r="AU36" i="16" s="1"/>
  <c r="AQ45" i="16"/>
  <c r="AQ46" i="16" s="1"/>
  <c r="AS76" i="16"/>
  <c r="AS116" i="16"/>
  <c r="AW141" i="16"/>
  <c r="AW143" i="16"/>
  <c r="AW146" i="16" s="1"/>
  <c r="AQ11" i="16"/>
  <c r="AO13" i="16"/>
  <c r="AO16" i="16" s="1"/>
  <c r="AW13" i="16"/>
  <c r="AW16" i="16" s="1"/>
  <c r="AR21" i="16"/>
  <c r="AQ31" i="16"/>
  <c r="AP56" i="16"/>
  <c r="AW51" i="16"/>
  <c r="AQ61" i="16"/>
  <c r="AW73" i="16"/>
  <c r="AW76" i="16" s="1"/>
  <c r="AT83" i="16"/>
  <c r="AT86" i="16" s="1"/>
  <c r="AP96" i="16"/>
  <c r="AW91" i="16"/>
  <c r="AQ101" i="16"/>
  <c r="AW113" i="16"/>
  <c r="AW116" i="16" s="1"/>
  <c r="AR126" i="16"/>
  <c r="AT123" i="16"/>
  <c r="AT126" i="16" s="1"/>
  <c r="AS156" i="16"/>
  <c r="AW181" i="16"/>
  <c r="AW183" i="16"/>
  <c r="AW186" i="16" s="1"/>
  <c r="AS196" i="16"/>
  <c r="AN13" i="16"/>
  <c r="AN16" i="16" s="1"/>
  <c r="AT14" i="16"/>
  <c r="AT16" i="16" s="1"/>
  <c r="AQ21" i="16"/>
  <c r="AU43" i="16"/>
  <c r="AU46" i="16" s="1"/>
  <c r="AU76" i="16"/>
  <c r="AU116" i="16"/>
  <c r="AR11" i="16"/>
  <c r="AP21" i="16"/>
  <c r="AS21" i="16"/>
  <c r="AN34" i="16"/>
  <c r="AN36" i="16" s="1"/>
  <c r="AN44" i="16"/>
  <c r="AN46" i="16" s="1"/>
  <c r="AO53" i="16"/>
  <c r="AO56" i="16" s="1"/>
  <c r="AQ55" i="16"/>
  <c r="AQ56" i="16" s="1"/>
  <c r="AU71" i="16"/>
  <c r="AO71" i="16"/>
  <c r="AR74" i="16"/>
  <c r="AR76" i="16" s="1"/>
  <c r="AS86" i="16"/>
  <c r="AU83" i="16"/>
  <c r="AU86" i="16" s="1"/>
  <c r="AO93" i="16"/>
  <c r="AO96" i="16" s="1"/>
  <c r="AQ95" i="16"/>
  <c r="AQ96" i="16" s="1"/>
  <c r="AU111" i="16"/>
  <c r="AO111" i="16"/>
  <c r="AS126" i="16"/>
  <c r="AU123" i="16"/>
  <c r="AU126" i="16" s="1"/>
  <c r="AV131" i="16"/>
  <c r="AV133" i="16"/>
  <c r="AV136" i="16" s="1"/>
  <c r="AN133" i="16"/>
  <c r="AN136" i="16" s="1"/>
  <c r="AP186" i="16"/>
  <c r="AQ206" i="16"/>
  <c r="AR96" i="16"/>
  <c r="AV171" i="16"/>
  <c r="AV173" i="16"/>
  <c r="AV176" i="16" s="1"/>
  <c r="AV211" i="16"/>
  <c r="AV213" i="16"/>
  <c r="AV216" i="16" s="1"/>
  <c r="AW21" i="16"/>
  <c r="AS56" i="16"/>
  <c r="AU56" i="16"/>
  <c r="AR84" i="16"/>
  <c r="AR86" i="16" s="1"/>
  <c r="AS96" i="16"/>
  <c r="AU96" i="16"/>
  <c r="AW133" i="16"/>
  <c r="AW136" i="16" s="1"/>
  <c r="AO173" i="16"/>
  <c r="AO176" i="16" s="1"/>
  <c r="AW211" i="16"/>
  <c r="AW213" i="16"/>
  <c r="AW216" i="16" s="1"/>
  <c r="AS211" i="16"/>
  <c r="AS215" i="16"/>
  <c r="AS216" i="16" s="1"/>
  <c r="AO213" i="16"/>
  <c r="AO216" i="16" s="1"/>
  <c r="AU11" i="16"/>
  <c r="AS26" i="16"/>
  <c r="AO23" i="16"/>
  <c r="AO26" i="16" s="1"/>
  <c r="AR66" i="16"/>
  <c r="AP76" i="16"/>
  <c r="AR106" i="16"/>
  <c r="AT106" i="16"/>
  <c r="AP116" i="16"/>
  <c r="AN126" i="16"/>
  <c r="AS166" i="16"/>
  <c r="AW173" i="16"/>
  <c r="AW176" i="16" s="1"/>
  <c r="AR226" i="16"/>
  <c r="AT21" i="16"/>
  <c r="AN21" i="16"/>
  <c r="AP26" i="16"/>
  <c r="AS36" i="16"/>
  <c r="AP33" i="16"/>
  <c r="AP36" i="16" s="1"/>
  <c r="AV34" i="16"/>
  <c r="AV36" i="16" s="1"/>
  <c r="AS46" i="16"/>
  <c r="AP43" i="16"/>
  <c r="AP46" i="16" s="1"/>
  <c r="AV44" i="16"/>
  <c r="AV46" i="16" s="1"/>
  <c r="AU51" i="16"/>
  <c r="AR54" i="16"/>
  <c r="AR56" i="16" s="1"/>
  <c r="AS66" i="16"/>
  <c r="AU63" i="16"/>
  <c r="AU66" i="16" s="1"/>
  <c r="AU91" i="16"/>
  <c r="AS106" i="16"/>
  <c r="AU103" i="16"/>
  <c r="AU106" i="16" s="1"/>
  <c r="AU146" i="16"/>
  <c r="AT186" i="16"/>
  <c r="AP196" i="16"/>
  <c r="AU246" i="16"/>
  <c r="AO133" i="16"/>
  <c r="AO136" i="16" s="1"/>
  <c r="AN173" i="16"/>
  <c r="AN176" i="16" s="1"/>
  <c r="AN213" i="16"/>
  <c r="AN216" i="16" s="1"/>
  <c r="AU21" i="16"/>
  <c r="AT26" i="16"/>
  <c r="AT31" i="16"/>
  <c r="AT33" i="16"/>
  <c r="AT36" i="16" s="1"/>
  <c r="AT41" i="16"/>
  <c r="AT43" i="16"/>
  <c r="AT46" i="16" s="1"/>
  <c r="AT73" i="16"/>
  <c r="AT76" i="16" s="1"/>
  <c r="AP86" i="16"/>
  <c r="AR116" i="16"/>
  <c r="AT113" i="16"/>
  <c r="AT116" i="16" s="1"/>
  <c r="AP126" i="16"/>
  <c r="AO143" i="16"/>
  <c r="AO146" i="16" s="1"/>
  <c r="AQ156" i="16"/>
  <c r="AU186" i="16"/>
  <c r="AP51" i="16"/>
  <c r="AP61" i="16"/>
  <c r="AP71" i="16"/>
  <c r="AP81" i="16"/>
  <c r="AP91" i="16"/>
  <c r="AP101" i="16"/>
  <c r="AP111" i="16"/>
  <c r="AP121" i="16"/>
  <c r="AN143" i="16"/>
  <c r="AN146" i="16" s="1"/>
  <c r="AT156" i="16"/>
  <c r="AN183" i="16"/>
  <c r="AN186" i="16" s="1"/>
  <c r="AT196" i="16"/>
  <c r="AN243" i="16"/>
  <c r="AN246" i="16" s="1"/>
  <c r="AT226" i="16"/>
  <c r="AR236" i="16"/>
  <c r="AO243" i="16"/>
  <c r="AO246" i="16" s="1"/>
  <c r="AU226" i="16"/>
  <c r="AS236" i="16"/>
  <c r="AR91" i="16"/>
  <c r="AR101" i="16"/>
  <c r="AR111" i="16"/>
  <c r="AR121" i="16"/>
  <c r="AR136" i="16"/>
  <c r="AV143" i="16"/>
  <c r="AV146" i="16" s="1"/>
  <c r="AN153" i="16"/>
  <c r="AN156" i="16" s="1"/>
  <c r="AT166" i="16"/>
  <c r="AR165" i="16"/>
  <c r="AR166" i="16" s="1"/>
  <c r="AR176" i="16"/>
  <c r="AV183" i="16"/>
  <c r="AV186" i="16" s="1"/>
  <c r="AN193" i="16"/>
  <c r="AN196" i="16" s="1"/>
  <c r="AT206" i="16"/>
  <c r="AR216" i="16"/>
  <c r="AV243" i="16"/>
  <c r="AV246" i="16" s="1"/>
  <c r="AN223" i="16"/>
  <c r="AN226" i="16" s="1"/>
  <c r="AT236" i="16"/>
  <c r="AS31" i="16"/>
  <c r="AS41" i="16"/>
  <c r="AS51" i="16"/>
  <c r="AS61" i="16"/>
  <c r="AS71" i="16"/>
  <c r="AS81" i="16"/>
  <c r="AS91" i="16"/>
  <c r="AS101" i="16"/>
  <c r="AS111" i="16"/>
  <c r="AS121" i="16"/>
  <c r="AS136" i="16"/>
  <c r="AO153" i="16"/>
  <c r="AO156" i="16" s="1"/>
  <c r="AU166" i="16"/>
  <c r="AS176" i="16"/>
  <c r="AO193" i="16"/>
  <c r="AO196" i="16" s="1"/>
  <c r="AU206" i="16"/>
  <c r="AS205" i="16"/>
  <c r="AS206" i="16" s="1"/>
  <c r="AW243" i="16"/>
  <c r="AW246" i="16" s="1"/>
  <c r="AO223" i="16"/>
  <c r="AO226" i="16" s="1"/>
  <c r="AU236" i="16"/>
  <c r="AT136" i="16"/>
  <c r="AR146" i="16"/>
  <c r="AV153" i="16"/>
  <c r="AV156" i="16" s="1"/>
  <c r="AN163" i="16"/>
  <c r="AN166" i="16" s="1"/>
  <c r="AT176" i="16"/>
  <c r="AR186" i="16"/>
  <c r="AV193" i="16"/>
  <c r="AV196" i="16" s="1"/>
  <c r="AN203" i="16"/>
  <c r="AN206" i="16" s="1"/>
  <c r="AT216" i="16"/>
  <c r="AR246" i="16"/>
  <c r="AV223" i="16"/>
  <c r="AV226" i="16" s="1"/>
  <c r="AN233" i="16"/>
  <c r="AN236" i="16" s="1"/>
  <c r="AU136" i="16"/>
  <c r="AS146" i="16"/>
  <c r="AW153" i="16"/>
  <c r="AW156" i="16" s="1"/>
  <c r="AO163" i="16"/>
  <c r="AO166" i="16" s="1"/>
  <c r="AU176" i="16"/>
  <c r="AS186" i="16"/>
  <c r="AW193" i="16"/>
  <c r="AW196" i="16" s="1"/>
  <c r="AO203" i="16"/>
  <c r="AO206" i="16" s="1"/>
  <c r="AU216" i="16"/>
  <c r="AS246" i="16"/>
  <c r="AW223" i="16"/>
  <c r="AW226" i="16" s="1"/>
  <c r="AO233" i="16"/>
  <c r="AO236" i="16" s="1"/>
  <c r="AR131" i="16"/>
  <c r="AR141" i="16"/>
  <c r="AR151" i="16"/>
  <c r="AR171" i="16"/>
  <c r="AR181" i="16"/>
  <c r="AR191" i="16"/>
  <c r="AR201" i="16"/>
  <c r="AR211" i="16"/>
  <c r="AR241" i="16"/>
  <c r="AR221" i="16"/>
  <c r="AR231" i="16"/>
  <c r="AS131" i="16"/>
  <c r="AS141" i="16"/>
  <c r="AS151" i="16"/>
  <c r="AS161" i="16"/>
  <c r="AS171" i="16"/>
  <c r="AS181" i="16"/>
  <c r="AS191" i="16"/>
  <c r="AS241" i="16"/>
  <c r="AS221" i="16"/>
  <c r="AS231" i="16"/>
  <c r="AT131" i="16"/>
  <c r="AT141" i="16"/>
  <c r="AT151" i="16"/>
  <c r="AT161" i="16"/>
  <c r="AT171" i="16"/>
  <c r="AT181" i="16"/>
  <c r="AT191" i="16"/>
  <c r="AT201" i="16"/>
  <c r="AT211" i="16"/>
  <c r="AT241" i="16"/>
  <c r="AT221" i="16"/>
  <c r="AT231" i="16"/>
  <c r="AU131" i="16"/>
  <c r="AU141" i="16"/>
  <c r="AU151" i="16"/>
  <c r="AU161" i="16"/>
  <c r="AU171" i="16"/>
  <c r="AU181" i="16"/>
  <c r="AU191" i="16"/>
  <c r="AU201" i="16"/>
  <c r="AU211" i="16"/>
  <c r="AU241" i="16"/>
  <c r="AU221" i="16"/>
  <c r="AU231" i="16"/>
  <c r="BB16" i="16"/>
  <c r="BA26" i="16"/>
  <c r="BI26" i="16"/>
  <c r="BG16" i="16"/>
  <c r="BF46" i="16"/>
  <c r="BH76" i="16"/>
  <c r="AZ16" i="16"/>
  <c r="BH16" i="16"/>
  <c r="BG26" i="16"/>
  <c r="AZ126" i="16"/>
  <c r="BF13" i="16"/>
  <c r="BF16" i="16" s="1"/>
  <c r="BA11" i="16"/>
  <c r="BI11" i="16"/>
  <c r="BA21" i="16"/>
  <c r="BI21" i="16"/>
  <c r="BF31" i="16"/>
  <c r="AZ31" i="16"/>
  <c r="BB53" i="16"/>
  <c r="BB56" i="16" s="1"/>
  <c r="BB61" i="16"/>
  <c r="BA63" i="16"/>
  <c r="BA66" i="16" s="1"/>
  <c r="BH71" i="16"/>
  <c r="BD81" i="16"/>
  <c r="BD94" i="16"/>
  <c r="BD96" i="16" s="1"/>
  <c r="BF101" i="16"/>
  <c r="AZ101" i="16"/>
  <c r="BE116" i="16"/>
  <c r="BI113" i="16"/>
  <c r="BI116" i="16" s="1"/>
  <c r="BD126" i="16"/>
  <c r="BH186" i="16"/>
  <c r="BF206" i="16"/>
  <c r="BC211" i="16"/>
  <c r="BC213" i="16"/>
  <c r="BC216" i="16" s="1"/>
  <c r="BE13" i="16"/>
  <c r="BE16" i="16" s="1"/>
  <c r="BF36" i="16"/>
  <c r="BB11" i="16"/>
  <c r="BB21" i="16"/>
  <c r="BG31" i="16"/>
  <c r="BG33" i="16"/>
  <c r="BG36" i="16" s="1"/>
  <c r="BE46" i="16"/>
  <c r="BI43" i="16"/>
  <c r="BI46" i="16" s="1"/>
  <c r="BF56" i="16"/>
  <c r="BB63" i="16"/>
  <c r="BB66" i="16" s="1"/>
  <c r="BB71" i="16"/>
  <c r="BA73" i="16"/>
  <c r="BA76" i="16" s="1"/>
  <c r="BF111" i="16"/>
  <c r="AZ111" i="16"/>
  <c r="BE126" i="16"/>
  <c r="BI123" i="16"/>
  <c r="BI126" i="16" s="1"/>
  <c r="BH131" i="16"/>
  <c r="BH133" i="16"/>
  <c r="BH136" i="16" s="1"/>
  <c r="AZ133" i="16"/>
  <c r="AZ136" i="16" s="1"/>
  <c r="BB186" i="16"/>
  <c r="BD196" i="16"/>
  <c r="BD216" i="16"/>
  <c r="BF236" i="16"/>
  <c r="BE23" i="16"/>
  <c r="BE26" i="16" s="1"/>
  <c r="BE36" i="16"/>
  <c r="BC11" i="16"/>
  <c r="BC21" i="16"/>
  <c r="BC31" i="16"/>
  <c r="BD34" i="16"/>
  <c r="BD36" i="16" s="1"/>
  <c r="BF41" i="16"/>
  <c r="AZ41" i="16"/>
  <c r="BE56" i="16"/>
  <c r="BI53" i="16"/>
  <c r="BI56" i="16" s="1"/>
  <c r="BF63" i="16"/>
  <c r="BF66" i="16" s="1"/>
  <c r="BB73" i="16"/>
  <c r="BB76" i="16" s="1"/>
  <c r="BB81" i="16"/>
  <c r="BA83" i="16"/>
  <c r="BA86" i="16" s="1"/>
  <c r="BG111" i="16"/>
  <c r="BD114" i="16"/>
  <c r="BD116" i="16" s="1"/>
  <c r="BF121" i="16"/>
  <c r="AZ121" i="16"/>
  <c r="BG156" i="16"/>
  <c r="BB166" i="16"/>
  <c r="BD226" i="16"/>
  <c r="BH221" i="16"/>
  <c r="BH223" i="16"/>
  <c r="BH226" i="16" s="1"/>
  <c r="BB123" i="16"/>
  <c r="BB126" i="16" s="1"/>
  <c r="BD11" i="16"/>
  <c r="BD21" i="16"/>
  <c r="BG41" i="16"/>
  <c r="BF51" i="16"/>
  <c r="AZ51" i="16"/>
  <c r="BE66" i="16"/>
  <c r="BI63" i="16"/>
  <c r="BI66" i="16" s="1"/>
  <c r="BF73" i="16"/>
  <c r="BF76" i="16" s="1"/>
  <c r="BB83" i="16"/>
  <c r="BB86" i="16" s="1"/>
  <c r="BB91" i="16"/>
  <c r="BA93" i="16"/>
  <c r="BA96" i="16" s="1"/>
  <c r="BH101" i="16"/>
  <c r="BG121" i="16"/>
  <c r="BF146" i="16"/>
  <c r="BH151" i="16"/>
  <c r="BH153" i="16"/>
  <c r="BH156" i="16" s="1"/>
  <c r="AZ153" i="16"/>
  <c r="AZ156" i="16" s="1"/>
  <c r="BH171" i="16"/>
  <c r="BH173" i="16"/>
  <c r="BH176" i="16" s="1"/>
  <c r="AZ173" i="16"/>
  <c r="AZ176" i="16" s="1"/>
  <c r="BB246" i="16"/>
  <c r="BE226" i="16"/>
  <c r="BC171" i="16"/>
  <c r="BC173" i="16"/>
  <c r="BC176" i="16" s="1"/>
  <c r="BF23" i="16"/>
  <c r="BF26" i="16" s="1"/>
  <c r="BB43" i="16"/>
  <c r="BB46" i="16" s="1"/>
  <c r="BA53" i="16"/>
  <c r="BA56" i="16" s="1"/>
  <c r="BH31" i="16"/>
  <c r="BG51" i="16"/>
  <c r="BE76" i="16"/>
  <c r="BF83" i="16"/>
  <c r="BF86" i="16" s="1"/>
  <c r="BB96" i="16"/>
  <c r="BA106" i="16"/>
  <c r="BH111" i="16"/>
  <c r="BH126" i="16"/>
  <c r="BC131" i="16"/>
  <c r="BC133" i="16"/>
  <c r="BC136" i="16" s="1"/>
  <c r="BA36" i="16"/>
  <c r="BH41" i="16"/>
  <c r="BG61" i="16"/>
  <c r="BE86" i="16"/>
  <c r="BF93" i="16"/>
  <c r="BF96" i="16" s="1"/>
  <c r="BB106" i="16"/>
  <c r="BH121" i="16"/>
  <c r="BF186" i="16"/>
  <c r="BH191" i="16"/>
  <c r="BH193" i="16"/>
  <c r="BH196" i="16" s="1"/>
  <c r="AZ193" i="16"/>
  <c r="AZ196" i="16" s="1"/>
  <c r="BH211" i="16"/>
  <c r="BH213" i="16"/>
  <c r="BH216" i="16" s="1"/>
  <c r="AZ213" i="16"/>
  <c r="AZ216" i="16" s="1"/>
  <c r="BG43" i="16"/>
  <c r="BG46" i="16" s="1"/>
  <c r="BG53" i="16"/>
  <c r="BG56" i="16" s="1"/>
  <c r="BG63" i="16"/>
  <c r="BG66" i="16" s="1"/>
  <c r="BG73" i="16"/>
  <c r="BG76" i="16" s="1"/>
  <c r="BG83" i="16"/>
  <c r="BG86" i="16" s="1"/>
  <c r="BG93" i="16"/>
  <c r="BG96" i="16" s="1"/>
  <c r="BG103" i="16"/>
  <c r="BG106" i="16" s="1"/>
  <c r="BG113" i="16"/>
  <c r="BG116" i="16" s="1"/>
  <c r="BG123" i="16"/>
  <c r="BG126" i="16" s="1"/>
  <c r="BA131" i="16"/>
  <c r="BI131" i="16"/>
  <c r="BG146" i="16"/>
  <c r="BA171" i="16"/>
  <c r="BI171" i="16"/>
  <c r="BG186" i="16"/>
  <c r="BA211" i="16"/>
  <c r="BI211" i="16"/>
  <c r="BG246" i="16"/>
  <c r="AZ143" i="16"/>
  <c r="AZ146" i="16" s="1"/>
  <c r="BF156" i="16"/>
  <c r="BD166" i="16"/>
  <c r="AZ183" i="16"/>
  <c r="AZ186" i="16" s="1"/>
  <c r="BF196" i="16"/>
  <c r="BD206" i="16"/>
  <c r="AZ243" i="16"/>
  <c r="AZ246" i="16" s="1"/>
  <c r="BF226" i="16"/>
  <c r="BD236" i="16"/>
  <c r="BE31" i="16"/>
  <c r="BE41" i="16"/>
  <c r="BE51" i="16"/>
  <c r="BE61" i="16"/>
  <c r="BE71" i="16"/>
  <c r="BE81" i="16"/>
  <c r="BE91" i="16"/>
  <c r="BE101" i="16"/>
  <c r="BE111" i="16"/>
  <c r="BE121" i="16"/>
  <c r="BA151" i="16"/>
  <c r="BI151" i="16"/>
  <c r="BC153" i="16"/>
  <c r="BC156" i="16" s="1"/>
  <c r="BG166" i="16"/>
  <c r="BA191" i="16"/>
  <c r="BI191" i="16"/>
  <c r="BC193" i="16"/>
  <c r="BC196" i="16" s="1"/>
  <c r="BG206" i="16"/>
  <c r="BC223" i="16"/>
  <c r="BC226" i="16" s="1"/>
  <c r="BG236" i="16"/>
  <c r="BF136" i="16"/>
  <c r="BD146" i="16"/>
  <c r="AZ163" i="16"/>
  <c r="AZ166" i="16" s="1"/>
  <c r="BF176" i="16"/>
  <c r="BD186" i="16"/>
  <c r="AZ203" i="16"/>
  <c r="AZ206" i="16" s="1"/>
  <c r="BF216" i="16"/>
  <c r="BD246" i="16"/>
  <c r="AZ233" i="16"/>
  <c r="AZ236" i="16" s="1"/>
  <c r="BG136" i="16"/>
  <c r="BA161" i="16"/>
  <c r="BI161" i="16"/>
  <c r="BC163" i="16"/>
  <c r="BC166" i="16" s="1"/>
  <c r="BG176" i="16"/>
  <c r="BA201" i="16"/>
  <c r="BI201" i="16"/>
  <c r="BC203" i="16"/>
  <c r="BC206" i="16" s="1"/>
  <c r="BG216" i="16"/>
  <c r="BA231" i="16"/>
  <c r="BI231" i="16"/>
  <c r="BC233" i="16"/>
  <c r="BC236" i="16" s="1"/>
  <c r="BA133" i="16"/>
  <c r="BA136" i="16" s="1"/>
  <c r="BI133" i="16"/>
  <c r="BI136" i="16" s="1"/>
  <c r="BA143" i="16"/>
  <c r="BA146" i="16" s="1"/>
  <c r="BI143" i="16"/>
  <c r="BI146" i="16" s="1"/>
  <c r="BA153" i="16"/>
  <c r="BA156" i="16" s="1"/>
  <c r="BI153" i="16"/>
  <c r="BI156" i="16" s="1"/>
  <c r="BA163" i="16"/>
  <c r="BA166" i="16" s="1"/>
  <c r="BI163" i="16"/>
  <c r="BI166" i="16" s="1"/>
  <c r="BA173" i="16"/>
  <c r="BA176" i="16" s="1"/>
  <c r="BI173" i="16"/>
  <c r="BI176" i="16" s="1"/>
  <c r="BA183" i="16"/>
  <c r="BA186" i="16" s="1"/>
  <c r="BI183" i="16"/>
  <c r="BI186" i="16" s="1"/>
  <c r="BA193" i="16"/>
  <c r="BA196" i="16" s="1"/>
  <c r="BI193" i="16"/>
  <c r="BI196" i="16" s="1"/>
  <c r="BA203" i="16"/>
  <c r="BA206" i="16" s="1"/>
  <c r="BI203" i="16"/>
  <c r="BI206" i="16" s="1"/>
  <c r="BA213" i="16"/>
  <c r="BA216" i="16" s="1"/>
  <c r="BI213" i="16"/>
  <c r="BI216" i="16" s="1"/>
  <c r="BA243" i="16"/>
  <c r="BA246" i="16" s="1"/>
  <c r="BI243" i="16"/>
  <c r="BI246" i="16" s="1"/>
  <c r="BA223" i="16"/>
  <c r="BA226" i="16" s="1"/>
  <c r="BI223" i="16"/>
  <c r="BI226" i="16" s="1"/>
  <c r="BA233" i="16"/>
  <c r="BA236" i="16" s="1"/>
  <c r="BI233" i="16"/>
  <c r="BI236" i="16" s="1"/>
  <c r="BD131" i="16"/>
  <c r="BD141" i="16"/>
  <c r="BD151" i="16"/>
  <c r="BD161" i="16"/>
  <c r="BD171" i="16"/>
  <c r="BD181" i="16"/>
  <c r="BD191" i="16"/>
  <c r="BD201" i="16"/>
  <c r="BD211" i="16"/>
  <c r="BD241" i="16"/>
  <c r="BD221" i="16"/>
  <c r="BD231" i="16"/>
  <c r="BF131" i="16"/>
  <c r="BF141" i="16"/>
  <c r="BF151" i="16"/>
  <c r="BF161" i="16"/>
  <c r="BF171" i="16"/>
  <c r="BF181" i="16"/>
  <c r="BF191" i="16"/>
  <c r="BF201" i="16"/>
  <c r="BF211" i="16"/>
  <c r="BF241" i="16"/>
  <c r="BF221" i="16"/>
  <c r="BF231" i="16"/>
  <c r="BG131" i="16"/>
  <c r="BG141" i="16"/>
  <c r="BG151" i="16"/>
  <c r="BG161" i="16"/>
  <c r="BG171" i="16"/>
  <c r="BG181" i="16"/>
  <c r="BG191" i="16"/>
  <c r="BG201" i="16"/>
  <c r="BG211" i="16"/>
  <c r="BG241" i="16"/>
  <c r="BG221" i="16"/>
  <c r="BG231" i="16"/>
  <c r="BL46" i="16"/>
  <c r="BN46" i="16"/>
  <c r="BM16" i="16"/>
  <c r="BU16" i="16"/>
  <c r="BN16" i="16"/>
  <c r="BM26" i="16"/>
  <c r="BO16" i="16"/>
  <c r="BN26" i="16"/>
  <c r="BP36" i="16"/>
  <c r="BS13" i="16"/>
  <c r="BS16" i="16" s="1"/>
  <c r="BS23" i="16"/>
  <c r="BS26" i="16" s="1"/>
  <c r="BQ56" i="16"/>
  <c r="BS66" i="16"/>
  <c r="BU73" i="16"/>
  <c r="BU76" i="16" s="1"/>
  <c r="BQ86" i="16"/>
  <c r="BT83" i="16"/>
  <c r="BT86" i="16" s="1"/>
  <c r="BP96" i="16"/>
  <c r="BR96" i="16"/>
  <c r="BN11" i="16"/>
  <c r="BL13" i="16"/>
  <c r="BL16" i="16" s="1"/>
  <c r="BT13" i="16"/>
  <c r="BT16" i="16" s="1"/>
  <c r="BR14" i="16"/>
  <c r="BR16" i="16" s="1"/>
  <c r="BN21" i="16"/>
  <c r="BL23" i="16"/>
  <c r="BL26" i="16" s="1"/>
  <c r="BT23" i="16"/>
  <c r="BT26" i="16" s="1"/>
  <c r="BQ46" i="16"/>
  <c r="BR51" i="16"/>
  <c r="BL51" i="16"/>
  <c r="BR53" i="16"/>
  <c r="BR56" i="16" s="1"/>
  <c r="BN55" i="16"/>
  <c r="BN56" i="16" s="1"/>
  <c r="BS76" i="16"/>
  <c r="BN71" i="16"/>
  <c r="BP74" i="16"/>
  <c r="BP76" i="16" s="1"/>
  <c r="BR81" i="16"/>
  <c r="BP81" i="16"/>
  <c r="BL81" i="16"/>
  <c r="BU86" i="16"/>
  <c r="BQ96" i="16"/>
  <c r="BR103" i="16"/>
  <c r="BR106" i="16" s="1"/>
  <c r="BN126" i="16"/>
  <c r="BL126" i="16"/>
  <c r="BN156" i="16"/>
  <c r="BT171" i="16"/>
  <c r="BT173" i="16"/>
  <c r="BT176" i="16" s="1"/>
  <c r="BL173" i="16"/>
  <c r="BL176" i="16" s="1"/>
  <c r="BO181" i="16"/>
  <c r="BO183" i="16"/>
  <c r="BO186" i="16" s="1"/>
  <c r="BQ216" i="16"/>
  <c r="BO11" i="16"/>
  <c r="BO21" i="16"/>
  <c r="BQ36" i="16"/>
  <c r="BR41" i="16"/>
  <c r="BL41" i="16"/>
  <c r="BR43" i="16"/>
  <c r="BR46" i="16" s="1"/>
  <c r="BS56" i="16"/>
  <c r="BT53" i="16"/>
  <c r="BT56" i="16" s="1"/>
  <c r="BT61" i="16"/>
  <c r="BS86" i="16"/>
  <c r="BN81" i="16"/>
  <c r="BP84" i="16"/>
  <c r="BP86" i="16" s="1"/>
  <c r="BQ106" i="16"/>
  <c r="BR116" i="16"/>
  <c r="BM123" i="16"/>
  <c r="BM126" i="16" s="1"/>
  <c r="BR126" i="16"/>
  <c r="BQ11" i="16"/>
  <c r="BQ21" i="16"/>
  <c r="BS36" i="16"/>
  <c r="BN31" i="16"/>
  <c r="BT33" i="16"/>
  <c r="BT36" i="16" s="1"/>
  <c r="BU43" i="16"/>
  <c r="BU46" i="16" s="1"/>
  <c r="BP51" i="16"/>
  <c r="BM63" i="16"/>
  <c r="BM66" i="16" s="1"/>
  <c r="BS106" i="16"/>
  <c r="BN101" i="16"/>
  <c r="BP104" i="16"/>
  <c r="BP106" i="16" s="1"/>
  <c r="BR111" i="16"/>
  <c r="BP111" i="16"/>
  <c r="BT211" i="16"/>
  <c r="BT213" i="16"/>
  <c r="BT216" i="16" s="1"/>
  <c r="BL213" i="16"/>
  <c r="BL216" i="16" s="1"/>
  <c r="BO241" i="16"/>
  <c r="BO243" i="16"/>
  <c r="BO246" i="16" s="1"/>
  <c r="BS96" i="16"/>
  <c r="BU33" i="16"/>
  <c r="BU36" i="16" s="1"/>
  <c r="BP66" i="16"/>
  <c r="BR66" i="16"/>
  <c r="BM73" i="16"/>
  <c r="BM76" i="16" s="1"/>
  <c r="BS116" i="16"/>
  <c r="BP114" i="16"/>
  <c r="BP116" i="16" s="1"/>
  <c r="BU123" i="16"/>
  <c r="BU126" i="16" s="1"/>
  <c r="BS136" i="16"/>
  <c r="BO166" i="16"/>
  <c r="BP31" i="16"/>
  <c r="BQ66" i="16"/>
  <c r="BR73" i="16"/>
  <c r="BR76" i="16" s="1"/>
  <c r="BM86" i="16"/>
  <c r="BS126" i="16"/>
  <c r="BT131" i="16"/>
  <c r="BT133" i="16"/>
  <c r="BT136" i="16" s="1"/>
  <c r="BL133" i="16"/>
  <c r="BL136" i="16" s="1"/>
  <c r="BO141" i="16"/>
  <c r="BO143" i="16"/>
  <c r="BO146" i="16" s="1"/>
  <c r="BQ176" i="16"/>
  <c r="BS206" i="16"/>
  <c r="BR33" i="16"/>
  <c r="BR36" i="16" s="1"/>
  <c r="BP56" i="16"/>
  <c r="BM53" i="16"/>
  <c r="BM56" i="16" s="1"/>
  <c r="BR61" i="16"/>
  <c r="BP61" i="16"/>
  <c r="BU63" i="16"/>
  <c r="BU66" i="16" s="1"/>
  <c r="BQ76" i="16"/>
  <c r="BR83" i="16"/>
  <c r="BR86" i="16" s="1"/>
  <c r="BM93" i="16"/>
  <c r="BM96" i="16" s="1"/>
  <c r="BN146" i="16"/>
  <c r="BO153" i="16"/>
  <c r="BO156" i="16" s="1"/>
  <c r="BR246" i="16"/>
  <c r="BP226" i="16"/>
  <c r="BS146" i="16"/>
  <c r="BS186" i="16"/>
  <c r="BS246" i="16"/>
  <c r="BQ31" i="16"/>
  <c r="BQ41" i="16"/>
  <c r="BQ51" i="16"/>
  <c r="BQ61" i="16"/>
  <c r="BQ71" i="16"/>
  <c r="BQ81" i="16"/>
  <c r="BQ91" i="16"/>
  <c r="BQ101" i="16"/>
  <c r="BQ111" i="16"/>
  <c r="BQ121" i="16"/>
  <c r="BL143" i="16"/>
  <c r="BL146" i="16" s="1"/>
  <c r="BR156" i="16"/>
  <c r="BP166" i="16"/>
  <c r="BL183" i="16"/>
  <c r="BL186" i="16" s="1"/>
  <c r="BR196" i="16"/>
  <c r="BP206" i="16"/>
  <c r="BL243" i="16"/>
  <c r="BL246" i="16" s="1"/>
  <c r="BR226" i="16"/>
  <c r="BP236" i="16"/>
  <c r="BM141" i="16"/>
  <c r="BU141" i="16"/>
  <c r="BS156" i="16"/>
  <c r="BM181" i="16"/>
  <c r="BU181" i="16"/>
  <c r="BS196" i="16"/>
  <c r="BM241" i="16"/>
  <c r="BU241" i="16"/>
  <c r="BS226" i="16"/>
  <c r="BS31" i="16"/>
  <c r="BS41" i="16"/>
  <c r="BS51" i="16"/>
  <c r="BS61" i="16"/>
  <c r="BS71" i="16"/>
  <c r="BS81" i="16"/>
  <c r="BS91" i="16"/>
  <c r="BS101" i="16"/>
  <c r="BS111" i="16"/>
  <c r="BS121" i="16"/>
  <c r="BP136" i="16"/>
  <c r="BT143" i="16"/>
  <c r="BT146" i="16" s="1"/>
  <c r="BL153" i="16"/>
  <c r="BL156" i="16" s="1"/>
  <c r="BR166" i="16"/>
  <c r="BP176" i="16"/>
  <c r="BT183" i="16"/>
  <c r="BT186" i="16" s="1"/>
  <c r="BL193" i="16"/>
  <c r="BL196" i="16" s="1"/>
  <c r="BR206" i="16"/>
  <c r="BP216" i="16"/>
  <c r="BT243" i="16"/>
  <c r="BT246" i="16" s="1"/>
  <c r="BL223" i="16"/>
  <c r="BL226" i="16" s="1"/>
  <c r="BR236" i="16"/>
  <c r="BS236" i="16"/>
  <c r="BR136" i="16"/>
  <c r="BP146" i="16"/>
  <c r="BL163" i="16"/>
  <c r="BL166" i="16" s="1"/>
  <c r="BR176" i="16"/>
  <c r="BP186" i="16"/>
  <c r="BL203" i="16"/>
  <c r="BL206" i="16" s="1"/>
  <c r="BR216" i="16"/>
  <c r="BP246" i="16"/>
  <c r="BT223" i="16"/>
  <c r="BT226" i="16" s="1"/>
  <c r="BL233" i="16"/>
  <c r="BL236" i="16" s="1"/>
  <c r="BM231" i="16"/>
  <c r="BU231" i="16"/>
  <c r="BO233" i="16"/>
  <c r="BO236" i="16" s="1"/>
  <c r="BM133" i="16"/>
  <c r="BM136" i="16" s="1"/>
  <c r="BU133" i="16"/>
  <c r="BU136" i="16" s="1"/>
  <c r="BM143" i="16"/>
  <c r="BM146" i="16" s="1"/>
  <c r="BU143" i="16"/>
  <c r="BU146" i="16" s="1"/>
  <c r="BM153" i="16"/>
  <c r="BM156" i="16" s="1"/>
  <c r="BU153" i="16"/>
  <c r="BU156" i="16" s="1"/>
  <c r="BM163" i="16"/>
  <c r="BM166" i="16" s="1"/>
  <c r="BU163" i="16"/>
  <c r="BU166" i="16" s="1"/>
  <c r="BM173" i="16"/>
  <c r="BM176" i="16" s="1"/>
  <c r="BU173" i="16"/>
  <c r="BU176" i="16" s="1"/>
  <c r="BM183" i="16"/>
  <c r="BM186" i="16" s="1"/>
  <c r="BU183" i="16"/>
  <c r="BU186" i="16" s="1"/>
  <c r="BM193" i="16"/>
  <c r="BM196" i="16" s="1"/>
  <c r="BU193" i="16"/>
  <c r="BU196" i="16" s="1"/>
  <c r="BM203" i="16"/>
  <c r="BM206" i="16" s="1"/>
  <c r="BU203" i="16"/>
  <c r="BU206" i="16" s="1"/>
  <c r="BM213" i="16"/>
  <c r="BM216" i="16" s="1"/>
  <c r="BU213" i="16"/>
  <c r="BU216" i="16" s="1"/>
  <c r="BM243" i="16"/>
  <c r="BM246" i="16" s="1"/>
  <c r="BU243" i="16"/>
  <c r="BU246" i="16" s="1"/>
  <c r="BM223" i="16"/>
  <c r="BM226" i="16" s="1"/>
  <c r="BU223" i="16"/>
  <c r="BU226" i="16" s="1"/>
  <c r="BM233" i="16"/>
  <c r="BM236" i="16" s="1"/>
  <c r="BU233" i="16"/>
  <c r="BU236" i="16" s="1"/>
  <c r="BP131" i="16"/>
  <c r="BP141" i="16"/>
  <c r="BP151" i="16"/>
  <c r="BP161" i="16"/>
  <c r="BP171" i="16"/>
  <c r="BP181" i="16"/>
  <c r="BP191" i="16"/>
  <c r="BP201" i="16"/>
  <c r="BP211" i="16"/>
  <c r="BP241" i="16"/>
  <c r="BP221" i="16"/>
  <c r="BP231" i="16"/>
  <c r="BR131" i="16"/>
  <c r="BR141" i="16"/>
  <c r="BR151" i="16"/>
  <c r="BR161" i="16"/>
  <c r="BR171" i="16"/>
  <c r="BR181" i="16"/>
  <c r="BR191" i="16"/>
  <c r="BR201" i="16"/>
  <c r="BR211" i="16"/>
  <c r="BR241" i="16"/>
  <c r="BR221" i="16"/>
  <c r="BR231" i="16"/>
  <c r="BS131" i="16"/>
  <c r="BS141" i="16"/>
  <c r="BS151" i="16"/>
  <c r="BS161" i="16"/>
  <c r="BS171" i="16"/>
  <c r="BS181" i="16"/>
  <c r="BS191" i="16"/>
  <c r="BS201" i="16"/>
  <c r="BS211" i="16"/>
  <c r="BS241" i="16"/>
  <c r="BS221" i="16"/>
  <c r="BS231" i="16"/>
  <c r="CF23" i="16"/>
  <c r="CF26" i="16" s="1"/>
  <c r="CB41" i="16"/>
  <c r="CD96" i="16"/>
  <c r="BY131" i="16"/>
  <c r="CC61" i="16"/>
  <c r="BX151" i="16"/>
  <c r="CF151" i="16"/>
  <c r="CB176" i="16"/>
  <c r="BZ226" i="16"/>
  <c r="CA181" i="16"/>
  <c r="CD46" i="16"/>
  <c r="CB71" i="16"/>
  <c r="CB121" i="16"/>
  <c r="BX141" i="16"/>
  <c r="CF141" i="16"/>
  <c r="CD36" i="16"/>
  <c r="CC71" i="16"/>
  <c r="CE86" i="16"/>
  <c r="CG181" i="16"/>
  <c r="CC96" i="16"/>
  <c r="CD11" i="16"/>
  <c r="CE23" i="16"/>
  <c r="CE26" i="16" s="1"/>
  <c r="CB31" i="16"/>
  <c r="CC81" i="16"/>
  <c r="BY151" i="16"/>
  <c r="CG151" i="16"/>
  <c r="BX191" i="16"/>
  <c r="CF191" i="16"/>
  <c r="CE246" i="16"/>
  <c r="BY221" i="16"/>
  <c r="CG221" i="16"/>
  <c r="CA236" i="16"/>
  <c r="CC26" i="16"/>
  <c r="CD76" i="16"/>
  <c r="BX171" i="16"/>
  <c r="CF171" i="16"/>
  <c r="CB101" i="16"/>
  <c r="BY171" i="16"/>
  <c r="CG171" i="16"/>
  <c r="CA186" i="16"/>
  <c r="BX21" i="16"/>
  <c r="CB51" i="16"/>
  <c r="BX161" i="16"/>
  <c r="CF161" i="16"/>
  <c r="CE206" i="16"/>
  <c r="CC51" i="16"/>
  <c r="CE66" i="16"/>
  <c r="CC91" i="16"/>
  <c r="CE116" i="16"/>
  <c r="CG161" i="16"/>
  <c r="CD196" i="16"/>
  <c r="CG153" i="16"/>
  <c r="CG156" i="16" s="1"/>
  <c r="CB26" i="16"/>
  <c r="CA21" i="16"/>
  <c r="BZ121" i="16"/>
  <c r="CG131" i="16"/>
  <c r="CA201" i="16"/>
  <c r="CD66" i="16"/>
  <c r="CA191" i="16"/>
  <c r="CB226" i="16"/>
  <c r="CC41" i="16"/>
  <c r="CB111" i="16"/>
  <c r="CD126" i="16"/>
  <c r="CG141" i="16"/>
  <c r="CA156" i="16"/>
  <c r="BX201" i="16"/>
  <c r="CF201" i="16"/>
  <c r="CA246" i="16"/>
  <c r="BZ66" i="16"/>
  <c r="BZ101" i="16"/>
  <c r="BY173" i="16"/>
  <c r="BY176" i="16" s="1"/>
  <c r="BX231" i="16"/>
  <c r="CF231" i="16"/>
  <c r="CE46" i="16"/>
  <c r="CC101" i="16"/>
  <c r="CD116" i="16"/>
  <c r="BZ136" i="16"/>
  <c r="CA146" i="16"/>
  <c r="BX181" i="16"/>
  <c r="CF181" i="16"/>
  <c r="BY191" i="16"/>
  <c r="CG191" i="16"/>
  <c r="BY231" i="16"/>
  <c r="CG231" i="16"/>
  <c r="CD91" i="16"/>
  <c r="CE111" i="16"/>
  <c r="CF11" i="16"/>
  <c r="CB33" i="16"/>
  <c r="CB36" i="16" s="1"/>
  <c r="CC63" i="16"/>
  <c r="CC66" i="16" s="1"/>
  <c r="CE91" i="16"/>
  <c r="BY101" i="16"/>
  <c r="CG101" i="16"/>
  <c r="CB113" i="16"/>
  <c r="CB116" i="16" s="1"/>
  <c r="CC121" i="16"/>
  <c r="BY121" i="16"/>
  <c r="CA136" i="16"/>
  <c r="CG173" i="16"/>
  <c r="CG176" i="16" s="1"/>
  <c r="CG183" i="16"/>
  <c r="CG186" i="16" s="1"/>
  <c r="CB191" i="16"/>
  <c r="CB201" i="16"/>
  <c r="BZ56" i="16"/>
  <c r="CE36" i="16"/>
  <c r="CD41" i="16"/>
  <c r="BY71" i="16"/>
  <c r="CG71" i="16"/>
  <c r="CD101" i="16"/>
  <c r="CD121" i="16"/>
  <c r="BY203" i="16"/>
  <c r="BY206" i="16" s="1"/>
  <c r="CE41" i="16"/>
  <c r="BY51" i="16"/>
  <c r="CG51" i="16"/>
  <c r="CD71" i="16"/>
  <c r="CA86" i="16"/>
  <c r="CE96" i="16"/>
  <c r="CE101" i="16"/>
  <c r="CE126" i="16"/>
  <c r="CE121" i="16"/>
  <c r="CC191" i="16"/>
  <c r="BX211" i="16"/>
  <c r="CA16" i="16"/>
  <c r="BY26" i="16"/>
  <c r="CD56" i="16"/>
  <c r="CD51" i="16"/>
  <c r="CB61" i="16"/>
  <c r="CE76" i="16"/>
  <c r="CE71" i="16"/>
  <c r="CB81" i="16"/>
  <c r="BZ81" i="16"/>
  <c r="BZ96" i="16"/>
  <c r="CD106" i="16"/>
  <c r="CB103" i="16"/>
  <c r="CB106" i="16" s="1"/>
  <c r="CA131" i="16"/>
  <c r="CB156" i="16"/>
  <c r="CA166" i="16"/>
  <c r="CA176" i="16"/>
  <c r="BZ186" i="16"/>
  <c r="BZ206" i="16"/>
  <c r="CD246" i="16"/>
  <c r="CA241" i="16"/>
  <c r="BZ221" i="16"/>
  <c r="CE11" i="16"/>
  <c r="CB16" i="16"/>
  <c r="CE51" i="16"/>
  <c r="BY61" i="16"/>
  <c r="CG61" i="16"/>
  <c r="CB73" i="16"/>
  <c r="CB76" i="16" s="1"/>
  <c r="BY81" i="16"/>
  <c r="CG81" i="16"/>
  <c r="CC103" i="16"/>
  <c r="CC106" i="16" s="1"/>
  <c r="BZ111" i="16"/>
  <c r="CA141" i="16"/>
  <c r="BY243" i="16"/>
  <c r="BY246" i="16" s="1"/>
  <c r="CA221" i="16"/>
  <c r="CC16" i="16"/>
  <c r="CC31" i="16"/>
  <c r="CC53" i="16"/>
  <c r="CC56" i="16" s="1"/>
  <c r="CD61" i="16"/>
  <c r="CD86" i="16"/>
  <c r="CD81" i="16"/>
  <c r="CB91" i="16"/>
  <c r="BZ91" i="16"/>
  <c r="BZ104" i="16"/>
  <c r="BZ106" i="16" s="1"/>
  <c r="CC111" i="16"/>
  <c r="BY111" i="16"/>
  <c r="CG111" i="16"/>
  <c r="BX131" i="16"/>
  <c r="CF131" i="16"/>
  <c r="CG143" i="16"/>
  <c r="CG146" i="16" s="1"/>
  <c r="CA151" i="16"/>
  <c r="CB196" i="16"/>
  <c r="BX241" i="16"/>
  <c r="CF241" i="16"/>
  <c r="BX221" i="16"/>
  <c r="CF221" i="16"/>
  <c r="CD236" i="16"/>
  <c r="BZ231" i="16"/>
  <c r="CE31" i="16"/>
  <c r="BZ11" i="16"/>
  <c r="BX11" i="16"/>
  <c r="CD31" i="16"/>
  <c r="CA46" i="16"/>
  <c r="CE56" i="16"/>
  <c r="CE61" i="16"/>
  <c r="CE81" i="16"/>
  <c r="BY91" i="16"/>
  <c r="CG91" i="16"/>
  <c r="CD111" i="16"/>
  <c r="CA126" i="16"/>
  <c r="BY153" i="16"/>
  <c r="BY156" i="16" s="1"/>
  <c r="CA161" i="16"/>
  <c r="CA171" i="16"/>
  <c r="CA196" i="16"/>
  <c r="CA231" i="16"/>
  <c r="BZ26" i="16"/>
  <c r="CD26" i="16"/>
  <c r="BX26" i="16"/>
  <c r="CA216" i="16"/>
  <c r="CA211" i="16"/>
  <c r="CB216" i="16"/>
  <c r="BZ216" i="16"/>
  <c r="CE16" i="16"/>
  <c r="BX16" i="16"/>
  <c r="CF16" i="16"/>
  <c r="BY16" i="16"/>
  <c r="CG16" i="16"/>
  <c r="BX106" i="16"/>
  <c r="CF106" i="16"/>
  <c r="BY11" i="16"/>
  <c r="CG11" i="16"/>
  <c r="BY21" i="16"/>
  <c r="CG21" i="16"/>
  <c r="CA56" i="16"/>
  <c r="CG66" i="16"/>
  <c r="CG75" i="16"/>
  <c r="CG76" i="16" s="1"/>
  <c r="BY85" i="16"/>
  <c r="BY86" i="16" s="1"/>
  <c r="CA96" i="16"/>
  <c r="CG106" i="16"/>
  <c r="CG115" i="16"/>
  <c r="CG116" i="16" s="1"/>
  <c r="CG125" i="16"/>
  <c r="CG126" i="16" s="1"/>
  <c r="CG121" i="16"/>
  <c r="BY125" i="16"/>
  <c r="BY126" i="16" s="1"/>
  <c r="BZ21" i="16"/>
  <c r="CA24" i="16"/>
  <c r="CA26" i="16" s="1"/>
  <c r="BX36" i="16"/>
  <c r="CF36" i="16"/>
  <c r="BX76" i="16"/>
  <c r="CF76" i="16"/>
  <c r="BX116" i="16"/>
  <c r="CF116" i="16"/>
  <c r="BY181" i="16"/>
  <c r="BY183" i="16"/>
  <c r="BY186" i="16" s="1"/>
  <c r="CC181" i="16"/>
  <c r="CC185" i="16"/>
  <c r="CC186" i="16" s="1"/>
  <c r="BZ15" i="16"/>
  <c r="BZ16" i="16" s="1"/>
  <c r="CF66" i="16"/>
  <c r="CA11" i="16"/>
  <c r="CG26" i="16"/>
  <c r="BY36" i="16"/>
  <c r="CG36" i="16"/>
  <c r="CC33" i="16"/>
  <c r="CC36" i="16" s="1"/>
  <c r="BY55" i="16"/>
  <c r="BY56" i="16" s="1"/>
  <c r="CA66" i="16"/>
  <c r="CC73" i="16"/>
  <c r="CC76" i="16" s="1"/>
  <c r="BY95" i="16"/>
  <c r="BY96" i="16" s="1"/>
  <c r="CA106" i="16"/>
  <c r="CC113" i="16"/>
  <c r="CC116" i="16" s="1"/>
  <c r="CE131" i="16"/>
  <c r="CE133" i="16"/>
  <c r="CE136" i="16" s="1"/>
  <c r="CC156" i="16"/>
  <c r="BY75" i="16"/>
  <c r="BY76" i="16" s="1"/>
  <c r="CD13" i="16"/>
  <c r="CD16" i="16" s="1"/>
  <c r="BX66" i="16"/>
  <c r="BY161" i="16"/>
  <c r="BY163" i="16"/>
  <c r="BY166" i="16" s="1"/>
  <c r="CB11" i="16"/>
  <c r="CB21" i="16"/>
  <c r="BZ36" i="16"/>
  <c r="BX46" i="16"/>
  <c r="CF46" i="16"/>
  <c r="CB43" i="16"/>
  <c r="CB46" i="16" s="1"/>
  <c r="BZ76" i="16"/>
  <c r="BX86" i="16"/>
  <c r="CF86" i="16"/>
  <c r="CB83" i="16"/>
  <c r="CB86" i="16" s="1"/>
  <c r="BZ116" i="16"/>
  <c r="BX126" i="16"/>
  <c r="CF126" i="16"/>
  <c r="CB123" i="16"/>
  <c r="CB126" i="16" s="1"/>
  <c r="CC236" i="16"/>
  <c r="CC11" i="16"/>
  <c r="CC21" i="16"/>
  <c r="CA36" i="16"/>
  <c r="BY46" i="16"/>
  <c r="CG46" i="16"/>
  <c r="CC43" i="16"/>
  <c r="CC46" i="16" s="1"/>
  <c r="CG55" i="16"/>
  <c r="CG56" i="16" s="1"/>
  <c r="BY65" i="16"/>
  <c r="BY66" i="16" s="1"/>
  <c r="CA76" i="16"/>
  <c r="CG86" i="16"/>
  <c r="CC83" i="16"/>
  <c r="CC86" i="16" s="1"/>
  <c r="CG95" i="16"/>
  <c r="CG96" i="16" s="1"/>
  <c r="BY105" i="16"/>
  <c r="BY106" i="16" s="1"/>
  <c r="CA116" i="16"/>
  <c r="CC123" i="16"/>
  <c r="CC126" i="16" s="1"/>
  <c r="CC176" i="16"/>
  <c r="BY115" i="16"/>
  <c r="BY116" i="16" s="1"/>
  <c r="CB66" i="16"/>
  <c r="CD21" i="16"/>
  <c r="BZ46" i="16"/>
  <c r="BX56" i="16"/>
  <c r="CF56" i="16"/>
  <c r="CB53" i="16"/>
  <c r="CB56" i="16" s="1"/>
  <c r="BZ84" i="16"/>
  <c r="BZ86" i="16" s="1"/>
  <c r="BX96" i="16"/>
  <c r="CF96" i="16"/>
  <c r="CB93" i="16"/>
  <c r="CB96" i="16" s="1"/>
  <c r="BZ124" i="16"/>
  <c r="BZ126" i="16" s="1"/>
  <c r="BY141" i="16"/>
  <c r="BY143" i="16"/>
  <c r="BY146" i="16" s="1"/>
  <c r="CG163" i="16"/>
  <c r="CG166" i="16" s="1"/>
  <c r="CA206" i="16"/>
  <c r="BX31" i="16"/>
  <c r="CF31" i="16"/>
  <c r="BX41" i="16"/>
  <c r="CF41" i="16"/>
  <c r="BX51" i="16"/>
  <c r="CF51" i="16"/>
  <c r="BX61" i="16"/>
  <c r="CF61" i="16"/>
  <c r="BX71" i="16"/>
  <c r="CF71" i="16"/>
  <c r="BX81" i="16"/>
  <c r="CF81" i="16"/>
  <c r="BX91" i="16"/>
  <c r="CF91" i="16"/>
  <c r="BX101" i="16"/>
  <c r="CF101" i="16"/>
  <c r="BX111" i="16"/>
  <c r="CF111" i="16"/>
  <c r="BX121" i="16"/>
  <c r="CF121" i="16"/>
  <c r="BY133" i="16"/>
  <c r="BY136" i="16" s="1"/>
  <c r="BZ146" i="16"/>
  <c r="CD156" i="16"/>
  <c r="BZ166" i="16"/>
  <c r="CD176" i="16"/>
  <c r="CG203" i="16"/>
  <c r="CG206" i="16" s="1"/>
  <c r="CG243" i="16"/>
  <c r="CG246" i="16" s="1"/>
  <c r="CE236" i="16"/>
  <c r="BY31" i="16"/>
  <c r="CG31" i="16"/>
  <c r="BY41" i="16"/>
  <c r="CG41" i="16"/>
  <c r="CE156" i="16"/>
  <c r="CE176" i="16"/>
  <c r="CE196" i="16"/>
  <c r="CC216" i="16"/>
  <c r="CC226" i="16"/>
  <c r="BY233" i="16"/>
  <c r="BY236" i="16" s="1"/>
  <c r="BZ31" i="16"/>
  <c r="BZ41" i="16"/>
  <c r="BZ51" i="16"/>
  <c r="BZ61" i="16"/>
  <c r="BZ71" i="16"/>
  <c r="CG136" i="16"/>
  <c r="CB146" i="16"/>
  <c r="CB166" i="16"/>
  <c r="CB186" i="16"/>
  <c r="BY193" i="16"/>
  <c r="BY196" i="16" s="1"/>
  <c r="CD216" i="16"/>
  <c r="BZ246" i="16"/>
  <c r="CD226" i="16"/>
  <c r="CG233" i="16"/>
  <c r="CG236" i="16" s="1"/>
  <c r="CA31" i="16"/>
  <c r="CA41" i="16"/>
  <c r="CA51" i="16"/>
  <c r="CA61" i="16"/>
  <c r="CA71" i="16"/>
  <c r="CA81" i="16"/>
  <c r="CA91" i="16"/>
  <c r="CA101" i="16"/>
  <c r="CA111" i="16"/>
  <c r="CA121" i="16"/>
  <c r="CB136" i="16"/>
  <c r="CC146" i="16"/>
  <c r="CC166" i="16"/>
  <c r="CG193" i="16"/>
  <c r="CG196" i="16" s="1"/>
  <c r="CB206" i="16"/>
  <c r="CE216" i="16"/>
  <c r="BY213" i="16"/>
  <c r="CE226" i="16"/>
  <c r="BZ236" i="16"/>
  <c r="CC136" i="16"/>
  <c r="CD146" i="16"/>
  <c r="BZ156" i="16"/>
  <c r="CD166" i="16"/>
  <c r="BZ176" i="16"/>
  <c r="CD186" i="16"/>
  <c r="BZ196" i="16"/>
  <c r="CC206" i="16"/>
  <c r="CG213" i="16"/>
  <c r="CG216" i="16" s="1"/>
  <c r="CB246" i="16"/>
  <c r="BY223" i="16"/>
  <c r="BY226" i="16" s="1"/>
  <c r="CD136" i="16"/>
  <c r="CE146" i="16"/>
  <c r="CE166" i="16"/>
  <c r="CE186" i="16"/>
  <c r="CC195" i="16"/>
  <c r="CC196" i="16" s="1"/>
  <c r="CD206" i="16"/>
  <c r="CC246" i="16"/>
  <c r="CG223" i="16"/>
  <c r="CG226" i="16" s="1"/>
  <c r="CB236" i="16"/>
  <c r="BZ131" i="16"/>
  <c r="BX133" i="16"/>
  <c r="BX136" i="16" s="1"/>
  <c r="CF133" i="16"/>
  <c r="CF136" i="16" s="1"/>
  <c r="BZ141" i="16"/>
  <c r="BX143" i="16"/>
  <c r="BX146" i="16" s="1"/>
  <c r="CF143" i="16"/>
  <c r="CF146" i="16" s="1"/>
  <c r="BZ151" i="16"/>
  <c r="BX153" i="16"/>
  <c r="BX156" i="16" s="1"/>
  <c r="CF153" i="16"/>
  <c r="CF156" i="16" s="1"/>
  <c r="BZ161" i="16"/>
  <c r="BX163" i="16"/>
  <c r="BX166" i="16" s="1"/>
  <c r="CF163" i="16"/>
  <c r="CF166" i="16" s="1"/>
  <c r="BZ171" i="16"/>
  <c r="BX173" i="16"/>
  <c r="BX176" i="16" s="1"/>
  <c r="CF173" i="16"/>
  <c r="CF176" i="16" s="1"/>
  <c r="BZ181" i="16"/>
  <c r="BX183" i="16"/>
  <c r="BX186" i="16" s="1"/>
  <c r="CF183" i="16"/>
  <c r="CF186" i="16" s="1"/>
  <c r="BZ191" i="16"/>
  <c r="BX193" i="16"/>
  <c r="BX196" i="16" s="1"/>
  <c r="CF193" i="16"/>
  <c r="CF196" i="16" s="1"/>
  <c r="BZ201" i="16"/>
  <c r="BX203" i="16"/>
  <c r="BX206" i="16" s="1"/>
  <c r="CF203" i="16"/>
  <c r="CF206" i="16" s="1"/>
  <c r="BZ211" i="16"/>
  <c r="BX213" i="16"/>
  <c r="BX216" i="16" s="1"/>
  <c r="CF213" i="16"/>
  <c r="BZ241" i="16"/>
  <c r="BX243" i="16"/>
  <c r="BX246" i="16" s="1"/>
  <c r="CF243" i="16"/>
  <c r="CF246" i="16" s="1"/>
  <c r="BX223" i="16"/>
  <c r="BX226" i="16" s="1"/>
  <c r="CF223" i="16"/>
  <c r="CF226" i="16" s="1"/>
  <c r="BX233" i="16"/>
  <c r="BX236" i="16" s="1"/>
  <c r="CF233" i="16"/>
  <c r="CF236" i="16" s="1"/>
  <c r="CB131" i="16"/>
  <c r="CB141" i="16"/>
  <c r="CB151" i="16"/>
  <c r="CB161" i="16"/>
  <c r="CB171" i="16"/>
  <c r="CB181" i="16"/>
  <c r="CB211" i="16"/>
  <c r="CB241" i="16"/>
  <c r="CB221" i="16"/>
  <c r="CB231" i="16"/>
  <c r="CC131" i="16"/>
  <c r="CC141" i="16"/>
  <c r="CC151" i="16"/>
  <c r="CC161" i="16"/>
  <c r="CC171" i="16"/>
  <c r="CC201" i="16"/>
  <c r="CC211" i="16"/>
  <c r="CC241" i="16"/>
  <c r="CC221" i="16"/>
  <c r="CC231" i="16"/>
  <c r="CD131" i="16"/>
  <c r="CD141" i="16"/>
  <c r="CD151" i="16"/>
  <c r="CD161" i="16"/>
  <c r="CD171" i="16"/>
  <c r="CD181" i="16"/>
  <c r="CD191" i="16"/>
  <c r="CD201" i="16"/>
  <c r="CD211" i="16"/>
  <c r="CD241" i="16"/>
  <c r="CD221" i="16"/>
  <c r="CD231" i="16"/>
  <c r="CE141" i="16"/>
  <c r="CE151" i="16"/>
  <c r="CE161" i="16"/>
  <c r="CE171" i="16"/>
  <c r="CE181" i="16"/>
  <c r="CE191" i="16"/>
  <c r="CE201" i="16"/>
  <c r="CE211" i="16"/>
  <c r="CE241" i="16"/>
  <c r="CE221" i="16"/>
  <c r="CE231" i="16"/>
  <c r="L109" i="5" l="1"/>
  <c r="L151" i="5" s="1"/>
  <c r="N31" i="5" s="1"/>
  <c r="CF216" i="16"/>
  <c r="L79" i="5"/>
  <c r="BY216" i="16"/>
  <c r="AL246" i="16"/>
  <c r="F103" i="5" s="1"/>
  <c r="N41" i="16"/>
  <c r="DF249" i="16"/>
  <c r="AL81" i="16"/>
  <c r="F57" i="5" s="1"/>
  <c r="AL191" i="16"/>
  <c r="F68" i="5" s="1"/>
  <c r="AX201" i="16"/>
  <c r="G69" i="5" s="1"/>
  <c r="DF250" i="16"/>
  <c r="AX186" i="16"/>
  <c r="G97" i="5" s="1"/>
  <c r="AL236" i="16"/>
  <c r="F102" i="5" s="1"/>
  <c r="AX246" i="16"/>
  <c r="G103" i="5" s="1"/>
  <c r="AX61" i="16"/>
  <c r="G55" i="5" s="1"/>
  <c r="Z141" i="16"/>
  <c r="AL16" i="16"/>
  <c r="F80" i="5" s="1"/>
  <c r="Z41" i="16"/>
  <c r="Z151" i="16"/>
  <c r="Z11" i="16"/>
  <c r="N86" i="16"/>
  <c r="AX121" i="16"/>
  <c r="G61" i="5" s="1"/>
  <c r="BJ206" i="16"/>
  <c r="H99" i="5" s="1"/>
  <c r="Z86" i="16"/>
  <c r="N51" i="16"/>
  <c r="N101" i="16"/>
  <c r="Z71" i="16"/>
  <c r="Z31" i="16"/>
  <c r="Z116" i="16"/>
  <c r="BJ66" i="16"/>
  <c r="H85" i="5" s="1"/>
  <c r="Z206" i="16"/>
  <c r="Z91" i="16"/>
  <c r="Z176" i="16"/>
  <c r="N241" i="16"/>
  <c r="D73" i="5" s="1"/>
  <c r="N81" i="16"/>
  <c r="N226" i="16"/>
  <c r="N136" i="16"/>
  <c r="BV156" i="16"/>
  <c r="I94" i="5" s="1"/>
  <c r="BV236" i="16"/>
  <c r="I102" i="5" s="1"/>
  <c r="BV166" i="16"/>
  <c r="I95" i="5" s="1"/>
  <c r="BV181" i="16"/>
  <c r="I67" i="5" s="1"/>
  <c r="Z61" i="16"/>
  <c r="N171" i="16"/>
  <c r="N61" i="16"/>
  <c r="N181" i="16"/>
  <c r="N26" i="16"/>
  <c r="AL56" i="16"/>
  <c r="F84" i="5" s="1"/>
  <c r="AL176" i="16"/>
  <c r="F96" i="5" s="1"/>
  <c r="Z191" i="16"/>
  <c r="Z226" i="16"/>
  <c r="Z111" i="16"/>
  <c r="Z51" i="16"/>
  <c r="Z26" i="16"/>
  <c r="N156" i="16"/>
  <c r="BJ156" i="16"/>
  <c r="H94" i="5" s="1"/>
  <c r="BJ86" i="16"/>
  <c r="H87" i="5" s="1"/>
  <c r="BJ71" i="16"/>
  <c r="H56" i="5" s="1"/>
  <c r="Z221" i="16"/>
  <c r="E71" i="5" s="1"/>
  <c r="Z46" i="16"/>
  <c r="Z21" i="16"/>
  <c r="N166" i="16"/>
  <c r="BV46" i="16"/>
  <c r="I83" i="5" s="1"/>
  <c r="N201" i="16"/>
  <c r="BV76" i="16"/>
  <c r="I86" i="5" s="1"/>
  <c r="AL201" i="16"/>
  <c r="F69" i="5" s="1"/>
  <c r="AL116" i="16"/>
  <c r="F90" i="5" s="1"/>
  <c r="Z66" i="16"/>
  <c r="N231" i="16"/>
  <c r="D72" i="5" s="1"/>
  <c r="N141" i="16"/>
  <c r="N196" i="16"/>
  <c r="N56" i="16"/>
  <c r="N11" i="16"/>
  <c r="BJ151" i="16"/>
  <c r="H64" i="5" s="1"/>
  <c r="BJ236" i="16"/>
  <c r="H102" i="5" s="1"/>
  <c r="BJ106" i="16"/>
  <c r="H89" i="5" s="1"/>
  <c r="BJ56" i="16"/>
  <c r="H84" i="5" s="1"/>
  <c r="AL76" i="16"/>
  <c r="F86" i="5" s="1"/>
  <c r="Z146" i="16"/>
  <c r="N191" i="16"/>
  <c r="N206" i="16"/>
  <c r="N151" i="16"/>
  <c r="N106" i="16"/>
  <c r="N146" i="16"/>
  <c r="N91" i="16"/>
  <c r="N216" i="16"/>
  <c r="N16" i="16"/>
  <c r="N126" i="16"/>
  <c r="N121" i="16"/>
  <c r="N211" i="16"/>
  <c r="N66" i="16"/>
  <c r="N46" i="16"/>
  <c r="N31" i="16"/>
  <c r="N221" i="16"/>
  <c r="D71" i="5" s="1"/>
  <c r="N246" i="16"/>
  <c r="N186" i="16"/>
  <c r="N71" i="16"/>
  <c r="N36" i="16"/>
  <c r="N111" i="16"/>
  <c r="N96" i="16"/>
  <c r="N161" i="16"/>
  <c r="N76" i="16"/>
  <c r="N116" i="16"/>
  <c r="N21" i="16"/>
  <c r="N236" i="16"/>
  <c r="N176" i="16"/>
  <c r="N131" i="16"/>
  <c r="Z231" i="16"/>
  <c r="E72" i="5" s="1"/>
  <c r="Z236" i="16"/>
  <c r="Z241" i="16"/>
  <c r="E73" i="5" s="1"/>
  <c r="Z81" i="16"/>
  <c r="Z136" i="16"/>
  <c r="Z156" i="16"/>
  <c r="Z246" i="16"/>
  <c r="Z96" i="16"/>
  <c r="Z36" i="16"/>
  <c r="Z131" i="16"/>
  <c r="Z161" i="16"/>
  <c r="Z196" i="16"/>
  <c r="Z181" i="16"/>
  <c r="Z56" i="16"/>
  <c r="Z76" i="16"/>
  <c r="Z216" i="16"/>
  <c r="Z101" i="16"/>
  <c r="Z121" i="16"/>
  <c r="Z16" i="16"/>
  <c r="Z201" i="16"/>
  <c r="Z186" i="16"/>
  <c r="Z126" i="16"/>
  <c r="Z171" i="16"/>
  <c r="Z211" i="16"/>
  <c r="Z166" i="16"/>
  <c r="Z106" i="16"/>
  <c r="CT51" i="16"/>
  <c r="CH131" i="16"/>
  <c r="J62" i="5" s="1"/>
  <c r="CH176" i="16"/>
  <c r="J96" i="5" s="1"/>
  <c r="CH106" i="16"/>
  <c r="J89" i="5" s="1"/>
  <c r="CH201" i="16"/>
  <c r="J69" i="5" s="1"/>
  <c r="CH76" i="16"/>
  <c r="J86" i="5" s="1"/>
  <c r="CT11" i="16"/>
  <c r="K50" i="5" s="1"/>
  <c r="CT221" i="16"/>
  <c r="K71" i="5" s="1"/>
  <c r="CT171" i="16"/>
  <c r="K66" i="5" s="1"/>
  <c r="CT61" i="16"/>
  <c r="CT31" i="16"/>
  <c r="AX126" i="16"/>
  <c r="G91" i="5" s="1"/>
  <c r="BV41" i="16"/>
  <c r="I53" i="5" s="1"/>
  <c r="CH151" i="16"/>
  <c r="J64" i="5" s="1"/>
  <c r="CT81" i="16"/>
  <c r="K57" i="5" s="1"/>
  <c r="BJ76" i="16"/>
  <c r="H86" i="5" s="1"/>
  <c r="CH31" i="16"/>
  <c r="J52" i="5" s="1"/>
  <c r="AX46" i="16"/>
  <c r="G83" i="5" s="1"/>
  <c r="AL31" i="16"/>
  <c r="F52" i="5" s="1"/>
  <c r="CH21" i="16"/>
  <c r="AX16" i="16"/>
  <c r="G80" i="5" s="1"/>
  <c r="BJ186" i="16"/>
  <c r="H97" i="5" s="1"/>
  <c r="BV231" i="16"/>
  <c r="I72" i="5" s="1"/>
  <c r="CH196" i="16"/>
  <c r="J98" i="5" s="1"/>
  <c r="AX136" i="16"/>
  <c r="G92" i="5" s="1"/>
  <c r="BV246" i="16"/>
  <c r="I103" i="5" s="1"/>
  <c r="CH221" i="16"/>
  <c r="J71" i="5" s="1"/>
  <c r="AL221" i="16"/>
  <c r="F71" i="5" s="1"/>
  <c r="BJ211" i="16"/>
  <c r="H70" i="5" s="1"/>
  <c r="BJ216" i="16"/>
  <c r="H100" i="5" s="1"/>
  <c r="BJ201" i="16"/>
  <c r="H69" i="5" s="1"/>
  <c r="BV191" i="16"/>
  <c r="I68" i="5" s="1"/>
  <c r="AL161" i="16"/>
  <c r="F65" i="5" s="1"/>
  <c r="CT181" i="16"/>
  <c r="K67" i="5" s="1"/>
  <c r="BV136" i="16"/>
  <c r="I92" i="5" s="1"/>
  <c r="BJ136" i="16"/>
  <c r="H92" i="5" s="1"/>
  <c r="BJ51" i="16"/>
  <c r="H54" i="5" s="1"/>
  <c r="AX206" i="16"/>
  <c r="G99" i="5" s="1"/>
  <c r="CH26" i="16"/>
  <c r="AX31" i="16"/>
  <c r="G52" i="5" s="1"/>
  <c r="CH61" i="16"/>
  <c r="J55" i="5" s="1"/>
  <c r="AL36" i="16"/>
  <c r="F82" i="5" s="1"/>
  <c r="AX56" i="16"/>
  <c r="G84" i="5" s="1"/>
  <c r="BV11" i="16"/>
  <c r="I50" i="5" s="1"/>
  <c r="AL11" i="16"/>
  <c r="F50" i="5" s="1"/>
  <c r="BJ16" i="16"/>
  <c r="H80" i="5" s="1"/>
  <c r="AX36" i="16"/>
  <c r="G82" i="5" s="1"/>
  <c r="BV81" i="16"/>
  <c r="I57" i="5" s="1"/>
  <c r="BV121" i="16"/>
  <c r="I61" i="5" s="1"/>
  <c r="BJ81" i="16"/>
  <c r="H57" i="5" s="1"/>
  <c r="AX171" i="16"/>
  <c r="G66" i="5" s="1"/>
  <c r="BJ26" i="16"/>
  <c r="H81" i="5" s="1"/>
  <c r="BJ226" i="16"/>
  <c r="H101" i="5" s="1"/>
  <c r="AX241" i="16"/>
  <c r="G73" i="5" s="1"/>
  <c r="CT201" i="16"/>
  <c r="K69" i="5" s="1"/>
  <c r="AL141" i="16"/>
  <c r="F63" i="5" s="1"/>
  <c r="CH231" i="16"/>
  <c r="J72" i="5" s="1"/>
  <c r="BV196" i="16"/>
  <c r="I98" i="5" s="1"/>
  <c r="AL196" i="16"/>
  <c r="F98" i="5" s="1"/>
  <c r="CT151" i="16"/>
  <c r="K64" i="5" s="1"/>
  <c r="AX111" i="16"/>
  <c r="G60" i="5" s="1"/>
  <c r="AX51" i="16"/>
  <c r="G54" i="5" s="1"/>
  <c r="CH46" i="16"/>
  <c r="J83" i="5" s="1"/>
  <c r="AL51" i="16"/>
  <c r="F54" i="5" s="1"/>
  <c r="BV201" i="16"/>
  <c r="I69" i="5" s="1"/>
  <c r="AL91" i="16"/>
  <c r="F58" i="5" s="1"/>
  <c r="BV86" i="16"/>
  <c r="I87" i="5" s="1"/>
  <c r="CT231" i="16"/>
  <c r="K72" i="5" s="1"/>
  <c r="AL156" i="16"/>
  <c r="F94" i="5" s="1"/>
  <c r="CT101" i="16"/>
  <c r="K59" i="5" s="1"/>
  <c r="AL61" i="16"/>
  <c r="F55" i="5" s="1"/>
  <c r="AX161" i="16"/>
  <c r="G65" i="5" s="1"/>
  <c r="BV206" i="16"/>
  <c r="I99" i="5" s="1"/>
  <c r="AL121" i="16"/>
  <c r="F61" i="5" s="1"/>
  <c r="BV91" i="16"/>
  <c r="I58" i="5" s="1"/>
  <c r="CT41" i="16"/>
  <c r="K53" i="5" s="1"/>
  <c r="BV31" i="16"/>
  <c r="I52" i="5" s="1"/>
  <c r="CT91" i="16"/>
  <c r="K58" i="5" s="1"/>
  <c r="AX216" i="16"/>
  <c r="G100" i="5" s="1"/>
  <c r="CH81" i="16"/>
  <c r="J57" i="5" s="1"/>
  <c r="BV151" i="16"/>
  <c r="I64" i="5" s="1"/>
  <c r="BJ146" i="16"/>
  <c r="H93" i="5" s="1"/>
  <c r="AL231" i="16"/>
  <c r="F72" i="5" s="1"/>
  <c r="AX226" i="16"/>
  <c r="G101" i="5" s="1"/>
  <c r="CH241" i="16"/>
  <c r="J73" i="5" s="1"/>
  <c r="AL206" i="16"/>
  <c r="F99" i="5" s="1"/>
  <c r="BJ191" i="16"/>
  <c r="H68" i="5" s="1"/>
  <c r="BJ181" i="16"/>
  <c r="H67" i="5" s="1"/>
  <c r="CH166" i="16"/>
  <c r="J95" i="5" s="1"/>
  <c r="AX131" i="16"/>
  <c r="G62" i="5" s="1"/>
  <c r="CH156" i="16"/>
  <c r="J94" i="5" s="1"/>
  <c r="AX176" i="16"/>
  <c r="G96" i="5" s="1"/>
  <c r="AL146" i="16"/>
  <c r="F93" i="5" s="1"/>
  <c r="CT136" i="16"/>
  <c r="K92" i="5" s="1"/>
  <c r="K122" i="5" s="1"/>
  <c r="AX156" i="16"/>
  <c r="G94" i="5" s="1"/>
  <c r="CH116" i="16"/>
  <c r="J90" i="5" s="1"/>
  <c r="AX106" i="16"/>
  <c r="G89" i="5" s="1"/>
  <c r="BJ96" i="16"/>
  <c r="H88" i="5" s="1"/>
  <c r="CH71" i="16"/>
  <c r="J56" i="5" s="1"/>
  <c r="AL41" i="16"/>
  <c r="F53" i="5" s="1"/>
  <c r="AL66" i="16"/>
  <c r="F85" i="5" s="1"/>
  <c r="BV226" i="16"/>
  <c r="I101" i="5" s="1"/>
  <c r="BV216" i="16"/>
  <c r="I100" i="5" s="1"/>
  <c r="CH171" i="16"/>
  <c r="J66" i="5" s="1"/>
  <c r="CT111" i="16"/>
  <c r="K60" i="5" s="1"/>
  <c r="CH96" i="16"/>
  <c r="J88" i="5" s="1"/>
  <c r="CH91" i="16"/>
  <c r="J58" i="5" s="1"/>
  <c r="BV101" i="16"/>
  <c r="I59" i="5" s="1"/>
  <c r="CH111" i="16"/>
  <c r="J60" i="5" s="1"/>
  <c r="AX71" i="16"/>
  <c r="G56" i="5" s="1"/>
  <c r="BJ61" i="16"/>
  <c r="H55" i="5" s="1"/>
  <c r="BV221" i="16"/>
  <c r="I71" i="5" s="1"/>
  <c r="BJ116" i="16"/>
  <c r="H90" i="5" s="1"/>
  <c r="AL211" i="16"/>
  <c r="F70" i="5" s="1"/>
  <c r="CT141" i="16"/>
  <c r="K63" i="5" s="1"/>
  <c r="BV26" i="16"/>
  <c r="I81" i="5" s="1"/>
  <c r="BV126" i="16"/>
  <c r="I91" i="5" s="1"/>
  <c r="CH41" i="16"/>
  <c r="J53" i="5" s="1"/>
  <c r="BJ221" i="16"/>
  <c r="H71" i="5" s="1"/>
  <c r="BJ41" i="16"/>
  <c r="H53" i="5" s="1"/>
  <c r="BJ196" i="16"/>
  <c r="H98" i="5" s="1"/>
  <c r="AX191" i="16"/>
  <c r="G68" i="5" s="1"/>
  <c r="AX166" i="16"/>
  <c r="G95" i="5" s="1"/>
  <c r="CT161" i="16"/>
  <c r="K65" i="5" s="1"/>
  <c r="CT131" i="16"/>
  <c r="K62" i="5" s="1"/>
  <c r="BV106" i="16"/>
  <c r="I89" i="5" s="1"/>
  <c r="BJ101" i="16"/>
  <c r="H59" i="5" s="1"/>
  <c r="AX146" i="16"/>
  <c r="G93" i="5" s="1"/>
  <c r="AL106" i="16"/>
  <c r="F89" i="5" s="1"/>
  <c r="AX81" i="16"/>
  <c r="G57" i="5" s="1"/>
  <c r="AX66" i="16"/>
  <c r="G85" i="5" s="1"/>
  <c r="CH36" i="16"/>
  <c r="J82" i="5" s="1"/>
  <c r="BV16" i="16"/>
  <c r="I80" i="5" s="1"/>
  <c r="BJ36" i="16"/>
  <c r="H82" i="5" s="1"/>
  <c r="AL151" i="16"/>
  <c r="F64" i="5" s="1"/>
  <c r="CH181" i="16"/>
  <c r="J67" i="5" s="1"/>
  <c r="CH121" i="16"/>
  <c r="J61" i="5" s="1"/>
  <c r="BV131" i="16"/>
  <c r="I62" i="5" s="1"/>
  <c r="CH126" i="16"/>
  <c r="J91" i="5" s="1"/>
  <c r="BV211" i="16"/>
  <c r="I70" i="5" s="1"/>
  <c r="AL86" i="16"/>
  <c r="F87" i="5" s="1"/>
  <c r="AX76" i="16"/>
  <c r="G86" i="5" s="1"/>
  <c r="BJ176" i="16"/>
  <c r="H96" i="5" s="1"/>
  <c r="AL166" i="16"/>
  <c r="F95" i="5" s="1"/>
  <c r="AX151" i="16"/>
  <c r="G64" i="5" s="1"/>
  <c r="CH146" i="16"/>
  <c r="J93" i="5" s="1"/>
  <c r="BJ121" i="16"/>
  <c r="H61" i="5" s="1"/>
  <c r="AX41" i="16"/>
  <c r="G53" i="5" s="1"/>
  <c r="AL171" i="16"/>
  <c r="F66" i="5" s="1"/>
  <c r="CH226" i="16"/>
  <c r="J101" i="5" s="1"/>
  <c r="CH136" i="16"/>
  <c r="J92" i="5" s="1"/>
  <c r="BJ111" i="16"/>
  <c r="H60" i="5" s="1"/>
  <c r="AL96" i="16"/>
  <c r="F88" i="5" s="1"/>
  <c r="CH141" i="16"/>
  <c r="J63" i="5" s="1"/>
  <c r="AX211" i="16"/>
  <c r="G70" i="5" s="1"/>
  <c r="AL241" i="16"/>
  <c r="F73" i="5" s="1"/>
  <c r="BJ231" i="16"/>
  <c r="H72" i="5" s="1"/>
  <c r="BJ246" i="16"/>
  <c r="H103" i="5" s="1"/>
  <c r="CH206" i="16"/>
  <c r="J99" i="5" s="1"/>
  <c r="CT191" i="16"/>
  <c r="K68" i="5" s="1"/>
  <c r="AX196" i="16"/>
  <c r="G98" i="5" s="1"/>
  <c r="BV146" i="16"/>
  <c r="I93" i="5" s="1"/>
  <c r="AL131" i="16"/>
  <c r="F62" i="5" s="1"/>
  <c r="BJ161" i="16"/>
  <c r="H65" i="5" s="1"/>
  <c r="CH86" i="16"/>
  <c r="J87" i="5" s="1"/>
  <c r="AL126" i="16"/>
  <c r="F91" i="5" s="1"/>
  <c r="AX86" i="16"/>
  <c r="G87" i="5" s="1"/>
  <c r="BJ31" i="16"/>
  <c r="H52" i="5" s="1"/>
  <c r="BJ21" i="16"/>
  <c r="H51" i="5" s="1"/>
  <c r="CH56" i="16"/>
  <c r="J84" i="5" s="1"/>
  <c r="AX221" i="16"/>
  <c r="G71" i="5" s="1"/>
  <c r="BV141" i="16"/>
  <c r="I63" i="5" s="1"/>
  <c r="BV71" i="16"/>
  <c r="I56" i="5" s="1"/>
  <c r="BV111" i="16"/>
  <c r="I60" i="5" s="1"/>
  <c r="AX26" i="16"/>
  <c r="G81" i="5" s="1"/>
  <c r="AL26" i="16"/>
  <c r="F81" i="5" s="1"/>
  <c r="AX91" i="16"/>
  <c r="G58" i="5" s="1"/>
  <c r="BV36" i="16"/>
  <c r="I82" i="5" s="1"/>
  <c r="AX11" i="16"/>
  <c r="G50" i="5" s="1"/>
  <c r="CT211" i="16"/>
  <c r="K70" i="5" s="1"/>
  <c r="BV21" i="16"/>
  <c r="I51" i="5" s="1"/>
  <c r="CT71" i="16"/>
  <c r="AL136" i="16"/>
  <c r="F92" i="5" s="1"/>
  <c r="CH216" i="16"/>
  <c r="J100" i="5" s="1"/>
  <c r="AX141" i="16"/>
  <c r="G63" i="5" s="1"/>
  <c r="BV176" i="16"/>
  <c r="I96" i="5" s="1"/>
  <c r="CH161" i="16"/>
  <c r="J65" i="5" s="1"/>
  <c r="AL101" i="16"/>
  <c r="F59" i="5" s="1"/>
  <c r="BJ91" i="16"/>
  <c r="H58" i="5" s="1"/>
  <c r="AL46" i="16"/>
  <c r="F83" i="5" s="1"/>
  <c r="BV51" i="16"/>
  <c r="I54" i="5" s="1"/>
  <c r="AL226" i="16"/>
  <c r="F101" i="5" s="1"/>
  <c r="AL216" i="16"/>
  <c r="F100" i="5" s="1"/>
  <c r="CH186" i="16"/>
  <c r="J97" i="5" s="1"/>
  <c r="BJ131" i="16"/>
  <c r="H62" i="5" s="1"/>
  <c r="AX21" i="16"/>
  <c r="G51" i="5" s="1"/>
  <c r="CH66" i="16"/>
  <c r="J85" i="5" s="1"/>
  <c r="CH246" i="16"/>
  <c r="J103" i="5" s="1"/>
  <c r="CH11" i="16"/>
  <c r="AX236" i="16"/>
  <c r="G102" i="5" s="1"/>
  <c r="BJ241" i="16"/>
  <c r="H73" i="5" s="1"/>
  <c r="CH191" i="16"/>
  <c r="J68" i="5" s="1"/>
  <c r="AX181" i="16"/>
  <c r="G67" i="5" s="1"/>
  <c r="BJ171" i="16"/>
  <c r="H66" i="5" s="1"/>
  <c r="BV186" i="16"/>
  <c r="I97" i="5" s="1"/>
  <c r="BV161" i="16"/>
  <c r="I65" i="5" s="1"/>
  <c r="BJ141" i="16"/>
  <c r="H63" i="5" s="1"/>
  <c r="BJ166" i="16"/>
  <c r="H95" i="5" s="1"/>
  <c r="CT121" i="16"/>
  <c r="K61" i="5" s="1"/>
  <c r="AX116" i="16"/>
  <c r="G90" i="5" s="1"/>
  <c r="BV96" i="16"/>
  <c r="I88" i="5" s="1"/>
  <c r="AX101" i="16"/>
  <c r="G59" i="5" s="1"/>
  <c r="AL71" i="16"/>
  <c r="F56" i="5" s="1"/>
  <c r="BV56" i="16"/>
  <c r="I84" i="5" s="1"/>
  <c r="BV61" i="16"/>
  <c r="I55" i="5" s="1"/>
  <c r="BV66" i="16"/>
  <c r="I85" i="5" s="1"/>
  <c r="CT21" i="16"/>
  <c r="CH51" i="16"/>
  <c r="J54" i="5" s="1"/>
  <c r="BJ46" i="16"/>
  <c r="H83" i="5" s="1"/>
  <c r="BJ11" i="16"/>
  <c r="H50" i="5" s="1"/>
  <c r="AX231" i="16"/>
  <c r="G72" i="5" s="1"/>
  <c r="CH236" i="16"/>
  <c r="J102" i="5" s="1"/>
  <c r="AL181" i="16"/>
  <c r="F67" i="5" s="1"/>
  <c r="BV241" i="16"/>
  <c r="I73" i="5" s="1"/>
  <c r="AL111" i="16"/>
  <c r="F60" i="5" s="1"/>
  <c r="BV116" i="16"/>
  <c r="I90" i="5" s="1"/>
  <c r="AL21" i="16"/>
  <c r="F51" i="5" s="1"/>
  <c r="CH16" i="16"/>
  <c r="BJ126" i="16"/>
  <c r="H91" i="5" s="1"/>
  <c r="AX96" i="16"/>
  <c r="G88" i="5" s="1"/>
  <c r="BV171" i="16"/>
  <c r="I66" i="5" s="1"/>
  <c r="CH101" i="16"/>
  <c r="J59" i="5" s="1"/>
  <c r="CT241" i="16"/>
  <c r="K73" i="5" s="1"/>
  <c r="CH211" i="16"/>
  <c r="J70" i="5" s="1"/>
  <c r="AL186" i="16"/>
  <c r="F97" i="5" s="1"/>
  <c r="CT176" i="16"/>
  <c r="K96" i="5" s="1"/>
  <c r="K126" i="5" s="1"/>
  <c r="CT16" i="16"/>
  <c r="K80" i="5" s="1"/>
  <c r="K110" i="5" s="1"/>
  <c r="L153" i="5" l="1"/>
  <c r="N33" i="5" s="1"/>
  <c r="L149" i="5"/>
  <c r="N29" i="5" s="1"/>
  <c r="L141" i="5"/>
  <c r="N21" i="5" s="1"/>
  <c r="L146" i="5"/>
  <c r="N26" i="5" s="1"/>
  <c r="L161" i="5"/>
  <c r="N41" i="5" s="1"/>
  <c r="L142" i="5"/>
  <c r="N22" i="5" s="1"/>
  <c r="L147" i="5"/>
  <c r="N27" i="5" s="1"/>
  <c r="L162" i="5"/>
  <c r="N42" i="5" s="1"/>
  <c r="L140" i="5"/>
  <c r="N20" i="5" s="1"/>
  <c r="L144" i="5"/>
  <c r="N24" i="5" s="1"/>
  <c r="L156" i="5"/>
  <c r="N36" i="5" s="1"/>
  <c r="L155" i="5"/>
  <c r="N35" i="5" s="1"/>
  <c r="L157" i="5"/>
  <c r="N37" i="5" s="1"/>
  <c r="L145" i="5"/>
  <c r="N25" i="5" s="1"/>
  <c r="L139" i="5"/>
  <c r="N19" i="5" s="1"/>
  <c r="H113" i="5"/>
  <c r="L160" i="5"/>
  <c r="N40" i="5" s="1"/>
  <c r="L158" i="5"/>
  <c r="N38" i="5" s="1"/>
  <c r="L159" i="5"/>
  <c r="N39" i="5" s="1"/>
  <c r="L143" i="5"/>
  <c r="N23" i="5" s="1"/>
  <c r="L148" i="5"/>
  <c r="N28" i="5" s="1"/>
  <c r="L154" i="5"/>
  <c r="N34" i="5" s="1"/>
  <c r="L150" i="5"/>
  <c r="N30" i="5" s="1"/>
  <c r="L152" i="5"/>
  <c r="N32" i="5" s="1"/>
  <c r="F127" i="5"/>
  <c r="F119" i="5"/>
  <c r="G132" i="5"/>
  <c r="F129" i="5"/>
  <c r="F131" i="5"/>
  <c r="G133" i="5"/>
  <c r="F132" i="5"/>
  <c r="F133" i="5"/>
  <c r="H132" i="5"/>
  <c r="H131" i="5"/>
  <c r="H133" i="5"/>
  <c r="G126" i="5"/>
  <c r="G131" i="5"/>
  <c r="H122" i="5"/>
  <c r="F128" i="5"/>
  <c r="G114" i="5"/>
  <c r="I122" i="5"/>
  <c r="J122" i="5"/>
  <c r="G121" i="5"/>
  <c r="G115" i="5"/>
  <c r="F114" i="5"/>
  <c r="G128" i="5"/>
  <c r="H128" i="5"/>
  <c r="H117" i="5"/>
  <c r="H121" i="5"/>
  <c r="F117" i="5"/>
  <c r="F115" i="5"/>
  <c r="F123" i="5"/>
  <c r="F124" i="5"/>
  <c r="G110" i="5"/>
  <c r="F110" i="5"/>
  <c r="H129" i="5"/>
  <c r="G125" i="5"/>
  <c r="I126" i="5"/>
  <c r="H118" i="5"/>
  <c r="H123" i="5"/>
  <c r="F112" i="5"/>
  <c r="G113" i="5"/>
  <c r="H115" i="5"/>
  <c r="J126" i="5"/>
  <c r="H124" i="5"/>
  <c r="F130" i="5"/>
  <c r="F118" i="5"/>
  <c r="H120" i="5"/>
  <c r="G119" i="5"/>
  <c r="G122" i="5"/>
  <c r="F116" i="5"/>
  <c r="F126" i="5"/>
  <c r="G120" i="5"/>
  <c r="H125" i="5"/>
  <c r="F111" i="5"/>
  <c r="F125" i="5"/>
  <c r="G123" i="5"/>
  <c r="H116" i="5"/>
  <c r="H114" i="5"/>
  <c r="G127" i="5"/>
  <c r="G111" i="5"/>
  <c r="H126" i="5"/>
  <c r="G124" i="5"/>
  <c r="G130" i="5"/>
  <c r="G112" i="5"/>
  <c r="H119" i="5"/>
  <c r="F122" i="5"/>
  <c r="G117" i="5"/>
  <c r="G118" i="5"/>
  <c r="F113" i="5"/>
  <c r="F121" i="5"/>
  <c r="G116" i="5"/>
  <c r="H112" i="5"/>
  <c r="G129" i="5"/>
  <c r="H130" i="5"/>
  <c r="H127" i="5"/>
  <c r="F120" i="5"/>
  <c r="E92" i="5"/>
  <c r="E122" i="5" s="1"/>
  <c r="E122" i="19"/>
  <c r="D84" i="5"/>
  <c r="K55" i="5"/>
  <c r="E69" i="5"/>
  <c r="E98" i="5"/>
  <c r="E128" i="5" s="1"/>
  <c r="E128" i="19"/>
  <c r="E57" i="5"/>
  <c r="D90" i="5"/>
  <c r="D103" i="5"/>
  <c r="D80" i="5"/>
  <c r="E93" i="5"/>
  <c r="E123" i="5" s="1"/>
  <c r="E123" i="19"/>
  <c r="D98" i="5"/>
  <c r="D128" i="19"/>
  <c r="D94" i="5"/>
  <c r="D124" i="19"/>
  <c r="D81" i="5"/>
  <c r="D53" i="5"/>
  <c r="K52" i="5"/>
  <c r="D91" i="5"/>
  <c r="D121" i="19"/>
  <c r="D69" i="5"/>
  <c r="K51" i="5"/>
  <c r="K54" i="5"/>
  <c r="E80" i="5"/>
  <c r="E110" i="5" s="1"/>
  <c r="E65" i="5"/>
  <c r="D86" i="5"/>
  <c r="D100" i="5"/>
  <c r="D63" i="5"/>
  <c r="D95" i="5"/>
  <c r="E81" i="5"/>
  <c r="E111" i="5" s="1"/>
  <c r="E111" i="19"/>
  <c r="D67" i="5"/>
  <c r="D92" i="5"/>
  <c r="D122" i="19"/>
  <c r="E90" i="5"/>
  <c r="E120" i="5" s="1"/>
  <c r="E120" i="19"/>
  <c r="D87" i="5"/>
  <c r="D51" i="5"/>
  <c r="E89" i="5"/>
  <c r="E119" i="5" s="1"/>
  <c r="E119" i="19"/>
  <c r="E61" i="5"/>
  <c r="E62" i="5"/>
  <c r="E132" i="19"/>
  <c r="E102" i="5"/>
  <c r="E132" i="5" s="1"/>
  <c r="D65" i="5"/>
  <c r="D52" i="5"/>
  <c r="D58" i="5"/>
  <c r="E51" i="5"/>
  <c r="E54" i="5"/>
  <c r="D55" i="5"/>
  <c r="D101" i="5"/>
  <c r="E52" i="5"/>
  <c r="E50" i="5"/>
  <c r="E99" i="5"/>
  <c r="E129" i="5" s="1"/>
  <c r="E129" i="19"/>
  <c r="J50" i="5"/>
  <c r="J81" i="5"/>
  <c r="E95" i="5"/>
  <c r="E125" i="5" s="1"/>
  <c r="E125" i="19"/>
  <c r="E59" i="5"/>
  <c r="E82" i="5"/>
  <c r="E112" i="5" s="1"/>
  <c r="E112" i="19"/>
  <c r="D88" i="5"/>
  <c r="D83" i="5"/>
  <c r="D113" i="19"/>
  <c r="D93" i="5"/>
  <c r="D123" i="19"/>
  <c r="E85" i="5"/>
  <c r="E115" i="5" s="1"/>
  <c r="E115" i="19"/>
  <c r="E83" i="5"/>
  <c r="E113" i="5" s="1"/>
  <c r="E113" i="19"/>
  <c r="E60" i="5"/>
  <c r="D66" i="5"/>
  <c r="D57" i="5"/>
  <c r="E56" i="5"/>
  <c r="E64" i="5"/>
  <c r="E67" i="5"/>
  <c r="D68" i="5"/>
  <c r="K56" i="5"/>
  <c r="E70" i="5"/>
  <c r="E100" i="5"/>
  <c r="E130" i="5" s="1"/>
  <c r="E130" i="19"/>
  <c r="E88" i="5"/>
  <c r="E118" i="5" s="1"/>
  <c r="E118" i="19"/>
  <c r="D62" i="5"/>
  <c r="D60" i="5"/>
  <c r="D85" i="5"/>
  <c r="D115" i="19"/>
  <c r="D89" i="5"/>
  <c r="D119" i="19"/>
  <c r="E131" i="19"/>
  <c r="E101" i="5"/>
  <c r="E131" i="5" s="1"/>
  <c r="E55" i="5"/>
  <c r="D59" i="5"/>
  <c r="E53" i="5"/>
  <c r="E97" i="5"/>
  <c r="E127" i="5" s="1"/>
  <c r="E127" i="19"/>
  <c r="E66" i="5"/>
  <c r="E86" i="5"/>
  <c r="E116" i="5" s="1"/>
  <c r="E116" i="19"/>
  <c r="E133" i="19"/>
  <c r="E103" i="5"/>
  <c r="E133" i="5" s="1"/>
  <c r="D96" i="5"/>
  <c r="D126" i="19"/>
  <c r="D82" i="5"/>
  <c r="D112" i="19"/>
  <c r="D70" i="5"/>
  <c r="D64" i="5"/>
  <c r="E68" i="5"/>
  <c r="E96" i="5"/>
  <c r="E126" i="5" s="1"/>
  <c r="E126" i="19"/>
  <c r="D54" i="5"/>
  <c r="D97" i="5"/>
  <c r="D127" i="19"/>
  <c r="J80" i="5"/>
  <c r="J51" i="5"/>
  <c r="E91" i="5"/>
  <c r="E121" i="5" s="1"/>
  <c r="E121" i="19"/>
  <c r="E84" i="5"/>
  <c r="E114" i="5" s="1"/>
  <c r="E114" i="19"/>
  <c r="E94" i="5"/>
  <c r="E124" i="5" s="1"/>
  <c r="E124" i="19"/>
  <c r="D132" i="19"/>
  <c r="D102" i="5"/>
  <c r="D56" i="5"/>
  <c r="D61" i="5"/>
  <c r="D99" i="5"/>
  <c r="D50" i="5"/>
  <c r="E58" i="5"/>
  <c r="E87" i="5"/>
  <c r="E117" i="5" s="1"/>
  <c r="E117" i="19"/>
  <c r="E63" i="5"/>
  <c r="F49" i="5"/>
  <c r="H49" i="5"/>
  <c r="G49" i="5"/>
  <c r="H79" i="5"/>
  <c r="I49" i="5"/>
  <c r="I79" i="5"/>
  <c r="G79" i="5"/>
  <c r="F79" i="5"/>
  <c r="AL250" i="16"/>
  <c r="Z249" i="16"/>
  <c r="AX250" i="16"/>
  <c r="CH250" i="16"/>
  <c r="BJ249" i="16"/>
  <c r="BV249" i="16"/>
  <c r="AL249" i="16"/>
  <c r="AX249" i="16"/>
  <c r="BJ250" i="16"/>
  <c r="N249" i="16"/>
  <c r="N250" i="16"/>
  <c r="BV250" i="16"/>
  <c r="CH249" i="16"/>
  <c r="L49" i="5"/>
  <c r="CT249" i="16"/>
  <c r="Z250" i="16"/>
  <c r="CT86" i="16"/>
  <c r="K87" i="5" s="1"/>
  <c r="CT156" i="16"/>
  <c r="K94" i="5" s="1"/>
  <c r="CT106" i="16"/>
  <c r="K89" i="5" s="1"/>
  <c r="CT236" i="16"/>
  <c r="K102" i="5" s="1"/>
  <c r="CT126" i="16"/>
  <c r="K91" i="5" s="1"/>
  <c r="CT246" i="16"/>
  <c r="K103" i="5" s="1"/>
  <c r="CT96" i="16"/>
  <c r="K88" i="5" s="1"/>
  <c r="CT76" i="16"/>
  <c r="CT46" i="16"/>
  <c r="K83" i="5" s="1"/>
  <c r="CT226" i="16"/>
  <c r="K101" i="5" s="1"/>
  <c r="CT56" i="16"/>
  <c r="CT66" i="16"/>
  <c r="CT186" i="16"/>
  <c r="K97" i="5" s="1"/>
  <c r="CT216" i="16"/>
  <c r="K100" i="5" s="1"/>
  <c r="CT206" i="16"/>
  <c r="K99" i="5" s="1"/>
  <c r="CT196" i="16"/>
  <c r="K98" i="5" s="1"/>
  <c r="CT166" i="16"/>
  <c r="K95" i="5" s="1"/>
  <c r="CT146" i="16"/>
  <c r="K93" i="5" s="1"/>
  <c r="CT116" i="16"/>
  <c r="K90" i="5" s="1"/>
  <c r="CT36" i="16"/>
  <c r="CT26" i="16"/>
  <c r="D6" i="4"/>
  <c r="L138" i="5" l="1"/>
  <c r="D128" i="5"/>
  <c r="I117" i="5"/>
  <c r="K117" i="5"/>
  <c r="J120" i="5"/>
  <c r="K120" i="5"/>
  <c r="G35" i="5"/>
  <c r="I128" i="5"/>
  <c r="K128" i="5"/>
  <c r="J125" i="5"/>
  <c r="K125" i="5"/>
  <c r="G31" i="5"/>
  <c r="J129" i="5"/>
  <c r="K129" i="5"/>
  <c r="D123" i="5"/>
  <c r="I127" i="5"/>
  <c r="K127" i="5"/>
  <c r="J131" i="5"/>
  <c r="K131" i="5"/>
  <c r="I113" i="5"/>
  <c r="K113" i="5"/>
  <c r="D132" i="5"/>
  <c r="I118" i="5"/>
  <c r="K118" i="5"/>
  <c r="J124" i="5"/>
  <c r="K124" i="5"/>
  <c r="I130" i="5"/>
  <c r="K130" i="5"/>
  <c r="I123" i="5"/>
  <c r="K123" i="5"/>
  <c r="J133" i="5"/>
  <c r="K133" i="5"/>
  <c r="J121" i="5"/>
  <c r="K121" i="5"/>
  <c r="J132" i="5"/>
  <c r="K132" i="5"/>
  <c r="I119" i="5"/>
  <c r="K119" i="5"/>
  <c r="G38" i="19"/>
  <c r="G22" i="19"/>
  <c r="G42" i="19"/>
  <c r="G37" i="19"/>
  <c r="G30" i="19"/>
  <c r="G27" i="19"/>
  <c r="G29" i="19"/>
  <c r="G31" i="19"/>
  <c r="G26" i="19"/>
  <c r="G40" i="19"/>
  <c r="G34" i="19"/>
  <c r="G41" i="19"/>
  <c r="G32" i="19"/>
  <c r="G28" i="19"/>
  <c r="G35" i="19"/>
  <c r="G33" i="19"/>
  <c r="G39" i="19"/>
  <c r="G36" i="19"/>
  <c r="D129" i="5"/>
  <c r="K31" i="5"/>
  <c r="K35" i="5"/>
  <c r="I133" i="5"/>
  <c r="I131" i="5"/>
  <c r="I132" i="5"/>
  <c r="K49" i="5"/>
  <c r="J79" i="5"/>
  <c r="D49" i="5"/>
  <c r="J49" i="5"/>
  <c r="D126" i="5"/>
  <c r="D115" i="5"/>
  <c r="I121" i="5"/>
  <c r="E49" i="5"/>
  <c r="J119" i="5"/>
  <c r="D127" i="5"/>
  <c r="D112" i="5"/>
  <c r="D119" i="5"/>
  <c r="D122" i="5"/>
  <c r="D118" i="5"/>
  <c r="J118" i="5"/>
  <c r="J130" i="5"/>
  <c r="I129" i="5"/>
  <c r="J127" i="5"/>
  <c r="I124" i="5"/>
  <c r="J123" i="5"/>
  <c r="I125" i="5"/>
  <c r="J117" i="5"/>
  <c r="J113" i="5"/>
  <c r="F109" i="5"/>
  <c r="G109" i="5"/>
  <c r="G154" i="5" s="1"/>
  <c r="J128" i="5"/>
  <c r="I120" i="5"/>
  <c r="K81" i="5"/>
  <c r="K82" i="5"/>
  <c r="K112" i="5" s="1"/>
  <c r="K85" i="5"/>
  <c r="K115" i="5" s="1"/>
  <c r="D113" i="5"/>
  <c r="D117" i="5"/>
  <c r="D121" i="5"/>
  <c r="D124" i="5"/>
  <c r="D133" i="19"/>
  <c r="D117" i="19"/>
  <c r="E110" i="19"/>
  <c r="E79" i="19"/>
  <c r="K84" i="5"/>
  <c r="K114" i="5" s="1"/>
  <c r="D118" i="19"/>
  <c r="D125" i="19"/>
  <c r="D116" i="19"/>
  <c r="D120" i="19"/>
  <c r="D125" i="5"/>
  <c r="D116" i="5"/>
  <c r="D120" i="5"/>
  <c r="E109" i="5"/>
  <c r="E158" i="5" s="1"/>
  <c r="D49" i="19"/>
  <c r="H111" i="19"/>
  <c r="I111" i="19"/>
  <c r="J111" i="19"/>
  <c r="E49" i="19"/>
  <c r="K49" i="19"/>
  <c r="D114" i="19"/>
  <c r="D133" i="5"/>
  <c r="K86" i="5"/>
  <c r="K116" i="5" s="1"/>
  <c r="D79" i="5"/>
  <c r="H111" i="5"/>
  <c r="D114" i="5"/>
  <c r="E79" i="5"/>
  <c r="D129" i="19"/>
  <c r="H110" i="19"/>
  <c r="J79" i="19"/>
  <c r="I110" i="19"/>
  <c r="J110" i="19"/>
  <c r="J49" i="19"/>
  <c r="D131" i="5"/>
  <c r="D130" i="19"/>
  <c r="D111" i="19"/>
  <c r="D79" i="19"/>
  <c r="D110" i="19"/>
  <c r="J110" i="5"/>
  <c r="H110" i="5"/>
  <c r="I110" i="5"/>
  <c r="D131" i="19"/>
  <c r="D130" i="5"/>
  <c r="D111" i="5"/>
  <c r="D110" i="5"/>
  <c r="CT250" i="16"/>
  <c r="G33" i="5" l="1"/>
  <c r="K34" i="5"/>
  <c r="K29" i="5"/>
  <c r="K42" i="5"/>
  <c r="K33" i="5"/>
  <c r="G19" i="5"/>
  <c r="G26" i="5"/>
  <c r="J111" i="5"/>
  <c r="K111" i="5"/>
  <c r="K40" i="5"/>
  <c r="K37" i="5"/>
  <c r="J34" i="19"/>
  <c r="I34" i="19"/>
  <c r="H34" i="19"/>
  <c r="L34" i="19" a="1"/>
  <c r="L34" i="19" s="1"/>
  <c r="M34" i="19" s="1"/>
  <c r="L36" i="19" a="1"/>
  <c r="L36" i="19" s="1"/>
  <c r="M36" i="19" s="1"/>
  <c r="I36" i="19"/>
  <c r="J36" i="19"/>
  <c r="H36" i="19"/>
  <c r="L28" i="19" a="1"/>
  <c r="L28" i="19" s="1"/>
  <c r="M28" i="19" s="1"/>
  <c r="I28" i="19"/>
  <c r="J28" i="19"/>
  <c r="H28" i="19"/>
  <c r="H27" i="19"/>
  <c r="L27" i="19" a="1"/>
  <c r="L27" i="19" s="1"/>
  <c r="M27" i="19" s="1"/>
  <c r="I27" i="19"/>
  <c r="J27" i="19"/>
  <c r="I22" i="19"/>
  <c r="L22" i="19" a="1"/>
  <c r="L22" i="19" s="1"/>
  <c r="M22" i="19" s="1"/>
  <c r="J22" i="19"/>
  <c r="H22" i="19"/>
  <c r="H42" i="19"/>
  <c r="J42" i="19"/>
  <c r="I42" i="19"/>
  <c r="L42" i="19" a="1"/>
  <c r="L42" i="19" s="1"/>
  <c r="M42" i="19" s="1"/>
  <c r="J40" i="19"/>
  <c r="I40" i="19"/>
  <c r="H40" i="19"/>
  <c r="L40" i="19" a="1"/>
  <c r="L40" i="19" s="1"/>
  <c r="M40" i="19" s="1"/>
  <c r="L29" i="19" a="1"/>
  <c r="L29" i="19" s="1"/>
  <c r="M29" i="19" s="1"/>
  <c r="H29" i="19"/>
  <c r="I29" i="19"/>
  <c r="J29" i="19"/>
  <c r="K20" i="19"/>
  <c r="H39" i="19"/>
  <c r="J39" i="19"/>
  <c r="L39" i="19" a="1"/>
  <c r="L39" i="19" s="1"/>
  <c r="M39" i="19" s="1"/>
  <c r="I39" i="19"/>
  <c r="L32" i="19" a="1"/>
  <c r="L32" i="19" s="1"/>
  <c r="M32" i="19" s="1"/>
  <c r="I32" i="19"/>
  <c r="H32" i="19"/>
  <c r="J32" i="19"/>
  <c r="H26" i="19"/>
  <c r="L26" i="19" a="1"/>
  <c r="L26" i="19" s="1"/>
  <c r="M26" i="19" s="1"/>
  <c r="I26" i="19"/>
  <c r="J26" i="19"/>
  <c r="H37" i="19"/>
  <c r="J37" i="19"/>
  <c r="L37" i="19" a="1"/>
  <c r="L37" i="19" s="1"/>
  <c r="M37" i="19" s="1"/>
  <c r="I37" i="19"/>
  <c r="I35" i="19"/>
  <c r="L35" i="19" a="1"/>
  <c r="L35" i="19" s="1"/>
  <c r="M35" i="19" s="1"/>
  <c r="H35" i="19"/>
  <c r="J35" i="19"/>
  <c r="K19" i="19"/>
  <c r="I33" i="19"/>
  <c r="H33" i="19"/>
  <c r="J33" i="19"/>
  <c r="L33" i="19" a="1"/>
  <c r="L33" i="19" s="1"/>
  <c r="M33" i="19" s="1"/>
  <c r="L41" i="19" a="1"/>
  <c r="L41" i="19" s="1"/>
  <c r="M41" i="19" s="1"/>
  <c r="I41" i="19"/>
  <c r="J41" i="19"/>
  <c r="H41" i="19"/>
  <c r="H31" i="19"/>
  <c r="J31" i="19"/>
  <c r="I31" i="19"/>
  <c r="L31" i="19" a="1"/>
  <c r="L31" i="19" s="1"/>
  <c r="M31" i="19" s="1"/>
  <c r="I30" i="19"/>
  <c r="H30" i="19"/>
  <c r="L30" i="19" a="1"/>
  <c r="L30" i="19" s="1"/>
  <c r="M30" i="19" s="1"/>
  <c r="J30" i="19"/>
  <c r="I38" i="19"/>
  <c r="J38" i="19"/>
  <c r="H38" i="19"/>
  <c r="L38" i="19" a="1"/>
  <c r="L38" i="19" s="1"/>
  <c r="M38" i="19" s="1"/>
  <c r="E157" i="5"/>
  <c r="K19" i="5"/>
  <c r="G40" i="5"/>
  <c r="E159" i="5"/>
  <c r="E151" i="5"/>
  <c r="H35" i="5"/>
  <c r="J35" i="5"/>
  <c r="I35" i="5"/>
  <c r="H31" i="5"/>
  <c r="I31" i="5"/>
  <c r="J31" i="5"/>
  <c r="G20" i="19"/>
  <c r="L31" i="5" a="1"/>
  <c r="L31" i="5" s="1"/>
  <c r="M31" i="5" s="1"/>
  <c r="L35" i="5" a="1"/>
  <c r="L35" i="5" s="1"/>
  <c r="M35" i="5" s="1"/>
  <c r="E141" i="5"/>
  <c r="E153" i="5"/>
  <c r="G139" i="5"/>
  <c r="G146" i="5"/>
  <c r="E148" i="5"/>
  <c r="E161" i="5"/>
  <c r="I111" i="5"/>
  <c r="E162" i="5"/>
  <c r="E149" i="5"/>
  <c r="F160" i="5"/>
  <c r="F162" i="5"/>
  <c r="F161" i="5"/>
  <c r="F148" i="5"/>
  <c r="F158" i="5"/>
  <c r="F157" i="5"/>
  <c r="F156" i="5"/>
  <c r="F143" i="5"/>
  <c r="G153" i="5"/>
  <c r="F152" i="5"/>
  <c r="F154" i="5"/>
  <c r="F139" i="5"/>
  <c r="F146" i="5"/>
  <c r="F153" i="5"/>
  <c r="G161" i="5"/>
  <c r="G160" i="5"/>
  <c r="G162" i="5"/>
  <c r="G157" i="5"/>
  <c r="G143" i="5"/>
  <c r="G150" i="5"/>
  <c r="G155" i="5"/>
  <c r="G144" i="5"/>
  <c r="F159" i="5"/>
  <c r="F155" i="5"/>
  <c r="G142" i="5"/>
  <c r="F142" i="5"/>
  <c r="G151" i="5"/>
  <c r="G152" i="5"/>
  <c r="F141" i="5"/>
  <c r="G148" i="5"/>
  <c r="F145" i="5"/>
  <c r="G156" i="5"/>
  <c r="F140" i="5"/>
  <c r="G140" i="5"/>
  <c r="G149" i="5"/>
  <c r="G141" i="5"/>
  <c r="G145" i="5"/>
  <c r="F151" i="5"/>
  <c r="F147" i="5"/>
  <c r="G159" i="5"/>
  <c r="F150" i="5"/>
  <c r="G158" i="5"/>
  <c r="G147" i="5"/>
  <c r="F149" i="5"/>
  <c r="F144" i="5"/>
  <c r="J116" i="5"/>
  <c r="I116" i="5"/>
  <c r="E160" i="5"/>
  <c r="E154" i="5"/>
  <c r="J112" i="19"/>
  <c r="I112" i="19"/>
  <c r="J115" i="5"/>
  <c r="I115" i="5"/>
  <c r="I112" i="5"/>
  <c r="J112" i="5"/>
  <c r="J116" i="19"/>
  <c r="I116" i="19"/>
  <c r="I114" i="19"/>
  <c r="J114" i="19"/>
  <c r="D109" i="5"/>
  <c r="D162" i="5" s="1"/>
  <c r="D109" i="19"/>
  <c r="D140" i="19" s="1"/>
  <c r="E155" i="5"/>
  <c r="E142" i="5"/>
  <c r="J114" i="5"/>
  <c r="I114" i="5"/>
  <c r="E139" i="5"/>
  <c r="E145" i="5"/>
  <c r="E140" i="5"/>
  <c r="E143" i="5"/>
  <c r="K79" i="5"/>
  <c r="H109" i="5"/>
  <c r="E144" i="5"/>
  <c r="E150" i="5"/>
  <c r="E109" i="19"/>
  <c r="E139" i="19" s="1"/>
  <c r="E146" i="5"/>
  <c r="K79" i="19"/>
  <c r="E156" i="5"/>
  <c r="H109" i="19"/>
  <c r="H140" i="19" s="1"/>
  <c r="E152" i="5"/>
  <c r="E147" i="5"/>
  <c r="I115" i="19"/>
  <c r="J115" i="19"/>
  <c r="CG204" i="12"/>
  <c r="BV204" i="12"/>
  <c r="AD204" i="12"/>
  <c r="F33" i="12"/>
  <c r="F17" i="12"/>
  <c r="G17" i="12"/>
  <c r="H17" i="12"/>
  <c r="H193" i="12"/>
  <c r="G193" i="12"/>
  <c r="F193" i="12"/>
  <c r="M192" i="12"/>
  <c r="L192" i="12"/>
  <c r="K192" i="12"/>
  <c r="M191" i="12"/>
  <c r="L191" i="12"/>
  <c r="K191" i="12"/>
  <c r="M190" i="12"/>
  <c r="L190" i="12"/>
  <c r="K190" i="12"/>
  <c r="H185" i="12"/>
  <c r="G185" i="12"/>
  <c r="F185" i="12"/>
  <c r="M184" i="12"/>
  <c r="L184" i="12"/>
  <c r="K184" i="12"/>
  <c r="M183" i="12"/>
  <c r="L183" i="12"/>
  <c r="K183" i="12"/>
  <c r="M182" i="12"/>
  <c r="L182" i="12"/>
  <c r="K182" i="12"/>
  <c r="H201" i="12"/>
  <c r="G201" i="12"/>
  <c r="F201" i="12"/>
  <c r="M200" i="12"/>
  <c r="L200" i="12"/>
  <c r="K200" i="12"/>
  <c r="M199" i="12"/>
  <c r="L199" i="12"/>
  <c r="K199" i="12"/>
  <c r="M198" i="12"/>
  <c r="L198" i="12"/>
  <c r="K198" i="12"/>
  <c r="H177" i="12"/>
  <c r="G177" i="12"/>
  <c r="F177" i="12"/>
  <c r="M176" i="12"/>
  <c r="L176" i="12"/>
  <c r="K176" i="12"/>
  <c r="M175" i="12"/>
  <c r="L175" i="12"/>
  <c r="K175" i="12"/>
  <c r="M174" i="12"/>
  <c r="L174" i="12"/>
  <c r="K174" i="12"/>
  <c r="H169" i="12"/>
  <c r="G169" i="12"/>
  <c r="F169" i="12"/>
  <c r="M168" i="12"/>
  <c r="L168" i="12"/>
  <c r="K168" i="12"/>
  <c r="M167" i="12"/>
  <c r="L167" i="12"/>
  <c r="K167" i="12"/>
  <c r="M166" i="12"/>
  <c r="L166" i="12"/>
  <c r="K166" i="12"/>
  <c r="H161" i="12"/>
  <c r="G161" i="12"/>
  <c r="F161" i="12"/>
  <c r="M160" i="12"/>
  <c r="L160" i="12"/>
  <c r="K160" i="12"/>
  <c r="M159" i="12"/>
  <c r="L159" i="12"/>
  <c r="K159" i="12"/>
  <c r="M158" i="12"/>
  <c r="L158" i="12"/>
  <c r="K158" i="12"/>
  <c r="H153" i="12"/>
  <c r="G153" i="12"/>
  <c r="F153" i="12"/>
  <c r="M152" i="12"/>
  <c r="L152" i="12"/>
  <c r="K152" i="12"/>
  <c r="M151" i="12"/>
  <c r="L151" i="12"/>
  <c r="K151" i="12"/>
  <c r="M150" i="12"/>
  <c r="L150" i="12"/>
  <c r="K150" i="12"/>
  <c r="H145" i="12"/>
  <c r="G145" i="12"/>
  <c r="F145" i="12"/>
  <c r="H146" i="12" s="1"/>
  <c r="D66" i="4" s="1"/>
  <c r="M144" i="12"/>
  <c r="L144" i="12"/>
  <c r="K144" i="12"/>
  <c r="M143" i="12"/>
  <c r="L143" i="12"/>
  <c r="K143" i="12"/>
  <c r="M142" i="12"/>
  <c r="L142" i="12"/>
  <c r="K142" i="12"/>
  <c r="H137" i="12"/>
  <c r="G137" i="12"/>
  <c r="F137" i="12"/>
  <c r="M136" i="12"/>
  <c r="L136" i="12"/>
  <c r="K136" i="12"/>
  <c r="M135" i="12"/>
  <c r="L135" i="12"/>
  <c r="K135" i="12"/>
  <c r="M134" i="12"/>
  <c r="L134" i="12"/>
  <c r="K134" i="12"/>
  <c r="H129" i="12"/>
  <c r="G129" i="12"/>
  <c r="F129" i="12"/>
  <c r="M128" i="12"/>
  <c r="L128" i="12"/>
  <c r="K128" i="12"/>
  <c r="M127" i="12"/>
  <c r="L127" i="12"/>
  <c r="K127" i="12"/>
  <c r="M126" i="12"/>
  <c r="L126" i="12"/>
  <c r="K126" i="12"/>
  <c r="H121" i="12"/>
  <c r="G121" i="12"/>
  <c r="F121" i="12"/>
  <c r="M120" i="12"/>
  <c r="L120" i="12"/>
  <c r="K120" i="12"/>
  <c r="M119" i="12"/>
  <c r="L119" i="12"/>
  <c r="K119" i="12"/>
  <c r="M118" i="12"/>
  <c r="L118" i="12"/>
  <c r="K118" i="12"/>
  <c r="H113" i="12"/>
  <c r="G113" i="12"/>
  <c r="F113" i="12"/>
  <c r="M112" i="12"/>
  <c r="L112" i="12"/>
  <c r="K112" i="12"/>
  <c r="M111" i="12"/>
  <c r="L111" i="12"/>
  <c r="K111" i="12"/>
  <c r="M110" i="12"/>
  <c r="L110" i="12"/>
  <c r="K110" i="12"/>
  <c r="H105" i="12"/>
  <c r="G105" i="12"/>
  <c r="F105" i="12"/>
  <c r="M104" i="12"/>
  <c r="L104" i="12"/>
  <c r="K104" i="12"/>
  <c r="M103" i="12"/>
  <c r="L103" i="12"/>
  <c r="K103" i="12"/>
  <c r="M102" i="12"/>
  <c r="L102" i="12"/>
  <c r="K102" i="12"/>
  <c r="H97" i="12"/>
  <c r="G97" i="12"/>
  <c r="F97" i="12"/>
  <c r="M96" i="12"/>
  <c r="L96" i="12"/>
  <c r="K96" i="12"/>
  <c r="M95" i="12"/>
  <c r="L95" i="12"/>
  <c r="K95" i="12"/>
  <c r="M94" i="12"/>
  <c r="L94" i="12"/>
  <c r="K94" i="12"/>
  <c r="H89" i="12"/>
  <c r="G89" i="12"/>
  <c r="F89" i="12"/>
  <c r="M88" i="12"/>
  <c r="L88" i="12"/>
  <c r="K88" i="12"/>
  <c r="M87" i="12"/>
  <c r="L87" i="12"/>
  <c r="K87" i="12"/>
  <c r="M86" i="12"/>
  <c r="L86" i="12"/>
  <c r="K86" i="12"/>
  <c r="H81" i="12"/>
  <c r="G81" i="12"/>
  <c r="F81" i="12"/>
  <c r="M80" i="12"/>
  <c r="L80" i="12"/>
  <c r="K80" i="12"/>
  <c r="M79" i="12"/>
  <c r="L79" i="12"/>
  <c r="K79" i="12"/>
  <c r="M78" i="12"/>
  <c r="L78" i="12"/>
  <c r="K78" i="12"/>
  <c r="H73" i="12"/>
  <c r="G73" i="12"/>
  <c r="H74" i="12" s="1"/>
  <c r="D57" i="4" s="1"/>
  <c r="F73" i="12"/>
  <c r="M72" i="12"/>
  <c r="L72" i="12"/>
  <c r="K72" i="12"/>
  <c r="M71" i="12"/>
  <c r="L71" i="12"/>
  <c r="K71" i="12"/>
  <c r="M70" i="12"/>
  <c r="L70" i="12"/>
  <c r="K70" i="12"/>
  <c r="H65" i="12"/>
  <c r="G65" i="12"/>
  <c r="F65" i="12"/>
  <c r="M64" i="12"/>
  <c r="L64" i="12"/>
  <c r="K64" i="12"/>
  <c r="M63" i="12"/>
  <c r="L63" i="12"/>
  <c r="K63" i="12"/>
  <c r="M62" i="12"/>
  <c r="L62" i="12"/>
  <c r="K62" i="12"/>
  <c r="H57" i="12"/>
  <c r="G57" i="12"/>
  <c r="F57" i="12"/>
  <c r="M56" i="12"/>
  <c r="L56" i="12"/>
  <c r="K56" i="12"/>
  <c r="M55" i="12"/>
  <c r="L55" i="12"/>
  <c r="K55" i="12"/>
  <c r="M54" i="12"/>
  <c r="L54" i="12"/>
  <c r="K54" i="12"/>
  <c r="H49" i="12"/>
  <c r="G49" i="12"/>
  <c r="H50" i="12" s="1"/>
  <c r="D54" i="4" s="1"/>
  <c r="F49" i="12"/>
  <c r="M48" i="12"/>
  <c r="L48" i="12"/>
  <c r="K48" i="12"/>
  <c r="M47" i="12"/>
  <c r="L47" i="12"/>
  <c r="K47" i="12"/>
  <c r="M46" i="12"/>
  <c r="L46" i="12"/>
  <c r="K46" i="12"/>
  <c r="H41" i="12"/>
  <c r="G41" i="12"/>
  <c r="F41" i="12"/>
  <c r="M40" i="12"/>
  <c r="L40" i="12"/>
  <c r="K40" i="12"/>
  <c r="M39" i="12"/>
  <c r="L39" i="12"/>
  <c r="K39" i="12"/>
  <c r="M38" i="12"/>
  <c r="L38" i="12"/>
  <c r="K38" i="12"/>
  <c r="H33" i="12"/>
  <c r="G33" i="12"/>
  <c r="M32" i="12"/>
  <c r="L32" i="12"/>
  <c r="K32" i="12"/>
  <c r="M31" i="12"/>
  <c r="L31" i="12"/>
  <c r="L33" i="12" s="1"/>
  <c r="K31" i="12"/>
  <c r="M30" i="12"/>
  <c r="L30" i="12"/>
  <c r="K30" i="12"/>
  <c r="H25" i="12"/>
  <c r="G25" i="12"/>
  <c r="F25" i="12"/>
  <c r="M24" i="12"/>
  <c r="L24" i="12"/>
  <c r="K24" i="12"/>
  <c r="M23" i="12"/>
  <c r="L23" i="12"/>
  <c r="K23" i="12"/>
  <c r="M22" i="12"/>
  <c r="L22" i="12"/>
  <c r="L25" i="12" s="1"/>
  <c r="K22" i="12"/>
  <c r="M16" i="12"/>
  <c r="L16" i="12"/>
  <c r="K16" i="12"/>
  <c r="M15" i="12"/>
  <c r="L15" i="12"/>
  <c r="K15" i="12"/>
  <c r="M14" i="12"/>
  <c r="L14" i="12"/>
  <c r="K14" i="12"/>
  <c r="F73" i="4"/>
  <c r="F72" i="4"/>
  <c r="F71" i="4"/>
  <c r="F70" i="4"/>
  <c r="F69" i="4"/>
  <c r="F68" i="4"/>
  <c r="F67" i="4"/>
  <c r="F66" i="4"/>
  <c r="F65" i="4"/>
  <c r="F64" i="4"/>
  <c r="F63" i="4"/>
  <c r="F62" i="4"/>
  <c r="F61" i="4"/>
  <c r="F60" i="4"/>
  <c r="F59" i="4"/>
  <c r="F58" i="4"/>
  <c r="F57" i="4"/>
  <c r="F56" i="4"/>
  <c r="F55" i="4"/>
  <c r="F54" i="4"/>
  <c r="F53" i="4"/>
  <c r="F52" i="4"/>
  <c r="F51" i="4"/>
  <c r="F50" i="4"/>
  <c r="J73" i="4"/>
  <c r="J72" i="4"/>
  <c r="J71" i="4"/>
  <c r="J70" i="4"/>
  <c r="J69" i="4"/>
  <c r="J68" i="4"/>
  <c r="J67" i="4"/>
  <c r="J66" i="4"/>
  <c r="J65" i="4"/>
  <c r="J64" i="4"/>
  <c r="J63" i="4"/>
  <c r="J62" i="4"/>
  <c r="J61" i="4"/>
  <c r="J60" i="4"/>
  <c r="J59" i="4"/>
  <c r="J58" i="4"/>
  <c r="J57" i="4"/>
  <c r="J56" i="4"/>
  <c r="J55" i="4"/>
  <c r="J54" i="4"/>
  <c r="J53" i="4"/>
  <c r="J52" i="4"/>
  <c r="J51" i="4"/>
  <c r="J50" i="4"/>
  <c r="K73" i="4"/>
  <c r="K72" i="4"/>
  <c r="K71" i="4"/>
  <c r="K70" i="4"/>
  <c r="K69" i="4"/>
  <c r="K68" i="4"/>
  <c r="K67" i="4"/>
  <c r="K66" i="4"/>
  <c r="K65" i="4"/>
  <c r="K64" i="4"/>
  <c r="K63" i="4"/>
  <c r="K62" i="4"/>
  <c r="K61" i="4"/>
  <c r="K60" i="4"/>
  <c r="K59" i="4"/>
  <c r="K58" i="4"/>
  <c r="K57" i="4"/>
  <c r="K56" i="4"/>
  <c r="K55" i="4"/>
  <c r="K54" i="4"/>
  <c r="K53" i="4"/>
  <c r="K52" i="4"/>
  <c r="K51" i="4"/>
  <c r="K50" i="4"/>
  <c r="DG33" i="12"/>
  <c r="D8" i="4"/>
  <c r="D5" i="4"/>
  <c r="G39" i="5" l="1"/>
  <c r="G27" i="5"/>
  <c r="K32" i="5"/>
  <c r="K36" i="5"/>
  <c r="G38" i="5"/>
  <c r="H38" i="5" s="1"/>
  <c r="G41" i="5"/>
  <c r="L41" i="5" s="1" a="1"/>
  <c r="L41" i="5" s="1"/>
  <c r="M41" i="5" s="1"/>
  <c r="G29" i="5"/>
  <c r="L29" i="5" s="1" a="1"/>
  <c r="L29" i="5" s="1"/>
  <c r="M29" i="5" s="1"/>
  <c r="G42" i="5"/>
  <c r="J42" i="5" s="1"/>
  <c r="G32" i="5"/>
  <c r="H32" i="5" s="1"/>
  <c r="G22" i="5"/>
  <c r="J22" i="5" s="1"/>
  <c r="K28" i="5"/>
  <c r="K41" i="5"/>
  <c r="K39" i="5"/>
  <c r="G34" i="5"/>
  <c r="J34" i="5" s="1"/>
  <c r="K26" i="5"/>
  <c r="G36" i="5"/>
  <c r="J36" i="5" s="1"/>
  <c r="G37" i="5"/>
  <c r="H37" i="5" s="1"/>
  <c r="G30" i="5"/>
  <c r="J30" i="5" s="1"/>
  <c r="K22" i="5"/>
  <c r="G24" i="19"/>
  <c r="G23" i="19"/>
  <c r="G25" i="19"/>
  <c r="G25" i="5"/>
  <c r="K38" i="5"/>
  <c r="G23" i="5"/>
  <c r="K27" i="5"/>
  <c r="K30" i="5"/>
  <c r="K20" i="5"/>
  <c r="K109" i="5"/>
  <c r="G21" i="5"/>
  <c r="G28" i="5"/>
  <c r="J28" i="5" s="1"/>
  <c r="G24" i="5"/>
  <c r="H122" i="12"/>
  <c r="D63" i="4" s="1"/>
  <c r="H162" i="12"/>
  <c r="D68" i="4" s="1"/>
  <c r="H186" i="12"/>
  <c r="D71" i="4" s="1"/>
  <c r="H34" i="12"/>
  <c r="D52" i="4" s="1"/>
  <c r="K121" i="12"/>
  <c r="K25" i="19"/>
  <c r="K24" i="19"/>
  <c r="D154" i="5"/>
  <c r="D139" i="5"/>
  <c r="D146" i="5"/>
  <c r="L40" i="5" a="1"/>
  <c r="L40" i="5" s="1"/>
  <c r="M40" i="5" s="1"/>
  <c r="J40" i="5"/>
  <c r="I40" i="5"/>
  <c r="H40" i="5"/>
  <c r="D159" i="5"/>
  <c r="D142" i="5"/>
  <c r="I41" i="5"/>
  <c r="J41" i="5"/>
  <c r="F18" i="19"/>
  <c r="J20" i="19"/>
  <c r="I20" i="19"/>
  <c r="H20" i="19"/>
  <c r="H27" i="5"/>
  <c r="J27" i="5"/>
  <c r="I27" i="5"/>
  <c r="I38" i="5"/>
  <c r="H39" i="5"/>
  <c r="J39" i="5"/>
  <c r="I39" i="5"/>
  <c r="I34" i="5"/>
  <c r="I36" i="5"/>
  <c r="H36" i="5"/>
  <c r="J26" i="5"/>
  <c r="I26" i="5"/>
  <c r="H26" i="5"/>
  <c r="H33" i="5"/>
  <c r="I33" i="5"/>
  <c r="J33" i="5"/>
  <c r="J29" i="5"/>
  <c r="H19" i="5"/>
  <c r="I19" i="5"/>
  <c r="J19" i="5"/>
  <c r="L20" i="19" a="1"/>
  <c r="L20" i="19" s="1"/>
  <c r="M20" i="19" s="1"/>
  <c r="E18" i="19"/>
  <c r="K23" i="19"/>
  <c r="G19" i="19"/>
  <c r="L39" i="5" a="1"/>
  <c r="L39" i="5" s="1"/>
  <c r="M39" i="5" s="1"/>
  <c r="L26" i="5" a="1"/>
  <c r="L26" i="5" s="1"/>
  <c r="M26" i="5" s="1"/>
  <c r="K23" i="5"/>
  <c r="K24" i="5"/>
  <c r="L38" i="5" a="1"/>
  <c r="L38" i="5" s="1"/>
  <c r="M38" i="5" s="1"/>
  <c r="K21" i="5"/>
  <c r="L33" i="5" a="1"/>
  <c r="L33" i="5" s="1"/>
  <c r="M33" i="5" s="1"/>
  <c r="L27" i="5" a="1"/>
  <c r="L27" i="5" s="1"/>
  <c r="M27" i="5" s="1"/>
  <c r="L19" i="5" a="1"/>
  <c r="L19" i="5" s="1"/>
  <c r="M19" i="5" s="1"/>
  <c r="K25" i="5"/>
  <c r="D145" i="5"/>
  <c r="D140" i="5"/>
  <c r="D143" i="5"/>
  <c r="D150" i="5"/>
  <c r="G138" i="5"/>
  <c r="F138" i="5"/>
  <c r="I109" i="19"/>
  <c r="I139" i="19" s="1"/>
  <c r="D146" i="19"/>
  <c r="D154" i="19"/>
  <c r="D159" i="19"/>
  <c r="D147" i="19"/>
  <c r="D160" i="19"/>
  <c r="H139" i="19"/>
  <c r="H158" i="19"/>
  <c r="H145" i="19"/>
  <c r="H157" i="19"/>
  <c r="H150" i="19"/>
  <c r="H149" i="19"/>
  <c r="H143" i="19"/>
  <c r="H160" i="19"/>
  <c r="H159" i="19"/>
  <c r="H154" i="19"/>
  <c r="H161" i="19"/>
  <c r="H144" i="19"/>
  <c r="H141" i="19"/>
  <c r="H151" i="19"/>
  <c r="H162" i="19"/>
  <c r="H156" i="19"/>
  <c r="H155" i="19"/>
  <c r="H146" i="19"/>
  <c r="H142" i="19"/>
  <c r="H152" i="19"/>
  <c r="H147" i="19"/>
  <c r="H153" i="19"/>
  <c r="H148" i="19"/>
  <c r="D151" i="19"/>
  <c r="D144" i="19"/>
  <c r="D150" i="19"/>
  <c r="D161" i="19"/>
  <c r="D156" i="19"/>
  <c r="D152" i="19"/>
  <c r="D153" i="19"/>
  <c r="D142" i="19"/>
  <c r="D141" i="19"/>
  <c r="D155" i="19"/>
  <c r="D157" i="19"/>
  <c r="D148" i="19"/>
  <c r="J109" i="5"/>
  <c r="J145" i="5" s="1"/>
  <c r="E142" i="19"/>
  <c r="E158" i="19"/>
  <c r="E144" i="19"/>
  <c r="E161" i="19"/>
  <c r="E143" i="19"/>
  <c r="E154" i="19"/>
  <c r="E159" i="19"/>
  <c r="E146" i="19"/>
  <c r="E153" i="19"/>
  <c r="E149" i="19"/>
  <c r="E152" i="19"/>
  <c r="E155" i="19"/>
  <c r="E141" i="19"/>
  <c r="E157" i="19"/>
  <c r="E140" i="19"/>
  <c r="E162" i="19"/>
  <c r="E151" i="19"/>
  <c r="E160" i="19"/>
  <c r="E150" i="19"/>
  <c r="E148" i="19"/>
  <c r="E156" i="19"/>
  <c r="E145" i="19"/>
  <c r="E147" i="19"/>
  <c r="D158" i="19"/>
  <c r="D149" i="19"/>
  <c r="D145" i="19"/>
  <c r="D162" i="19"/>
  <c r="H159" i="5"/>
  <c r="H149" i="5"/>
  <c r="H153" i="5"/>
  <c r="H160" i="5"/>
  <c r="H154" i="5"/>
  <c r="H161" i="5"/>
  <c r="H151" i="5"/>
  <c r="H155" i="5"/>
  <c r="H162" i="5"/>
  <c r="H158" i="5"/>
  <c r="H156" i="5"/>
  <c r="H145" i="5"/>
  <c r="H148" i="5"/>
  <c r="H141" i="5"/>
  <c r="H150" i="5"/>
  <c r="H143" i="5"/>
  <c r="H144" i="5"/>
  <c r="H157" i="5"/>
  <c r="H152" i="5"/>
  <c r="H142" i="5"/>
  <c r="H146" i="5"/>
  <c r="H147" i="5"/>
  <c r="E138" i="5"/>
  <c r="D143" i="19"/>
  <c r="J109" i="19"/>
  <c r="J145" i="19" s="1"/>
  <c r="D160" i="5"/>
  <c r="D151" i="5"/>
  <c r="D158" i="5"/>
  <c r="D152" i="5"/>
  <c r="D155" i="5"/>
  <c r="D161" i="5"/>
  <c r="D144" i="5"/>
  <c r="D148" i="5"/>
  <c r="D157" i="5"/>
  <c r="D156" i="5"/>
  <c r="D147" i="5"/>
  <c r="D141" i="5"/>
  <c r="I109" i="5"/>
  <c r="I145" i="5" s="1"/>
  <c r="H139" i="5"/>
  <c r="H140" i="5"/>
  <c r="D139" i="19"/>
  <c r="D149" i="5"/>
  <c r="D153" i="5"/>
  <c r="K185" i="12"/>
  <c r="M169" i="12"/>
  <c r="L153" i="12"/>
  <c r="K145" i="12"/>
  <c r="K129" i="12"/>
  <c r="H130" i="12"/>
  <c r="D64" i="4" s="1"/>
  <c r="L113" i="12"/>
  <c r="M113" i="12"/>
  <c r="K97" i="12"/>
  <c r="M81" i="12"/>
  <c r="L49" i="12"/>
  <c r="M17" i="12"/>
  <c r="L185" i="12"/>
  <c r="K201" i="12"/>
  <c r="H202" i="12"/>
  <c r="D73" i="4" s="1"/>
  <c r="M177" i="12"/>
  <c r="L177" i="12"/>
  <c r="H170" i="12"/>
  <c r="D69" i="4" s="1"/>
  <c r="K161" i="12"/>
  <c r="M145" i="12"/>
  <c r="M105" i="12"/>
  <c r="K105" i="12"/>
  <c r="L97" i="12"/>
  <c r="H98" i="12"/>
  <c r="D60" i="4" s="1"/>
  <c r="L89" i="12"/>
  <c r="M73" i="12"/>
  <c r="K57" i="12"/>
  <c r="K49" i="12"/>
  <c r="M41" i="12"/>
  <c r="K33" i="12"/>
  <c r="K25" i="12"/>
  <c r="L17" i="12"/>
  <c r="H90" i="12"/>
  <c r="D59" i="4" s="1"/>
  <c r="H114" i="12"/>
  <c r="D62" i="4" s="1"/>
  <c r="M49" i="12"/>
  <c r="M50" i="12" s="1"/>
  <c r="D84" i="4" s="1"/>
  <c r="K65" i="12"/>
  <c r="K81" i="12"/>
  <c r="L129" i="12"/>
  <c r="L145" i="12"/>
  <c r="L169" i="12"/>
  <c r="M185" i="12"/>
  <c r="K17" i="12"/>
  <c r="H26" i="12"/>
  <c r="D51" i="4" s="1"/>
  <c r="L65" i="12"/>
  <c r="H66" i="12"/>
  <c r="D56" i="4" s="1"/>
  <c r="L81" i="12"/>
  <c r="H82" i="12"/>
  <c r="D58" i="4" s="1"/>
  <c r="L105" i="12"/>
  <c r="H106" i="12"/>
  <c r="D61" i="4" s="1"/>
  <c r="M129" i="12"/>
  <c r="M153" i="12"/>
  <c r="H18" i="12"/>
  <c r="D50" i="4" s="1"/>
  <c r="L41" i="12"/>
  <c r="H42" i="12"/>
  <c r="D53" i="4" s="1"/>
  <c r="M65" i="12"/>
  <c r="M89" i="12"/>
  <c r="K169" i="12"/>
  <c r="L201" i="12"/>
  <c r="K193" i="12"/>
  <c r="L121" i="12"/>
  <c r="K137" i="12"/>
  <c r="M161" i="12"/>
  <c r="M201" i="12"/>
  <c r="L193" i="12"/>
  <c r="M25" i="12"/>
  <c r="K41" i="12"/>
  <c r="L57" i="12"/>
  <c r="H58" i="12"/>
  <c r="D55" i="4" s="1"/>
  <c r="K73" i="12"/>
  <c r="M97" i="12"/>
  <c r="M121" i="12"/>
  <c r="L137" i="12"/>
  <c r="K153" i="12"/>
  <c r="M154" i="12" s="1"/>
  <c r="D97" i="4" s="1"/>
  <c r="K177" i="12"/>
  <c r="M193" i="12"/>
  <c r="H194" i="12"/>
  <c r="M33" i="12"/>
  <c r="M57" i="12"/>
  <c r="L73" i="12"/>
  <c r="K89" i="12"/>
  <c r="K113" i="12"/>
  <c r="M137" i="12"/>
  <c r="H138" i="12"/>
  <c r="D65" i="4" s="1"/>
  <c r="H154" i="12"/>
  <c r="D67" i="4" s="1"/>
  <c r="L161" i="12"/>
  <c r="M162" i="12" s="1"/>
  <c r="D98" i="4" s="1"/>
  <c r="H178" i="12"/>
  <c r="D70" i="4" s="1"/>
  <c r="DG34" i="12"/>
  <c r="M52" i="4" s="1"/>
  <c r="K49" i="4"/>
  <c r="J49" i="4"/>
  <c r="F49" i="4"/>
  <c r="BP192" i="12"/>
  <c r="BO192" i="12"/>
  <c r="BN192" i="12"/>
  <c r="BP191" i="12"/>
  <c r="BO191" i="12"/>
  <c r="BN191" i="12"/>
  <c r="BP190" i="12"/>
  <c r="BO190" i="12"/>
  <c r="BN190" i="12"/>
  <c r="BP184" i="12"/>
  <c r="BO184" i="12"/>
  <c r="BN184" i="12"/>
  <c r="BP183" i="12"/>
  <c r="BO183" i="12"/>
  <c r="BN183" i="12"/>
  <c r="BP182" i="12"/>
  <c r="BO182" i="12"/>
  <c r="BN182" i="12"/>
  <c r="BP200" i="12"/>
  <c r="BO200" i="12"/>
  <c r="BN200" i="12"/>
  <c r="BP199" i="12"/>
  <c r="BO199" i="12"/>
  <c r="BN199" i="12"/>
  <c r="BP198" i="12"/>
  <c r="BO198" i="12"/>
  <c r="BN198" i="12"/>
  <c r="BP176" i="12"/>
  <c r="BO176" i="12"/>
  <c r="BN176" i="12"/>
  <c r="BP175" i="12"/>
  <c r="BO175" i="12"/>
  <c r="BN175" i="12"/>
  <c r="BP174" i="12"/>
  <c r="BO174" i="12"/>
  <c r="BN174" i="12"/>
  <c r="BP168" i="12"/>
  <c r="BO168" i="12"/>
  <c r="BN168" i="12"/>
  <c r="BP167" i="12"/>
  <c r="BO167" i="12"/>
  <c r="BN167" i="12"/>
  <c r="BP166" i="12"/>
  <c r="BO166" i="12"/>
  <c r="BN166" i="12"/>
  <c r="BP160" i="12"/>
  <c r="BO160" i="12"/>
  <c r="BN160" i="12"/>
  <c r="BP159" i="12"/>
  <c r="BO159" i="12"/>
  <c r="BN159" i="12"/>
  <c r="BP158" i="12"/>
  <c r="BO158" i="12"/>
  <c r="BN158" i="12"/>
  <c r="BP152" i="12"/>
  <c r="BO152" i="12"/>
  <c r="BN152" i="12"/>
  <c r="BP151" i="12"/>
  <c r="BO151" i="12"/>
  <c r="BN151" i="12"/>
  <c r="BP150" i="12"/>
  <c r="BO150" i="12"/>
  <c r="BN150" i="12"/>
  <c r="BP144" i="12"/>
  <c r="BO144" i="12"/>
  <c r="BN144" i="12"/>
  <c r="BP143" i="12"/>
  <c r="BO143" i="12"/>
  <c r="BN143" i="12"/>
  <c r="BP142" i="12"/>
  <c r="BO142" i="12"/>
  <c r="BN142" i="12"/>
  <c r="BP136" i="12"/>
  <c r="BO136" i="12"/>
  <c r="BN136" i="12"/>
  <c r="BP135" i="12"/>
  <c r="BO135" i="12"/>
  <c r="BN135" i="12"/>
  <c r="BP134" i="12"/>
  <c r="BO134" i="12"/>
  <c r="BN134" i="12"/>
  <c r="BP128" i="12"/>
  <c r="BO128" i="12"/>
  <c r="BN128" i="12"/>
  <c r="BP127" i="12"/>
  <c r="BO127" i="12"/>
  <c r="BN127" i="12"/>
  <c r="BP126" i="12"/>
  <c r="BO126" i="12"/>
  <c r="BN126" i="12"/>
  <c r="BP120" i="12"/>
  <c r="BO120" i="12"/>
  <c r="BN120" i="12"/>
  <c r="BP119" i="12"/>
  <c r="BO119" i="12"/>
  <c r="BN119" i="12"/>
  <c r="BP118" i="12"/>
  <c r="BO118" i="12"/>
  <c r="BN118" i="12"/>
  <c r="BP112" i="12"/>
  <c r="BO112" i="12"/>
  <c r="BN112" i="12"/>
  <c r="BP111" i="12"/>
  <c r="BO111" i="12"/>
  <c r="BN111" i="12"/>
  <c r="BP110" i="12"/>
  <c r="BO110" i="12"/>
  <c r="BN110" i="12"/>
  <c r="BP104" i="12"/>
  <c r="BO104" i="12"/>
  <c r="BN104" i="12"/>
  <c r="BP103" i="12"/>
  <c r="BO103" i="12"/>
  <c r="BN103" i="12"/>
  <c r="BP102" i="12"/>
  <c r="BO102" i="12"/>
  <c r="BN102" i="12"/>
  <c r="BP96" i="12"/>
  <c r="BO96" i="12"/>
  <c r="BN96" i="12"/>
  <c r="BP95" i="12"/>
  <c r="BO95" i="12"/>
  <c r="BN95" i="12"/>
  <c r="BP94" i="12"/>
  <c r="BO94" i="12"/>
  <c r="BN94" i="12"/>
  <c r="BP88" i="12"/>
  <c r="BO88" i="12"/>
  <c r="BN88" i="12"/>
  <c r="BP87" i="12"/>
  <c r="BO87" i="12"/>
  <c r="BN87" i="12"/>
  <c r="BP86" i="12"/>
  <c r="BO86" i="12"/>
  <c r="BN86" i="12"/>
  <c r="BP80" i="12"/>
  <c r="BO80" i="12"/>
  <c r="BN80" i="12"/>
  <c r="BP79" i="12"/>
  <c r="BO79" i="12"/>
  <c r="BN79" i="12"/>
  <c r="BP78" i="12"/>
  <c r="BO78" i="12"/>
  <c r="BN78" i="12"/>
  <c r="BP72" i="12"/>
  <c r="BO72" i="12"/>
  <c r="BN72" i="12"/>
  <c r="BP71" i="12"/>
  <c r="BO71" i="12"/>
  <c r="BN71" i="12"/>
  <c r="BP70" i="12"/>
  <c r="BO70" i="12"/>
  <c r="BN70" i="12"/>
  <c r="BP64" i="12"/>
  <c r="BO64" i="12"/>
  <c r="BN64" i="12"/>
  <c r="BP63" i="12"/>
  <c r="BO63" i="12"/>
  <c r="BN63" i="12"/>
  <c r="BP62" i="12"/>
  <c r="BO62" i="12"/>
  <c r="BN62" i="12"/>
  <c r="BP56" i="12"/>
  <c r="BO56" i="12"/>
  <c r="BN56" i="12"/>
  <c r="BP55" i="12"/>
  <c r="BO55" i="12"/>
  <c r="BN55" i="12"/>
  <c r="BP54" i="12"/>
  <c r="BO54" i="12"/>
  <c r="BN54" i="12"/>
  <c r="BP48" i="12"/>
  <c r="BO48" i="12"/>
  <c r="BN48" i="12"/>
  <c r="BP47" i="12"/>
  <c r="BO47" i="12"/>
  <c r="BN47" i="12"/>
  <c r="BP46" i="12"/>
  <c r="BO46" i="12"/>
  <c r="BN46" i="12"/>
  <c r="BP40" i="12"/>
  <c r="BO40" i="12"/>
  <c r="BN40" i="12"/>
  <c r="BP39" i="12"/>
  <c r="BO39" i="12"/>
  <c r="BN39" i="12"/>
  <c r="BP38" i="12"/>
  <c r="BO38" i="12"/>
  <c r="BN38" i="12"/>
  <c r="BP32" i="12"/>
  <c r="BO32" i="12"/>
  <c r="BN32" i="12"/>
  <c r="BP31" i="12"/>
  <c r="BO31" i="12"/>
  <c r="BN31" i="12"/>
  <c r="BP30" i="12"/>
  <c r="BO30" i="12"/>
  <c r="BN30" i="12"/>
  <c r="BP24" i="12"/>
  <c r="BO24" i="12"/>
  <c r="BN24" i="12"/>
  <c r="BP23" i="12"/>
  <c r="BO23" i="12"/>
  <c r="BN23" i="12"/>
  <c r="BP22" i="12"/>
  <c r="BO22" i="12"/>
  <c r="BN22" i="12"/>
  <c r="BP16" i="12"/>
  <c r="BO16" i="12"/>
  <c r="BN16" i="12"/>
  <c r="BP15" i="12"/>
  <c r="BO15" i="12"/>
  <c r="BN15" i="12"/>
  <c r="BP14" i="12"/>
  <c r="BO14" i="12"/>
  <c r="BO17" i="12" s="1"/>
  <c r="BN14" i="12"/>
  <c r="BD192" i="12"/>
  <c r="BC192" i="12"/>
  <c r="BD191" i="12"/>
  <c r="BC191" i="12"/>
  <c r="BD190" i="12"/>
  <c r="BC190" i="12"/>
  <c r="BD184" i="12"/>
  <c r="BC184" i="12"/>
  <c r="BD183" i="12"/>
  <c r="BC183" i="12"/>
  <c r="BD182" i="12"/>
  <c r="BC182" i="12"/>
  <c r="BD200" i="12"/>
  <c r="BC200" i="12"/>
  <c r="BD199" i="12"/>
  <c r="BC199" i="12"/>
  <c r="BD198" i="12"/>
  <c r="BC198" i="12"/>
  <c r="BD176" i="12"/>
  <c r="BC176" i="12"/>
  <c r="BD175" i="12"/>
  <c r="BC175" i="12"/>
  <c r="BD174" i="12"/>
  <c r="BC174" i="12"/>
  <c r="BD168" i="12"/>
  <c r="BC168" i="12"/>
  <c r="BD167" i="12"/>
  <c r="BC167" i="12"/>
  <c r="BD166" i="12"/>
  <c r="BC166" i="12"/>
  <c r="BD160" i="12"/>
  <c r="BC160" i="12"/>
  <c r="BD159" i="12"/>
  <c r="BC159" i="12"/>
  <c r="BD158" i="12"/>
  <c r="BC158" i="12"/>
  <c r="BD152" i="12"/>
  <c r="BC152" i="12"/>
  <c r="BD151" i="12"/>
  <c r="BC151" i="12"/>
  <c r="BD150" i="12"/>
  <c r="BC150" i="12"/>
  <c r="BD144" i="12"/>
  <c r="BC144" i="12"/>
  <c r="BD143" i="12"/>
  <c r="BC143" i="12"/>
  <c r="BD142" i="12"/>
  <c r="BC142" i="12"/>
  <c r="BD136" i="12"/>
  <c r="BC136" i="12"/>
  <c r="BD135" i="12"/>
  <c r="BC135" i="12"/>
  <c r="BD134" i="12"/>
  <c r="BC134" i="12"/>
  <c r="BD128" i="12"/>
  <c r="BC128" i="12"/>
  <c r="BD127" i="12"/>
  <c r="BC127" i="12"/>
  <c r="BD126" i="12"/>
  <c r="BC126" i="12"/>
  <c r="BD120" i="12"/>
  <c r="BC120" i="12"/>
  <c r="BD119" i="12"/>
  <c r="BC119" i="12"/>
  <c r="BD118" i="12"/>
  <c r="BC118" i="12"/>
  <c r="BD112" i="12"/>
  <c r="BC112" i="12"/>
  <c r="BD111" i="12"/>
  <c r="BC111" i="12"/>
  <c r="BD110" i="12"/>
  <c r="BC110" i="12"/>
  <c r="BD104" i="12"/>
  <c r="BC104" i="12"/>
  <c r="BD103" i="12"/>
  <c r="BC103" i="12"/>
  <c r="BD102" i="12"/>
  <c r="BC102" i="12"/>
  <c r="BD96" i="12"/>
  <c r="BC96" i="12"/>
  <c r="BD95" i="12"/>
  <c r="BC95" i="12"/>
  <c r="BD94" i="12"/>
  <c r="BC94" i="12"/>
  <c r="BD88" i="12"/>
  <c r="BC88" i="12"/>
  <c r="BD87" i="12"/>
  <c r="BC87" i="12"/>
  <c r="BD86" i="12"/>
  <c r="BC86" i="12"/>
  <c r="BE80" i="12"/>
  <c r="BD80" i="12"/>
  <c r="BC80" i="12"/>
  <c r="BE79" i="12"/>
  <c r="BD79" i="12"/>
  <c r="BC79" i="12"/>
  <c r="BE78" i="12"/>
  <c r="BD78" i="12"/>
  <c r="BC78" i="12"/>
  <c r="BE72" i="12"/>
  <c r="BD72" i="12"/>
  <c r="BC72" i="12"/>
  <c r="BE71" i="12"/>
  <c r="BD71" i="12"/>
  <c r="BC71" i="12"/>
  <c r="BE70" i="12"/>
  <c r="BD70" i="12"/>
  <c r="BC70" i="12"/>
  <c r="BE64" i="12"/>
  <c r="BD64" i="12"/>
  <c r="BC64" i="12"/>
  <c r="BE63" i="12"/>
  <c r="BD63" i="12"/>
  <c r="BC63" i="12"/>
  <c r="BE62" i="12"/>
  <c r="BD62" i="12"/>
  <c r="BC62" i="12"/>
  <c r="BE56" i="12"/>
  <c r="BD56" i="12"/>
  <c r="BC56" i="12"/>
  <c r="BE55" i="12"/>
  <c r="BD55" i="12"/>
  <c r="BC55" i="12"/>
  <c r="BE54" i="12"/>
  <c r="BD54" i="12"/>
  <c r="BC54" i="12"/>
  <c r="BE48" i="12"/>
  <c r="BD48" i="12"/>
  <c r="BC48" i="12"/>
  <c r="BE47" i="12"/>
  <c r="BD47" i="12"/>
  <c r="BC47" i="12"/>
  <c r="BE46" i="12"/>
  <c r="BD46" i="12"/>
  <c r="BC46" i="12"/>
  <c r="BE40" i="12"/>
  <c r="BD40" i="12"/>
  <c r="BC40" i="12"/>
  <c r="BE39" i="12"/>
  <c r="BD39" i="12"/>
  <c r="BC39" i="12"/>
  <c r="BE38" i="12"/>
  <c r="BD38" i="12"/>
  <c r="BC38" i="12"/>
  <c r="BE32" i="12"/>
  <c r="BD32" i="12"/>
  <c r="BC32" i="12"/>
  <c r="BE31" i="12"/>
  <c r="BD31" i="12"/>
  <c r="BC31" i="12"/>
  <c r="BE30" i="12"/>
  <c r="BD30" i="12"/>
  <c r="BC30" i="12"/>
  <c r="BE24" i="12"/>
  <c r="BD24" i="12"/>
  <c r="BC24" i="12"/>
  <c r="BE23" i="12"/>
  <c r="BD23" i="12"/>
  <c r="BC23" i="12"/>
  <c r="BE22" i="12"/>
  <c r="BD22" i="12"/>
  <c r="BC22" i="12"/>
  <c r="BE16" i="12"/>
  <c r="BD16" i="12"/>
  <c r="BC16" i="12"/>
  <c r="BE15" i="12"/>
  <c r="BD15" i="12"/>
  <c r="BC15" i="12"/>
  <c r="BE14" i="12"/>
  <c r="BD14" i="12"/>
  <c r="BC14" i="12"/>
  <c r="AT192" i="12"/>
  <c r="AS192" i="12"/>
  <c r="AR192" i="12"/>
  <c r="AT191" i="12"/>
  <c r="AS191" i="12"/>
  <c r="AR191" i="12"/>
  <c r="AT190" i="12"/>
  <c r="AS190" i="12"/>
  <c r="AR190" i="12"/>
  <c r="AT184" i="12"/>
  <c r="AS184" i="12"/>
  <c r="AR184" i="12"/>
  <c r="AT183" i="12"/>
  <c r="AS183" i="12"/>
  <c r="AR183" i="12"/>
  <c r="AT182" i="12"/>
  <c r="AS182" i="12"/>
  <c r="AR182" i="12"/>
  <c r="AT200" i="12"/>
  <c r="AS200" i="12"/>
  <c r="AR200" i="12"/>
  <c r="AT199" i="12"/>
  <c r="AS199" i="12"/>
  <c r="AR199" i="12"/>
  <c r="AT198" i="12"/>
  <c r="AS198" i="12"/>
  <c r="AR198" i="12"/>
  <c r="AT176" i="12"/>
  <c r="AS176" i="12"/>
  <c r="AR176" i="12"/>
  <c r="AT175" i="12"/>
  <c r="AS175" i="12"/>
  <c r="AR175" i="12"/>
  <c r="AT174" i="12"/>
  <c r="AS174" i="12"/>
  <c r="AR174" i="12"/>
  <c r="AT168" i="12"/>
  <c r="AS168" i="12"/>
  <c r="AR168" i="12"/>
  <c r="AT167" i="12"/>
  <c r="AS167" i="12"/>
  <c r="AR167" i="12"/>
  <c r="AT166" i="12"/>
  <c r="AS166" i="12"/>
  <c r="AR166" i="12"/>
  <c r="AT160" i="12"/>
  <c r="AS160" i="12"/>
  <c r="AR160" i="12"/>
  <c r="AT159" i="12"/>
  <c r="AS159" i="12"/>
  <c r="AR159" i="12"/>
  <c r="AT158" i="12"/>
  <c r="AS158" i="12"/>
  <c r="AR158" i="12"/>
  <c r="AT152" i="12"/>
  <c r="AS152" i="12"/>
  <c r="AR152" i="12"/>
  <c r="AT151" i="12"/>
  <c r="AS151" i="12"/>
  <c r="AR151" i="12"/>
  <c r="AT150" i="12"/>
  <c r="AS150" i="12"/>
  <c r="AR150" i="12"/>
  <c r="AT144" i="12"/>
  <c r="AS144" i="12"/>
  <c r="AR144" i="12"/>
  <c r="AT143" i="12"/>
  <c r="AS143" i="12"/>
  <c r="AR143" i="12"/>
  <c r="AT142" i="12"/>
  <c r="AS142" i="12"/>
  <c r="AR142" i="12"/>
  <c r="AT136" i="12"/>
  <c r="AS136" i="12"/>
  <c r="AR136" i="12"/>
  <c r="AT135" i="12"/>
  <c r="AS135" i="12"/>
  <c r="AR135" i="12"/>
  <c r="AT134" i="12"/>
  <c r="AS134" i="12"/>
  <c r="AR134" i="12"/>
  <c r="AT128" i="12"/>
  <c r="AS128" i="12"/>
  <c r="AR128" i="12"/>
  <c r="AT127" i="12"/>
  <c r="AS127" i="12"/>
  <c r="AR127" i="12"/>
  <c r="AT126" i="12"/>
  <c r="AS126" i="12"/>
  <c r="AR126" i="12"/>
  <c r="AT120" i="12"/>
  <c r="AS120" i="12"/>
  <c r="AR120" i="12"/>
  <c r="AT119" i="12"/>
  <c r="AS119" i="12"/>
  <c r="AR119" i="12"/>
  <c r="AT118" i="12"/>
  <c r="AS118" i="12"/>
  <c r="AR118" i="12"/>
  <c r="AT112" i="12"/>
  <c r="AS112" i="12"/>
  <c r="AR112" i="12"/>
  <c r="AT111" i="12"/>
  <c r="AS111" i="12"/>
  <c r="AR111" i="12"/>
  <c r="AT110" i="12"/>
  <c r="AS110" i="12"/>
  <c r="AR110" i="12"/>
  <c r="AT104" i="12"/>
  <c r="AS104" i="12"/>
  <c r="AR104" i="12"/>
  <c r="AT103" i="12"/>
  <c r="AS103" i="12"/>
  <c r="AR103" i="12"/>
  <c r="AT102" i="12"/>
  <c r="AS102" i="12"/>
  <c r="AR102" i="12"/>
  <c r="AT96" i="12"/>
  <c r="AS96" i="12"/>
  <c r="AR96" i="12"/>
  <c r="AT95" i="12"/>
  <c r="AS95" i="12"/>
  <c r="AR95" i="12"/>
  <c r="AT94" i="12"/>
  <c r="AS94" i="12"/>
  <c r="AR94" i="12"/>
  <c r="AT88" i="12"/>
  <c r="AS88" i="12"/>
  <c r="AR88" i="12"/>
  <c r="AT87" i="12"/>
  <c r="AS87" i="12"/>
  <c r="AR87" i="12"/>
  <c r="AT86" i="12"/>
  <c r="AS86" i="12"/>
  <c r="AR86" i="12"/>
  <c r="AT80" i="12"/>
  <c r="AS80" i="12"/>
  <c r="AR80" i="12"/>
  <c r="AT79" i="12"/>
  <c r="AS79" i="12"/>
  <c r="AR79" i="12"/>
  <c r="AT78" i="12"/>
  <c r="AS78" i="12"/>
  <c r="AR78" i="12"/>
  <c r="AT72" i="12"/>
  <c r="AS72" i="12"/>
  <c r="AR72" i="12"/>
  <c r="AT71" i="12"/>
  <c r="AS71" i="12"/>
  <c r="AR71" i="12"/>
  <c r="AT70" i="12"/>
  <c r="AS70" i="12"/>
  <c r="AR70" i="12"/>
  <c r="AT64" i="12"/>
  <c r="AS64" i="12"/>
  <c r="AR64" i="12"/>
  <c r="AT63" i="12"/>
  <c r="AS63" i="12"/>
  <c r="AR63" i="12"/>
  <c r="AT62" i="12"/>
  <c r="AS62" i="12"/>
  <c r="AR62" i="12"/>
  <c r="AT56" i="12"/>
  <c r="AS56" i="12"/>
  <c r="AR56" i="12"/>
  <c r="AT55" i="12"/>
  <c r="AS55" i="12"/>
  <c r="AR55" i="12"/>
  <c r="AT54" i="12"/>
  <c r="AS54" i="12"/>
  <c r="AR54" i="12"/>
  <c r="AT48" i="12"/>
  <c r="AS48" i="12"/>
  <c r="AR48" i="12"/>
  <c r="AT47" i="12"/>
  <c r="AS47" i="12"/>
  <c r="AR47" i="12"/>
  <c r="AT46" i="12"/>
  <c r="AS46" i="12"/>
  <c r="AR46" i="12"/>
  <c r="AT40" i="12"/>
  <c r="AS40" i="12"/>
  <c r="AR40" i="12"/>
  <c r="AT39" i="12"/>
  <c r="AS39" i="12"/>
  <c r="AR39" i="12"/>
  <c r="AT38" i="12"/>
  <c r="AS38" i="12"/>
  <c r="AR38" i="12"/>
  <c r="AT32" i="12"/>
  <c r="AS32" i="12"/>
  <c r="AR32" i="12"/>
  <c r="AT31" i="12"/>
  <c r="AS31" i="12"/>
  <c r="AR31" i="12"/>
  <c r="AT30" i="12"/>
  <c r="AS30" i="12"/>
  <c r="AR30" i="12"/>
  <c r="AT24" i="12"/>
  <c r="AS24" i="12"/>
  <c r="AR24" i="12"/>
  <c r="AT23" i="12"/>
  <c r="AS23" i="12"/>
  <c r="AR23" i="12"/>
  <c r="AT22" i="12"/>
  <c r="AS22" i="12"/>
  <c r="AR22" i="12"/>
  <c r="AT16" i="12"/>
  <c r="AS16" i="12"/>
  <c r="AR16" i="12"/>
  <c r="AT15" i="12"/>
  <c r="AS15" i="12"/>
  <c r="AR15" i="12"/>
  <c r="AT14" i="12"/>
  <c r="AS14" i="12"/>
  <c r="AR14" i="12"/>
  <c r="AI192" i="12"/>
  <c r="AH192" i="12"/>
  <c r="AG192" i="12"/>
  <c r="AI191" i="12"/>
  <c r="AH191" i="12"/>
  <c r="AG191" i="12"/>
  <c r="AI190" i="12"/>
  <c r="AH190" i="12"/>
  <c r="AG190" i="12"/>
  <c r="AI184" i="12"/>
  <c r="AH184" i="12"/>
  <c r="AG184" i="12"/>
  <c r="AI183" i="12"/>
  <c r="AH183" i="12"/>
  <c r="AG183" i="12"/>
  <c r="AI182" i="12"/>
  <c r="AH182" i="12"/>
  <c r="AG182" i="12"/>
  <c r="AI200" i="12"/>
  <c r="AH200" i="12"/>
  <c r="AG200" i="12"/>
  <c r="AI199" i="12"/>
  <c r="AH199" i="12"/>
  <c r="AG199" i="12"/>
  <c r="AI198" i="12"/>
  <c r="AH198" i="12"/>
  <c r="AG198" i="12"/>
  <c r="AI176" i="12"/>
  <c r="AH176" i="12"/>
  <c r="AG176" i="12"/>
  <c r="AI175" i="12"/>
  <c r="AH175" i="12"/>
  <c r="AG175" i="12"/>
  <c r="AI174" i="12"/>
  <c r="AH174" i="12"/>
  <c r="AG174" i="12"/>
  <c r="AI168" i="12"/>
  <c r="AH168" i="12"/>
  <c r="AG168" i="12"/>
  <c r="AI167" i="12"/>
  <c r="AH167" i="12"/>
  <c r="AG167" i="12"/>
  <c r="AI166" i="12"/>
  <c r="AH166" i="12"/>
  <c r="AG166" i="12"/>
  <c r="AI160" i="12"/>
  <c r="AH160" i="12"/>
  <c r="AG160" i="12"/>
  <c r="AI159" i="12"/>
  <c r="AH159" i="12"/>
  <c r="AG159" i="12"/>
  <c r="AI158" i="12"/>
  <c r="AH158" i="12"/>
  <c r="AG158" i="12"/>
  <c r="AI152" i="12"/>
  <c r="AH152" i="12"/>
  <c r="AG152" i="12"/>
  <c r="AI151" i="12"/>
  <c r="AH151" i="12"/>
  <c r="AG151" i="12"/>
  <c r="AI150" i="12"/>
  <c r="AH150" i="12"/>
  <c r="AG150" i="12"/>
  <c r="AI144" i="12"/>
  <c r="AH144" i="12"/>
  <c r="AG144" i="12"/>
  <c r="AI143" i="12"/>
  <c r="AH143" i="12"/>
  <c r="AG143" i="12"/>
  <c r="AI142" i="12"/>
  <c r="AH142" i="12"/>
  <c r="AG142" i="12"/>
  <c r="AI136" i="12"/>
  <c r="AH136" i="12"/>
  <c r="AG136" i="12"/>
  <c r="AI135" i="12"/>
  <c r="AH135" i="12"/>
  <c r="AG135" i="12"/>
  <c r="AI134" i="12"/>
  <c r="AH134" i="12"/>
  <c r="AG134" i="12"/>
  <c r="AI128" i="12"/>
  <c r="AH128" i="12"/>
  <c r="AG128" i="12"/>
  <c r="AI127" i="12"/>
  <c r="AH127" i="12"/>
  <c r="AG127" i="12"/>
  <c r="AI126" i="12"/>
  <c r="AH126" i="12"/>
  <c r="AG126" i="12"/>
  <c r="AI120" i="12"/>
  <c r="AH120" i="12"/>
  <c r="AG120" i="12"/>
  <c r="AI119" i="12"/>
  <c r="AH119" i="12"/>
  <c r="AG119" i="12"/>
  <c r="AI118" i="12"/>
  <c r="AH118" i="12"/>
  <c r="AG118" i="12"/>
  <c r="AI112" i="12"/>
  <c r="AH112" i="12"/>
  <c r="AG112" i="12"/>
  <c r="AI111" i="12"/>
  <c r="AH111" i="12"/>
  <c r="AG111" i="12"/>
  <c r="AI110" i="12"/>
  <c r="AH110" i="12"/>
  <c r="AG110" i="12"/>
  <c r="AI104" i="12"/>
  <c r="AH104" i="12"/>
  <c r="AG104" i="12"/>
  <c r="AI103" i="12"/>
  <c r="AH103" i="12"/>
  <c r="AG103" i="12"/>
  <c r="AI102" i="12"/>
  <c r="AH102" i="12"/>
  <c r="AG102" i="12"/>
  <c r="AI96" i="12"/>
  <c r="AH96" i="12"/>
  <c r="AG96" i="12"/>
  <c r="AI95" i="12"/>
  <c r="AH95" i="12"/>
  <c r="AG95" i="12"/>
  <c r="AI94" i="12"/>
  <c r="AH94" i="12"/>
  <c r="AG94" i="12"/>
  <c r="AI88" i="12"/>
  <c r="AH88" i="12"/>
  <c r="AG88" i="12"/>
  <c r="AI87" i="12"/>
  <c r="AH87" i="12"/>
  <c r="AG87" i="12"/>
  <c r="AI86" i="12"/>
  <c r="AH86" i="12"/>
  <c r="AG86" i="12"/>
  <c r="AI80" i="12"/>
  <c r="AH80" i="12"/>
  <c r="AG80" i="12"/>
  <c r="AI79" i="12"/>
  <c r="AH79" i="12"/>
  <c r="AG79" i="12"/>
  <c r="AI78" i="12"/>
  <c r="AH78" i="12"/>
  <c r="AG78" i="12"/>
  <c r="AI72" i="12"/>
  <c r="AH72" i="12"/>
  <c r="AG72" i="12"/>
  <c r="AI71" i="12"/>
  <c r="AH71" i="12"/>
  <c r="AG71" i="12"/>
  <c r="AI70" i="12"/>
  <c r="AH70" i="12"/>
  <c r="AG70" i="12"/>
  <c r="AI64" i="12"/>
  <c r="AH64" i="12"/>
  <c r="AG64" i="12"/>
  <c r="AI63" i="12"/>
  <c r="AH63" i="12"/>
  <c r="AG63" i="12"/>
  <c r="AI62" i="12"/>
  <c r="AH62" i="12"/>
  <c r="AG62" i="12"/>
  <c r="AI56" i="12"/>
  <c r="AH56" i="12"/>
  <c r="AG56" i="12"/>
  <c r="AI55" i="12"/>
  <c r="AH55" i="12"/>
  <c r="AG55" i="12"/>
  <c r="AI54" i="12"/>
  <c r="AH54" i="12"/>
  <c r="AG54" i="12"/>
  <c r="AI48" i="12"/>
  <c r="AH48" i="12"/>
  <c r="AG48" i="12"/>
  <c r="AI47" i="12"/>
  <c r="AH47" i="12"/>
  <c r="AG47" i="12"/>
  <c r="AI46" i="12"/>
  <c r="AH46" i="12"/>
  <c r="AG46" i="12"/>
  <c r="AI40" i="12"/>
  <c r="AH40" i="12"/>
  <c r="AG40" i="12"/>
  <c r="AI39" i="12"/>
  <c r="AH39" i="12"/>
  <c r="AG39" i="12"/>
  <c r="AI38" i="12"/>
  <c r="AH38" i="12"/>
  <c r="AG38" i="12"/>
  <c r="AI32" i="12"/>
  <c r="AH32" i="12"/>
  <c r="AG32" i="12"/>
  <c r="AI31" i="12"/>
  <c r="AH31" i="12"/>
  <c r="AG31" i="12"/>
  <c r="AI30" i="12"/>
  <c r="AH30" i="12"/>
  <c r="AG30" i="12"/>
  <c r="AI24" i="12"/>
  <c r="AH24" i="12"/>
  <c r="AG24" i="12"/>
  <c r="AI23" i="12"/>
  <c r="AH23" i="12"/>
  <c r="AG23" i="12"/>
  <c r="AI22" i="12"/>
  <c r="AH22" i="12"/>
  <c r="AG22" i="12"/>
  <c r="AI16" i="12"/>
  <c r="AH16" i="12"/>
  <c r="AG16" i="12"/>
  <c r="AI15" i="12"/>
  <c r="AH15" i="12"/>
  <c r="AG15" i="12"/>
  <c r="AI14" i="12"/>
  <c r="AH14" i="12"/>
  <c r="AG14" i="12"/>
  <c r="X192" i="12"/>
  <c r="W192" i="12"/>
  <c r="V192" i="12"/>
  <c r="X191" i="12"/>
  <c r="W191" i="12"/>
  <c r="V191" i="12"/>
  <c r="X190" i="12"/>
  <c r="W190" i="12"/>
  <c r="V190" i="12"/>
  <c r="X184" i="12"/>
  <c r="W184" i="12"/>
  <c r="V184" i="12"/>
  <c r="X183" i="12"/>
  <c r="W183" i="12"/>
  <c r="V183" i="12"/>
  <c r="X182" i="12"/>
  <c r="W182" i="12"/>
  <c r="V182" i="12"/>
  <c r="X200" i="12"/>
  <c r="W200" i="12"/>
  <c r="V200" i="12"/>
  <c r="X199" i="12"/>
  <c r="W199" i="12"/>
  <c r="V199" i="12"/>
  <c r="X198" i="12"/>
  <c r="W198" i="12"/>
  <c r="V198" i="12"/>
  <c r="X176" i="12"/>
  <c r="W176" i="12"/>
  <c r="V176" i="12"/>
  <c r="X175" i="12"/>
  <c r="W175" i="12"/>
  <c r="V175" i="12"/>
  <c r="X174" i="12"/>
  <c r="W174" i="12"/>
  <c r="V174" i="12"/>
  <c r="X168" i="12"/>
  <c r="W168" i="12"/>
  <c r="V168" i="12"/>
  <c r="X167" i="12"/>
  <c r="W167" i="12"/>
  <c r="V167" i="12"/>
  <c r="X166" i="12"/>
  <c r="W166" i="12"/>
  <c r="V166" i="12"/>
  <c r="X160" i="12"/>
  <c r="W160" i="12"/>
  <c r="V160" i="12"/>
  <c r="X159" i="12"/>
  <c r="W159" i="12"/>
  <c r="V159" i="12"/>
  <c r="X158" i="12"/>
  <c r="W158" i="12"/>
  <c r="V158" i="12"/>
  <c r="X152" i="12"/>
  <c r="W152" i="12"/>
  <c r="V152" i="12"/>
  <c r="X151" i="12"/>
  <c r="W151" i="12"/>
  <c r="V151" i="12"/>
  <c r="X150" i="12"/>
  <c r="W150" i="12"/>
  <c r="V150" i="12"/>
  <c r="X144" i="12"/>
  <c r="W144" i="12"/>
  <c r="V144" i="12"/>
  <c r="X143" i="12"/>
  <c r="W143" i="12"/>
  <c r="V143" i="12"/>
  <c r="X142" i="12"/>
  <c r="W142" i="12"/>
  <c r="V142" i="12"/>
  <c r="X136" i="12"/>
  <c r="W136" i="12"/>
  <c r="V136" i="12"/>
  <c r="X135" i="12"/>
  <c r="W135" i="12"/>
  <c r="V135" i="12"/>
  <c r="X134" i="12"/>
  <c r="W134" i="12"/>
  <c r="V134" i="12"/>
  <c r="X128" i="12"/>
  <c r="W128" i="12"/>
  <c r="V128" i="12"/>
  <c r="X127" i="12"/>
  <c r="W127" i="12"/>
  <c r="V127" i="12"/>
  <c r="X126" i="12"/>
  <c r="W126" i="12"/>
  <c r="V126" i="12"/>
  <c r="X120" i="12"/>
  <c r="W120" i="12"/>
  <c r="V120" i="12"/>
  <c r="X119" i="12"/>
  <c r="W119" i="12"/>
  <c r="V119" i="12"/>
  <c r="X118" i="12"/>
  <c r="W118" i="12"/>
  <c r="V118" i="12"/>
  <c r="X112" i="12"/>
  <c r="W112" i="12"/>
  <c r="V112" i="12"/>
  <c r="X111" i="12"/>
  <c r="W111" i="12"/>
  <c r="V111" i="12"/>
  <c r="X110" i="12"/>
  <c r="W110" i="12"/>
  <c r="V110" i="12"/>
  <c r="X104" i="12"/>
  <c r="W104" i="12"/>
  <c r="V104" i="12"/>
  <c r="X103" i="12"/>
  <c r="W103" i="12"/>
  <c r="V103" i="12"/>
  <c r="X102" i="12"/>
  <c r="W102" i="12"/>
  <c r="V102" i="12"/>
  <c r="X96" i="12"/>
  <c r="W96" i="12"/>
  <c r="V96" i="12"/>
  <c r="X95" i="12"/>
  <c r="W95" i="12"/>
  <c r="V95" i="12"/>
  <c r="X94" i="12"/>
  <c r="W94" i="12"/>
  <c r="V94" i="12"/>
  <c r="X88" i="12"/>
  <c r="W88" i="12"/>
  <c r="V88" i="12"/>
  <c r="X87" i="12"/>
  <c r="W87" i="12"/>
  <c r="V87" i="12"/>
  <c r="X86" i="12"/>
  <c r="W86" i="12"/>
  <c r="V86" i="12"/>
  <c r="X80" i="12"/>
  <c r="W80" i="12"/>
  <c r="V80" i="12"/>
  <c r="X79" i="12"/>
  <c r="W79" i="12"/>
  <c r="V79" i="12"/>
  <c r="X78" i="12"/>
  <c r="W78" i="12"/>
  <c r="V78" i="12"/>
  <c r="X72" i="12"/>
  <c r="W72" i="12"/>
  <c r="V72" i="12"/>
  <c r="X71" i="12"/>
  <c r="W71" i="12"/>
  <c r="V71" i="12"/>
  <c r="X70" i="12"/>
  <c r="W70" i="12"/>
  <c r="V70" i="12"/>
  <c r="X64" i="12"/>
  <c r="W64" i="12"/>
  <c r="V64" i="12"/>
  <c r="X63" i="12"/>
  <c r="W63" i="12"/>
  <c r="V63" i="12"/>
  <c r="X62" i="12"/>
  <c r="W62" i="12"/>
  <c r="V62" i="12"/>
  <c r="X56" i="12"/>
  <c r="W56" i="12"/>
  <c r="V56" i="12"/>
  <c r="X55" i="12"/>
  <c r="W55" i="12"/>
  <c r="V55" i="12"/>
  <c r="X54" i="12"/>
  <c r="W54" i="12"/>
  <c r="V54" i="12"/>
  <c r="X48" i="12"/>
  <c r="W48" i="12"/>
  <c r="V48" i="12"/>
  <c r="X47" i="12"/>
  <c r="W47" i="12"/>
  <c r="V47" i="12"/>
  <c r="X46" i="12"/>
  <c r="W46" i="12"/>
  <c r="V46" i="12"/>
  <c r="X40" i="12"/>
  <c r="W40" i="12"/>
  <c r="V40" i="12"/>
  <c r="X39" i="12"/>
  <c r="W39" i="12"/>
  <c r="V39" i="12"/>
  <c r="X38" i="12"/>
  <c r="W38" i="12"/>
  <c r="V38" i="12"/>
  <c r="X32" i="12"/>
  <c r="W32" i="12"/>
  <c r="V32" i="12"/>
  <c r="X31" i="12"/>
  <c r="W31" i="12"/>
  <c r="V31" i="12"/>
  <c r="X30" i="12"/>
  <c r="W30" i="12"/>
  <c r="V30" i="12"/>
  <c r="X24" i="12"/>
  <c r="W24" i="12"/>
  <c r="V24" i="12"/>
  <c r="X23" i="12"/>
  <c r="W23" i="12"/>
  <c r="V23" i="12"/>
  <c r="X22" i="12"/>
  <c r="W22" i="12"/>
  <c r="V22" i="12"/>
  <c r="X16" i="12"/>
  <c r="W16" i="12"/>
  <c r="V16" i="12"/>
  <c r="X15" i="12"/>
  <c r="W15" i="12"/>
  <c r="V15" i="12"/>
  <c r="X14" i="12"/>
  <c r="W14" i="12"/>
  <c r="V14" i="12"/>
  <c r="CA192" i="12"/>
  <c r="BZ192" i="12"/>
  <c r="BY192" i="12"/>
  <c r="CA191" i="12"/>
  <c r="BZ191" i="12"/>
  <c r="BY191" i="12"/>
  <c r="CA190" i="12"/>
  <c r="BZ190" i="12"/>
  <c r="BY190" i="12"/>
  <c r="CA184" i="12"/>
  <c r="BZ184" i="12"/>
  <c r="BY184" i="12"/>
  <c r="CA183" i="12"/>
  <c r="BZ183" i="12"/>
  <c r="BY183" i="12"/>
  <c r="CA182" i="12"/>
  <c r="BZ182" i="12"/>
  <c r="BY182" i="12"/>
  <c r="CA200" i="12"/>
  <c r="BZ200" i="12"/>
  <c r="BY200" i="12"/>
  <c r="CA199" i="12"/>
  <c r="BZ199" i="12"/>
  <c r="BY199" i="12"/>
  <c r="CA198" i="12"/>
  <c r="BZ198" i="12"/>
  <c r="BY198" i="12"/>
  <c r="CA176" i="12"/>
  <c r="BZ176" i="12"/>
  <c r="BY176" i="12"/>
  <c r="CA175" i="12"/>
  <c r="BZ175" i="12"/>
  <c r="BY175" i="12"/>
  <c r="CA174" i="12"/>
  <c r="BZ174" i="12"/>
  <c r="BY174" i="12"/>
  <c r="CA168" i="12"/>
  <c r="BZ168" i="12"/>
  <c r="BY168" i="12"/>
  <c r="CA167" i="12"/>
  <c r="BZ167" i="12"/>
  <c r="BY167" i="12"/>
  <c r="CA166" i="12"/>
  <c r="BZ166" i="12"/>
  <c r="BY166" i="12"/>
  <c r="CA160" i="12"/>
  <c r="BZ160" i="12"/>
  <c r="BY160" i="12"/>
  <c r="CA159" i="12"/>
  <c r="BZ159" i="12"/>
  <c r="BY159" i="12"/>
  <c r="CA158" i="12"/>
  <c r="BZ158" i="12"/>
  <c r="BY158" i="12"/>
  <c r="CA152" i="12"/>
  <c r="BZ152" i="12"/>
  <c r="BY152" i="12"/>
  <c r="CA151" i="12"/>
  <c r="BZ151" i="12"/>
  <c r="BY151" i="12"/>
  <c r="CA150" i="12"/>
  <c r="BZ150" i="12"/>
  <c r="BY150" i="12"/>
  <c r="CA144" i="12"/>
  <c r="BZ144" i="12"/>
  <c r="BY144" i="12"/>
  <c r="CA143" i="12"/>
  <c r="BZ143" i="12"/>
  <c r="BY143" i="12"/>
  <c r="CA142" i="12"/>
  <c r="BZ142" i="12"/>
  <c r="BY142" i="12"/>
  <c r="CA136" i="12"/>
  <c r="BZ136" i="12"/>
  <c r="BY136" i="12"/>
  <c r="CA135" i="12"/>
  <c r="BZ135" i="12"/>
  <c r="BY135" i="12"/>
  <c r="CA134" i="12"/>
  <c r="BZ134" i="12"/>
  <c r="BY134" i="12"/>
  <c r="CA128" i="12"/>
  <c r="BZ128" i="12"/>
  <c r="BY128" i="12"/>
  <c r="CA127" i="12"/>
  <c r="BZ127" i="12"/>
  <c r="BY127" i="12"/>
  <c r="CA126" i="12"/>
  <c r="BZ126" i="12"/>
  <c r="BY126" i="12"/>
  <c r="CA120" i="12"/>
  <c r="BZ120" i="12"/>
  <c r="BY120" i="12"/>
  <c r="CA119" i="12"/>
  <c r="BZ119" i="12"/>
  <c r="BY119" i="12"/>
  <c r="CA118" i="12"/>
  <c r="BZ118" i="12"/>
  <c r="BY118" i="12"/>
  <c r="CA112" i="12"/>
  <c r="BZ112" i="12"/>
  <c r="BY112" i="12"/>
  <c r="CA111" i="12"/>
  <c r="BZ111" i="12"/>
  <c r="BY111" i="12"/>
  <c r="CA110" i="12"/>
  <c r="BZ110" i="12"/>
  <c r="BY110" i="12"/>
  <c r="CA104" i="12"/>
  <c r="BZ104" i="12"/>
  <c r="BY104" i="12"/>
  <c r="CA103" i="12"/>
  <c r="BZ103" i="12"/>
  <c r="BY103" i="12"/>
  <c r="CA102" i="12"/>
  <c r="BZ102" i="12"/>
  <c r="BY102" i="12"/>
  <c r="CA96" i="12"/>
  <c r="BZ96" i="12"/>
  <c r="BY96" i="12"/>
  <c r="CA95" i="12"/>
  <c r="BZ95" i="12"/>
  <c r="BY95" i="12"/>
  <c r="CA94" i="12"/>
  <c r="BZ94" i="12"/>
  <c r="BY94" i="12"/>
  <c r="CA88" i="12"/>
  <c r="BZ88" i="12"/>
  <c r="BY88" i="12"/>
  <c r="CA87" i="12"/>
  <c r="BZ87" i="12"/>
  <c r="BY87" i="12"/>
  <c r="CA86" i="12"/>
  <c r="BZ86" i="12"/>
  <c r="BY86" i="12"/>
  <c r="CA80" i="12"/>
  <c r="BZ80" i="12"/>
  <c r="BY80" i="12"/>
  <c r="CA79" i="12"/>
  <c r="BZ79" i="12"/>
  <c r="BY79" i="12"/>
  <c r="CA78" i="12"/>
  <c r="BZ78" i="12"/>
  <c r="BY78" i="12"/>
  <c r="CA72" i="12"/>
  <c r="BZ72" i="12"/>
  <c r="BY72" i="12"/>
  <c r="CA71" i="12"/>
  <c r="BZ71" i="12"/>
  <c r="BY71" i="12"/>
  <c r="CA70" i="12"/>
  <c r="BZ70" i="12"/>
  <c r="BY70" i="12"/>
  <c r="CA64" i="12"/>
  <c r="BZ64" i="12"/>
  <c r="BY64" i="12"/>
  <c r="CA63" i="12"/>
  <c r="BZ63" i="12"/>
  <c r="BY63" i="12"/>
  <c r="CA62" i="12"/>
  <c r="BZ62" i="12"/>
  <c r="BY62" i="12"/>
  <c r="CA56" i="12"/>
  <c r="BZ56" i="12"/>
  <c r="BY56" i="12"/>
  <c r="CA55" i="12"/>
  <c r="BZ55" i="12"/>
  <c r="BY55" i="12"/>
  <c r="CA54" i="12"/>
  <c r="BZ54" i="12"/>
  <c r="BY54" i="12"/>
  <c r="CA48" i="12"/>
  <c r="BZ48" i="12"/>
  <c r="BY48" i="12"/>
  <c r="CA47" i="12"/>
  <c r="BZ47" i="12"/>
  <c r="BY47" i="12"/>
  <c r="CA46" i="12"/>
  <c r="BZ46" i="12"/>
  <c r="BY46" i="12"/>
  <c r="CA40" i="12"/>
  <c r="BZ40" i="12"/>
  <c r="BY40" i="12"/>
  <c r="CA39" i="12"/>
  <c r="BZ39" i="12"/>
  <c r="BY39" i="12"/>
  <c r="CA38" i="12"/>
  <c r="BZ38" i="12"/>
  <c r="BY38" i="12"/>
  <c r="CA32" i="12"/>
  <c r="BZ32" i="12"/>
  <c r="BY32" i="12"/>
  <c r="CA31" i="12"/>
  <c r="BZ31" i="12"/>
  <c r="BY31" i="12"/>
  <c r="CA30" i="12"/>
  <c r="BZ30" i="12"/>
  <c r="BY30" i="12"/>
  <c r="CA24" i="12"/>
  <c r="BZ24" i="12"/>
  <c r="BY24" i="12"/>
  <c r="CA23" i="12"/>
  <c r="BZ23" i="12"/>
  <c r="BY23" i="12"/>
  <c r="CA22" i="12"/>
  <c r="BZ22" i="12"/>
  <c r="BY22" i="12"/>
  <c r="CA16" i="12"/>
  <c r="BZ16" i="12"/>
  <c r="BY16" i="12"/>
  <c r="CA15" i="12"/>
  <c r="BZ15" i="12"/>
  <c r="BY15" i="12"/>
  <c r="CA14" i="12"/>
  <c r="BZ14" i="12"/>
  <c r="BY14" i="12"/>
  <c r="CL192" i="12"/>
  <c r="CK192" i="12"/>
  <c r="CJ192" i="12"/>
  <c r="CL191" i="12"/>
  <c r="CK191" i="12"/>
  <c r="CJ191" i="12"/>
  <c r="CL190" i="12"/>
  <c r="CK190" i="12"/>
  <c r="CJ190" i="12"/>
  <c r="CL184" i="12"/>
  <c r="CK184" i="12"/>
  <c r="CJ184" i="12"/>
  <c r="CL183" i="12"/>
  <c r="CK183" i="12"/>
  <c r="CJ183" i="12"/>
  <c r="CL182" i="12"/>
  <c r="CK182" i="12"/>
  <c r="CJ182" i="12"/>
  <c r="CL200" i="12"/>
  <c r="CK200" i="12"/>
  <c r="CJ200" i="12"/>
  <c r="CL199" i="12"/>
  <c r="CK199" i="12"/>
  <c r="CJ199" i="12"/>
  <c r="CL198" i="12"/>
  <c r="CK198" i="12"/>
  <c r="CJ198" i="12"/>
  <c r="CL176" i="12"/>
  <c r="CK176" i="12"/>
  <c r="CJ176" i="12"/>
  <c r="CL175" i="12"/>
  <c r="CK175" i="12"/>
  <c r="CJ175" i="12"/>
  <c r="CL174" i="12"/>
  <c r="CK174" i="12"/>
  <c r="CJ174" i="12"/>
  <c r="CL168" i="12"/>
  <c r="CK168" i="12"/>
  <c r="CJ168" i="12"/>
  <c r="CL167" i="12"/>
  <c r="CK167" i="12"/>
  <c r="CJ167" i="12"/>
  <c r="CL166" i="12"/>
  <c r="CK166" i="12"/>
  <c r="CJ166" i="12"/>
  <c r="CL160" i="12"/>
  <c r="CK160" i="12"/>
  <c r="CJ160" i="12"/>
  <c r="CL159" i="12"/>
  <c r="CK159" i="12"/>
  <c r="CJ159" i="12"/>
  <c r="CL158" i="12"/>
  <c r="CK158" i="12"/>
  <c r="CJ158" i="12"/>
  <c r="CL152" i="12"/>
  <c r="CK152" i="12"/>
  <c r="CJ152" i="12"/>
  <c r="CL151" i="12"/>
  <c r="CK151" i="12"/>
  <c r="CJ151" i="12"/>
  <c r="CL150" i="12"/>
  <c r="CK150" i="12"/>
  <c r="CJ150" i="12"/>
  <c r="CL144" i="12"/>
  <c r="CK144" i="12"/>
  <c r="CJ144" i="12"/>
  <c r="CL143" i="12"/>
  <c r="CK143" i="12"/>
  <c r="CJ143" i="12"/>
  <c r="CL142" i="12"/>
  <c r="CK142" i="12"/>
  <c r="CJ142" i="12"/>
  <c r="CL136" i="12"/>
  <c r="CK136" i="12"/>
  <c r="CJ136" i="12"/>
  <c r="CL135" i="12"/>
  <c r="CK135" i="12"/>
  <c r="CJ135" i="12"/>
  <c r="CL134" i="12"/>
  <c r="CK134" i="12"/>
  <c r="CJ134" i="12"/>
  <c r="CL128" i="12"/>
  <c r="CK128" i="12"/>
  <c r="CJ128" i="12"/>
  <c r="CL127" i="12"/>
  <c r="CK127" i="12"/>
  <c r="CJ127" i="12"/>
  <c r="CL126" i="12"/>
  <c r="CK126" i="12"/>
  <c r="CJ126" i="12"/>
  <c r="CL120" i="12"/>
  <c r="CK120" i="12"/>
  <c r="CJ120" i="12"/>
  <c r="CL119" i="12"/>
  <c r="CK119" i="12"/>
  <c r="CJ119" i="12"/>
  <c r="CL118" i="12"/>
  <c r="CK118" i="12"/>
  <c r="CJ118" i="12"/>
  <c r="CL112" i="12"/>
  <c r="CK112" i="12"/>
  <c r="CJ112" i="12"/>
  <c r="CL111" i="12"/>
  <c r="CK111" i="12"/>
  <c r="CJ111" i="12"/>
  <c r="CL110" i="12"/>
  <c r="CK110" i="12"/>
  <c r="CJ110" i="12"/>
  <c r="CL104" i="12"/>
  <c r="CK104" i="12"/>
  <c r="CJ104" i="12"/>
  <c r="CL103" i="12"/>
  <c r="CK103" i="12"/>
  <c r="CJ103" i="12"/>
  <c r="CL102" i="12"/>
  <c r="CK102" i="12"/>
  <c r="CJ102" i="12"/>
  <c r="CL96" i="12"/>
  <c r="CK96" i="12"/>
  <c r="CJ96" i="12"/>
  <c r="CL95" i="12"/>
  <c r="CK95" i="12"/>
  <c r="CJ95" i="12"/>
  <c r="CL94" i="12"/>
  <c r="CK94" i="12"/>
  <c r="CJ94" i="12"/>
  <c r="CL88" i="12"/>
  <c r="CK88" i="12"/>
  <c r="CJ88" i="12"/>
  <c r="CL87" i="12"/>
  <c r="CK87" i="12"/>
  <c r="CJ87" i="12"/>
  <c r="CL86" i="12"/>
  <c r="CK86" i="12"/>
  <c r="CJ86" i="12"/>
  <c r="CL80" i="12"/>
  <c r="CK80" i="12"/>
  <c r="CJ80" i="12"/>
  <c r="CL79" i="12"/>
  <c r="CK79" i="12"/>
  <c r="CJ79" i="12"/>
  <c r="CL78" i="12"/>
  <c r="CK78" i="12"/>
  <c r="CJ78" i="12"/>
  <c r="CL72" i="12"/>
  <c r="CK72" i="12"/>
  <c r="CJ72" i="12"/>
  <c r="CL71" i="12"/>
  <c r="CK71" i="12"/>
  <c r="CJ71" i="12"/>
  <c r="CL70" i="12"/>
  <c r="CK70" i="12"/>
  <c r="CJ70" i="12"/>
  <c r="CL64" i="12"/>
  <c r="CK64" i="12"/>
  <c r="CJ64" i="12"/>
  <c r="CL63" i="12"/>
  <c r="CK63" i="12"/>
  <c r="CJ63" i="12"/>
  <c r="CL62" i="12"/>
  <c r="CK62" i="12"/>
  <c r="CJ62" i="12"/>
  <c r="CL56" i="12"/>
  <c r="CK56" i="12"/>
  <c r="CJ56" i="12"/>
  <c r="CL55" i="12"/>
  <c r="CK55" i="12"/>
  <c r="CJ55" i="12"/>
  <c r="CL54" i="12"/>
  <c r="CK54" i="12"/>
  <c r="CJ54" i="12"/>
  <c r="CL48" i="12"/>
  <c r="CK48" i="12"/>
  <c r="CJ48" i="12"/>
  <c r="CL47" i="12"/>
  <c r="CK47" i="12"/>
  <c r="CJ47" i="12"/>
  <c r="CL46" i="12"/>
  <c r="CK46" i="12"/>
  <c r="CJ46" i="12"/>
  <c r="CL40" i="12"/>
  <c r="CK40" i="12"/>
  <c r="CJ40" i="12"/>
  <c r="CL39" i="12"/>
  <c r="CK39" i="12"/>
  <c r="CJ39" i="12"/>
  <c r="CL38" i="12"/>
  <c r="CK38" i="12"/>
  <c r="CJ38" i="12"/>
  <c r="CL32" i="12"/>
  <c r="CK32" i="12"/>
  <c r="CJ32" i="12"/>
  <c r="CL31" i="12"/>
  <c r="CK31" i="12"/>
  <c r="CJ31" i="12"/>
  <c r="CL30" i="12"/>
  <c r="CK30" i="12"/>
  <c r="CJ30" i="12"/>
  <c r="CL24" i="12"/>
  <c r="CK24" i="12"/>
  <c r="CJ24" i="12"/>
  <c r="CL23" i="12"/>
  <c r="CK23" i="12"/>
  <c r="CJ23" i="12"/>
  <c r="CL22" i="12"/>
  <c r="CK22" i="12"/>
  <c r="CJ22" i="12"/>
  <c r="CL16" i="12"/>
  <c r="CK16" i="12"/>
  <c r="CJ16" i="12"/>
  <c r="CL15" i="12"/>
  <c r="CK15" i="12"/>
  <c r="CJ15" i="12"/>
  <c r="CL14" i="12"/>
  <c r="CK14" i="12"/>
  <c r="CJ14" i="12"/>
  <c r="CW192" i="12"/>
  <c r="CV192" i="12"/>
  <c r="CU192" i="12"/>
  <c r="CW191" i="12"/>
  <c r="CV191" i="12"/>
  <c r="CU191" i="12"/>
  <c r="CW190" i="12"/>
  <c r="CV190" i="12"/>
  <c r="CU190" i="12"/>
  <c r="CW184" i="12"/>
  <c r="CV184" i="12"/>
  <c r="CU184" i="12"/>
  <c r="CW183" i="12"/>
  <c r="CV183" i="12"/>
  <c r="CU183" i="12"/>
  <c r="CW182" i="12"/>
  <c r="CV182" i="12"/>
  <c r="CU182" i="12"/>
  <c r="CW200" i="12"/>
  <c r="CV200" i="12"/>
  <c r="CU200" i="12"/>
  <c r="CW199" i="12"/>
  <c r="CV199" i="12"/>
  <c r="CU199" i="12"/>
  <c r="CW198" i="12"/>
  <c r="CV198" i="12"/>
  <c r="CU198" i="12"/>
  <c r="CW176" i="12"/>
  <c r="CV176" i="12"/>
  <c r="CU176" i="12"/>
  <c r="CW175" i="12"/>
  <c r="CV175" i="12"/>
  <c r="CU175" i="12"/>
  <c r="CW174" i="12"/>
  <c r="CV174" i="12"/>
  <c r="CU174" i="12"/>
  <c r="CW168" i="12"/>
  <c r="CV168" i="12"/>
  <c r="CU168" i="12"/>
  <c r="CW167" i="12"/>
  <c r="CV167" i="12"/>
  <c r="CU167" i="12"/>
  <c r="CW166" i="12"/>
  <c r="CV166" i="12"/>
  <c r="CU166" i="12"/>
  <c r="CW160" i="12"/>
  <c r="CV160" i="12"/>
  <c r="CU160" i="12"/>
  <c r="CW159" i="12"/>
  <c r="CV159" i="12"/>
  <c r="CU159" i="12"/>
  <c r="CW158" i="12"/>
  <c r="CV158" i="12"/>
  <c r="CU158" i="12"/>
  <c r="CW152" i="12"/>
  <c r="CV152" i="12"/>
  <c r="CU152" i="12"/>
  <c r="CW151" i="12"/>
  <c r="CV151" i="12"/>
  <c r="CU151" i="12"/>
  <c r="CW150" i="12"/>
  <c r="CV150" i="12"/>
  <c r="CU150" i="12"/>
  <c r="CW144" i="12"/>
  <c r="CV144" i="12"/>
  <c r="CU144" i="12"/>
  <c r="CW143" i="12"/>
  <c r="CV143" i="12"/>
  <c r="CU143" i="12"/>
  <c r="CW142" i="12"/>
  <c r="CV142" i="12"/>
  <c r="CU142" i="12"/>
  <c r="CW136" i="12"/>
  <c r="CV136" i="12"/>
  <c r="CU136" i="12"/>
  <c r="CW135" i="12"/>
  <c r="CV135" i="12"/>
  <c r="CU135" i="12"/>
  <c r="CW134" i="12"/>
  <c r="CV134" i="12"/>
  <c r="CU134" i="12"/>
  <c r="CW128" i="12"/>
  <c r="CV128" i="12"/>
  <c r="CU128" i="12"/>
  <c r="CW127" i="12"/>
  <c r="CV127" i="12"/>
  <c r="CU127" i="12"/>
  <c r="CW126" i="12"/>
  <c r="CV126" i="12"/>
  <c r="CU126" i="12"/>
  <c r="CW120" i="12"/>
  <c r="CV120" i="12"/>
  <c r="CU120" i="12"/>
  <c r="CW119" i="12"/>
  <c r="CV119" i="12"/>
  <c r="CU119" i="12"/>
  <c r="CW118" i="12"/>
  <c r="CV118" i="12"/>
  <c r="CU118" i="12"/>
  <c r="CW112" i="12"/>
  <c r="CV112" i="12"/>
  <c r="CU112" i="12"/>
  <c r="CW111" i="12"/>
  <c r="CV111" i="12"/>
  <c r="CU111" i="12"/>
  <c r="CW110" i="12"/>
  <c r="CV110" i="12"/>
  <c r="CU110" i="12"/>
  <c r="CW104" i="12"/>
  <c r="CV104" i="12"/>
  <c r="CU104" i="12"/>
  <c r="CW103" i="12"/>
  <c r="CV103" i="12"/>
  <c r="CU103" i="12"/>
  <c r="CW102" i="12"/>
  <c r="CV102" i="12"/>
  <c r="CU102" i="12"/>
  <c r="CW96" i="12"/>
  <c r="CV96" i="12"/>
  <c r="CU96" i="12"/>
  <c r="CW95" i="12"/>
  <c r="CV95" i="12"/>
  <c r="CU95" i="12"/>
  <c r="CW94" i="12"/>
  <c r="CV94" i="12"/>
  <c r="CU94" i="12"/>
  <c r="CW88" i="12"/>
  <c r="CV88" i="12"/>
  <c r="CU88" i="12"/>
  <c r="CW87" i="12"/>
  <c r="CV87" i="12"/>
  <c r="CU87" i="12"/>
  <c r="CW86" i="12"/>
  <c r="CV86" i="12"/>
  <c r="CU86" i="12"/>
  <c r="CW80" i="12"/>
  <c r="CV80" i="12"/>
  <c r="CU80" i="12"/>
  <c r="CW79" i="12"/>
  <c r="CV79" i="12"/>
  <c r="CU79" i="12"/>
  <c r="CW78" i="12"/>
  <c r="CV78" i="12"/>
  <c r="CU78" i="12"/>
  <c r="CW72" i="12"/>
  <c r="CV72" i="12"/>
  <c r="CU72" i="12"/>
  <c r="CW71" i="12"/>
  <c r="CV71" i="12"/>
  <c r="CU71" i="12"/>
  <c r="CW70" i="12"/>
  <c r="CV70" i="12"/>
  <c r="CU70" i="12"/>
  <c r="CW64" i="12"/>
  <c r="CV64" i="12"/>
  <c r="CU64" i="12"/>
  <c r="CW63" i="12"/>
  <c r="CV63" i="12"/>
  <c r="CU63" i="12"/>
  <c r="CW62" i="12"/>
  <c r="CV62" i="12"/>
  <c r="CU62" i="12"/>
  <c r="CW56" i="12"/>
  <c r="CV56" i="12"/>
  <c r="CU56" i="12"/>
  <c r="CW55" i="12"/>
  <c r="CV55" i="12"/>
  <c r="CU55" i="12"/>
  <c r="CW54" i="12"/>
  <c r="CV54" i="12"/>
  <c r="CU54" i="12"/>
  <c r="CW48" i="12"/>
  <c r="CV48" i="12"/>
  <c r="CU48" i="12"/>
  <c r="CW47" i="12"/>
  <c r="CV47" i="12"/>
  <c r="CU47" i="12"/>
  <c r="CW46" i="12"/>
  <c r="CV46" i="12"/>
  <c r="CU46" i="12"/>
  <c r="CW40" i="12"/>
  <c r="CV40" i="12"/>
  <c r="CU40" i="12"/>
  <c r="CW39" i="12"/>
  <c r="CV39" i="12"/>
  <c r="CU39" i="12"/>
  <c r="CW38" i="12"/>
  <c r="CV38" i="12"/>
  <c r="CU38" i="12"/>
  <c r="CW32" i="12"/>
  <c r="CV32" i="12"/>
  <c r="CU32" i="12"/>
  <c r="CW31" i="12"/>
  <c r="CV31" i="12"/>
  <c r="CU31" i="12"/>
  <c r="CW30" i="12"/>
  <c r="CV30" i="12"/>
  <c r="CU30" i="12"/>
  <c r="CW24" i="12"/>
  <c r="CV24" i="12"/>
  <c r="CU24" i="12"/>
  <c r="CW23" i="12"/>
  <c r="CV23" i="12"/>
  <c r="CU23" i="12"/>
  <c r="CW22" i="12"/>
  <c r="CV22" i="12"/>
  <c r="CU22" i="12"/>
  <c r="CW16" i="12"/>
  <c r="CV16" i="12"/>
  <c r="CU16" i="12"/>
  <c r="CW15" i="12"/>
  <c r="CV15" i="12"/>
  <c r="CU15" i="12"/>
  <c r="CW14" i="12"/>
  <c r="CV14" i="12"/>
  <c r="CU14" i="12"/>
  <c r="DL112" i="12"/>
  <c r="DK112" i="12"/>
  <c r="DJ111" i="12"/>
  <c r="DJ110" i="12"/>
  <c r="DL32" i="12"/>
  <c r="DK32" i="12"/>
  <c r="DJ32" i="12"/>
  <c r="DL31" i="12"/>
  <c r="DK31" i="12"/>
  <c r="DJ31" i="12"/>
  <c r="DL30" i="12"/>
  <c r="DK30" i="12"/>
  <c r="DJ104" i="12"/>
  <c r="DE105" i="12"/>
  <c r="DL104" i="12"/>
  <c r="DK104" i="12"/>
  <c r="DL103" i="12"/>
  <c r="DK103" i="12"/>
  <c r="DL102" i="12"/>
  <c r="DK102" i="12"/>
  <c r="DJ102" i="12"/>
  <c r="DJ192" i="12"/>
  <c r="DJ191" i="12"/>
  <c r="DL192" i="12"/>
  <c r="DK192" i="12"/>
  <c r="DL191" i="12"/>
  <c r="DK191" i="12"/>
  <c r="DL190" i="12"/>
  <c r="DK190" i="12"/>
  <c r="DJ190" i="12"/>
  <c r="DJ184" i="12"/>
  <c r="DL184" i="12"/>
  <c r="DK184" i="12"/>
  <c r="DL183" i="12"/>
  <c r="DK183" i="12"/>
  <c r="DL182" i="12"/>
  <c r="DK182" i="12"/>
  <c r="DJ182" i="12"/>
  <c r="DJ200" i="12"/>
  <c r="DJ199" i="12"/>
  <c r="DL200" i="12"/>
  <c r="DK200" i="12"/>
  <c r="DL199" i="12"/>
  <c r="DK199" i="12"/>
  <c r="DL198" i="12"/>
  <c r="DK198" i="12"/>
  <c r="DJ198" i="12"/>
  <c r="DJ176" i="12"/>
  <c r="DJ175" i="12"/>
  <c r="DL176" i="12"/>
  <c r="DK176" i="12"/>
  <c r="DL175" i="12"/>
  <c r="DK175" i="12"/>
  <c r="DL174" i="12"/>
  <c r="DK174" i="12"/>
  <c r="DJ174" i="12"/>
  <c r="DJ168" i="12"/>
  <c r="DJ167" i="12"/>
  <c r="DL168" i="12"/>
  <c r="DK168" i="12"/>
  <c r="DL167" i="12"/>
  <c r="DK167" i="12"/>
  <c r="DJ166" i="12"/>
  <c r="DJ160" i="12"/>
  <c r="DJ159" i="12"/>
  <c r="DL160" i="12"/>
  <c r="DK160" i="12"/>
  <c r="DL159" i="12"/>
  <c r="DK159" i="12"/>
  <c r="DL158" i="12"/>
  <c r="DK158" i="12"/>
  <c r="DJ158" i="12"/>
  <c r="DJ152" i="12"/>
  <c r="DJ151" i="12"/>
  <c r="DL152" i="12"/>
  <c r="DK152" i="12"/>
  <c r="DL151" i="12"/>
  <c r="DK151" i="12"/>
  <c r="DL150" i="12"/>
  <c r="DK150" i="12"/>
  <c r="DJ150" i="12"/>
  <c r="DJ144" i="12"/>
  <c r="DJ143" i="12"/>
  <c r="DL144" i="12"/>
  <c r="DK144" i="12"/>
  <c r="DL143" i="12"/>
  <c r="DK143" i="12"/>
  <c r="DL142" i="12"/>
  <c r="DK142" i="12"/>
  <c r="DJ142" i="12"/>
  <c r="DJ136" i="12"/>
  <c r="DJ135" i="12"/>
  <c r="DL136" i="12"/>
  <c r="DK136" i="12"/>
  <c r="DL135" i="12"/>
  <c r="DK135" i="12"/>
  <c r="DK134" i="12"/>
  <c r="DJ134" i="12"/>
  <c r="DJ127" i="12"/>
  <c r="DL128" i="12"/>
  <c r="DK128" i="12"/>
  <c r="DL127" i="12"/>
  <c r="DK127" i="12"/>
  <c r="DK126" i="12"/>
  <c r="DJ126" i="12"/>
  <c r="DJ120" i="12"/>
  <c r="DJ119" i="12"/>
  <c r="DL120" i="12"/>
  <c r="DK120" i="12"/>
  <c r="DL119" i="12"/>
  <c r="DK119" i="12"/>
  <c r="DL118" i="12"/>
  <c r="DK118" i="12"/>
  <c r="DJ118" i="12"/>
  <c r="DJ112" i="12"/>
  <c r="DL111" i="12"/>
  <c r="DK111" i="12"/>
  <c r="DG113" i="12"/>
  <c r="DK110" i="12"/>
  <c r="DJ96" i="12"/>
  <c r="DJ95" i="12"/>
  <c r="DL96" i="12"/>
  <c r="DK96" i="12"/>
  <c r="DL95" i="12"/>
  <c r="DK95" i="12"/>
  <c r="DK94" i="12"/>
  <c r="DJ94" i="12"/>
  <c r="DJ88" i="12"/>
  <c r="DJ87" i="12"/>
  <c r="DL88" i="12"/>
  <c r="DK88" i="12"/>
  <c r="DL87" i="12"/>
  <c r="DK87" i="12"/>
  <c r="DL86" i="12"/>
  <c r="DK86" i="12"/>
  <c r="DJ86" i="12"/>
  <c r="DL80" i="12"/>
  <c r="DK80" i="12"/>
  <c r="DJ80" i="12"/>
  <c r="DK79" i="12"/>
  <c r="DJ79" i="12"/>
  <c r="DL78" i="12"/>
  <c r="DK78" i="12"/>
  <c r="DJ78" i="12"/>
  <c r="DJ72" i="12"/>
  <c r="DJ71" i="12"/>
  <c r="DL72" i="12"/>
  <c r="DL71" i="12"/>
  <c r="DK71" i="12"/>
  <c r="DL70" i="12"/>
  <c r="DK70" i="12"/>
  <c r="DJ70" i="12"/>
  <c r="DJ64" i="12"/>
  <c r="DJ63" i="12"/>
  <c r="DL64" i="12"/>
  <c r="DK64" i="12"/>
  <c r="DL63" i="12"/>
  <c r="DK63" i="12"/>
  <c r="DL62" i="12"/>
  <c r="DK62" i="12"/>
  <c r="DJ62" i="12"/>
  <c r="DJ56" i="12"/>
  <c r="DJ55" i="12"/>
  <c r="DL56" i="12"/>
  <c r="DK56" i="12"/>
  <c r="DL55" i="12"/>
  <c r="DK55" i="12"/>
  <c r="DL54" i="12"/>
  <c r="DK54" i="12"/>
  <c r="DJ54" i="12"/>
  <c r="DJ48" i="12"/>
  <c r="DJ47" i="12"/>
  <c r="DL48" i="12"/>
  <c r="DK48" i="12"/>
  <c r="DL47" i="12"/>
  <c r="DK47" i="12"/>
  <c r="DK46" i="12"/>
  <c r="DJ46" i="12"/>
  <c r="DJ40" i="12"/>
  <c r="DJ39" i="12"/>
  <c r="DL40" i="12"/>
  <c r="DK40" i="12"/>
  <c r="DL39" i="12"/>
  <c r="DK39" i="12"/>
  <c r="DJ30" i="12"/>
  <c r="DJ24" i="12"/>
  <c r="DJ23" i="12"/>
  <c r="DL24" i="12"/>
  <c r="DK24" i="12"/>
  <c r="DL23" i="12"/>
  <c r="DK23" i="12"/>
  <c r="DL22" i="12"/>
  <c r="DK22" i="12"/>
  <c r="DJ22" i="12"/>
  <c r="DJ16" i="12"/>
  <c r="DJ15" i="12"/>
  <c r="DL16" i="12"/>
  <c r="DK16" i="12"/>
  <c r="DL15" i="12"/>
  <c r="DK15" i="12"/>
  <c r="DL14" i="12"/>
  <c r="DK14" i="12"/>
  <c r="N33" i="13"/>
  <c r="M33" i="13"/>
  <c r="N32" i="13"/>
  <c r="M32" i="13"/>
  <c r="N34" i="13"/>
  <c r="M34" i="13"/>
  <c r="N31" i="13"/>
  <c r="M31" i="13"/>
  <c r="N30" i="13"/>
  <c r="M30" i="13"/>
  <c r="N29" i="13"/>
  <c r="M29" i="13"/>
  <c r="N28" i="13"/>
  <c r="M28" i="13"/>
  <c r="N27" i="13"/>
  <c r="M27" i="13"/>
  <c r="N26" i="13"/>
  <c r="M26" i="13"/>
  <c r="N25" i="13"/>
  <c r="M25" i="13"/>
  <c r="N24" i="13"/>
  <c r="M24" i="13"/>
  <c r="N23" i="13"/>
  <c r="M23" i="13"/>
  <c r="N22" i="13"/>
  <c r="M22" i="13"/>
  <c r="N21" i="13"/>
  <c r="M21" i="13"/>
  <c r="N20" i="13"/>
  <c r="M20" i="13"/>
  <c r="N19" i="13"/>
  <c r="M19" i="13"/>
  <c r="N18" i="13"/>
  <c r="M18" i="13"/>
  <c r="N15" i="13"/>
  <c r="M15" i="13"/>
  <c r="N14" i="13"/>
  <c r="M14" i="13"/>
  <c r="N13" i="13"/>
  <c r="M13" i="13"/>
  <c r="N12" i="13"/>
  <c r="M12" i="13"/>
  <c r="N9" i="13"/>
  <c r="M9" i="13"/>
  <c r="N8" i="13"/>
  <c r="M8" i="13"/>
  <c r="N7" i="13"/>
  <c r="M7" i="13"/>
  <c r="DE33" i="12"/>
  <c r="BK194" i="12"/>
  <c r="BK193" i="12"/>
  <c r="BJ193" i="12"/>
  <c r="BI193" i="12"/>
  <c r="AY193" i="12"/>
  <c r="AX193" i="12"/>
  <c r="AM193" i="12"/>
  <c r="AO194" i="12" s="1"/>
  <c r="S193" i="12"/>
  <c r="R193" i="12"/>
  <c r="Q193" i="12"/>
  <c r="BE192" i="12"/>
  <c r="BE191" i="12"/>
  <c r="CQ193" i="12"/>
  <c r="CP193" i="12"/>
  <c r="BE190" i="12"/>
  <c r="CR185" i="12"/>
  <c r="BK185" i="12"/>
  <c r="BJ185" i="12"/>
  <c r="BI185" i="12"/>
  <c r="AY185" i="12"/>
  <c r="AX185" i="12"/>
  <c r="AM185" i="12"/>
  <c r="AO186" i="12" s="1"/>
  <c r="G71" i="4" s="1"/>
  <c r="S185" i="12"/>
  <c r="R185" i="12"/>
  <c r="Q185" i="12"/>
  <c r="BE183" i="12"/>
  <c r="BE182" i="12"/>
  <c r="CQ201" i="12"/>
  <c r="CP201" i="12"/>
  <c r="BK201" i="12"/>
  <c r="BJ201" i="12"/>
  <c r="BI201" i="12"/>
  <c r="AY201" i="12"/>
  <c r="AX201" i="12"/>
  <c r="AM201" i="12"/>
  <c r="AO202" i="12" s="1"/>
  <c r="G73" i="4" s="1"/>
  <c r="S201" i="12"/>
  <c r="R201" i="12"/>
  <c r="Q201" i="12"/>
  <c r="BE200" i="12"/>
  <c r="BE199" i="12"/>
  <c r="BE198" i="12"/>
  <c r="BK177" i="12"/>
  <c r="BJ177" i="12"/>
  <c r="BI177" i="12"/>
  <c r="AY177" i="12"/>
  <c r="AX177" i="12"/>
  <c r="AM177" i="12"/>
  <c r="AO178" i="12" s="1"/>
  <c r="G70" i="4" s="1"/>
  <c r="S177" i="12"/>
  <c r="R177" i="12"/>
  <c r="Q177" i="12"/>
  <c r="BE176" i="12"/>
  <c r="BE175" i="12"/>
  <c r="CR177" i="12"/>
  <c r="BE174" i="12"/>
  <c r="BK169" i="12"/>
  <c r="BJ169" i="12"/>
  <c r="BI169" i="12"/>
  <c r="AY169" i="12"/>
  <c r="AX169" i="12"/>
  <c r="AM169" i="12"/>
  <c r="AO170" i="12" s="1"/>
  <c r="G69" i="4" s="1"/>
  <c r="S169" i="12"/>
  <c r="R169" i="12"/>
  <c r="Q169" i="12"/>
  <c r="BE168" i="12"/>
  <c r="BE167" i="12"/>
  <c r="CQ169" i="12"/>
  <c r="CP169" i="12"/>
  <c r="BE166" i="12"/>
  <c r="CR161" i="12"/>
  <c r="BK161" i="12"/>
  <c r="BJ161" i="12"/>
  <c r="BI161" i="12"/>
  <c r="AY161" i="12"/>
  <c r="AX161" i="12"/>
  <c r="AM161" i="12"/>
  <c r="AO162" i="12" s="1"/>
  <c r="G68" i="4" s="1"/>
  <c r="S161" i="12"/>
  <c r="R161" i="12"/>
  <c r="Q161" i="12"/>
  <c r="BE160" i="12"/>
  <c r="BE158" i="12"/>
  <c r="CQ153" i="12"/>
  <c r="CP153" i="12"/>
  <c r="BK153" i="12"/>
  <c r="BJ153" i="12"/>
  <c r="BI153" i="12"/>
  <c r="AY153" i="12"/>
  <c r="AX153" i="12"/>
  <c r="AM153" i="12"/>
  <c r="AO154" i="12" s="1"/>
  <c r="G67" i="4" s="1"/>
  <c r="S153" i="12"/>
  <c r="R153" i="12"/>
  <c r="Q153" i="12"/>
  <c r="BE152" i="12"/>
  <c r="BE151" i="12"/>
  <c r="BE150" i="12"/>
  <c r="BK145" i="12"/>
  <c r="BJ145" i="12"/>
  <c r="BI145" i="12"/>
  <c r="AY145" i="12"/>
  <c r="AX145" i="12"/>
  <c r="AM145" i="12"/>
  <c r="AO146" i="12" s="1"/>
  <c r="G66" i="4" s="1"/>
  <c r="S145" i="12"/>
  <c r="R145" i="12"/>
  <c r="Q145" i="12"/>
  <c r="BE144" i="12"/>
  <c r="BE143" i="12"/>
  <c r="CR145" i="12"/>
  <c r="BE142" i="12"/>
  <c r="BK137" i="12"/>
  <c r="BJ137" i="12"/>
  <c r="BI137" i="12"/>
  <c r="AY137" i="12"/>
  <c r="AX137" i="12"/>
  <c r="AM137" i="12"/>
  <c r="AO138" i="12" s="1"/>
  <c r="G65" i="4" s="1"/>
  <c r="S137" i="12"/>
  <c r="R137" i="12"/>
  <c r="Q137" i="12"/>
  <c r="BE136" i="12"/>
  <c r="BE135" i="12"/>
  <c r="CP137" i="12"/>
  <c r="BE134" i="12"/>
  <c r="BK129" i="12"/>
  <c r="BJ129" i="12"/>
  <c r="BI129" i="12"/>
  <c r="AY129" i="12"/>
  <c r="AX129" i="12"/>
  <c r="AM129" i="12"/>
  <c r="AO130" i="12" s="1"/>
  <c r="G64" i="4" s="1"/>
  <c r="S129" i="12"/>
  <c r="R129" i="12"/>
  <c r="Q129" i="12"/>
  <c r="BE128" i="12"/>
  <c r="CR129" i="12"/>
  <c r="BE127" i="12"/>
  <c r="BE126" i="12"/>
  <c r="BK121" i="12"/>
  <c r="BJ121" i="12"/>
  <c r="BI121" i="12"/>
  <c r="AY121" i="12"/>
  <c r="AX121" i="12"/>
  <c r="AM121" i="12"/>
  <c r="AO122" i="12" s="1"/>
  <c r="G63" i="4" s="1"/>
  <c r="S121" i="12"/>
  <c r="R121" i="12"/>
  <c r="Q121" i="12"/>
  <c r="BE120" i="12"/>
  <c r="CR121" i="12"/>
  <c r="BE119" i="12"/>
  <c r="BE118" i="12"/>
  <c r="BK113" i="12"/>
  <c r="BJ113" i="12"/>
  <c r="BI113" i="12"/>
  <c r="AY113" i="12"/>
  <c r="AX113" i="12"/>
  <c r="AM113" i="12"/>
  <c r="AO114" i="12" s="1"/>
  <c r="G62" i="4" s="1"/>
  <c r="S113" i="12"/>
  <c r="R113" i="12"/>
  <c r="Q113" i="12"/>
  <c r="BE112" i="12"/>
  <c r="CP113" i="12"/>
  <c r="BE111" i="12"/>
  <c r="CR113" i="12"/>
  <c r="CQ113" i="12"/>
  <c r="BE110" i="12"/>
  <c r="BK105" i="12"/>
  <c r="BJ105" i="12"/>
  <c r="BI105" i="12"/>
  <c r="AY105" i="12"/>
  <c r="AX105" i="12"/>
  <c r="AM105" i="12"/>
  <c r="AO106" i="12" s="1"/>
  <c r="G61" i="4" s="1"/>
  <c r="S105" i="12"/>
  <c r="R105" i="12"/>
  <c r="Q105" i="12"/>
  <c r="BE103" i="12"/>
  <c r="CP105" i="12"/>
  <c r="BE102" i="12"/>
  <c r="CR97" i="12"/>
  <c r="CQ97" i="12"/>
  <c r="BK97" i="12"/>
  <c r="BJ97" i="12"/>
  <c r="BI97" i="12"/>
  <c r="AY97" i="12"/>
  <c r="AX97" i="12"/>
  <c r="AM97" i="12"/>
  <c r="AO98" i="12" s="1"/>
  <c r="G60" i="4" s="1"/>
  <c r="S97" i="12"/>
  <c r="R97" i="12"/>
  <c r="Q97" i="12"/>
  <c r="BE96" i="12"/>
  <c r="BE95" i="12"/>
  <c r="BE94" i="12"/>
  <c r="CP89" i="12"/>
  <c r="BK89" i="12"/>
  <c r="BJ89" i="12"/>
  <c r="BI89" i="12"/>
  <c r="AY89" i="12"/>
  <c r="AX89" i="12"/>
  <c r="AM89" i="12"/>
  <c r="AO90" i="12" s="1"/>
  <c r="G59" i="4" s="1"/>
  <c r="S89" i="12"/>
  <c r="R89" i="12"/>
  <c r="Q89" i="12"/>
  <c r="BE88" i="12"/>
  <c r="BE87" i="12"/>
  <c r="BE86" i="12"/>
  <c r="BK81" i="12"/>
  <c r="BJ81" i="12"/>
  <c r="BI81" i="12"/>
  <c r="AZ81" i="12"/>
  <c r="AY81" i="12"/>
  <c r="AX81" i="12"/>
  <c r="AM81" i="12"/>
  <c r="AO82" i="12" s="1"/>
  <c r="G58" i="4" s="1"/>
  <c r="S81" i="12"/>
  <c r="R81" i="12"/>
  <c r="Q81" i="12"/>
  <c r="BK73" i="12"/>
  <c r="BJ73" i="12"/>
  <c r="BI73" i="12"/>
  <c r="AZ73" i="12"/>
  <c r="AY73" i="12"/>
  <c r="AX73" i="12"/>
  <c r="AM73" i="12"/>
  <c r="AO74" i="12" s="1"/>
  <c r="G57" i="4" s="1"/>
  <c r="S73" i="12"/>
  <c r="R73" i="12"/>
  <c r="Q73" i="12"/>
  <c r="CQ73" i="12"/>
  <c r="BK65" i="12"/>
  <c r="BJ65" i="12"/>
  <c r="BI65" i="12"/>
  <c r="AZ65" i="12"/>
  <c r="AY65" i="12"/>
  <c r="AX65" i="12"/>
  <c r="AO65" i="12"/>
  <c r="AN65" i="12"/>
  <c r="AM65" i="12"/>
  <c r="S65" i="12"/>
  <c r="R65" i="12"/>
  <c r="Q65" i="12"/>
  <c r="CQ65" i="12"/>
  <c r="CR57" i="12"/>
  <c r="BK57" i="12"/>
  <c r="BJ57" i="12"/>
  <c r="BI57" i="12"/>
  <c r="AZ57" i="12"/>
  <c r="AY57" i="12"/>
  <c r="AX57" i="12"/>
  <c r="AO57" i="12"/>
  <c r="AN57" i="12"/>
  <c r="AM57" i="12"/>
  <c r="S57" i="12"/>
  <c r="R57" i="12"/>
  <c r="Q57" i="12"/>
  <c r="CP57" i="12"/>
  <c r="BK49" i="12"/>
  <c r="BJ49" i="12"/>
  <c r="BI49" i="12"/>
  <c r="AZ49" i="12"/>
  <c r="AY49" i="12"/>
  <c r="AX49" i="12"/>
  <c r="AO49" i="12"/>
  <c r="AN49" i="12"/>
  <c r="AM49" i="12"/>
  <c r="S49" i="12"/>
  <c r="R49" i="12"/>
  <c r="Q49" i="12"/>
  <c r="CR49" i="12"/>
  <c r="CP49" i="12"/>
  <c r="CP41" i="12"/>
  <c r="BK41" i="12"/>
  <c r="BJ41" i="12"/>
  <c r="BI41" i="12"/>
  <c r="AZ41" i="12"/>
  <c r="AY41" i="12"/>
  <c r="AX41" i="12"/>
  <c r="AO41" i="12"/>
  <c r="AN41" i="12"/>
  <c r="AM41" i="12"/>
  <c r="S41" i="12"/>
  <c r="R41" i="12"/>
  <c r="Q41" i="12"/>
  <c r="CR41" i="12"/>
  <c r="CQ41" i="12"/>
  <c r="BK33" i="12"/>
  <c r="BJ33" i="12"/>
  <c r="BI33" i="12"/>
  <c r="AZ33" i="12"/>
  <c r="AY33" i="12"/>
  <c r="AX33" i="12"/>
  <c r="AO33" i="12"/>
  <c r="AN33" i="12"/>
  <c r="AM33" i="12"/>
  <c r="S33" i="12"/>
  <c r="R33" i="12"/>
  <c r="Q33" i="12"/>
  <c r="CR33" i="12"/>
  <c r="CP33" i="12"/>
  <c r="CR25" i="12"/>
  <c r="CQ25" i="12"/>
  <c r="BK25" i="12"/>
  <c r="BJ25" i="12"/>
  <c r="BI25" i="12"/>
  <c r="AZ25" i="12"/>
  <c r="AY25" i="12"/>
  <c r="AX25" i="12"/>
  <c r="AO25" i="12"/>
  <c r="AN25" i="12"/>
  <c r="AM25" i="12"/>
  <c r="S25" i="12"/>
  <c r="R25" i="12"/>
  <c r="Q25" i="12"/>
  <c r="BK17" i="12"/>
  <c r="BJ17" i="12"/>
  <c r="BI17" i="12"/>
  <c r="AZ17" i="12"/>
  <c r="AY17" i="12"/>
  <c r="AX17" i="12"/>
  <c r="AO17" i="12"/>
  <c r="AN17" i="12"/>
  <c r="AM17" i="12"/>
  <c r="S17" i="12"/>
  <c r="R17" i="12"/>
  <c r="Q17" i="12"/>
  <c r="CR17" i="12"/>
  <c r="CQ17" i="12"/>
  <c r="CP17" i="12"/>
  <c r="H24" i="3"/>
  <c r="D29" i="3" s="1"/>
  <c r="D24" i="3"/>
  <c r="D28" i="3" s="1"/>
  <c r="J38" i="5" l="1"/>
  <c r="L36" i="5" a="1"/>
  <c r="L36" i="5" s="1"/>
  <c r="M36" i="5" s="1"/>
  <c r="L42" i="5" a="1"/>
  <c r="L42" i="5" s="1"/>
  <c r="M42" i="5" s="1"/>
  <c r="I29" i="5"/>
  <c r="H41" i="5"/>
  <c r="L22" i="5" a="1"/>
  <c r="L22" i="5" s="1"/>
  <c r="M22" i="5" s="1"/>
  <c r="H29" i="5"/>
  <c r="H34" i="5"/>
  <c r="I32" i="5"/>
  <c r="L32" i="5" a="1"/>
  <c r="L32" i="5" s="1"/>
  <c r="M32" i="5" s="1"/>
  <c r="J32" i="5"/>
  <c r="L34" i="5" a="1"/>
  <c r="L34" i="5" s="1"/>
  <c r="M34" i="5" s="1"/>
  <c r="M58" i="12"/>
  <c r="D85" i="4" s="1"/>
  <c r="M186" i="12"/>
  <c r="D101" i="4" s="1"/>
  <c r="I22" i="5"/>
  <c r="H42" i="5"/>
  <c r="N35" i="13"/>
  <c r="H22" i="5"/>
  <c r="D18" i="19"/>
  <c r="L28" i="5" a="1"/>
  <c r="L28" i="5" s="1"/>
  <c r="M28" i="5" s="1"/>
  <c r="F18" i="5"/>
  <c r="H30" i="5"/>
  <c r="I30" i="5"/>
  <c r="I42" i="5"/>
  <c r="L30" i="5" a="1"/>
  <c r="L30" i="5" s="1"/>
  <c r="M30" i="5" s="1"/>
  <c r="H28" i="5"/>
  <c r="I28" i="5"/>
  <c r="L37" i="5" a="1"/>
  <c r="L37" i="5" s="1"/>
  <c r="M37" i="5" s="1"/>
  <c r="G21" i="19"/>
  <c r="J21" i="19" s="1"/>
  <c r="J37" i="5"/>
  <c r="I37" i="5"/>
  <c r="K139" i="5"/>
  <c r="K155" i="5"/>
  <c r="K151" i="5"/>
  <c r="K144" i="5"/>
  <c r="K141" i="5"/>
  <c r="K162" i="5"/>
  <c r="K154" i="5"/>
  <c r="K142" i="5"/>
  <c r="K148" i="5"/>
  <c r="K160" i="5"/>
  <c r="K150" i="5"/>
  <c r="K152" i="5"/>
  <c r="K161" i="5"/>
  <c r="K156" i="5"/>
  <c r="K146" i="5"/>
  <c r="K145" i="5"/>
  <c r="K149" i="5"/>
  <c r="K143" i="5"/>
  <c r="K159" i="5"/>
  <c r="K147" i="5"/>
  <c r="K158" i="5"/>
  <c r="K153" i="5"/>
  <c r="K157" i="5"/>
  <c r="K140" i="5"/>
  <c r="BN25" i="12"/>
  <c r="AZ66" i="12"/>
  <c r="H56" i="4" s="1"/>
  <c r="G72" i="4"/>
  <c r="H204" i="12"/>
  <c r="D72" i="4"/>
  <c r="D49" i="4" s="1"/>
  <c r="AR177" i="12"/>
  <c r="M202" i="12"/>
  <c r="D103" i="4" s="1"/>
  <c r="I72" i="4"/>
  <c r="M98" i="12"/>
  <c r="D90" i="4" s="1"/>
  <c r="M146" i="12"/>
  <c r="D96" i="4" s="1"/>
  <c r="K21" i="19"/>
  <c r="DF137" i="12"/>
  <c r="H77" i="13"/>
  <c r="K77" i="13" s="1"/>
  <c r="G18" i="19"/>
  <c r="N37" i="13"/>
  <c r="D172" i="19"/>
  <c r="H25" i="19"/>
  <c r="J25" i="19"/>
  <c r="I25" i="19"/>
  <c r="J24" i="19"/>
  <c r="I24" i="19"/>
  <c r="H24" i="19"/>
  <c r="H23" i="19"/>
  <c r="J23" i="19"/>
  <c r="I23" i="19"/>
  <c r="H19" i="19"/>
  <c r="J19" i="19"/>
  <c r="I19" i="19"/>
  <c r="H21" i="5"/>
  <c r="I21" i="5"/>
  <c r="J21" i="5"/>
  <c r="H25" i="5"/>
  <c r="I25" i="5"/>
  <c r="J25" i="5"/>
  <c r="H23" i="5"/>
  <c r="I23" i="5"/>
  <c r="J23" i="5"/>
  <c r="J24" i="5"/>
  <c r="H24" i="5"/>
  <c r="I24" i="5"/>
  <c r="L23" i="19" a="1"/>
  <c r="L23" i="19" s="1"/>
  <c r="M23" i="19" s="1"/>
  <c r="L25" i="19" a="1"/>
  <c r="L25" i="19" s="1"/>
  <c r="M25" i="19" s="1"/>
  <c r="L19" i="19" a="1"/>
  <c r="L19" i="19" s="1"/>
  <c r="M19" i="19" s="1"/>
  <c r="L24" i="19" a="1"/>
  <c r="L24" i="19" s="1"/>
  <c r="M24" i="19" s="1"/>
  <c r="L25" i="5" a="1"/>
  <c r="L25" i="5" s="1"/>
  <c r="M25" i="5" s="1"/>
  <c r="D172" i="5"/>
  <c r="L23" i="5" a="1"/>
  <c r="L23" i="5" s="1"/>
  <c r="M23" i="5" s="1"/>
  <c r="D18" i="5"/>
  <c r="G20" i="5"/>
  <c r="L24" i="5" a="1"/>
  <c r="L24" i="5" s="1"/>
  <c r="M24" i="5" s="1"/>
  <c r="L21" i="5" a="1"/>
  <c r="L21" i="5" s="1"/>
  <c r="M21" i="5" s="1"/>
  <c r="E18" i="5"/>
  <c r="G138" i="19"/>
  <c r="M114" i="12"/>
  <c r="D92" i="4" s="1"/>
  <c r="M90" i="12"/>
  <c r="D89" i="4" s="1"/>
  <c r="M34" i="12"/>
  <c r="D82" i="4" s="1"/>
  <c r="J141" i="5"/>
  <c r="J144" i="5"/>
  <c r="I143" i="5"/>
  <c r="I141" i="5"/>
  <c r="I144" i="5"/>
  <c r="J143" i="5"/>
  <c r="D30" i="3"/>
  <c r="D138" i="5"/>
  <c r="I146" i="19"/>
  <c r="I153" i="19"/>
  <c r="I142" i="19"/>
  <c r="I140" i="19"/>
  <c r="I147" i="19"/>
  <c r="I141" i="19"/>
  <c r="I152" i="19"/>
  <c r="I150" i="19"/>
  <c r="I161" i="19"/>
  <c r="I158" i="19"/>
  <c r="I145" i="19"/>
  <c r="I156" i="19"/>
  <c r="I154" i="19"/>
  <c r="I144" i="19"/>
  <c r="I143" i="19"/>
  <c r="I151" i="19"/>
  <c r="I162" i="19"/>
  <c r="I159" i="19"/>
  <c r="I148" i="19"/>
  <c r="I157" i="19"/>
  <c r="I155" i="19"/>
  <c r="I160" i="19"/>
  <c r="I149" i="19"/>
  <c r="H138" i="19"/>
  <c r="D138" i="19"/>
  <c r="E138" i="19"/>
  <c r="H138" i="5"/>
  <c r="J161" i="5"/>
  <c r="J154" i="5"/>
  <c r="J151" i="5"/>
  <c r="J148" i="5"/>
  <c r="J155" i="5"/>
  <c r="J158" i="5"/>
  <c r="J159" i="5"/>
  <c r="J162" i="5"/>
  <c r="J149" i="5"/>
  <c r="J156" i="5"/>
  <c r="J152" i="5"/>
  <c r="J153" i="5"/>
  <c r="J150" i="5"/>
  <c r="J157" i="5"/>
  <c r="J147" i="5"/>
  <c r="J160" i="5"/>
  <c r="J142" i="5"/>
  <c r="J146" i="5"/>
  <c r="J139" i="5"/>
  <c r="J140" i="5"/>
  <c r="J149" i="19"/>
  <c r="J147" i="19"/>
  <c r="J155" i="19"/>
  <c r="J157" i="19"/>
  <c r="J156" i="19"/>
  <c r="J152" i="19"/>
  <c r="J148" i="19"/>
  <c r="J150" i="19"/>
  <c r="J161" i="19"/>
  <c r="J142" i="19"/>
  <c r="J160" i="19"/>
  <c r="J154" i="19"/>
  <c r="J151" i="19"/>
  <c r="J162" i="19"/>
  <c r="J153" i="19"/>
  <c r="J158" i="19"/>
  <c r="J159" i="19"/>
  <c r="J146" i="19"/>
  <c r="J139" i="19"/>
  <c r="J140" i="19"/>
  <c r="J141" i="19"/>
  <c r="J143" i="19"/>
  <c r="I148" i="5"/>
  <c r="I151" i="5"/>
  <c r="I142" i="5"/>
  <c r="I153" i="5"/>
  <c r="I146" i="5"/>
  <c r="I161" i="5"/>
  <c r="I159" i="5"/>
  <c r="I160" i="5"/>
  <c r="I155" i="5"/>
  <c r="I147" i="5"/>
  <c r="I150" i="5"/>
  <c r="I154" i="5"/>
  <c r="I149" i="5"/>
  <c r="I162" i="5"/>
  <c r="I152" i="5"/>
  <c r="I157" i="5"/>
  <c r="I156" i="5"/>
  <c r="I158" i="5"/>
  <c r="I139" i="5"/>
  <c r="I140" i="5"/>
  <c r="J144" i="19"/>
  <c r="M194" i="12"/>
  <c r="D102" i="4" s="1"/>
  <c r="M170" i="12"/>
  <c r="D99" i="4" s="1"/>
  <c r="M26" i="12"/>
  <c r="M18" i="12"/>
  <c r="D80" i="4" s="1"/>
  <c r="M178" i="12"/>
  <c r="D100" i="4" s="1"/>
  <c r="M130" i="12"/>
  <c r="D94" i="4" s="1"/>
  <c r="M122" i="12"/>
  <c r="D93" i="4" s="1"/>
  <c r="M106" i="12"/>
  <c r="D91" i="4" s="1"/>
  <c r="M74" i="12"/>
  <c r="D87" i="4" s="1"/>
  <c r="M42" i="12"/>
  <c r="D83" i="4" s="1"/>
  <c r="DE161" i="12"/>
  <c r="CU169" i="12"/>
  <c r="DE169" i="12"/>
  <c r="DG185" i="12"/>
  <c r="M138" i="12"/>
  <c r="D95" i="4" s="1"/>
  <c r="AZ82" i="12"/>
  <c r="H58" i="4" s="1"/>
  <c r="S146" i="12"/>
  <c r="E66" i="4" s="1"/>
  <c r="BK162" i="12"/>
  <c r="I68" i="4" s="1"/>
  <c r="M82" i="12"/>
  <c r="D88" i="4" s="1"/>
  <c r="M66" i="12"/>
  <c r="D86" i="4" s="1"/>
  <c r="DF97" i="12"/>
  <c r="AI121" i="12"/>
  <c r="AH129" i="12"/>
  <c r="AG137" i="12"/>
  <c r="AS65" i="12"/>
  <c r="AR73" i="12"/>
  <c r="AT121" i="12"/>
  <c r="AS129" i="12"/>
  <c r="DE97" i="12"/>
  <c r="CA17" i="12"/>
  <c r="BY33" i="12"/>
  <c r="BY161" i="12"/>
  <c r="W25" i="12"/>
  <c r="BP57" i="12"/>
  <c r="BO65" i="12"/>
  <c r="BN73" i="12"/>
  <c r="BO129" i="12"/>
  <c r="CA153" i="12"/>
  <c r="BY169" i="12"/>
  <c r="V105" i="12"/>
  <c r="AR169" i="12"/>
  <c r="BN17" i="12"/>
  <c r="BN33" i="12"/>
  <c r="BP65" i="12"/>
  <c r="BP185" i="12"/>
  <c r="BO193" i="12"/>
  <c r="S66" i="12"/>
  <c r="E56" i="4" s="1"/>
  <c r="S82" i="12"/>
  <c r="E58" i="4" s="1"/>
  <c r="CU113" i="12"/>
  <c r="CW161" i="12"/>
  <c r="CV169" i="12"/>
  <c r="CU177" i="12"/>
  <c r="CJ25" i="12"/>
  <c r="CL137" i="12"/>
  <c r="CJ153" i="12"/>
  <c r="CL161" i="12"/>
  <c r="CK169" i="12"/>
  <c r="BD113" i="12"/>
  <c r="S18" i="12"/>
  <c r="E50" i="4" s="1"/>
  <c r="DF185" i="12"/>
  <c r="CW105" i="12"/>
  <c r="CV113" i="12"/>
  <c r="CU121" i="12"/>
  <c r="CW169" i="12"/>
  <c r="CW201" i="12"/>
  <c r="AI41" i="12"/>
  <c r="AI169" i="12"/>
  <c r="AH177" i="12"/>
  <c r="AG201" i="12"/>
  <c r="AS113" i="12"/>
  <c r="AR121" i="12"/>
  <c r="AT169" i="12"/>
  <c r="BE193" i="12"/>
  <c r="CW49" i="12"/>
  <c r="X153" i="12"/>
  <c r="AI25" i="12"/>
  <c r="AG41" i="12"/>
  <c r="AI113" i="12"/>
  <c r="AH121" i="12"/>
  <c r="AG129" i="12"/>
  <c r="AI153" i="12"/>
  <c r="AG169" i="12"/>
  <c r="AT113" i="12"/>
  <c r="AS121" i="12"/>
  <c r="AR129" i="12"/>
  <c r="BE25" i="12"/>
  <c r="BP25" i="12"/>
  <c r="BK42" i="12"/>
  <c r="I53" i="4" s="1"/>
  <c r="BK106" i="12"/>
  <c r="I61" i="4" s="1"/>
  <c r="S138" i="12"/>
  <c r="E65" i="4" s="1"/>
  <c r="DE73" i="12"/>
  <c r="CW57" i="12"/>
  <c r="CV65" i="12"/>
  <c r="CU73" i="12"/>
  <c r="W65" i="12"/>
  <c r="V73" i="12"/>
  <c r="W129" i="12"/>
  <c r="W185" i="12"/>
  <c r="AH65" i="12"/>
  <c r="AT97" i="12"/>
  <c r="DF41" i="12"/>
  <c r="DG97" i="12"/>
  <c r="DG137" i="12"/>
  <c r="CV73" i="12"/>
  <c r="BZ193" i="12"/>
  <c r="V17" i="12"/>
  <c r="V33" i="12"/>
  <c r="X41" i="12"/>
  <c r="W49" i="12"/>
  <c r="V57" i="12"/>
  <c r="X65" i="12"/>
  <c r="CR18" i="12"/>
  <c r="L50" i="4" s="1"/>
  <c r="BK26" i="12"/>
  <c r="I51" i="4" s="1"/>
  <c r="CL193" i="12"/>
  <c r="BZ17" i="12"/>
  <c r="BY25" i="12"/>
  <c r="CA49" i="12"/>
  <c r="CA193" i="12"/>
  <c r="X25" i="12"/>
  <c r="BP49" i="12"/>
  <c r="BN65" i="12"/>
  <c r="BN105" i="12"/>
  <c r="BN193" i="12"/>
  <c r="AZ18" i="12"/>
  <c r="H50" i="4" s="1"/>
  <c r="AO26" i="12"/>
  <c r="G51" i="4" s="1"/>
  <c r="S58" i="12"/>
  <c r="E55" i="4" s="1"/>
  <c r="S194" i="12"/>
  <c r="CW89" i="12"/>
  <c r="CL25" i="12"/>
  <c r="CJ169" i="12"/>
  <c r="CA25" i="12"/>
  <c r="S50" i="12"/>
  <c r="E54" i="4" s="1"/>
  <c r="AO58" i="12"/>
  <c r="G55" i="4" s="1"/>
  <c r="BK74" i="12"/>
  <c r="I57" i="4" s="1"/>
  <c r="S90" i="12"/>
  <c r="E59" i="4" s="1"/>
  <c r="BK138" i="12"/>
  <c r="I65" i="4" s="1"/>
  <c r="BE153" i="12"/>
  <c r="S170" i="12"/>
  <c r="E69" i="4" s="1"/>
  <c r="DG17" i="12"/>
  <c r="DE41" i="12"/>
  <c r="DK193" i="12"/>
  <c r="CV17" i="12"/>
  <c r="CU25" i="12"/>
  <c r="CW73" i="12"/>
  <c r="CU81" i="12"/>
  <c r="CV129" i="12"/>
  <c r="CU137" i="12"/>
  <c r="CJ121" i="12"/>
  <c r="CJ137" i="12"/>
  <c r="CK153" i="12"/>
  <c r="CL169" i="12"/>
  <c r="CJ177" i="12"/>
  <c r="BY113" i="12"/>
  <c r="CA161" i="12"/>
  <c r="BZ169" i="12"/>
  <c r="X169" i="12"/>
  <c r="W177" i="12"/>
  <c r="V201" i="12"/>
  <c r="X185" i="12"/>
  <c r="W193" i="12"/>
  <c r="AG17" i="12"/>
  <c r="AH73" i="12"/>
  <c r="AG81" i="12"/>
  <c r="AI129" i="12"/>
  <c r="AT65" i="12"/>
  <c r="AR81" i="12"/>
  <c r="AS185" i="12"/>
  <c r="BC169" i="12"/>
  <c r="BO25" i="12"/>
  <c r="BP26" i="12" s="1"/>
  <c r="BP193" i="12"/>
  <c r="AZ34" i="12"/>
  <c r="H52" i="4" s="1"/>
  <c r="S42" i="12"/>
  <c r="E53" i="4" s="1"/>
  <c r="BK50" i="12"/>
  <c r="I54" i="4" s="1"/>
  <c r="CR114" i="12"/>
  <c r="L62" i="4" s="1"/>
  <c r="BK114" i="12"/>
  <c r="I62" i="4" s="1"/>
  <c r="BK154" i="12"/>
  <c r="I67" i="4" s="1"/>
  <c r="DE145" i="12"/>
  <c r="DF73" i="12"/>
  <c r="CV185" i="12"/>
  <c r="CA105" i="12"/>
  <c r="BZ113" i="12"/>
  <c r="BY121" i="12"/>
  <c r="CA121" i="12"/>
  <c r="BY137" i="12"/>
  <c r="V41" i="12"/>
  <c r="X89" i="12"/>
  <c r="X121" i="12"/>
  <c r="V137" i="12"/>
  <c r="W153" i="12"/>
  <c r="V169" i="12"/>
  <c r="AI73" i="12"/>
  <c r="AH81" i="12"/>
  <c r="AG89" i="12"/>
  <c r="AI89" i="12"/>
  <c r="AT73" i="12"/>
  <c r="AS81" i="12"/>
  <c r="AR89" i="12"/>
  <c r="BE57" i="12"/>
  <c r="BD65" i="12"/>
  <c r="BC73" i="12"/>
  <c r="BC105" i="12"/>
  <c r="BD169" i="12"/>
  <c r="BD193" i="12"/>
  <c r="BO153" i="12"/>
  <c r="DG145" i="12"/>
  <c r="DG41" i="12"/>
  <c r="DG81" i="12"/>
  <c r="CW25" i="12"/>
  <c r="CV33" i="12"/>
  <c r="CU41" i="12"/>
  <c r="CV145" i="12"/>
  <c r="CU153" i="12"/>
  <c r="CK65" i="12"/>
  <c r="CK129" i="12"/>
  <c r="CA89" i="12"/>
  <c r="BY105" i="12"/>
  <c r="CA113" i="12"/>
  <c r="BZ121" i="12"/>
  <c r="BY129" i="12"/>
  <c r="W81" i="12"/>
  <c r="V89" i="12"/>
  <c r="X97" i="12"/>
  <c r="W105" i="12"/>
  <c r="AI81" i="12"/>
  <c r="AH89" i="12"/>
  <c r="AT17" i="12"/>
  <c r="AS25" i="12"/>
  <c r="AR33" i="12"/>
  <c r="AT193" i="12"/>
  <c r="BD17" i="12"/>
  <c r="BE65" i="12"/>
  <c r="BD73" i="12"/>
  <c r="BC81" i="12"/>
  <c r="BE81" i="12"/>
  <c r="BC129" i="12"/>
  <c r="BC161" i="12"/>
  <c r="BP89" i="12"/>
  <c r="BP153" i="12"/>
  <c r="BO161" i="12"/>
  <c r="BN169" i="12"/>
  <c r="BK98" i="12"/>
  <c r="I60" i="4" s="1"/>
  <c r="BK130" i="12"/>
  <c r="I64" i="4" s="1"/>
  <c r="BK178" i="12"/>
  <c r="I70" i="4" s="1"/>
  <c r="DG57" i="12"/>
  <c r="DG49" i="12"/>
  <c r="DK57" i="12"/>
  <c r="DL134" i="12"/>
  <c r="DL137" i="12" s="1"/>
  <c r="CV41" i="12"/>
  <c r="CV153" i="12"/>
  <c r="CK49" i="12"/>
  <c r="CL65" i="12"/>
  <c r="CK73" i="12"/>
  <c r="CJ81" i="12"/>
  <c r="CL81" i="12"/>
  <c r="CJ97" i="12"/>
  <c r="CK185" i="12"/>
  <c r="BZ65" i="12"/>
  <c r="V113" i="12"/>
  <c r="W121" i="12"/>
  <c r="AG57" i="12"/>
  <c r="AT25" i="12"/>
  <c r="AS33" i="12"/>
  <c r="AR41" i="12"/>
  <c r="AT89" i="12"/>
  <c r="AR105" i="12"/>
  <c r="AT153" i="12"/>
  <c r="AS161" i="12"/>
  <c r="BD25" i="12"/>
  <c r="BC41" i="12"/>
  <c r="BC121" i="12"/>
  <c r="BD129" i="12"/>
  <c r="BD161" i="12"/>
  <c r="BD185" i="12"/>
  <c r="BP97" i="12"/>
  <c r="BO105" i="12"/>
  <c r="BP106" i="12" s="1"/>
  <c r="BN113" i="12"/>
  <c r="BO121" i="12"/>
  <c r="BK34" i="12"/>
  <c r="I52" i="4" s="1"/>
  <c r="AO42" i="12"/>
  <c r="G53" i="4" s="1"/>
  <c r="BK82" i="12"/>
  <c r="I58" i="4" s="1"/>
  <c r="S106" i="12"/>
  <c r="E61" i="4" s="1"/>
  <c r="DF65" i="12"/>
  <c r="CW17" i="12"/>
  <c r="CV97" i="12"/>
  <c r="CK25" i="12"/>
  <c r="CL49" i="12"/>
  <c r="CJ65" i="12"/>
  <c r="CL113" i="12"/>
  <c r="CJ129" i="12"/>
  <c r="CA65" i="12"/>
  <c r="BZ73" i="12"/>
  <c r="BY81" i="12"/>
  <c r="X49" i="12"/>
  <c r="V65" i="12"/>
  <c r="AI33" i="12"/>
  <c r="AH41" i="12"/>
  <c r="AG49" i="12"/>
  <c r="AI161" i="12"/>
  <c r="AH169" i="12"/>
  <c r="AG177" i="12"/>
  <c r="AT161" i="12"/>
  <c r="AS169" i="12"/>
  <c r="BP105" i="12"/>
  <c r="BO113" i="12"/>
  <c r="BN121" i="12"/>
  <c r="BE89" i="12"/>
  <c r="S98" i="12"/>
  <c r="E60" i="4" s="1"/>
  <c r="BE113" i="12"/>
  <c r="BE114" i="12" s="1"/>
  <c r="S178" i="12"/>
  <c r="E70" i="4" s="1"/>
  <c r="BK186" i="12"/>
  <c r="I71" i="4" s="1"/>
  <c r="DG201" i="12"/>
  <c r="DG169" i="12"/>
  <c r="DE185" i="12"/>
  <c r="CV121" i="12"/>
  <c r="BZ33" i="12"/>
  <c r="BY41" i="12"/>
  <c r="BC113" i="12"/>
  <c r="DJ81" i="12"/>
  <c r="DL89" i="12"/>
  <c r="DL177" i="12"/>
  <c r="AZ177" i="12"/>
  <c r="AZ178" i="12" s="1"/>
  <c r="H70" i="4" s="1"/>
  <c r="AO66" i="12"/>
  <c r="G56" i="4" s="1"/>
  <c r="DG65" i="12"/>
  <c r="DL38" i="12"/>
  <c r="DL41" i="12" s="1"/>
  <c r="DL79" i="12"/>
  <c r="DL81" i="12" s="1"/>
  <c r="DK137" i="12"/>
  <c r="DL145" i="12"/>
  <c r="BE97" i="12"/>
  <c r="DK38" i="12"/>
  <c r="DK41" i="12" s="1"/>
  <c r="DE129" i="12"/>
  <c r="DJ128" i="12"/>
  <c r="DJ129" i="12" s="1"/>
  <c r="DE17" i="12"/>
  <c r="DL46" i="12"/>
  <c r="DL49" i="12" s="1"/>
  <c r="DK72" i="12"/>
  <c r="DK73" i="12" s="1"/>
  <c r="DJ103" i="12"/>
  <c r="DJ105" i="12" s="1"/>
  <c r="DL110" i="12"/>
  <c r="DL113" i="12" s="1"/>
  <c r="DJ183" i="12"/>
  <c r="DJ185" i="12" s="1"/>
  <c r="CW33" i="12"/>
  <c r="CK81" i="12"/>
  <c r="AH17" i="12"/>
  <c r="BN41" i="12"/>
  <c r="DL94" i="12"/>
  <c r="DL97" i="12" s="1"/>
  <c r="S114" i="12"/>
  <c r="E62" i="4" s="1"/>
  <c r="DF161" i="12"/>
  <c r="DG129" i="12"/>
  <c r="DL126" i="12"/>
  <c r="DL129" i="12" s="1"/>
  <c r="CU33" i="12"/>
  <c r="CW121" i="12"/>
  <c r="BZ129" i="12"/>
  <c r="AH185" i="12"/>
  <c r="BE121" i="12"/>
  <c r="BK170" i="12"/>
  <c r="I69" i="4" s="1"/>
  <c r="BE145" i="12"/>
  <c r="DF105" i="12"/>
  <c r="DG161" i="12"/>
  <c r="DF193" i="12"/>
  <c r="DG193" i="12"/>
  <c r="DJ14" i="12"/>
  <c r="DJ17" i="12" s="1"/>
  <c r="CV49" i="12"/>
  <c r="CU57" i="12"/>
  <c r="CV89" i="12"/>
  <c r="CW129" i="12"/>
  <c r="CW153" i="12"/>
  <c r="CV177" i="12"/>
  <c r="CU201" i="12"/>
  <c r="CJ41" i="12"/>
  <c r="CL89" i="12"/>
  <c r="CJ105" i="12"/>
  <c r="BZ185" i="12"/>
  <c r="DL105" i="12"/>
  <c r="S26" i="12"/>
  <c r="E51" i="4" s="1"/>
  <c r="AZ89" i="12"/>
  <c r="AZ90" i="12" s="1"/>
  <c r="H59" i="4" s="1"/>
  <c r="DG105" i="12"/>
  <c r="AZ161" i="12"/>
  <c r="AZ162" i="12" s="1"/>
  <c r="H68" i="4" s="1"/>
  <c r="BE159" i="12"/>
  <c r="BE161" i="12" s="1"/>
  <c r="BK90" i="12"/>
  <c r="I59" i="4" s="1"/>
  <c r="AZ58" i="12"/>
  <c r="H55" i="4" s="1"/>
  <c r="BE137" i="12"/>
  <c r="S162" i="12"/>
  <c r="E68" i="4" s="1"/>
  <c r="BE201" i="12"/>
  <c r="AZ185" i="12"/>
  <c r="AZ186" i="12" s="1"/>
  <c r="H71" i="4" s="1"/>
  <c r="BE184" i="12"/>
  <c r="BE185" i="12" s="1"/>
  <c r="DF129" i="12"/>
  <c r="DF49" i="12"/>
  <c r="DL166" i="12"/>
  <c r="DL169" i="12" s="1"/>
  <c r="CU17" i="12"/>
  <c r="CV137" i="12"/>
  <c r="CJ49" i="12"/>
  <c r="CK57" i="12"/>
  <c r="CL153" i="12"/>
  <c r="CL154" i="12" s="1"/>
  <c r="BE129" i="12"/>
  <c r="AZ105" i="12"/>
  <c r="AZ106" i="12" s="1"/>
  <c r="H61" i="4" s="1"/>
  <c r="BE104" i="12"/>
  <c r="BE105" i="12" s="1"/>
  <c r="S34" i="12"/>
  <c r="E52" i="4" s="1"/>
  <c r="AO34" i="12"/>
  <c r="G52" i="4" s="1"/>
  <c r="BK66" i="12"/>
  <c r="I56" i="4" s="1"/>
  <c r="AZ145" i="12"/>
  <c r="AZ146" i="12" s="1"/>
  <c r="H66" i="4" s="1"/>
  <c r="BE177" i="12"/>
  <c r="BK202" i="12"/>
  <c r="I73" i="4" s="1"/>
  <c r="DG89" i="12"/>
  <c r="DE177" i="12"/>
  <c r="CU65" i="12"/>
  <c r="CU161" i="12"/>
  <c r="CL41" i="12"/>
  <c r="CL121" i="12"/>
  <c r="AG105" i="12"/>
  <c r="AO18" i="12"/>
  <c r="G50" i="4" s="1"/>
  <c r="AZ26" i="12"/>
  <c r="H51" i="4" s="1"/>
  <c r="AZ42" i="12"/>
  <c r="H53" i="4" s="1"/>
  <c r="AZ50" i="12"/>
  <c r="H54" i="4" s="1"/>
  <c r="BK146" i="12"/>
  <c r="I66" i="4" s="1"/>
  <c r="BE169" i="12"/>
  <c r="DF169" i="12"/>
  <c r="DK166" i="12"/>
  <c r="DK169" i="12" s="1"/>
  <c r="DJ38" i="12"/>
  <c r="DJ41" i="12" s="1"/>
  <c r="CV25" i="12"/>
  <c r="CW81" i="12"/>
  <c r="CW97" i="12"/>
  <c r="CU105" i="12"/>
  <c r="CK121" i="12"/>
  <c r="BO185" i="12"/>
  <c r="CV57" i="12"/>
  <c r="CW65" i="12"/>
  <c r="CU97" i="12"/>
  <c r="CV105" i="12"/>
  <c r="CW137" i="12"/>
  <c r="CW138" i="12" s="1"/>
  <c r="CU145" i="12"/>
  <c r="CW145" i="12"/>
  <c r="CW177" i="12"/>
  <c r="CU185" i="12"/>
  <c r="CU193" i="12"/>
  <c r="CL33" i="12"/>
  <c r="CK41" i="12"/>
  <c r="CK97" i="12"/>
  <c r="CK113" i="12"/>
  <c r="CL129" i="12"/>
  <c r="CK177" i="12"/>
  <c r="CJ201" i="12"/>
  <c r="CL201" i="12"/>
  <c r="CA73" i="12"/>
  <c r="BZ81" i="12"/>
  <c r="BY89" i="12"/>
  <c r="CA169" i="12"/>
  <c r="BY177" i="12"/>
  <c r="W73" i="12"/>
  <c r="W97" i="12"/>
  <c r="X137" i="12"/>
  <c r="W145" i="12"/>
  <c r="V153" i="12"/>
  <c r="X154" i="12" s="1"/>
  <c r="E97" i="4" s="1"/>
  <c r="X201" i="12"/>
  <c r="AH49" i="12"/>
  <c r="AG97" i="12"/>
  <c r="AH137" i="12"/>
  <c r="AG145" i="12"/>
  <c r="AI177" i="12"/>
  <c r="AH201" i="12"/>
  <c r="AG185" i="12"/>
  <c r="AS41" i="12"/>
  <c r="AT81" i="12"/>
  <c r="AS89" i="12"/>
  <c r="AT129" i="12"/>
  <c r="AR137" i="12"/>
  <c r="AS177" i="12"/>
  <c r="AR201" i="12"/>
  <c r="BC25" i="12"/>
  <c r="BD33" i="12"/>
  <c r="BE73" i="12"/>
  <c r="BD81" i="12"/>
  <c r="BC89" i="12"/>
  <c r="BC97" i="12"/>
  <c r="BC177" i="12"/>
  <c r="BO73" i="12"/>
  <c r="BP74" i="12" s="1"/>
  <c r="BN81" i="12"/>
  <c r="BP81" i="12"/>
  <c r="BP113" i="12"/>
  <c r="BN129" i="12"/>
  <c r="BP161" i="12"/>
  <c r="BO169" i="12"/>
  <c r="CK137" i="12"/>
  <c r="CJ145" i="12"/>
  <c r="CK201" i="12"/>
  <c r="CJ193" i="12"/>
  <c r="BZ25" i="12"/>
  <c r="CA33" i="12"/>
  <c r="BZ41" i="12"/>
  <c r="CA81" i="12"/>
  <c r="BZ89" i="12"/>
  <c r="BZ97" i="12"/>
  <c r="CA129" i="12"/>
  <c r="BZ177" i="12"/>
  <c r="BY201" i="12"/>
  <c r="CA201" i="12"/>
  <c r="W17" i="12"/>
  <c r="V25" i="12"/>
  <c r="X57" i="12"/>
  <c r="V81" i="12"/>
  <c r="X81" i="12"/>
  <c r="X113" i="12"/>
  <c r="V129" i="12"/>
  <c r="X161" i="12"/>
  <c r="W169" i="12"/>
  <c r="V193" i="12"/>
  <c r="AI17" i="12"/>
  <c r="AG25" i="12"/>
  <c r="AI49" i="12"/>
  <c r="AH57" i="12"/>
  <c r="AH97" i="12"/>
  <c r="AI137" i="12"/>
  <c r="AH145" i="12"/>
  <c r="AG153" i="12"/>
  <c r="AI201" i="12"/>
  <c r="AT41" i="12"/>
  <c r="AS73" i="12"/>
  <c r="AR97" i="12"/>
  <c r="AS137" i="12"/>
  <c r="AR145" i="12"/>
  <c r="AT177" i="12"/>
  <c r="AS201" i="12"/>
  <c r="AR185" i="12"/>
  <c r="BE33" i="12"/>
  <c r="BD41" i="12"/>
  <c r="BD89" i="12"/>
  <c r="BC137" i="12"/>
  <c r="BD177" i="12"/>
  <c r="BC201" i="12"/>
  <c r="BO33" i="12"/>
  <c r="BP73" i="12"/>
  <c r="BO81" i="12"/>
  <c r="BN89" i="12"/>
  <c r="BN97" i="12"/>
  <c r="BP121" i="12"/>
  <c r="BP169" i="12"/>
  <c r="BN177" i="12"/>
  <c r="BO201" i="12"/>
  <c r="CV161" i="12"/>
  <c r="CW162" i="12" s="1"/>
  <c r="CW185" i="12"/>
  <c r="CK33" i="12"/>
  <c r="CJ57" i="12"/>
  <c r="CL57" i="12"/>
  <c r="CL73" i="12"/>
  <c r="CJ89" i="12"/>
  <c r="CK145" i="12"/>
  <c r="CA41" i="12"/>
  <c r="BY49" i="12"/>
  <c r="BY97" i="12"/>
  <c r="BZ137" i="12"/>
  <c r="BY145" i="12"/>
  <c r="CA177" i="12"/>
  <c r="BZ201" i="12"/>
  <c r="BY185" i="12"/>
  <c r="X33" i="12"/>
  <c r="W41" i="12"/>
  <c r="V97" i="12"/>
  <c r="X105" i="12"/>
  <c r="V177" i="12"/>
  <c r="W201" i="12"/>
  <c r="AH25" i="12"/>
  <c r="AI57" i="12"/>
  <c r="AG65" i="12"/>
  <c r="AI97" i="12"/>
  <c r="AH105" i="12"/>
  <c r="AI145" i="12"/>
  <c r="AH153" i="12"/>
  <c r="AI185" i="12"/>
  <c r="AG193" i="12"/>
  <c r="AS49" i="12"/>
  <c r="AR57" i="12"/>
  <c r="AS97" i="12"/>
  <c r="AT137" i="12"/>
  <c r="AS145" i="12"/>
  <c r="AR153" i="12"/>
  <c r="AT201" i="12"/>
  <c r="BE41" i="12"/>
  <c r="BC49" i="12"/>
  <c r="BD57" i="12"/>
  <c r="BD137" i="12"/>
  <c r="BC145" i="12"/>
  <c r="BD201" i="12"/>
  <c r="BC185" i="12"/>
  <c r="BP33" i="12"/>
  <c r="BO41" i="12"/>
  <c r="BO89" i="12"/>
  <c r="BP129" i="12"/>
  <c r="BN137" i="12"/>
  <c r="BO177" i="12"/>
  <c r="BN201" i="12"/>
  <c r="CW41" i="12"/>
  <c r="CU49" i="12"/>
  <c r="CV81" i="12"/>
  <c r="CU89" i="12"/>
  <c r="CW90" i="12" s="1"/>
  <c r="CW113" i="12"/>
  <c r="CV201" i="12"/>
  <c r="CV193" i="12"/>
  <c r="CJ17" i="12"/>
  <c r="CL17" i="12"/>
  <c r="CJ73" i="12"/>
  <c r="CK89" i="12"/>
  <c r="CL97" i="12"/>
  <c r="CK105" i="12"/>
  <c r="CL145" i="12"/>
  <c r="CK161" i="12"/>
  <c r="CL185" i="12"/>
  <c r="BZ49" i="12"/>
  <c r="BY57" i="12"/>
  <c r="CA57" i="12"/>
  <c r="CA137" i="12"/>
  <c r="BZ145" i="12"/>
  <c r="BY153" i="12"/>
  <c r="V49" i="12"/>
  <c r="W57" i="12"/>
  <c r="W89" i="12"/>
  <c r="W113" i="12"/>
  <c r="V121" i="12"/>
  <c r="X122" i="12" s="1"/>
  <c r="E93" i="4" s="1"/>
  <c r="X129" i="12"/>
  <c r="W161" i="12"/>
  <c r="X193" i="12"/>
  <c r="AG33" i="12"/>
  <c r="AI105" i="12"/>
  <c r="AG113" i="12"/>
  <c r="AG161" i="12"/>
  <c r="AH193" i="12"/>
  <c r="AR17" i="12"/>
  <c r="AT33" i="12"/>
  <c r="AT49" i="12"/>
  <c r="AS57" i="12"/>
  <c r="AR65" i="12"/>
  <c r="AS105" i="12"/>
  <c r="AT145" i="12"/>
  <c r="AS153" i="12"/>
  <c r="AT185" i="12"/>
  <c r="AR193" i="12"/>
  <c r="BD49" i="12"/>
  <c r="BC57" i="12"/>
  <c r="BD97" i="12"/>
  <c r="BD145" i="12"/>
  <c r="BC153" i="12"/>
  <c r="BP41" i="12"/>
  <c r="BN49" i="12"/>
  <c r="BO57" i="12"/>
  <c r="BO137" i="12"/>
  <c r="BN145" i="12"/>
  <c r="BP145" i="12"/>
  <c r="BP177" i="12"/>
  <c r="BN185" i="12"/>
  <c r="CU129" i="12"/>
  <c r="CW193" i="12"/>
  <c r="CK17" i="12"/>
  <c r="CJ33" i="12"/>
  <c r="CL105" i="12"/>
  <c r="CJ113" i="12"/>
  <c r="CJ161" i="12"/>
  <c r="CL177" i="12"/>
  <c r="CJ185" i="12"/>
  <c r="CK193" i="12"/>
  <c r="BY17" i="12"/>
  <c r="CA18" i="12" s="1"/>
  <c r="BZ57" i="12"/>
  <c r="BY65" i="12"/>
  <c r="BY73" i="12"/>
  <c r="CA97" i="12"/>
  <c r="BZ105" i="12"/>
  <c r="CA145" i="12"/>
  <c r="BZ153" i="12"/>
  <c r="BZ161" i="12"/>
  <c r="CA185" i="12"/>
  <c r="BY193" i="12"/>
  <c r="W33" i="12"/>
  <c r="X73" i="12"/>
  <c r="W137" i="12"/>
  <c r="V145" i="12"/>
  <c r="X145" i="12"/>
  <c r="X177" i="12"/>
  <c r="V185" i="12"/>
  <c r="X186" i="12" s="1"/>
  <c r="E101" i="4" s="1"/>
  <c r="AH33" i="12"/>
  <c r="AI65" i="12"/>
  <c r="AG73" i="12"/>
  <c r="AH113" i="12"/>
  <c r="AG121" i="12"/>
  <c r="AI122" i="12" s="1"/>
  <c r="F93" i="4" s="1"/>
  <c r="AH161" i="12"/>
  <c r="AI193" i="12"/>
  <c r="AS17" i="12"/>
  <c r="AR25" i="12"/>
  <c r="AR49" i="12"/>
  <c r="AT57" i="12"/>
  <c r="AT105" i="12"/>
  <c r="AR113" i="12"/>
  <c r="AR161" i="12"/>
  <c r="AT162" i="12" s="1"/>
  <c r="AS193" i="12"/>
  <c r="BC17" i="12"/>
  <c r="BE17" i="12"/>
  <c r="BE49" i="12"/>
  <c r="BC65" i="12"/>
  <c r="BD105" i="12"/>
  <c r="BD153" i="12"/>
  <c r="BC193" i="12"/>
  <c r="BO49" i="12"/>
  <c r="BN57" i="12"/>
  <c r="BP58" i="12" s="1"/>
  <c r="BO97" i="12"/>
  <c r="BP137" i="12"/>
  <c r="BO145" i="12"/>
  <c r="BN153" i="12"/>
  <c r="BN161" i="12"/>
  <c r="BP201" i="12"/>
  <c r="X17" i="12"/>
  <c r="V161" i="12"/>
  <c r="BC33" i="12"/>
  <c r="BD121" i="12"/>
  <c r="BP17" i="12"/>
  <c r="BP18" i="12" s="1"/>
  <c r="X170" i="12"/>
  <c r="E99" i="4" s="1"/>
  <c r="X66" i="12"/>
  <c r="E86" i="4" s="1"/>
  <c r="CL138" i="12"/>
  <c r="DL17" i="12"/>
  <c r="DK201" i="12"/>
  <c r="DL73" i="12"/>
  <c r="DJ193" i="12"/>
  <c r="DL193" i="12"/>
  <c r="DJ201" i="12"/>
  <c r="DL201" i="12"/>
  <c r="DJ177" i="12"/>
  <c r="DJ169" i="12"/>
  <c r="DJ161" i="12"/>
  <c r="DJ153" i="12"/>
  <c r="DL153" i="12"/>
  <c r="DG153" i="12"/>
  <c r="DJ145" i="12"/>
  <c r="DK145" i="12"/>
  <c r="DE137" i="12"/>
  <c r="DJ121" i="12"/>
  <c r="DL121" i="12"/>
  <c r="DK121" i="12"/>
  <c r="DG121" i="12"/>
  <c r="DE121" i="12"/>
  <c r="DE113" i="12"/>
  <c r="DJ113" i="12"/>
  <c r="DJ97" i="12"/>
  <c r="DJ89" i="12"/>
  <c r="DE89" i="12"/>
  <c r="DK81" i="12"/>
  <c r="DE81" i="12"/>
  <c r="DG73" i="12"/>
  <c r="DE65" i="12"/>
  <c r="DJ65" i="12"/>
  <c r="DJ57" i="12"/>
  <c r="DL57" i="12"/>
  <c r="DE57" i="12"/>
  <c r="DJ49" i="12"/>
  <c r="DE49" i="12"/>
  <c r="DJ33" i="12"/>
  <c r="DJ25" i="12"/>
  <c r="DL25" i="12"/>
  <c r="DE25" i="12"/>
  <c r="DK17" i="12"/>
  <c r="DK25" i="12"/>
  <c r="DK89" i="12"/>
  <c r="DK153" i="12"/>
  <c r="DL33" i="12"/>
  <c r="DL161" i="12"/>
  <c r="DJ137" i="12"/>
  <c r="DK105" i="12"/>
  <c r="DK129" i="12"/>
  <c r="DL65" i="12"/>
  <c r="DK113" i="12"/>
  <c r="DK177" i="12"/>
  <c r="DL185" i="12"/>
  <c r="DJ73" i="12"/>
  <c r="DE193" i="12"/>
  <c r="DF17" i="12"/>
  <c r="DF81" i="12"/>
  <c r="DF113" i="12"/>
  <c r="DF145" i="12"/>
  <c r="DF177" i="12"/>
  <c r="DK33" i="12"/>
  <c r="DK49" i="12"/>
  <c r="DK65" i="12"/>
  <c r="DK97" i="12"/>
  <c r="DE153" i="12"/>
  <c r="DK161" i="12"/>
  <c r="DG177" i="12"/>
  <c r="DE201" i="12"/>
  <c r="DK185" i="12"/>
  <c r="DF25" i="12"/>
  <c r="DF57" i="12"/>
  <c r="DF89" i="12"/>
  <c r="DF121" i="12"/>
  <c r="DF153" i="12"/>
  <c r="DF201" i="12"/>
  <c r="CQ57" i="12"/>
  <c r="CR58" i="12" s="1"/>
  <c r="L55" i="4" s="1"/>
  <c r="CR42" i="12"/>
  <c r="L53" i="4" s="1"/>
  <c r="CR73" i="12"/>
  <c r="BK18" i="12"/>
  <c r="I50" i="4" s="1"/>
  <c r="CQ33" i="12"/>
  <c r="CR34" i="12" s="1"/>
  <c r="L52" i="4" s="1"/>
  <c r="CP25" i="12"/>
  <c r="CR26" i="12" s="1"/>
  <c r="L51" i="4" s="1"/>
  <c r="CR105" i="12"/>
  <c r="CQ49" i="12"/>
  <c r="CR50" i="12" s="1"/>
  <c r="L54" i="4" s="1"/>
  <c r="CP65" i="12"/>
  <c r="CP121" i="12"/>
  <c r="CP73" i="12"/>
  <c r="CP81" i="12"/>
  <c r="CR89" i="12"/>
  <c r="CQ121" i="12"/>
  <c r="AZ121" i="12"/>
  <c r="AZ122" i="12" s="1"/>
  <c r="H63" i="4" s="1"/>
  <c r="CP129" i="12"/>
  <c r="CQ161" i="12"/>
  <c r="CP185" i="12"/>
  <c r="CQ137" i="12"/>
  <c r="CP97" i="12"/>
  <c r="CR98" i="12" s="1"/>
  <c r="L60" i="4" s="1"/>
  <c r="BK58" i="12"/>
  <c r="I55" i="4" s="1"/>
  <c r="CQ81" i="12"/>
  <c r="AZ194" i="12"/>
  <c r="AZ137" i="12"/>
  <c r="AZ138" i="12" s="1"/>
  <c r="H65" i="4" s="1"/>
  <c r="CR81" i="12"/>
  <c r="S122" i="12"/>
  <c r="E63" i="4" s="1"/>
  <c r="AO50" i="12"/>
  <c r="G54" i="4" s="1"/>
  <c r="CR65" i="12"/>
  <c r="AZ74" i="12"/>
  <c r="H57" i="4" s="1"/>
  <c r="CQ89" i="12"/>
  <c r="AZ113" i="12"/>
  <c r="AZ114" i="12" s="1"/>
  <c r="H62" i="4" s="1"/>
  <c r="S74" i="12"/>
  <c r="E57" i="4" s="1"/>
  <c r="AZ97" i="12"/>
  <c r="AZ98" i="12" s="1"/>
  <c r="H60" i="4" s="1"/>
  <c r="CQ105" i="12"/>
  <c r="AZ201" i="12"/>
  <c r="AZ202" i="12" s="1"/>
  <c r="H73" i="4" s="1"/>
  <c r="CQ129" i="12"/>
  <c r="CR137" i="12"/>
  <c r="CQ145" i="12"/>
  <c r="CQ185" i="12"/>
  <c r="S186" i="12"/>
  <c r="E71" i="4" s="1"/>
  <c r="S130" i="12"/>
  <c r="E64" i="4" s="1"/>
  <c r="S154" i="12"/>
  <c r="E67" i="4" s="1"/>
  <c r="AZ169" i="12"/>
  <c r="AZ170" i="12" s="1"/>
  <c r="H69" i="4" s="1"/>
  <c r="CP145" i="12"/>
  <c r="CR153" i="12"/>
  <c r="CR154" i="12" s="1"/>
  <c r="L67" i="4" s="1"/>
  <c r="CR169" i="12"/>
  <c r="CR170" i="12" s="1"/>
  <c r="L69" i="4" s="1"/>
  <c r="CQ177" i="12"/>
  <c r="S202" i="12"/>
  <c r="E73" i="4" s="1"/>
  <c r="AZ193" i="12"/>
  <c r="CP177" i="12"/>
  <c r="CR201" i="12"/>
  <c r="CR202" i="12" s="1"/>
  <c r="L73" i="4" s="1"/>
  <c r="CR193" i="12"/>
  <c r="CR194" i="12" s="1"/>
  <c r="BK122" i="12"/>
  <c r="I63" i="4" s="1"/>
  <c r="AZ129" i="12"/>
  <c r="AZ130" i="12" s="1"/>
  <c r="H64" i="4" s="1"/>
  <c r="AZ153" i="12"/>
  <c r="AZ154" i="12" s="1"/>
  <c r="H67" i="4" s="1"/>
  <c r="CP161" i="12"/>
  <c r="D11" i="3"/>
  <c r="D8" i="37" s="1"/>
  <c r="G18" i="5" l="1"/>
  <c r="L21" i="19" a="1"/>
  <c r="L21" i="19" s="1"/>
  <c r="M21" i="19" s="1"/>
  <c r="I21" i="19"/>
  <c r="H21" i="19"/>
  <c r="CR162" i="12"/>
  <c r="L68" i="4" s="1"/>
  <c r="AI66" i="12"/>
  <c r="F86" i="4" s="1"/>
  <c r="BE58" i="12"/>
  <c r="AT194" i="12"/>
  <c r="BE130" i="12"/>
  <c r="CL66" i="12"/>
  <c r="X58" i="12"/>
  <c r="E85" i="4" s="1"/>
  <c r="X50" i="12"/>
  <c r="E84" i="4" s="1"/>
  <c r="K138" i="5"/>
  <c r="X34" i="12"/>
  <c r="E82" i="4" s="1"/>
  <c r="CL170" i="12"/>
  <c r="BE162" i="12"/>
  <c r="CW74" i="12"/>
  <c r="AT74" i="12"/>
  <c r="BP194" i="12"/>
  <c r="CL26" i="12"/>
  <c r="BK204" i="12"/>
  <c r="E72" i="4"/>
  <c r="S204" i="12"/>
  <c r="CW170" i="12"/>
  <c r="AO204" i="12"/>
  <c r="CW66" i="12"/>
  <c r="BP66" i="12"/>
  <c r="L72" i="4"/>
  <c r="CR74" i="12"/>
  <c r="L57" i="4" s="1"/>
  <c r="AT26" i="12"/>
  <c r="AT130" i="12"/>
  <c r="CA170" i="12"/>
  <c r="DG66" i="12"/>
  <c r="M56" i="4" s="1"/>
  <c r="DG138" i="12"/>
  <c r="M65" i="4" s="1"/>
  <c r="DG98" i="12"/>
  <c r="M60" i="4" s="1"/>
  <c r="DG170" i="12"/>
  <c r="M69" i="4" s="1"/>
  <c r="DG50" i="12"/>
  <c r="M54" i="4" s="1"/>
  <c r="DG186" i="12"/>
  <c r="M71" i="4" s="1"/>
  <c r="I20" i="5"/>
  <c r="J20" i="5"/>
  <c r="H20" i="5"/>
  <c r="N18" i="19"/>
  <c r="L20" i="5" a="1"/>
  <c r="L20" i="5" s="1"/>
  <c r="M20" i="5" s="1"/>
  <c r="N18" i="5"/>
  <c r="CW114" i="12"/>
  <c r="L92" i="4" s="1"/>
  <c r="CW146" i="12"/>
  <c r="L96" i="4" s="1"/>
  <c r="CW18" i="12"/>
  <c r="CL82" i="12"/>
  <c r="CA114" i="12"/>
  <c r="CA34" i="12"/>
  <c r="AT170" i="12"/>
  <c r="AT114" i="12"/>
  <c r="AI106" i="12"/>
  <c r="F91" i="4" s="1"/>
  <c r="X42" i="12"/>
  <c r="E83" i="4" s="1"/>
  <c r="D81" i="4"/>
  <c r="D79" i="4" s="1"/>
  <c r="M204" i="12"/>
  <c r="I138" i="5"/>
  <c r="I138" i="19"/>
  <c r="J138" i="5"/>
  <c r="J138" i="19"/>
  <c r="H72" i="4"/>
  <c r="H49" i="4" s="1"/>
  <c r="AZ204" i="12"/>
  <c r="D116" i="4"/>
  <c r="D123" i="4"/>
  <c r="BP42" i="12"/>
  <c r="X162" i="12"/>
  <c r="E98" i="4" s="1"/>
  <c r="AT90" i="12"/>
  <c r="CW106" i="12"/>
  <c r="L91" i="4" s="1"/>
  <c r="CL114" i="12"/>
  <c r="AI194" i="12"/>
  <c r="CA42" i="12"/>
  <c r="CW154" i="12"/>
  <c r="AI130" i="12"/>
  <c r="F94" i="4" s="1"/>
  <c r="CA26" i="12"/>
  <c r="AT122" i="12"/>
  <c r="G93" i="4" s="1"/>
  <c r="CW178" i="12"/>
  <c r="L100" i="4" s="1"/>
  <c r="AI26" i="12"/>
  <c r="F81" i="4" s="1"/>
  <c r="CW26" i="12"/>
  <c r="L81" i="4" s="1"/>
  <c r="DG178" i="12"/>
  <c r="M70" i="4" s="1"/>
  <c r="DG146" i="12"/>
  <c r="M66" i="4" s="1"/>
  <c r="DG162" i="12"/>
  <c r="M68" i="4" s="1"/>
  <c r="AT34" i="12"/>
  <c r="AI178" i="12"/>
  <c r="F100" i="4" s="1"/>
  <c r="DG122" i="12"/>
  <c r="M63" i="4" s="1"/>
  <c r="BE194" i="12"/>
  <c r="X26" i="12"/>
  <c r="E81" i="4" s="1"/>
  <c r="CA66" i="12"/>
  <c r="J86" i="4" s="1"/>
  <c r="CL50" i="12"/>
  <c r="K84" i="4" s="1"/>
  <c r="CW42" i="12"/>
  <c r="L83" i="4" s="1"/>
  <c r="BE170" i="12"/>
  <c r="H99" i="4" s="1"/>
  <c r="AI90" i="12"/>
  <c r="F89" i="4" s="1"/>
  <c r="CA162" i="12"/>
  <c r="X18" i="12"/>
  <c r="E80" i="4" s="1"/>
  <c r="AI170" i="12"/>
  <c r="F99" i="4" s="1"/>
  <c r="D129" i="4" s="1"/>
  <c r="AI42" i="12"/>
  <c r="F83" i="4" s="1"/>
  <c r="X138" i="12"/>
  <c r="E95" i="4" s="1"/>
  <c r="BP186" i="12"/>
  <c r="CL74" i="12"/>
  <c r="K87" i="4" s="1"/>
  <c r="BE82" i="12"/>
  <c r="AI98" i="12"/>
  <c r="F90" i="4" s="1"/>
  <c r="CL122" i="12"/>
  <c r="K93" i="4" s="1"/>
  <c r="CL90" i="12"/>
  <c r="K89" i="4" s="1"/>
  <c r="X74" i="12"/>
  <c r="E87" i="4" s="1"/>
  <c r="CA50" i="12"/>
  <c r="J84" i="4" s="1"/>
  <c r="BP114" i="12"/>
  <c r="I92" i="4" s="1"/>
  <c r="AT82" i="12"/>
  <c r="G88" i="4" s="1"/>
  <c r="DG106" i="12"/>
  <c r="M61" i="4" s="1"/>
  <c r="CA106" i="12"/>
  <c r="CA74" i="12"/>
  <c r="AT66" i="12"/>
  <c r="AI146" i="12"/>
  <c r="F96" i="4" s="1"/>
  <c r="CA138" i="12"/>
  <c r="J95" i="4" s="1"/>
  <c r="DG42" i="12"/>
  <c r="M53" i="4" s="1"/>
  <c r="CL178" i="12"/>
  <c r="K100" i="4" s="1"/>
  <c r="CA194" i="12"/>
  <c r="BE26" i="12"/>
  <c r="H81" i="4" s="1"/>
  <c r="CA82" i="12"/>
  <c r="J88" i="4" s="1"/>
  <c r="DG74" i="12"/>
  <c r="M57" i="4" s="1"/>
  <c r="AI114" i="12"/>
  <c r="F92" i="4" s="1"/>
  <c r="X90" i="12"/>
  <c r="E89" i="4" s="1"/>
  <c r="BP122" i="12"/>
  <c r="I93" i="4" s="1"/>
  <c r="CL130" i="12"/>
  <c r="AT106" i="12"/>
  <c r="G91" i="4" s="1"/>
  <c r="CW82" i="12"/>
  <c r="L88" i="4" s="1"/>
  <c r="CL18" i="12"/>
  <c r="K80" i="4" s="1"/>
  <c r="AT146" i="12"/>
  <c r="G96" i="4" s="1"/>
  <c r="CL58" i="12"/>
  <c r="CA178" i="12"/>
  <c r="J100" i="4" s="1"/>
  <c r="BE34" i="12"/>
  <c r="H82" i="4" s="1"/>
  <c r="AT42" i="12"/>
  <c r="X202" i="12"/>
  <c r="E103" i="4" s="1"/>
  <c r="CA90" i="12"/>
  <c r="BE74" i="12"/>
  <c r="H87" i="4" s="1"/>
  <c r="AI82" i="12"/>
  <c r="F88" i="4" s="1"/>
  <c r="AT58" i="12"/>
  <c r="G85" i="4" s="1"/>
  <c r="CA98" i="12"/>
  <c r="J90" i="4" s="1"/>
  <c r="BP82" i="12"/>
  <c r="I88" i="4" s="1"/>
  <c r="X106" i="12"/>
  <c r="E91" i="4" s="1"/>
  <c r="CA58" i="12"/>
  <c r="J85" i="4" s="1"/>
  <c r="E49" i="4"/>
  <c r="BE122" i="12"/>
  <c r="H93" i="4" s="1"/>
  <c r="CA154" i="12"/>
  <c r="J97" i="4" s="1"/>
  <c r="BP50" i="12"/>
  <c r="I84" i="4" s="1"/>
  <c r="AT18" i="12"/>
  <c r="G80" i="4" s="1"/>
  <c r="CA186" i="12"/>
  <c r="J101" i="4" s="1"/>
  <c r="BP34" i="12"/>
  <c r="I82" i="4" s="1"/>
  <c r="AT202" i="12"/>
  <c r="G103" i="4" s="1"/>
  <c r="AI154" i="12"/>
  <c r="F97" i="4" s="1"/>
  <c r="D127" i="4" s="1"/>
  <c r="X194" i="12"/>
  <c r="BP170" i="12"/>
  <c r="I99" i="4" s="1"/>
  <c r="CW186" i="12"/>
  <c r="L101" i="4" s="1"/>
  <c r="DG130" i="12"/>
  <c r="M64" i="4" s="1"/>
  <c r="CL106" i="12"/>
  <c r="K91" i="4" s="1"/>
  <c r="K97" i="4"/>
  <c r="K94" i="4"/>
  <c r="I81" i="4"/>
  <c r="K85" i="4"/>
  <c r="L95" i="4"/>
  <c r="J102" i="4"/>
  <c r="G87" i="4"/>
  <c r="G83" i="4"/>
  <c r="I80" i="4"/>
  <c r="J89" i="4"/>
  <c r="I102" i="4"/>
  <c r="DG82" i="12"/>
  <c r="M58" i="4" s="1"/>
  <c r="J92" i="4"/>
  <c r="DG90" i="12"/>
  <c r="M59" i="4" s="1"/>
  <c r="DL98" i="12"/>
  <c r="K99" i="4"/>
  <c r="G102" i="4"/>
  <c r="I86" i="4"/>
  <c r="H92" i="4"/>
  <c r="J81" i="4"/>
  <c r="I85" i="4"/>
  <c r="BE18" i="12"/>
  <c r="CL34" i="12"/>
  <c r="BP138" i="12"/>
  <c r="AT98" i="12"/>
  <c r="X82" i="12"/>
  <c r="E88" i="4" s="1"/>
  <c r="AI202" i="12"/>
  <c r="F103" i="4" s="1"/>
  <c r="CW98" i="12"/>
  <c r="AI186" i="12"/>
  <c r="F101" i="4" s="1"/>
  <c r="D131" i="4" s="1"/>
  <c r="CA122" i="12"/>
  <c r="K92" i="4"/>
  <c r="K81" i="4"/>
  <c r="I49" i="4"/>
  <c r="L87" i="4"/>
  <c r="K95" i="4"/>
  <c r="H94" i="4"/>
  <c r="G82" i="4"/>
  <c r="AT178" i="12"/>
  <c r="CW202" i="12"/>
  <c r="L99" i="4"/>
  <c r="I91" i="4"/>
  <c r="CR106" i="12"/>
  <c r="L61" i="4" s="1"/>
  <c r="J83" i="4"/>
  <c r="H88" i="4"/>
  <c r="I83" i="4"/>
  <c r="G98" i="4"/>
  <c r="CL194" i="12"/>
  <c r="CW194" i="12"/>
  <c r="CL98" i="12"/>
  <c r="L89" i="4"/>
  <c r="BE50" i="12"/>
  <c r="AI58" i="12"/>
  <c r="F85" i="4" s="1"/>
  <c r="BP202" i="12"/>
  <c r="BE98" i="12"/>
  <c r="AT138" i="12"/>
  <c r="X98" i="12"/>
  <c r="E90" i="4" s="1"/>
  <c r="CL202" i="12"/>
  <c r="G49" i="4"/>
  <c r="L80" i="4"/>
  <c r="CA130" i="12"/>
  <c r="J98" i="4"/>
  <c r="L97" i="4"/>
  <c r="J80" i="4"/>
  <c r="H85" i="4"/>
  <c r="DL186" i="12"/>
  <c r="BP162" i="12"/>
  <c r="G92" i="4"/>
  <c r="X146" i="12"/>
  <c r="E96" i="4" s="1"/>
  <c r="CL186" i="12"/>
  <c r="CW130" i="12"/>
  <c r="BE42" i="12"/>
  <c r="BP178" i="12"/>
  <c r="BE202" i="12"/>
  <c r="BE90" i="12"/>
  <c r="G94" i="4"/>
  <c r="AI138" i="12"/>
  <c r="F95" i="4" s="1"/>
  <c r="CW122" i="12"/>
  <c r="AI18" i="12"/>
  <c r="F80" i="4" s="1"/>
  <c r="L86" i="4"/>
  <c r="J82" i="4"/>
  <c r="G99" i="4"/>
  <c r="K86" i="4"/>
  <c r="J91" i="4"/>
  <c r="BP154" i="12"/>
  <c r="I101" i="4"/>
  <c r="X114" i="12"/>
  <c r="E92" i="4" s="1"/>
  <c r="CW50" i="12"/>
  <c r="L98" i="4"/>
  <c r="G81" i="4"/>
  <c r="DL194" i="12"/>
  <c r="J99" i="4"/>
  <c r="I87" i="4"/>
  <c r="BE66" i="12"/>
  <c r="AI74" i="12"/>
  <c r="F87" i="4" s="1"/>
  <c r="CL162" i="12"/>
  <c r="AI50" i="12"/>
  <c r="F84" i="4" s="1"/>
  <c r="D114" i="4" s="1"/>
  <c r="CL42" i="12"/>
  <c r="BE106" i="12"/>
  <c r="G89" i="4"/>
  <c r="H98" i="4"/>
  <c r="K88" i="4"/>
  <c r="CR90" i="12"/>
  <c r="L59" i="4" s="1"/>
  <c r="DG114" i="12"/>
  <c r="M62" i="4" s="1"/>
  <c r="AT186" i="12"/>
  <c r="BE178" i="12"/>
  <c r="DG18" i="12"/>
  <c r="M50" i="4" s="1"/>
  <c r="DG58" i="12"/>
  <c r="M55" i="4" s="1"/>
  <c r="DG194" i="12"/>
  <c r="M72" i="4" s="1"/>
  <c r="BE154" i="12"/>
  <c r="AI162" i="12"/>
  <c r="F98" i="4" s="1"/>
  <c r="BP130" i="12"/>
  <c r="BE186" i="12"/>
  <c r="AT154" i="12"/>
  <c r="X178" i="12"/>
  <c r="E100" i="4" s="1"/>
  <c r="CA146" i="12"/>
  <c r="BE138" i="12"/>
  <c r="X130" i="12"/>
  <c r="E94" i="4" s="1"/>
  <c r="CA202" i="12"/>
  <c r="DL82" i="12"/>
  <c r="CR186" i="12"/>
  <c r="L71" i="4" s="1"/>
  <c r="DL130" i="12"/>
  <c r="DL42" i="12"/>
  <c r="AT50" i="12"/>
  <c r="BP98" i="12"/>
  <c r="BP146" i="12"/>
  <c r="AI34" i="12"/>
  <c r="F82" i="4" s="1"/>
  <c r="D112" i="4" s="1"/>
  <c r="BE146" i="12"/>
  <c r="BP90" i="12"/>
  <c r="CW58" i="12"/>
  <c r="CW34" i="12"/>
  <c r="CL146" i="12"/>
  <c r="DL178" i="12"/>
  <c r="DL122" i="12"/>
  <c r="DL106" i="12"/>
  <c r="DL90" i="12"/>
  <c r="DL170" i="12"/>
  <c r="DL154" i="12"/>
  <c r="DL138" i="12"/>
  <c r="DL26" i="12"/>
  <c r="M81" i="4" s="1"/>
  <c r="M111" i="4" s="1"/>
  <c r="F20" i="4" s="1"/>
  <c r="CR178" i="12"/>
  <c r="L70" i="4" s="1"/>
  <c r="CR146" i="12"/>
  <c r="L66" i="4" s="1"/>
  <c r="CR138" i="12"/>
  <c r="L65" i="4" s="1"/>
  <c r="DL18" i="12"/>
  <c r="DL202" i="12"/>
  <c r="DL162" i="12"/>
  <c r="DL146" i="12"/>
  <c r="DL114" i="12"/>
  <c r="DL74" i="12"/>
  <c r="DL66" i="12"/>
  <c r="DL58" i="12"/>
  <c r="DL50" i="12"/>
  <c r="DL34" i="12"/>
  <c r="M82" i="4" s="1"/>
  <c r="M112" i="4" s="1"/>
  <c r="F21" i="4" s="1"/>
  <c r="DG26" i="12"/>
  <c r="M51" i="4" s="1"/>
  <c r="DG154" i="12"/>
  <c r="DG202" i="12"/>
  <c r="M73" i="4" s="1"/>
  <c r="CR66" i="12"/>
  <c r="L56" i="4" s="1"/>
  <c r="CR130" i="12"/>
  <c r="L64" i="4" s="1"/>
  <c r="CR82" i="12"/>
  <c r="L58" i="4" s="1"/>
  <c r="CR122" i="12"/>
  <c r="L63" i="4" s="1"/>
  <c r="D12" i="3"/>
  <c r="E21" i="3"/>
  <c r="E41" i="3" s="1"/>
  <c r="J41" i="3" s="1"/>
  <c r="E23" i="3"/>
  <c r="E43" i="3" s="1"/>
  <c r="J43" i="3" s="1"/>
  <c r="I22" i="3"/>
  <c r="E22" i="3"/>
  <c r="E42" i="3" s="1"/>
  <c r="J42" i="3" s="1"/>
  <c r="I23" i="3"/>
  <c r="E20" i="3"/>
  <c r="E40" i="3" s="1"/>
  <c r="J40" i="3" s="1"/>
  <c r="I21" i="3"/>
  <c r="I20" i="3"/>
  <c r="D115" i="4" l="1"/>
  <c r="CR204" i="12"/>
  <c r="AT204" i="12"/>
  <c r="BP204" i="12"/>
  <c r="J44" i="3"/>
  <c r="D113" i="4"/>
  <c r="L111" i="4"/>
  <c r="E44" i="3"/>
  <c r="D121" i="4"/>
  <c r="AR4" i="29"/>
  <c r="AY18" i="29" s="1"/>
  <c r="R8" i="28"/>
  <c r="V9" i="28" s="1"/>
  <c r="AJ4" i="30"/>
  <c r="AP7" i="30" s="1"/>
  <c r="Y7" i="31"/>
  <c r="AF28" i="31" s="1"/>
  <c r="D12" i="37"/>
  <c r="D11" i="37"/>
  <c r="D124" i="4"/>
  <c r="CW204" i="12"/>
  <c r="CL204" i="12"/>
  <c r="CA204" i="12"/>
  <c r="D120" i="4"/>
  <c r="F102" i="4"/>
  <c r="F79" i="4" s="1"/>
  <c r="AI204" i="12"/>
  <c r="E102" i="4"/>
  <c r="E79" i="4" s="1"/>
  <c r="X204" i="12"/>
  <c r="E121" i="4"/>
  <c r="D118" i="4"/>
  <c r="D126" i="4"/>
  <c r="D122" i="4"/>
  <c r="E113" i="4"/>
  <c r="D43" i="3"/>
  <c r="I43" i="3" s="1"/>
  <c r="K43" i="3" s="1"/>
  <c r="D7" i="24"/>
  <c r="D41" i="3"/>
  <c r="I41" i="3" s="1"/>
  <c r="K41" i="3" s="1"/>
  <c r="D7" i="5"/>
  <c r="D42" i="3"/>
  <c r="I42" i="3" s="1"/>
  <c r="K42" i="3" s="1"/>
  <c r="D7" i="19"/>
  <c r="D7" i="4"/>
  <c r="DL204" i="12"/>
  <c r="M67" i="4"/>
  <c r="M49" i="4" s="1"/>
  <c r="DG204" i="12"/>
  <c r="H102" i="4"/>
  <c r="H132" i="4" s="1"/>
  <c r="BE204" i="12"/>
  <c r="D130" i="4"/>
  <c r="D111" i="4"/>
  <c r="E119" i="4"/>
  <c r="D119" i="4"/>
  <c r="D125" i="4"/>
  <c r="D110" i="4"/>
  <c r="J118" i="4"/>
  <c r="D133" i="4"/>
  <c r="E112" i="4"/>
  <c r="I111" i="4"/>
  <c r="D128" i="4"/>
  <c r="J125" i="4"/>
  <c r="D117" i="4"/>
  <c r="I24" i="3"/>
  <c r="F123" i="4"/>
  <c r="J87" i="4"/>
  <c r="J117" i="4" s="1"/>
  <c r="F129" i="4"/>
  <c r="E128" i="4"/>
  <c r="E129" i="4"/>
  <c r="F111" i="4"/>
  <c r="E110" i="4"/>
  <c r="E118" i="4"/>
  <c r="F118" i="4"/>
  <c r="G86" i="4"/>
  <c r="E116" i="4" s="1"/>
  <c r="G122" i="4"/>
  <c r="J122" i="4"/>
  <c r="L49" i="4"/>
  <c r="J121" i="4"/>
  <c r="F122" i="4"/>
  <c r="I129" i="4"/>
  <c r="I118" i="4"/>
  <c r="E111" i="4"/>
  <c r="I116" i="4"/>
  <c r="F117" i="4"/>
  <c r="E122" i="4"/>
  <c r="F124" i="4"/>
  <c r="I110" i="4"/>
  <c r="G123" i="4"/>
  <c r="E124" i="4"/>
  <c r="E126" i="4"/>
  <c r="I121" i="4"/>
  <c r="H112" i="4"/>
  <c r="M92" i="4"/>
  <c r="M96" i="4"/>
  <c r="K83" i="4"/>
  <c r="I113" i="4" s="1"/>
  <c r="M98" i="4"/>
  <c r="M97" i="4"/>
  <c r="L85" i="4"/>
  <c r="M94" i="4"/>
  <c r="M124" i="4" s="1"/>
  <c r="F33" i="4" s="1"/>
  <c r="G97" i="4"/>
  <c r="H100" i="4"/>
  <c r="L93" i="4"/>
  <c r="L94" i="4"/>
  <c r="E123" i="4"/>
  <c r="G117" i="4"/>
  <c r="M101" i="4"/>
  <c r="L90" i="4"/>
  <c r="M103" i="4"/>
  <c r="M133" i="4" s="1"/>
  <c r="F42" i="4" s="1"/>
  <c r="M99" i="4"/>
  <c r="I89" i="4"/>
  <c r="I119" i="4" s="1"/>
  <c r="H101" i="4"/>
  <c r="H131" i="4" s="1"/>
  <c r="G101" i="4"/>
  <c r="E131" i="4" s="1"/>
  <c r="M102" i="4"/>
  <c r="M132" i="4" s="1"/>
  <c r="F41" i="4" s="1"/>
  <c r="I97" i="4"/>
  <c r="I127" i="4" s="1"/>
  <c r="K101" i="4"/>
  <c r="K103" i="4"/>
  <c r="F115" i="4"/>
  <c r="I114" i="4"/>
  <c r="K111" i="4"/>
  <c r="I115" i="4"/>
  <c r="H129" i="4"/>
  <c r="J130" i="4"/>
  <c r="E117" i="4"/>
  <c r="H91" i="4"/>
  <c r="G121" i="4" s="1"/>
  <c r="M83" i="4"/>
  <c r="M84" i="4"/>
  <c r="M114" i="4" s="1"/>
  <c r="F23" i="4" s="1"/>
  <c r="M80" i="4"/>
  <c r="M89" i="4"/>
  <c r="H96" i="4"/>
  <c r="M88" i="4"/>
  <c r="I94" i="4"/>
  <c r="J116" i="4"/>
  <c r="G129" i="4"/>
  <c r="H84" i="4"/>
  <c r="H114" i="4" s="1"/>
  <c r="L102" i="4"/>
  <c r="L132" i="4" s="1"/>
  <c r="G90" i="4"/>
  <c r="M90" i="4"/>
  <c r="M120" i="4" s="1"/>
  <c r="F29" i="4" s="1"/>
  <c r="J119" i="4"/>
  <c r="K96" i="4"/>
  <c r="I103" i="4"/>
  <c r="L103" i="4"/>
  <c r="L82" i="4"/>
  <c r="L112" i="4" s="1"/>
  <c r="H83" i="4"/>
  <c r="M85" i="4"/>
  <c r="M115" i="4" s="1"/>
  <c r="F24" i="4" s="1"/>
  <c r="M91" i="4"/>
  <c r="F128" i="4"/>
  <c r="H115" i="4"/>
  <c r="J94" i="4"/>
  <c r="G95" i="4"/>
  <c r="E125" i="4" s="1"/>
  <c r="K102" i="4"/>
  <c r="I132" i="4" s="1"/>
  <c r="G100" i="4"/>
  <c r="I95" i="4"/>
  <c r="I125" i="4" s="1"/>
  <c r="J111" i="4"/>
  <c r="E115" i="4"/>
  <c r="G118" i="4"/>
  <c r="J96" i="4"/>
  <c r="M95" i="4"/>
  <c r="H80" i="4"/>
  <c r="J103" i="4"/>
  <c r="M86" i="4"/>
  <c r="M93" i="4"/>
  <c r="M123" i="4" s="1"/>
  <c r="F32" i="4" s="1"/>
  <c r="I96" i="4"/>
  <c r="H97" i="4"/>
  <c r="K98" i="4"/>
  <c r="J129" i="4"/>
  <c r="H89" i="4"/>
  <c r="H90" i="4"/>
  <c r="K82" i="4"/>
  <c r="G84" i="4"/>
  <c r="H86" i="4"/>
  <c r="I100" i="4"/>
  <c r="I130" i="4" s="1"/>
  <c r="H118" i="4"/>
  <c r="F112" i="4"/>
  <c r="M87" i="4"/>
  <c r="M100" i="4"/>
  <c r="I90" i="4"/>
  <c r="H95" i="4"/>
  <c r="G111" i="4"/>
  <c r="L84" i="4"/>
  <c r="H103" i="4"/>
  <c r="F133" i="4" s="1"/>
  <c r="I98" i="4"/>
  <c r="J110" i="4"/>
  <c r="K90" i="4"/>
  <c r="J127" i="4"/>
  <c r="G112" i="4"/>
  <c r="J93" i="4"/>
  <c r="H122" i="4"/>
  <c r="H111" i="4"/>
  <c r="E133" i="4"/>
  <c r="G115" i="4"/>
  <c r="I122" i="4"/>
  <c r="E24" i="3"/>
  <c r="E28" i="3" s="1"/>
  <c r="D40" i="3"/>
  <c r="I40" i="3" s="1"/>
  <c r="K121" i="4" l="1"/>
  <c r="M121" i="4"/>
  <c r="F30" i="4" s="1"/>
  <c r="K129" i="4"/>
  <c r="M129" i="4"/>
  <c r="F38" i="4" s="1"/>
  <c r="L128" i="4"/>
  <c r="M128" i="4"/>
  <c r="F37" i="4" s="1"/>
  <c r="K127" i="4"/>
  <c r="M127" i="4"/>
  <c r="F36" i="4" s="1"/>
  <c r="K125" i="4"/>
  <c r="M125" i="4"/>
  <c r="F34" i="4" s="1"/>
  <c r="K117" i="4"/>
  <c r="M117" i="4"/>
  <c r="F26" i="4" s="1"/>
  <c r="L126" i="4"/>
  <c r="M126" i="4"/>
  <c r="F35" i="4" s="1"/>
  <c r="K122" i="4"/>
  <c r="M122" i="4"/>
  <c r="F31" i="4" s="1"/>
  <c r="L113" i="4"/>
  <c r="M113" i="4"/>
  <c r="F22" i="4" s="1"/>
  <c r="K119" i="4"/>
  <c r="M119" i="4"/>
  <c r="F28" i="4" s="1"/>
  <c r="L131" i="4"/>
  <c r="M131" i="4"/>
  <c r="F40" i="4" s="1"/>
  <c r="L110" i="4"/>
  <c r="M110" i="4"/>
  <c r="F19" i="4" s="1"/>
  <c r="K130" i="4"/>
  <c r="M130" i="4"/>
  <c r="F39" i="4" s="1"/>
  <c r="K116" i="4"/>
  <c r="M116" i="4"/>
  <c r="F25" i="4" s="1"/>
  <c r="K118" i="4"/>
  <c r="M118" i="4"/>
  <c r="F27" i="4" s="1"/>
  <c r="L133" i="4"/>
  <c r="L115" i="4"/>
  <c r="K40" i="3"/>
  <c r="I44" i="3"/>
  <c r="K44" i="3" s="1"/>
  <c r="F40" i="3"/>
  <c r="L130" i="4"/>
  <c r="L127" i="4"/>
  <c r="L123" i="4"/>
  <c r="L121" i="4"/>
  <c r="K30" i="4" s="1"/>
  <c r="L116" i="4"/>
  <c r="L118" i="4"/>
  <c r="L114" i="4"/>
  <c r="L120" i="4"/>
  <c r="L125" i="4"/>
  <c r="L117" i="4"/>
  <c r="L129" i="4"/>
  <c r="L122" i="4"/>
  <c r="K20" i="4"/>
  <c r="L124" i="4"/>
  <c r="L119" i="4"/>
  <c r="D9" i="5"/>
  <c r="O20" i="5" s="1"/>
  <c r="F11" i="33" s="1"/>
  <c r="F41" i="3"/>
  <c r="D9" i="19"/>
  <c r="O20" i="19" s="1"/>
  <c r="I11" i="33" s="1"/>
  <c r="F42" i="3"/>
  <c r="D9" i="24"/>
  <c r="O39" i="24" s="1"/>
  <c r="L30" i="33" s="1"/>
  <c r="F43" i="3"/>
  <c r="AY15" i="29"/>
  <c r="S24" i="33" s="1"/>
  <c r="K20" i="32" s="1"/>
  <c r="AY12" i="29"/>
  <c r="S21" i="33" s="1"/>
  <c r="K17" i="32" s="1"/>
  <c r="AY17" i="29"/>
  <c r="S26" i="33" s="1"/>
  <c r="K22" i="32" s="1"/>
  <c r="AY21" i="29"/>
  <c r="S30" i="33" s="1"/>
  <c r="K26" i="32" s="1"/>
  <c r="AY5" i="29"/>
  <c r="S14" i="33" s="1"/>
  <c r="K10" i="32" s="1"/>
  <c r="AY4" i="29"/>
  <c r="S13" i="33" s="1"/>
  <c r="K9" i="32" s="1"/>
  <c r="AY22" i="29"/>
  <c r="S31" i="33" s="1"/>
  <c r="K27" i="32" s="1"/>
  <c r="AY20" i="29"/>
  <c r="S29" i="33" s="1"/>
  <c r="K25" i="32" s="1"/>
  <c r="AY8" i="29"/>
  <c r="S17" i="33" s="1"/>
  <c r="K13" i="32" s="1"/>
  <c r="AY19" i="29"/>
  <c r="S28" i="33" s="1"/>
  <c r="K24" i="32" s="1"/>
  <c r="AY9" i="29"/>
  <c r="S18" i="33" s="1"/>
  <c r="K14" i="32" s="1"/>
  <c r="AY16" i="29"/>
  <c r="S25" i="33" s="1"/>
  <c r="K21" i="32" s="1"/>
  <c r="AY14" i="29"/>
  <c r="S23" i="33" s="1"/>
  <c r="K19" i="32" s="1"/>
  <c r="AY7" i="29"/>
  <c r="S16" i="33" s="1"/>
  <c r="K12" i="32" s="1"/>
  <c r="AY24" i="29"/>
  <c r="S33" i="33" s="1"/>
  <c r="K29" i="32" s="1"/>
  <c r="AY11" i="29"/>
  <c r="S20" i="33" s="1"/>
  <c r="K16" i="32" s="1"/>
  <c r="AY10" i="29"/>
  <c r="S19" i="33" s="1"/>
  <c r="K15" i="32" s="1"/>
  <c r="AY23" i="29"/>
  <c r="S32" i="33" s="1"/>
  <c r="K28" i="32" s="1"/>
  <c r="AY13" i="29"/>
  <c r="AY25" i="29"/>
  <c r="AY6" i="29"/>
  <c r="S15" i="33" s="1"/>
  <c r="K11" i="32" s="1"/>
  <c r="V11" i="28"/>
  <c r="R12" i="33" s="1"/>
  <c r="V12" i="28"/>
  <c r="V10" i="28"/>
  <c r="AP8" i="30"/>
  <c r="AP6" i="30"/>
  <c r="T15" i="33" s="1"/>
  <c r="L11" i="32" s="1"/>
  <c r="AP4" i="30"/>
  <c r="AP5" i="30"/>
  <c r="E29" i="3"/>
  <c r="E30" i="3" s="1"/>
  <c r="D13" i="37"/>
  <c r="D14" i="37" s="1"/>
  <c r="D15" i="37" s="1"/>
  <c r="K114" i="4"/>
  <c r="D132" i="4"/>
  <c r="D109" i="4" s="1"/>
  <c r="D161" i="4" s="1"/>
  <c r="E132" i="4"/>
  <c r="R10" i="33"/>
  <c r="J6" i="32" s="1"/>
  <c r="T16" i="33"/>
  <c r="L12" i="32" s="1"/>
  <c r="S27" i="33"/>
  <c r="K23" i="32" s="1"/>
  <c r="F132" i="4"/>
  <c r="G132" i="4"/>
  <c r="I117" i="4"/>
  <c r="H125" i="4"/>
  <c r="K124" i="4"/>
  <c r="G114" i="4"/>
  <c r="K128" i="4"/>
  <c r="K79" i="4"/>
  <c r="J123" i="4"/>
  <c r="K123" i="4"/>
  <c r="K131" i="4"/>
  <c r="H119" i="4"/>
  <c r="L79" i="4"/>
  <c r="K112" i="4"/>
  <c r="K110" i="4"/>
  <c r="M79" i="4"/>
  <c r="J79" i="4"/>
  <c r="H117" i="4"/>
  <c r="I79" i="4"/>
  <c r="G79" i="4"/>
  <c r="H110" i="4"/>
  <c r="H79" i="4"/>
  <c r="D44" i="3"/>
  <c r="D9" i="4"/>
  <c r="J113" i="4"/>
  <c r="J133" i="4"/>
  <c r="G119" i="4"/>
  <c r="I124" i="4"/>
  <c r="I126" i="4"/>
  <c r="I128" i="4"/>
  <c r="H127" i="4"/>
  <c r="J126" i="4"/>
  <c r="I133" i="4"/>
  <c r="J132" i="4"/>
  <c r="F119" i="4"/>
  <c r="K115" i="4"/>
  <c r="G125" i="4"/>
  <c r="K120" i="4"/>
  <c r="I123" i="4"/>
  <c r="G130" i="4"/>
  <c r="F130" i="4"/>
  <c r="G120" i="4"/>
  <c r="F120" i="4"/>
  <c r="G124" i="4"/>
  <c r="J115" i="4"/>
  <c r="J128" i="4"/>
  <c r="G131" i="4"/>
  <c r="H116" i="4"/>
  <c r="F116" i="4"/>
  <c r="H133" i="4"/>
  <c r="J124" i="4"/>
  <c r="H121" i="4"/>
  <c r="F121" i="4"/>
  <c r="F125" i="4"/>
  <c r="H130" i="4"/>
  <c r="G126" i="4"/>
  <c r="I120" i="4"/>
  <c r="J112" i="4"/>
  <c r="E114" i="4"/>
  <c r="K126" i="4"/>
  <c r="G110" i="4"/>
  <c r="E130" i="4"/>
  <c r="I112" i="4"/>
  <c r="J114" i="4"/>
  <c r="G128" i="4"/>
  <c r="H123" i="4"/>
  <c r="J131" i="4"/>
  <c r="I131" i="4"/>
  <c r="G127" i="4"/>
  <c r="E127" i="4"/>
  <c r="F127" i="4"/>
  <c r="H120" i="4"/>
  <c r="F131" i="4"/>
  <c r="K132" i="4"/>
  <c r="H128" i="4"/>
  <c r="H124" i="4"/>
  <c r="J120" i="4"/>
  <c r="H126" i="4"/>
  <c r="F126" i="4"/>
  <c r="G116" i="4"/>
  <c r="H113" i="4"/>
  <c r="F113" i="4"/>
  <c r="F110" i="4"/>
  <c r="G133" i="4"/>
  <c r="G113" i="4"/>
  <c r="E120" i="4"/>
  <c r="F114" i="4"/>
  <c r="K133" i="4"/>
  <c r="K113" i="4"/>
  <c r="K39" i="4" l="1"/>
  <c r="K36" i="4"/>
  <c r="M109" i="4"/>
  <c r="M159" i="4" s="1"/>
  <c r="N39" i="4" s="1"/>
  <c r="G30" i="4"/>
  <c r="L30" i="4" s="1" a="1"/>
  <c r="L30" i="4" s="1"/>
  <c r="M30" i="4" s="1"/>
  <c r="G32" i="4"/>
  <c r="O30" i="19"/>
  <c r="I21" i="33" s="1"/>
  <c r="G20" i="4"/>
  <c r="I20" i="4" s="1"/>
  <c r="G35" i="4"/>
  <c r="G39" i="4"/>
  <c r="H39" i="4" s="1"/>
  <c r="K33" i="4"/>
  <c r="K25" i="4"/>
  <c r="G36" i="4"/>
  <c r="G19" i="4"/>
  <c r="I19" i="4" s="1"/>
  <c r="G21" i="4"/>
  <c r="K23" i="4"/>
  <c r="K19" i="4"/>
  <c r="G22" i="4"/>
  <c r="K34" i="4"/>
  <c r="K26" i="4"/>
  <c r="K29" i="4"/>
  <c r="G40" i="4"/>
  <c r="G41" i="4"/>
  <c r="K28" i="4"/>
  <c r="L109" i="4"/>
  <c r="L151" i="4" s="1"/>
  <c r="O35" i="5"/>
  <c r="F26" i="33" s="1"/>
  <c r="O28" i="24"/>
  <c r="L19" i="33" s="1"/>
  <c r="O41" i="24"/>
  <c r="L32" i="33" s="1"/>
  <c r="O26" i="5"/>
  <c r="F17" i="33" s="1"/>
  <c r="O28" i="5"/>
  <c r="F19" i="33" s="1"/>
  <c r="O32" i="19"/>
  <c r="I23" i="33" s="1"/>
  <c r="O38" i="19"/>
  <c r="I29" i="33" s="1"/>
  <c r="O28" i="19"/>
  <c r="I19" i="33" s="1"/>
  <c r="O40" i="5"/>
  <c r="F31" i="33" s="1"/>
  <c r="O36" i="5"/>
  <c r="F27" i="33" s="1"/>
  <c r="O19" i="5"/>
  <c r="F10" i="33" s="1"/>
  <c r="O25" i="5"/>
  <c r="F16" i="33" s="1"/>
  <c r="O24" i="5"/>
  <c r="F15" i="33" s="1"/>
  <c r="O41" i="5"/>
  <c r="F32" i="33" s="1"/>
  <c r="O30" i="5"/>
  <c r="F21" i="33" s="1"/>
  <c r="O23" i="5"/>
  <c r="F14" i="33" s="1"/>
  <c r="O29" i="19"/>
  <c r="I20" i="33" s="1"/>
  <c r="O37" i="19"/>
  <c r="I28" i="33" s="1"/>
  <c r="O39" i="5"/>
  <c r="F30" i="33" s="1"/>
  <c r="O21" i="5"/>
  <c r="F12" i="33" s="1"/>
  <c r="O32" i="5"/>
  <c r="F23" i="33" s="1"/>
  <c r="O36" i="19"/>
  <c r="I27" i="33" s="1"/>
  <c r="O25" i="19"/>
  <c r="I16" i="33" s="1"/>
  <c r="O27" i="5"/>
  <c r="F18" i="33" s="1"/>
  <c r="O38" i="5"/>
  <c r="F29" i="33" s="1"/>
  <c r="O37" i="5"/>
  <c r="F28" i="33" s="1"/>
  <c r="O41" i="19"/>
  <c r="I32" i="33" s="1"/>
  <c r="O23" i="19"/>
  <c r="I14" i="33" s="1"/>
  <c r="O42" i="5"/>
  <c r="F33" i="33" s="1"/>
  <c r="O31" i="5"/>
  <c r="F22" i="33" s="1"/>
  <c r="O33" i="5"/>
  <c r="F24" i="33" s="1"/>
  <c r="O35" i="19"/>
  <c r="I26" i="33" s="1"/>
  <c r="O42" i="19"/>
  <c r="I33" i="33" s="1"/>
  <c r="O22" i="5"/>
  <c r="F13" i="33" s="1"/>
  <c r="O34" i="5"/>
  <c r="F25" i="33" s="1"/>
  <c r="O29" i="5"/>
  <c r="F20" i="33" s="1"/>
  <c r="O22" i="19"/>
  <c r="I13" i="33" s="1"/>
  <c r="O38" i="24"/>
  <c r="L29" i="33" s="1"/>
  <c r="O30" i="24"/>
  <c r="L21" i="33" s="1"/>
  <c r="O35" i="24"/>
  <c r="L26" i="33" s="1"/>
  <c r="O19" i="24"/>
  <c r="L10" i="33" s="1"/>
  <c r="O34" i="24"/>
  <c r="L25" i="33" s="1"/>
  <c r="O21" i="24"/>
  <c r="L12" i="33" s="1"/>
  <c r="O25" i="24"/>
  <c r="L16" i="33" s="1"/>
  <c r="O20" i="24"/>
  <c r="L11" i="33" s="1"/>
  <c r="O26" i="24"/>
  <c r="L17" i="33" s="1"/>
  <c r="O27" i="24"/>
  <c r="L18" i="33" s="1"/>
  <c r="O24" i="24"/>
  <c r="L15" i="33" s="1"/>
  <c r="O36" i="24"/>
  <c r="L27" i="33" s="1"/>
  <c r="O37" i="24"/>
  <c r="L28" i="33" s="1"/>
  <c r="O40" i="19"/>
  <c r="I31" i="33" s="1"/>
  <c r="O33" i="19"/>
  <c r="I24" i="33" s="1"/>
  <c r="O23" i="24"/>
  <c r="L14" i="33" s="1"/>
  <c r="O40" i="24"/>
  <c r="L31" i="33" s="1"/>
  <c r="O42" i="24"/>
  <c r="L33" i="33" s="1"/>
  <c r="O39" i="19"/>
  <c r="I30" i="33" s="1"/>
  <c r="O31" i="19"/>
  <c r="I22" i="33" s="1"/>
  <c r="O29" i="24"/>
  <c r="L20" i="33" s="1"/>
  <c r="O33" i="24"/>
  <c r="L24" i="33" s="1"/>
  <c r="O31" i="24"/>
  <c r="L22" i="33" s="1"/>
  <c r="O32" i="24"/>
  <c r="L23" i="33" s="1"/>
  <c r="O22" i="24"/>
  <c r="L13" i="33" s="1"/>
  <c r="O21" i="19"/>
  <c r="I12" i="33" s="1"/>
  <c r="O34" i="19"/>
  <c r="I25" i="33" s="1"/>
  <c r="O26" i="19"/>
  <c r="I17" i="33" s="1"/>
  <c r="O27" i="19"/>
  <c r="I18" i="33" s="1"/>
  <c r="O24" i="19"/>
  <c r="I15" i="33" s="1"/>
  <c r="O19" i="19"/>
  <c r="I10" i="33" s="1"/>
  <c r="F44" i="3"/>
  <c r="V12" i="33"/>
  <c r="F9" i="35" s="1"/>
  <c r="J8" i="32"/>
  <c r="N8" i="32" s="1"/>
  <c r="S22" i="33"/>
  <c r="K18" i="32" s="1"/>
  <c r="K5" i="32" s="1"/>
  <c r="R11" i="33"/>
  <c r="T13" i="33"/>
  <c r="L9" i="32" s="1"/>
  <c r="T14" i="33"/>
  <c r="L10" i="32" s="1"/>
  <c r="G42" i="4"/>
  <c r="K42" i="4"/>
  <c r="K35" i="4"/>
  <c r="L20" i="4" a="1"/>
  <c r="L20" i="4" s="1"/>
  <c r="M20" i="4" s="1"/>
  <c r="K41" i="4"/>
  <c r="K21" i="4"/>
  <c r="K37" i="4"/>
  <c r="G37" i="4"/>
  <c r="K24" i="4"/>
  <c r="G24" i="4"/>
  <c r="K32" i="4"/>
  <c r="K22" i="4"/>
  <c r="K40" i="4"/>
  <c r="S40" i="33"/>
  <c r="K32" i="32"/>
  <c r="K34" i="32"/>
  <c r="V10" i="33"/>
  <c r="F7" i="35" s="1"/>
  <c r="N6" i="32"/>
  <c r="S38" i="33"/>
  <c r="D146" i="4"/>
  <c r="D139" i="4"/>
  <c r="D157" i="4"/>
  <c r="D162" i="4"/>
  <c r="D145" i="4"/>
  <c r="D142" i="4"/>
  <c r="D159" i="4"/>
  <c r="D158" i="4"/>
  <c r="D149" i="4"/>
  <c r="D160" i="4"/>
  <c r="D148" i="4"/>
  <c r="D143" i="4"/>
  <c r="D141" i="4"/>
  <c r="D154" i="4"/>
  <c r="D144" i="4"/>
  <c r="D156" i="4"/>
  <c r="D152" i="4"/>
  <c r="D147" i="4"/>
  <c r="D155" i="4"/>
  <c r="D151" i="4"/>
  <c r="D153" i="4"/>
  <c r="D140" i="4"/>
  <c r="D150" i="4"/>
  <c r="J109" i="4"/>
  <c r="J151" i="4" s="1"/>
  <c r="F109" i="4"/>
  <c r="F160" i="4" s="1"/>
  <c r="I109" i="4"/>
  <c r="I160" i="4" s="1"/>
  <c r="G109" i="4"/>
  <c r="G155" i="4" s="1"/>
  <c r="E109" i="4"/>
  <c r="E149" i="4" s="1"/>
  <c r="H109" i="4"/>
  <c r="H155" i="4" s="1"/>
  <c r="K109" i="4"/>
  <c r="K161" i="4" s="1"/>
  <c r="M156" i="4" l="1"/>
  <c r="N36" i="4" s="1"/>
  <c r="J20" i="4"/>
  <c r="M141" i="4"/>
  <c r="N21" i="4" s="1"/>
  <c r="M140" i="4"/>
  <c r="N20" i="4" s="1"/>
  <c r="M149" i="4"/>
  <c r="N29" i="4" s="1"/>
  <c r="M144" i="4"/>
  <c r="N24" i="4" s="1"/>
  <c r="M161" i="4"/>
  <c r="N41" i="4" s="1"/>
  <c r="M152" i="4"/>
  <c r="N32" i="4" s="1"/>
  <c r="M143" i="4"/>
  <c r="N23" i="4" s="1"/>
  <c r="M153" i="4"/>
  <c r="N33" i="4" s="1"/>
  <c r="M162" i="4"/>
  <c r="N42" i="4" s="1"/>
  <c r="M142" i="4"/>
  <c r="N22" i="4" s="1"/>
  <c r="M145" i="4"/>
  <c r="N25" i="4" s="1"/>
  <c r="M158" i="4"/>
  <c r="N38" i="4" s="1"/>
  <c r="M154" i="4"/>
  <c r="N34" i="4" s="1"/>
  <c r="M155" i="4"/>
  <c r="N35" i="4" s="1"/>
  <c r="M148" i="4"/>
  <c r="N28" i="4" s="1"/>
  <c r="M139" i="4"/>
  <c r="N19" i="4" s="1"/>
  <c r="M147" i="4"/>
  <c r="N27" i="4" s="1"/>
  <c r="M150" i="4"/>
  <c r="N30" i="4" s="1"/>
  <c r="M157" i="4"/>
  <c r="N37" i="4" s="1"/>
  <c r="M146" i="4"/>
  <c r="N26" i="4" s="1"/>
  <c r="M151" i="4"/>
  <c r="N31" i="4" s="1"/>
  <c r="M160" i="4"/>
  <c r="N40" i="4" s="1"/>
  <c r="G33" i="4"/>
  <c r="H33" i="4" s="1"/>
  <c r="E18" i="4"/>
  <c r="H20" i="4"/>
  <c r="J30" i="4"/>
  <c r="G26" i="4"/>
  <c r="J26" i="4" s="1"/>
  <c r="I30" i="4"/>
  <c r="I39" i="4"/>
  <c r="G28" i="4"/>
  <c r="I28" i="4" s="1"/>
  <c r="G23" i="4"/>
  <c r="H23" i="4" s="1"/>
  <c r="J39" i="4"/>
  <c r="H30" i="4"/>
  <c r="G29" i="4"/>
  <c r="J29" i="4" s="1"/>
  <c r="L39" i="4" a="1"/>
  <c r="L39" i="4" s="1"/>
  <c r="M39" i="4" s="1"/>
  <c r="G25" i="4"/>
  <c r="J25" i="4" s="1"/>
  <c r="L149" i="4"/>
  <c r="F18" i="4"/>
  <c r="L154" i="4"/>
  <c r="L146" i="4"/>
  <c r="L153" i="4"/>
  <c r="I36" i="4"/>
  <c r="L36" i="4" a="1"/>
  <c r="L36" i="4" s="1"/>
  <c r="M36" i="4" s="1"/>
  <c r="H36" i="4"/>
  <c r="J36" i="4"/>
  <c r="L160" i="4"/>
  <c r="L150" i="4"/>
  <c r="L144" i="4"/>
  <c r="L139" i="4"/>
  <c r="L155" i="4"/>
  <c r="L152" i="4"/>
  <c r="L162" i="4"/>
  <c r="L157" i="4"/>
  <c r="L159" i="4"/>
  <c r="L140" i="4"/>
  <c r="L156" i="4"/>
  <c r="L141" i="4"/>
  <c r="L161" i="4"/>
  <c r="L142" i="4"/>
  <c r="L145" i="4"/>
  <c r="D18" i="4"/>
  <c r="L147" i="4"/>
  <c r="G27" i="4"/>
  <c r="K27" i="4"/>
  <c r="G31" i="4"/>
  <c r="K31" i="4"/>
  <c r="L148" i="4"/>
  <c r="L158" i="4"/>
  <c r="L143" i="4"/>
  <c r="G34" i="4"/>
  <c r="K38" i="4"/>
  <c r="G38" i="4"/>
  <c r="D172" i="4"/>
  <c r="L19" i="4" a="1"/>
  <c r="L19" i="4" s="1"/>
  <c r="M19" i="4" s="1"/>
  <c r="J19" i="4"/>
  <c r="H19" i="4"/>
  <c r="F38" i="33"/>
  <c r="F40" i="33"/>
  <c r="F39" i="33"/>
  <c r="I38" i="33"/>
  <c r="O18" i="5"/>
  <c r="D10" i="5" s="1"/>
  <c r="D11" i="5" s="1"/>
  <c r="P33" i="5" s="1"/>
  <c r="I40" i="33"/>
  <c r="L39" i="33"/>
  <c r="L40" i="33"/>
  <c r="I37" i="33"/>
  <c r="L38" i="33"/>
  <c r="I39" i="33"/>
  <c r="S9" i="33"/>
  <c r="I9" i="33"/>
  <c r="D51" i="3" s="1"/>
  <c r="I51" i="3" s="1"/>
  <c r="O18" i="19"/>
  <c r="D10" i="19" s="1"/>
  <c r="D11" i="19" s="1"/>
  <c r="P26" i="19" s="1"/>
  <c r="K33" i="32"/>
  <c r="K35" i="32" s="1"/>
  <c r="S39" i="33"/>
  <c r="S41" i="33" s="1"/>
  <c r="L32" i="32"/>
  <c r="L35" i="32" s="1"/>
  <c r="V11" i="33"/>
  <c r="F8" i="35" s="1"/>
  <c r="J7" i="32"/>
  <c r="R9" i="33"/>
  <c r="R37" i="33"/>
  <c r="R41" i="33" s="1"/>
  <c r="T38" i="33"/>
  <c r="T41" i="33" s="1"/>
  <c r="L5" i="32"/>
  <c r="J37" i="4"/>
  <c r="I37" i="4"/>
  <c r="J41" i="4"/>
  <c r="I41" i="4"/>
  <c r="I22" i="4"/>
  <c r="J22" i="4"/>
  <c r="I40" i="4"/>
  <c r="J40" i="4"/>
  <c r="I35" i="4"/>
  <c r="J35" i="4"/>
  <c r="I32" i="4"/>
  <c r="J32" i="4"/>
  <c r="J21" i="4"/>
  <c r="I21" i="4"/>
  <c r="I24" i="4"/>
  <c r="J24" i="4"/>
  <c r="J23" i="4"/>
  <c r="I29" i="4"/>
  <c r="I42" i="4"/>
  <c r="J42" i="4"/>
  <c r="T9" i="33"/>
  <c r="H29" i="4"/>
  <c r="H41" i="4"/>
  <c r="L41" i="4" a="1"/>
  <c r="L41" i="4" s="1"/>
  <c r="M41" i="4" s="1"/>
  <c r="H24" i="4"/>
  <c r="L24" i="4" a="1"/>
  <c r="L24" i="4" s="1"/>
  <c r="M24" i="4" s="1"/>
  <c r="L42" i="4" a="1"/>
  <c r="L42" i="4" s="1"/>
  <c r="M42" i="4" s="1"/>
  <c r="H42" i="4"/>
  <c r="L33" i="4" a="1"/>
  <c r="L33" i="4" s="1"/>
  <c r="M33" i="4" s="1"/>
  <c r="L21" i="4" a="1"/>
  <c r="L21" i="4" s="1"/>
  <c r="M21" i="4" s="1"/>
  <c r="H21" i="4"/>
  <c r="H35" i="4"/>
  <c r="L35" i="4" a="1"/>
  <c r="L35" i="4" s="1"/>
  <c r="M35" i="4" s="1"/>
  <c r="L22" i="4" a="1"/>
  <c r="L22" i="4" s="1"/>
  <c r="M22" i="4" s="1"/>
  <c r="H22" i="4"/>
  <c r="H37" i="4"/>
  <c r="L37" i="4" a="1"/>
  <c r="L37" i="4" s="1"/>
  <c r="M37" i="4" s="1"/>
  <c r="H32" i="4"/>
  <c r="L32" i="4" a="1"/>
  <c r="L32" i="4" s="1"/>
  <c r="M32" i="4" s="1"/>
  <c r="L23" i="4" a="1"/>
  <c r="L23" i="4" s="1"/>
  <c r="M23" i="4" s="1"/>
  <c r="H40" i="4"/>
  <c r="L40" i="4" a="1"/>
  <c r="L40" i="4" s="1"/>
  <c r="M40" i="4" s="1"/>
  <c r="F37" i="33"/>
  <c r="F9" i="33"/>
  <c r="L37" i="33"/>
  <c r="L9" i="33"/>
  <c r="D138" i="4"/>
  <c r="J144" i="4"/>
  <c r="J141" i="4"/>
  <c r="J145" i="4"/>
  <c r="J153" i="4"/>
  <c r="J154" i="4"/>
  <c r="F154" i="4"/>
  <c r="F156" i="4"/>
  <c r="F149" i="4"/>
  <c r="E159" i="4"/>
  <c r="J140" i="4"/>
  <c r="J143" i="4"/>
  <c r="J139" i="4"/>
  <c r="J156" i="4"/>
  <c r="J146" i="4"/>
  <c r="J157" i="4"/>
  <c r="J149" i="4"/>
  <c r="J148" i="4"/>
  <c r="J155" i="4"/>
  <c r="J152" i="4"/>
  <c r="H152" i="4"/>
  <c r="J142" i="4"/>
  <c r="J162" i="4"/>
  <c r="J160" i="4"/>
  <c r="J150" i="4"/>
  <c r="J158" i="4"/>
  <c r="J161" i="4"/>
  <c r="J147" i="4"/>
  <c r="J159" i="4"/>
  <c r="E143" i="4"/>
  <c r="E156" i="4"/>
  <c r="K155" i="4"/>
  <c r="G139" i="4"/>
  <c r="G151" i="4"/>
  <c r="G152" i="4"/>
  <c r="G154" i="4"/>
  <c r="G143" i="4"/>
  <c r="G140" i="4"/>
  <c r="G158" i="4"/>
  <c r="G150" i="4"/>
  <c r="G147" i="4"/>
  <c r="G148" i="4"/>
  <c r="G144" i="4"/>
  <c r="G146" i="4"/>
  <c r="G161" i="4"/>
  <c r="G141" i="4"/>
  <c r="H149" i="4"/>
  <c r="H141" i="4"/>
  <c r="H140" i="4"/>
  <c r="H161" i="4"/>
  <c r="H146" i="4"/>
  <c r="H151" i="4"/>
  <c r="H160" i="4"/>
  <c r="H158" i="4"/>
  <c r="H156" i="4"/>
  <c r="H143" i="4"/>
  <c r="H147" i="4"/>
  <c r="H144" i="4"/>
  <c r="H148" i="4"/>
  <c r="H139" i="4"/>
  <c r="H154" i="4"/>
  <c r="G149" i="4"/>
  <c r="G157" i="4"/>
  <c r="K162" i="4"/>
  <c r="H157" i="4"/>
  <c r="G159" i="4"/>
  <c r="F142" i="4"/>
  <c r="K153" i="4"/>
  <c r="K152" i="4"/>
  <c r="K160" i="4"/>
  <c r="K149" i="4"/>
  <c r="K147" i="4"/>
  <c r="K146" i="4"/>
  <c r="K143" i="4"/>
  <c r="K157" i="4"/>
  <c r="K150" i="4"/>
  <c r="K145" i="4"/>
  <c r="K139" i="4"/>
  <c r="K151" i="4"/>
  <c r="K159" i="4"/>
  <c r="K158" i="4"/>
  <c r="K154" i="4"/>
  <c r="K148" i="4"/>
  <c r="K156" i="4"/>
  <c r="K141" i="4"/>
  <c r="K140" i="4"/>
  <c r="K144" i="4"/>
  <c r="G145" i="4"/>
  <c r="G160" i="4"/>
  <c r="H142" i="4"/>
  <c r="G162" i="4"/>
  <c r="G142" i="4"/>
  <c r="H145" i="4"/>
  <c r="F150" i="4"/>
  <c r="F140" i="4"/>
  <c r="F146" i="4"/>
  <c r="F153" i="4"/>
  <c r="F151" i="4"/>
  <c r="F147" i="4"/>
  <c r="F161" i="4"/>
  <c r="F158" i="4"/>
  <c r="F152" i="4"/>
  <c r="F141" i="4"/>
  <c r="F148" i="4"/>
  <c r="F157" i="4"/>
  <c r="F144" i="4"/>
  <c r="F162" i="4"/>
  <c r="F155" i="4"/>
  <c r="I149" i="4"/>
  <c r="I146" i="4"/>
  <c r="I147" i="4"/>
  <c r="I139" i="4"/>
  <c r="I150" i="4"/>
  <c r="I158" i="4"/>
  <c r="I140" i="4"/>
  <c r="I145" i="4"/>
  <c r="I157" i="4"/>
  <c r="I161" i="4"/>
  <c r="I156" i="4"/>
  <c r="I153" i="4"/>
  <c r="I142" i="4"/>
  <c r="I151" i="4"/>
  <c r="I143" i="4"/>
  <c r="I162" i="4"/>
  <c r="I148" i="4"/>
  <c r="I159" i="4"/>
  <c r="I154" i="4"/>
  <c r="I152" i="4"/>
  <c r="I155" i="4"/>
  <c r="I144" i="4"/>
  <c r="G153" i="4"/>
  <c r="H162" i="4"/>
  <c r="H153" i="4"/>
  <c r="F159" i="4"/>
  <c r="F139" i="4"/>
  <c r="K142" i="4"/>
  <c r="G156" i="4"/>
  <c r="I141" i="4"/>
  <c r="H159" i="4"/>
  <c r="H150" i="4"/>
  <c r="E146" i="4"/>
  <c r="E148" i="4"/>
  <c r="E140" i="4"/>
  <c r="E141" i="4"/>
  <c r="E161" i="4"/>
  <c r="E142" i="4"/>
  <c r="E150" i="4"/>
  <c r="E139" i="4"/>
  <c r="E151" i="4"/>
  <c r="E157" i="4"/>
  <c r="E158" i="4"/>
  <c r="E145" i="4"/>
  <c r="E147" i="4"/>
  <c r="E155" i="4"/>
  <c r="E153" i="4"/>
  <c r="E160" i="4"/>
  <c r="E144" i="4"/>
  <c r="E162" i="4"/>
  <c r="E152" i="4"/>
  <c r="E154" i="4"/>
  <c r="F145" i="4"/>
  <c r="F143" i="4"/>
  <c r="J33" i="4" l="1"/>
  <c r="I33" i="4"/>
  <c r="I23" i="4"/>
  <c r="I26" i="4"/>
  <c r="H26" i="4"/>
  <c r="L26" i="4" a="1"/>
  <c r="L26" i="4" s="1"/>
  <c r="M26" i="4" s="1"/>
  <c r="O26" i="4" s="1"/>
  <c r="O17" i="33" s="1"/>
  <c r="M138" i="4"/>
  <c r="L29" i="4" a="1"/>
  <c r="L29" i="4" s="1"/>
  <c r="M29" i="4" s="1"/>
  <c r="O29" i="4" s="1"/>
  <c r="O20" i="33" s="1"/>
  <c r="H28" i="4"/>
  <c r="J28" i="4"/>
  <c r="L28" i="4" a="1"/>
  <c r="L28" i="4" s="1"/>
  <c r="M28" i="4" s="1"/>
  <c r="O28" i="4" s="1"/>
  <c r="O19" i="33" s="1"/>
  <c r="O30" i="4"/>
  <c r="O21" i="33" s="1"/>
  <c r="G18" i="4"/>
  <c r="F41" i="33"/>
  <c r="I25" i="4"/>
  <c r="H25" i="4"/>
  <c r="L25" i="4" a="1"/>
  <c r="L25" i="4" s="1"/>
  <c r="M25" i="4" s="1"/>
  <c r="O25" i="4" s="1"/>
  <c r="O16" i="33" s="1"/>
  <c r="L31" i="4" a="1"/>
  <c r="L31" i="4" s="1"/>
  <c r="M31" i="4" s="1"/>
  <c r="O31" i="4" s="1"/>
  <c r="O22" i="33" s="1"/>
  <c r="H31" i="4"/>
  <c r="J31" i="4"/>
  <c r="I31" i="4"/>
  <c r="L38" i="4" a="1"/>
  <c r="L38" i="4" s="1"/>
  <c r="M38" i="4" s="1"/>
  <c r="O38" i="4" s="1"/>
  <c r="O29" i="33" s="1"/>
  <c r="I38" i="4"/>
  <c r="J38" i="4"/>
  <c r="H38" i="4"/>
  <c r="L138" i="4"/>
  <c r="H34" i="4"/>
  <c r="L34" i="4" a="1"/>
  <c r="L34" i="4" s="1"/>
  <c r="M34" i="4" s="1"/>
  <c r="O34" i="4" s="1"/>
  <c r="O25" i="33" s="1"/>
  <c r="I34" i="4"/>
  <c r="J34" i="4"/>
  <c r="I27" i="4"/>
  <c r="L27" i="4" a="1"/>
  <c r="L27" i="4" s="1"/>
  <c r="M27" i="4" s="1"/>
  <c r="O27" i="4" s="1"/>
  <c r="O18" i="33" s="1"/>
  <c r="J27" i="4"/>
  <c r="H27" i="4"/>
  <c r="P31" i="5"/>
  <c r="Q31" i="5" s="1"/>
  <c r="P22" i="5"/>
  <c r="Q22" i="5" s="1"/>
  <c r="P25" i="5"/>
  <c r="Q25" i="5" s="1"/>
  <c r="P27" i="5"/>
  <c r="Q27" i="5" s="1"/>
  <c r="P39" i="5"/>
  <c r="Q39" i="5" s="1"/>
  <c r="P38" i="5"/>
  <c r="Q38" i="5" s="1"/>
  <c r="P24" i="5"/>
  <c r="Q24" i="5" s="1"/>
  <c r="P38" i="19"/>
  <c r="Q38" i="19" s="1"/>
  <c r="P22" i="19"/>
  <c r="Q22" i="19" s="1"/>
  <c r="P34" i="5"/>
  <c r="E25" i="33" s="1"/>
  <c r="G25" i="33" s="1"/>
  <c r="E21" i="32" s="1"/>
  <c r="P19" i="5"/>
  <c r="E10" i="33" s="1"/>
  <c r="P20" i="5"/>
  <c r="Q20" i="5" s="1"/>
  <c r="P41" i="5"/>
  <c r="Q41" i="5" s="1"/>
  <c r="P42" i="5"/>
  <c r="E33" i="33" s="1"/>
  <c r="G33" i="33" s="1"/>
  <c r="E29" i="32" s="1"/>
  <c r="P21" i="5"/>
  <c r="Q21" i="5" s="1"/>
  <c r="P32" i="5"/>
  <c r="Q32" i="5" s="1"/>
  <c r="P28" i="5"/>
  <c r="Q28" i="5" s="1"/>
  <c r="P29" i="5"/>
  <c r="Q29" i="5" s="1"/>
  <c r="P35" i="5"/>
  <c r="E26" i="33" s="1"/>
  <c r="P30" i="5"/>
  <c r="Q30" i="5" s="1"/>
  <c r="P37" i="5"/>
  <c r="Q37" i="5" s="1"/>
  <c r="P23" i="5"/>
  <c r="Q23" i="5" s="1"/>
  <c r="P36" i="5"/>
  <c r="Q36" i="5" s="1"/>
  <c r="P40" i="5"/>
  <c r="Q40" i="5" s="1"/>
  <c r="P26" i="5"/>
  <c r="Q26" i="5" s="1"/>
  <c r="I41" i="33"/>
  <c r="L41" i="33"/>
  <c r="P25" i="19"/>
  <c r="Q25" i="19" s="1"/>
  <c r="P36" i="19"/>
  <c r="Q36" i="19" s="1"/>
  <c r="P35" i="19"/>
  <c r="H26" i="33" s="1"/>
  <c r="P27" i="19"/>
  <c r="H18" i="33" s="1"/>
  <c r="J18" i="33" s="1"/>
  <c r="F14" i="32" s="1"/>
  <c r="P39" i="19"/>
  <c r="H30" i="33" s="1"/>
  <c r="J30" i="33" s="1"/>
  <c r="F26" i="32" s="1"/>
  <c r="P31" i="19"/>
  <c r="Q31" i="19" s="1"/>
  <c r="P33" i="19"/>
  <c r="Q33" i="19" s="1"/>
  <c r="P32" i="19"/>
  <c r="Q32" i="19" s="1"/>
  <c r="P28" i="19"/>
  <c r="Q28" i="19" s="1"/>
  <c r="P19" i="19"/>
  <c r="H10" i="33" s="1"/>
  <c r="P40" i="19"/>
  <c r="Q40" i="19" s="1"/>
  <c r="P42" i="19"/>
  <c r="H33" i="33" s="1"/>
  <c r="J33" i="33" s="1"/>
  <c r="F29" i="32" s="1"/>
  <c r="P34" i="19"/>
  <c r="Q34" i="19" s="1"/>
  <c r="P37" i="19"/>
  <c r="Q37" i="19" s="1"/>
  <c r="P24" i="19"/>
  <c r="Q24" i="19" s="1"/>
  <c r="P21" i="19"/>
  <c r="Q21" i="19" s="1"/>
  <c r="P20" i="19"/>
  <c r="P23" i="19"/>
  <c r="Q23" i="19" s="1"/>
  <c r="P41" i="19"/>
  <c r="Q41" i="19" s="1"/>
  <c r="P29" i="19"/>
  <c r="Q29" i="19" s="1"/>
  <c r="P30" i="19"/>
  <c r="H21" i="33" s="1"/>
  <c r="J21" i="33" s="1"/>
  <c r="F17" i="32" s="1"/>
  <c r="D50" i="3"/>
  <c r="I50" i="3" s="1"/>
  <c r="D52" i="3"/>
  <c r="I52" i="3" s="1"/>
  <c r="V37" i="33"/>
  <c r="N7" i="32"/>
  <c r="N31" i="32" s="1"/>
  <c r="J5" i="32"/>
  <c r="J31" i="32"/>
  <c r="J35" i="32" s="1"/>
  <c r="O32" i="4"/>
  <c r="O23" i="33" s="1"/>
  <c r="O21" i="4"/>
  <c r="O12" i="33" s="1"/>
  <c r="O23" i="4"/>
  <c r="O14" i="33" s="1"/>
  <c r="O35" i="4"/>
  <c r="O26" i="33" s="1"/>
  <c r="O42" i="4"/>
  <c r="O33" i="33" s="1"/>
  <c r="O36" i="4"/>
  <c r="O27" i="33" s="1"/>
  <c r="O24" i="4"/>
  <c r="O15" i="33" s="1"/>
  <c r="O39" i="4"/>
  <c r="O30" i="33" s="1"/>
  <c r="O19" i="4"/>
  <c r="O10" i="33" s="1"/>
  <c r="Q33" i="5"/>
  <c r="E24" i="33"/>
  <c r="G24" i="33" s="1"/>
  <c r="E20" i="32" s="1"/>
  <c r="Q26" i="19"/>
  <c r="H17" i="33"/>
  <c r="O41" i="4"/>
  <c r="O32" i="33" s="1"/>
  <c r="O40" i="4"/>
  <c r="O31" i="33" s="1"/>
  <c r="O37" i="4"/>
  <c r="O28" i="33" s="1"/>
  <c r="O33" i="4"/>
  <c r="O24" i="33" s="1"/>
  <c r="N18" i="4"/>
  <c r="O22" i="4"/>
  <c r="O13" i="33" s="1"/>
  <c r="O20" i="4"/>
  <c r="F32" i="35"/>
  <c r="J138" i="4"/>
  <c r="I138" i="4"/>
  <c r="K138" i="4"/>
  <c r="E138" i="4"/>
  <c r="H138" i="4"/>
  <c r="F138" i="4"/>
  <c r="G138" i="4"/>
  <c r="E29" i="33" l="1"/>
  <c r="G29" i="33" s="1"/>
  <c r="E25" i="32" s="1"/>
  <c r="H16" i="33"/>
  <c r="J16" i="33" s="1"/>
  <c r="F12" i="32" s="1"/>
  <c r="E16" i="33"/>
  <c r="G16" i="33" s="1"/>
  <c r="E12" i="32" s="1"/>
  <c r="E13" i="33"/>
  <c r="Q34" i="5"/>
  <c r="E22" i="33"/>
  <c r="G22" i="33" s="1"/>
  <c r="E18" i="32" s="1"/>
  <c r="Q19" i="5"/>
  <c r="E28" i="33"/>
  <c r="G28" i="33" s="1"/>
  <c r="E24" i="32" s="1"/>
  <c r="E30" i="33"/>
  <c r="G30" i="33" s="1"/>
  <c r="E26" i="32" s="1"/>
  <c r="Q35" i="5"/>
  <c r="E18" i="33"/>
  <c r="G18" i="33" s="1"/>
  <c r="E14" i="32" s="1"/>
  <c r="H19" i="33"/>
  <c r="J19" i="33" s="1"/>
  <c r="F15" i="32" s="1"/>
  <c r="E11" i="33"/>
  <c r="G11" i="33" s="1"/>
  <c r="E7" i="32" s="1"/>
  <c r="E19" i="33"/>
  <c r="G19" i="33" s="1"/>
  <c r="E15" i="32" s="1"/>
  <c r="E17" i="33"/>
  <c r="G17" i="33" s="1"/>
  <c r="H13" i="33"/>
  <c r="J13" i="33" s="1"/>
  <c r="F9" i="32" s="1"/>
  <c r="E15" i="33"/>
  <c r="G15" i="33" s="1"/>
  <c r="E11" i="32" s="1"/>
  <c r="E20" i="33"/>
  <c r="G20" i="33" s="1"/>
  <c r="E16" i="32" s="1"/>
  <c r="E21" i="33"/>
  <c r="G21" i="33" s="1"/>
  <c r="E17" i="32" s="1"/>
  <c r="Q19" i="19"/>
  <c r="H14" i="33"/>
  <c r="J14" i="33" s="1"/>
  <c r="F10" i="32" s="1"/>
  <c r="E32" i="33"/>
  <c r="G32" i="33" s="1"/>
  <c r="E28" i="32" s="1"/>
  <c r="Q42" i="5"/>
  <c r="Q35" i="19"/>
  <c r="E14" i="33"/>
  <c r="G14" i="33" s="1"/>
  <c r="E10" i="32" s="1"/>
  <c r="H29" i="33"/>
  <c r="J29" i="33" s="1"/>
  <c r="F25" i="32" s="1"/>
  <c r="Q27" i="19"/>
  <c r="E12" i="33"/>
  <c r="G12" i="33" s="1"/>
  <c r="E8" i="32" s="1"/>
  <c r="E27" i="33"/>
  <c r="G27" i="33" s="1"/>
  <c r="E23" i="32" s="1"/>
  <c r="Q42" i="19"/>
  <c r="H27" i="33"/>
  <c r="J27" i="33" s="1"/>
  <c r="F23" i="32" s="1"/>
  <c r="H20" i="33"/>
  <c r="J20" i="33" s="1"/>
  <c r="F16" i="32" s="1"/>
  <c r="E31" i="33"/>
  <c r="G31" i="33" s="1"/>
  <c r="E27" i="32" s="1"/>
  <c r="P18" i="5"/>
  <c r="E23" i="33"/>
  <c r="G23" i="33" s="1"/>
  <c r="E19" i="32" s="1"/>
  <c r="H22" i="33"/>
  <c r="J22" i="33" s="1"/>
  <c r="F18" i="32" s="1"/>
  <c r="H31" i="33"/>
  <c r="J31" i="33" s="1"/>
  <c r="F27" i="32" s="1"/>
  <c r="H32" i="33"/>
  <c r="J32" i="33" s="1"/>
  <c r="F28" i="32" s="1"/>
  <c r="H28" i="33"/>
  <c r="J28" i="33" s="1"/>
  <c r="F24" i="32" s="1"/>
  <c r="Q39" i="19"/>
  <c r="H25" i="33"/>
  <c r="J25" i="33" s="1"/>
  <c r="F21" i="32" s="1"/>
  <c r="H23" i="33"/>
  <c r="J23" i="33" s="1"/>
  <c r="F19" i="32" s="1"/>
  <c r="H24" i="33"/>
  <c r="J24" i="33" s="1"/>
  <c r="F20" i="32" s="1"/>
  <c r="H15" i="33"/>
  <c r="J15" i="33" s="1"/>
  <c r="F11" i="32" s="1"/>
  <c r="Q30" i="19"/>
  <c r="P18" i="19"/>
  <c r="H11" i="33"/>
  <c r="J11" i="33" s="1"/>
  <c r="F7" i="32" s="1"/>
  <c r="H12" i="33"/>
  <c r="J12" i="33" s="1"/>
  <c r="F8" i="32" s="1"/>
  <c r="Q20" i="19"/>
  <c r="O18" i="4"/>
  <c r="D10" i="4" s="1"/>
  <c r="D11" i="4" s="1"/>
  <c r="P31" i="4" s="1"/>
  <c r="O11" i="33"/>
  <c r="O37" i="33" s="1"/>
  <c r="O40" i="33"/>
  <c r="O39" i="33"/>
  <c r="G13" i="33"/>
  <c r="J10" i="33"/>
  <c r="F6" i="32" s="1"/>
  <c r="G10" i="33"/>
  <c r="E6" i="32" s="1"/>
  <c r="G26" i="33"/>
  <c r="O38" i="33"/>
  <c r="J17" i="33"/>
  <c r="F13" i="32" s="1"/>
  <c r="J26" i="33"/>
  <c r="F22" i="32" s="1"/>
  <c r="Q18" i="5" l="1"/>
  <c r="E37" i="33"/>
  <c r="E39" i="33"/>
  <c r="F32" i="32"/>
  <c r="E9" i="33"/>
  <c r="E50" i="3" s="1"/>
  <c r="E38" i="33"/>
  <c r="E40" i="33"/>
  <c r="H40" i="33"/>
  <c r="F34" i="32"/>
  <c r="Q18" i="19"/>
  <c r="F33" i="32"/>
  <c r="H39" i="33"/>
  <c r="H38" i="33"/>
  <c r="H9" i="33"/>
  <c r="E51" i="3" s="1"/>
  <c r="H37" i="33"/>
  <c r="O9" i="33"/>
  <c r="Q31" i="4"/>
  <c r="N22" i="33"/>
  <c r="G40" i="33"/>
  <c r="E22" i="32"/>
  <c r="E34" i="32" s="1"/>
  <c r="P20" i="4"/>
  <c r="P21" i="4"/>
  <c r="P26" i="4"/>
  <c r="P27" i="4"/>
  <c r="P39" i="4"/>
  <c r="P23" i="4"/>
  <c r="P19" i="4"/>
  <c r="N10" i="33" s="1"/>
  <c r="P29" i="4"/>
  <c r="P34" i="4"/>
  <c r="P24" i="4"/>
  <c r="P22" i="4"/>
  <c r="P38" i="4"/>
  <c r="P40" i="4"/>
  <c r="G39" i="33"/>
  <c r="E13" i="32"/>
  <c r="E33" i="32" s="1"/>
  <c r="P25" i="4"/>
  <c r="P41" i="4"/>
  <c r="P35" i="4"/>
  <c r="P33" i="4"/>
  <c r="P37" i="4"/>
  <c r="P30" i="4"/>
  <c r="P42" i="4"/>
  <c r="P32" i="4"/>
  <c r="G38" i="33"/>
  <c r="E9" i="32"/>
  <c r="E32" i="32" s="1"/>
  <c r="P36" i="4"/>
  <c r="P28" i="4"/>
  <c r="O41" i="33"/>
  <c r="J38" i="33"/>
  <c r="J39" i="33"/>
  <c r="F31" i="32"/>
  <c r="F5" i="32"/>
  <c r="J37" i="33"/>
  <c r="J9" i="33"/>
  <c r="G37" i="33"/>
  <c r="G9" i="33"/>
  <c r="J40" i="33"/>
  <c r="E31" i="32"/>
  <c r="F50" i="3" l="1"/>
  <c r="J50" i="3"/>
  <c r="K50" i="3" s="1"/>
  <c r="F51" i="3"/>
  <c r="J51" i="3"/>
  <c r="K51" i="3" s="1"/>
  <c r="E41" i="33"/>
  <c r="F35" i="32"/>
  <c r="H41" i="33"/>
  <c r="D49" i="3"/>
  <c r="I49" i="3" s="1"/>
  <c r="Q19" i="4"/>
  <c r="P18" i="4"/>
  <c r="E35" i="32"/>
  <c r="Q40" i="4"/>
  <c r="N31" i="33"/>
  <c r="P31" i="33" s="1"/>
  <c r="H27" i="32" s="1"/>
  <c r="Q37" i="4"/>
  <c r="N28" i="33"/>
  <c r="P28" i="33" s="1"/>
  <c r="H24" i="32" s="1"/>
  <c r="Q38" i="4"/>
  <c r="N29" i="33"/>
  <c r="P29" i="33" s="1"/>
  <c r="H25" i="32" s="1"/>
  <c r="Q27" i="4"/>
  <c r="N18" i="33"/>
  <c r="P18" i="33" s="1"/>
  <c r="H14" i="32" s="1"/>
  <c r="Q28" i="4"/>
  <c r="N19" i="33"/>
  <c r="P19" i="33" s="1"/>
  <c r="H15" i="32" s="1"/>
  <c r="Q33" i="4"/>
  <c r="N24" i="33"/>
  <c r="P24" i="33" s="1"/>
  <c r="H20" i="32" s="1"/>
  <c r="Q26" i="4"/>
  <c r="N17" i="33"/>
  <c r="E5" i="32"/>
  <c r="Q36" i="4"/>
  <c r="N27" i="33"/>
  <c r="P27" i="33" s="1"/>
  <c r="H23" i="32" s="1"/>
  <c r="Q35" i="4"/>
  <c r="N26" i="33"/>
  <c r="Q24" i="4"/>
  <c r="N15" i="33"/>
  <c r="P15" i="33" s="1"/>
  <c r="H11" i="32" s="1"/>
  <c r="Q21" i="4"/>
  <c r="N12" i="33"/>
  <c r="P12" i="33" s="1"/>
  <c r="H8" i="32" s="1"/>
  <c r="Q22" i="4"/>
  <c r="N13" i="33"/>
  <c r="Q41" i="4"/>
  <c r="N32" i="33"/>
  <c r="P32" i="33" s="1"/>
  <c r="H28" i="32" s="1"/>
  <c r="Q34" i="4"/>
  <c r="N25" i="33"/>
  <c r="P25" i="33" s="1"/>
  <c r="H21" i="32" s="1"/>
  <c r="Q20" i="4"/>
  <c r="N11" i="33"/>
  <c r="P11" i="33" s="1"/>
  <c r="H7" i="32" s="1"/>
  <c r="Q30" i="4"/>
  <c r="N21" i="33"/>
  <c r="P21" i="33" s="1"/>
  <c r="H17" i="32" s="1"/>
  <c r="Q39" i="4"/>
  <c r="N30" i="33"/>
  <c r="P30" i="33" s="1"/>
  <c r="H26" i="32" s="1"/>
  <c r="Q25" i="4"/>
  <c r="N16" i="33"/>
  <c r="P16" i="33" s="1"/>
  <c r="H12" i="32" s="1"/>
  <c r="Q29" i="4"/>
  <c r="N20" i="33"/>
  <c r="P20" i="33" s="1"/>
  <c r="H16" i="32" s="1"/>
  <c r="Q32" i="4"/>
  <c r="N23" i="33"/>
  <c r="P23" i="33" s="1"/>
  <c r="H19" i="32" s="1"/>
  <c r="G41" i="33"/>
  <c r="Q42" i="4"/>
  <c r="N33" i="33"/>
  <c r="P33" i="33" s="1"/>
  <c r="H29" i="32" s="1"/>
  <c r="Q23" i="4"/>
  <c r="N14" i="33"/>
  <c r="P14" i="33" s="1"/>
  <c r="H10" i="32" s="1"/>
  <c r="J41" i="33"/>
  <c r="P22" i="33"/>
  <c r="H18" i="32" s="1"/>
  <c r="P10" i="33"/>
  <c r="H6" i="32" s="1"/>
  <c r="I53" i="3" l="1"/>
  <c r="D53" i="3"/>
  <c r="Q18" i="4"/>
  <c r="P37" i="33"/>
  <c r="N40" i="33"/>
  <c r="P26" i="33"/>
  <c r="H22" i="32" s="1"/>
  <c r="H34" i="32" s="1"/>
  <c r="N39" i="33"/>
  <c r="P17" i="33"/>
  <c r="H13" i="32" s="1"/>
  <c r="H33" i="32" s="1"/>
  <c r="N38" i="33"/>
  <c r="P13" i="33"/>
  <c r="H9" i="32" s="1"/>
  <c r="H32" i="32" s="1"/>
  <c r="N37" i="33"/>
  <c r="N9" i="33"/>
  <c r="D54" i="3" l="1"/>
  <c r="D55" i="3" s="1"/>
  <c r="E49" i="3"/>
  <c r="J49" i="3" s="1"/>
  <c r="P9" i="33"/>
  <c r="P40" i="33"/>
  <c r="N41" i="33"/>
  <c r="P38" i="33"/>
  <c r="H31" i="32"/>
  <c r="H35" i="32" s="1"/>
  <c r="H5" i="32"/>
  <c r="P39" i="33"/>
  <c r="K49" i="3" l="1"/>
  <c r="F49" i="3"/>
  <c r="P41" i="33"/>
  <c r="O18" i="24" l="1"/>
  <c r="D10" i="24" s="1"/>
  <c r="D11" i="24" s="1"/>
  <c r="P20" i="24" l="1"/>
  <c r="P28" i="24"/>
  <c r="P36" i="24"/>
  <c r="P21" i="24"/>
  <c r="P29" i="24"/>
  <c r="P37" i="24"/>
  <c r="P22" i="24"/>
  <c r="P30" i="24"/>
  <c r="P38" i="24"/>
  <c r="P27" i="24"/>
  <c r="P23" i="24"/>
  <c r="P31" i="24"/>
  <c r="P39" i="24"/>
  <c r="P42" i="24"/>
  <c r="P24" i="24"/>
  <c r="P32" i="24"/>
  <c r="P40" i="24"/>
  <c r="P34" i="24"/>
  <c r="P19" i="24"/>
  <c r="K10" i="33" s="1"/>
  <c r="P25" i="24"/>
  <c r="P33" i="24"/>
  <c r="P41" i="24"/>
  <c r="P26" i="24"/>
  <c r="P35" i="24"/>
  <c r="Q35" i="24" l="1"/>
  <c r="K26" i="33"/>
  <c r="M26" i="33" s="1"/>
  <c r="G22" i="32" s="1"/>
  <c r="I22" i="32" s="1"/>
  <c r="Q32" i="24"/>
  <c r="K23" i="33"/>
  <c r="M23" i="33" s="1"/>
  <c r="Q30" i="24"/>
  <c r="K21" i="33"/>
  <c r="M21" i="33" s="1"/>
  <c r="Q41" i="24"/>
  <c r="K32" i="33"/>
  <c r="M32" i="33" s="1"/>
  <c r="Q42" i="24"/>
  <c r="K33" i="33"/>
  <c r="M33" i="33" s="1"/>
  <c r="Q37" i="24"/>
  <c r="K28" i="33"/>
  <c r="M28" i="33" s="1"/>
  <c r="Q24" i="24"/>
  <c r="K15" i="33"/>
  <c r="M15" i="33" s="1"/>
  <c r="Q33" i="24"/>
  <c r="K24" i="33"/>
  <c r="M24" i="33" s="1"/>
  <c r="Q39" i="24"/>
  <c r="K30" i="33"/>
  <c r="M30" i="33" s="1"/>
  <c r="Q29" i="24"/>
  <c r="K20" i="33"/>
  <c r="M20" i="33" s="1"/>
  <c r="Q22" i="24"/>
  <c r="K13" i="33"/>
  <c r="Q25" i="24"/>
  <c r="K16" i="33"/>
  <c r="M16" i="33" s="1"/>
  <c r="Q31" i="24"/>
  <c r="K22" i="33"/>
  <c r="M22" i="33" s="1"/>
  <c r="Q21" i="24"/>
  <c r="K12" i="33"/>
  <c r="M12" i="33" s="1"/>
  <c r="Q23" i="24"/>
  <c r="K14" i="33"/>
  <c r="M14" i="33" s="1"/>
  <c r="Q36" i="24"/>
  <c r="K27" i="33"/>
  <c r="M27" i="33" s="1"/>
  <c r="Q26" i="24"/>
  <c r="K17" i="33"/>
  <c r="M17" i="33" s="1"/>
  <c r="G13" i="32" s="1"/>
  <c r="Q34" i="24"/>
  <c r="K25" i="33"/>
  <c r="M25" i="33" s="1"/>
  <c r="Q27" i="24"/>
  <c r="K18" i="33"/>
  <c r="M18" i="33" s="1"/>
  <c r="Q28" i="24"/>
  <c r="K19" i="33"/>
  <c r="M19" i="33" s="1"/>
  <c r="Q40" i="24"/>
  <c r="K31" i="33"/>
  <c r="M31" i="33" s="1"/>
  <c r="Q38" i="24"/>
  <c r="K29" i="33"/>
  <c r="M29" i="33" s="1"/>
  <c r="Q20" i="24"/>
  <c r="K11" i="33"/>
  <c r="M11" i="33" s="1"/>
  <c r="P18" i="24"/>
  <c r="Q19" i="24"/>
  <c r="M10" i="33"/>
  <c r="G6" i="32" s="1"/>
  <c r="K40" i="33" l="1"/>
  <c r="K38" i="33"/>
  <c r="M13" i="33"/>
  <c r="G9" i="32" s="1"/>
  <c r="I9" i="32" s="1"/>
  <c r="Q19" i="33"/>
  <c r="G15" i="32"/>
  <c r="I15" i="32" s="1"/>
  <c r="Q27" i="33"/>
  <c r="G23" i="32"/>
  <c r="Q16" i="33"/>
  <c r="G12" i="32"/>
  <c r="I12" i="32" s="1"/>
  <c r="Q24" i="33"/>
  <c r="G20" i="32"/>
  <c r="I20" i="32" s="1"/>
  <c r="Q32" i="33"/>
  <c r="G28" i="32"/>
  <c r="I28" i="32" s="1"/>
  <c r="Q15" i="33"/>
  <c r="G11" i="32"/>
  <c r="I11" i="32" s="1"/>
  <c r="K9" i="33"/>
  <c r="Q11" i="33"/>
  <c r="G7" i="32"/>
  <c r="I7" i="32" s="1"/>
  <c r="Q18" i="33"/>
  <c r="G14" i="32"/>
  <c r="I14" i="32" s="1"/>
  <c r="Q14" i="33"/>
  <c r="G10" i="32"/>
  <c r="I10" i="32" s="1"/>
  <c r="Q21" i="33"/>
  <c r="G17" i="32"/>
  <c r="I17" i="32" s="1"/>
  <c r="K37" i="33"/>
  <c r="Q29" i="33"/>
  <c r="G25" i="32"/>
  <c r="I25" i="32" s="1"/>
  <c r="Q25" i="33"/>
  <c r="G21" i="32"/>
  <c r="I21" i="32" s="1"/>
  <c r="Q12" i="33"/>
  <c r="G8" i="32"/>
  <c r="I8" i="32" s="1"/>
  <c r="Q20" i="33"/>
  <c r="G16" i="32"/>
  <c r="I16" i="32" s="1"/>
  <c r="Q28" i="33"/>
  <c r="G24" i="32"/>
  <c r="I24" i="32" s="1"/>
  <c r="Q23" i="33"/>
  <c r="G19" i="32"/>
  <c r="I19" i="32" s="1"/>
  <c r="I13" i="32"/>
  <c r="K39" i="33"/>
  <c r="Q31" i="33"/>
  <c r="G27" i="32"/>
  <c r="I27" i="32" s="1"/>
  <c r="Q22" i="33"/>
  <c r="G18" i="32"/>
  <c r="I18" i="32" s="1"/>
  <c r="Q30" i="33"/>
  <c r="G26" i="32"/>
  <c r="I26" i="32" s="1"/>
  <c r="Q33" i="33"/>
  <c r="G29" i="32"/>
  <c r="I29" i="32" s="1"/>
  <c r="Q18" i="24"/>
  <c r="M39" i="33"/>
  <c r="Q17" i="33"/>
  <c r="E14" i="35" s="1"/>
  <c r="I6" i="32"/>
  <c r="Q26" i="33"/>
  <c r="E23" i="35" s="1"/>
  <c r="M40" i="33"/>
  <c r="M37" i="33"/>
  <c r="Q10" i="33"/>
  <c r="E7" i="35" s="1"/>
  <c r="E52" i="3" l="1"/>
  <c r="J52" i="3" s="1"/>
  <c r="E30" i="35"/>
  <c r="W12" i="33"/>
  <c r="E9" i="35"/>
  <c r="G9" i="35" s="1"/>
  <c r="E12" i="35"/>
  <c r="E24" i="35"/>
  <c r="E11" i="35"/>
  <c r="E17" i="35"/>
  <c r="E27" i="35"/>
  <c r="E29" i="35"/>
  <c r="E16" i="35"/>
  <c r="E28" i="35"/>
  <c r="E13" i="35"/>
  <c r="E18" i="35"/>
  <c r="E15" i="35"/>
  <c r="E20" i="35"/>
  <c r="E19" i="35"/>
  <c r="E26" i="35"/>
  <c r="E21" i="35"/>
  <c r="E22" i="35"/>
  <c r="E25" i="35"/>
  <c r="W11" i="33"/>
  <c r="E8" i="35"/>
  <c r="G8" i="35" s="1"/>
  <c r="Q13" i="33"/>
  <c r="M9" i="33"/>
  <c r="M38" i="33"/>
  <c r="M41" i="33" s="1"/>
  <c r="G31" i="32"/>
  <c r="G5" i="32"/>
  <c r="I32" i="32"/>
  <c r="I33" i="32"/>
  <c r="O8" i="32"/>
  <c r="I23" i="32"/>
  <c r="I5" i="32" s="1"/>
  <c r="G34" i="32"/>
  <c r="O7" i="32"/>
  <c r="G32" i="32"/>
  <c r="K41" i="33"/>
  <c r="G33" i="32"/>
  <c r="I31" i="32"/>
  <c r="O6" i="32"/>
  <c r="W10" i="33"/>
  <c r="Q37" i="33"/>
  <c r="Q40" i="33"/>
  <c r="Q39" i="33"/>
  <c r="I8" i="35" l="1"/>
  <c r="H8" i="35"/>
  <c r="Y10" i="33"/>
  <c r="X10" i="33"/>
  <c r="Q6" i="32"/>
  <c r="P6" i="32"/>
  <c r="Q8" i="32"/>
  <c r="P8" i="32"/>
  <c r="I9" i="35"/>
  <c r="H9" i="35"/>
  <c r="Y11" i="33"/>
  <c r="X11" i="33"/>
  <c r="Q7" i="32"/>
  <c r="P7" i="32"/>
  <c r="AE12" i="33"/>
  <c r="Y12" i="33"/>
  <c r="X12" i="33"/>
  <c r="K52" i="3"/>
  <c r="J53" i="3"/>
  <c r="K53" i="3" s="1"/>
  <c r="F52" i="3"/>
  <c r="E53" i="3"/>
  <c r="F53" i="3" s="1"/>
  <c r="AE11" i="33"/>
  <c r="E10" i="35"/>
  <c r="Q38" i="33"/>
  <c r="Q41" i="33" s="1"/>
  <c r="Q9" i="33"/>
  <c r="E34" i="35"/>
  <c r="G35" i="32"/>
  <c r="K8" i="35"/>
  <c r="X8" i="32"/>
  <c r="K9" i="35"/>
  <c r="I34" i="32"/>
  <c r="I35" i="32" s="1"/>
  <c r="X7" i="32"/>
  <c r="X6" i="32"/>
  <c r="O31" i="32"/>
  <c r="Q31" i="32" s="1"/>
  <c r="W37" i="33"/>
  <c r="Y37" i="33" s="1"/>
  <c r="AE10" i="33"/>
  <c r="E32" i="35"/>
  <c r="G7" i="35"/>
  <c r="AA8" i="32" l="1"/>
  <c r="Y8" i="32"/>
  <c r="AH10" i="33"/>
  <c r="AF10" i="33"/>
  <c r="L7" i="35" s="1"/>
  <c r="AA7" i="32"/>
  <c r="Y7" i="32"/>
  <c r="AF11" i="33"/>
  <c r="AH11" i="33"/>
  <c r="I7" i="35"/>
  <c r="H7" i="35"/>
  <c r="AH12" i="33"/>
  <c r="AF12" i="33"/>
  <c r="N8" i="35"/>
  <c r="N9" i="35"/>
  <c r="AA6" i="32"/>
  <c r="Y6" i="32"/>
  <c r="E33" i="35"/>
  <c r="E6" i="35"/>
  <c r="E35" i="35"/>
  <c r="AE37" i="33"/>
  <c r="AH37" i="33" s="1"/>
  <c r="X37" i="33"/>
  <c r="P31" i="32"/>
  <c r="K7" i="35"/>
  <c r="G32" i="35"/>
  <c r="I32" i="35" s="1"/>
  <c r="X31" i="32"/>
  <c r="AA31" i="32" s="1"/>
  <c r="D64" i="3" l="1"/>
  <c r="E64" i="3" s="1"/>
  <c r="L8" i="35"/>
  <c r="M8" i="35" s="1"/>
  <c r="D65" i="3"/>
  <c r="E65" i="3" s="1"/>
  <c r="L9" i="35"/>
  <c r="M9" i="35" s="1"/>
  <c r="AG12" i="33"/>
  <c r="N7" i="35"/>
  <c r="AG11" i="33"/>
  <c r="AL11" i="33" s="1"/>
  <c r="E36" i="35"/>
  <c r="D63" i="3"/>
  <c r="E63" i="3" s="1"/>
  <c r="Z7" i="32"/>
  <c r="Z8" i="32"/>
  <c r="Y31" i="32"/>
  <c r="Z6" i="32"/>
  <c r="H32" i="35"/>
  <c r="K32" i="35"/>
  <c r="AF37" i="33"/>
  <c r="AG10" i="33"/>
  <c r="AL10" i="33" s="1"/>
  <c r="G65" i="3" l="1"/>
  <c r="H65" i="3" s="1"/>
  <c r="AL12" i="33"/>
  <c r="L32" i="35"/>
  <c r="N32" i="35"/>
  <c r="G64" i="3"/>
  <c r="H64" i="3" s="1"/>
  <c r="G63" i="3"/>
  <c r="H63" i="3" s="1"/>
  <c r="Z31" i="32"/>
  <c r="M7" i="35"/>
  <c r="AG37" i="33"/>
  <c r="M32" i="35" l="1"/>
  <c r="R7" i="31"/>
  <c r="S7" i="31" s="1"/>
  <c r="S28" i="31" l="1"/>
  <c r="T18" i="31" l="1"/>
  <c r="V18" i="31" s="1"/>
  <c r="AE18" i="31" s="1"/>
  <c r="AF18" i="31" s="1"/>
  <c r="U24" i="33" s="1"/>
  <c r="T19" i="31"/>
  <c r="V19" i="31" s="1"/>
  <c r="AE19" i="31" s="1"/>
  <c r="AF19" i="31" s="1"/>
  <c r="U25" i="33" s="1"/>
  <c r="T8" i="31"/>
  <c r="V8" i="31" s="1"/>
  <c r="AE8" i="31" s="1"/>
  <c r="AF8" i="31" s="1"/>
  <c r="U14" i="33" s="1"/>
  <c r="T10" i="31"/>
  <c r="V10" i="31" s="1"/>
  <c r="AE10" i="31" s="1"/>
  <c r="AF10" i="31" s="1"/>
  <c r="U16" i="33" s="1"/>
  <c r="T12" i="31"/>
  <c r="V12" i="31" s="1"/>
  <c r="AE12" i="31" s="1"/>
  <c r="AF12" i="31" s="1"/>
  <c r="U18" i="33" s="1"/>
  <c r="T14" i="31"/>
  <c r="V14" i="31" s="1"/>
  <c r="AE14" i="31" s="1"/>
  <c r="AF14" i="31" s="1"/>
  <c r="U20" i="33" s="1"/>
  <c r="T17" i="31"/>
  <c r="V17" i="31" s="1"/>
  <c r="AE17" i="31" s="1"/>
  <c r="AF17" i="31" s="1"/>
  <c r="U23" i="33" s="1"/>
  <c r="T21" i="31"/>
  <c r="V21" i="31" s="1"/>
  <c r="AE21" i="31" s="1"/>
  <c r="AF21" i="31" s="1"/>
  <c r="U27" i="33" s="1"/>
  <c r="T25" i="31"/>
  <c r="V25" i="31" s="1"/>
  <c r="AE25" i="31" s="1"/>
  <c r="AF25" i="31" s="1"/>
  <c r="U31" i="33" s="1"/>
  <c r="T22" i="31"/>
  <c r="V22" i="31" s="1"/>
  <c r="AE22" i="31" s="1"/>
  <c r="AF22" i="31" s="1"/>
  <c r="U28" i="33" s="1"/>
  <c r="T15" i="31"/>
  <c r="V15" i="31" s="1"/>
  <c r="AE15" i="31" s="1"/>
  <c r="AF15" i="31" s="1"/>
  <c r="U21" i="33" s="1"/>
  <c r="T20" i="31"/>
  <c r="V20" i="31" s="1"/>
  <c r="AE20" i="31" s="1"/>
  <c r="AF20" i="31" s="1"/>
  <c r="U26" i="33" s="1"/>
  <c r="T16" i="31"/>
  <c r="V16" i="31" s="1"/>
  <c r="AE16" i="31" s="1"/>
  <c r="AF16" i="31" s="1"/>
  <c r="U22" i="33" s="1"/>
  <c r="T11" i="31"/>
  <c r="V11" i="31" s="1"/>
  <c r="AE11" i="31" s="1"/>
  <c r="AF11" i="31" s="1"/>
  <c r="U17" i="33" s="1"/>
  <c r="T9" i="31"/>
  <c r="V9" i="31" s="1"/>
  <c r="AE9" i="31" s="1"/>
  <c r="AF9" i="31" s="1"/>
  <c r="U15" i="33" s="1"/>
  <c r="T13" i="31"/>
  <c r="V13" i="31" s="1"/>
  <c r="AE13" i="31" s="1"/>
  <c r="AF13" i="31" s="1"/>
  <c r="U19" i="33" s="1"/>
  <c r="T26" i="31"/>
  <c r="V26" i="31" s="1"/>
  <c r="AE26" i="31" s="1"/>
  <c r="AF26" i="31" s="1"/>
  <c r="U32" i="33" s="1"/>
  <c r="T24" i="31"/>
  <c r="V24" i="31" s="1"/>
  <c r="AE24" i="31" s="1"/>
  <c r="AF24" i="31" s="1"/>
  <c r="U30" i="33" s="1"/>
  <c r="T23" i="31"/>
  <c r="V23" i="31" s="1"/>
  <c r="AE23" i="31" s="1"/>
  <c r="AF23" i="31" s="1"/>
  <c r="U29" i="33" s="1"/>
  <c r="T28" i="31"/>
  <c r="V28" i="31" s="1"/>
  <c r="AE28" i="31" s="1"/>
  <c r="T27" i="31"/>
  <c r="V27" i="31" s="1"/>
  <c r="AE27" i="31" s="1"/>
  <c r="AF27" i="31" s="1"/>
  <c r="U33" i="33" s="1"/>
  <c r="T7" i="31"/>
  <c r="V7" i="31" s="1"/>
  <c r="AE7" i="31" s="1"/>
  <c r="AF7" i="31" s="1"/>
  <c r="U13" i="33" s="1"/>
  <c r="M24" i="32" l="1"/>
  <c r="N24" i="32" s="1"/>
  <c r="O24" i="32" s="1"/>
  <c r="V28" i="33"/>
  <c r="V29" i="33"/>
  <c r="M25" i="32"/>
  <c r="N25" i="32" s="1"/>
  <c r="O25" i="32" s="1"/>
  <c r="V31" i="33"/>
  <c r="M27" i="32"/>
  <c r="N27" i="32" s="1"/>
  <c r="O27" i="32" s="1"/>
  <c r="V19" i="33"/>
  <c r="M15" i="32"/>
  <c r="N15" i="32" s="1"/>
  <c r="O15" i="32" s="1"/>
  <c r="V23" i="33"/>
  <c r="M19" i="32"/>
  <c r="N19" i="32" s="1"/>
  <c r="O19" i="32" s="1"/>
  <c r="V17" i="33"/>
  <c r="M13" i="32"/>
  <c r="U39" i="33"/>
  <c r="V32" i="33"/>
  <c r="M28" i="32"/>
  <c r="N28" i="32" s="1"/>
  <c r="O28" i="32" s="1"/>
  <c r="V30" i="33"/>
  <c r="M26" i="32"/>
  <c r="N26" i="32" s="1"/>
  <c r="O26" i="32" s="1"/>
  <c r="M21" i="32"/>
  <c r="N21" i="32" s="1"/>
  <c r="O21" i="32" s="1"/>
  <c r="V25" i="33"/>
  <c r="M23" i="32"/>
  <c r="N23" i="32" s="1"/>
  <c r="O23" i="32" s="1"/>
  <c r="V27" i="33"/>
  <c r="V20" i="33"/>
  <c r="M16" i="32"/>
  <c r="N16" i="32" s="1"/>
  <c r="O16" i="32" s="1"/>
  <c r="M11" i="32"/>
  <c r="N11" i="32" s="1"/>
  <c r="O11" i="32" s="1"/>
  <c r="V15" i="33"/>
  <c r="V18" i="33"/>
  <c r="M14" i="32"/>
  <c r="N14" i="32" s="1"/>
  <c r="O14" i="32" s="1"/>
  <c r="V16" i="33"/>
  <c r="M12" i="32"/>
  <c r="N12" i="32" s="1"/>
  <c r="O12" i="32" s="1"/>
  <c r="V22" i="33"/>
  <c r="M18" i="32"/>
  <c r="N18" i="32" s="1"/>
  <c r="O18" i="32" s="1"/>
  <c r="M10" i="32"/>
  <c r="N10" i="32" s="1"/>
  <c r="O10" i="32" s="1"/>
  <c r="V14" i="33"/>
  <c r="U38" i="33"/>
  <c r="V13" i="33"/>
  <c r="U9" i="33"/>
  <c r="M9" i="32"/>
  <c r="M22" i="32"/>
  <c r="U40" i="33"/>
  <c r="V26" i="33"/>
  <c r="M29" i="32"/>
  <c r="N29" i="32" s="1"/>
  <c r="O29" i="32" s="1"/>
  <c r="V33" i="33"/>
  <c r="V21" i="33"/>
  <c r="M17" i="32"/>
  <c r="N17" i="32" s="1"/>
  <c r="O17" i="32" s="1"/>
  <c r="V24" i="33"/>
  <c r="M20" i="32"/>
  <c r="N20" i="32" s="1"/>
  <c r="O20" i="32" s="1"/>
  <c r="W22" i="33" l="1"/>
  <c r="F19" i="35"/>
  <c r="G19" i="35" s="1"/>
  <c r="X23" i="32"/>
  <c r="P23" i="32"/>
  <c r="Q23" i="32"/>
  <c r="X19" i="32"/>
  <c r="Q19" i="32"/>
  <c r="P19" i="32"/>
  <c r="F23" i="35"/>
  <c r="W26" i="33"/>
  <c r="V40" i="33"/>
  <c r="F22" i="35"/>
  <c r="G22" i="35" s="1"/>
  <c r="W25" i="33"/>
  <c r="W19" i="33"/>
  <c r="F16" i="35"/>
  <c r="G16" i="35" s="1"/>
  <c r="X14" i="32"/>
  <c r="Q14" i="32"/>
  <c r="P14" i="32"/>
  <c r="W31" i="33"/>
  <c r="F28" i="35"/>
  <c r="G28" i="35" s="1"/>
  <c r="W16" i="33"/>
  <c r="F13" i="35"/>
  <c r="G13" i="35" s="1"/>
  <c r="X25" i="32"/>
  <c r="Q25" i="32"/>
  <c r="P25" i="32"/>
  <c r="X27" i="32"/>
  <c r="P27" i="32"/>
  <c r="Q27" i="32"/>
  <c r="W15" i="33"/>
  <c r="F12" i="35"/>
  <c r="G12" i="35" s="1"/>
  <c r="W14" i="33"/>
  <c r="F11" i="35"/>
  <c r="G11" i="35" s="1"/>
  <c r="W23" i="33"/>
  <c r="F20" i="35"/>
  <c r="G20" i="35" s="1"/>
  <c r="X20" i="32"/>
  <c r="P20" i="32"/>
  <c r="Q20" i="32"/>
  <c r="F15" i="35"/>
  <c r="G15" i="35" s="1"/>
  <c r="W18" i="33"/>
  <c r="W13" i="33"/>
  <c r="V38" i="33"/>
  <c r="F10" i="35"/>
  <c r="V9" i="33"/>
  <c r="W28" i="33"/>
  <c r="F25" i="35"/>
  <c r="G25" i="35" s="1"/>
  <c r="P12" i="32"/>
  <c r="X12" i="32"/>
  <c r="Q12" i="32"/>
  <c r="M34" i="32"/>
  <c r="N22" i="32"/>
  <c r="X21" i="32"/>
  <c r="Q21" i="32"/>
  <c r="P21" i="32"/>
  <c r="Q15" i="32"/>
  <c r="X15" i="32"/>
  <c r="P15" i="32"/>
  <c r="M5" i="32"/>
  <c r="M32" i="32"/>
  <c r="N9" i="32"/>
  <c r="X26" i="32"/>
  <c r="Q26" i="32"/>
  <c r="P26" i="32"/>
  <c r="W30" i="33"/>
  <c r="F27" i="35"/>
  <c r="G27" i="35" s="1"/>
  <c r="F21" i="35"/>
  <c r="G21" i="35" s="1"/>
  <c r="W24" i="33"/>
  <c r="Q28" i="32"/>
  <c r="X28" i="32"/>
  <c r="P28" i="32"/>
  <c r="Q17" i="32"/>
  <c r="X17" i="32"/>
  <c r="P17" i="32"/>
  <c r="U41" i="33"/>
  <c r="X11" i="32"/>
  <c r="Q11" i="32"/>
  <c r="P11" i="32"/>
  <c r="F29" i="35"/>
  <c r="G29" i="35" s="1"/>
  <c r="W32" i="33"/>
  <c r="F18" i="35"/>
  <c r="G18" i="35" s="1"/>
  <c r="W21" i="33"/>
  <c r="Q16" i="32"/>
  <c r="X16" i="32"/>
  <c r="P16" i="32"/>
  <c r="F26" i="35"/>
  <c r="G26" i="35" s="1"/>
  <c r="W29" i="33"/>
  <c r="F30" i="35"/>
  <c r="G30" i="35" s="1"/>
  <c r="W33" i="33"/>
  <c r="Q10" i="32"/>
  <c r="X10" i="32"/>
  <c r="P10" i="32"/>
  <c r="W20" i="33"/>
  <c r="F17" i="35"/>
  <c r="G17" i="35" s="1"/>
  <c r="N13" i="32"/>
  <c r="M33" i="32"/>
  <c r="X29" i="32"/>
  <c r="Q29" i="32"/>
  <c r="P29" i="32"/>
  <c r="P18" i="32"/>
  <c r="Q18" i="32"/>
  <c r="X18" i="32"/>
  <c r="F24" i="35"/>
  <c r="G24" i="35" s="1"/>
  <c r="W27" i="33"/>
  <c r="V39" i="33"/>
  <c r="F14" i="35"/>
  <c r="W17" i="33"/>
  <c r="P24" i="32"/>
  <c r="Q24" i="32"/>
  <c r="X24" i="32"/>
  <c r="Y21" i="33" l="1"/>
  <c r="X21" i="33"/>
  <c r="AE21" i="33"/>
  <c r="Y26" i="32"/>
  <c r="Z26" i="32" s="1"/>
  <c r="AA26" i="32"/>
  <c r="N34" i="32"/>
  <c r="O22" i="32"/>
  <c r="Y13" i="33"/>
  <c r="W9" i="33"/>
  <c r="X13" i="33"/>
  <c r="AE13" i="33"/>
  <c r="W38" i="33"/>
  <c r="K12" i="35"/>
  <c r="H12" i="35"/>
  <c r="I12" i="35"/>
  <c r="K28" i="35"/>
  <c r="I28" i="35"/>
  <c r="H28" i="35"/>
  <c r="AE26" i="33"/>
  <c r="X26" i="33"/>
  <c r="W40" i="33"/>
  <c r="Y40" i="33" s="1"/>
  <c r="Y26" i="33"/>
  <c r="G23" i="35"/>
  <c r="F35" i="35"/>
  <c r="N5" i="32"/>
  <c r="N32" i="32"/>
  <c r="O9" i="32"/>
  <c r="X33" i="33"/>
  <c r="Y33" i="33"/>
  <c r="AE33" i="33"/>
  <c r="H29" i="35"/>
  <c r="I29" i="35"/>
  <c r="K29" i="35"/>
  <c r="Y12" i="32"/>
  <c r="Z12" i="32" s="1"/>
  <c r="AA12" i="32"/>
  <c r="Y10" i="32"/>
  <c r="Z10" i="32" s="1"/>
  <c r="AA10" i="32"/>
  <c r="AA28" i="32"/>
  <c r="Y28" i="32"/>
  <c r="Z28" i="32" s="1"/>
  <c r="AE24" i="33"/>
  <c r="Y24" i="33"/>
  <c r="X24" i="33"/>
  <c r="AA27" i="32"/>
  <c r="Y27" i="32"/>
  <c r="Z27" i="32" s="1"/>
  <c r="Y14" i="32"/>
  <c r="Z14" i="32" s="1"/>
  <c r="AA14" i="32"/>
  <c r="AA19" i="32"/>
  <c r="Y19" i="32"/>
  <c r="Z19" i="32" s="1"/>
  <c r="Y15" i="32"/>
  <c r="Z15" i="32" s="1"/>
  <c r="AA15" i="32"/>
  <c r="I25" i="35"/>
  <c r="K25" i="35"/>
  <c r="H25" i="35"/>
  <c r="Y20" i="32"/>
  <c r="Z20" i="32" s="1"/>
  <c r="AA20" i="32"/>
  <c r="K16" i="35"/>
  <c r="H16" i="35"/>
  <c r="I16" i="35"/>
  <c r="AE18" i="33"/>
  <c r="X18" i="33"/>
  <c r="Y18" i="33"/>
  <c r="H30" i="35"/>
  <c r="K30" i="35"/>
  <c r="I30" i="35"/>
  <c r="K21" i="35"/>
  <c r="H21" i="35"/>
  <c r="I21" i="35"/>
  <c r="K26" i="35"/>
  <c r="H26" i="35"/>
  <c r="I26" i="35"/>
  <c r="K20" i="35"/>
  <c r="I20" i="35"/>
  <c r="H20" i="35"/>
  <c r="AE19" i="33"/>
  <c r="X19" i="33"/>
  <c r="Y19" i="33"/>
  <c r="AE15" i="33"/>
  <c r="Y15" i="33"/>
  <c r="X15" i="33"/>
  <c r="AE32" i="33"/>
  <c r="X32" i="33"/>
  <c r="Y32" i="33"/>
  <c r="K15" i="35"/>
  <c r="H15" i="35"/>
  <c r="I15" i="35"/>
  <c r="Y29" i="32"/>
  <c r="Z29" i="32" s="1"/>
  <c r="AA29" i="32"/>
  <c r="F34" i="35"/>
  <c r="G14" i="35"/>
  <c r="AE28" i="33"/>
  <c r="X28" i="33"/>
  <c r="Y28" i="33"/>
  <c r="O13" i="32"/>
  <c r="N33" i="32"/>
  <c r="X30" i="33"/>
  <c r="AE30" i="33"/>
  <c r="Y30" i="33"/>
  <c r="X23" i="33"/>
  <c r="AE23" i="33"/>
  <c r="Y23" i="33"/>
  <c r="AA25" i="32"/>
  <c r="Y25" i="32"/>
  <c r="Z25" i="32" s="1"/>
  <c r="Y25" i="33"/>
  <c r="AE25" i="33"/>
  <c r="X25" i="33"/>
  <c r="AA23" i="32"/>
  <c r="Y23" i="32"/>
  <c r="Z23" i="32" s="1"/>
  <c r="K18" i="35"/>
  <c r="H18" i="35"/>
  <c r="I18" i="35"/>
  <c r="AE31" i="33"/>
  <c r="X31" i="33"/>
  <c r="Y31" i="33"/>
  <c r="Y24" i="32"/>
  <c r="Z24" i="32" s="1"/>
  <c r="AA24" i="32"/>
  <c r="M35" i="32"/>
  <c r="AE17" i="33"/>
  <c r="W39" i="33"/>
  <c r="Y39" i="33" s="1"/>
  <c r="X17" i="33"/>
  <c r="Y17" i="33"/>
  <c r="Y29" i="33"/>
  <c r="AE29" i="33"/>
  <c r="X29" i="33"/>
  <c r="X27" i="33"/>
  <c r="Y27" i="33"/>
  <c r="AE27" i="33"/>
  <c r="K17" i="35"/>
  <c r="I17" i="35"/>
  <c r="H17" i="35"/>
  <c r="AA16" i="32"/>
  <c r="Y16" i="32"/>
  <c r="Z16" i="32" s="1"/>
  <c r="G10" i="35"/>
  <c r="F33" i="35"/>
  <c r="F6" i="35"/>
  <c r="I11" i="35"/>
  <c r="K11" i="35"/>
  <c r="H11" i="35"/>
  <c r="K13" i="35"/>
  <c r="H13" i="35"/>
  <c r="I13" i="35"/>
  <c r="I22" i="35"/>
  <c r="H22" i="35"/>
  <c r="K22" i="35"/>
  <c r="K19" i="35"/>
  <c r="H19" i="35"/>
  <c r="I19" i="35"/>
  <c r="AA18" i="32"/>
  <c r="Y18" i="32"/>
  <c r="Z18" i="32" s="1"/>
  <c r="Y11" i="32"/>
  <c r="Z11" i="32" s="1"/>
  <c r="AA11" i="32"/>
  <c r="K27" i="35"/>
  <c r="I27" i="35"/>
  <c r="H27" i="35"/>
  <c r="K24" i="35"/>
  <c r="H24" i="35"/>
  <c r="I24" i="35"/>
  <c r="AE20" i="33"/>
  <c r="X20" i="33"/>
  <c r="Y20" i="33"/>
  <c r="Y17" i="32"/>
  <c r="Z17" i="32" s="1"/>
  <c r="AA17" i="32"/>
  <c r="AA21" i="32"/>
  <c r="Y21" i="32"/>
  <c r="Z21" i="32" s="1"/>
  <c r="V41" i="33"/>
  <c r="AE14" i="33"/>
  <c r="X14" i="33"/>
  <c r="Y14" i="33"/>
  <c r="Y16" i="33"/>
  <c r="X16" i="33"/>
  <c r="AE16" i="33"/>
  <c r="Y22" i="33"/>
  <c r="AE22" i="33"/>
  <c r="X22" i="33"/>
  <c r="X39" i="33" l="1"/>
  <c r="AH23" i="33"/>
  <c r="AF23" i="33"/>
  <c r="L20" i="35" s="1"/>
  <c r="M20" i="35" s="1"/>
  <c r="H14" i="35"/>
  <c r="H34" i="35" s="1"/>
  <c r="K14" i="35"/>
  <c r="I14" i="35"/>
  <c r="G34" i="35"/>
  <c r="I34" i="35" s="1"/>
  <c r="AH18" i="33"/>
  <c r="AF18" i="33"/>
  <c r="L15" i="35" s="1"/>
  <c r="M15" i="35" s="1"/>
  <c r="AH33" i="33"/>
  <c r="AF33" i="33"/>
  <c r="L30" i="35" s="1"/>
  <c r="M30" i="35" s="1"/>
  <c r="X40" i="33"/>
  <c r="X38" i="33"/>
  <c r="X9" i="33"/>
  <c r="N18" i="35"/>
  <c r="N26" i="35"/>
  <c r="AF26" i="33"/>
  <c r="L23" i="35" s="1"/>
  <c r="AE40" i="33"/>
  <c r="AH40" i="33" s="1"/>
  <c r="AH26" i="33"/>
  <c r="O43" i="33"/>
  <c r="P43" i="33"/>
  <c r="H43" i="33"/>
  <c r="N43" i="33"/>
  <c r="E43" i="33"/>
  <c r="M43" i="33"/>
  <c r="Y9" i="33"/>
  <c r="F43" i="33"/>
  <c r="L43" i="33"/>
  <c r="K43" i="33"/>
  <c r="I43" i="33"/>
  <c r="J43" i="33"/>
  <c r="G43" i="33"/>
  <c r="H10" i="35"/>
  <c r="K10" i="35"/>
  <c r="I10" i="35"/>
  <c r="G33" i="35"/>
  <c r="G6" i="35"/>
  <c r="N27" i="35"/>
  <c r="N17" i="35"/>
  <c r="AE39" i="33"/>
  <c r="AH39" i="33" s="1"/>
  <c r="AF17" i="33"/>
  <c r="L14" i="35" s="1"/>
  <c r="AH17" i="33"/>
  <c r="AF15" i="33"/>
  <c r="L12" i="35" s="1"/>
  <c r="M12" i="35" s="1"/>
  <c r="AH15" i="33"/>
  <c r="N16" i="35"/>
  <c r="O32" i="32"/>
  <c r="X9" i="32"/>
  <c r="O5" i="32"/>
  <c r="P9" i="32"/>
  <c r="Q9" i="32"/>
  <c r="P22" i="32"/>
  <c r="P34" i="32" s="1"/>
  <c r="X22" i="32"/>
  <c r="O34" i="32"/>
  <c r="Q34" i="32" s="1"/>
  <c r="Q22" i="32"/>
  <c r="AF29" i="33"/>
  <c r="L26" i="35" s="1"/>
  <c r="M26" i="35" s="1"/>
  <c r="AH29" i="33"/>
  <c r="N13" i="35"/>
  <c r="N11" i="35"/>
  <c r="AH14" i="33"/>
  <c r="AF14" i="33"/>
  <c r="L11" i="35" s="1"/>
  <c r="M11" i="35" s="1"/>
  <c r="N21" i="35"/>
  <c r="N35" i="32"/>
  <c r="N28" i="35"/>
  <c r="AH27" i="33"/>
  <c r="AF27" i="33"/>
  <c r="L24" i="35" s="1"/>
  <c r="M24" i="35" s="1"/>
  <c r="N19" i="35"/>
  <c r="AH25" i="33"/>
  <c r="AF25" i="33"/>
  <c r="L22" i="35" s="1"/>
  <c r="M22" i="35" s="1"/>
  <c r="AF19" i="33"/>
  <c r="L16" i="35" s="1"/>
  <c r="M16" i="35" s="1"/>
  <c r="AH19" i="33"/>
  <c r="AH20" i="33"/>
  <c r="AF20" i="33"/>
  <c r="L17" i="35" s="1"/>
  <c r="M17" i="35" s="1"/>
  <c r="AH30" i="33"/>
  <c r="AF30" i="33"/>
  <c r="L27" i="35" s="1"/>
  <c r="M27" i="35" s="1"/>
  <c r="N24" i="35"/>
  <c r="N22" i="35"/>
  <c r="F36" i="35"/>
  <c r="P13" i="32"/>
  <c r="P33" i="32" s="1"/>
  <c r="X13" i="32"/>
  <c r="Q13" i="32"/>
  <c r="O33" i="32"/>
  <c r="Q33" i="32" s="1"/>
  <c r="N15" i="35"/>
  <c r="N30" i="35"/>
  <c r="N25" i="35"/>
  <c r="N29" i="35"/>
  <c r="H23" i="35"/>
  <c r="H35" i="35" s="1"/>
  <c r="G35" i="35"/>
  <c r="I35" i="35" s="1"/>
  <c r="I23" i="35"/>
  <c r="K23" i="35"/>
  <c r="N12" i="35"/>
  <c r="AF21" i="33"/>
  <c r="L18" i="35" s="1"/>
  <c r="M18" i="35" s="1"/>
  <c r="AH21" i="33"/>
  <c r="N20" i="35"/>
  <c r="Y38" i="33"/>
  <c r="W41" i="33"/>
  <c r="Y41" i="33" s="1"/>
  <c r="AF22" i="33"/>
  <c r="L19" i="35" s="1"/>
  <c r="M19" i="35" s="1"/>
  <c r="AH22" i="33"/>
  <c r="AH31" i="33"/>
  <c r="AF31" i="33"/>
  <c r="L28" i="35" s="1"/>
  <c r="M28" i="35" s="1"/>
  <c r="AH16" i="33"/>
  <c r="AF16" i="33"/>
  <c r="L13" i="35" s="1"/>
  <c r="M13" i="35" s="1"/>
  <c r="AH28" i="33"/>
  <c r="AF28" i="33"/>
  <c r="L25" i="35" s="1"/>
  <c r="M25" i="35" s="1"/>
  <c r="AF32" i="33"/>
  <c r="L29" i="35" s="1"/>
  <c r="M29" i="35" s="1"/>
  <c r="AH32" i="33"/>
  <c r="AH24" i="33"/>
  <c r="AF24" i="33"/>
  <c r="L21" i="35" s="1"/>
  <c r="M21" i="35" s="1"/>
  <c r="AF13" i="33"/>
  <c r="L10" i="35" s="1"/>
  <c r="AE9" i="33"/>
  <c r="AH9" i="33" s="1"/>
  <c r="AE38" i="33"/>
  <c r="AH13" i="33"/>
  <c r="X41" i="33" l="1"/>
  <c r="D78" i="3"/>
  <c r="E78" i="3" s="1"/>
  <c r="AG25" i="33"/>
  <c r="D82" i="3"/>
  <c r="E82" i="3" s="1"/>
  <c r="AG29" i="33"/>
  <c r="AG16" i="33"/>
  <c r="D69" i="3"/>
  <c r="E69" i="3" s="1"/>
  <c r="D72" i="3"/>
  <c r="E72" i="3" s="1"/>
  <c r="AG19" i="33"/>
  <c r="K6" i="35"/>
  <c r="N6" i="35" s="1"/>
  <c r="I6" i="35"/>
  <c r="AF40" i="33"/>
  <c r="D79" i="3"/>
  <c r="E79" i="3" s="1"/>
  <c r="AG26" i="33"/>
  <c r="AG18" i="33"/>
  <c r="D71" i="3"/>
  <c r="E71" i="3" s="1"/>
  <c r="G36" i="35"/>
  <c r="I36" i="35" s="1"/>
  <c r="I33" i="35"/>
  <c r="D67" i="3"/>
  <c r="E67" i="3" s="1"/>
  <c r="AG14" i="33"/>
  <c r="N10" i="35"/>
  <c r="K33" i="35"/>
  <c r="AG21" i="33"/>
  <c r="D74" i="3"/>
  <c r="E74" i="3" s="1"/>
  <c r="AG31" i="33"/>
  <c r="D84" i="3"/>
  <c r="E84" i="3" s="1"/>
  <c r="Y22" i="32"/>
  <c r="X34" i="32"/>
  <c r="AA34" i="32" s="1"/>
  <c r="AA22" i="32"/>
  <c r="N23" i="35"/>
  <c r="M23" i="35"/>
  <c r="M35" i="35" s="1"/>
  <c r="K35" i="35"/>
  <c r="H6" i="35"/>
  <c r="H33" i="35"/>
  <c r="H36" i="35" s="1"/>
  <c r="N14" i="35"/>
  <c r="M14" i="35"/>
  <c r="M34" i="35" s="1"/>
  <c r="K34" i="35"/>
  <c r="AG17" i="33"/>
  <c r="AF39" i="33"/>
  <c r="D70" i="3"/>
  <c r="E70" i="3" s="1"/>
  <c r="AG15" i="33"/>
  <c r="D68" i="3"/>
  <c r="E68" i="3" s="1"/>
  <c r="AG24" i="33"/>
  <c r="D77" i="3"/>
  <c r="E77" i="3" s="1"/>
  <c r="AG27" i="33"/>
  <c r="D80" i="3"/>
  <c r="E80" i="3" s="1"/>
  <c r="Q5" i="32"/>
  <c r="L1" i="32"/>
  <c r="K1" i="32"/>
  <c r="J1" i="32"/>
  <c r="M1" i="32"/>
  <c r="AE41" i="33"/>
  <c r="AH41" i="33" s="1"/>
  <c r="AH38" i="33"/>
  <c r="AF9" i="33"/>
  <c r="AF38" i="33"/>
  <c r="AG13" i="33"/>
  <c r="D66" i="3"/>
  <c r="E66" i="3" s="1"/>
  <c r="D75" i="3"/>
  <c r="E75" i="3" s="1"/>
  <c r="AG22" i="33"/>
  <c r="D83" i="3"/>
  <c r="E83" i="3" s="1"/>
  <c r="AG30" i="33"/>
  <c r="P5" i="32"/>
  <c r="P32" i="32"/>
  <c r="P35" i="32" s="1"/>
  <c r="AG23" i="33"/>
  <c r="D76" i="3"/>
  <c r="E76" i="3" s="1"/>
  <c r="D85" i="3"/>
  <c r="E85" i="3" s="1"/>
  <c r="AG32" i="33"/>
  <c r="AG20" i="33"/>
  <c r="D73" i="3"/>
  <c r="E73" i="3" s="1"/>
  <c r="X5" i="32"/>
  <c r="AA5" i="32" s="1"/>
  <c r="AA9" i="32"/>
  <c r="X32" i="32"/>
  <c r="Y9" i="32"/>
  <c r="AG28" i="33"/>
  <c r="D81" i="3"/>
  <c r="E81" i="3" s="1"/>
  <c r="AA13" i="32"/>
  <c r="Y13" i="32"/>
  <c r="X33" i="32"/>
  <c r="AA33" i="32" s="1"/>
  <c r="O35" i="32"/>
  <c r="Q35" i="32" s="1"/>
  <c r="Q32" i="32"/>
  <c r="AG33" i="33"/>
  <c r="D86" i="3"/>
  <c r="E86" i="3" s="1"/>
  <c r="Y33" i="32" l="1"/>
  <c r="Z13" i="32"/>
  <c r="Z33" i="32" s="1"/>
  <c r="G66" i="3"/>
  <c r="H66" i="3" s="1"/>
  <c r="AG38" i="33"/>
  <c r="AL13" i="33"/>
  <c r="AG9" i="33"/>
  <c r="G76" i="3"/>
  <c r="H76" i="3" s="1"/>
  <c r="AL23" i="33"/>
  <c r="G67" i="3"/>
  <c r="H67" i="3" s="1"/>
  <c r="AL14" i="33"/>
  <c r="AL19" i="33"/>
  <c r="G72" i="3"/>
  <c r="H72" i="3" s="1"/>
  <c r="G75" i="3"/>
  <c r="H75" i="3" s="1"/>
  <c r="AL22" i="33"/>
  <c r="L34" i="35"/>
  <c r="N34" i="35"/>
  <c r="Y34" i="32"/>
  <c r="Z22" i="32"/>
  <c r="Z34" i="32" s="1"/>
  <c r="AG39" i="33"/>
  <c r="AL17" i="33"/>
  <c r="G70" i="3"/>
  <c r="H70" i="3" s="1"/>
  <c r="G85" i="3"/>
  <c r="H85" i="3" s="1"/>
  <c r="AL32" i="33"/>
  <c r="G84" i="3"/>
  <c r="H84" i="3" s="1"/>
  <c r="AL31" i="33"/>
  <c r="G69" i="3"/>
  <c r="H69" i="3" s="1"/>
  <c r="AL16" i="33"/>
  <c r="G71" i="3"/>
  <c r="H71" i="3" s="1"/>
  <c r="AL18" i="33"/>
  <c r="G82" i="3"/>
  <c r="H82" i="3" s="1"/>
  <c r="AL29" i="33"/>
  <c r="Y5" i="32"/>
  <c r="Z9" i="32"/>
  <c r="Y32" i="32"/>
  <c r="G77" i="3"/>
  <c r="H77" i="3" s="1"/>
  <c r="AL24" i="33"/>
  <c r="G78" i="3"/>
  <c r="H78" i="3" s="1"/>
  <c r="AL25" i="33"/>
  <c r="G73" i="3"/>
  <c r="H73" i="3" s="1"/>
  <c r="AL20" i="33"/>
  <c r="AF41" i="33"/>
  <c r="G80" i="3"/>
  <c r="H80" i="3" s="1"/>
  <c r="AL27" i="33"/>
  <c r="AL28" i="33"/>
  <c r="G81" i="3"/>
  <c r="H81" i="3" s="1"/>
  <c r="G74" i="3"/>
  <c r="H74" i="3" s="1"/>
  <c r="AL21" i="33"/>
  <c r="AG40" i="33"/>
  <c r="G79" i="3"/>
  <c r="H79" i="3" s="1"/>
  <c r="AL26" i="33"/>
  <c r="AA32" i="32"/>
  <c r="X35" i="32"/>
  <c r="AA35" i="32" s="1"/>
  <c r="N35" i="35"/>
  <c r="L35" i="35"/>
  <c r="L33" i="35"/>
  <c r="K36" i="35"/>
  <c r="N36" i="35" s="1"/>
  <c r="N33" i="35"/>
  <c r="G86" i="3"/>
  <c r="H86" i="3" s="1"/>
  <c r="AL33" i="33"/>
  <c r="G83" i="3"/>
  <c r="H83" i="3" s="1"/>
  <c r="AL30" i="33"/>
  <c r="G68" i="3"/>
  <c r="H68" i="3" s="1"/>
  <c r="AL15" i="33"/>
  <c r="M10" i="35"/>
  <c r="L6" i="35"/>
  <c r="L36" i="35" l="1"/>
  <c r="M33" i="35"/>
  <c r="M36" i="35" s="1"/>
  <c r="M6" i="35"/>
  <c r="AG41" i="33"/>
  <c r="Y35" i="32"/>
  <c r="Z32" i="32"/>
  <c r="Z35" i="32" s="1"/>
  <c r="Z5"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Tana Martinez</author>
  </authors>
  <commentList>
    <comment ref="A3" authorId="0" shapeId="0" xr:uid="{A3045543-0406-4307-AD34-8B6D2BED3561}">
      <text>
        <r>
          <rPr>
            <b/>
            <sz val="9"/>
            <color indexed="81"/>
            <rFont val="Tahoma"/>
            <family val="2"/>
          </rPr>
          <t>Tana Martinez:</t>
        </r>
        <r>
          <rPr>
            <sz val="9"/>
            <color indexed="81"/>
            <rFont val="Tahoma"/>
            <family val="2"/>
          </rPr>
          <t xml:space="preserve">
change FY</t>
        </r>
      </text>
    </comment>
    <comment ref="B5" authorId="0" shapeId="0" xr:uid="{BD7DAD2D-FFA8-4D0D-9B18-65A35A0F6D6D}">
      <text>
        <r>
          <rPr>
            <b/>
            <sz val="9"/>
            <color indexed="81"/>
            <rFont val="Tahoma"/>
            <family val="2"/>
          </rPr>
          <t>Tana Martinez:</t>
        </r>
        <r>
          <rPr>
            <sz val="9"/>
            <color indexed="81"/>
            <rFont val="Tahoma"/>
            <family val="2"/>
          </rPr>
          <t xml:space="preserve">
Change FY Column B&amp;C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7" authorId="0" shapeId="0" xr:uid="{EA9AE959-EEFC-4C8F-8F7E-5754194EEF30}">
      <text>
        <r>
          <rPr>
            <sz val="10"/>
            <color rgb="FF000000"/>
            <rFont val="Tahoma"/>
            <family val="2"/>
          </rPr>
          <t xml:space="preserve">Author:
</t>
        </r>
        <r>
          <rPr>
            <sz val="10"/>
            <color rgb="FF000000"/>
            <rFont val="Tahoma"/>
            <family val="2"/>
          </rPr>
          <t xml:space="preserve">Updated 9/27/21
</t>
        </r>
      </text>
    </comment>
    <comment ref="AC15" authorId="0" shapeId="0" xr:uid="{E3FA57D6-AAC0-4B2C-A985-103C3773A7B7}">
      <text>
        <r>
          <rPr>
            <b/>
            <sz val="10"/>
            <color rgb="FF000000"/>
            <rFont val="Tahoma"/>
            <family val="2"/>
          </rPr>
          <t>Author:</t>
        </r>
        <r>
          <rPr>
            <sz val="10"/>
            <color rgb="FF000000"/>
            <rFont val="Tahoma"/>
            <family val="2"/>
          </rPr>
          <t xml:space="preserve">
Zeroed out 
</t>
        </r>
      </text>
    </comment>
    <comment ref="BU15" authorId="0" shapeId="0" xr:uid="{9028B173-9DDD-43E4-A5F4-52525FD2BFA1}">
      <text>
        <r>
          <rPr>
            <b/>
            <sz val="9"/>
            <color indexed="81"/>
            <rFont val="Tahoma"/>
            <family val="2"/>
          </rPr>
          <t>Author:</t>
        </r>
        <r>
          <rPr>
            <sz val="9"/>
            <color indexed="81"/>
            <rFont val="Tahoma"/>
            <family val="2"/>
          </rPr>
          <t xml:space="preserve">
NOTE UNM Data Showed &lt;1 year certificates - zeroed out by HR</t>
        </r>
      </text>
    </comment>
    <comment ref="BL26" authorId="0" shapeId="0" xr:uid="{B20F34BB-D550-4B2B-BC99-DFCF62895B7E}">
      <text>
        <r>
          <rPr>
            <b/>
            <sz val="10"/>
            <color rgb="FF000000"/>
            <rFont val="Tahoma"/>
            <family val="2"/>
          </rPr>
          <t>Author:</t>
        </r>
        <r>
          <rPr>
            <sz val="10"/>
            <color rgb="FF000000"/>
            <rFont val="Tahoma"/>
            <family val="2"/>
          </rPr>
          <t xml:space="preserve">
</t>
        </r>
        <r>
          <rPr>
            <sz val="10"/>
            <color rgb="FF000000"/>
            <rFont val="Tahoma"/>
            <family val="2"/>
          </rPr>
          <t>WNMU reported 29 - verified non STMH so not currently counted</t>
        </r>
      </text>
    </comment>
    <comment ref="AC55" authorId="0" shapeId="0" xr:uid="{1F75F53B-20BE-4B86-AD0F-45435250860D}">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 ref="AO55" authorId="0" shapeId="0" xr:uid="{5C6A11DB-33C5-46AC-9241-D51D57DA07F1}">
      <text>
        <r>
          <rPr>
            <b/>
            <sz val="9"/>
            <color rgb="FF000000"/>
            <rFont val="Tahoma"/>
            <family val="2"/>
          </rPr>
          <t>Author:</t>
        </r>
        <r>
          <rPr>
            <sz val="9"/>
            <color rgb="FF000000"/>
            <rFont val="Tahoma"/>
            <family val="2"/>
          </rPr>
          <t xml:space="preserve">
</t>
        </r>
        <r>
          <rPr>
            <sz val="9"/>
            <color rgb="FF000000"/>
            <rFont val="Tahoma"/>
            <family val="2"/>
          </rPr>
          <t xml:space="preserve">Subtracts new Gen Ed certificates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J3" authorId="0" shapeId="0" xr:uid="{D25515DD-B5FC-42C9-983B-740E88AF2045}">
      <text>
        <r>
          <rPr>
            <b/>
            <sz val="9"/>
            <color indexed="81"/>
            <rFont val="Tahoma"/>
            <family val="2"/>
          </rPr>
          <t>Author:</t>
        </r>
        <r>
          <rPr>
            <sz val="9"/>
            <color indexed="81"/>
            <rFont val="Tahoma"/>
            <family val="2"/>
          </rPr>
          <t xml:space="preserve">
STEM HW First Draft
</t>
        </r>
      </text>
    </comment>
    <comment ref="CV3" authorId="0" shapeId="0" xr:uid="{D0F48DA4-D4E6-4025-962C-7BF98CB6C038}">
      <text>
        <r>
          <rPr>
            <b/>
            <sz val="9"/>
            <color indexed="81"/>
            <rFont val="Tahoma"/>
            <family val="2"/>
          </rPr>
          <t>Author:</t>
        </r>
        <r>
          <rPr>
            <sz val="9"/>
            <color indexed="81"/>
            <rFont val="Tahoma"/>
            <family val="2"/>
          </rPr>
          <t xml:space="preserve">
STEM HW First Draft
</t>
        </r>
      </text>
    </comment>
    <comment ref="DH3" authorId="0" shapeId="0" xr:uid="{B7086F52-8720-43FC-A677-1D078CB3798F}">
      <text>
        <r>
          <rPr>
            <b/>
            <sz val="9"/>
            <color indexed="81"/>
            <rFont val="Tahoma"/>
            <family val="2"/>
          </rPr>
          <t>Author:</t>
        </r>
        <r>
          <rPr>
            <sz val="9"/>
            <color indexed="81"/>
            <rFont val="Tahoma"/>
            <family val="2"/>
          </rPr>
          <t xml:space="preserve">
STEM HW First Draft
</t>
        </r>
      </text>
    </comment>
    <comment ref="DT3" authorId="0" shapeId="0" xr:uid="{CC51C905-9DAF-424E-A5AC-74A4A303D00D}">
      <text>
        <r>
          <rPr>
            <b/>
            <sz val="9"/>
            <color indexed="81"/>
            <rFont val="Tahoma"/>
            <family val="2"/>
          </rPr>
          <t>Author:</t>
        </r>
        <r>
          <rPr>
            <sz val="9"/>
            <color indexed="81"/>
            <rFont val="Tahoma"/>
            <family val="2"/>
          </rPr>
          <t xml:space="preserve">
STEM HW First Draft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J3" authorId="0" shapeId="0" xr:uid="{C08C1136-D805-4B44-9A95-717548F0768F}">
      <text>
        <r>
          <rPr>
            <b/>
            <sz val="9"/>
            <color indexed="81"/>
            <rFont val="Tahoma"/>
            <family val="2"/>
          </rPr>
          <t>Author:</t>
        </r>
        <r>
          <rPr>
            <sz val="9"/>
            <color indexed="81"/>
            <rFont val="Tahoma"/>
            <family val="2"/>
          </rPr>
          <t xml:space="preserve">
2nd Draft - 9/28/2022
</t>
        </r>
      </text>
    </comment>
    <comment ref="DH3" authorId="0" shapeId="0" xr:uid="{98105F86-83A8-467E-98C1-4FE91D1D472E}">
      <text>
        <r>
          <rPr>
            <b/>
            <sz val="9"/>
            <color indexed="81"/>
            <rFont val="Tahoma"/>
            <family val="2"/>
          </rPr>
          <t>Author:</t>
        </r>
        <r>
          <rPr>
            <sz val="9"/>
            <color indexed="81"/>
            <rFont val="Tahoma"/>
            <family val="2"/>
          </rPr>
          <t xml:space="preserve">
2nd Draft - 9/28/2022
</t>
        </r>
      </text>
    </comment>
    <comment ref="DT3" authorId="0" shapeId="0" xr:uid="{8B187DB3-5CCD-4D73-B2DA-5241BCBAC381}">
      <text>
        <r>
          <rPr>
            <b/>
            <sz val="9"/>
            <color indexed="81"/>
            <rFont val="Tahoma"/>
            <family val="2"/>
          </rPr>
          <t>Author:</t>
        </r>
        <r>
          <rPr>
            <sz val="9"/>
            <color indexed="81"/>
            <rFont val="Tahoma"/>
            <family val="2"/>
          </rPr>
          <t xml:space="preserve">
2nd Draft - 9/28/2022
</t>
        </r>
      </text>
    </comment>
    <comment ref="CK55" authorId="0" shapeId="0" xr:uid="{E953CDE6-4086-467A-9101-0C063BAC08C4}">
      <text>
        <r>
          <rPr>
            <b/>
            <sz val="9"/>
            <color indexed="81"/>
            <rFont val="Tahoma"/>
            <family val="2"/>
          </rPr>
          <t>Author:</t>
        </r>
        <r>
          <rPr>
            <sz val="9"/>
            <color indexed="81"/>
            <rFont val="Tahoma"/>
            <family val="2"/>
          </rPr>
          <t xml:space="preserve">
Removed 490, 1-2 year Liberal Arts and General Studies certificates</t>
        </r>
      </text>
    </comment>
    <comment ref="CK61" authorId="0" shapeId="0" xr:uid="{7EBC12B6-47EE-4553-A6F9-6D3FA5846F56}">
      <text>
        <r>
          <rPr>
            <b/>
            <sz val="9"/>
            <color indexed="81"/>
            <rFont val="Tahoma"/>
            <family val="2"/>
          </rPr>
          <t>Author:</t>
        </r>
        <r>
          <rPr>
            <sz val="9"/>
            <color indexed="81"/>
            <rFont val="Tahoma"/>
            <family val="2"/>
          </rPr>
          <t xml:space="preserve">
Removed 2, 1-2 year Liberal Arts and General Studies certificates</t>
        </r>
      </text>
    </comment>
    <comment ref="CK70" authorId="0" shapeId="0" xr:uid="{597630B1-B422-4827-B84D-47F253175CFB}">
      <text>
        <r>
          <rPr>
            <b/>
            <sz val="9"/>
            <color indexed="81"/>
            <rFont val="Tahoma"/>
            <family val="2"/>
          </rPr>
          <t>Author:</t>
        </r>
        <r>
          <rPr>
            <sz val="9"/>
            <color indexed="81"/>
            <rFont val="Tahoma"/>
            <family val="2"/>
          </rPr>
          <t xml:space="preserve">
Removed 137, 1-2 year Liberal Arts and General Studies certificates</t>
        </r>
      </text>
    </comment>
    <comment ref="CK73" authorId="0" shapeId="0" xr:uid="{E6C44FB0-F8E9-4FBC-8A98-8D33F49D01F4}">
      <text>
        <r>
          <rPr>
            <b/>
            <sz val="9"/>
            <color indexed="81"/>
            <rFont val="Tahoma"/>
            <family val="2"/>
          </rPr>
          <t>Author:</t>
        </r>
        <r>
          <rPr>
            <sz val="9"/>
            <color indexed="81"/>
            <rFont val="Tahoma"/>
            <family val="2"/>
          </rPr>
          <t xml:space="preserve">
Removed one 1-2 year Liberal Arts and General Studies certificate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Tana Martinez</author>
    <author>Author</author>
    <author>Ricardo Rel</author>
  </authors>
  <commentList>
    <comment ref="Q5" authorId="0" shapeId="0" xr:uid="{4AFEC8B4-C82B-4218-9260-0E18AFC0B559}">
      <text>
        <r>
          <rPr>
            <b/>
            <sz val="9"/>
            <color indexed="81"/>
            <rFont val="Tahoma"/>
            <family val="2"/>
          </rPr>
          <t>Tana Martinez:</t>
        </r>
        <r>
          <rPr>
            <sz val="9"/>
            <color indexed="81"/>
            <rFont val="Tahoma"/>
            <family val="2"/>
          </rPr>
          <t xml:space="preserve">
Emma updated numbers 10.23.25 email to Ricardo</t>
        </r>
      </text>
    </comment>
    <comment ref="R6" authorId="0" shapeId="0" xr:uid="{15777FAA-FDDF-4FA2-9408-B7E94D04BA9D}">
      <text>
        <r>
          <rPr>
            <b/>
            <sz val="9"/>
            <color indexed="81"/>
            <rFont val="Tahoma"/>
            <family val="2"/>
          </rPr>
          <t>Tana Martinez:</t>
        </r>
        <r>
          <rPr>
            <sz val="9"/>
            <color indexed="81"/>
            <rFont val="Tahoma"/>
            <family val="2"/>
          </rPr>
          <t xml:space="preserve">
Emma updated numbers 10.23.25 email to Ricardo</t>
        </r>
      </text>
    </comment>
    <comment ref="L8" authorId="1" shapeId="0" xr:uid="{078E2999-DB9E-44B6-A9AB-D295DA7F02A5}">
      <text>
        <r>
          <rPr>
            <b/>
            <sz val="10"/>
            <color rgb="FF000000"/>
            <rFont val="Calibri"/>
            <family val="2"/>
          </rPr>
          <t>Author:</t>
        </r>
        <r>
          <rPr>
            <sz val="10"/>
            <color rgb="FF000000"/>
            <rFont val="Calibri"/>
            <family val="2"/>
          </rPr>
          <t xml:space="preserve">
</t>
        </r>
        <r>
          <rPr>
            <sz val="10"/>
            <color rgb="FF000000"/>
            <rFont val="Calibri"/>
            <family val="2"/>
          </rPr>
          <t xml:space="preserve">= total federal expenditures less direct loans
</t>
        </r>
      </text>
    </comment>
    <comment ref="L9" authorId="1" shapeId="0" xr:uid="{C6EC5E90-093C-4F70-96EB-B7D321FB7160}">
      <text>
        <r>
          <rPr>
            <b/>
            <sz val="10"/>
            <color rgb="FF000000"/>
            <rFont val="Calibri"/>
            <family val="2"/>
          </rPr>
          <t xml:space="preserve">Author:
</t>
        </r>
        <r>
          <rPr>
            <b/>
            <sz val="10"/>
            <color rgb="FF000000"/>
            <rFont val="Calibri"/>
            <family val="2"/>
          </rPr>
          <t>Subtracts fderal Direct Loans not reported in prior years</t>
        </r>
      </text>
    </comment>
    <comment ref="M9" authorId="1" shapeId="0" xr:uid="{EAB096C3-B94D-4AA0-9064-E2498B504895}">
      <text>
        <r>
          <rPr>
            <b/>
            <sz val="10"/>
            <color rgb="FF000000"/>
            <rFont val="Tahoma"/>
            <family val="2"/>
          </rPr>
          <t>Author:</t>
        </r>
        <r>
          <rPr>
            <sz val="10"/>
            <color rgb="FF000000"/>
            <rFont val="Tahoma"/>
            <family val="2"/>
          </rPr>
          <t xml:space="preserve">
</t>
        </r>
        <r>
          <rPr>
            <sz val="10"/>
            <color rgb="FF000000"/>
            <rFont val="Tahoma"/>
            <family val="2"/>
          </rPr>
          <t>Less Dept. of Ed Cluster plus HHS Aid</t>
        </r>
      </text>
    </comment>
    <comment ref="N9" authorId="1" shapeId="0" xr:uid="{A083F72B-8616-430E-8E5A-4D0AE3DD1FBA}">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O9" authorId="1" shapeId="0" xr:uid="{C3AB0B80-E03D-46A9-9A3A-342C05E325FA}">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P9" authorId="1" shapeId="0" xr:uid="{3690F123-854C-41D6-AB58-F3A2DA78B599}">
      <text>
        <r>
          <rPr>
            <b/>
            <sz val="10"/>
            <color rgb="FF000000"/>
            <rFont val="Tahoma"/>
            <family val="2"/>
          </rPr>
          <t>Author:</t>
        </r>
        <r>
          <rPr>
            <sz val="10"/>
            <color rgb="FF000000"/>
            <rFont val="Tahoma"/>
            <family val="2"/>
          </rPr>
          <t xml:space="preserve">
</t>
        </r>
        <r>
          <rPr>
            <sz val="10"/>
            <color rgb="FF000000"/>
            <rFont val="Tahoma"/>
            <family val="2"/>
          </rPr>
          <t xml:space="preserve">Less Dept. of Ed Loan 
</t>
        </r>
        <r>
          <rPr>
            <sz val="10"/>
            <color rgb="FF000000"/>
            <rFont val="Tahoma"/>
            <family val="2"/>
          </rPr>
          <t>Cluster plus HHS Aid</t>
        </r>
      </text>
    </comment>
    <comment ref="L11" authorId="1" shapeId="0" xr:uid="{0AF006C7-2A05-48C1-944B-56E00E3C3424}">
      <text>
        <r>
          <rPr>
            <b/>
            <sz val="10"/>
            <color rgb="FF000000"/>
            <rFont val="Calibri"/>
            <family val="2"/>
          </rPr>
          <t>Author:</t>
        </r>
        <r>
          <rPr>
            <sz val="10"/>
            <color rgb="FF000000"/>
            <rFont val="Calibri"/>
            <family val="2"/>
          </rPr>
          <t xml:space="preserve">
</t>
        </r>
        <r>
          <rPr>
            <sz val="10"/>
            <color rgb="FF000000"/>
            <rFont val="Calibri"/>
            <family val="2"/>
          </rPr>
          <t xml:space="preserve">Uses Total Federal Awards REVENUE - less HUD loan guarantee for UNM-H
</t>
        </r>
        <r>
          <rPr>
            <sz val="10"/>
            <color rgb="FF000000"/>
            <rFont val="Calibri"/>
            <family val="2"/>
          </rPr>
          <t xml:space="preserve">37M
</t>
        </r>
      </text>
    </comment>
    <comment ref="L12" authorId="1" shapeId="0" xr:uid="{2D21B7A9-C949-4031-AAB9-8E4FB3A2F308}">
      <text>
        <r>
          <rPr>
            <b/>
            <sz val="10"/>
            <color rgb="FF000000"/>
            <rFont val="Calibri"/>
            <family val="2"/>
          </rPr>
          <t>Author:</t>
        </r>
        <r>
          <rPr>
            <sz val="10"/>
            <color rgb="FF000000"/>
            <rFont val="Calibri"/>
            <family val="2"/>
          </rPr>
          <t xml:space="preserve">
</t>
        </r>
        <r>
          <rPr>
            <sz val="10"/>
            <color rgb="FF000000"/>
            <rFont val="Calibri"/>
            <family val="2"/>
          </rPr>
          <t xml:space="preserve">Subtracts Federal Direct Student Loans (not reported in prior years)
</t>
        </r>
      </text>
    </comment>
    <comment ref="M12" authorId="1" shapeId="0" xr:uid="{6DDBBAF3-3C90-4083-88AD-4614420B35C3}">
      <text>
        <r>
          <rPr>
            <sz val="10"/>
            <color rgb="FF000000"/>
            <rFont val="Tahoma"/>
            <family val="2"/>
          </rPr>
          <t xml:space="preserve">Author:
</t>
        </r>
        <r>
          <rPr>
            <sz val="10"/>
            <color rgb="FF000000"/>
            <rFont val="Tahoma"/>
            <family val="2"/>
          </rPr>
          <t xml:space="preserve">Subtracts Direct Loans from SFA Cluster Total
</t>
        </r>
      </text>
    </comment>
    <comment ref="N12" authorId="1" shapeId="0" xr:uid="{D09A9A71-A0FC-44EB-A154-E5AB799FE323}">
      <text>
        <r>
          <rPr>
            <sz val="10"/>
            <color rgb="FF000000"/>
            <rFont val="Tahoma"/>
            <family val="2"/>
          </rPr>
          <t xml:space="preserve">Author:
</t>
        </r>
        <r>
          <rPr>
            <sz val="10"/>
            <color rgb="FF000000"/>
            <rFont val="Tahoma"/>
            <family val="2"/>
          </rPr>
          <t xml:space="preserve">Subtracts Direct Loans from SFA Cluster Total
</t>
        </r>
      </text>
    </comment>
    <comment ref="O12" authorId="1" shapeId="0" xr:uid="{A144581D-87D5-4898-8442-05476CEE3A8F}">
      <text>
        <r>
          <rPr>
            <sz val="10"/>
            <color rgb="FF000000"/>
            <rFont val="Tahoma"/>
            <family val="2"/>
          </rPr>
          <t xml:space="preserve">Author:
</t>
        </r>
        <r>
          <rPr>
            <sz val="10"/>
            <color rgb="FF000000"/>
            <rFont val="Tahoma"/>
            <family val="2"/>
          </rPr>
          <t xml:space="preserve">Subtracts Direct Loans from SFA Cluster Total
</t>
        </r>
      </text>
    </comment>
    <comment ref="P12" authorId="1" shapeId="0" xr:uid="{A568EFD9-B8F8-4BC8-A604-C6A0B1490AE9}">
      <text>
        <r>
          <rPr>
            <sz val="10"/>
            <color rgb="FF000000"/>
            <rFont val="Tahoma"/>
            <family val="2"/>
          </rPr>
          <t xml:space="preserve">Author:
</t>
        </r>
        <r>
          <rPr>
            <sz val="10"/>
            <color rgb="FF000000"/>
            <rFont val="Tahoma"/>
            <family val="2"/>
          </rPr>
          <t xml:space="preserve">Subtracts Direct Loans from SFA Cluster Total
</t>
        </r>
      </text>
    </comment>
    <comment ref="Q19" authorId="2" shapeId="0" xr:uid="{48FC2B2E-56E0-431E-B7C6-36DCD849AB7F}">
      <text>
        <r>
          <rPr>
            <b/>
            <sz val="9"/>
            <color indexed="81"/>
            <rFont val="Tahoma"/>
            <family val="2"/>
          </rPr>
          <t>Ricardo Rel:</t>
        </r>
        <r>
          <rPr>
            <sz val="9"/>
            <color indexed="81"/>
            <rFont val="Tahoma"/>
            <family val="2"/>
          </rPr>
          <t xml:space="preserve">
Corrected 10/24/24 via email from Emma Aafloy.</t>
        </r>
      </text>
    </comment>
    <comment ref="N22" authorId="1" shapeId="0" xr:uid="{4547E905-3615-47A4-91CD-BBB6F55BBF50}">
      <text>
        <r>
          <rPr>
            <sz val="10"/>
            <color rgb="FF000000"/>
            <rFont val="Tahoma"/>
            <family val="2"/>
          </rPr>
          <t xml:space="preserve">Author:
</t>
        </r>
        <r>
          <rPr>
            <sz val="10"/>
            <color rgb="FF000000"/>
            <rFont val="Tahoma"/>
            <family val="2"/>
          </rPr>
          <t xml:space="preserve">From Statement of Net Position - noted $1,000 error from prior formula run (7515905)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Tana Martinez</author>
  </authors>
  <commentList>
    <comment ref="D10" authorId="0" shapeId="0" xr:uid="{7FF96E3D-5BC5-4470-877F-24EB088997CD}">
      <text>
        <r>
          <rPr>
            <b/>
            <sz val="9"/>
            <color indexed="81"/>
            <rFont val="Tahoma"/>
            <family val="2"/>
          </rPr>
          <t>Tana Martinez:</t>
        </r>
        <r>
          <rPr>
            <sz val="9"/>
            <color indexed="81"/>
            <rFont val="Tahoma"/>
            <family val="2"/>
          </rPr>
          <t xml:space="preserve">
change with rec</t>
        </r>
      </text>
    </comment>
    <comment ref="C62" authorId="0" shapeId="0" xr:uid="{38156044-40E4-442A-8425-B9F2ADA62857}">
      <text>
        <r>
          <rPr>
            <b/>
            <sz val="10"/>
            <color indexed="81"/>
            <rFont val="Tahoma"/>
            <charset val="1"/>
          </rPr>
          <t>Tana Martinez:</t>
        </r>
        <r>
          <rPr>
            <sz val="10"/>
            <color indexed="81"/>
            <rFont val="Tahoma"/>
            <charset val="1"/>
          </rPr>
          <t xml:space="preserve">
high level summary</t>
        </r>
      </text>
    </comment>
    <comment ref="F62" authorId="0" shapeId="0" xr:uid="{F65D8FCA-0FB1-49C7-A6CA-EE36D759A583}">
      <text>
        <r>
          <rPr>
            <b/>
            <sz val="10"/>
            <color indexed="81"/>
            <rFont val="Tahoma"/>
            <charset val="1"/>
          </rPr>
          <t>Tana Martinez:</t>
        </r>
        <r>
          <rPr>
            <sz val="10"/>
            <color indexed="81"/>
            <rFont val="Tahoma"/>
            <charset val="1"/>
          </rPr>
          <t xml:space="preserve">
final Bill amounts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Tana Martinez</author>
  </authors>
  <commentList>
    <comment ref="E3" authorId="0" shapeId="0" xr:uid="{15E02D66-DA21-4AC6-B128-8CC8E45BEE8F}">
      <text>
        <r>
          <rPr>
            <b/>
            <sz val="10"/>
            <color indexed="81"/>
            <rFont val="Tahoma"/>
            <charset val="1"/>
          </rPr>
          <t>Tana Martinez:</t>
        </r>
        <r>
          <rPr>
            <sz val="10"/>
            <color indexed="81"/>
            <rFont val="Tahoma"/>
            <charset val="1"/>
          </rPr>
          <t xml:space="preserve">
change to add LFC Vol 3 pg 111
student support, grad student support, comp
take exec base roll up out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Ricardo Rel</author>
  </authors>
  <commentList>
    <comment ref="I3" authorId="0" shapeId="0" xr:uid="{6ACC8F95-5BD3-47F5-8E77-FA96E65DFB8B}">
      <text>
        <r>
          <rPr>
            <b/>
            <sz val="9"/>
            <color indexed="81"/>
            <rFont val="Tahoma"/>
            <family val="2"/>
          </rPr>
          <t>Ricardo Rel:</t>
        </r>
        <r>
          <rPr>
            <sz val="9"/>
            <color indexed="81"/>
            <rFont val="Tahoma"/>
            <family val="2"/>
          </rPr>
          <t xml:space="preserve">
Use an xlookup formula to your RPSP recommendation file to add data here.  Make sure to include 0 for the "if not Found" portion of the formula.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Tana Martinez</author>
  </authors>
  <commentList>
    <comment ref="M3" authorId="0" shapeId="0" xr:uid="{E0C064B4-729F-4F53-96E6-D001EFDF04CB}">
      <text>
        <r>
          <rPr>
            <b/>
            <sz val="10"/>
            <color indexed="81"/>
            <rFont val="Tahoma"/>
            <charset val="1"/>
          </rPr>
          <t>Tana Martinez:</t>
        </r>
        <r>
          <rPr>
            <sz val="10"/>
            <color indexed="81"/>
            <rFont val="Tahoma"/>
            <charset val="1"/>
          </rPr>
          <t xml:space="preserve">
actual check assumption actual check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Ricardo Rel</author>
  </authors>
  <commentList>
    <comment ref="J6" authorId="0" shapeId="0" xr:uid="{FCE7BF1C-971A-4197-8B76-C2CCE9B6CAFE}">
      <text>
        <r>
          <rPr>
            <b/>
            <sz val="9"/>
            <color indexed="81"/>
            <rFont val="Tahoma"/>
            <family val="2"/>
          </rPr>
          <t>Ricardo Rel:</t>
        </r>
        <r>
          <rPr>
            <sz val="9"/>
            <color indexed="81"/>
            <rFont val="Tahoma"/>
            <family val="2"/>
          </rPr>
          <t xml:space="preserve">
Fixed percentage starting in FY22 25%
</t>
        </r>
      </text>
    </comment>
    <comment ref="J7" authorId="0" shapeId="0" xr:uid="{B4A2242C-3AD1-4263-BCE5-2C1A01FC33F8}">
      <text>
        <r>
          <rPr>
            <b/>
            <sz val="9"/>
            <color indexed="81"/>
            <rFont val="Tahoma"/>
            <family val="2"/>
          </rPr>
          <t>Ricardo Rel:</t>
        </r>
        <r>
          <rPr>
            <sz val="9"/>
            <color indexed="81"/>
            <rFont val="Tahoma"/>
            <family val="2"/>
          </rPr>
          <t xml:space="preserve">
Fixed percentage starting in FY22 37.5%</t>
        </r>
      </text>
    </comment>
    <comment ref="J8" authorId="0" shapeId="0" xr:uid="{35C8C1F2-366D-4B60-B28D-511E1390D2C1}">
      <text>
        <r>
          <rPr>
            <b/>
            <sz val="9"/>
            <color indexed="81"/>
            <rFont val="Tahoma"/>
            <family val="2"/>
          </rPr>
          <t>Ricardo Rel:</t>
        </r>
        <r>
          <rPr>
            <sz val="9"/>
            <color indexed="81"/>
            <rFont val="Tahoma"/>
            <family val="2"/>
          </rPr>
          <t xml:space="preserve">
Fixed percentage starting in FY22 at 37.5%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Ricardo Rel</author>
  </authors>
  <commentList>
    <comment ref="R10" authorId="0" shapeId="0" xr:uid="{E9853A0F-21CA-424D-8378-690820FBA36F}">
      <text>
        <r>
          <rPr>
            <b/>
            <sz val="9"/>
            <color indexed="81"/>
            <rFont val="Tahoma"/>
            <family val="2"/>
          </rPr>
          <t>Ricardo Rel:</t>
        </r>
        <r>
          <rPr>
            <sz val="9"/>
            <color indexed="81"/>
            <rFont val="Tahoma"/>
            <family val="2"/>
          </rPr>
          <t xml:space="preserve">
Fixed percentage starting in FY22 25%
</t>
        </r>
      </text>
    </comment>
    <comment ref="R11" authorId="0" shapeId="0" xr:uid="{D9F85136-E0BD-4E31-A713-822C7B4EEB0A}">
      <text>
        <r>
          <rPr>
            <b/>
            <sz val="9"/>
            <color indexed="81"/>
            <rFont val="Tahoma"/>
            <family val="2"/>
          </rPr>
          <t>Ricardo Rel:</t>
        </r>
        <r>
          <rPr>
            <sz val="9"/>
            <color indexed="81"/>
            <rFont val="Tahoma"/>
            <family val="2"/>
          </rPr>
          <t xml:space="preserve">
Fixed percentage starting in FY22 37.5%</t>
        </r>
      </text>
    </comment>
    <comment ref="R12" authorId="0" shapeId="0" xr:uid="{024C0793-9475-4D13-86F9-306C79EED0C2}">
      <text>
        <r>
          <rPr>
            <b/>
            <sz val="9"/>
            <color indexed="81"/>
            <rFont val="Tahoma"/>
            <family val="2"/>
          </rPr>
          <t>Ricardo Rel:</t>
        </r>
        <r>
          <rPr>
            <sz val="9"/>
            <color indexed="81"/>
            <rFont val="Tahoma"/>
            <family val="2"/>
          </rPr>
          <t xml:space="preserve">
Fixed percentage starting in FY22 at 37.5%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Ricardo Rel</author>
  </authors>
  <commentList>
    <comment ref="H8" authorId="0" shapeId="0" xr:uid="{3AF64841-F4FA-46AD-8035-2E52431661DE}">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3 Upper Division credits that were not being captured. </t>
        </r>
      </text>
    </comment>
    <comment ref="H9" authorId="0" shapeId="0" xr:uid="{A7141142-B075-48E8-A153-144803A2D6F0}">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24 Upper Division credits that were not being captured. </t>
        </r>
      </text>
    </comment>
    <comment ref="H10" authorId="0" shapeId="0" xr:uid="{7597DEC6-325C-449D-973D-D87AB0EAC0B9}">
      <text>
        <r>
          <rPr>
            <b/>
            <sz val="9"/>
            <color rgb="FF000000"/>
            <rFont val="Tahoma"/>
            <family val="2"/>
          </rPr>
          <t>Author:</t>
        </r>
        <r>
          <rPr>
            <sz val="9"/>
            <color rgb="FF000000"/>
            <rFont val="Tahoma"/>
            <family val="2"/>
          </rPr>
          <t xml:space="preserve">
</t>
        </r>
        <r>
          <rPr>
            <sz val="9"/>
            <color rgb="FF000000"/>
            <rFont val="Tahoma"/>
            <family val="2"/>
          </rPr>
          <t xml:space="preserve">Corrected on 9/9/19 to include 42 Upper Division credits that were not being captured. </t>
        </r>
      </text>
    </comment>
    <comment ref="H18" authorId="0" shapeId="0" xr:uid="{202CDA91-D1A5-4BE9-A24F-878AC05238B2}">
      <text>
        <r>
          <rPr>
            <b/>
            <sz val="9"/>
            <color rgb="FF000000"/>
            <rFont val="Tahoma"/>
            <family val="2"/>
          </rPr>
          <t>Author:</t>
        </r>
        <r>
          <rPr>
            <sz val="9"/>
            <color rgb="FF000000"/>
            <rFont val="Tahoma"/>
            <family val="2"/>
          </rPr>
          <t xml:space="preserve">
</t>
        </r>
        <r>
          <rPr>
            <sz val="9"/>
            <color rgb="FF000000"/>
            <rFont val="Tahoma"/>
            <family val="2"/>
          </rPr>
          <t>Corrected on 9/9/19 to capture soley UNM Taos. (Previously captured UNM Valencia Tier 1 as well)</t>
        </r>
      </text>
    </comment>
    <comment ref="L34" authorId="1" shapeId="0" xr:uid="{BE952264-E25B-4A3E-BE1E-16C0E3E48510}">
      <text>
        <r>
          <rPr>
            <b/>
            <sz val="9"/>
            <color indexed="81"/>
            <rFont val="Tahoma"/>
            <family val="2"/>
          </rPr>
          <t>Ricardo Rel:</t>
        </r>
        <r>
          <rPr>
            <sz val="9"/>
            <color indexed="81"/>
            <rFont val="Tahoma"/>
            <family val="2"/>
          </rPr>
          <t xml:space="preserve">
Need to update and double check.  Not part of formula.  Informational only. </t>
        </r>
      </text>
    </comment>
    <comment ref="M34" authorId="1" shapeId="0" xr:uid="{B384D241-8874-4A4C-B572-05F1C95F96C9}">
      <text>
        <r>
          <rPr>
            <b/>
            <sz val="9"/>
            <color indexed="81"/>
            <rFont val="Tahoma"/>
            <family val="2"/>
          </rPr>
          <t>Ricardo Rel:</t>
        </r>
        <r>
          <rPr>
            <sz val="9"/>
            <color indexed="81"/>
            <rFont val="Tahoma"/>
            <family val="2"/>
          </rPr>
          <t xml:space="preserve">
Need to update and double check.  Not part of formula.  Informational only. </t>
        </r>
      </text>
    </comment>
    <comment ref="N34" authorId="0" shapeId="0" xr:uid="{36CAA593-CF00-4598-9EA0-975DEF851F16}">
      <text>
        <r>
          <rPr>
            <sz val="10"/>
            <color rgb="FF000000"/>
            <rFont val="Tahoma"/>
            <family val="2"/>
          </rPr>
          <t xml:space="preserve">Author:
</t>
        </r>
        <r>
          <rPr>
            <sz val="10"/>
            <color rgb="FF000000"/>
            <rFont val="Tahoma"/>
            <family val="2"/>
          </rPr>
          <t>Missing Tier 3?</t>
        </r>
      </text>
    </comment>
    <comment ref="O34" authorId="0" shapeId="0" xr:uid="{502080F8-A59D-45A7-9ECE-41BFE39DC192}">
      <text>
        <r>
          <rPr>
            <sz val="10"/>
            <color rgb="FF000000"/>
            <rFont val="Tahoma"/>
            <family val="2"/>
          </rPr>
          <t xml:space="preserve">Author:
</t>
        </r>
        <r>
          <rPr>
            <sz val="10"/>
            <color rgb="FF000000"/>
            <rFont val="Tahoma"/>
            <family val="2"/>
          </rPr>
          <t>Missing Tier 3?</t>
        </r>
      </text>
    </comment>
    <comment ref="I43" authorId="1" shapeId="0" xr:uid="{F21261B8-CB25-47BF-AE0F-A18C5BDE2AF2}">
      <text>
        <r>
          <rPr>
            <b/>
            <sz val="9"/>
            <color indexed="81"/>
            <rFont val="Tahoma"/>
            <family val="2"/>
          </rPr>
          <t>Ricardo Rel:</t>
        </r>
        <r>
          <rPr>
            <sz val="9"/>
            <color indexed="81"/>
            <rFont val="Tahoma"/>
            <family val="2"/>
          </rPr>
          <t xml:space="preserve">
This is the online business, teacher education, upper division RN to BSN.  The traditional face-to-face rate is $211 For AY2023-24.
R2 verified at 211</t>
        </r>
      </text>
    </comment>
    <comment ref="K54" authorId="1" shapeId="0" xr:uid="{77495AE1-5A7A-4294-88AC-AD40DF5C1BF4}">
      <text>
        <r>
          <rPr>
            <b/>
            <sz val="9"/>
            <color indexed="81"/>
            <rFont val="Tahoma"/>
            <family val="2"/>
          </rPr>
          <t>Ricardo Rel:</t>
        </r>
        <r>
          <rPr>
            <sz val="9"/>
            <color indexed="81"/>
            <rFont val="Tahoma"/>
            <family val="2"/>
          </rPr>
          <t xml:space="preserve">
Corrected per 10/24/24 email from Andrew</t>
        </r>
      </text>
    </comment>
    <comment ref="K59" authorId="1" shapeId="0" xr:uid="{1A174354-33EB-4F8F-8BAF-A2D5426B44DF}">
      <text>
        <r>
          <rPr>
            <b/>
            <sz val="9"/>
            <color indexed="81"/>
            <rFont val="Tahoma"/>
            <family val="2"/>
          </rPr>
          <t>Ricardo Rel:</t>
        </r>
        <r>
          <rPr>
            <sz val="9"/>
            <color indexed="81"/>
            <rFont val="Tahoma"/>
            <family val="2"/>
          </rPr>
          <t xml:space="preserve">
Big difference compared FY24.  Confirmed per web page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9" authorId="0" shapeId="0" xr:uid="{253860E1-73E7-40B9-8D7A-DA6B3CAEF0BF}">
      <text>
        <r>
          <rPr>
            <b/>
            <sz val="10"/>
            <color rgb="FF000000"/>
            <rFont val="Tahoma"/>
            <family val="2"/>
          </rPr>
          <t xml:space="preserve">Author:
</t>
        </r>
        <r>
          <rPr>
            <b/>
            <sz val="10"/>
            <color rgb="FF000000"/>
            <rFont val="Tahoma"/>
            <family val="2"/>
          </rPr>
          <t xml:space="preserve">Adjusted to match LFC/HAFC FY22 distribution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<sst xmlns="http://schemas.openxmlformats.org/spreadsheetml/2006/main" count="11868" uniqueCount="741">
  <si>
    <t>Institution</t>
  </si>
  <si>
    <t xml:space="preserve">Grand Total </t>
  </si>
  <si>
    <t>New Mexico Institute of Mining and Technology</t>
  </si>
  <si>
    <t>New Mexico State University</t>
  </si>
  <si>
    <t>University of New Mexico</t>
  </si>
  <si>
    <t>Research University Total</t>
  </si>
  <si>
    <t>Eastern New Mexico University</t>
  </si>
  <si>
    <t>New Mexico Highlands University</t>
  </si>
  <si>
    <t xml:space="preserve">Northern New Mexico College </t>
  </si>
  <si>
    <t xml:space="preserve">Western New Mexico University </t>
  </si>
  <si>
    <t>Comprehensive University Total</t>
  </si>
  <si>
    <t>Eastern New Mexico University-Roswell</t>
  </si>
  <si>
    <t>Eastern New Mexico University-Ruidoso</t>
  </si>
  <si>
    <t xml:space="preserve">New Mexico State University-Alamogordo </t>
  </si>
  <si>
    <t xml:space="preserve">New Mexico State University-Dona Ana </t>
  </si>
  <si>
    <t xml:space="preserve">New Mexico State University-Grants </t>
  </si>
  <si>
    <t>University of New Mexico-Gallup</t>
  </si>
  <si>
    <t>University of New Mexico-Los Alamos</t>
  </si>
  <si>
    <t>University of New Mexico-Taos</t>
  </si>
  <si>
    <t>University of New Mexico-Valencia</t>
  </si>
  <si>
    <t xml:space="preserve">Central New Mexico Community College </t>
  </si>
  <si>
    <t>Clovis Community College</t>
  </si>
  <si>
    <t xml:space="preserve">Luna Community College </t>
  </si>
  <si>
    <t xml:space="preserve">Mesalands Community College </t>
  </si>
  <si>
    <t xml:space="preserve">New Mexico Junior College </t>
  </si>
  <si>
    <t xml:space="preserve">San Juan College </t>
  </si>
  <si>
    <t xml:space="preserve">Santa Fe Community College </t>
  </si>
  <si>
    <t xml:space="preserve">Southeast New Mexico College </t>
  </si>
  <si>
    <t>Community College Total</t>
  </si>
  <si>
    <t>FY24 Base</t>
  </si>
  <si>
    <t>1% Health Care</t>
  </si>
  <si>
    <t>5% Comp</t>
  </si>
  <si>
    <t>STEP 1 - Determine the percentage of new money and therefore new dollars that are available for the performance measures</t>
  </si>
  <si>
    <t>Adjust the Percentage to determine available new funding for FY25</t>
  </si>
  <si>
    <t>EOC SCH</t>
  </si>
  <si>
    <t>Awards</t>
  </si>
  <si>
    <t>STEMH WF</t>
  </si>
  <si>
    <t>At-Risk</t>
  </si>
  <si>
    <t>Measure</t>
  </si>
  <si>
    <t>Percent</t>
  </si>
  <si>
    <t>Dollars</t>
  </si>
  <si>
    <t>Total Shared</t>
  </si>
  <si>
    <t>Shared Measures</t>
  </si>
  <si>
    <t>Adjust
Percentage</t>
  </si>
  <si>
    <t>Mission Specific Measures</t>
  </si>
  <si>
    <t>Total Mission Specific</t>
  </si>
  <si>
    <t>Research</t>
  </si>
  <si>
    <t>MP30</t>
  </si>
  <si>
    <t>MP60</t>
  </si>
  <si>
    <t>Dual Credit</t>
  </si>
  <si>
    <t>Total</t>
  </si>
  <si>
    <t>Grand Total</t>
  </si>
  <si>
    <t>Measure Type</t>
  </si>
  <si>
    <t>Total Shared/Mission Specific</t>
  </si>
  <si>
    <t>STEP 2 - Determine the percentage of funding for each performance measure (Weights)</t>
  </si>
  <si>
    <t>Shared  Measure</t>
  </si>
  <si>
    <t>FY15 End-of-Course Student Credit Hours (EOC SCH) from NM Higher Education Dept. Data Editing and Reporting (eDEAR) System.</t>
  </si>
  <si>
    <t>FY16 End-of-Course Student Credit Hours (EOC SCH) from NM Higher Education Dept. Data Editing and Reporting (eDEAR) System.</t>
  </si>
  <si>
    <t>FY17 End-of-Course Student Credit Hours (EOC SCH) from NM Higher Education Dept. Data Editing and Reporting (eDEAR) System.</t>
  </si>
  <si>
    <t>FY18 End-of-Course Student Credit Hours (EOC SCH) from NM Higher Education Dept. Data Editing and Reporting (eDEAR) System.</t>
  </si>
  <si>
    <t>FY19 End-of-Course Student Credit Hours (EOC SCH) from NM Higher Education Dept. Data Editing and Reporting (eDEAR) System.</t>
  </si>
  <si>
    <t>FY20 End-of-Course Student Credit Hours (EOC SCH) from NM Higher Education Dept. Data Editing and Reporting (eDEAR) System.</t>
  </si>
  <si>
    <t>FY21 End-of-Course Student Credit Hours (EOC SCH) from NM Higher Education Dept. Data Editing and Reporting (eDEAR) System.</t>
  </si>
  <si>
    <t>FY22 End-of-Course Student Credit Hours (EOC SCH) from NM Higher Education Dept. Data Editing and Reporting (eDEAR) System.</t>
  </si>
  <si>
    <t xml:space="preserve"> </t>
  </si>
  <si>
    <t>AY2014-15 EOC SCH</t>
  </si>
  <si>
    <t>AY2015-16 EOC SCH</t>
  </si>
  <si>
    <t>AY2016-17 EOC SCH</t>
  </si>
  <si>
    <t>AY2017-18 EOC SCH</t>
  </si>
  <si>
    <t>AY2018-19 EOC SCH</t>
  </si>
  <si>
    <t>AY2019-20 EOC SCH</t>
  </si>
  <si>
    <t>AY2020-21 EOC SCH</t>
  </si>
  <si>
    <t>AY2021-22 EOC SCH</t>
  </si>
  <si>
    <t>NMT</t>
  </si>
  <si>
    <t>Tier</t>
  </si>
  <si>
    <t>Level</t>
  </si>
  <si>
    <t>Lower</t>
  </si>
  <si>
    <t>Upper</t>
  </si>
  <si>
    <t>Graduate</t>
  </si>
  <si>
    <t>SCH EndOfCrse</t>
  </si>
  <si>
    <t>TOTAL SCH</t>
  </si>
  <si>
    <t>TOTAL Dollars</t>
  </si>
  <si>
    <t>NMSU</t>
  </si>
  <si>
    <t>UNM</t>
  </si>
  <si>
    <t>ENMU</t>
  </si>
  <si>
    <t>NMHU</t>
  </si>
  <si>
    <t>NNMC</t>
  </si>
  <si>
    <t>WNMU</t>
  </si>
  <si>
    <t>ENMU-RO</t>
  </si>
  <si>
    <t>ENMU-RU</t>
  </si>
  <si>
    <t>NMSU-AL</t>
  </si>
  <si>
    <t>NMSU-DA</t>
  </si>
  <si>
    <t>NMSU-GR</t>
  </si>
  <si>
    <t>UNM-GA</t>
  </si>
  <si>
    <t>UNM-LA</t>
  </si>
  <si>
    <t>UNM-TA</t>
  </si>
  <si>
    <t>UNM-VA</t>
  </si>
  <si>
    <t>CNM</t>
  </si>
  <si>
    <t>CCC</t>
  </si>
  <si>
    <t>LCC</t>
  </si>
  <si>
    <t>MCC</t>
  </si>
  <si>
    <t>NMJC</t>
  </si>
  <si>
    <t>SENMC</t>
  </si>
  <si>
    <t>SJC</t>
  </si>
  <si>
    <t>SFCC</t>
  </si>
  <si>
    <t>FY23 End-of-Course Student Credit Hours (EOC SCH) from NM Higher Education Dept. Data Editing and Reporting (eDEAR) System.</t>
  </si>
  <si>
    <t>AY2022-23 EOC SCH</t>
  </si>
  <si>
    <t>sortorder</t>
  </si>
  <si>
    <t>InstitutionName</t>
  </si>
  <si>
    <t>tier</t>
  </si>
  <si>
    <t>NMIMT - Main</t>
  </si>
  <si>
    <t>NMSU - Main</t>
  </si>
  <si>
    <t>UNM - Main</t>
  </si>
  <si>
    <t>ENMU - Main</t>
  </si>
  <si>
    <t>NMHU - Main</t>
  </si>
  <si>
    <t>NNMC - Main</t>
  </si>
  <si>
    <t>WNMU - Main</t>
  </si>
  <si>
    <t>ENMU - Roswell Branch</t>
  </si>
  <si>
    <t xml:space="preserve">  </t>
  </si>
  <si>
    <t>ENMU - Ruidoso Branch</t>
  </si>
  <si>
    <t>NMSU - Alamogordo Branch</t>
  </si>
  <si>
    <t>NMSU - Dona Ana Branch</t>
  </si>
  <si>
    <t>NMSU - Grants Branch</t>
  </si>
  <si>
    <t>UNM - Gallup Branch</t>
  </si>
  <si>
    <t>UNM - Los Alamos Branch</t>
  </si>
  <si>
    <t>UNM - Taos Branch</t>
  </si>
  <si>
    <t>UNM - Valencia Branch</t>
  </si>
  <si>
    <t>CNM - Main</t>
  </si>
  <si>
    <t>CCC - Main</t>
  </si>
  <si>
    <t>LCC - Main</t>
  </si>
  <si>
    <t>MCC - Main</t>
  </si>
  <si>
    <t>NMJC - Main</t>
  </si>
  <si>
    <t>SENMC - Main</t>
  </si>
  <si>
    <t>SJC - Main</t>
  </si>
  <si>
    <t>SFCC - Main</t>
  </si>
  <si>
    <t xml:space="preserve">Awards Matrix for the End of Course Student Credit Hours Outcome Measure </t>
  </si>
  <si>
    <t>Original Formula Cost Factors</t>
  </si>
  <si>
    <t>Formula Cost Factors</t>
  </si>
  <si>
    <t>1</t>
  </si>
  <si>
    <t>2</t>
  </si>
  <si>
    <t>3</t>
  </si>
  <si>
    <t>Support Services per Credit Hour:</t>
  </si>
  <si>
    <t>Dollars per Award Level by Award Program Tier Level</t>
  </si>
  <si>
    <t>Certificates</t>
  </si>
  <si>
    <t>Assoc Degree</t>
  </si>
  <si>
    <t>Bach Degree</t>
  </si>
  <si>
    <t>Master Degree</t>
  </si>
  <si>
    <t>Doctoral</t>
  </si>
  <si>
    <t>Grad Cert</t>
  </si>
  <si>
    <t>&lt;1 Year</t>
  </si>
  <si>
    <t xml:space="preserve"> 1-2 Years</t>
  </si>
  <si>
    <t xml:space="preserve"> 2-4 Years</t>
  </si>
  <si>
    <t>Doctorate</t>
  </si>
  <si>
    <t>1st Prof</t>
  </si>
  <si>
    <t>Post Bach</t>
  </si>
  <si>
    <t>Post MA</t>
  </si>
  <si>
    <t>1-01</t>
  </si>
  <si>
    <t>1-02</t>
  </si>
  <si>
    <t>1-04</t>
  </si>
  <si>
    <t>2-03</t>
  </si>
  <si>
    <t>3-05</t>
  </si>
  <si>
    <t>4-07</t>
  </si>
  <si>
    <t>5-17</t>
  </si>
  <si>
    <t>5-18</t>
  </si>
  <si>
    <t>6-06</t>
  </si>
  <si>
    <t>6-08</t>
  </si>
  <si>
    <t>Tier 1</t>
  </si>
  <si>
    <t>Tier 2</t>
  </si>
  <si>
    <t>Tier 3</t>
  </si>
  <si>
    <t xml:space="preserve">Sector </t>
  </si>
  <si>
    <t>RESEARCH TOTAL</t>
  </si>
  <si>
    <t>RESEARCH</t>
  </si>
  <si>
    <t xml:space="preserve">Comprehensive </t>
  </si>
  <si>
    <t>Branch Campus</t>
  </si>
  <si>
    <t>Independent CC</t>
  </si>
  <si>
    <t>Fiscal Year</t>
  </si>
  <si>
    <t xml:space="preserve"> ==&gt; Calculating for this FY</t>
  </si>
  <si>
    <t>EOC SCH % Allocated</t>
  </si>
  <si>
    <t xml:space="preserve"> ==&gt; Percentage of new funding allocated to EOC SCH</t>
  </si>
  <si>
    <t xml:space="preserve"> ==&gt; 3-Year Average Fiscal Year for Prior Year Data</t>
  </si>
  <si>
    <t>Current  Year Data</t>
  </si>
  <si>
    <t xml:space="preserve"> ==&gt; 3-Year Average Fiscal Year for Current Year Data</t>
  </si>
  <si>
    <t>EOC Funding Allocation</t>
  </si>
  <si>
    <t xml:space="preserve"> ==&gt; Funding allocated to EOC SCH</t>
  </si>
  <si>
    <t>Inst. Perfomance Percentage</t>
  </si>
  <si>
    <t xml:space="preserve"> ==&gt; Percent of funding allocated to Institutional Performance</t>
  </si>
  <si>
    <t>Inst. Perf. Dollars Allocation</t>
  </si>
  <si>
    <t xml:space="preserve"> ==&gt; Dollars available for Institutional Performance</t>
  </si>
  <si>
    <t>Inst. Perf. $ Allocated</t>
  </si>
  <si>
    <t xml:space="preserve"> ==&gt; Dollars allocated to qualifying institutions for institutional performance</t>
  </si>
  <si>
    <t xml:space="preserve"> ==&gt;Funding allocated  to  Regular  Allocation (remaining funding after distribution to Institutional Performance)</t>
  </si>
  <si>
    <t>ID/Inst/AY</t>
  </si>
  <si>
    <t>ID</t>
  </si>
  <si>
    <t>ID/Inst/FY</t>
  </si>
  <si>
    <t>FY14 End-of-Course Student Credit Hours (EOC SCH) from NM Higher Education Dept. Data Editing and Reporting (eDEAR) System.</t>
  </si>
  <si>
    <t>AY2013-14 EOC SCH</t>
  </si>
  <si>
    <t>Max Value Parameters (FYs)</t>
  </si>
  <si>
    <t>Beg Year</t>
  </si>
  <si>
    <t>End Year</t>
  </si>
  <si>
    <t>Max Value</t>
  </si>
  <si>
    <t>TOTAL</t>
  </si>
  <si>
    <t>Percent
of FY24
Base</t>
  </si>
  <si>
    <t>Linked to Raw_Award_Data Tab</t>
  </si>
  <si>
    <t>2016-17</t>
  </si>
  <si>
    <t>2017-18</t>
  </si>
  <si>
    <t>2018-19</t>
  </si>
  <si>
    <t>2019-20</t>
  </si>
  <si>
    <t>2020-21</t>
  </si>
  <si>
    <t>2021-22</t>
  </si>
  <si>
    <t>Data Type</t>
  </si>
  <si>
    <t xml:space="preserve">Raw Awards Data </t>
  </si>
  <si>
    <t xml:space="preserve">Weighted Awards Data </t>
  </si>
  <si>
    <t xml:space="preserve">Institution Total </t>
  </si>
  <si>
    <t xml:space="preserve">RAW TOTAL AWARDEE DATA </t>
  </si>
  <si>
    <t>InstSort</t>
  </si>
  <si>
    <t>InstAbbr</t>
  </si>
  <si>
    <t>2016-17 1-01</t>
  </si>
  <si>
    <t>2016-16 1-02</t>
  </si>
  <si>
    <t>2016-17 1-04</t>
  </si>
  <si>
    <t>2016-17 2-03</t>
  </si>
  <si>
    <t>2016-17 3-05</t>
  </si>
  <si>
    <t>2016-17 4-07</t>
  </si>
  <si>
    <t>2016-17 5-17</t>
  </si>
  <si>
    <t>2015-16 5-18</t>
  </si>
  <si>
    <t>2016-17 6-06</t>
  </si>
  <si>
    <t>2016-17 6-08</t>
  </si>
  <si>
    <t>2017-18 1-01</t>
  </si>
  <si>
    <t>2017-18 1-02</t>
  </si>
  <si>
    <t>2017-18 1-04</t>
  </si>
  <si>
    <t>2017-18 2-03</t>
  </si>
  <si>
    <t>2017-18 3-05</t>
  </si>
  <si>
    <t>2017-18 4-07</t>
  </si>
  <si>
    <t>2017-18 5-17</t>
  </si>
  <si>
    <t>2017-18 5-18</t>
  </si>
  <si>
    <t>2017-18 6-06</t>
  </si>
  <si>
    <t>2017-18 6-08</t>
  </si>
  <si>
    <t>2018-19 1-01</t>
  </si>
  <si>
    <t>2018-19 1-02</t>
  </si>
  <si>
    <t>2018-19 1-04</t>
  </si>
  <si>
    <t>2018-19 2-03</t>
  </si>
  <si>
    <t>2018-19 3-05</t>
  </si>
  <si>
    <t>2018-19 4-07</t>
  </si>
  <si>
    <t>2018-19 5-17</t>
  </si>
  <si>
    <t>2018-19 5-18</t>
  </si>
  <si>
    <t>2018-19 6-06</t>
  </si>
  <si>
    <t>2018-19 6-08</t>
  </si>
  <si>
    <t>2019-20 1-01</t>
  </si>
  <si>
    <t>2019-20 1-02</t>
  </si>
  <si>
    <t>2019-20 1-04</t>
  </si>
  <si>
    <t>2019-20 2-03</t>
  </si>
  <si>
    <t>2019-20 3-05</t>
  </si>
  <si>
    <t>2019-20 4-07</t>
  </si>
  <si>
    <t>2019-20 5-17</t>
  </si>
  <si>
    <t>2019-20 5-18</t>
  </si>
  <si>
    <t>2019-20 6-06</t>
  </si>
  <si>
    <t>2019-20 6-08</t>
  </si>
  <si>
    <t>2020-21 1-01</t>
  </si>
  <si>
    <t>2020-21 1-02</t>
  </si>
  <si>
    <t>2020-21 1-04</t>
  </si>
  <si>
    <t>2020-21 2-03</t>
  </si>
  <si>
    <t>2020-21 3-05</t>
  </si>
  <si>
    <t>2020-21 4-07</t>
  </si>
  <si>
    <t>2020-21 5-17</t>
  </si>
  <si>
    <t>2020-21 5-18</t>
  </si>
  <si>
    <t>2020-21 6-06</t>
  </si>
  <si>
    <t>2020-21 6-08</t>
  </si>
  <si>
    <t>2021-22 1-01</t>
  </si>
  <si>
    <t>2021-22 1-02</t>
  </si>
  <si>
    <t>2021-22 1-04</t>
  </si>
  <si>
    <t>2021-22 2-03</t>
  </si>
  <si>
    <t>2021-22 3-05</t>
  </si>
  <si>
    <t>2021-22 4-07</t>
  </si>
  <si>
    <t>2021-22 5-17</t>
  </si>
  <si>
    <t>2021-22 5-18</t>
  </si>
  <si>
    <t>2021-22 6-06</t>
  </si>
  <si>
    <t>2021-22 6-08</t>
  </si>
  <si>
    <t>Removed 1,626 Liberal Arts and General Studies certificates  - 1-2 year Certificates</t>
  </si>
  <si>
    <t>Added 728 &lt;1 year certificates - W codes but not an existing STEM H code</t>
  </si>
  <si>
    <t>2015-16</t>
  </si>
  <si>
    <t>2014-15</t>
  </si>
  <si>
    <t>2014-15 1-01</t>
  </si>
  <si>
    <t>2014-15 1-04</t>
  </si>
  <si>
    <t>2014-15 2-03</t>
  </si>
  <si>
    <t>2014-15 3-05</t>
  </si>
  <si>
    <t>2014-15 4-07</t>
  </si>
  <si>
    <t>2014-15 5-17</t>
  </si>
  <si>
    <t>2014-15 6-06</t>
  </si>
  <si>
    <t>2014-15 6-08</t>
  </si>
  <si>
    <t>2015-16 1-01</t>
  </si>
  <si>
    <t>2015-16 1-02</t>
  </si>
  <si>
    <t>2015-16 1-04</t>
  </si>
  <si>
    <t>2015-16 2-03</t>
  </si>
  <si>
    <t>2015-16 3-05</t>
  </si>
  <si>
    <t>2015-16 4-07</t>
  </si>
  <si>
    <t>2015-16 5-17</t>
  </si>
  <si>
    <t>2015-16 6-06</t>
  </si>
  <si>
    <t>2015-16 6-08</t>
  </si>
  <si>
    <t>Raw Awrd Ttl</t>
  </si>
  <si>
    <t>Weighted Ttl</t>
  </si>
  <si>
    <t>Raw Grand Total</t>
  </si>
  <si>
    <t>Weighted Grand Total</t>
  </si>
  <si>
    <t>2022-23</t>
  </si>
  <si>
    <t>ID/Inst/AZ</t>
  </si>
  <si>
    <t>Total Awards % Allocated</t>
  </si>
  <si>
    <t>STEMHWF % Allocated</t>
  </si>
  <si>
    <t>Raw Ttl</t>
  </si>
  <si>
    <t>Wtd Ttl</t>
  </si>
  <si>
    <t xml:space="preserve">RAW STEMH AWARDEE DATA </t>
  </si>
  <si>
    <t>2021-2022</t>
  </si>
  <si>
    <t>Removed 1,626 1-2 year certificates for 2021-2022</t>
  </si>
  <si>
    <t>2022-2023</t>
  </si>
  <si>
    <t>N</t>
  </si>
  <si>
    <t>Z</t>
  </si>
  <si>
    <t>AL</t>
  </si>
  <si>
    <t>AX</t>
  </si>
  <si>
    <t>BJ</t>
  </si>
  <si>
    <t>BV</t>
  </si>
  <si>
    <t>CH</t>
  </si>
  <si>
    <t>2014-16 1-02</t>
  </si>
  <si>
    <t>2014-15 5-15</t>
  </si>
  <si>
    <t>CU</t>
  </si>
  <si>
    <t>DF</t>
  </si>
  <si>
    <t>CT</t>
  </si>
  <si>
    <t>STEMHWF Funding Allocation</t>
  </si>
  <si>
    <t>At-Risk % Allocated</t>
  </si>
  <si>
    <t>At-Risk Funding Allocation</t>
  </si>
  <si>
    <t xml:space="preserve">RAW FINANCIALLY AT-RISK AWARDEE DATA </t>
  </si>
  <si>
    <t>NOTE : EFC CAP = $5,576 FY18-19 ONLY</t>
  </si>
  <si>
    <t>Removed 630 Liberal Arts and General Studies certificates  - 1-2 year Certificates</t>
  </si>
  <si>
    <t>2015-16 5-16</t>
  </si>
  <si>
    <t>2014-15 1-02</t>
  </si>
  <si>
    <t>2014-15 5-18</t>
  </si>
  <si>
    <t>2023-23 1-01</t>
  </si>
  <si>
    <t>2023-23 1-02</t>
  </si>
  <si>
    <t>2023-23 1-04</t>
  </si>
  <si>
    <t>2023-23 2-03</t>
  </si>
  <si>
    <t>2023-23 3-05</t>
  </si>
  <si>
    <t>2023-23 4-07</t>
  </si>
  <si>
    <t>2023-23 5-17</t>
  </si>
  <si>
    <t>2023-23 5-18</t>
  </si>
  <si>
    <t>2023-23 6-06</t>
  </si>
  <si>
    <t>2023-23 6-08</t>
  </si>
  <si>
    <t>Raw Awards Grand Total</t>
  </si>
  <si>
    <t>Weighted Awards Grand Total</t>
  </si>
  <si>
    <t>UNM-DFA</t>
  </si>
  <si>
    <t>WEIGHTED At-Risk PERCENTAGE BY FISCAL YEAR - 3YR ADFERAGE - ALLOCATION</t>
  </si>
  <si>
    <t>Max DFalue Parameters (FYs)</t>
  </si>
  <si>
    <r>
      <rPr>
        <b/>
        <sz val="11"/>
        <color rgb="FFFF0000"/>
        <rFont val="Calibri"/>
        <family val="2"/>
        <scheme val="minor"/>
      </rPr>
      <t>RAW</t>
    </r>
    <r>
      <rPr>
        <b/>
        <sz val="11"/>
        <color theme="1"/>
        <rFont val="Calibri"/>
        <family val="2"/>
        <scheme val="minor"/>
      </rPr>
      <t xml:space="preserve"> STEMHWF BY </t>
    </r>
    <r>
      <rPr>
        <b/>
        <sz val="11"/>
        <color rgb="FFC00000"/>
        <rFont val="Calibri"/>
        <family val="2"/>
        <scheme val="minor"/>
      </rPr>
      <t>ACADEMIC YEAR</t>
    </r>
  </si>
  <si>
    <r>
      <rPr>
        <b/>
        <sz val="11"/>
        <color rgb="FFFF0000"/>
        <rFont val="Calibri"/>
        <family val="2"/>
        <scheme val="minor"/>
      </rPr>
      <t>RAW</t>
    </r>
    <r>
      <rPr>
        <b/>
        <sz val="11"/>
        <color theme="1"/>
        <rFont val="Calibri"/>
        <family val="2"/>
        <scheme val="minor"/>
      </rPr>
      <t xml:space="preserve"> TOTAL AWARDS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</si>
  <si>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STEMHWF BY </t>
    </r>
    <r>
      <rPr>
        <b/>
        <sz val="11"/>
        <color rgb="FFC00000"/>
        <rFont val="Calibri"/>
        <family val="2"/>
        <scheme val="minor"/>
      </rPr>
      <t>ACADEMIC YEAR</t>
    </r>
  </si>
  <si>
    <r>
      <rPr>
        <b/>
        <sz val="11"/>
        <color rgb="FFFF0000"/>
        <rFont val="Calibri"/>
        <family val="2"/>
        <scheme val="minor"/>
      </rPr>
      <t>WEIGHTED</t>
    </r>
    <r>
      <rPr>
        <b/>
        <sz val="11"/>
        <color theme="1"/>
        <rFont val="Calibri"/>
        <family val="2"/>
        <scheme val="minor"/>
      </rPr>
      <t xml:space="preserve"> TOTAL AWARDS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</si>
  <si>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STEMHWF BY </t>
    </r>
    <r>
      <rPr>
        <b/>
        <sz val="11"/>
        <color rgb="FFC00000"/>
        <rFont val="Calibri"/>
        <family val="2"/>
        <scheme val="minor"/>
      </rPr>
      <t>FISCAL YEAR</t>
    </r>
    <r>
      <rPr>
        <b/>
        <sz val="11"/>
        <color theme="1"/>
        <rFont val="Calibri"/>
        <family val="2"/>
        <scheme val="minor"/>
      </rPr>
      <t xml:space="preserve"> - 3YEAR  AVERAGE OF WEIGHTED AY</t>
    </r>
  </si>
  <si>
    <r>
      <rPr>
        <b/>
        <sz val="11"/>
        <color rgb="FFFF0000"/>
        <rFont val="Calibri"/>
        <family val="2"/>
        <scheme val="minor"/>
      </rPr>
      <t>WEIGHTED</t>
    </r>
    <r>
      <rPr>
        <b/>
        <sz val="11"/>
        <color theme="1"/>
        <rFont val="Calibri"/>
        <family val="2"/>
        <scheme val="minor"/>
      </rPr>
      <t xml:space="preserve"> TOTAL AWARDS BY </t>
    </r>
    <r>
      <rPr>
        <b/>
        <sz val="11"/>
        <color rgb="FFFF0000"/>
        <rFont val="Calibri"/>
        <family val="2"/>
        <scheme val="minor"/>
      </rPr>
      <t>FISCAL YEAR</t>
    </r>
    <r>
      <rPr>
        <b/>
        <sz val="11"/>
        <color theme="1"/>
        <rFont val="Calibri"/>
        <family val="2"/>
        <scheme val="minor"/>
      </rPr>
      <t xml:space="preserve"> - 3YEAR  AVERAGE OF WEIGHTED AY</t>
    </r>
  </si>
  <si>
    <r>
      <rPr>
        <b/>
        <sz val="11"/>
        <color rgb="FFFF0000"/>
        <rFont val="Calibri"/>
        <family val="2"/>
        <scheme val="minor"/>
      </rPr>
      <t>WEIGHTED</t>
    </r>
    <r>
      <rPr>
        <b/>
        <sz val="11"/>
        <color theme="1"/>
        <rFont val="Calibri"/>
        <family val="2"/>
        <scheme val="minor"/>
      </rPr>
      <t xml:space="preserve"> TOTAL AWARDS PERCENTAGE BY FY - 3YR AVERAGE - ALLOCATION</t>
    </r>
  </si>
  <si>
    <r>
      <rPr>
        <b/>
        <sz val="11"/>
        <color rgb="FFFF0000"/>
        <rFont val="Calibri"/>
        <family val="2"/>
        <scheme val="minor"/>
      </rPr>
      <t>WEIGHTED</t>
    </r>
    <r>
      <rPr>
        <b/>
        <sz val="11"/>
        <rFont val="Calibri"/>
        <family val="2"/>
        <scheme val="minor"/>
      </rPr>
      <t xml:space="preserve"> STEMHWF PERCENTAGE BY </t>
    </r>
    <r>
      <rPr>
        <b/>
        <sz val="11"/>
        <color rgb="FFC00000"/>
        <rFont val="Calibri"/>
        <family val="2"/>
        <scheme val="minor"/>
      </rPr>
      <t>FISCAL YEAR</t>
    </r>
    <r>
      <rPr>
        <b/>
        <sz val="11"/>
        <rFont val="Calibri"/>
        <family val="2"/>
        <scheme val="minor"/>
      </rPr>
      <t xml:space="preserve"> - 3YR AVERAGE - ALLOCATION</t>
    </r>
  </si>
  <si>
    <r>
      <rPr>
        <b/>
        <sz val="11"/>
        <color rgb="FFFF0000"/>
        <rFont val="Calibri"/>
        <family val="2"/>
        <scheme val="minor"/>
      </rPr>
      <t>RAW</t>
    </r>
    <r>
      <rPr>
        <b/>
        <sz val="11"/>
        <color theme="1"/>
        <rFont val="Calibri"/>
        <family val="2"/>
        <scheme val="minor"/>
      </rPr>
      <t xml:space="preserve"> At-Risk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</si>
  <si>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t>
    </r>
    <r>
      <rPr>
        <b/>
        <sz val="11"/>
        <rFont val="Calibri"/>
        <family val="2"/>
        <scheme val="minor"/>
      </rPr>
      <t>AT-RISK</t>
    </r>
    <r>
      <rPr>
        <b/>
        <sz val="11"/>
        <color theme="1"/>
        <rFont val="Calibri"/>
        <family val="2"/>
        <scheme val="minor"/>
      </rPr>
      <t xml:space="preserve">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</si>
  <si>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AT-RISK BY </t>
    </r>
    <r>
      <rPr>
        <b/>
        <sz val="11"/>
        <color rgb="FFFF0000"/>
        <rFont val="Calibri"/>
        <family val="2"/>
        <scheme val="minor"/>
      </rPr>
      <t>FISCAL YEAR</t>
    </r>
    <r>
      <rPr>
        <b/>
        <sz val="11"/>
        <color theme="1"/>
        <rFont val="Calibri"/>
        <family val="2"/>
        <scheme val="minor"/>
      </rPr>
      <t xml:space="preserve"> - 3YEAR  AVERAGE OF WEIGHTED AY</t>
    </r>
  </si>
  <si>
    <t>DATA -Available Financial Data for the Research Sector Mission Measure</t>
  </si>
  <si>
    <t>Calculation</t>
  </si>
  <si>
    <t>NM Tech</t>
  </si>
  <si>
    <t>Total SEFA</t>
  </si>
  <si>
    <t>(-) Financial Aid (FA)</t>
  </si>
  <si>
    <t>(=) Non FA Federal Awards</t>
  </si>
  <si>
    <t>Non FA Federal Awards</t>
  </si>
  <si>
    <t>Private Grants &amp; Contracts</t>
  </si>
  <si>
    <t>Total Federal + Grants &amp; Contracts</t>
  </si>
  <si>
    <t>Non-government Grants &amp; Contracts</t>
  </si>
  <si>
    <t>Table 3. Total Federal (Non-Financal Aid) Awards + Grants &amp; Contracts to Research Institutions</t>
  </si>
  <si>
    <r>
      <t xml:space="preserve">Total Private (Non-Government) Grants &amp; Contracts and Federal (Non-Financial Aid) Awards, </t>
    </r>
    <r>
      <rPr>
        <b/>
        <sz val="10"/>
        <rFont val="Palatino Linotype"/>
        <family val="1"/>
      </rPr>
      <t>Most Recent Available Data</t>
    </r>
  </si>
  <si>
    <t>3-Year Average of Private Grants &amp; Contracts and Federal (Non-Financial Aid) Awards</t>
  </si>
  <si>
    <t xml:space="preserve">Each Institution's Contribution to the Aggregate Average Research Dollars </t>
  </si>
  <si>
    <t>Performance Funding to be Distributed by the Research Outcomes Measure</t>
  </si>
  <si>
    <t>Distribution of Research Performance Funding, by each institution's contribution to the Aggregate 3-Year Average Research Dollars</t>
  </si>
  <si>
    <t>Inst</t>
  </si>
  <si>
    <t>Spring 2014</t>
  </si>
  <si>
    <t>Summer 2014</t>
  </si>
  <si>
    <t>Fall 2014</t>
  </si>
  <si>
    <t>Spring 2015</t>
  </si>
  <si>
    <t>Summer 2015</t>
  </si>
  <si>
    <t>Fall 2015</t>
  </si>
  <si>
    <t>Spring 2016</t>
  </si>
  <si>
    <t>Summer 2016</t>
  </si>
  <si>
    <t>Fall 2016</t>
  </si>
  <si>
    <t>Spring 2017</t>
  </si>
  <si>
    <t>Summer 2017</t>
  </si>
  <si>
    <t>Fall 2017</t>
  </si>
  <si>
    <t>Spring 2018</t>
  </si>
  <si>
    <t>Summer 2018</t>
  </si>
  <si>
    <t xml:space="preserve">Fall 2018 </t>
  </si>
  <si>
    <t>Spring 2019</t>
  </si>
  <si>
    <t>Summer 2019</t>
  </si>
  <si>
    <t>Fall 2019</t>
  </si>
  <si>
    <t>Spring 2020</t>
  </si>
  <si>
    <t>Summer 2020</t>
  </si>
  <si>
    <t>Fall 2020</t>
  </si>
  <si>
    <t>Spring 2021</t>
  </si>
  <si>
    <t>Summer 2021</t>
  </si>
  <si>
    <t>Fall 2021</t>
  </si>
  <si>
    <t>Spring 2022</t>
  </si>
  <si>
    <t xml:space="preserve">Total MP30  </t>
  </si>
  <si>
    <t xml:space="preserve">MP30 Data to be used in the FY24 Formula </t>
  </si>
  <si>
    <t>Summer 2022</t>
  </si>
  <si>
    <t>Fall 2022</t>
  </si>
  <si>
    <t>Spring 2023</t>
  </si>
  <si>
    <t>Fall 2018</t>
  </si>
  <si>
    <t xml:space="preserve">Total MP60  </t>
  </si>
  <si>
    <t>Each Institution's Contribution to the Total MP60 points from Spring 2017 through Spring 2022</t>
  </si>
  <si>
    <t xml:space="preserve">MP60 Data to be used in the FY24 Formula </t>
  </si>
  <si>
    <t xml:space="preserve"> Dual Credit End-Of-Course Student Credit Hours</t>
  </si>
  <si>
    <t>Estimated Tuition Value of the 3-Year Average Dual Credit EOC SCH</t>
  </si>
  <si>
    <t>Sector</t>
  </si>
  <si>
    <t>AY12-13</t>
  </si>
  <si>
    <t>AY13-14</t>
  </si>
  <si>
    <t>AY14-15</t>
  </si>
  <si>
    <t>AY15-16</t>
  </si>
  <si>
    <t>AY16-17</t>
  </si>
  <si>
    <t>AY17-18</t>
  </si>
  <si>
    <t>AY18-19</t>
  </si>
  <si>
    <t>AY19-20</t>
  </si>
  <si>
    <t>AY20-21</t>
  </si>
  <si>
    <t>AY21-22</t>
  </si>
  <si>
    <t>Estimated Tuition Value of 3-Year Average Dual Credit EOC SCH</t>
  </si>
  <si>
    <t>Each Institution's Contribution to the Aggregate 3-Year Estimated Tuition Value of Dual Credit EOC SCH</t>
  </si>
  <si>
    <t xml:space="preserve">Performance Funding to be distributed by each institution's contribution to the Aggregate 3-Year Average Dual Credit EOC SCH </t>
  </si>
  <si>
    <t>Distribution of Dual Credit Funding, by each Institution's Contribution to the Aggregate Dual Credit Estimate</t>
  </si>
  <si>
    <t xml:space="preserve">Research Institution Dual Credit (not counted for Dual Credit Measure in Formula) </t>
  </si>
  <si>
    <t>AY22-23</t>
  </si>
  <si>
    <t>At Risk</t>
  </si>
  <si>
    <t>% Change</t>
  </si>
  <si>
    <t>Inst. Improve</t>
  </si>
  <si>
    <t>Total NF Adj</t>
  </si>
  <si>
    <t>Total Change</t>
  </si>
  <si>
    <t>STEMHWF</t>
  </si>
  <si>
    <t>SHARED MEASURES</t>
  </si>
  <si>
    <t>Comprehensive</t>
  </si>
  <si>
    <t>MISSION SPECIFIC</t>
  </si>
  <si>
    <t>Total Formula</t>
  </si>
  <si>
    <t>Total
Change</t>
  </si>
  <si>
    <t>Subtotal
Shared</t>
  </si>
  <si>
    <t>Subtotal
Mission Sp.</t>
  </si>
  <si>
    <t>Subtotal
 FY25</t>
  </si>
  <si>
    <t>Branch</t>
  </si>
  <si>
    <t>Independent</t>
  </si>
  <si>
    <t>Shared</t>
  </si>
  <si>
    <t>Mission
Specific</t>
  </si>
  <si>
    <t>Non-Formula
Adjustments</t>
  </si>
  <si>
    <t>Formula</t>
  </si>
  <si>
    <t>Data Check - Used for reconciling purposes only.  The data below is used to determine if the formula sheet reconciles to the different versions of recommendations or appropriation bills.  Data only needed for reconciling purposes.</t>
  </si>
  <si>
    <t>Rounded
Difference</t>
  </si>
  <si>
    <t>Actual
Difference</t>
  </si>
  <si>
    <t>Grand Total Change</t>
  </si>
  <si>
    <t>Available  for Reg. Allocation</t>
  </si>
  <si>
    <t>Available for Reg. Allocation</t>
  </si>
  <si>
    <t>Available. for Reg. Allocation</t>
  </si>
  <si>
    <t>FY16 Weighted EOC SCH Units</t>
  </si>
  <si>
    <t>FY17 Weighted EOC SCH Units</t>
  </si>
  <si>
    <t>FY18 Weighted EOC SCH Units</t>
  </si>
  <si>
    <t>FY19 Weighted EOC SCH Units</t>
  </si>
  <si>
    <t>FY20 Weighted EOC SCH Units</t>
  </si>
  <si>
    <t>FY21 Weighted EOC SCH Units</t>
  </si>
  <si>
    <t>FY22 Weighted EOC SCH Units</t>
  </si>
  <si>
    <t>FY23 Weighted EOC SCH Units</t>
  </si>
  <si>
    <t>FY24 Weighted EOC SCH Units</t>
  </si>
  <si>
    <t>FY25 Weighted EOC SCH Units</t>
  </si>
  <si>
    <t xml:space="preserve"> FY17 SCH Dollar Values                                                  (EOC SCH data multiplied by the SCH Matrix values for SCH weightings and student fees)                                            The "Weighted  Units" value for each institution is used for the SCH Outcome Measure. </t>
  </si>
  <si>
    <t xml:space="preserve"> FY18 SCH Dollar Values                                                  (EOC SCH data multiplied by the SCH Matrix values for SCH weightings and student fees)                                            The "Weighted  Units" value for each institution is used for the SCH Outcome Measure. </t>
  </si>
  <si>
    <t xml:space="preserve"> FY19 SCH Dollar Values                                                  (EOC SCH data multiplied by the SCH Matrix values for SCH weightings and student fees)                                            The "Weighted  Units" value for each institution is used for the SCH Outcome Measure. </t>
  </si>
  <si>
    <t xml:space="preserve"> FY20 SCH Dollar Values                                                  (EOC SCH data multiplied by the SCH Matrix values for SCH weightings and student fees)                                            The "Weighted  Units" value for each institution is used for the SCH Outcome Measure. </t>
  </si>
  <si>
    <t xml:space="preserve"> FY21 SCH Dollar Values                                                  (EOC SCH data multiplied by the SCH Matrix values for SCH weightings and student fees)                                            The "Weighted  Units" value for each institution is used for the SCH Outcome Measure. </t>
  </si>
  <si>
    <t xml:space="preserve"> FY22 SCH Dollar Values                                                  (EOC SCH data multiplied by the SCH Matrix values for SCH weightings and student fees)                                            The "Weighted  Units" value for each institution is used for the SCH Outcome Measure. </t>
  </si>
  <si>
    <t xml:space="preserve"> FY23 SCH Dollar Values                                                  (EOC SCH data multiplied by the SCH Matrix values for SCH weightings and student fees)                                            The "Weighted  Units" value for each institution is used for the SCH Outcome Measure. </t>
  </si>
  <si>
    <t xml:space="preserve"> FY24 SCH Dollar Values                                                  (EOC SCH data multiplied by the SCH Matrix values for SCH weightings and student fees)                                            The "Weighted  Units" value for each institution is used for the SCH Outcome Measure. </t>
  </si>
  <si>
    <t xml:space="preserve"> FY25 SCH Dollar Values                                                  (EOC SCH data multiplied by the SCH Matrix values for SCH weightings and student fees)                                            The "Weighted  Units" value for each institution is used for the SCH Outcome Measure. </t>
  </si>
  <si>
    <t>MP30 Data and proportion calculation</t>
  </si>
  <si>
    <t>Dual Credit Data, proportion calculation, and funding calculation</t>
  </si>
  <si>
    <t>MP60 data,  proportion calculation and dollar allocation</t>
  </si>
  <si>
    <t>Research proportion calculation</t>
  </si>
  <si>
    <t>Note: the proportional amount has been fixed since FY22 (NMT-25%, NMSU-37.5%, UNM 37.5%)</t>
  </si>
  <si>
    <t>Total Awards Weighted Unit Calculation (raw data X respective tier and award Type)</t>
  </si>
  <si>
    <t>EOCSCH weight units calculation (Raw data X respective Tier and EOCSCH level)</t>
  </si>
  <si>
    <t>STEMHWF Awards Weighted Unit Calculation (raw data X respective tier and award Type)</t>
  </si>
  <si>
    <t>At-Risk Weighted Unit Calculation (raw data X respective tier and award Type)</t>
  </si>
  <si>
    <r>
      <rPr>
        <b/>
        <sz val="11"/>
        <color rgb="FFFF0000"/>
        <rFont val="Calibri"/>
        <family val="2"/>
        <scheme val="minor"/>
      </rPr>
      <t>RAW</t>
    </r>
    <r>
      <rPr>
        <b/>
        <sz val="11"/>
        <color theme="1"/>
        <rFont val="Calibri"/>
        <family val="2"/>
        <scheme val="minor"/>
      </rPr>
      <t xml:space="preserve"> EOC SCH BY </t>
    </r>
    <r>
      <rPr>
        <b/>
        <sz val="11"/>
        <color rgb="FFFF0000"/>
        <rFont val="Calibri"/>
        <family val="2"/>
        <scheme val="minor"/>
      </rPr>
      <t>ACADEMIC YEAR</t>
    </r>
  </si>
  <si>
    <r>
      <rPr>
        <b/>
        <sz val="11"/>
        <color rgb="FFFF0000"/>
        <rFont val="Calibri"/>
        <family val="2"/>
        <scheme val="minor"/>
      </rPr>
      <t>WEIGHTED</t>
    </r>
    <r>
      <rPr>
        <b/>
        <sz val="11"/>
        <color theme="1"/>
        <rFont val="Calibri"/>
        <family val="2"/>
        <scheme val="minor"/>
      </rPr>
      <t xml:space="preserve"> EOC SCH BY </t>
    </r>
    <r>
      <rPr>
        <b/>
        <sz val="11"/>
        <color rgb="FFFF0000"/>
        <rFont val="Calibri"/>
        <family val="2"/>
        <scheme val="minor"/>
      </rPr>
      <t>ACADEMIC YEAR</t>
    </r>
  </si>
  <si>
    <r>
      <rPr>
        <b/>
        <sz val="11"/>
        <color rgb="FFFF0000"/>
        <rFont val="Calibri"/>
        <family val="2"/>
        <scheme val="minor"/>
      </rPr>
      <t>WEIGHTED EOC SCH</t>
    </r>
    <r>
      <rPr>
        <b/>
        <sz val="11"/>
        <color theme="1"/>
        <rFont val="Calibri"/>
        <family val="2"/>
        <scheme val="minor"/>
      </rPr>
      <t xml:space="preserve"> BY </t>
    </r>
    <r>
      <rPr>
        <b/>
        <sz val="11"/>
        <color rgb="FFFF0000"/>
        <rFont val="Calibri"/>
        <family val="2"/>
        <scheme val="minor"/>
      </rPr>
      <t>FISCAL YEAR</t>
    </r>
    <r>
      <rPr>
        <b/>
        <sz val="11"/>
        <color theme="1"/>
        <rFont val="Calibri"/>
        <family val="2"/>
        <scheme val="minor"/>
      </rPr>
      <t xml:space="preserve"> - 3YR AVERAGE OF WEIGHTED AY</t>
    </r>
  </si>
  <si>
    <r>
      <rPr>
        <b/>
        <sz val="11"/>
        <color rgb="FFFF0000"/>
        <rFont val="Calibri"/>
        <family val="2"/>
        <scheme val="minor"/>
      </rPr>
      <t>WEIGHTED EOC SCH</t>
    </r>
    <r>
      <rPr>
        <b/>
        <sz val="11"/>
        <color theme="1"/>
        <rFont val="Calibri"/>
        <family val="2"/>
        <scheme val="minor"/>
      </rPr>
      <t xml:space="preserve"> PERCENTAGE BY </t>
    </r>
    <r>
      <rPr>
        <b/>
        <sz val="11"/>
        <color rgb="FFFF0000"/>
        <rFont val="Calibri"/>
        <family val="2"/>
        <scheme val="minor"/>
      </rPr>
      <t>FISCAL YEAR</t>
    </r>
    <r>
      <rPr>
        <b/>
        <sz val="11"/>
        <color theme="1"/>
        <rFont val="Calibri"/>
        <family val="2"/>
        <scheme val="minor"/>
      </rPr>
      <t xml:space="preserve"> - 3YR AVERAGE - ALLOCATION</t>
    </r>
  </si>
  <si>
    <t>Wt Cal Column</t>
  </si>
  <si>
    <t>Wt Calc Row</t>
  </si>
  <si>
    <t>WtCalc Column</t>
  </si>
  <si>
    <t>Wt Calc Column</t>
  </si>
  <si>
    <t>WtCalc Row</t>
  </si>
  <si>
    <t>Instruction and General Funding</t>
  </si>
  <si>
    <t>FY25 Funding Formula Base, HEIs</t>
  </si>
  <si>
    <t>Percent "New Money", Formula</t>
  </si>
  <si>
    <t>Amount "New Money", Formula</t>
  </si>
  <si>
    <t>I&amp;G Distribution by Formula Component</t>
  </si>
  <si>
    <t>Workload (Course Completion)</t>
  </si>
  <si>
    <t>Certificates and Degrees</t>
  </si>
  <si>
    <t>Mission-Differentiated Measures</t>
  </si>
  <si>
    <t>Total Outcome Funding, HEI</t>
  </si>
  <si>
    <t>Version==========================&gt;</t>
  </si>
  <si>
    <t>I&amp;G Base Funding, HEI</t>
  </si>
  <si>
    <t>FY24</t>
  </si>
  <si>
    <t>FY23</t>
  </si>
  <si>
    <t>FY22</t>
  </si>
  <si>
    <t>FY21</t>
  </si>
  <si>
    <t>FY20</t>
  </si>
  <si>
    <t>FY19</t>
  </si>
  <si>
    <t>FY18</t>
  </si>
  <si>
    <t>Resident Undergraduate Part-time Tuition Rate Per SCH</t>
  </si>
  <si>
    <t>Benchmark</t>
  </si>
  <si>
    <t>TOTAL AWARDS BENCHMARK</t>
  </si>
  <si>
    <t>STEMHWF BENCHMARK</t>
  </si>
  <si>
    <t>At-Risk Floor BENCHMARK</t>
  </si>
  <si>
    <t>EOC SCH BENCHMARK</t>
  </si>
  <si>
    <t>DATA</t>
  </si>
  <si>
    <t>FUNDING DISTRIBUTION</t>
  </si>
  <si>
    <t>% of Benchmark</t>
  </si>
  <si>
    <t>&gt;=95%</t>
  </si>
  <si>
    <t>90% - 94.9</t>
  </si>
  <si>
    <t>85% - 89.9%</t>
  </si>
  <si>
    <t>FY24&gt;FY23</t>
  </si>
  <si>
    <t>Award %</t>
  </si>
  <si>
    <t>Share of
Weighted Units
Current FY</t>
  </si>
  <si>
    <t>Institutional
Improvement
Premium $</t>
  </si>
  <si>
    <t>Standard Allocation</t>
  </si>
  <si>
    <t>Total $</t>
  </si>
  <si>
    <t>Institutional Performance Premium</t>
  </si>
  <si>
    <t>Criteria</t>
  </si>
  <si>
    <t>Award</t>
  </si>
  <si>
    <t>90% - 94.9%</t>
  </si>
  <si>
    <t>Crnt Yr &gt; Prior Yr</t>
  </si>
  <si>
    <t>STEP 3 - Determine the percentage of funding of each shared measure that will first flow to Institutional Improvement (IPP).  Note that an instititional must qualify to receive funding by: 1) maintain or exceed 95% of the benchmark; 2) stay within 90% - 94.9% of the benchmark; 3) stay within 85% - 89.9% of the benchmark; 4) exceed prior year performance.  The benchmark is establish by using the highest level of weighted 3-year average performance in the previous 5 years by institution .Any remianing funds are distibuted thorugh the regular allocation (80% + unallocated IPP).</t>
  </si>
  <si>
    <t>IPP Percentage</t>
  </si>
  <si>
    <t>Prior Year Data</t>
  </si>
  <si>
    <t>CRITERIA/LEVEL</t>
  </si>
  <si>
    <t>Award Level</t>
  </si>
  <si>
    <t>Standard</t>
  </si>
  <si>
    <t>3-Yr Average</t>
  </si>
  <si>
    <t>96200-9621-7112</t>
  </si>
  <si>
    <t>95400-9541-7112</t>
  </si>
  <si>
    <t>95200-9521-7112</t>
  </si>
  <si>
    <t>96000-9601-7112</t>
  </si>
  <si>
    <t>95600-9561-7112</t>
  </si>
  <si>
    <t>96400-9641-7112</t>
  </si>
  <si>
    <t>95800-9581-7112</t>
  </si>
  <si>
    <t>96000-9602-7112</t>
  </si>
  <si>
    <t>96000-9603-7112</t>
  </si>
  <si>
    <t>95400-9542-7112</t>
  </si>
  <si>
    <t>95400-9544-7112</t>
  </si>
  <si>
    <t>95400-9545-7112</t>
  </si>
  <si>
    <t>95200-9522-7112</t>
  </si>
  <si>
    <t>95200-9523-7112</t>
  </si>
  <si>
    <t>95200-9525-7112</t>
  </si>
  <si>
    <t>95200-9524-7112</t>
  </si>
  <si>
    <t>96800-9681-7112</t>
  </si>
  <si>
    <t>97700-9771-7112</t>
  </si>
  <si>
    <t>97000-9701-7112</t>
  </si>
  <si>
    <t>97200-9721-7112</t>
  </si>
  <si>
    <t>97400-9741-7112</t>
  </si>
  <si>
    <t>97600-9761-7112</t>
  </si>
  <si>
    <t>96600-9661-7112</t>
  </si>
  <si>
    <t>97500-9751-7112</t>
  </si>
  <si>
    <t>Rollup</t>
  </si>
  <si>
    <t>Rounded
From Comp</t>
  </si>
  <si>
    <t>Note:  The 2024 base will change accoring to the rollup type - Pre rollup the base will adjust to include all selected Non I&amp;G items to rollup to I&amp;G.  In a no or post recommendatin rollup the base will not change (782,778,700)</t>
  </si>
  <si>
    <t>Note 2: In a Post rollup recommendation the Non formula adjustment (Non I&amp;G Adj) will adjust according to the programs selected for rollup - from tab 3-NonFormAdj.</t>
  </si>
  <si>
    <t>Data updated on 10/29/23 from HED FY25 Certification 10262023Final</t>
  </si>
  <si>
    <t>Data Verified 10/18/2023</t>
  </si>
  <si>
    <t>Excludes Liberal Arts</t>
  </si>
  <si>
    <t>Inlcudes New Workforce CIPs</t>
  </si>
  <si>
    <t>Each Institution's Contribution to the Total MP30 points from Spring 2014 through Spring 2023</t>
  </si>
  <si>
    <t>EOC-SCH PERFORMANCE MEASURE</t>
  </si>
  <si>
    <t>TOTAL AWARDS PERFORMANCE MEASURE</t>
  </si>
  <si>
    <t>STEMHWF PERFORMANCE MEASURE</t>
  </si>
  <si>
    <t>AT-RISK PERFORMANCE MEASURE</t>
  </si>
  <si>
    <t>10/31 Chk</t>
  </si>
  <si>
    <t>Pre-Rec</t>
  </si>
  <si>
    <t xml:space="preserve">   Make sure Tab 9a is updated with most current rollup information</t>
  </si>
  <si>
    <t>Non-Formula Adj. (NF Adj)</t>
  </si>
  <si>
    <t>Percentage of Total Allocation</t>
  </si>
  <si>
    <t>IPP Allocation</t>
  </si>
  <si>
    <t>Unallocated $</t>
  </si>
  <si>
    <t>Unallocated % of New $</t>
  </si>
  <si>
    <t>IPP Allocated</t>
  </si>
  <si>
    <t>Standard Allocated</t>
  </si>
  <si>
    <t>Subtotal
Shared
Measures</t>
  </si>
  <si>
    <t>Mission</t>
  </si>
  <si>
    <t>`</t>
  </si>
  <si>
    <t>AY2023-24 EOC SCH</t>
  </si>
  <si>
    <t>FY26 Weighted EOC SCH Units</t>
  </si>
  <si>
    <t>FY24 End-of-Course Student Credit Hours (EOC SCH) from NM Higher Education Dept. Data Editing and Reporting (eDEAR) System.</t>
  </si>
  <si>
    <t xml:space="preserve"> FY26 SCH Dollar Values                                                  (EOC SCH data multiplied by the SCH Matrix values for SCH weightings and student fees)                                            The "Weighted  Units" value for each institution is used for the SCH Outcome Measure. </t>
  </si>
  <si>
    <t>2023-24</t>
  </si>
  <si>
    <t>2023-2024</t>
  </si>
  <si>
    <t>NOTE : EFC CAP = $6656 FY2023 ONLY</t>
  </si>
  <si>
    <t xml:space="preserve">Research Dollar Data to be used in the FY25 Formula </t>
  </si>
  <si>
    <t>AY23-24</t>
  </si>
  <si>
    <t>FY25</t>
  </si>
  <si>
    <t>Summer 2023</t>
  </si>
  <si>
    <t>Fall 2023</t>
  </si>
  <si>
    <t>Spring 2024</t>
  </si>
  <si>
    <t>DR</t>
  </si>
  <si>
    <t>DW</t>
  </si>
  <si>
    <t>DG</t>
  </si>
  <si>
    <t>CR</t>
  </si>
  <si>
    <t>CW</t>
  </si>
  <si>
    <t>DL</t>
  </si>
  <si>
    <t>Data Columns ====&gt;</t>
  </si>
  <si>
    <t>Data Columns====&gt;</t>
  </si>
  <si>
    <t>Convert Data cells to values after creating template</t>
  </si>
  <si>
    <t xml:space="preserve">ALLOCATION $ AMOUNT </t>
  </si>
  <si>
    <t>ALLOCATION PERCENTAGE</t>
  </si>
  <si>
    <t>ALLOCATED - DISTRIBUTED BASED ON QUALIFYING CRITERIA</t>
  </si>
  <si>
    <t>Actual From
Sum Detail</t>
  </si>
  <si>
    <t xml:space="preserve">Total </t>
  </si>
  <si>
    <t>2024
Non I&amp;G
Rollup Adj.</t>
  </si>
  <si>
    <t>FY 2024
Adjusted Base</t>
  </si>
  <si>
    <t>Non-Formula Adj.
Student 
Support
Sec. 4</t>
  </si>
  <si>
    <t>Non-Formula Adj.
Faculty
Compensation
Sec. 4</t>
  </si>
  <si>
    <t>Non-Formula Adj.
Graduate Asst.
Compensation
Sec. 4</t>
  </si>
  <si>
    <t>For
Future
Use</t>
  </si>
  <si>
    <t>Total
Sec. 4
(Rounded to $100)</t>
  </si>
  <si>
    <t>FY25 Base</t>
  </si>
  <si>
    <t xml:space="preserve">Compensation
Sec. 8 
A7, 8C
&amp; Rollup Comp
</t>
  </si>
  <si>
    <t>HED GF Summary
Sec 4 and Sec 8
Check</t>
  </si>
  <si>
    <t>Formula
1.5% 
New Money
Sec. 4</t>
  </si>
  <si>
    <t>DFA HEI Summary</t>
  </si>
  <si>
    <r>
      <t xml:space="preserve">HB2  FY23 </t>
    </r>
    <r>
      <rPr>
        <b/>
        <u/>
        <sz val="10"/>
        <color theme="1"/>
        <rFont val="Palatino Linotype"/>
        <family val="1"/>
      </rPr>
      <t>Sec. 4</t>
    </r>
    <r>
      <rPr>
        <b/>
        <sz val="10"/>
        <color theme="1"/>
        <rFont val="Palatino Linotype"/>
        <family val="1"/>
      </rPr>
      <t xml:space="preserve">
Check (Chaptered Law)</t>
    </r>
  </si>
  <si>
    <t>FY25 HB2 ADDS (Chapter 69, Laws 2024)</t>
  </si>
  <si>
    <t>Performance Funding to be distributed by each institution's contribution to the Aggregate MP30 points from Spring 2014 through Spring 2024</t>
  </si>
  <si>
    <t>Distribution of MP30 Performance Funding, by each Institution's Contribution to the Aggregate MP30 points from Spring 2014 through Spring 2024</t>
  </si>
  <si>
    <t>Performance Funding to be distributed by each institution's contribution to the Aggregate MP60 points from Spring 2017 through Spring 2024</t>
  </si>
  <si>
    <t>Distribution of MP60 Performance Funding, by each Institution's Contribution to the Aggregate MP60 points from Spring 2017 through Spring 2024</t>
  </si>
  <si>
    <t>This version uses the prior year data for formula checks with no modifications and excludes any references to RPSP rollup.  This year's data will need to be added once its certified.</t>
  </si>
  <si>
    <t>BFM Identifier</t>
  </si>
  <si>
    <t>Non-Formula Adjustments (NF Adj)</t>
  </si>
  <si>
    <t>FY26</t>
  </si>
  <si>
    <t>Non-gov Grants and Contracts</t>
  </si>
  <si>
    <t>Updated</t>
  </si>
  <si>
    <t>Actual
 4c -Summary Detail</t>
  </si>
  <si>
    <t xml:space="preserve">Check </t>
  </si>
  <si>
    <t>Actual
Check</t>
  </si>
  <si>
    <t>NMIMT</t>
  </si>
  <si>
    <t>NMSU-MA</t>
  </si>
  <si>
    <t>UNM-MA</t>
  </si>
  <si>
    <t>ENMU-MA</t>
  </si>
  <si>
    <t>Summary of Total FY26 I&amp;G Funding - Preliminary</t>
  </si>
  <si>
    <t>change formulas in detail summary</t>
  </si>
  <si>
    <t>GF Check===&gt;</t>
  </si>
  <si>
    <t>Summary fo the FY26 I&amp;G Base</t>
  </si>
  <si>
    <t>FY25 OpBud</t>
  </si>
  <si>
    <t>FY26
Sec. 4</t>
  </si>
  <si>
    <t>Compensation
Sec. 8 A (4-5)
Sec. 8 D</t>
  </si>
  <si>
    <t>FY26
Base</t>
  </si>
  <si>
    <t>Percent of Total</t>
  </si>
  <si>
    <t>Change FY</t>
  </si>
  <si>
    <t>3-Yr Average 2022-2024</t>
  </si>
  <si>
    <t>2024-25</t>
  </si>
  <si>
    <t>2024-2025</t>
  </si>
  <si>
    <t>RAW EOC SCH AY2024-25</t>
  </si>
  <si>
    <t>AY2024-25 EOC SCH</t>
  </si>
  <si>
    <t>FY25 End-of-Course Student Credit Hours (EOC SCH) from NM Higher Education Dept. Data Editing and Reporting (eDEAR) System.</t>
  </si>
  <si>
    <t xml:space="preserve"> FY27 SCH Dollar Values                                                  (EOC SCH data multiplied by the SCH Matrix values for SCH weightings and student fees)                                            The "Weighted  Units" value for each institution is used for the SCH Outcome Measure. </t>
  </si>
  <si>
    <t>FY27 Weighted EOC SCH Units</t>
  </si>
  <si>
    <t>3-Year Average 2022 through 2024</t>
  </si>
  <si>
    <t>AY24-25</t>
  </si>
  <si>
    <t>Dual Credit EOC SCH 3-Year Average AY22-23 through AY24-25</t>
  </si>
  <si>
    <t>FY26 (Resident Undergrad Part Time) Tuition Rate per SCH</t>
  </si>
  <si>
    <t>Dual Credit EOC SCH Data to be used in the FY27 Formula</t>
  </si>
  <si>
    <t>3AY Average History</t>
  </si>
  <si>
    <t>Summer 2024</t>
  </si>
  <si>
    <t>Fall 2024</t>
  </si>
  <si>
    <t>Spring 2025</t>
  </si>
  <si>
    <t>Prior Yr
FY26</t>
  </si>
  <si>
    <t>Current Yr
FY27</t>
  </si>
  <si>
    <t>ED</t>
  </si>
  <si>
    <t>EC</t>
  </si>
  <si>
    <t>EH</t>
  </si>
  <si>
    <t>FY 2026
Base</t>
  </si>
  <si>
    <t>Subtotal
 FY27</t>
  </si>
  <si>
    <t>Grand Total
FY27</t>
  </si>
  <si>
    <t>Grand Total
FY27
Rounded</t>
  </si>
  <si>
    <t>FY27</t>
  </si>
  <si>
    <t>FY26
% Change</t>
  </si>
  <si>
    <t>FY26 Base</t>
  </si>
  <si>
    <t>% New Money for FY27</t>
  </si>
  <si>
    <t>$ New Money for FY27</t>
  </si>
  <si>
    <t>Total FY27 Base</t>
  </si>
  <si>
    <t>Updated 10.26.25</t>
  </si>
  <si>
    <t>change formula here</t>
  </si>
  <si>
    <t>update 10.26.25</t>
  </si>
  <si>
    <t>v b</t>
  </si>
  <si>
    <t>l;p…....</t>
  </si>
  <si>
    <t>Total FY27 Formula</t>
  </si>
  <si>
    <t>Bill Sort</t>
  </si>
  <si>
    <t>BFM ID</t>
  </si>
  <si>
    <t>HB2 Name</t>
  </si>
  <si>
    <t>Function</t>
  </si>
  <si>
    <t>FY26OpBud</t>
  </si>
  <si>
    <t>HED</t>
  </si>
  <si>
    <t>95200-9526-7170</t>
  </si>
  <si>
    <t>Gallup Branch - nurse expansion</t>
  </si>
  <si>
    <t>Nurse Expansion</t>
  </si>
  <si>
    <t>95200-9526-7172</t>
  </si>
  <si>
    <t>Valencia Brach - nurse expansion</t>
  </si>
  <si>
    <t>95200-9526-7174</t>
  </si>
  <si>
    <t>Taos Branch - nurse expansion</t>
  </si>
  <si>
    <t>95200-9528-7216</t>
  </si>
  <si>
    <t>UNM-HSC</t>
  </si>
  <si>
    <t>Nurse expansion</t>
  </si>
  <si>
    <t>95400-9549-7216</t>
  </si>
  <si>
    <t>95400-9549-7268</t>
  </si>
  <si>
    <t>Dona Ana branch - nurse expansion</t>
  </si>
  <si>
    <t>95400-9549-7565</t>
  </si>
  <si>
    <t>Alamogordo  Branch - Nurse Expansion</t>
  </si>
  <si>
    <t>Nurse Other</t>
  </si>
  <si>
    <t>95600-9562-7216</t>
  </si>
  <si>
    <t>95800-9582-7216</t>
  </si>
  <si>
    <t>95800-9582-7297</t>
  </si>
  <si>
    <t>Truth or Consequences and Deming - nurse expansion</t>
  </si>
  <si>
    <t>96000-9604-7216</t>
  </si>
  <si>
    <t>96000-9604-7310</t>
  </si>
  <si>
    <t>Roswell Branch - nurse expansion</t>
  </si>
  <si>
    <t>96400-9642-7216</t>
  </si>
  <si>
    <t>96600-9662-7216</t>
  </si>
  <si>
    <t>96800-9682-7216</t>
  </si>
  <si>
    <t>97000-9702-7216</t>
  </si>
  <si>
    <t>97200-9722-7569</t>
  </si>
  <si>
    <t>97400-9742-7216</t>
  </si>
  <si>
    <t>97500-9752-7264</t>
  </si>
  <si>
    <t>97600-9762-7216</t>
  </si>
  <si>
    <t>97700-9772-7216</t>
  </si>
  <si>
    <t>RPSP 
Nurse Exp</t>
  </si>
  <si>
    <t>Order Sort</t>
  </si>
  <si>
    <t>HED2</t>
  </si>
  <si>
    <t>Final HB2 - 4% New Money, Non-Formula adjustments of $5.0 million for student support, 957,800 for Grad. Student Comp.,  $15,339,200 Nurse roll-up</t>
  </si>
  <si>
    <t xml:space="preserve">Version </t>
  </si>
  <si>
    <t>Student Support</t>
  </si>
  <si>
    <t>Grad.Student Comp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</si>
</sst>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7" formatCode="&quot;$&quot;#,##0.00_);\(&quot;$&quot;#,##0.00\)"/>
    <numFmt numFmtId="44" formatCode="_(&quot;$&quot;* #,##0.00_);_(&quot;$&quot;* \(#,##0.00\);_(&quot;$&quot;* &quot;-&quot;??_);_(@_)"/>
    <numFmt numFmtId="43" formatCode="_(* #,##0.00_);_(* \(#,##0.00\);_(* &quot;-&quot;??_);_(@_)"/>
    <numFmt numFmtId="164" formatCode="[$-409]d\-mmm\-yy;@"/>
    <numFmt numFmtId="165" formatCode="0.0%"/>
    <numFmt numFmtId="166" formatCode="_(&quot;$&quot;* #,##0_);_(&quot;$&quot;* \(#,##0\);_(&quot;$&quot;* &quot;-&quot;??_);_(@_)"/>
    <numFmt numFmtId="167" formatCode="&quot;$&quot;#,##0"/>
    <numFmt numFmtId="168" formatCode="_(* #,##0_);_(* \(#,##0\);_(* &quot;-&quot;??_);_(@_)"/>
    <numFmt numFmtId="169" formatCode="&quot;$&quot;#,##0.00"/>
    <numFmt numFmtId="170" formatCode="#,##0.0"/>
    <numFmt numFmtId="171" formatCode="_(* #,##0.0_);_(* \(#,##0.0\);_(* &quot;-&quot;??_);_(@_)"/>
    <numFmt numFmtId="172" formatCode="0.0000000%"/>
    <numFmt numFmtId="173" formatCode="#,##0.0000000_);\(#,##0.0000000\)"/>
    <numFmt numFmtId="174" formatCode="#,##0.0_);\(#,##0.0\)"/>
    <numFmt numFmtId="175" formatCode="0.0"/>
  </numFmts>
  <fonts count="80" x14ac:knownFonts="1">
    <font>
      <sz val="11"/>
      <color theme="1"/>
      <name val="Calibri"/>
      <family val="2"/>
      <scheme val="minor"/>
    </font>
    <font>
      <sz val="11"/>
      <color theme="1"/>
      <name val="Calibri"/>
      <family val="2"/>
      <scheme val="minor"/>
    </font>
    <font>
      <b/>
      <sz val="12"/>
      <color theme="1"/>
      <name val="Palatino Linotype"/>
      <family val="1"/>
    </font>
    <font>
      <sz val="10"/>
      <color theme="1"/>
      <name val="Palatino Linotype"/>
      <family val="1"/>
    </font>
    <font>
      <b/>
      <sz val="10"/>
      <color theme="1"/>
      <name val="Palatino Linotype"/>
      <family val="1"/>
    </font>
    <font>
      <b/>
      <sz val="11"/>
      <color rgb="FFFF4343"/>
      <name val="Palatino Linotype"/>
      <family val="1"/>
    </font>
    <font>
      <sz val="10"/>
      <color rgb="FFFF4343"/>
      <name val="Palatino Linotype"/>
      <family val="1"/>
    </font>
    <font>
      <b/>
      <sz val="10"/>
      <color rgb="FFFF4343"/>
      <name val="Palatino Linotype"/>
      <family val="1"/>
    </font>
    <font>
      <b/>
      <sz val="10"/>
      <name val="Palatino Linotype"/>
      <family val="1"/>
    </font>
    <font>
      <sz val="10"/>
      <name val="Palatino Linotype"/>
      <family val="1"/>
    </font>
    <font>
      <sz val="10"/>
      <name val="Helv"/>
    </font>
    <font>
      <b/>
      <sz val="10"/>
      <color rgb="FFFF0000"/>
      <name val="Palatino Linotype"/>
      <family val="1"/>
    </font>
    <font>
      <b/>
      <i/>
      <sz val="10"/>
      <name val="Palatino Linotype"/>
      <family val="1"/>
    </font>
    <font>
      <b/>
      <sz val="9"/>
      <color indexed="81"/>
      <name val="Tahoma"/>
      <family val="2"/>
    </font>
    <font>
      <sz val="9"/>
      <color indexed="81"/>
      <name val="Tahoma"/>
      <family val="2"/>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Palatino Linotype"/>
      <family val="1"/>
    </font>
    <font>
      <sz val="11"/>
      <color theme="1"/>
      <name val="Palatino Linotype"/>
      <family val="1"/>
    </font>
    <font>
      <b/>
      <sz val="14"/>
      <name val="Palatino Linotype"/>
      <family val="1"/>
    </font>
    <font>
      <sz val="11"/>
      <name val="Palatino Linotype"/>
      <family val="1"/>
    </font>
    <font>
      <b/>
      <sz val="11"/>
      <color theme="1"/>
      <name val="Palatino Linotype"/>
      <family val="1"/>
    </font>
    <font>
      <b/>
      <sz val="10.5"/>
      <color theme="1"/>
      <name val="Palatino Linotype"/>
      <family val="1"/>
    </font>
    <font>
      <sz val="11"/>
      <color rgb="FFFF0000"/>
      <name val="Palatino Linotype"/>
      <family val="1"/>
    </font>
    <font>
      <b/>
      <sz val="10.5"/>
      <name val="Palatino Linotype"/>
      <family val="1"/>
    </font>
    <font>
      <b/>
      <sz val="11"/>
      <name val="Palatino Linotype"/>
      <family val="1"/>
    </font>
    <font>
      <sz val="10"/>
      <color rgb="FFFF0000"/>
      <name val="Palatino Linotype"/>
      <family val="1"/>
    </font>
    <font>
      <b/>
      <sz val="10"/>
      <color indexed="8"/>
      <name val="Palatino Linotype"/>
      <family val="1"/>
    </font>
    <font>
      <b/>
      <i/>
      <sz val="10"/>
      <color theme="1"/>
      <name val="Palatino Linotype"/>
      <family val="1"/>
    </font>
    <font>
      <sz val="11"/>
      <name val="Calibri"/>
      <family val="2"/>
      <scheme val="minor"/>
    </font>
    <font>
      <b/>
      <sz val="11"/>
      <name val="Times New Roman"/>
      <family val="1"/>
    </font>
    <font>
      <sz val="11"/>
      <name val="Times New Roman"/>
      <family val="1"/>
    </font>
    <font>
      <b/>
      <sz val="16"/>
      <color theme="1"/>
      <name val="Palatino Linotype"/>
      <family val="1"/>
    </font>
    <font>
      <sz val="12"/>
      <color theme="1"/>
      <name val="Times New Roman"/>
      <family val="2"/>
    </font>
    <font>
      <b/>
      <sz val="12"/>
      <name val="Palatino Linotype"/>
      <family val="1"/>
    </font>
    <font>
      <b/>
      <sz val="12"/>
      <color theme="1"/>
      <name val="Times New Roman"/>
      <family val="1"/>
    </font>
    <font>
      <b/>
      <sz val="11"/>
      <name val="Calibri"/>
      <family val="2"/>
      <scheme val="minor"/>
    </font>
    <font>
      <b/>
      <sz val="11"/>
      <color theme="5"/>
      <name val="Calibri"/>
      <family val="2"/>
      <scheme val="minor"/>
    </font>
    <font>
      <b/>
      <sz val="14"/>
      <color theme="1"/>
      <name val="Times New Roman"/>
      <family val="1"/>
    </font>
    <font>
      <b/>
      <sz val="12"/>
      <color theme="1"/>
      <name val="Calibri"/>
      <family val="2"/>
      <scheme val="minor"/>
    </font>
    <font>
      <b/>
      <sz val="12"/>
      <name val="Calibri"/>
      <family val="2"/>
      <scheme val="minor"/>
    </font>
    <font>
      <sz val="10"/>
      <color rgb="FF000000"/>
      <name val="Tahoma"/>
      <family val="2"/>
    </font>
    <font>
      <b/>
      <sz val="10"/>
      <color rgb="FF000000"/>
      <name val="Tahoma"/>
      <family val="2"/>
    </font>
    <font>
      <b/>
      <sz val="9"/>
      <color rgb="FF000000"/>
      <name val="Tahoma"/>
      <family val="2"/>
    </font>
    <font>
      <sz val="9"/>
      <color rgb="FF000000"/>
      <name val="Tahoma"/>
      <family val="2"/>
    </font>
    <font>
      <sz val="11"/>
      <color rgb="FF00B050"/>
      <name val="Calibri"/>
      <family val="2"/>
      <scheme val="minor"/>
    </font>
    <font>
      <sz val="8"/>
      <name val="Calibri"/>
      <family val="2"/>
      <scheme val="minor"/>
    </font>
    <font>
      <b/>
      <sz val="11"/>
      <color rgb="FFC00000"/>
      <name val="Calibri"/>
      <family val="2"/>
      <scheme val="minor"/>
    </font>
    <font>
      <b/>
      <sz val="11"/>
      <color rgb="FFFF0000"/>
      <name val="Calibri"/>
      <family val="2"/>
      <scheme val="minor"/>
    </font>
    <font>
      <sz val="10"/>
      <name val="Arial"/>
      <family val="2"/>
    </font>
    <font>
      <b/>
      <sz val="10"/>
      <color rgb="FF000000"/>
      <name val="Calibri"/>
      <family val="2"/>
    </font>
    <font>
      <sz val="10"/>
      <color rgb="FF000000"/>
      <name val="Calibri"/>
      <family val="2"/>
    </font>
    <font>
      <sz val="11"/>
      <color rgb="FF00B050"/>
      <name val="Palatino Linotype"/>
      <family val="1"/>
    </font>
    <font>
      <i/>
      <sz val="11"/>
      <color theme="1"/>
      <name val="Calibri"/>
      <family val="2"/>
      <scheme val="minor"/>
    </font>
    <font>
      <b/>
      <sz val="10"/>
      <color theme="1"/>
      <name val="Calibri"/>
      <family val="2"/>
      <scheme val="minor"/>
    </font>
    <font>
      <b/>
      <i/>
      <sz val="11"/>
      <color theme="1"/>
      <name val="Calibri"/>
      <family val="2"/>
      <scheme val="minor"/>
    </font>
    <font>
      <b/>
      <sz val="14"/>
      <color theme="1"/>
      <name val="Calibri"/>
      <family val="2"/>
      <scheme val="minor"/>
    </font>
    <font>
      <b/>
      <sz val="16"/>
      <color theme="1"/>
      <name val="Calibri"/>
      <family val="2"/>
      <scheme val="minor"/>
    </font>
    <font>
      <b/>
      <sz val="12"/>
      <color rgb="FFFF0000"/>
      <name val="Arial"/>
      <family val="2"/>
    </font>
    <font>
      <b/>
      <sz val="14"/>
      <color rgb="FFFF0000"/>
      <name val="Calibri"/>
      <family val="2"/>
      <scheme val="minor"/>
    </font>
    <font>
      <b/>
      <sz val="10"/>
      <name val="Arial"/>
      <family val="2"/>
    </font>
    <font>
      <b/>
      <sz val="9"/>
      <name val="Arial"/>
      <family val="2"/>
    </font>
    <font>
      <sz val="11"/>
      <color theme="1"/>
      <name val="Arial"/>
      <family val="2"/>
    </font>
    <font>
      <b/>
      <sz val="10"/>
      <color theme="1"/>
      <name val="Arial"/>
      <family val="2"/>
    </font>
    <font>
      <sz val="10"/>
      <color theme="1"/>
      <name val="Arial"/>
      <family val="2"/>
    </font>
    <font>
      <b/>
      <sz val="14"/>
      <color rgb="FFC00000"/>
      <name val="Calibri"/>
      <family val="2"/>
      <scheme val="minor"/>
    </font>
    <font>
      <b/>
      <sz val="12"/>
      <color theme="1" tint="0.249977111117893"/>
      <name val="Calibri"/>
      <family val="2"/>
      <scheme val="minor"/>
    </font>
    <font>
      <sz val="11"/>
      <color theme="1"/>
      <name val="Times New Roman"/>
      <family val="1"/>
    </font>
    <font>
      <b/>
      <sz val="12"/>
      <color theme="1"/>
      <name val="Arial"/>
      <family val="2"/>
    </font>
    <font>
      <b/>
      <u/>
      <sz val="10"/>
      <color theme="1"/>
      <name val="Palatino Linotype"/>
      <family val="1"/>
    </font>
    <font>
      <b/>
      <sz val="18"/>
      <color theme="1"/>
      <name val="Calibri"/>
      <family val="2"/>
      <scheme val="minor"/>
    </font>
    <font>
      <sz val="10"/>
      <color rgb="FF000000"/>
      <name val="Times New Roman"/>
      <family val="1"/>
    </font>
    <font>
      <sz val="10"/>
      <color theme="1"/>
      <name val="Calibri"/>
      <family val="2"/>
      <scheme val="minor"/>
    </font>
    <font>
      <b/>
      <sz val="16"/>
      <name val="Palatino Linotype"/>
      <family val="1"/>
    </font>
    <font>
      <sz val="11"/>
      <color theme="0" tint="-0.249977111117893"/>
      <name val="Calibri"/>
      <family val="2"/>
      <scheme val="minor"/>
    </font>
    <font>
      <sz val="10"/>
      <color indexed="81"/>
      <name val="Tahoma"/>
      <charset val="1"/>
    </font>
    <font>
      <b/>
      <sz val="10"/>
      <color indexed="81"/>
      <name val="Tahoma"/>
      <charset val="1"/>
    </font>
    <font>
      <sz val="10"/>
      <color rgb="FFFF0000"/>
      <name val="Calibri"/>
      <family val="2"/>
      <scheme val="minor"/>
    </font>
    <font>
      <sz val="10"/>
      <name val="Calibri"/>
      <family val="2"/>
      <scheme val="minor"/>
    </font>
  </fonts>
  <fills count="21">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4"/>
        <bgColor theme="4"/>
      </patternFill>
    </fill>
    <fill>
      <patternFill patternType="solid">
        <fgColor theme="0" tint="-0.14996795556505021"/>
        <bgColor indexed="64"/>
      </patternFill>
    </fill>
    <fill>
      <patternFill patternType="solid">
        <fgColor theme="2"/>
        <bgColor indexed="64"/>
      </patternFill>
    </fill>
    <fill>
      <patternFill patternType="solid">
        <fgColor theme="0" tint="-4.9989318521683403E-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theme="0" tint="-0.249977111117893"/>
        <bgColor indexed="64"/>
      </patternFill>
    </fill>
    <fill>
      <patternFill patternType="solid">
        <fgColor theme="9"/>
        <bgColor indexed="64"/>
      </patternFill>
    </fill>
  </fills>
  <borders count="127">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style="double">
        <color auto="1"/>
      </left>
      <right style="double">
        <color auto="1"/>
      </right>
      <top style="medium">
        <color auto="1"/>
      </top>
      <bottom style="medium">
        <color auto="1"/>
      </bottom>
      <diagonal/>
    </border>
    <border>
      <left style="double">
        <color auto="1"/>
      </left>
      <right style="double">
        <color auto="1"/>
      </right>
      <top/>
      <bottom style="medium">
        <color auto="1"/>
      </bottom>
      <diagonal/>
    </border>
    <border>
      <left style="double">
        <color auto="1"/>
      </left>
      <right style="double">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style="medium">
        <color auto="1"/>
      </left>
      <right/>
      <top style="thin">
        <color auto="1"/>
      </top>
      <bottom style="thin">
        <color auto="1"/>
      </bottom>
      <diagonal/>
    </border>
    <border>
      <left/>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double">
        <color auto="1"/>
      </right>
      <top style="thin">
        <color auto="1"/>
      </top>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bottom/>
      <diagonal/>
    </border>
    <border>
      <left/>
      <right style="double">
        <color auto="1"/>
      </right>
      <top/>
      <bottom/>
      <diagonal/>
    </border>
    <border>
      <left/>
      <right style="thin">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diagonal/>
    </border>
    <border>
      <left style="medium">
        <color auto="1"/>
      </left>
      <right/>
      <top style="thin">
        <color auto="1"/>
      </top>
      <bottom/>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style="thin">
        <color indexed="64"/>
      </left>
      <right/>
      <top style="thin">
        <color indexed="64"/>
      </top>
      <bottom style="medium">
        <color indexed="64"/>
      </bottom>
      <diagonal/>
    </border>
    <border>
      <left style="thin">
        <color auto="1"/>
      </left>
      <right/>
      <top/>
      <bottom style="thin">
        <color auto="1"/>
      </bottom>
      <diagonal/>
    </border>
    <border>
      <left/>
      <right style="double">
        <color auto="1"/>
      </right>
      <top/>
      <bottom style="thin">
        <color auto="1"/>
      </bottom>
      <diagonal/>
    </border>
    <border>
      <left style="double">
        <color auto="1"/>
      </left>
      <right style="thin">
        <color auto="1"/>
      </right>
      <top/>
      <bottom style="thin">
        <color auto="1"/>
      </bottom>
      <diagonal/>
    </border>
    <border>
      <left style="thin">
        <color auto="1"/>
      </left>
      <right style="double">
        <color auto="1"/>
      </right>
      <top/>
      <bottom/>
      <diagonal/>
    </border>
    <border>
      <left style="double">
        <color auto="1"/>
      </left>
      <right style="thin">
        <color auto="1"/>
      </right>
      <top style="thin">
        <color auto="1"/>
      </top>
      <bottom/>
      <diagonal/>
    </border>
    <border>
      <left style="thin">
        <color auto="1"/>
      </left>
      <right style="double">
        <color auto="1"/>
      </right>
      <top style="thin">
        <color auto="1"/>
      </top>
      <bottom/>
      <diagonal/>
    </border>
    <border>
      <left/>
      <right/>
      <top/>
      <bottom style="thin">
        <color auto="1"/>
      </bottom>
      <diagonal/>
    </border>
    <border>
      <left style="double">
        <color auto="1"/>
      </left>
      <right/>
      <top/>
      <bottom style="thin">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diagonal/>
    </border>
    <border>
      <left style="double">
        <color auto="1"/>
      </left>
      <right style="double">
        <color auto="1"/>
      </right>
      <top/>
      <bottom style="thin">
        <color auto="1"/>
      </bottom>
      <diagonal/>
    </border>
    <border>
      <left style="thin">
        <color auto="1"/>
      </left>
      <right style="double">
        <color auto="1"/>
      </right>
      <top/>
      <bottom style="thin">
        <color auto="1"/>
      </bottom>
      <diagonal/>
    </border>
    <border>
      <left style="medium">
        <color auto="1"/>
      </left>
      <right style="thin">
        <color auto="1"/>
      </right>
      <top/>
      <bottom style="thin">
        <color auto="1"/>
      </bottom>
      <diagonal/>
    </border>
    <border>
      <left style="double">
        <color auto="1"/>
      </left>
      <right style="thin">
        <color auto="1"/>
      </right>
      <top style="thin">
        <color auto="1"/>
      </top>
      <bottom style="medium">
        <color auto="1"/>
      </bottom>
      <diagonal/>
    </border>
    <border>
      <left style="thin">
        <color auto="1"/>
      </left>
      <right style="double">
        <color auto="1"/>
      </right>
      <top style="thin">
        <color auto="1"/>
      </top>
      <bottom style="medium">
        <color auto="1"/>
      </bottom>
      <diagonal/>
    </border>
    <border>
      <left style="double">
        <color auto="1"/>
      </left>
      <right style="double">
        <color auto="1"/>
      </right>
      <top style="thin">
        <color auto="1"/>
      </top>
      <bottom style="medium">
        <color auto="1"/>
      </bottom>
      <diagonal/>
    </border>
    <border>
      <left style="double">
        <color auto="1"/>
      </left>
      <right style="thin">
        <color auto="1"/>
      </right>
      <top style="medium">
        <color auto="1"/>
      </top>
      <bottom style="thin">
        <color auto="1"/>
      </bottom>
      <diagonal/>
    </border>
    <border>
      <left style="thin">
        <color auto="1"/>
      </left>
      <right style="double">
        <color auto="1"/>
      </right>
      <top style="medium">
        <color auto="1"/>
      </top>
      <bottom style="thin">
        <color auto="1"/>
      </bottom>
      <diagonal/>
    </border>
    <border>
      <left style="double">
        <color auto="1"/>
      </left>
      <right style="double">
        <color auto="1"/>
      </right>
      <top style="medium">
        <color auto="1"/>
      </top>
      <bottom style="thin">
        <color auto="1"/>
      </bottom>
      <diagonal/>
    </border>
    <border>
      <left style="thin">
        <color auto="1"/>
      </left>
      <right style="medium">
        <color auto="1"/>
      </right>
      <top style="thin">
        <color auto="1"/>
      </top>
      <bottom style="double">
        <color auto="1"/>
      </bottom>
      <diagonal/>
    </border>
    <border>
      <left style="thin">
        <color auto="1"/>
      </left>
      <right style="thin">
        <color auto="1"/>
      </right>
      <top/>
      <bottom style="medium">
        <color auto="1"/>
      </bottom>
      <diagonal/>
    </border>
    <border>
      <left style="thin">
        <color indexed="64"/>
      </left>
      <right/>
      <top/>
      <bottom style="medium">
        <color indexed="64"/>
      </bottom>
      <diagonal/>
    </border>
    <border>
      <left style="double">
        <color auto="1"/>
      </left>
      <right style="thin">
        <color auto="1"/>
      </right>
      <top/>
      <bottom style="medium">
        <color auto="1"/>
      </bottom>
      <diagonal/>
    </border>
    <border>
      <left style="thin">
        <color auto="1"/>
      </left>
      <right style="double">
        <color auto="1"/>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medium">
        <color auto="1"/>
      </left>
      <right style="thin">
        <color auto="1"/>
      </right>
      <top style="thin">
        <color auto="1"/>
      </top>
      <bottom style="double">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bottom style="thin">
        <color auto="1"/>
      </bottom>
      <diagonal/>
    </border>
    <border>
      <left style="double">
        <color auto="1"/>
      </left>
      <right style="thin">
        <color auto="1"/>
      </right>
      <top/>
      <bottom/>
      <diagonal/>
    </border>
    <border>
      <left style="thin">
        <color theme="1"/>
      </left>
      <right/>
      <top/>
      <bottom/>
      <diagonal/>
    </border>
    <border>
      <left style="thin">
        <color auto="1"/>
      </left>
      <right style="double">
        <color auto="1"/>
      </right>
      <top style="medium">
        <color auto="1"/>
      </top>
      <bottom/>
      <diagonal/>
    </border>
    <border>
      <left style="double">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theme="1"/>
      </bottom>
      <diagonal/>
    </border>
    <border>
      <left style="thin">
        <color auto="1"/>
      </left>
      <right style="double">
        <color auto="1"/>
      </right>
      <top/>
      <bottom style="thin">
        <color theme="1"/>
      </bottom>
      <diagonal/>
    </border>
    <border>
      <left style="medium">
        <color auto="1"/>
      </left>
      <right/>
      <top style="thin">
        <color theme="1"/>
      </top>
      <bottom style="thin">
        <color theme="1"/>
      </bottom>
      <diagonal/>
    </border>
    <border>
      <left style="medium">
        <color auto="1"/>
      </left>
      <right style="thin">
        <color theme="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top style="thin">
        <color theme="1"/>
      </top>
      <bottom style="medium">
        <color auto="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right style="medium">
        <color auto="1"/>
      </right>
      <top/>
      <bottom style="thin">
        <color auto="1"/>
      </bottom>
      <diagonal/>
    </border>
    <border>
      <left/>
      <right style="medium">
        <color auto="1"/>
      </right>
      <top style="thin">
        <color auto="1"/>
      </top>
      <bottom style="thin">
        <color auto="1"/>
      </bottom>
      <diagonal/>
    </border>
  </borders>
  <cellStyleXfs count="12">
    <xf numFmtId="0" fontId="0" fillId="0" borderId="0"/>
    <xf numFmtId="44" fontId="1" fillId="0" borderId="0" applyFont="0" applyFill="0" applyBorder="0" applyAlignment="0" applyProtection="0"/>
    <xf numFmtId="9" fontId="1" fillId="0" borderId="0" applyFont="0" applyFill="0" applyBorder="0" applyAlignment="0" applyProtection="0"/>
    <xf numFmtId="0" fontId="10" fillId="0" borderId="0"/>
    <xf numFmtId="43" fontId="1" fillId="0" borderId="0" applyFont="0" applyFill="0" applyBorder="0" applyAlignment="0" applyProtection="0"/>
    <xf numFmtId="0" fontId="1" fillId="0" borderId="0"/>
    <xf numFmtId="0" fontId="34" fillId="0" borderId="0"/>
    <xf numFmtId="43" fontId="1" fillId="0" borderId="0" applyFont="0" applyFill="0" applyBorder="0" applyAlignment="0" applyProtection="0"/>
    <xf numFmtId="0" fontId="50" fillId="0" borderId="0"/>
    <xf numFmtId="9" fontId="1" fillId="0" borderId="0" applyFont="0" applyFill="0" applyBorder="0" applyAlignment="0" applyProtection="0"/>
    <xf numFmtId="44" fontId="1" fillId="0" borderId="0" applyFont="0" applyFill="0" applyBorder="0" applyAlignment="0" applyProtection="0"/>
    <xf numFmtId="0" fontId="72" fillId="0" borderId="0"/>
  </cellStyleXfs>
  <cellXfs count="1535">
    <xf numFmtId="0" fontId="0" fillId="0" borderId="0" xfId="0"/>
    <xf numFmtId="0" fontId="3" fillId="0" borderId="0" xfId="0" applyFont="1"/>
    <xf numFmtId="0" fontId="4" fillId="0" borderId="0" xfId="0" applyFont="1"/>
    <xf numFmtId="164" fontId="5" fillId="0" borderId="0" xfId="0" applyNumberFormat="1" applyFont="1" applyAlignment="1">
      <alignment horizontal="left"/>
    </xf>
    <xf numFmtId="0" fontId="6" fillId="0" borderId="0" xfId="0" applyFont="1"/>
    <xf numFmtId="0" fontId="7" fillId="0" borderId="0" xfId="0" applyFont="1"/>
    <xf numFmtId="0" fontId="8" fillId="2" borderId="7" xfId="0" applyFont="1" applyFill="1" applyBorder="1"/>
    <xf numFmtId="0" fontId="8" fillId="0" borderId="9" xfId="0" applyFont="1" applyBorder="1"/>
    <xf numFmtId="6" fontId="9" fillId="4" borderId="10" xfId="0" applyNumberFormat="1" applyFont="1" applyFill="1" applyBorder="1"/>
    <xf numFmtId="0" fontId="9" fillId="0" borderId="9" xfId="0" applyFont="1" applyBorder="1"/>
    <xf numFmtId="166" fontId="3" fillId="0" borderId="0" xfId="1" applyNumberFormat="1" applyFont="1" applyFill="1"/>
    <xf numFmtId="6" fontId="3" fillId="0" borderId="0" xfId="0" applyNumberFormat="1" applyFont="1"/>
    <xf numFmtId="6" fontId="8" fillId="2" borderId="8" xfId="0" applyNumberFormat="1" applyFont="1" applyFill="1" applyBorder="1"/>
    <xf numFmtId="0" fontId="9" fillId="0" borderId="11" xfId="0" applyFont="1" applyBorder="1"/>
    <xf numFmtId="0" fontId="11" fillId="0" borderId="0" xfId="3" applyFont="1"/>
    <xf numFmtId="0" fontId="12" fillId="0" borderId="0" xfId="3" applyFont="1"/>
    <xf numFmtId="0" fontId="9" fillId="0" borderId="0" xfId="0" applyFont="1"/>
    <xf numFmtId="6" fontId="4" fillId="0" borderId="0" xfId="0" applyNumberFormat="1" applyFont="1"/>
    <xf numFmtId="164" fontId="8" fillId="0" borderId="0" xfId="0" applyNumberFormat="1" applyFont="1" applyAlignment="1">
      <alignment horizontal="center" vertical="center"/>
    </xf>
    <xf numFmtId="0" fontId="8" fillId="2" borderId="11" xfId="0" applyFont="1" applyFill="1" applyBorder="1"/>
    <xf numFmtId="6" fontId="8" fillId="3" borderId="4" xfId="0" applyNumberFormat="1" applyFont="1" applyFill="1" applyBorder="1"/>
    <xf numFmtId="0" fontId="4" fillId="2" borderId="7" xfId="0" applyFont="1" applyFill="1" applyBorder="1" applyAlignment="1">
      <alignment horizontal="center" vertical="center" wrapText="1"/>
    </xf>
    <xf numFmtId="0" fontId="0" fillId="0" borderId="7" xfId="0" applyBorder="1"/>
    <xf numFmtId="165" fontId="8" fillId="3" borderId="6" xfId="2" applyNumberFormat="1" applyFont="1" applyFill="1" applyBorder="1"/>
    <xf numFmtId="165" fontId="9" fillId="5" borderId="13" xfId="2" applyNumberFormat="1" applyFont="1" applyFill="1" applyBorder="1"/>
    <xf numFmtId="165" fontId="8" fillId="2" borderId="12" xfId="2" applyNumberFormat="1" applyFont="1" applyFill="1" applyBorder="1"/>
    <xf numFmtId="6" fontId="8" fillId="3" borderId="15" xfId="0" applyNumberFormat="1" applyFont="1" applyFill="1" applyBorder="1"/>
    <xf numFmtId="6" fontId="9" fillId="5" borderId="16" xfId="0" applyNumberFormat="1" applyFont="1" applyFill="1" applyBorder="1"/>
    <xf numFmtId="6" fontId="8" fillId="2" borderId="14" xfId="0" applyNumberFormat="1" applyFont="1" applyFill="1" applyBorder="1"/>
    <xf numFmtId="0" fontId="4" fillId="0" borderId="0" xfId="0" applyFont="1" applyAlignment="1">
      <alignment horizontal="center" wrapText="1"/>
    </xf>
    <xf numFmtId="6" fontId="9" fillId="4" borderId="17" xfId="0" applyNumberFormat="1" applyFont="1" applyFill="1" applyBorder="1"/>
    <xf numFmtId="0" fontId="3" fillId="0" borderId="17" xfId="0" applyFont="1" applyBorder="1"/>
    <xf numFmtId="6" fontId="3" fillId="0" borderId="17" xfId="0" applyNumberFormat="1" applyFont="1" applyBorder="1"/>
    <xf numFmtId="0" fontId="0" fillId="0" borderId="17" xfId="0" applyBorder="1"/>
    <xf numFmtId="0" fontId="0" fillId="0" borderId="0" xfId="0" applyAlignment="1">
      <alignment horizontal="center"/>
    </xf>
    <xf numFmtId="0" fontId="17" fillId="0" borderId="17" xfId="0" applyFont="1" applyBorder="1"/>
    <xf numFmtId="0" fontId="0" fillId="0" borderId="10" xfId="0" applyBorder="1"/>
    <xf numFmtId="0" fontId="17" fillId="0" borderId="17" xfId="0" applyFont="1" applyBorder="1" applyAlignment="1">
      <alignment horizontal="center"/>
    </xf>
    <xf numFmtId="0" fontId="0" fillId="0" borderId="32" xfId="0" applyBorder="1"/>
    <xf numFmtId="0" fontId="17" fillId="0" borderId="0" xfId="0" applyFont="1"/>
    <xf numFmtId="0" fontId="17" fillId="7" borderId="26" xfId="0" applyFont="1" applyFill="1" applyBorder="1" applyAlignment="1">
      <alignment horizontal="right"/>
    </xf>
    <xf numFmtId="0" fontId="17" fillId="0" borderId="0" xfId="0" applyFont="1" applyAlignment="1">
      <alignment wrapText="1"/>
    </xf>
    <xf numFmtId="0" fontId="18" fillId="0" borderId="0" xfId="0" applyFont="1"/>
    <xf numFmtId="0" fontId="19" fillId="0" borderId="0" xfId="0" applyFont="1"/>
    <xf numFmtId="0" fontId="20" fillId="0" borderId="0" xfId="0" applyFont="1"/>
    <xf numFmtId="0" fontId="21" fillId="0" borderId="0" xfId="0" applyFont="1"/>
    <xf numFmtId="164" fontId="22" fillId="0" borderId="0" xfId="0" applyNumberFormat="1" applyFont="1" applyAlignment="1">
      <alignment horizontal="left"/>
    </xf>
    <xf numFmtId="0" fontId="22" fillId="0" borderId="0" xfId="0" applyFont="1" applyAlignment="1">
      <alignment horizontal="center" vertical="center" wrapText="1"/>
    </xf>
    <xf numFmtId="0" fontId="24" fillId="0" borderId="0" xfId="0" applyFont="1"/>
    <xf numFmtId="0" fontId="8" fillId="0" borderId="0" xfId="0" applyFont="1"/>
    <xf numFmtId="0" fontId="8" fillId="0" borderId="0" xfId="0" applyFont="1" applyAlignment="1">
      <alignment horizontal="right"/>
    </xf>
    <xf numFmtId="0" fontId="4" fillId="0" borderId="0" xfId="0" applyFont="1" applyAlignment="1">
      <alignment horizontal="right"/>
    </xf>
    <xf numFmtId="0" fontId="27" fillId="0" borderId="0" xfId="0" applyFont="1"/>
    <xf numFmtId="0" fontId="28" fillId="0" borderId="0" xfId="0" applyFont="1"/>
    <xf numFmtId="0" fontId="8" fillId="0" borderId="5" xfId="0" applyFont="1" applyBorder="1" applyAlignment="1">
      <alignment horizontal="center"/>
    </xf>
    <xf numFmtId="0" fontId="8" fillId="0" borderId="0" xfId="0" applyFont="1" applyAlignment="1">
      <alignment horizontal="center"/>
    </xf>
    <xf numFmtId="0" fontId="11" fillId="0" borderId="0" xfId="0" applyFont="1"/>
    <xf numFmtId="0" fontId="9" fillId="0" borderId="0" xfId="0" applyFont="1" applyAlignment="1">
      <alignment horizontal="center"/>
    </xf>
    <xf numFmtId="0" fontId="12" fillId="7" borderId="1" xfId="0" applyFont="1" applyFill="1" applyBorder="1" applyAlignment="1">
      <alignment horizontal="center"/>
    </xf>
    <xf numFmtId="0" fontId="12" fillId="7" borderId="38" xfId="0" applyFont="1" applyFill="1" applyBorder="1" applyAlignment="1">
      <alignment horizontal="center"/>
    </xf>
    <xf numFmtId="0" fontId="12" fillId="0" borderId="0" xfId="0" applyFont="1" applyAlignment="1">
      <alignment horizontal="center"/>
    </xf>
    <xf numFmtId="3" fontId="12" fillId="0" borderId="0" xfId="0" applyNumberFormat="1" applyFont="1" applyAlignment="1">
      <alignment horizontal="center"/>
    </xf>
    <xf numFmtId="0" fontId="29" fillId="7" borderId="1" xfId="0" applyFont="1" applyFill="1" applyBorder="1" applyAlignment="1">
      <alignment horizontal="center"/>
    </xf>
    <xf numFmtId="0" fontId="29" fillId="7" borderId="38" xfId="0" applyFont="1" applyFill="1" applyBorder="1" applyAlignment="1">
      <alignment horizontal="center"/>
    </xf>
    <xf numFmtId="3" fontId="9" fillId="0" borderId="0" xfId="0" applyNumberFormat="1" applyFont="1" applyAlignment="1">
      <alignment horizontal="center"/>
    </xf>
    <xf numFmtId="0" fontId="12" fillId="7" borderId="41" xfId="0" applyFont="1" applyFill="1" applyBorder="1" applyAlignment="1">
      <alignment horizontal="center"/>
    </xf>
    <xf numFmtId="0" fontId="12" fillId="7" borderId="42" xfId="0" applyFont="1" applyFill="1" applyBorder="1" applyAlignment="1">
      <alignment horizontal="center"/>
    </xf>
    <xf numFmtId="3" fontId="12" fillId="7" borderId="43" xfId="0" quotePrefix="1" applyNumberFormat="1" applyFont="1" applyFill="1" applyBorder="1" applyAlignment="1">
      <alignment horizontal="center"/>
    </xf>
    <xf numFmtId="3" fontId="12" fillId="7" borderId="29" xfId="0" applyNumberFormat="1" applyFont="1" applyFill="1" applyBorder="1" applyAlignment="1">
      <alignment horizontal="center"/>
    </xf>
    <xf numFmtId="3" fontId="12" fillId="7" borderId="44" xfId="0" applyNumberFormat="1" applyFont="1" applyFill="1" applyBorder="1" applyAlignment="1">
      <alignment horizontal="center"/>
    </xf>
    <xf numFmtId="0" fontId="29" fillId="7" borderId="41" xfId="0" applyFont="1" applyFill="1" applyBorder="1" applyAlignment="1">
      <alignment horizontal="center"/>
    </xf>
    <xf numFmtId="0" fontId="29" fillId="7" borderId="42" xfId="0" applyFont="1" applyFill="1" applyBorder="1" applyAlignment="1">
      <alignment horizontal="center" vertical="center"/>
    </xf>
    <xf numFmtId="3" fontId="29" fillId="7" borderId="43" xfId="0" quotePrefix="1" applyNumberFormat="1" applyFont="1" applyFill="1" applyBorder="1" applyAlignment="1">
      <alignment horizontal="center"/>
    </xf>
    <xf numFmtId="3" fontId="29" fillId="7" borderId="29" xfId="0" applyNumberFormat="1" applyFont="1" applyFill="1" applyBorder="1" applyAlignment="1">
      <alignment horizontal="center"/>
    </xf>
    <xf numFmtId="3" fontId="29" fillId="7" borderId="44" xfId="0" applyNumberFormat="1" applyFont="1" applyFill="1" applyBorder="1" applyAlignment="1">
      <alignment horizontal="center"/>
    </xf>
    <xf numFmtId="37" fontId="9" fillId="0" borderId="0" xfId="0" quotePrefix="1" applyNumberFormat="1" applyFont="1"/>
    <xf numFmtId="0" fontId="8" fillId="7" borderId="45" xfId="0" applyFont="1" applyFill="1" applyBorder="1" applyAlignment="1">
      <alignment horizontal="center" vertical="center"/>
    </xf>
    <xf numFmtId="0" fontId="8" fillId="7" borderId="31" xfId="0" applyFont="1" applyFill="1" applyBorder="1" applyAlignment="1">
      <alignment horizontal="center" vertical="center"/>
    </xf>
    <xf numFmtId="37" fontId="8" fillId="7" borderId="17" xfId="0" quotePrefix="1" applyNumberFormat="1" applyFont="1" applyFill="1" applyBorder="1"/>
    <xf numFmtId="37" fontId="8" fillId="7" borderId="25" xfId="0" quotePrefix="1" applyNumberFormat="1" applyFont="1" applyFill="1" applyBorder="1"/>
    <xf numFmtId="37" fontId="8" fillId="0" borderId="0" xfId="0" quotePrefix="1" applyNumberFormat="1" applyFont="1"/>
    <xf numFmtId="3" fontId="12" fillId="8" borderId="46" xfId="0" quotePrefix="1" applyNumberFormat="1" applyFont="1" applyFill="1" applyBorder="1" applyAlignment="1">
      <alignment horizontal="center"/>
    </xf>
    <xf numFmtId="167" fontId="9" fillId="8" borderId="17" xfId="0" quotePrefix="1" applyNumberFormat="1" applyFont="1" applyFill="1" applyBorder="1"/>
    <xf numFmtId="167" fontId="9" fillId="0" borderId="0" xfId="0" quotePrefix="1" applyNumberFormat="1" applyFont="1"/>
    <xf numFmtId="0" fontId="4" fillId="7" borderId="45" xfId="0" applyFont="1" applyFill="1" applyBorder="1" applyAlignment="1">
      <alignment horizontal="center" vertical="center"/>
    </xf>
    <xf numFmtId="0" fontId="4" fillId="7" borderId="31" xfId="0" applyFont="1" applyFill="1" applyBorder="1" applyAlignment="1">
      <alignment horizontal="center" vertical="center"/>
    </xf>
    <xf numFmtId="37" fontId="4" fillId="7" borderId="17" xfId="0" quotePrefix="1" applyNumberFormat="1" applyFont="1" applyFill="1" applyBorder="1"/>
    <xf numFmtId="0" fontId="8" fillId="7" borderId="17" xfId="0" applyFont="1" applyFill="1" applyBorder="1" applyAlignment="1">
      <alignment horizontal="center" vertical="center"/>
    </xf>
    <xf numFmtId="0" fontId="4" fillId="7" borderId="17" xfId="0" applyFont="1" applyFill="1" applyBorder="1" applyAlignment="1">
      <alignment horizontal="center" vertical="center"/>
    </xf>
    <xf numFmtId="37" fontId="9" fillId="0" borderId="0" xfId="0" applyNumberFormat="1" applyFont="1"/>
    <xf numFmtId="168" fontId="8" fillId="7" borderId="17" xfId="4" applyNumberFormat="1" applyFont="1" applyFill="1" applyBorder="1" applyAlignment="1">
      <alignment horizontal="center"/>
    </xf>
    <xf numFmtId="168" fontId="8" fillId="7" borderId="25" xfId="4" applyNumberFormat="1" applyFont="1" applyFill="1" applyBorder="1" applyAlignment="1">
      <alignment horizontal="center"/>
    </xf>
    <xf numFmtId="168" fontId="8" fillId="0" borderId="0" xfId="4" applyNumberFormat="1" applyFont="1" applyFill="1" applyBorder="1" applyAlignment="1">
      <alignment horizontal="center"/>
    </xf>
    <xf numFmtId="3" fontId="12" fillId="8" borderId="46" xfId="0" applyNumberFormat="1" applyFont="1" applyFill="1" applyBorder="1" applyAlignment="1">
      <alignment horizontal="center"/>
    </xf>
    <xf numFmtId="168" fontId="4" fillId="7" borderId="17" xfId="4" applyNumberFormat="1" applyFont="1" applyFill="1" applyBorder="1" applyAlignment="1">
      <alignment horizontal="center"/>
    </xf>
    <xf numFmtId="168" fontId="4" fillId="7" borderId="25" xfId="4" applyNumberFormat="1" applyFont="1" applyFill="1" applyBorder="1" applyAlignment="1">
      <alignment horizontal="center"/>
    </xf>
    <xf numFmtId="0" fontId="9" fillId="7" borderId="4" xfId="0" applyFont="1" applyFill="1" applyBorder="1"/>
    <xf numFmtId="0" fontId="9" fillId="7" borderId="5" xfId="0" applyFont="1" applyFill="1" applyBorder="1"/>
    <xf numFmtId="37" fontId="12" fillId="7" borderId="47" xfId="0" applyNumberFormat="1" applyFont="1" applyFill="1" applyBorder="1"/>
    <xf numFmtId="37" fontId="12" fillId="7" borderId="6" xfId="0" applyNumberFormat="1" applyFont="1" applyFill="1" applyBorder="1"/>
    <xf numFmtId="37" fontId="12" fillId="0" borderId="0" xfId="0" applyNumberFormat="1" applyFont="1"/>
    <xf numFmtId="167" fontId="12" fillId="0" borderId="0" xfId="0" applyNumberFormat="1" applyFont="1"/>
    <xf numFmtId="0" fontId="3" fillId="7" borderId="4" xfId="0" applyFont="1" applyFill="1" applyBorder="1"/>
    <xf numFmtId="0" fontId="3" fillId="7" borderId="5" xfId="0" applyFont="1" applyFill="1" applyBorder="1"/>
    <xf numFmtId="37" fontId="29" fillId="7" borderId="47" xfId="0" applyNumberFormat="1" applyFont="1" applyFill="1" applyBorder="1"/>
    <xf numFmtId="37" fontId="29" fillId="7" borderId="6" xfId="0" applyNumberFormat="1" applyFont="1" applyFill="1" applyBorder="1"/>
    <xf numFmtId="3" fontId="9" fillId="0" borderId="0" xfId="0" applyNumberFormat="1" applyFont="1"/>
    <xf numFmtId="3" fontId="3" fillId="0" borderId="0" xfId="0" applyNumberFormat="1" applyFont="1"/>
    <xf numFmtId="0" fontId="29" fillId="7" borderId="42" xfId="0" applyFont="1" applyFill="1" applyBorder="1" applyAlignment="1">
      <alignment horizontal="center"/>
    </xf>
    <xf numFmtId="0" fontId="30" fillId="0" borderId="0" xfId="0" applyFont="1"/>
    <xf numFmtId="0" fontId="12" fillId="7" borderId="21" xfId="0" applyFont="1" applyFill="1" applyBorder="1" applyAlignment="1">
      <alignment horizontal="center"/>
    </xf>
    <xf numFmtId="0" fontId="12" fillId="7" borderId="22" xfId="0" applyFont="1" applyFill="1" applyBorder="1" applyAlignment="1">
      <alignment horizontal="center"/>
    </xf>
    <xf numFmtId="0" fontId="29" fillId="7" borderId="21" xfId="0" applyFont="1" applyFill="1" applyBorder="1" applyAlignment="1">
      <alignment horizontal="center"/>
    </xf>
    <xf numFmtId="0" fontId="29" fillId="7" borderId="22" xfId="0" applyFont="1" applyFill="1" applyBorder="1" applyAlignment="1">
      <alignment horizontal="center"/>
    </xf>
    <xf numFmtId="0" fontId="12" fillId="7" borderId="24" xfId="0" applyFont="1" applyFill="1" applyBorder="1" applyAlignment="1">
      <alignment horizontal="center"/>
    </xf>
    <xf numFmtId="0" fontId="12" fillId="7" borderId="17" xfId="0" applyFont="1" applyFill="1" applyBorder="1" applyAlignment="1">
      <alignment horizontal="center"/>
    </xf>
    <xf numFmtId="0" fontId="29" fillId="7" borderId="24" xfId="0" applyFont="1" applyFill="1" applyBorder="1" applyAlignment="1">
      <alignment horizontal="center"/>
    </xf>
    <xf numFmtId="0" fontId="29" fillId="7" borderId="17" xfId="0" applyFont="1" applyFill="1" applyBorder="1" applyAlignment="1">
      <alignment horizontal="center"/>
    </xf>
    <xf numFmtId="3" fontId="12" fillId="7" borderId="17" xfId="0" quotePrefix="1" applyNumberFormat="1" applyFont="1" applyFill="1" applyBorder="1" applyAlignment="1">
      <alignment horizontal="center"/>
    </xf>
    <xf numFmtId="3" fontId="12" fillId="7" borderId="17" xfId="0" applyNumberFormat="1" applyFont="1" applyFill="1" applyBorder="1" applyAlignment="1">
      <alignment horizontal="center"/>
    </xf>
    <xf numFmtId="3" fontId="12" fillId="7" borderId="25" xfId="0" applyNumberFormat="1" applyFont="1" applyFill="1" applyBorder="1" applyAlignment="1">
      <alignment horizontal="center"/>
    </xf>
    <xf numFmtId="3" fontId="29" fillId="7" borderId="17" xfId="0" quotePrefix="1" applyNumberFormat="1" applyFont="1" applyFill="1" applyBorder="1" applyAlignment="1">
      <alignment horizontal="center"/>
    </xf>
    <xf numFmtId="3" fontId="29" fillId="7" borderId="17" xfId="0" applyNumberFormat="1" applyFont="1" applyFill="1" applyBorder="1" applyAlignment="1">
      <alignment horizontal="center"/>
    </xf>
    <xf numFmtId="3" fontId="29" fillId="7" borderId="25" xfId="0" applyNumberFormat="1" applyFont="1" applyFill="1" applyBorder="1" applyAlignment="1">
      <alignment horizontal="center"/>
    </xf>
    <xf numFmtId="0" fontId="8" fillId="7" borderId="24" xfId="0" applyFont="1" applyFill="1" applyBorder="1" applyAlignment="1">
      <alignment horizontal="center" vertical="center"/>
    </xf>
    <xf numFmtId="0" fontId="4" fillId="7" borderId="24" xfId="0" applyFont="1" applyFill="1" applyBorder="1" applyAlignment="1">
      <alignment horizontal="center" vertical="center"/>
    </xf>
    <xf numFmtId="37" fontId="12" fillId="7" borderId="48" xfId="0" applyNumberFormat="1" applyFont="1" applyFill="1" applyBorder="1" applyAlignment="1">
      <alignment horizontal="center"/>
    </xf>
    <xf numFmtId="37" fontId="12" fillId="7" borderId="47" xfId="0" applyNumberFormat="1" applyFont="1" applyFill="1" applyBorder="1" applyAlignment="1">
      <alignment horizontal="center"/>
    </xf>
    <xf numFmtId="37" fontId="12" fillId="7" borderId="49" xfId="0" applyNumberFormat="1" applyFont="1" applyFill="1" applyBorder="1" applyAlignment="1">
      <alignment horizontal="center"/>
    </xf>
    <xf numFmtId="37" fontId="12" fillId="7" borderId="28" xfId="0" applyNumberFormat="1" applyFont="1" applyFill="1" applyBorder="1"/>
    <xf numFmtId="37" fontId="29" fillId="7" borderId="48" xfId="0" applyNumberFormat="1" applyFont="1" applyFill="1" applyBorder="1" applyAlignment="1">
      <alignment horizontal="center"/>
    </xf>
    <xf numFmtId="37" fontId="29" fillId="7" borderId="47" xfId="0" applyNumberFormat="1" applyFont="1" applyFill="1" applyBorder="1" applyAlignment="1">
      <alignment horizontal="center"/>
    </xf>
    <xf numFmtId="37" fontId="29" fillId="7" borderId="49" xfId="0" applyNumberFormat="1" applyFont="1" applyFill="1" applyBorder="1" applyAlignment="1">
      <alignment horizontal="center"/>
    </xf>
    <xf numFmtId="37" fontId="29" fillId="7" borderId="28" xfId="0" applyNumberFormat="1" applyFont="1" applyFill="1" applyBorder="1"/>
    <xf numFmtId="37" fontId="12" fillId="7" borderId="5" xfId="0" applyNumberFormat="1" applyFont="1" applyFill="1" applyBorder="1"/>
    <xf numFmtId="37" fontId="29" fillId="7" borderId="5" xfId="0" applyNumberFormat="1" applyFont="1" applyFill="1" applyBorder="1"/>
    <xf numFmtId="37" fontId="3" fillId="0" borderId="0" xfId="0" applyNumberFormat="1" applyFont="1"/>
    <xf numFmtId="0" fontId="8" fillId="7" borderId="24" xfId="0" quotePrefix="1" applyFont="1" applyFill="1" applyBorder="1" applyAlignment="1">
      <alignment horizontal="center" vertical="center"/>
    </xf>
    <xf numFmtId="0" fontId="4" fillId="7" borderId="24" xfId="0" quotePrefix="1" applyFont="1" applyFill="1" applyBorder="1" applyAlignment="1">
      <alignment horizontal="center" vertical="center"/>
    </xf>
    <xf numFmtId="49" fontId="31" fillId="0" borderId="0" xfId="0" applyNumberFormat="1" applyFont="1"/>
    <xf numFmtId="0" fontId="31" fillId="0" borderId="0" xfId="0" applyFont="1"/>
    <xf numFmtId="49" fontId="32" fillId="0" borderId="17" xfId="0" applyNumberFormat="1" applyFont="1" applyBorder="1" applyAlignment="1">
      <alignment horizontal="left"/>
    </xf>
    <xf numFmtId="49" fontId="32" fillId="0" borderId="17" xfId="0" applyNumberFormat="1" applyFont="1" applyBorder="1"/>
    <xf numFmtId="0" fontId="32" fillId="0" borderId="17" xfId="0" applyFont="1" applyBorder="1"/>
    <xf numFmtId="168" fontId="32" fillId="0" borderId="17" xfId="4" applyNumberFormat="1" applyFont="1" applyFill="1" applyBorder="1"/>
    <xf numFmtId="0" fontId="32" fillId="0" borderId="0" xfId="0" applyFont="1"/>
    <xf numFmtId="168" fontId="30" fillId="0" borderId="17" xfId="4" applyNumberFormat="1" applyFont="1" applyBorder="1"/>
    <xf numFmtId="168" fontId="32" fillId="0" borderId="0" xfId="0" applyNumberFormat="1" applyFont="1"/>
    <xf numFmtId="49" fontId="32" fillId="0" borderId="0" xfId="0" applyNumberFormat="1" applyFont="1"/>
    <xf numFmtId="168" fontId="32" fillId="0" borderId="0" xfId="4" applyNumberFormat="1" applyFont="1"/>
    <xf numFmtId="0" fontId="9" fillId="0" borderId="10" xfId="0" applyFont="1" applyBorder="1"/>
    <xf numFmtId="10" fontId="9" fillId="0" borderId="0" xfId="0" applyNumberFormat="1" applyFont="1"/>
    <xf numFmtId="0" fontId="9" fillId="0" borderId="13" xfId="0" applyFont="1" applyBorder="1"/>
    <xf numFmtId="0" fontId="8" fillId="0" borderId="10" xfId="0" applyFont="1" applyBorder="1"/>
    <xf numFmtId="0" fontId="12" fillId="8" borderId="17" xfId="0" applyFont="1" applyFill="1" applyBorder="1" applyAlignment="1">
      <alignment horizontal="center"/>
    </xf>
    <xf numFmtId="0" fontId="12" fillId="8" borderId="18" xfId="0" quotePrefix="1" applyFont="1" applyFill="1" applyBorder="1" applyAlignment="1">
      <alignment horizontal="center"/>
    </xf>
    <xf numFmtId="7" fontId="9" fillId="0" borderId="17" xfId="0" applyNumberFormat="1" applyFont="1" applyBorder="1"/>
    <xf numFmtId="0" fontId="19" fillId="0" borderId="4" xfId="0" applyFont="1" applyBorder="1"/>
    <xf numFmtId="0" fontId="19" fillId="0" borderId="5" xfId="0" applyFont="1" applyBorder="1"/>
    <xf numFmtId="0" fontId="19" fillId="0" borderId="6" xfId="0" applyFont="1" applyBorder="1"/>
    <xf numFmtId="49" fontId="26" fillId="0" borderId="0" xfId="3" applyNumberFormat="1" applyFont="1" applyAlignment="1">
      <alignment horizontal="left" wrapText="1"/>
    </xf>
    <xf numFmtId="49" fontId="21" fillId="0" borderId="0" xfId="3" applyNumberFormat="1" applyFont="1"/>
    <xf numFmtId="49" fontId="26" fillId="0" borderId="24" xfId="3" applyNumberFormat="1" applyFont="1" applyBorder="1" applyAlignment="1">
      <alignment horizontal="center" wrapText="1"/>
    </xf>
    <xf numFmtId="49" fontId="26" fillId="0" borderId="17" xfId="3" applyNumberFormat="1" applyFont="1" applyBorder="1" applyAlignment="1">
      <alignment horizontal="center" wrapText="1"/>
    </xf>
    <xf numFmtId="49" fontId="26" fillId="0" borderId="25" xfId="3" applyNumberFormat="1" applyFont="1" applyBorder="1" applyAlignment="1">
      <alignment horizontal="center" wrapText="1"/>
    </xf>
    <xf numFmtId="49" fontId="26" fillId="0" borderId="0" xfId="3" applyNumberFormat="1" applyFont="1"/>
    <xf numFmtId="49" fontId="26" fillId="0" borderId="26" xfId="3" applyNumberFormat="1" applyFont="1" applyBorder="1" applyAlignment="1">
      <alignment horizontal="center" wrapText="1"/>
    </xf>
    <xf numFmtId="49" fontId="26" fillId="0" borderId="27" xfId="3" applyNumberFormat="1" applyFont="1" applyBorder="1" applyAlignment="1">
      <alignment horizontal="center" wrapText="1"/>
    </xf>
    <xf numFmtId="49" fontId="26" fillId="0" borderId="28" xfId="3" applyNumberFormat="1" applyFont="1" applyBorder="1" applyAlignment="1">
      <alignment horizontal="center" wrapText="1"/>
    </xf>
    <xf numFmtId="49" fontId="26" fillId="0" borderId="53" xfId="3" applyNumberFormat="1" applyFont="1" applyBorder="1"/>
    <xf numFmtId="49" fontId="26" fillId="0" borderId="54" xfId="3" applyNumberFormat="1" applyFont="1" applyBorder="1"/>
    <xf numFmtId="49" fontId="26" fillId="0" borderId="55" xfId="3" applyNumberFormat="1" applyFont="1" applyBorder="1"/>
    <xf numFmtId="0" fontId="33" fillId="0" borderId="0" xfId="0" applyFont="1"/>
    <xf numFmtId="0" fontId="21" fillId="0" borderId="0" xfId="3" applyFont="1"/>
    <xf numFmtId="0" fontId="2" fillId="0" borderId="0" xfId="6" applyFont="1"/>
    <xf numFmtId="0" fontId="22" fillId="0" borderId="0" xfId="0" applyFont="1" applyAlignment="1">
      <alignment horizontal="left"/>
    </xf>
    <xf numFmtId="6" fontId="19" fillId="0" borderId="0" xfId="0" applyNumberFormat="1" applyFont="1"/>
    <xf numFmtId="3" fontId="19" fillId="0" borderId="0" xfId="0" applyNumberFormat="1" applyFont="1"/>
    <xf numFmtId="6" fontId="21" fillId="0" borderId="0" xfId="0" applyNumberFormat="1" applyFont="1"/>
    <xf numFmtId="0" fontId="22" fillId="2" borderId="7" xfId="0" applyFont="1" applyFill="1" applyBorder="1"/>
    <xf numFmtId="0" fontId="22" fillId="2" borderId="37" xfId="0" applyFont="1" applyFill="1" applyBorder="1" applyAlignment="1">
      <alignment horizontal="center"/>
    </xf>
    <xf numFmtId="3" fontId="22" fillId="10" borderId="7" xfId="0" applyNumberFormat="1" applyFont="1" applyFill="1" applyBorder="1" applyAlignment="1">
      <alignment horizontal="center" vertical="center" wrapText="1"/>
    </xf>
    <xf numFmtId="0" fontId="22" fillId="10" borderId="7"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8" xfId="0" applyFont="1" applyFill="1" applyBorder="1"/>
    <xf numFmtId="167" fontId="22" fillId="5" borderId="12" xfId="0" applyNumberFormat="1" applyFont="1" applyFill="1" applyBorder="1"/>
    <xf numFmtId="0" fontId="19" fillId="0" borderId="9" xfId="0" applyFont="1" applyBorder="1"/>
    <xf numFmtId="6" fontId="22" fillId="0" borderId="37" xfId="0" applyNumberFormat="1" applyFont="1" applyBorder="1" applyAlignment="1">
      <alignment horizontal="center" wrapText="1"/>
    </xf>
    <xf numFmtId="6" fontId="22" fillId="0" borderId="9" xfId="0" applyNumberFormat="1" applyFont="1" applyBorder="1" applyAlignment="1">
      <alignment horizontal="center" wrapText="1"/>
    </xf>
    <xf numFmtId="10" fontId="26" fillId="0" borderId="3" xfId="3" applyNumberFormat="1" applyFont="1" applyBorder="1" applyAlignment="1">
      <alignment wrapText="1"/>
    </xf>
    <xf numFmtId="0" fontId="19" fillId="0" borderId="10" xfId="0" applyFont="1" applyBorder="1"/>
    <xf numFmtId="167" fontId="19" fillId="0" borderId="13" xfId="0" applyNumberFormat="1" applyFont="1" applyBorder="1"/>
    <xf numFmtId="6" fontId="19" fillId="0" borderId="9" xfId="0" applyNumberFormat="1" applyFont="1" applyBorder="1"/>
    <xf numFmtId="6" fontId="21" fillId="0" borderId="9" xfId="0" applyNumberFormat="1" applyFont="1" applyBorder="1"/>
    <xf numFmtId="6" fontId="22" fillId="2" borderId="7" xfId="0" applyNumberFormat="1" applyFont="1" applyFill="1" applyBorder="1"/>
    <xf numFmtId="6" fontId="26" fillId="2" borderId="7" xfId="0" applyNumberFormat="1" applyFont="1" applyFill="1" applyBorder="1"/>
    <xf numFmtId="6" fontId="22" fillId="10" borderId="7" xfId="0" applyNumberFormat="1" applyFont="1" applyFill="1" applyBorder="1"/>
    <xf numFmtId="10" fontId="26" fillId="10" borderId="12" xfId="2" applyNumberFormat="1" applyFont="1" applyFill="1" applyBorder="1"/>
    <xf numFmtId="0" fontId="0" fillId="0" borderId="17" xfId="0" applyBorder="1" applyAlignment="1">
      <alignment horizontal="right"/>
    </xf>
    <xf numFmtId="9" fontId="0" fillId="0" borderId="17" xfId="0" applyNumberFormat="1" applyBorder="1"/>
    <xf numFmtId="1" fontId="0" fillId="0" borderId="17" xfId="0" applyNumberFormat="1" applyBorder="1" applyAlignment="1">
      <alignment horizontal="right"/>
    </xf>
    <xf numFmtId="166" fontId="0" fillId="0" borderId="17" xfId="1" applyNumberFormat="1" applyFont="1" applyBorder="1"/>
    <xf numFmtId="166" fontId="0" fillId="0" borderId="17" xfId="0" applyNumberFormat="1" applyBorder="1"/>
    <xf numFmtId="0" fontId="17" fillId="0" borderId="17" xfId="0" applyFont="1" applyBorder="1" applyAlignment="1">
      <alignment horizontal="center" vertical="center"/>
    </xf>
    <xf numFmtId="0" fontId="0" fillId="0" borderId="17" xfId="0" applyBorder="1" applyAlignment="1">
      <alignment horizontal="center"/>
    </xf>
    <xf numFmtId="3" fontId="0" fillId="0" borderId="17" xfId="0" applyNumberFormat="1" applyBorder="1"/>
    <xf numFmtId="0" fontId="17" fillId="11" borderId="17" xfId="0" applyFont="1" applyFill="1" applyBorder="1" applyAlignment="1">
      <alignment horizontal="center"/>
    </xf>
    <xf numFmtId="0" fontId="17" fillId="11" borderId="17" xfId="0" applyFont="1" applyFill="1" applyBorder="1"/>
    <xf numFmtId="0" fontId="17" fillId="0" borderId="18" xfId="0" applyFont="1" applyBorder="1" applyAlignment="1">
      <alignment horizontal="centerContinuous" wrapText="1"/>
    </xf>
    <xf numFmtId="0" fontId="17" fillId="0" borderId="20" xfId="0" applyFont="1" applyBorder="1" applyAlignment="1">
      <alignment horizontal="centerContinuous" wrapText="1"/>
    </xf>
    <xf numFmtId="168" fontId="17" fillId="11" borderId="17" xfId="4" applyNumberFormat="1" applyFont="1" applyFill="1" applyBorder="1"/>
    <xf numFmtId="0" fontId="17" fillId="0" borderId="30" xfId="0" applyFont="1" applyBorder="1" applyAlignment="1">
      <alignment horizontal="center" vertical="center"/>
    </xf>
    <xf numFmtId="0" fontId="17" fillId="0" borderId="30" xfId="0" applyFont="1" applyBorder="1" applyAlignment="1">
      <alignment horizontal="center"/>
    </xf>
    <xf numFmtId="37" fontId="17" fillId="11" borderId="17" xfId="0" applyNumberFormat="1" applyFont="1" applyFill="1" applyBorder="1"/>
    <xf numFmtId="9" fontId="0" fillId="0" borderId="0" xfId="2" applyFont="1"/>
    <xf numFmtId="165" fontId="17" fillId="11" borderId="17" xfId="2" applyNumberFormat="1" applyFont="1" applyFill="1" applyBorder="1"/>
    <xf numFmtId="0" fontId="0" fillId="0" borderId="31" xfId="0" applyBorder="1" applyAlignment="1">
      <alignment horizontal="center"/>
    </xf>
    <xf numFmtId="0" fontId="0" fillId="0" borderId="31" xfId="0" applyBorder="1"/>
    <xf numFmtId="37" fontId="0" fillId="0" borderId="17" xfId="0" applyNumberFormat="1" applyBorder="1"/>
    <xf numFmtId="165" fontId="0" fillId="0" borderId="17" xfId="2" applyNumberFormat="1" applyFont="1" applyBorder="1"/>
    <xf numFmtId="37" fontId="9" fillId="7" borderId="17" xfId="0" quotePrefix="1" applyNumberFormat="1" applyFont="1" applyFill="1" applyBorder="1"/>
    <xf numFmtId="37" fontId="9" fillId="7" borderId="25" xfId="0" quotePrefix="1" applyNumberFormat="1" applyFont="1" applyFill="1" applyBorder="1"/>
    <xf numFmtId="3" fontId="0" fillId="0" borderId="0" xfId="0" applyNumberFormat="1"/>
    <xf numFmtId="37" fontId="27" fillId="0" borderId="0" xfId="0" applyNumberFormat="1" applyFont="1"/>
    <xf numFmtId="0" fontId="17" fillId="0" borderId="24" xfId="0" applyFont="1" applyBorder="1"/>
    <xf numFmtId="0" fontId="0" fillId="0" borderId="25" xfId="0" quotePrefix="1" applyBorder="1"/>
    <xf numFmtId="0" fontId="17" fillId="0" borderId="26" xfId="0" applyFont="1" applyBorder="1"/>
    <xf numFmtId="0" fontId="0" fillId="0" borderId="28" xfId="0" applyBorder="1"/>
    <xf numFmtId="0" fontId="15" fillId="12" borderId="59" xfId="0" applyFont="1" applyFill="1" applyBorder="1" applyAlignment="1">
      <alignment horizontal="center"/>
    </xf>
    <xf numFmtId="0" fontId="15" fillId="12" borderId="59" xfId="0" applyFont="1" applyFill="1" applyBorder="1"/>
    <xf numFmtId="0" fontId="17" fillId="11" borderId="56" xfId="0" applyFont="1" applyFill="1" applyBorder="1" applyAlignment="1">
      <alignment horizontal="centerContinuous"/>
    </xf>
    <xf numFmtId="0" fontId="17" fillId="11" borderId="58" xfId="0" applyFont="1" applyFill="1" applyBorder="1" applyAlignment="1">
      <alignment horizontal="centerContinuous"/>
    </xf>
    <xf numFmtId="168" fontId="17" fillId="11" borderId="59" xfId="4" applyNumberFormat="1" applyFont="1" applyFill="1" applyBorder="1"/>
    <xf numFmtId="0" fontId="0" fillId="0" borderId="59" xfId="0" applyBorder="1" applyAlignment="1">
      <alignment horizontal="center"/>
    </xf>
    <xf numFmtId="0" fontId="0" fillId="0" borderId="59" xfId="0" applyBorder="1"/>
    <xf numFmtId="168" fontId="0" fillId="0" borderId="59" xfId="0" applyNumberFormat="1" applyBorder="1"/>
    <xf numFmtId="168" fontId="17" fillId="11" borderId="63" xfId="4" applyNumberFormat="1" applyFont="1" applyFill="1" applyBorder="1"/>
    <xf numFmtId="168" fontId="17" fillId="11" borderId="64" xfId="4" applyNumberFormat="1" applyFont="1" applyFill="1" applyBorder="1"/>
    <xf numFmtId="37" fontId="0" fillId="0" borderId="0" xfId="0" applyNumberFormat="1"/>
    <xf numFmtId="0" fontId="0" fillId="0" borderId="51" xfId="0" applyBorder="1"/>
    <xf numFmtId="0" fontId="0" fillId="0" borderId="0" xfId="0" applyAlignment="1">
      <alignment wrapText="1"/>
    </xf>
    <xf numFmtId="168" fontId="0" fillId="0" borderId="0" xfId="0" applyNumberFormat="1"/>
    <xf numFmtId="0" fontId="17" fillId="0" borderId="0" xfId="0" applyFont="1" applyAlignment="1">
      <alignment horizontal="center" wrapText="1"/>
    </xf>
    <xf numFmtId="0" fontId="36" fillId="0" borderId="0" xfId="6" applyFont="1"/>
    <xf numFmtId="0" fontId="30" fillId="0" borderId="0" xfId="3" applyFont="1"/>
    <xf numFmtId="49" fontId="17" fillId="0" borderId="0" xfId="0" applyNumberFormat="1" applyFont="1"/>
    <xf numFmtId="168" fontId="30" fillId="0" borderId="0" xfId="4" applyNumberFormat="1" applyFont="1"/>
    <xf numFmtId="0" fontId="16" fillId="0" borderId="0" xfId="0" applyFont="1"/>
    <xf numFmtId="0" fontId="37" fillId="0" borderId="0" xfId="0" applyFont="1"/>
    <xf numFmtId="164" fontId="17" fillId="0" borderId="0" xfId="0" applyNumberFormat="1" applyFont="1" applyAlignment="1">
      <alignment horizontal="left"/>
    </xf>
    <xf numFmtId="168" fontId="26" fillId="0" borderId="24" xfId="4" applyNumberFormat="1" applyFont="1" applyFill="1" applyBorder="1" applyAlignment="1">
      <alignment horizontal="center" wrapText="1"/>
    </xf>
    <xf numFmtId="168" fontId="26" fillId="0" borderId="17" xfId="4" applyNumberFormat="1" applyFont="1" applyFill="1" applyBorder="1" applyAlignment="1">
      <alignment horizontal="center" wrapText="1"/>
    </xf>
    <xf numFmtId="168" fontId="26" fillId="0" borderId="25" xfId="4" applyNumberFormat="1" applyFont="1" applyFill="1" applyBorder="1" applyAlignment="1">
      <alignment horizontal="center" wrapText="1"/>
    </xf>
    <xf numFmtId="49" fontId="17" fillId="0" borderId="8" xfId="0" applyNumberFormat="1" applyFont="1" applyBorder="1"/>
    <xf numFmtId="0" fontId="0" fillId="0" borderId="36" xfId="0" applyBorder="1"/>
    <xf numFmtId="49" fontId="0" fillId="0" borderId="12" xfId="0" applyNumberFormat="1" applyBorder="1" applyAlignment="1">
      <alignment horizontal="center"/>
    </xf>
    <xf numFmtId="0" fontId="17" fillId="0" borderId="5" xfId="0" applyFont="1" applyBorder="1" applyAlignment="1">
      <alignment horizontal="center"/>
    </xf>
    <xf numFmtId="168" fontId="37" fillId="0" borderId="5" xfId="4" applyNumberFormat="1" applyFont="1" applyBorder="1" applyAlignment="1">
      <alignment horizontal="center"/>
    </xf>
    <xf numFmtId="49" fontId="17" fillId="0" borderId="1" xfId="0" applyNumberFormat="1" applyFont="1" applyBorder="1" applyAlignment="1">
      <alignment wrapText="1"/>
    </xf>
    <xf numFmtId="0" fontId="17" fillId="0" borderId="2" xfId="0" applyFont="1" applyBorder="1" applyAlignment="1">
      <alignment wrapText="1"/>
    </xf>
    <xf numFmtId="49" fontId="17" fillId="0" borderId="3" xfId="0" applyNumberFormat="1" applyFont="1" applyBorder="1" applyAlignment="1">
      <alignment horizontal="center" wrapText="1"/>
    </xf>
    <xf numFmtId="0" fontId="17" fillId="0" borderId="10" xfId="0" applyFont="1" applyBorder="1" applyAlignment="1">
      <alignment horizontal="center" wrapText="1"/>
    </xf>
    <xf numFmtId="0" fontId="17" fillId="0" borderId="13" xfId="0" applyFont="1" applyBorder="1" applyAlignment="1">
      <alignment horizontal="center" wrapText="1"/>
    </xf>
    <xf numFmtId="168" fontId="37" fillId="0" borderId="10" xfId="4" applyNumberFormat="1" applyFont="1" applyBorder="1" applyAlignment="1">
      <alignment horizontal="center" wrapText="1"/>
    </xf>
    <xf numFmtId="168" fontId="37" fillId="0" borderId="0" xfId="4" applyNumberFormat="1" applyFont="1" applyBorder="1" applyAlignment="1">
      <alignment horizontal="center" wrapText="1"/>
    </xf>
    <xf numFmtId="168" fontId="37" fillId="0" borderId="13" xfId="4" applyNumberFormat="1" applyFont="1" applyBorder="1" applyAlignment="1">
      <alignment horizontal="center" wrapText="1"/>
    </xf>
    <xf numFmtId="168" fontId="37" fillId="0" borderId="37" xfId="4" applyNumberFormat="1" applyFont="1" applyBorder="1" applyAlignment="1">
      <alignment horizontal="center" wrapText="1"/>
    </xf>
    <xf numFmtId="0" fontId="0" fillId="0" borderId="1" xfId="0" applyBorder="1"/>
    <xf numFmtId="49" fontId="0" fillId="0" borderId="3" xfId="0" applyNumberFormat="1" applyBorder="1" applyAlignment="1">
      <alignment horizontal="center"/>
    </xf>
    <xf numFmtId="38" fontId="0" fillId="0" borderId="2" xfId="0" applyNumberFormat="1" applyBorder="1"/>
    <xf numFmtId="38" fontId="0" fillId="0" borderId="3" xfId="0" applyNumberFormat="1" applyBorder="1"/>
    <xf numFmtId="38" fontId="0" fillId="0" borderId="1" xfId="0" applyNumberFormat="1" applyBorder="1"/>
    <xf numFmtId="168" fontId="30" fillId="0" borderId="1" xfId="4" applyNumberFormat="1" applyFont="1" applyBorder="1"/>
    <xf numFmtId="168" fontId="30" fillId="0" borderId="2" xfId="4" applyNumberFormat="1" applyFont="1" applyBorder="1"/>
    <xf numFmtId="168" fontId="30" fillId="0" borderId="3" xfId="4" applyNumberFormat="1" applyFont="1" applyBorder="1"/>
    <xf numFmtId="168" fontId="30" fillId="0" borderId="37" xfId="4" applyNumberFormat="1" applyFont="1" applyBorder="1"/>
    <xf numFmtId="49" fontId="0" fillId="0" borderId="13" xfId="0" applyNumberFormat="1" applyBorder="1" applyAlignment="1">
      <alignment horizontal="center"/>
    </xf>
    <xf numFmtId="38" fontId="0" fillId="0" borderId="0" xfId="0" applyNumberFormat="1"/>
    <xf numFmtId="38" fontId="0" fillId="0" borderId="13" xfId="0" applyNumberFormat="1" applyBorder="1"/>
    <xf numFmtId="38" fontId="0" fillId="0" borderId="10" xfId="0" applyNumberFormat="1" applyBorder="1"/>
    <xf numFmtId="168" fontId="30" fillId="0" borderId="10" xfId="4" applyNumberFormat="1" applyFont="1" applyBorder="1"/>
    <xf numFmtId="168" fontId="30" fillId="0" borderId="0" xfId="4" applyNumberFormat="1" applyFont="1" applyBorder="1"/>
    <xf numFmtId="168" fontId="30" fillId="0" borderId="13" xfId="4" applyNumberFormat="1" applyFont="1" applyBorder="1"/>
    <xf numFmtId="168" fontId="30" fillId="0" borderId="9" xfId="4" applyNumberFormat="1" applyFont="1" applyBorder="1"/>
    <xf numFmtId="49" fontId="0" fillId="0" borderId="1" xfId="0" applyNumberFormat="1" applyBorder="1"/>
    <xf numFmtId="0" fontId="0" fillId="0" borderId="2" xfId="0" applyBorder="1"/>
    <xf numFmtId="38" fontId="0" fillId="0" borderId="51" xfId="0" applyNumberFormat="1" applyBorder="1"/>
    <xf numFmtId="38" fontId="0" fillId="0" borderId="69" xfId="0" applyNumberFormat="1" applyBorder="1"/>
    <xf numFmtId="38" fontId="0" fillId="0" borderId="70" xfId="0" applyNumberFormat="1" applyBorder="1"/>
    <xf numFmtId="168" fontId="30" fillId="0" borderId="70" xfId="4" applyNumberFormat="1" applyFont="1" applyBorder="1"/>
    <xf numFmtId="168" fontId="30" fillId="0" borderId="51" xfId="4" applyNumberFormat="1" applyFont="1" applyBorder="1"/>
    <xf numFmtId="168" fontId="30" fillId="0" borderId="69" xfId="4" applyNumberFormat="1" applyFont="1" applyBorder="1"/>
    <xf numFmtId="49" fontId="0" fillId="0" borderId="4" xfId="0" applyNumberFormat="1" applyBorder="1"/>
    <xf numFmtId="0" fontId="0" fillId="0" borderId="5" xfId="0" applyBorder="1"/>
    <xf numFmtId="49" fontId="0" fillId="0" borderId="6" xfId="0" applyNumberFormat="1" applyBorder="1" applyAlignment="1">
      <alignment horizontal="center"/>
    </xf>
    <xf numFmtId="0" fontId="0" fillId="0" borderId="4" xfId="0" applyBorder="1"/>
    <xf numFmtId="49" fontId="0" fillId="0" borderId="4" xfId="0" applyNumberFormat="1" applyBorder="1" applyAlignment="1">
      <alignment horizontal="center" wrapText="1"/>
    </xf>
    <xf numFmtId="38" fontId="0" fillId="0" borderId="47" xfId="0" applyNumberFormat="1" applyBorder="1"/>
    <xf numFmtId="38" fontId="0" fillId="0" borderId="68" xfId="0" applyNumberFormat="1" applyBorder="1"/>
    <xf numFmtId="38" fontId="0" fillId="0" borderId="5" xfId="0" applyNumberFormat="1" applyBorder="1"/>
    <xf numFmtId="38" fontId="0" fillId="0" borderId="48" xfId="0" applyNumberFormat="1" applyBorder="1"/>
    <xf numFmtId="168" fontId="30" fillId="0" borderId="48" xfId="4" applyNumberFormat="1" applyFont="1" applyBorder="1"/>
    <xf numFmtId="168" fontId="30" fillId="0" borderId="47" xfId="4" applyNumberFormat="1" applyFont="1" applyBorder="1"/>
    <xf numFmtId="168" fontId="30" fillId="0" borderId="68" xfId="4" applyNumberFormat="1" applyFont="1" applyBorder="1"/>
    <xf numFmtId="168" fontId="30" fillId="0" borderId="11" xfId="4" applyNumberFormat="1" applyFont="1" applyBorder="1"/>
    <xf numFmtId="49" fontId="0" fillId="11" borderId="0" xfId="0" applyNumberFormat="1" applyFill="1"/>
    <xf numFmtId="0" fontId="0" fillId="11" borderId="0" xfId="0" applyFill="1"/>
    <xf numFmtId="49" fontId="0" fillId="11" borderId="0" xfId="0" applyNumberFormat="1" applyFill="1" applyAlignment="1">
      <alignment horizontal="center"/>
    </xf>
    <xf numFmtId="38" fontId="0" fillId="11" borderId="10" xfId="0" applyNumberFormat="1" applyFill="1" applyBorder="1"/>
    <xf numFmtId="38" fontId="0" fillId="11" borderId="0" xfId="0" applyNumberFormat="1" applyFill="1"/>
    <xf numFmtId="38" fontId="0" fillId="11" borderId="13" xfId="0" applyNumberFormat="1" applyFill="1" applyBorder="1"/>
    <xf numFmtId="168" fontId="30" fillId="11" borderId="10" xfId="4" applyNumberFormat="1" applyFont="1" applyFill="1" applyBorder="1"/>
    <xf numFmtId="168" fontId="30" fillId="11" borderId="0" xfId="4" applyNumberFormat="1" applyFont="1" applyFill="1" applyBorder="1"/>
    <xf numFmtId="168" fontId="30" fillId="11" borderId="13" xfId="4" applyNumberFormat="1" applyFont="1" applyFill="1" applyBorder="1"/>
    <xf numFmtId="168" fontId="30" fillId="11" borderId="9" xfId="4" applyNumberFormat="1" applyFont="1" applyFill="1" applyBorder="1"/>
    <xf numFmtId="49" fontId="0" fillId="0" borderId="11" xfId="0" applyNumberFormat="1" applyBorder="1" applyAlignment="1">
      <alignment horizontal="center" wrapText="1"/>
    </xf>
    <xf numFmtId="49" fontId="0" fillId="0" borderId="5" xfId="0" applyNumberFormat="1" applyBorder="1" applyAlignment="1">
      <alignment horizontal="center"/>
    </xf>
    <xf numFmtId="49" fontId="0" fillId="0" borderId="0" xfId="0" applyNumberFormat="1" applyAlignment="1">
      <alignment horizontal="center"/>
    </xf>
    <xf numFmtId="49" fontId="0" fillId="0" borderId="7" xfId="0" applyNumberFormat="1" applyBorder="1" applyAlignment="1">
      <alignment horizontal="center" wrapText="1"/>
    </xf>
    <xf numFmtId="49" fontId="0" fillId="0" borderId="2" xfId="0" applyNumberFormat="1" applyBorder="1" applyAlignment="1">
      <alignment horizontal="center"/>
    </xf>
    <xf numFmtId="49" fontId="0" fillId="0" borderId="10" xfId="0" applyNumberFormat="1" applyBorder="1"/>
    <xf numFmtId="49" fontId="0" fillId="0" borderId="0" xfId="0" applyNumberFormat="1"/>
    <xf numFmtId="49" fontId="39" fillId="0" borderId="0" xfId="0" applyNumberFormat="1" applyFont="1"/>
    <xf numFmtId="49" fontId="40" fillId="0" borderId="0" xfId="0" applyNumberFormat="1" applyFont="1"/>
    <xf numFmtId="0" fontId="40" fillId="0" borderId="0" xfId="0" applyFont="1"/>
    <xf numFmtId="0" fontId="41" fillId="0" borderId="0" xfId="0" applyFont="1"/>
    <xf numFmtId="0" fontId="17" fillId="2" borderId="3"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3" xfId="0" applyFont="1" applyFill="1" applyBorder="1" applyAlignment="1">
      <alignment horizontal="center" vertical="center"/>
    </xf>
    <xf numFmtId="49" fontId="17" fillId="0" borderId="0" xfId="0" applyNumberFormat="1" applyFont="1" applyAlignment="1">
      <alignment wrapText="1"/>
    </xf>
    <xf numFmtId="0" fontId="17" fillId="2" borderId="26" xfId="0" applyFont="1" applyFill="1" applyBorder="1" applyAlignment="1">
      <alignment horizontal="center" wrapText="1"/>
    </xf>
    <xf numFmtId="0" fontId="17" fillId="2" borderId="27" xfId="0" applyFont="1" applyFill="1" applyBorder="1" applyAlignment="1">
      <alignment horizontal="center" wrapText="1"/>
    </xf>
    <xf numFmtId="0" fontId="17" fillId="2" borderId="28" xfId="0" applyFont="1" applyFill="1" applyBorder="1" applyAlignment="1">
      <alignment horizontal="center" wrapText="1"/>
    </xf>
    <xf numFmtId="0" fontId="17" fillId="2" borderId="72" xfId="0" applyFont="1" applyFill="1" applyBorder="1" applyAlignment="1">
      <alignment horizontal="center" wrapText="1"/>
    </xf>
    <xf numFmtId="0" fontId="17" fillId="2" borderId="29" xfId="0" applyFont="1" applyFill="1" applyBorder="1" applyAlignment="1">
      <alignment horizontal="center" wrapText="1"/>
    </xf>
    <xf numFmtId="0" fontId="17" fillId="2" borderId="44" xfId="0" applyFont="1" applyFill="1" applyBorder="1" applyAlignment="1">
      <alignment horizontal="center" wrapText="1"/>
    </xf>
    <xf numFmtId="0" fontId="37" fillId="2" borderId="26" xfId="0" applyFont="1" applyFill="1" applyBorder="1" applyAlignment="1">
      <alignment horizontal="center" wrapText="1"/>
    </xf>
    <xf numFmtId="0" fontId="37" fillId="2" borderId="27" xfId="0" applyFont="1" applyFill="1" applyBorder="1" applyAlignment="1">
      <alignment horizontal="center" wrapText="1"/>
    </xf>
    <xf numFmtId="0" fontId="37" fillId="2" borderId="28" xfId="0" applyFont="1" applyFill="1" applyBorder="1" applyAlignment="1">
      <alignment horizontal="center" wrapText="1"/>
    </xf>
    <xf numFmtId="0" fontId="30" fillId="0" borderId="0" xfId="0" applyFont="1" applyAlignment="1">
      <alignment wrapText="1"/>
    </xf>
    <xf numFmtId="168" fontId="0" fillId="0" borderId="1" xfId="4" applyNumberFormat="1" applyFont="1" applyBorder="1"/>
    <xf numFmtId="38" fontId="30" fillId="0" borderId="1" xfId="0" applyNumberFormat="1" applyFont="1" applyBorder="1"/>
    <xf numFmtId="38" fontId="30" fillId="0" borderId="2" xfId="0" applyNumberFormat="1" applyFont="1" applyBorder="1"/>
    <xf numFmtId="38" fontId="30" fillId="0" borderId="3" xfId="0" applyNumberFormat="1" applyFont="1" applyBorder="1"/>
    <xf numFmtId="168" fontId="0" fillId="0" borderId="10" xfId="4" applyNumberFormat="1" applyFont="1" applyBorder="1"/>
    <xf numFmtId="168" fontId="0" fillId="0" borderId="0" xfId="4" applyNumberFormat="1" applyFont="1" applyBorder="1"/>
    <xf numFmtId="168" fontId="0" fillId="0" borderId="13" xfId="4" applyNumberFormat="1" applyFont="1" applyBorder="1"/>
    <xf numFmtId="168" fontId="30" fillId="0" borderId="10" xfId="4" applyNumberFormat="1" applyFont="1" applyFill="1" applyBorder="1"/>
    <xf numFmtId="168" fontId="30" fillId="0" borderId="0" xfId="4" applyNumberFormat="1" applyFont="1" applyFill="1" applyBorder="1"/>
    <xf numFmtId="168" fontId="30" fillId="0" borderId="13" xfId="4" applyNumberFormat="1" applyFont="1" applyFill="1" applyBorder="1"/>
    <xf numFmtId="38" fontId="30" fillId="0" borderId="10" xfId="0" applyNumberFormat="1" applyFont="1" applyBorder="1"/>
    <xf numFmtId="38" fontId="30" fillId="0" borderId="0" xfId="0" applyNumberFormat="1" applyFont="1"/>
    <xf numFmtId="38" fontId="30" fillId="0" borderId="13" xfId="0" applyNumberFormat="1" applyFont="1" applyBorder="1"/>
    <xf numFmtId="38" fontId="16" fillId="0" borderId="0" xfId="0" applyNumberFormat="1" applyFont="1"/>
    <xf numFmtId="168" fontId="30" fillId="6" borderId="10" xfId="4" applyNumberFormat="1" applyFont="1" applyFill="1" applyBorder="1"/>
    <xf numFmtId="168" fontId="30" fillId="6" borderId="0" xfId="4" applyNumberFormat="1" applyFont="1" applyFill="1" applyBorder="1"/>
    <xf numFmtId="168" fontId="0" fillId="6" borderId="10" xfId="4" applyNumberFormat="1" applyFont="1" applyFill="1" applyBorder="1"/>
    <xf numFmtId="38" fontId="0" fillId="0" borderId="4" xfId="0" applyNumberFormat="1" applyBorder="1"/>
    <xf numFmtId="168" fontId="0" fillId="0" borderId="4" xfId="4" applyNumberFormat="1" applyFont="1" applyBorder="1"/>
    <xf numFmtId="38" fontId="0" fillId="0" borderId="6" xfId="0" applyNumberFormat="1" applyBorder="1"/>
    <xf numFmtId="38" fontId="30" fillId="0" borderId="4" xfId="0" applyNumberFormat="1" applyFont="1" applyBorder="1"/>
    <xf numFmtId="38" fontId="30" fillId="0" borderId="5" xfId="0" applyNumberFormat="1" applyFont="1" applyBorder="1"/>
    <xf numFmtId="38" fontId="30" fillId="0" borderId="6" xfId="0" applyNumberFormat="1" applyFont="1" applyBorder="1"/>
    <xf numFmtId="168" fontId="0" fillId="0" borderId="5" xfId="4" applyNumberFormat="1" applyFont="1" applyBorder="1"/>
    <xf numFmtId="168" fontId="0" fillId="0" borderId="6" xfId="4" applyNumberFormat="1" applyFont="1" applyBorder="1"/>
    <xf numFmtId="168" fontId="30" fillId="0" borderId="4" xfId="4" applyNumberFormat="1" applyFont="1" applyFill="1" applyBorder="1"/>
    <xf numFmtId="168" fontId="30" fillId="0" borderId="5" xfId="4" applyNumberFormat="1" applyFont="1" applyFill="1" applyBorder="1"/>
    <xf numFmtId="168" fontId="30" fillId="0" borderId="6" xfId="4" applyNumberFormat="1" applyFont="1" applyFill="1" applyBorder="1"/>
    <xf numFmtId="38" fontId="30" fillId="6" borderId="0" xfId="0" applyNumberFormat="1" applyFont="1" applyFill="1"/>
    <xf numFmtId="0" fontId="30" fillId="6" borderId="0" xfId="0" applyFont="1" applyFill="1"/>
    <xf numFmtId="49" fontId="40" fillId="0" borderId="0" xfId="0" applyNumberFormat="1" applyFont="1" applyAlignment="1">
      <alignment horizontal="center"/>
    </xf>
    <xf numFmtId="49" fontId="17" fillId="0" borderId="0" xfId="0" applyNumberFormat="1" applyFont="1" applyAlignment="1">
      <alignment horizontal="center"/>
    </xf>
    <xf numFmtId="49" fontId="17" fillId="0" borderId="0" xfId="0" applyNumberFormat="1" applyFont="1" applyAlignment="1">
      <alignment horizontal="center" wrapText="1"/>
    </xf>
    <xf numFmtId="3" fontId="0" fillId="0" borderId="0" xfId="0" applyNumberFormat="1" applyAlignment="1">
      <alignment horizontal="center"/>
    </xf>
    <xf numFmtId="3" fontId="0" fillId="0" borderId="0" xfId="0" applyNumberFormat="1" applyAlignment="1">
      <alignment horizontal="right"/>
    </xf>
    <xf numFmtId="168" fontId="30" fillId="0" borderId="41" xfId="4" applyNumberFormat="1" applyFont="1" applyBorder="1"/>
    <xf numFmtId="168" fontId="37" fillId="0" borderId="8" xfId="4" applyNumberFormat="1" applyFont="1" applyBorder="1" applyAlignment="1">
      <alignment horizontal="center" wrapText="1"/>
    </xf>
    <xf numFmtId="0" fontId="17" fillId="0" borderId="37" xfId="0" applyFont="1" applyBorder="1" applyAlignment="1">
      <alignment horizontal="center" wrapText="1"/>
    </xf>
    <xf numFmtId="38" fontId="0" fillId="0" borderId="37" xfId="0" applyNumberFormat="1" applyBorder="1"/>
    <xf numFmtId="38" fontId="0" fillId="0" borderId="9" xfId="0" applyNumberFormat="1" applyBorder="1"/>
    <xf numFmtId="0" fontId="17" fillId="0" borderId="36" xfId="0" applyFont="1" applyBorder="1" applyAlignment="1">
      <alignment horizontal="center" vertical="center"/>
    </xf>
    <xf numFmtId="0" fontId="17" fillId="0" borderId="2" xfId="0" applyFont="1" applyBorder="1" applyAlignment="1">
      <alignment horizontal="center" vertical="center"/>
    </xf>
    <xf numFmtId="0" fontId="37" fillId="0" borderId="47" xfId="0" applyFont="1" applyBorder="1" applyAlignment="1">
      <alignment horizontal="center" wrapText="1"/>
    </xf>
    <xf numFmtId="0" fontId="17" fillId="0" borderId="47" xfId="0" applyFont="1" applyBorder="1" applyAlignment="1">
      <alignment horizontal="center" wrapText="1"/>
    </xf>
    <xf numFmtId="0" fontId="30" fillId="0" borderId="0" xfId="4" applyNumberFormat="1" applyFont="1"/>
    <xf numFmtId="168" fontId="17" fillId="0" borderId="0" xfId="0" applyNumberFormat="1" applyFont="1"/>
    <xf numFmtId="0" fontId="37" fillId="0" borderId="5" xfId="0" applyFont="1" applyBorder="1" applyAlignment="1">
      <alignment horizontal="center"/>
    </xf>
    <xf numFmtId="0" fontId="17" fillId="0" borderId="8" xfId="0" applyFont="1" applyBorder="1" applyAlignment="1">
      <alignment horizontal="center" wrapText="1"/>
    </xf>
    <xf numFmtId="0" fontId="17" fillId="0" borderId="36" xfId="0" applyFont="1" applyBorder="1" applyAlignment="1">
      <alignment horizontal="center" wrapText="1"/>
    </xf>
    <xf numFmtId="0" fontId="17" fillId="0" borderId="12" xfId="0" applyFont="1" applyBorder="1" applyAlignment="1">
      <alignment horizontal="center" wrapText="1"/>
    </xf>
    <xf numFmtId="0" fontId="37" fillId="0" borderId="36" xfId="0" applyFont="1" applyBorder="1" applyAlignment="1">
      <alignment horizontal="center" wrapText="1"/>
    </xf>
    <xf numFmtId="0" fontId="37" fillId="0" borderId="8" xfId="0" applyFont="1" applyBorder="1" applyAlignment="1">
      <alignment horizontal="center" wrapText="1"/>
    </xf>
    <xf numFmtId="0" fontId="37" fillId="0" borderId="12" xfId="0" applyFont="1" applyBorder="1" applyAlignment="1">
      <alignment horizontal="center" wrapText="1"/>
    </xf>
    <xf numFmtId="0" fontId="37" fillId="0" borderId="7" xfId="0" applyFont="1" applyBorder="1" applyAlignment="1">
      <alignment horizontal="center" wrapText="1"/>
    </xf>
    <xf numFmtId="0" fontId="0" fillId="0" borderId="37" xfId="0" applyBorder="1"/>
    <xf numFmtId="38" fontId="30" fillId="0" borderId="37" xfId="0" applyNumberFormat="1" applyFont="1" applyBorder="1"/>
    <xf numFmtId="0" fontId="0" fillId="0" borderId="9" xfId="0" applyBorder="1"/>
    <xf numFmtId="38" fontId="30" fillId="0" borderId="9" xfId="0" applyNumberFormat="1" applyFont="1" applyBorder="1"/>
    <xf numFmtId="38" fontId="30" fillId="0" borderId="70" xfId="0" applyNumberFormat="1" applyFont="1" applyBorder="1"/>
    <xf numFmtId="38" fontId="30" fillId="0" borderId="51" xfId="0" applyNumberFormat="1" applyFont="1" applyBorder="1"/>
    <xf numFmtId="38" fontId="30" fillId="0" borderId="69" xfId="0" applyNumberFormat="1" applyFont="1" applyBorder="1"/>
    <xf numFmtId="0" fontId="0" fillId="0" borderId="11" xfId="0" applyBorder="1"/>
    <xf numFmtId="49" fontId="0" fillId="0" borderId="8" xfId="0" applyNumberFormat="1" applyBorder="1" applyAlignment="1">
      <alignment horizontal="center" wrapText="1"/>
    </xf>
    <xf numFmtId="38" fontId="30" fillId="0" borderId="48" xfId="0" applyNumberFormat="1" applyFont="1" applyBorder="1"/>
    <xf numFmtId="38" fontId="30" fillId="0" borderId="47" xfId="0" applyNumberFormat="1" applyFont="1" applyBorder="1"/>
    <xf numFmtId="38" fontId="30" fillId="0" borderId="68" xfId="0" applyNumberFormat="1" applyFont="1" applyBorder="1"/>
    <xf numFmtId="38" fontId="30" fillId="11" borderId="0" xfId="0" applyNumberFormat="1" applyFont="1" applyFill="1"/>
    <xf numFmtId="38" fontId="30" fillId="11" borderId="10" xfId="0" applyNumberFormat="1" applyFont="1" applyFill="1" applyBorder="1"/>
    <xf numFmtId="38" fontId="30" fillId="11" borderId="13" xfId="0" applyNumberFormat="1" applyFont="1" applyFill="1" applyBorder="1"/>
    <xf numFmtId="38" fontId="30" fillId="11" borderId="9" xfId="0" applyNumberFormat="1" applyFont="1" applyFill="1" applyBorder="1"/>
    <xf numFmtId="38" fontId="37" fillId="0" borderId="9" xfId="0" applyNumberFormat="1" applyFont="1" applyBorder="1" applyAlignment="1">
      <alignment horizontal="center"/>
    </xf>
    <xf numFmtId="38" fontId="37" fillId="0" borderId="73" xfId="0" applyNumberFormat="1" applyFont="1" applyBorder="1" applyAlignment="1">
      <alignment horizontal="center"/>
    </xf>
    <xf numFmtId="0" fontId="46" fillId="0" borderId="0" xfId="0" applyFont="1"/>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168" fontId="0" fillId="0" borderId="24" xfId="4" applyNumberFormat="1" applyFont="1" applyBorder="1"/>
    <xf numFmtId="168" fontId="0" fillId="0" borderId="17" xfId="4" applyNumberFormat="1" applyFont="1" applyBorder="1"/>
    <xf numFmtId="168" fontId="0" fillId="0" borderId="25" xfId="4" applyNumberFormat="1" applyFont="1" applyBorder="1"/>
    <xf numFmtId="168" fontId="30" fillId="0" borderId="24" xfId="4" applyNumberFormat="1" applyFont="1" applyBorder="1"/>
    <xf numFmtId="168" fontId="30" fillId="0" borderId="25" xfId="4" applyNumberFormat="1" applyFont="1" applyBorder="1"/>
    <xf numFmtId="168" fontId="30" fillId="0" borderId="17" xfId="4" applyNumberFormat="1" applyFont="1" applyFill="1" applyBorder="1"/>
    <xf numFmtId="168" fontId="0" fillId="0" borderId="26" xfId="4" applyNumberFormat="1" applyFont="1" applyBorder="1"/>
    <xf numFmtId="168" fontId="0" fillId="0" borderId="27" xfId="4" applyNumberFormat="1" applyFont="1" applyBorder="1"/>
    <xf numFmtId="168" fontId="0" fillId="0" borderId="28" xfId="4" applyNumberFormat="1" applyFont="1" applyBorder="1"/>
    <xf numFmtId="168" fontId="30" fillId="0" borderId="26" xfId="4" applyNumberFormat="1" applyFont="1" applyBorder="1"/>
    <xf numFmtId="168" fontId="30" fillId="0" borderId="27" xfId="4" applyNumberFormat="1" applyFont="1" applyBorder="1"/>
    <xf numFmtId="168" fontId="30" fillId="0" borderId="28" xfId="4" applyNumberFormat="1" applyFont="1" applyBorder="1"/>
    <xf numFmtId="168" fontId="0" fillId="0" borderId="19" xfId="4" applyNumberFormat="1" applyFont="1" applyBorder="1"/>
    <xf numFmtId="168" fontId="0" fillId="0" borderId="47" xfId="4" applyNumberFormat="1" applyFont="1" applyBorder="1"/>
    <xf numFmtId="0" fontId="37" fillId="0" borderId="36" xfId="0" applyFont="1" applyBorder="1" applyAlignment="1">
      <alignment horizontal="center" vertical="center"/>
    </xf>
    <xf numFmtId="0" fontId="37" fillId="0" borderId="2" xfId="0" applyFont="1" applyBorder="1" applyAlignment="1">
      <alignment horizontal="center" vertical="center"/>
    </xf>
    <xf numFmtId="168" fontId="0" fillId="0" borderId="19" xfId="4" applyNumberFormat="1" applyFont="1" applyFill="1" applyBorder="1"/>
    <xf numFmtId="0" fontId="8" fillId="8" borderId="0" xfId="0" applyFont="1" applyFill="1" applyAlignment="1">
      <alignment horizontal="centerContinuous"/>
    </xf>
    <xf numFmtId="0" fontId="9" fillId="8" borderId="0" xfId="0" applyFont="1" applyFill="1" applyAlignment="1">
      <alignment horizontal="centerContinuous"/>
    </xf>
    <xf numFmtId="49" fontId="17" fillId="0" borderId="2" xfId="0" applyNumberFormat="1" applyFont="1" applyBorder="1" applyAlignment="1">
      <alignment horizontal="center" wrapText="1"/>
    </xf>
    <xf numFmtId="38" fontId="0" fillId="0" borderId="41" xfId="0" applyNumberFormat="1" applyBorder="1"/>
    <xf numFmtId="38" fontId="0" fillId="0" borderId="11" xfId="0" applyNumberFormat="1" applyBorder="1"/>
    <xf numFmtId="168" fontId="0" fillId="0" borderId="17" xfId="4" applyNumberFormat="1" applyFont="1" applyFill="1" applyBorder="1"/>
    <xf numFmtId="168" fontId="0" fillId="0" borderId="18" xfId="4" applyNumberFormat="1" applyFont="1" applyFill="1" applyBorder="1"/>
    <xf numFmtId="168" fontId="0" fillId="0" borderId="27" xfId="4" applyNumberFormat="1" applyFont="1" applyFill="1" applyBorder="1"/>
    <xf numFmtId="168" fontId="0" fillId="0" borderId="74" xfId="4" applyNumberFormat="1" applyFont="1" applyFill="1" applyBorder="1"/>
    <xf numFmtId="10" fontId="0" fillId="0" borderId="17" xfId="0" applyNumberFormat="1" applyBorder="1"/>
    <xf numFmtId="0" fontId="0" fillId="0" borderId="3" xfId="0" applyBorder="1"/>
    <xf numFmtId="0" fontId="30" fillId="0" borderId="1" xfId="0" applyFont="1" applyBorder="1"/>
    <xf numFmtId="0" fontId="30" fillId="0" borderId="2" xfId="0" applyFont="1" applyBorder="1"/>
    <xf numFmtId="0" fontId="30" fillId="0" borderId="3" xfId="0" applyFont="1" applyBorder="1"/>
    <xf numFmtId="168" fontId="0" fillId="0" borderId="2" xfId="4" applyNumberFormat="1" applyFont="1" applyBorder="1"/>
    <xf numFmtId="168" fontId="0" fillId="0" borderId="3" xfId="4" applyNumberFormat="1" applyFont="1" applyBorder="1"/>
    <xf numFmtId="0" fontId="0" fillId="0" borderId="13" xfId="0" applyBorder="1"/>
    <xf numFmtId="0" fontId="30" fillId="0" borderId="10" xfId="0" applyFont="1" applyBorder="1"/>
    <xf numFmtId="0" fontId="30" fillId="0" borderId="13" xfId="0" applyFont="1" applyBorder="1"/>
    <xf numFmtId="0" fontId="0" fillId="0" borderId="6" xfId="0" applyBorder="1"/>
    <xf numFmtId="0" fontId="30" fillId="0" borderId="4" xfId="0" applyFont="1" applyBorder="1"/>
    <xf numFmtId="0" fontId="30" fillId="0" borderId="5" xfId="0" applyFont="1" applyBorder="1"/>
    <xf numFmtId="0" fontId="30" fillId="0" borderId="6" xfId="0" applyFont="1" applyBorder="1"/>
    <xf numFmtId="168" fontId="30" fillId="0" borderId="4" xfId="4" applyNumberFormat="1" applyFont="1" applyBorder="1"/>
    <xf numFmtId="168" fontId="30" fillId="0" borderId="5" xfId="4" applyNumberFormat="1" applyFont="1" applyBorder="1"/>
    <xf numFmtId="168" fontId="30" fillId="0" borderId="6" xfId="4" applyNumberFormat="1" applyFont="1" applyBorder="1"/>
    <xf numFmtId="49" fontId="26" fillId="0" borderId="72" xfId="3" applyNumberFormat="1" applyFont="1" applyBorder="1" applyAlignment="1">
      <alignment horizontal="center" wrapText="1"/>
    </xf>
    <xf numFmtId="49" fontId="26" fillId="0" borderId="29" xfId="3" applyNumberFormat="1" applyFont="1" applyBorder="1" applyAlignment="1">
      <alignment horizontal="center" wrapText="1"/>
    </xf>
    <xf numFmtId="49" fontId="26" fillId="0" borderId="44" xfId="3" applyNumberFormat="1" applyFont="1" applyBorder="1" applyAlignment="1">
      <alignment horizontal="center" wrapText="1"/>
    </xf>
    <xf numFmtId="0" fontId="37" fillId="0" borderId="0" xfId="0" applyFont="1" applyAlignment="1">
      <alignment horizontal="center"/>
    </xf>
    <xf numFmtId="49" fontId="0" fillId="0" borderId="37" xfId="0" applyNumberFormat="1" applyBorder="1" applyAlignment="1">
      <alignment horizontal="center"/>
    </xf>
    <xf numFmtId="49" fontId="0" fillId="0" borderId="9" xfId="0" applyNumberFormat="1" applyBorder="1" applyAlignment="1">
      <alignment horizontal="center"/>
    </xf>
    <xf numFmtId="49" fontId="0" fillId="0" borderId="11" xfId="0" applyNumberFormat="1" applyBorder="1" applyAlignment="1">
      <alignment horizontal="center"/>
    </xf>
    <xf numFmtId="49" fontId="0" fillId="0" borderId="9" xfId="0" applyNumberFormat="1" applyBorder="1"/>
    <xf numFmtId="49" fontId="0" fillId="0" borderId="37" xfId="0" applyNumberFormat="1" applyBorder="1"/>
    <xf numFmtId="49" fontId="0" fillId="0" borderId="11" xfId="0" applyNumberFormat="1" applyBorder="1"/>
    <xf numFmtId="38" fontId="30" fillId="0" borderId="73" xfId="0" applyNumberFormat="1" applyFont="1" applyBorder="1"/>
    <xf numFmtId="38" fontId="30" fillId="0" borderId="55" xfId="0" applyNumberFormat="1" applyFont="1" applyBorder="1"/>
    <xf numFmtId="38" fontId="30" fillId="0" borderId="41" xfId="0" applyNumberFormat="1" applyFont="1" applyBorder="1"/>
    <xf numFmtId="49" fontId="17" fillId="0" borderId="9" xfId="0" applyNumberFormat="1" applyFont="1" applyBorder="1" applyAlignment="1">
      <alignment horizontal="center" wrapText="1"/>
    </xf>
    <xf numFmtId="168" fontId="32" fillId="0" borderId="17" xfId="0" applyNumberFormat="1" applyFont="1" applyBorder="1"/>
    <xf numFmtId="0" fontId="20" fillId="0" borderId="0" xfId="8" applyFont="1" applyAlignment="1">
      <alignment horizontal="left" vertical="center"/>
    </xf>
    <xf numFmtId="0" fontId="26" fillId="0" borderId="0" xfId="8" applyFont="1" applyAlignment="1">
      <alignment horizontal="left" vertical="center"/>
    </xf>
    <xf numFmtId="0" fontId="26" fillId="0" borderId="0" xfId="8" applyFont="1" applyAlignment="1">
      <alignment horizontal="right" vertical="center"/>
    </xf>
    <xf numFmtId="0" fontId="22" fillId="0" borderId="0" xfId="8" applyFont="1" applyAlignment="1">
      <alignment horizontal="left" vertical="center"/>
    </xf>
    <xf numFmtId="0" fontId="26" fillId="9" borderId="37" xfId="8" applyFont="1" applyFill="1" applyBorder="1" applyAlignment="1">
      <alignment horizontal="center" vertical="center" wrapText="1"/>
    </xf>
    <xf numFmtId="0" fontId="26" fillId="9" borderId="11" xfId="8" applyFont="1" applyFill="1" applyBorder="1" applyAlignment="1">
      <alignment horizontal="center" vertical="center" wrapText="1"/>
    </xf>
    <xf numFmtId="0" fontId="26" fillId="9" borderId="9" xfId="8" applyFont="1" applyFill="1" applyBorder="1" applyAlignment="1">
      <alignment horizontal="center" vertical="center" wrapText="1"/>
    </xf>
    <xf numFmtId="1" fontId="26" fillId="9" borderId="9" xfId="8" applyNumberFormat="1" applyFont="1" applyFill="1" applyBorder="1" applyAlignment="1">
      <alignment horizontal="center" vertical="center"/>
    </xf>
    <xf numFmtId="1" fontId="26" fillId="9" borderId="13" xfId="8" applyNumberFormat="1" applyFont="1" applyFill="1" applyBorder="1" applyAlignment="1">
      <alignment horizontal="center" vertical="center"/>
    </xf>
    <xf numFmtId="0" fontId="22" fillId="9" borderId="11" xfId="8" applyFont="1" applyFill="1" applyBorder="1" applyAlignment="1">
      <alignment horizontal="center" vertical="center" wrapText="1"/>
    </xf>
    <xf numFmtId="0" fontId="21" fillId="0" borderId="0" xfId="8" applyFont="1" applyAlignment="1">
      <alignment vertical="center" wrapText="1"/>
    </xf>
    <xf numFmtId="0" fontId="21" fillId="0" borderId="37" xfId="8" applyFont="1" applyBorder="1" applyAlignment="1">
      <alignment horizontal="left" vertical="center" wrapText="1"/>
    </xf>
    <xf numFmtId="167" fontId="9" fillId="0" borderId="37" xfId="8" applyNumberFormat="1" applyFont="1" applyBorder="1" applyAlignment="1">
      <alignment vertical="center"/>
    </xf>
    <xf numFmtId="167" fontId="9" fillId="0" borderId="37" xfId="8" applyNumberFormat="1" applyFont="1" applyBorder="1" applyAlignment="1">
      <alignment horizontal="right" vertical="center"/>
    </xf>
    <xf numFmtId="167" fontId="9" fillId="0" borderId="3" xfId="8" applyNumberFormat="1" applyFont="1" applyBorder="1" applyAlignment="1">
      <alignment horizontal="right" vertical="center"/>
    </xf>
    <xf numFmtId="167" fontId="9" fillId="0" borderId="9" xfId="8" applyNumberFormat="1" applyFont="1" applyBorder="1" applyAlignment="1">
      <alignment vertical="center" wrapText="1"/>
    </xf>
    <xf numFmtId="167" fontId="3" fillId="0" borderId="9" xfId="8" applyNumberFormat="1" applyFont="1" applyBorder="1" applyAlignment="1">
      <alignment vertical="center" wrapText="1"/>
    </xf>
    <xf numFmtId="0" fontId="21" fillId="0" borderId="9" xfId="8" applyFont="1" applyBorder="1" applyAlignment="1">
      <alignment horizontal="left" vertical="center" wrapText="1"/>
    </xf>
    <xf numFmtId="167" fontId="9" fillId="0" borderId="9" xfId="8" applyNumberFormat="1" applyFont="1" applyBorder="1" applyAlignment="1">
      <alignment vertical="center"/>
    </xf>
    <xf numFmtId="167" fontId="9" fillId="0" borderId="9" xfId="8" applyNumberFormat="1" applyFont="1" applyBorder="1" applyAlignment="1">
      <alignment horizontal="right" vertical="center"/>
    </xf>
    <xf numFmtId="167" fontId="9" fillId="0" borderId="13" xfId="8" applyNumberFormat="1" applyFont="1" applyBorder="1" applyAlignment="1">
      <alignment horizontal="right" vertical="center"/>
    </xf>
    <xf numFmtId="0" fontId="21" fillId="8" borderId="7" xfId="8" applyFont="1" applyFill="1" applyBorder="1" applyAlignment="1">
      <alignment horizontal="left" vertical="center" wrapText="1"/>
    </xf>
    <xf numFmtId="167" fontId="9" fillId="8" borderId="7" xfId="8" applyNumberFormat="1" applyFont="1" applyFill="1" applyBorder="1" applyAlignment="1">
      <alignment vertical="center"/>
    </xf>
    <xf numFmtId="167" fontId="9" fillId="8" borderId="12" xfId="8" applyNumberFormat="1" applyFont="1" applyFill="1" applyBorder="1" applyAlignment="1">
      <alignment vertical="center"/>
    </xf>
    <xf numFmtId="167" fontId="21" fillId="8" borderId="7" xfId="8" applyNumberFormat="1" applyFont="1" applyFill="1" applyBorder="1" applyAlignment="1">
      <alignment vertical="center" wrapText="1"/>
    </xf>
    <xf numFmtId="167" fontId="19" fillId="8" borderId="7" xfId="8" applyNumberFormat="1" applyFont="1" applyFill="1" applyBorder="1" applyAlignment="1">
      <alignment vertical="center" wrapText="1"/>
    </xf>
    <xf numFmtId="167" fontId="21" fillId="0" borderId="9" xfId="8" applyNumberFormat="1" applyFont="1" applyBorder="1" applyAlignment="1">
      <alignment vertical="center" wrapText="1"/>
    </xf>
    <xf numFmtId="167" fontId="19" fillId="0" borderId="9" xfId="8" applyNumberFormat="1" applyFont="1" applyBorder="1" applyAlignment="1">
      <alignment vertical="center" wrapText="1"/>
    </xf>
    <xf numFmtId="0" fontId="21" fillId="0" borderId="0" xfId="8" applyFont="1" applyAlignment="1">
      <alignment horizontal="left" vertical="top"/>
    </xf>
    <xf numFmtId="0" fontId="21" fillId="0" borderId="0" xfId="8" applyFont="1" applyAlignment="1">
      <alignment horizontal="left" vertical="center" wrapText="1"/>
    </xf>
    <xf numFmtId="3" fontId="21" fillId="0" borderId="0" xfId="8" applyNumberFormat="1" applyFont="1" applyAlignment="1">
      <alignment vertical="center"/>
    </xf>
    <xf numFmtId="0" fontId="19" fillId="0" borderId="0" xfId="8" applyFont="1" applyAlignment="1">
      <alignment vertical="center" wrapText="1"/>
    </xf>
    <xf numFmtId="0" fontId="26" fillId="10" borderId="37" xfId="8" applyFont="1" applyFill="1" applyBorder="1" applyAlignment="1">
      <alignment horizontal="center" vertical="center" wrapText="1"/>
    </xf>
    <xf numFmtId="0" fontId="26" fillId="0" borderId="0" xfId="8" applyFont="1" applyAlignment="1">
      <alignment vertical="center" wrapText="1"/>
    </xf>
    <xf numFmtId="0" fontId="26" fillId="10" borderId="11" xfId="8" applyFont="1" applyFill="1" applyBorder="1" applyAlignment="1">
      <alignment horizontal="center" vertical="center" wrapText="1"/>
    </xf>
    <xf numFmtId="1" fontId="26" fillId="10" borderId="9" xfId="8" applyNumberFormat="1" applyFont="1" applyFill="1" applyBorder="1" applyAlignment="1">
      <alignment horizontal="center" vertical="center"/>
    </xf>
    <xf numFmtId="1" fontId="26" fillId="10" borderId="13" xfId="8" applyNumberFormat="1" applyFont="1" applyFill="1" applyBorder="1" applyAlignment="1">
      <alignment horizontal="center" vertical="center"/>
    </xf>
    <xf numFmtId="0" fontId="22" fillId="10" borderId="11" xfId="8" applyFont="1" applyFill="1" applyBorder="1" applyAlignment="1">
      <alignment horizontal="center" vertical="center" wrapText="1"/>
    </xf>
    <xf numFmtId="0" fontId="21" fillId="0" borderId="0" xfId="8" applyFont="1" applyAlignment="1">
      <alignment horizontal="center" vertical="center" wrapText="1"/>
    </xf>
    <xf numFmtId="0" fontId="21" fillId="0" borderId="10" xfId="8" applyFont="1" applyBorder="1" applyAlignment="1">
      <alignment horizontal="left" vertical="center" wrapText="1"/>
    </xf>
    <xf numFmtId="0" fontId="21" fillId="3" borderId="8" xfId="8" applyFont="1" applyFill="1" applyBorder="1" applyAlignment="1">
      <alignment horizontal="left" vertical="center" wrapText="1"/>
    </xf>
    <xf numFmtId="167" fontId="9" fillId="3" borderId="7" xfId="8" applyNumberFormat="1" applyFont="1" applyFill="1" applyBorder="1" applyAlignment="1">
      <alignment vertical="center"/>
    </xf>
    <xf numFmtId="167" fontId="21" fillId="3" borderId="7" xfId="8" applyNumberFormat="1" applyFont="1" applyFill="1" applyBorder="1" applyAlignment="1">
      <alignment vertical="center" wrapText="1"/>
    </xf>
    <xf numFmtId="167" fontId="19" fillId="3" borderId="7" xfId="8" applyNumberFormat="1" applyFont="1" applyFill="1" applyBorder="1" applyAlignment="1">
      <alignment vertical="center" wrapText="1"/>
    </xf>
    <xf numFmtId="0" fontId="21" fillId="0" borderId="0" xfId="8" applyFont="1" applyAlignment="1">
      <alignment vertical="center"/>
    </xf>
    <xf numFmtId="0" fontId="21" fillId="0" borderId="0" xfId="8" applyFont="1" applyAlignment="1">
      <alignment horizontal="right" vertical="center"/>
    </xf>
    <xf numFmtId="0" fontId="19" fillId="0" borderId="0" xfId="8" applyFont="1" applyAlignment="1">
      <alignment vertical="center"/>
    </xf>
    <xf numFmtId="0" fontId="26" fillId="0" borderId="0" xfId="8" applyFont="1" applyAlignment="1">
      <alignment horizontal="center" vertical="center" wrapText="1"/>
    </xf>
    <xf numFmtId="0" fontId="26" fillId="5" borderId="4" xfId="8" applyFont="1" applyFill="1" applyBorder="1" applyAlignment="1">
      <alignment horizontal="center" vertical="center" wrapText="1"/>
    </xf>
    <xf numFmtId="1" fontId="26" fillId="5" borderId="5" xfId="8" applyNumberFormat="1" applyFont="1" applyFill="1" applyBorder="1" applyAlignment="1">
      <alignment horizontal="center" vertical="center"/>
    </xf>
    <xf numFmtId="0" fontId="21" fillId="0" borderId="0" xfId="8" applyFont="1" applyAlignment="1">
      <alignment horizontal="center" vertical="center"/>
    </xf>
    <xf numFmtId="0" fontId="26" fillId="5" borderId="9" xfId="8" applyFont="1" applyFill="1" applyBorder="1" applyAlignment="1">
      <alignment horizontal="center" vertical="center"/>
    </xf>
    <xf numFmtId="167" fontId="3" fillId="0" borderId="9" xfId="8" applyNumberFormat="1" applyFont="1" applyBorder="1" applyAlignment="1">
      <alignment vertical="center"/>
    </xf>
    <xf numFmtId="167" fontId="9" fillId="0" borderId="0" xfId="8" applyNumberFormat="1" applyFont="1" applyAlignment="1">
      <alignment vertical="center"/>
    </xf>
    <xf numFmtId="167" fontId="8" fillId="0" borderId="9" xfId="8" applyNumberFormat="1" applyFont="1" applyBorder="1" applyAlignment="1">
      <alignment vertical="center"/>
    </xf>
    <xf numFmtId="0" fontId="26" fillId="5" borderId="11" xfId="8" applyFont="1" applyFill="1" applyBorder="1" applyAlignment="1">
      <alignment horizontal="center" vertical="center"/>
    </xf>
    <xf numFmtId="167" fontId="9" fillId="0" borderId="11" xfId="8" applyNumberFormat="1" applyFont="1" applyBorder="1" applyAlignment="1">
      <alignment horizontal="right" vertical="center"/>
    </xf>
    <xf numFmtId="167" fontId="9" fillId="0" borderId="6" xfId="8" applyNumberFormat="1" applyFont="1" applyBorder="1" applyAlignment="1">
      <alignment horizontal="right" vertical="center"/>
    </xf>
    <xf numFmtId="167" fontId="9" fillId="5" borderId="11" xfId="8" applyNumberFormat="1" applyFont="1" applyFill="1" applyBorder="1" applyAlignment="1">
      <alignment horizontal="right" vertical="center"/>
    </xf>
    <xf numFmtId="167" fontId="9" fillId="5" borderId="6" xfId="8" applyNumberFormat="1" applyFont="1" applyFill="1" applyBorder="1" applyAlignment="1">
      <alignment horizontal="right" vertical="center"/>
    </xf>
    <xf numFmtId="167" fontId="9" fillId="5" borderId="7" xfId="8" applyNumberFormat="1" applyFont="1" applyFill="1" applyBorder="1" applyAlignment="1">
      <alignment horizontal="right" vertical="center"/>
    </xf>
    <xf numFmtId="167" fontId="3" fillId="5" borderId="7" xfId="8" applyNumberFormat="1" applyFont="1" applyFill="1" applyBorder="1" applyAlignment="1">
      <alignment horizontal="right" vertical="center"/>
    </xf>
    <xf numFmtId="167" fontId="8" fillId="5" borderId="11" xfId="8" applyNumberFormat="1" applyFont="1" applyFill="1" applyBorder="1" applyAlignment="1">
      <alignment horizontal="right" vertical="center"/>
    </xf>
    <xf numFmtId="0" fontId="26" fillId="0" borderId="0" xfId="8" applyFont="1" applyAlignment="1">
      <alignment vertical="center"/>
    </xf>
    <xf numFmtId="1" fontId="26" fillId="5" borderId="11" xfId="8" applyNumberFormat="1" applyFont="1" applyFill="1" applyBorder="1" applyAlignment="1">
      <alignment horizontal="center" vertical="center"/>
    </xf>
    <xf numFmtId="0" fontId="22" fillId="5" borderId="11" xfId="8" applyFont="1" applyFill="1" applyBorder="1" applyAlignment="1">
      <alignment horizontal="center" vertical="center"/>
    </xf>
    <xf numFmtId="0" fontId="22" fillId="2" borderId="7" xfId="0" applyFont="1" applyFill="1" applyBorder="1" applyAlignment="1">
      <alignment horizontal="center"/>
    </xf>
    <xf numFmtId="0" fontId="19" fillId="0" borderId="0" xfId="0" applyFont="1" applyAlignment="1">
      <alignment vertical="center"/>
    </xf>
    <xf numFmtId="6" fontId="26" fillId="0" borderId="9" xfId="0" applyNumberFormat="1" applyFont="1" applyBorder="1" applyAlignment="1">
      <alignment horizontal="center" wrapText="1"/>
    </xf>
    <xf numFmtId="0" fontId="19" fillId="0" borderId="37" xfId="0" applyFont="1" applyBorder="1"/>
    <xf numFmtId="167" fontId="22" fillId="5" borderId="7" xfId="0" applyNumberFormat="1" applyFont="1" applyFill="1" applyBorder="1" applyAlignment="1">
      <alignment horizontal="center"/>
    </xf>
    <xf numFmtId="10" fontId="19" fillId="0" borderId="0" xfId="0" applyNumberFormat="1" applyFont="1"/>
    <xf numFmtId="165" fontId="21" fillId="0" borderId="13" xfId="2" applyNumberFormat="1" applyFont="1" applyFill="1" applyBorder="1"/>
    <xf numFmtId="165" fontId="19" fillId="0" borderId="0" xfId="0" applyNumberFormat="1" applyFont="1"/>
    <xf numFmtId="165" fontId="22" fillId="10" borderId="7" xfId="0" applyNumberFormat="1" applyFont="1" applyFill="1" applyBorder="1"/>
    <xf numFmtId="165" fontId="22" fillId="5" borderId="36" xfId="0" applyNumberFormat="1" applyFont="1" applyFill="1" applyBorder="1"/>
    <xf numFmtId="0" fontId="22" fillId="2" borderId="7" xfId="0" applyFont="1" applyFill="1" applyBorder="1" applyAlignment="1">
      <alignment horizontal="center" vertical="center" wrapText="1"/>
    </xf>
    <xf numFmtId="170" fontId="19" fillId="0" borderId="0" xfId="0" applyNumberFormat="1" applyFont="1"/>
    <xf numFmtId="170" fontId="21" fillId="0" borderId="0" xfId="0" applyNumberFormat="1" applyFont="1"/>
    <xf numFmtId="170" fontId="19" fillId="0" borderId="0" xfId="0" applyNumberFormat="1" applyFont="1" applyAlignment="1">
      <alignment horizontal="right"/>
    </xf>
    <xf numFmtId="0" fontId="22" fillId="2" borderId="7" xfId="0" applyFont="1" applyFill="1" applyBorder="1" applyAlignment="1">
      <alignment horizontal="center" vertical="center"/>
    </xf>
    <xf numFmtId="170" fontId="22" fillId="0" borderId="0" xfId="0" applyNumberFormat="1" applyFont="1" applyAlignment="1">
      <alignment horizontal="center" vertical="center" wrapText="1"/>
    </xf>
    <xf numFmtId="170" fontId="26" fillId="2" borderId="37" xfId="0" applyNumberFormat="1" applyFont="1" applyFill="1" applyBorder="1" applyAlignment="1">
      <alignment horizontal="center" vertical="center" wrapText="1"/>
    </xf>
    <xf numFmtId="170" fontId="26" fillId="2" borderId="7" xfId="0" applyNumberFormat="1" applyFont="1" applyFill="1" applyBorder="1" applyAlignment="1">
      <alignment horizontal="center" vertical="center" wrapText="1"/>
    </xf>
    <xf numFmtId="170" fontId="26" fillId="2" borderId="12" xfId="0" applyNumberFormat="1" applyFont="1" applyFill="1" applyBorder="1" applyAlignment="1">
      <alignment horizontal="center" vertical="center" wrapText="1"/>
    </xf>
    <xf numFmtId="170" fontId="26" fillId="2" borderId="8" xfId="0" applyNumberFormat="1" applyFont="1" applyFill="1" applyBorder="1" applyAlignment="1">
      <alignment horizontal="center" vertical="center" wrapText="1"/>
    </xf>
    <xf numFmtId="170" fontId="22" fillId="2" borderId="7" xfId="0" applyNumberFormat="1" applyFont="1" applyFill="1" applyBorder="1" applyAlignment="1">
      <alignment horizontal="center" vertical="center" wrapText="1"/>
    </xf>
    <xf numFmtId="170" fontId="22" fillId="2" borderId="12" xfId="0" applyNumberFormat="1" applyFont="1" applyFill="1" applyBorder="1" applyAlignment="1">
      <alignment horizontal="center" vertical="center" wrapText="1"/>
    </xf>
    <xf numFmtId="170" fontId="22" fillId="2" borderId="8" xfId="0" applyNumberFormat="1" applyFont="1" applyFill="1" applyBorder="1" applyAlignment="1">
      <alignment horizontal="center" vertical="center" wrapText="1"/>
    </xf>
    <xf numFmtId="49" fontId="26" fillId="10" borderId="37" xfId="0" applyNumberFormat="1" applyFont="1" applyFill="1" applyBorder="1" applyAlignment="1">
      <alignment horizontal="center" vertical="center" wrapText="1"/>
    </xf>
    <xf numFmtId="170" fontId="8" fillId="10" borderId="3" xfId="0" applyNumberFormat="1" applyFont="1" applyFill="1" applyBorder="1" applyAlignment="1">
      <alignment horizontal="center" vertical="center" wrapText="1"/>
    </xf>
    <xf numFmtId="170" fontId="4" fillId="10" borderId="37" xfId="0" applyNumberFormat="1" applyFont="1" applyFill="1" applyBorder="1" applyAlignment="1">
      <alignment horizontal="center" vertical="center" wrapText="1"/>
    </xf>
    <xf numFmtId="0" fontId="19" fillId="2" borderId="37" xfId="0" applyFont="1" applyFill="1" applyBorder="1"/>
    <xf numFmtId="165" fontId="21" fillId="0" borderId="3" xfId="2" applyNumberFormat="1" applyFont="1" applyFill="1" applyBorder="1"/>
    <xf numFmtId="165" fontId="19" fillId="0" borderId="37" xfId="2" applyNumberFormat="1" applyFont="1" applyFill="1" applyBorder="1" applyAlignment="1">
      <alignment horizontal="right" vertical="center" wrapText="1"/>
    </xf>
    <xf numFmtId="0" fontId="19" fillId="0" borderId="1" xfId="0" applyFont="1" applyBorder="1"/>
    <xf numFmtId="165" fontId="21" fillId="0" borderId="2" xfId="2" applyNumberFormat="1" applyFont="1" applyFill="1" applyBorder="1" applyAlignment="1">
      <alignment wrapText="1"/>
    </xf>
    <xf numFmtId="167" fontId="19" fillId="0" borderId="3" xfId="0" applyNumberFormat="1" applyFont="1" applyBorder="1"/>
    <xf numFmtId="0" fontId="19" fillId="2" borderId="9" xfId="0" applyFont="1" applyFill="1" applyBorder="1"/>
    <xf numFmtId="170" fontId="19" fillId="0" borderId="9" xfId="0" applyNumberFormat="1" applyFont="1" applyBorder="1"/>
    <xf numFmtId="165" fontId="19" fillId="0" borderId="0" xfId="2" applyNumberFormat="1" applyFont="1" applyFill="1" applyBorder="1"/>
    <xf numFmtId="165" fontId="19" fillId="0" borderId="9" xfId="2" applyNumberFormat="1" applyFont="1" applyFill="1" applyBorder="1" applyAlignment="1">
      <alignment horizontal="right" vertical="center" wrapText="1"/>
    </xf>
    <xf numFmtId="165" fontId="21" fillId="0" borderId="0" xfId="2" applyNumberFormat="1" applyFont="1" applyFill="1" applyBorder="1" applyAlignment="1">
      <alignment wrapText="1"/>
    </xf>
    <xf numFmtId="0" fontId="19" fillId="2" borderId="11" xfId="0" applyFont="1" applyFill="1" applyBorder="1"/>
    <xf numFmtId="170" fontId="19" fillId="0" borderId="11" xfId="0" applyNumberFormat="1" applyFont="1" applyBorder="1"/>
    <xf numFmtId="165" fontId="21" fillId="0" borderId="6" xfId="2" applyNumberFormat="1" applyFont="1" applyFill="1" applyBorder="1"/>
    <xf numFmtId="165" fontId="19" fillId="0" borderId="11" xfId="2" applyNumberFormat="1" applyFont="1" applyFill="1" applyBorder="1" applyAlignment="1">
      <alignment horizontal="right" vertical="center" wrapText="1"/>
    </xf>
    <xf numFmtId="170" fontId="26" fillId="10" borderId="11" xfId="0" applyNumberFormat="1" applyFont="1" applyFill="1" applyBorder="1"/>
    <xf numFmtId="165" fontId="26" fillId="10" borderId="6" xfId="2" applyNumberFormat="1" applyFont="1" applyFill="1" applyBorder="1"/>
    <xf numFmtId="165" fontId="19" fillId="0" borderId="0" xfId="2" applyNumberFormat="1" applyFont="1" applyBorder="1"/>
    <xf numFmtId="165" fontId="22" fillId="10" borderId="11" xfId="2" applyNumberFormat="1" applyFont="1" applyFill="1" applyBorder="1" applyAlignment="1">
      <alignment horizontal="right" vertical="center" wrapText="1"/>
    </xf>
    <xf numFmtId="165" fontId="26" fillId="5" borderId="36" xfId="2" applyNumberFormat="1" applyFont="1" applyFill="1" applyBorder="1" applyAlignment="1">
      <alignment wrapText="1"/>
    </xf>
    <xf numFmtId="170" fontId="4" fillId="0" borderId="0" xfId="0" applyNumberFormat="1" applyFont="1" applyAlignment="1">
      <alignment vertical="center"/>
    </xf>
    <xf numFmtId="170" fontId="22" fillId="0" borderId="9" xfId="0" applyNumberFormat="1" applyFont="1" applyBorder="1" applyAlignment="1">
      <alignment horizontal="center" vertical="center" wrapText="1"/>
    </xf>
    <xf numFmtId="49" fontId="26" fillId="10" borderId="7" xfId="0" applyNumberFormat="1" applyFont="1" applyFill="1" applyBorder="1" applyAlignment="1">
      <alignment horizontal="center" vertical="center" wrapText="1"/>
    </xf>
    <xf numFmtId="170" fontId="19" fillId="0" borderId="10" xfId="0" applyNumberFormat="1" applyFont="1" applyBorder="1"/>
    <xf numFmtId="170" fontId="19" fillId="0" borderId="13" xfId="0" applyNumberFormat="1" applyFont="1" applyBorder="1"/>
    <xf numFmtId="170" fontId="19" fillId="0" borderId="4" xfId="0" applyNumberFormat="1" applyFont="1" applyBorder="1"/>
    <xf numFmtId="170" fontId="19" fillId="0" borderId="6" xfId="0" applyNumberFormat="1" applyFont="1" applyBorder="1"/>
    <xf numFmtId="170" fontId="24" fillId="0" borderId="0" xfId="0" applyNumberFormat="1" applyFont="1"/>
    <xf numFmtId="0" fontId="2" fillId="2" borderId="7" xfId="0" applyFont="1" applyFill="1" applyBorder="1" applyAlignment="1">
      <alignment horizontal="center" vertical="center"/>
    </xf>
    <xf numFmtId="170" fontId="2" fillId="0" borderId="0" xfId="0" applyNumberFormat="1" applyFont="1" applyAlignment="1">
      <alignment horizontal="center" vertical="center" wrapText="1"/>
    </xf>
    <xf numFmtId="170" fontId="4" fillId="10" borderId="3" xfId="0" applyNumberFormat="1" applyFont="1" applyFill="1" applyBorder="1" applyAlignment="1">
      <alignment horizontal="center" vertical="center" wrapText="1"/>
    </xf>
    <xf numFmtId="0" fontId="19" fillId="2" borderId="10" xfId="0" applyFont="1" applyFill="1" applyBorder="1"/>
    <xf numFmtId="170" fontId="53" fillId="0" borderId="9" xfId="0" applyNumberFormat="1" applyFont="1" applyBorder="1"/>
    <xf numFmtId="170" fontId="53" fillId="0" borderId="10" xfId="0" applyNumberFormat="1" applyFont="1" applyBorder="1"/>
    <xf numFmtId="170" fontId="53" fillId="0" borderId="0" xfId="0" applyNumberFormat="1" applyFont="1"/>
    <xf numFmtId="165" fontId="19" fillId="0" borderId="3" xfId="2" applyNumberFormat="1" applyFont="1" applyFill="1" applyBorder="1"/>
    <xf numFmtId="165" fontId="19" fillId="0" borderId="13" xfId="2" applyNumberFormat="1" applyFont="1" applyFill="1" applyBorder="1"/>
    <xf numFmtId="0" fontId="19" fillId="2" borderId="4" xfId="0" applyFont="1" applyFill="1" applyBorder="1"/>
    <xf numFmtId="170" fontId="53" fillId="0" borderId="11" xfId="0" applyNumberFormat="1" applyFont="1" applyBorder="1"/>
    <xf numFmtId="170" fontId="53" fillId="0" borderId="4" xfId="0" applyNumberFormat="1" applyFont="1" applyBorder="1"/>
    <xf numFmtId="165" fontId="22" fillId="10" borderId="12" xfId="2" applyNumberFormat="1" applyFont="1" applyFill="1" applyBorder="1"/>
    <xf numFmtId="165" fontId="22" fillId="10" borderId="7" xfId="2" applyNumberFormat="1" applyFont="1" applyFill="1" applyBorder="1" applyAlignment="1">
      <alignment horizontal="right" vertical="center" wrapText="1"/>
    </xf>
    <xf numFmtId="170" fontId="53" fillId="0" borderId="37" xfId="0" applyNumberFormat="1" applyFont="1" applyBorder="1"/>
    <xf numFmtId="0" fontId="19" fillId="0" borderId="11" xfId="0" applyFont="1" applyBorder="1"/>
    <xf numFmtId="3" fontId="21" fillId="0" borderId="0" xfId="0" applyNumberFormat="1" applyFont="1"/>
    <xf numFmtId="169" fontId="21" fillId="0" borderId="0" xfId="0" applyNumberFormat="1" applyFont="1"/>
    <xf numFmtId="3" fontId="19" fillId="0" borderId="0" xfId="0" applyNumberFormat="1" applyFont="1" applyAlignment="1">
      <alignment horizontal="center"/>
    </xf>
    <xf numFmtId="3" fontId="21" fillId="0" borderId="0" xfId="0" applyNumberFormat="1" applyFont="1" applyAlignment="1">
      <alignment horizontal="center"/>
    </xf>
    <xf numFmtId="0" fontId="22" fillId="2" borderId="8" xfId="0" applyFont="1" applyFill="1" applyBorder="1" applyAlignment="1">
      <alignment horizontal="center" vertical="center"/>
    </xf>
    <xf numFmtId="3" fontId="22" fillId="2" borderId="7" xfId="0" applyNumberFormat="1" applyFont="1" applyFill="1" applyBorder="1" applyAlignment="1">
      <alignment horizontal="center" vertical="center"/>
    </xf>
    <xf numFmtId="3" fontId="26" fillId="2" borderId="7" xfId="0" applyNumberFormat="1" applyFont="1" applyFill="1" applyBorder="1" applyAlignment="1">
      <alignment horizontal="center" vertical="center"/>
    </xf>
    <xf numFmtId="3" fontId="26" fillId="0" borderId="0" xfId="0" applyNumberFormat="1" applyFont="1" applyAlignment="1">
      <alignment horizontal="right"/>
    </xf>
    <xf numFmtId="3" fontId="8" fillId="10" borderId="37" xfId="0" applyNumberFormat="1" applyFont="1" applyFill="1" applyBorder="1" applyAlignment="1">
      <alignment horizontal="center" vertical="center" wrapText="1"/>
    </xf>
    <xf numFmtId="169" fontId="8" fillId="10" borderId="37" xfId="0" applyNumberFormat="1" applyFont="1" applyFill="1" applyBorder="1" applyAlignment="1">
      <alignment horizontal="center" vertical="center" wrapText="1"/>
    </xf>
    <xf numFmtId="6" fontId="8" fillId="10" borderId="7" xfId="0" applyNumberFormat="1" applyFont="1" applyFill="1" applyBorder="1" applyAlignment="1">
      <alignment horizontal="center" vertical="center" wrapText="1"/>
    </xf>
    <xf numFmtId="170" fontId="8" fillId="10" borderId="37" xfId="0" applyNumberFormat="1" applyFont="1" applyFill="1" applyBorder="1" applyAlignment="1">
      <alignment horizontal="center" vertical="center" wrapText="1"/>
    </xf>
    <xf numFmtId="0" fontId="4" fillId="10" borderId="7" xfId="0" applyFont="1" applyFill="1" applyBorder="1" applyAlignment="1">
      <alignment horizontal="center" vertical="center" wrapText="1"/>
    </xf>
    <xf numFmtId="0" fontId="19" fillId="2" borderId="1" xfId="0" applyFont="1" applyFill="1" applyBorder="1"/>
    <xf numFmtId="3" fontId="19" fillId="0" borderId="37" xfId="0" applyNumberFormat="1" applyFont="1" applyBorder="1"/>
    <xf numFmtId="3" fontId="19" fillId="0" borderId="3" xfId="0" applyNumberFormat="1" applyFont="1" applyBorder="1"/>
    <xf numFmtId="3" fontId="21" fillId="0" borderId="37" xfId="0" applyNumberFormat="1" applyFont="1" applyBorder="1"/>
    <xf numFmtId="165" fontId="21" fillId="0" borderId="37" xfId="2" applyNumberFormat="1" applyFont="1" applyBorder="1"/>
    <xf numFmtId="165" fontId="19" fillId="0" borderId="37" xfId="2" applyNumberFormat="1" applyFont="1" applyBorder="1"/>
    <xf numFmtId="165" fontId="19" fillId="0" borderId="2" xfId="0" applyNumberFormat="1" applyFont="1" applyBorder="1"/>
    <xf numFmtId="3" fontId="19" fillId="0" borderId="9" xfId="0" applyNumberFormat="1" applyFont="1" applyBorder="1"/>
    <xf numFmtId="3" fontId="19" fillId="0" borderId="13" xfId="0" applyNumberFormat="1" applyFont="1" applyBorder="1"/>
    <xf numFmtId="3" fontId="21" fillId="0" borderId="9" xfId="0" applyNumberFormat="1" applyFont="1" applyBorder="1"/>
    <xf numFmtId="165" fontId="21" fillId="0" borderId="9" xfId="2" applyNumberFormat="1" applyFont="1" applyBorder="1"/>
    <xf numFmtId="165" fontId="19" fillId="0" borderId="9" xfId="2" applyNumberFormat="1" applyFont="1" applyBorder="1"/>
    <xf numFmtId="3" fontId="21" fillId="0" borderId="11" xfId="0" applyNumberFormat="1" applyFont="1" applyBorder="1"/>
    <xf numFmtId="0" fontId="19" fillId="2" borderId="8" xfId="0" applyFont="1" applyFill="1" applyBorder="1"/>
    <xf numFmtId="0" fontId="19" fillId="2" borderId="7" xfId="0" applyFont="1" applyFill="1" applyBorder="1"/>
    <xf numFmtId="3" fontId="19" fillId="2" borderId="36" xfId="0" applyNumberFormat="1" applyFont="1" applyFill="1" applyBorder="1" applyAlignment="1">
      <alignment horizontal="center"/>
    </xf>
    <xf numFmtId="3" fontId="21" fillId="2" borderId="12" xfId="0" applyNumberFormat="1" applyFont="1" applyFill="1" applyBorder="1" applyAlignment="1">
      <alignment horizontal="center"/>
    </xf>
    <xf numFmtId="3" fontId="21" fillId="10" borderId="4" xfId="0" applyNumberFormat="1" applyFont="1" applyFill="1" applyBorder="1"/>
    <xf numFmtId="169" fontId="21" fillId="10" borderId="5" xfId="0" applyNumberFormat="1" applyFont="1" applyFill="1" applyBorder="1"/>
    <xf numFmtId="165" fontId="26" fillId="10" borderId="7" xfId="2" applyNumberFormat="1" applyFont="1" applyFill="1" applyBorder="1"/>
    <xf numFmtId="165" fontId="22" fillId="10" borderId="7" xfId="2" applyNumberFormat="1" applyFont="1" applyFill="1" applyBorder="1"/>
    <xf numFmtId="49" fontId="22" fillId="0" borderId="0" xfId="0" applyNumberFormat="1" applyFont="1"/>
    <xf numFmtId="3" fontId="19" fillId="0" borderId="10" xfId="0" applyNumberFormat="1" applyFont="1" applyBorder="1"/>
    <xf numFmtId="3" fontId="19" fillId="0" borderId="11" xfId="0" applyNumberFormat="1" applyFont="1" applyBorder="1"/>
    <xf numFmtId="3" fontId="19" fillId="0" borderId="4" xfId="0" applyNumberFormat="1" applyFont="1" applyBorder="1"/>
    <xf numFmtId="3" fontId="21" fillId="2" borderId="36" xfId="0" applyNumberFormat="1" applyFont="1" applyFill="1" applyBorder="1" applyAlignment="1">
      <alignment horizontal="center"/>
    </xf>
    <xf numFmtId="0" fontId="17" fillId="0" borderId="18" xfId="0" applyFont="1" applyBorder="1" applyAlignment="1">
      <alignment horizontal="center"/>
    </xf>
    <xf numFmtId="0" fontId="17" fillId="0" borderId="63" xfId="0" applyFont="1" applyBorder="1" applyAlignment="1">
      <alignment horizontal="centerContinuous"/>
    </xf>
    <xf numFmtId="0" fontId="17" fillId="0" borderId="64" xfId="0" applyFont="1" applyBorder="1" applyAlignment="1">
      <alignment horizontal="centerContinuous"/>
    </xf>
    <xf numFmtId="0" fontId="17" fillId="0" borderId="63" xfId="0" applyFont="1" applyBorder="1" applyAlignment="1">
      <alignment horizontal="center"/>
    </xf>
    <xf numFmtId="0" fontId="17" fillId="0" borderId="64" xfId="0" applyFont="1" applyBorder="1" applyAlignment="1">
      <alignment horizontal="center"/>
    </xf>
    <xf numFmtId="0" fontId="17" fillId="0" borderId="78" xfId="0" applyFont="1" applyBorder="1" applyAlignment="1">
      <alignment horizontal="center" vertical="center"/>
    </xf>
    <xf numFmtId="168" fontId="17" fillId="11" borderId="18" xfId="4" applyNumberFormat="1" applyFont="1" applyFill="1" applyBorder="1"/>
    <xf numFmtId="168" fontId="17" fillId="11" borderId="20" xfId="4" applyNumberFormat="1" applyFont="1" applyFill="1" applyBorder="1"/>
    <xf numFmtId="165" fontId="17" fillId="11" borderId="18" xfId="2" applyNumberFormat="1" applyFont="1" applyFill="1" applyBorder="1"/>
    <xf numFmtId="168" fontId="0" fillId="0" borderId="18" xfId="4" applyNumberFormat="1" applyFont="1" applyBorder="1"/>
    <xf numFmtId="168" fontId="0" fillId="0" borderId="63" xfId="4" applyNumberFormat="1" applyFont="1" applyFill="1" applyBorder="1"/>
    <xf numFmtId="168" fontId="17" fillId="0" borderId="17" xfId="0" applyNumberFormat="1" applyFont="1" applyBorder="1"/>
    <xf numFmtId="168" fontId="0" fillId="0" borderId="20" xfId="0" applyNumberFormat="1" applyBorder="1"/>
    <xf numFmtId="0" fontId="17" fillId="0" borderId="19" xfId="0" applyFont="1" applyBorder="1" applyAlignment="1">
      <alignment horizontal="centerContinuous"/>
    </xf>
    <xf numFmtId="168" fontId="17" fillId="11" borderId="19" xfId="4" applyNumberFormat="1" applyFont="1" applyFill="1" applyBorder="1"/>
    <xf numFmtId="168" fontId="54" fillId="0" borderId="64" xfId="4" applyNumberFormat="1" applyFont="1" applyFill="1" applyBorder="1"/>
    <xf numFmtId="168" fontId="54" fillId="0" borderId="18" xfId="4" applyNumberFormat="1" applyFont="1" applyFill="1" applyBorder="1"/>
    <xf numFmtId="0" fontId="17" fillId="0" borderId="60" xfId="0" applyFont="1" applyBorder="1" applyAlignment="1">
      <alignment horizontal="center" vertical="center" wrapText="1"/>
    </xf>
    <xf numFmtId="0" fontId="17" fillId="0" borderId="29" xfId="0" applyFont="1" applyBorder="1" applyAlignment="1">
      <alignment horizontal="center" vertical="center"/>
    </xf>
    <xf numFmtId="0" fontId="17" fillId="0" borderId="50" xfId="0" applyFont="1" applyBorder="1" applyAlignment="1">
      <alignment horizontal="center" vertical="center" wrapText="1"/>
    </xf>
    <xf numFmtId="168" fontId="17" fillId="15" borderId="83" xfId="4" applyNumberFormat="1" applyFont="1" applyFill="1" applyBorder="1"/>
    <xf numFmtId="168" fontId="0" fillId="16" borderId="17" xfId="4" applyNumberFormat="1" applyFont="1" applyFill="1" applyBorder="1"/>
    <xf numFmtId="0" fontId="17" fillId="0" borderId="43" xfId="0" applyFont="1" applyBorder="1" applyAlignment="1">
      <alignment horizontal="center" vertical="center" wrapText="1"/>
    </xf>
    <xf numFmtId="0" fontId="17" fillId="0" borderId="79" xfId="0" applyFont="1" applyBorder="1" applyAlignment="1">
      <alignment horizontal="center" vertical="center"/>
    </xf>
    <xf numFmtId="0" fontId="17" fillId="0" borderId="80" xfId="0" applyFont="1" applyBorder="1" applyAlignment="1">
      <alignment horizontal="center" vertical="center" wrapText="1"/>
    </xf>
    <xf numFmtId="168" fontId="0" fillId="0" borderId="63" xfId="4" applyNumberFormat="1" applyFont="1" applyBorder="1"/>
    <xf numFmtId="168" fontId="17" fillId="15" borderId="64" xfId="4" applyNumberFormat="1" applyFont="1" applyFill="1" applyBorder="1"/>
    <xf numFmtId="165" fontId="17" fillId="0" borderId="25" xfId="2" applyNumberFormat="1" applyFont="1" applyFill="1" applyBorder="1"/>
    <xf numFmtId="168" fontId="0" fillId="0" borderId="88" xfId="4" applyNumberFormat="1" applyFont="1" applyFill="1" applyBorder="1"/>
    <xf numFmtId="168" fontId="17" fillId="15" borderId="90" xfId="4" applyNumberFormat="1" applyFont="1" applyFill="1" applyBorder="1"/>
    <xf numFmtId="168" fontId="0" fillId="0" borderId="88" xfId="4" applyNumberFormat="1" applyFont="1" applyBorder="1"/>
    <xf numFmtId="168" fontId="0" fillId="16" borderId="27" xfId="4" applyNumberFormat="1" applyFont="1" applyFill="1" applyBorder="1"/>
    <xf numFmtId="168" fontId="17" fillId="15" borderId="89" xfId="4" applyNumberFormat="1" applyFont="1" applyFill="1" applyBorder="1"/>
    <xf numFmtId="168" fontId="0" fillId="0" borderId="49" xfId="0" applyNumberFormat="1" applyBorder="1"/>
    <xf numFmtId="168" fontId="17" fillId="0" borderId="27" xfId="0" applyNumberFormat="1" applyFont="1" applyBorder="1"/>
    <xf numFmtId="168" fontId="0" fillId="0" borderId="17" xfId="0" applyNumberFormat="1" applyBorder="1"/>
    <xf numFmtId="0" fontId="4" fillId="0" borderId="0" xfId="0" applyFont="1" applyAlignment="1">
      <alignment horizontal="center" vertical="center"/>
    </xf>
    <xf numFmtId="168" fontId="17" fillId="0" borderId="20" xfId="0" applyNumberFormat="1" applyFont="1" applyBorder="1"/>
    <xf numFmtId="168" fontId="17" fillId="0" borderId="49" xfId="0" applyNumberFormat="1" applyFont="1" applyBorder="1"/>
    <xf numFmtId="168" fontId="17" fillId="0" borderId="18" xfId="0" applyNumberFormat="1" applyFont="1" applyBorder="1"/>
    <xf numFmtId="168" fontId="17" fillId="0" borderId="74" xfId="0" applyNumberFormat="1" applyFont="1" applyBorder="1"/>
    <xf numFmtId="165" fontId="17" fillId="0" borderId="19" xfId="2" applyNumberFormat="1" applyFont="1" applyFill="1" applyBorder="1"/>
    <xf numFmtId="165" fontId="17" fillId="0" borderId="47" xfId="2" applyNumberFormat="1" applyFont="1" applyFill="1" applyBorder="1"/>
    <xf numFmtId="168" fontId="0" fillId="0" borderId="63" xfId="0" applyNumberFormat="1" applyBorder="1"/>
    <xf numFmtId="168" fontId="0" fillId="0" borderId="88" xfId="0" applyNumberFormat="1" applyBorder="1"/>
    <xf numFmtId="168" fontId="17" fillId="0" borderId="88" xfId="0" applyNumberFormat="1" applyFont="1" applyBorder="1"/>
    <xf numFmtId="168" fontId="17" fillId="15" borderId="63" xfId="0" applyNumberFormat="1" applyFont="1" applyFill="1" applyBorder="1"/>
    <xf numFmtId="0" fontId="0" fillId="0" borderId="21" xfId="0" applyBorder="1"/>
    <xf numFmtId="168" fontId="0" fillId="0" borderId="39" xfId="4" applyNumberFormat="1" applyFont="1" applyBorder="1"/>
    <xf numFmtId="168" fontId="0" fillId="0" borderId="91" xfId="4" applyNumberFormat="1" applyFont="1" applyFill="1" applyBorder="1"/>
    <xf numFmtId="168" fontId="0" fillId="0" borderId="39" xfId="4" applyNumberFormat="1" applyFont="1" applyFill="1" applyBorder="1"/>
    <xf numFmtId="168" fontId="54" fillId="0" borderId="39" xfId="4" applyNumberFormat="1" applyFont="1" applyFill="1" applyBorder="1"/>
    <xf numFmtId="168" fontId="0" fillId="0" borderId="22" xfId="4" applyNumberFormat="1" applyFont="1" applyFill="1" applyBorder="1"/>
    <xf numFmtId="168" fontId="54" fillId="0" borderId="92" xfId="4" applyNumberFormat="1" applyFont="1" applyFill="1" applyBorder="1"/>
    <xf numFmtId="168" fontId="17" fillId="15" borderId="93" xfId="4" applyNumberFormat="1" applyFont="1" applyFill="1" applyBorder="1"/>
    <xf numFmtId="168" fontId="0" fillId="0" borderId="91" xfId="4" applyNumberFormat="1" applyFont="1" applyBorder="1"/>
    <xf numFmtId="168" fontId="0" fillId="16" borderId="22" xfId="4" applyNumberFormat="1" applyFont="1" applyFill="1" applyBorder="1"/>
    <xf numFmtId="168" fontId="17" fillId="15" borderId="92" xfId="4" applyNumberFormat="1" applyFont="1" applyFill="1" applyBorder="1"/>
    <xf numFmtId="168" fontId="17" fillId="0" borderId="67" xfId="0" applyNumberFormat="1" applyFont="1" applyBorder="1"/>
    <xf numFmtId="168" fontId="17" fillId="0" borderId="39" xfId="0" applyNumberFormat="1" applyFont="1" applyBorder="1"/>
    <xf numFmtId="165" fontId="17" fillId="0" borderId="34" xfId="2" applyNumberFormat="1" applyFont="1" applyFill="1" applyBorder="1"/>
    <xf numFmtId="168" fontId="0" fillId="0" borderId="91" xfId="0" applyNumberFormat="1" applyBorder="1"/>
    <xf numFmtId="168" fontId="17" fillId="15" borderId="91" xfId="0" applyNumberFormat="1" applyFont="1" applyFill="1" applyBorder="1"/>
    <xf numFmtId="168" fontId="0" fillId="0" borderId="67" xfId="0" applyNumberFormat="1" applyBorder="1"/>
    <xf numFmtId="168" fontId="17" fillId="0" borderId="22" xfId="0" applyNumberFormat="1" applyFont="1" applyBorder="1"/>
    <xf numFmtId="165" fontId="17" fillId="0" borderId="23" xfId="2" applyNumberFormat="1" applyFont="1" applyFill="1" applyBorder="1"/>
    <xf numFmtId="0" fontId="0" fillId="0" borderId="24" xfId="0" applyBorder="1"/>
    <xf numFmtId="0" fontId="0" fillId="0" borderId="26" xfId="0" applyBorder="1"/>
    <xf numFmtId="168" fontId="17" fillId="15" borderId="15" xfId="4" applyNumberFormat="1" applyFont="1" applyFill="1" applyBorder="1"/>
    <xf numFmtId="168" fontId="17" fillId="15" borderId="98" xfId="4" applyNumberFormat="1" applyFont="1" applyFill="1" applyBorder="1"/>
    <xf numFmtId="168" fontId="17" fillId="0" borderId="99" xfId="0" applyNumberFormat="1" applyFont="1" applyBorder="1"/>
    <xf numFmtId="168" fontId="17" fillId="0" borderId="96" xfId="0" applyNumberFormat="1" applyFont="1" applyBorder="1"/>
    <xf numFmtId="168" fontId="17" fillId="15" borderId="97" xfId="0" applyNumberFormat="1" applyFont="1" applyFill="1" applyBorder="1"/>
    <xf numFmtId="168" fontId="17" fillId="0" borderId="95" xfId="0" applyNumberFormat="1" applyFont="1" applyBorder="1"/>
    <xf numFmtId="168" fontId="0" fillId="0" borderId="102" xfId="4" applyNumberFormat="1" applyFont="1" applyFill="1" applyBorder="1"/>
    <xf numFmtId="168" fontId="0" fillId="0" borderId="101" xfId="4" applyNumberFormat="1" applyFont="1" applyFill="1" applyBorder="1"/>
    <xf numFmtId="168" fontId="54" fillId="0" borderId="101" xfId="4" applyNumberFormat="1" applyFont="1" applyFill="1" applyBorder="1"/>
    <xf numFmtId="168" fontId="0" fillId="0" borderId="100" xfId="4" applyNumberFormat="1" applyFont="1" applyFill="1" applyBorder="1"/>
    <xf numFmtId="168" fontId="54" fillId="0" borderId="103" xfId="4" applyNumberFormat="1" applyFont="1" applyFill="1" applyBorder="1"/>
    <xf numFmtId="168" fontId="17" fillId="15" borderId="104" xfId="4" applyNumberFormat="1" applyFont="1" applyFill="1" applyBorder="1"/>
    <xf numFmtId="168" fontId="0" fillId="0" borderId="102" xfId="4" applyNumberFormat="1" applyFont="1" applyBorder="1"/>
    <xf numFmtId="168" fontId="0" fillId="16" borderId="100" xfId="4" applyNumberFormat="1" applyFont="1" applyFill="1" applyBorder="1"/>
    <xf numFmtId="168" fontId="17" fillId="15" borderId="103" xfId="4" applyNumberFormat="1" applyFont="1" applyFill="1" applyBorder="1"/>
    <xf numFmtId="168" fontId="17" fillId="0" borderId="105" xfId="0" applyNumberFormat="1" applyFont="1" applyBorder="1"/>
    <xf numFmtId="168" fontId="17" fillId="0" borderId="101" xfId="0" applyNumberFormat="1" applyFont="1" applyBorder="1"/>
    <xf numFmtId="165" fontId="17" fillId="0" borderId="106" xfId="2" applyNumberFormat="1" applyFont="1" applyFill="1" applyBorder="1"/>
    <xf numFmtId="168" fontId="0" fillId="0" borderId="102" xfId="0" applyNumberFormat="1" applyBorder="1"/>
    <xf numFmtId="168" fontId="17" fillId="15" borderId="102" xfId="0" applyNumberFormat="1" applyFont="1" applyFill="1" applyBorder="1"/>
    <xf numFmtId="168" fontId="0" fillId="0" borderId="105" xfId="0" applyNumberFormat="1" applyBorder="1"/>
    <xf numFmtId="168" fontId="17" fillId="0" borderId="100" xfId="0" applyNumberFormat="1" applyFont="1" applyBorder="1"/>
    <xf numFmtId="165" fontId="17" fillId="0" borderId="94" xfId="2" applyNumberFormat="1" applyFont="1" applyFill="1" applyBorder="1"/>
    <xf numFmtId="168" fontId="17" fillId="0" borderId="97" xfId="4" applyNumberFormat="1" applyFont="1" applyFill="1" applyBorder="1"/>
    <xf numFmtId="168" fontId="17" fillId="0" borderId="96" xfId="4" applyNumberFormat="1" applyFont="1" applyFill="1" applyBorder="1"/>
    <xf numFmtId="168" fontId="56" fillId="0" borderId="96" xfId="4" applyNumberFormat="1" applyFont="1" applyFill="1" applyBorder="1"/>
    <xf numFmtId="168" fontId="17" fillId="0" borderId="95" xfId="4" applyNumberFormat="1" applyFont="1" applyFill="1" applyBorder="1"/>
    <xf numFmtId="168" fontId="56" fillId="0" borderId="98" xfId="4" applyNumberFormat="1" applyFont="1" applyFill="1" applyBorder="1"/>
    <xf numFmtId="168" fontId="17" fillId="0" borderId="97" xfId="4" applyNumberFormat="1" applyFont="1" applyBorder="1"/>
    <xf numFmtId="168" fontId="17" fillId="16" borderId="95" xfId="4" applyNumberFormat="1" applyFont="1" applyFill="1" applyBorder="1"/>
    <xf numFmtId="168" fontId="17" fillId="0" borderId="97" xfId="0" applyNumberFormat="1" applyFont="1" applyBorder="1"/>
    <xf numFmtId="0" fontId="0" fillId="0" borderId="107" xfId="0" applyBorder="1"/>
    <xf numFmtId="0" fontId="17" fillId="0" borderId="108" xfId="0" applyFont="1" applyBorder="1" applyAlignment="1">
      <alignment horizontal="right"/>
    </xf>
    <xf numFmtId="165" fontId="17" fillId="0" borderId="5" xfId="2" applyNumberFormat="1" applyFont="1" applyFill="1" applyBorder="1"/>
    <xf numFmtId="165" fontId="17" fillId="0" borderId="109" xfId="2" applyNumberFormat="1" applyFont="1" applyFill="1" applyBorder="1"/>
    <xf numFmtId="0" fontId="17" fillId="0" borderId="63" xfId="0" applyFont="1" applyBorder="1" applyAlignment="1">
      <alignment horizontal="center" vertical="center"/>
    </xf>
    <xf numFmtId="0" fontId="17" fillId="0" borderId="64" xfId="0" applyFont="1" applyBorder="1" applyAlignment="1">
      <alignment horizontal="center" vertical="center" wrapText="1"/>
    </xf>
    <xf numFmtId="168" fontId="17" fillId="15" borderId="64" xfId="0" applyNumberFormat="1" applyFont="1" applyFill="1" applyBorder="1"/>
    <xf numFmtId="0" fontId="0" fillId="0" borderId="43" xfId="0" applyBorder="1"/>
    <xf numFmtId="0" fontId="0" fillId="0" borderId="29" xfId="0" applyBorder="1"/>
    <xf numFmtId="0" fontId="0" fillId="0" borderId="50" xfId="0" applyBorder="1"/>
    <xf numFmtId="168" fontId="0" fillId="0" borderId="22" xfId="0" applyNumberFormat="1" applyBorder="1"/>
    <xf numFmtId="0" fontId="17" fillId="0" borderId="26" xfId="0" applyFont="1" applyBorder="1" applyAlignment="1">
      <alignment horizontal="right"/>
    </xf>
    <xf numFmtId="168" fontId="17" fillId="0" borderId="74" xfId="4" applyNumberFormat="1" applyFont="1" applyBorder="1"/>
    <xf numFmtId="168" fontId="17" fillId="0" borderId="88" xfId="4" applyNumberFormat="1" applyFont="1" applyFill="1" applyBorder="1"/>
    <xf numFmtId="168" fontId="17" fillId="0" borderId="27" xfId="4" applyNumberFormat="1" applyFont="1" applyFill="1" applyBorder="1"/>
    <xf numFmtId="168" fontId="17" fillId="0" borderId="88" xfId="4" applyNumberFormat="1" applyFont="1" applyBorder="1"/>
    <xf numFmtId="168" fontId="17" fillId="16" borderId="27" xfId="4" applyNumberFormat="1" applyFont="1" applyFill="1" applyBorder="1"/>
    <xf numFmtId="168" fontId="0" fillId="0" borderId="22" xfId="4" applyNumberFormat="1" applyFont="1" applyBorder="1"/>
    <xf numFmtId="168" fontId="0" fillId="0" borderId="27" xfId="0" applyNumberFormat="1" applyBorder="1"/>
    <xf numFmtId="168" fontId="56" fillId="11" borderId="17" xfId="4" applyNumberFormat="1" applyFont="1" applyFill="1" applyBorder="1"/>
    <xf numFmtId="168" fontId="54" fillId="0" borderId="17" xfId="4" applyNumberFormat="1" applyFont="1" applyFill="1" applyBorder="1"/>
    <xf numFmtId="168" fontId="54" fillId="0" borderId="17" xfId="4" applyNumberFormat="1" applyFont="1" applyBorder="1"/>
    <xf numFmtId="168" fontId="54" fillId="0" borderId="27" xfId="4" applyNumberFormat="1" applyFont="1" applyBorder="1"/>
    <xf numFmtId="168" fontId="54" fillId="0" borderId="22" xfId="4" applyNumberFormat="1" applyFont="1" applyBorder="1"/>
    <xf numFmtId="168" fontId="0" fillId="0" borderId="34" xfId="4" applyNumberFormat="1" applyFont="1" applyBorder="1"/>
    <xf numFmtId="168" fontId="17" fillId="0" borderId="36" xfId="0" applyNumberFormat="1" applyFont="1" applyBorder="1"/>
    <xf numFmtId="165" fontId="17" fillId="0" borderId="36" xfId="2" applyNumberFormat="1" applyFont="1" applyFill="1" applyBorder="1"/>
    <xf numFmtId="0" fontId="17" fillId="13" borderId="46" xfId="0" applyFont="1" applyFill="1" applyBorder="1" applyAlignment="1">
      <alignment horizontal="centerContinuous"/>
    </xf>
    <xf numFmtId="0" fontId="0" fillId="0" borderId="46" xfId="0" applyBorder="1" applyAlignment="1">
      <alignment horizontal="center"/>
    </xf>
    <xf numFmtId="0" fontId="0" fillId="0" borderId="48" xfId="0" applyBorder="1" applyAlignment="1">
      <alignment horizontal="center"/>
    </xf>
    <xf numFmtId="0" fontId="17" fillId="13" borderId="24" xfId="0" applyFont="1" applyFill="1" applyBorder="1" applyAlignment="1">
      <alignment horizontal="right"/>
    </xf>
    <xf numFmtId="168" fontId="17" fillId="11" borderId="63" xfId="0" applyNumberFormat="1" applyFont="1" applyFill="1" applyBorder="1"/>
    <xf numFmtId="168" fontId="0" fillId="0" borderId="36" xfId="0" applyNumberFormat="1" applyBorder="1"/>
    <xf numFmtId="0" fontId="55" fillId="0" borderId="77" xfId="0" applyFont="1" applyBorder="1" applyAlignment="1">
      <alignment horizontal="center" vertical="center" wrapText="1"/>
    </xf>
    <xf numFmtId="0" fontId="55" fillId="0" borderId="31" xfId="0" applyFont="1" applyBorder="1" applyAlignment="1">
      <alignment horizontal="center" vertical="center" wrapText="1"/>
    </xf>
    <xf numFmtId="3" fontId="9" fillId="8" borderId="17" xfId="0" quotePrefix="1" applyNumberFormat="1" applyFont="1" applyFill="1" applyBorder="1"/>
    <xf numFmtId="3" fontId="9" fillId="8" borderId="25" xfId="0" quotePrefix="1" applyNumberFormat="1" applyFont="1" applyFill="1" applyBorder="1"/>
    <xf numFmtId="3" fontId="12" fillId="8" borderId="47" xfId="0" applyNumberFormat="1" applyFont="1" applyFill="1" applyBorder="1"/>
    <xf numFmtId="3" fontId="12" fillId="8" borderId="6" xfId="0" applyNumberFormat="1" applyFont="1" applyFill="1" applyBorder="1"/>
    <xf numFmtId="0" fontId="12" fillId="8" borderId="40" xfId="0" quotePrefix="1" applyFont="1" applyFill="1" applyBorder="1" applyAlignment="1">
      <alignment horizontal="center"/>
    </xf>
    <xf numFmtId="0" fontId="12" fillId="8" borderId="10" xfId="0" applyFont="1" applyFill="1" applyBorder="1" applyAlignment="1">
      <alignment horizontal="center"/>
    </xf>
    <xf numFmtId="0" fontId="12" fillId="8" borderId="29" xfId="0" quotePrefix="1" applyFont="1" applyFill="1" applyBorder="1" applyAlignment="1">
      <alignment horizontal="center"/>
    </xf>
    <xf numFmtId="0" fontId="12" fillId="8" borderId="29" xfId="0" applyFont="1" applyFill="1" applyBorder="1" applyAlignment="1">
      <alignment horizontal="center"/>
    </xf>
    <xf numFmtId="0" fontId="12" fillId="8" borderId="44" xfId="0" applyFont="1" applyFill="1" applyBorder="1" applyAlignment="1">
      <alignment horizontal="center"/>
    </xf>
    <xf numFmtId="0" fontId="9" fillId="8" borderId="4" xfId="0" applyFont="1" applyFill="1" applyBorder="1"/>
    <xf numFmtId="0" fontId="12" fillId="8" borderId="5" xfId="0" applyFont="1" applyFill="1" applyBorder="1" applyAlignment="1">
      <alignment horizontal="center"/>
    </xf>
    <xf numFmtId="0" fontId="9" fillId="8" borderId="0" xfId="0" applyFont="1" applyFill="1"/>
    <xf numFmtId="165" fontId="21" fillId="6" borderId="9" xfId="0" applyNumberFormat="1" applyFont="1" applyFill="1" applyBorder="1"/>
    <xf numFmtId="168" fontId="0" fillId="0" borderId="10" xfId="4" applyNumberFormat="1" applyFont="1" applyFill="1" applyBorder="1"/>
    <xf numFmtId="10" fontId="0" fillId="6" borderId="17" xfId="0" applyNumberFormat="1" applyFill="1" applyBorder="1" applyProtection="1">
      <protection locked="0"/>
    </xf>
    <xf numFmtId="10" fontId="0" fillId="6" borderId="17" xfId="2" applyNumberFormat="1" applyFont="1" applyFill="1" applyBorder="1" applyProtection="1">
      <protection locked="0"/>
    </xf>
    <xf numFmtId="0" fontId="0" fillId="0" borderId="0" xfId="0" applyProtection="1">
      <protection locked="0"/>
    </xf>
    <xf numFmtId="6" fontId="0" fillId="0" borderId="0" xfId="0" applyNumberFormat="1"/>
    <xf numFmtId="0" fontId="0" fillId="0" borderId="0" xfId="0" applyAlignment="1">
      <alignment horizontal="left"/>
    </xf>
    <xf numFmtId="0" fontId="17" fillId="0" borderId="37" xfId="0" applyFont="1" applyBorder="1" applyProtection="1">
      <protection locked="0"/>
    </xf>
    <xf numFmtId="0" fontId="17" fillId="0" borderId="37" xfId="0" applyFont="1" applyBorder="1" applyAlignment="1" applyProtection="1">
      <alignment horizontal="center" wrapText="1"/>
      <protection locked="0"/>
    </xf>
    <xf numFmtId="0" fontId="0" fillId="0" borderId="9" xfId="0" applyBorder="1" applyProtection="1">
      <protection locked="0"/>
    </xf>
    <xf numFmtId="0" fontId="17" fillId="0" borderId="9" xfId="0" applyFont="1" applyBorder="1" applyProtection="1">
      <protection locked="0"/>
    </xf>
    <xf numFmtId="6" fontId="0" fillId="0" borderId="9" xfId="0" applyNumberFormat="1" applyBorder="1" applyProtection="1">
      <protection locked="0"/>
    </xf>
    <xf numFmtId="10" fontId="0" fillId="0" borderId="9" xfId="0" applyNumberFormat="1" applyBorder="1" applyProtection="1">
      <protection locked="0"/>
    </xf>
    <xf numFmtId="6" fontId="17" fillId="0" borderId="9" xfId="0" applyNumberFormat="1" applyFont="1" applyBorder="1" applyProtection="1">
      <protection locked="0"/>
    </xf>
    <xf numFmtId="0" fontId="17" fillId="0" borderId="11" xfId="0" applyFont="1" applyBorder="1" applyProtection="1">
      <protection locked="0"/>
    </xf>
    <xf numFmtId="6" fontId="17" fillId="0" borderId="11" xfId="0" applyNumberFormat="1" applyFont="1" applyBorder="1" applyProtection="1">
      <protection locked="0"/>
    </xf>
    <xf numFmtId="6" fontId="9" fillId="0" borderId="0" xfId="0" applyNumberFormat="1" applyFont="1"/>
    <xf numFmtId="6" fontId="9" fillId="0" borderId="17" xfId="0" applyNumberFormat="1" applyFont="1" applyBorder="1"/>
    <xf numFmtId="0" fontId="4" fillId="5" borderId="8"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22" fillId="2" borderId="1" xfId="0" applyFont="1" applyFill="1" applyBorder="1" applyAlignment="1">
      <alignment horizontal="center"/>
    </xf>
    <xf numFmtId="169" fontId="8" fillId="10" borderId="3" xfId="0" applyNumberFormat="1" applyFont="1" applyFill="1" applyBorder="1" applyAlignment="1">
      <alignment horizontal="center" vertical="center" wrapText="1"/>
    </xf>
    <xf numFmtId="6" fontId="8" fillId="10" borderId="2" xfId="0" applyNumberFormat="1" applyFont="1" applyFill="1" applyBorder="1" applyAlignment="1">
      <alignment horizontal="center" vertical="center" wrapText="1"/>
    </xf>
    <xf numFmtId="0" fontId="4" fillId="10" borderId="37" xfId="0" applyFont="1" applyFill="1" applyBorder="1" applyAlignment="1">
      <alignment horizontal="center" vertical="center" wrapText="1"/>
    </xf>
    <xf numFmtId="3" fontId="22" fillId="2" borderId="1"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xf>
    <xf numFmtId="169" fontId="21" fillId="0" borderId="9" xfId="0" applyNumberFormat="1" applyFont="1" applyBorder="1"/>
    <xf numFmtId="169" fontId="21" fillId="0" borderId="11" xfId="0" applyNumberFormat="1" applyFont="1" applyBorder="1"/>
    <xf numFmtId="168" fontId="19" fillId="0" borderId="1" xfId="4" applyNumberFormat="1" applyFont="1" applyFill="1" applyBorder="1"/>
    <xf numFmtId="168" fontId="19" fillId="0" borderId="10" xfId="4" applyNumberFormat="1" applyFont="1" applyFill="1" applyBorder="1"/>
    <xf numFmtId="0" fontId="17" fillId="0" borderId="18" xfId="0" applyFont="1" applyBorder="1" applyAlignment="1">
      <alignment horizontal="centerContinuous"/>
    </xf>
    <xf numFmtId="0" fontId="17" fillId="0" borderId="33" xfId="0" applyFont="1" applyBorder="1" applyAlignment="1">
      <alignment horizontal="centerContinuous"/>
    </xf>
    <xf numFmtId="0" fontId="17" fillId="0" borderId="35" xfId="0" applyFont="1" applyBorder="1" applyAlignment="1">
      <alignment horizontal="centerContinuous"/>
    </xf>
    <xf numFmtId="0" fontId="17" fillId="0" borderId="56" xfId="0" applyFont="1" applyBorder="1" applyAlignment="1">
      <alignment horizontal="centerContinuous"/>
    </xf>
    <xf numFmtId="0" fontId="17" fillId="0" borderId="57" xfId="0" applyFont="1" applyBorder="1" applyAlignment="1">
      <alignment horizontal="centerContinuous"/>
    </xf>
    <xf numFmtId="0" fontId="17" fillId="0" borderId="58" xfId="0" applyFont="1" applyBorder="1" applyAlignment="1">
      <alignment horizontal="centerContinuous"/>
    </xf>
    <xf numFmtId="0" fontId="17" fillId="0" borderId="79" xfId="0" applyFont="1" applyBorder="1" applyAlignment="1">
      <alignment horizontal="center"/>
    </xf>
    <xf numFmtId="0" fontId="17" fillId="0" borderId="29" xfId="0" applyFont="1" applyBorder="1" applyAlignment="1">
      <alignment horizontal="center"/>
    </xf>
    <xf numFmtId="0" fontId="17" fillId="0" borderId="80" xfId="0" applyFont="1" applyBorder="1" applyAlignment="1">
      <alignment horizontal="center"/>
    </xf>
    <xf numFmtId="0" fontId="37" fillId="0" borderId="18" xfId="0" applyFont="1" applyBorder="1" applyAlignment="1">
      <alignment horizontal="center" vertical="center"/>
    </xf>
    <xf numFmtId="0" fontId="17" fillId="0" borderId="112" xfId="0" applyFont="1" applyBorder="1" applyAlignment="1">
      <alignment horizontal="center"/>
    </xf>
    <xf numFmtId="0" fontId="17" fillId="0" borderId="114" xfId="0" applyFont="1" applyBorder="1" applyAlignment="1">
      <alignment horizontal="centerContinuous" vertical="distributed"/>
    </xf>
    <xf numFmtId="0" fontId="0" fillId="0" borderId="2" xfId="0" applyBorder="1" applyAlignment="1">
      <alignment horizontal="centerContinuous" vertical="distributed"/>
    </xf>
    <xf numFmtId="0" fontId="17" fillId="0" borderId="91" xfId="0" applyFont="1" applyBorder="1" applyAlignment="1">
      <alignment horizontal="centerContinuous"/>
    </xf>
    <xf numFmtId="0" fontId="0" fillId="0" borderId="22" xfId="0" applyBorder="1" applyAlignment="1">
      <alignment horizontal="centerContinuous"/>
    </xf>
    <xf numFmtId="0" fontId="0" fillId="0" borderId="92" xfId="0" applyBorder="1" applyAlignment="1">
      <alignment horizontal="centerContinuous"/>
    </xf>
    <xf numFmtId="0" fontId="17" fillId="0" borderId="38" xfId="0" applyFont="1" applyBorder="1" applyAlignment="1">
      <alignment horizontal="centerContinuous"/>
    </xf>
    <xf numFmtId="0" fontId="0" fillId="0" borderId="52" xfId="0" applyBorder="1" applyAlignment="1">
      <alignment horizontal="centerContinuous"/>
    </xf>
    <xf numFmtId="0" fontId="0" fillId="0" borderId="115" xfId="0" applyBorder="1" applyAlignment="1">
      <alignment horizontal="centerContinuous"/>
    </xf>
    <xf numFmtId="0" fontId="15" fillId="0" borderId="65" xfId="0" applyFont="1" applyBorder="1" applyAlignment="1">
      <alignment horizontal="centerContinuous" vertical="distributed"/>
    </xf>
    <xf numFmtId="0" fontId="37" fillId="0" borderId="63" xfId="0" applyFont="1" applyBorder="1" applyAlignment="1">
      <alignment horizontal="center" vertical="center"/>
    </xf>
    <xf numFmtId="0" fontId="37" fillId="0" borderId="17" xfId="0" applyFont="1" applyBorder="1" applyAlignment="1">
      <alignment horizontal="center" vertical="center" wrapText="1"/>
    </xf>
    <xf numFmtId="0" fontId="37" fillId="0" borderId="17" xfId="0" applyFont="1" applyBorder="1" applyAlignment="1">
      <alignment horizontal="center" vertical="center"/>
    </xf>
    <xf numFmtId="0" fontId="37" fillId="0" borderId="64" xfId="0" applyFont="1" applyBorder="1" applyAlignment="1">
      <alignment horizontal="center" vertical="center"/>
    </xf>
    <xf numFmtId="0" fontId="37" fillId="0" borderId="20" xfId="0" applyFont="1" applyBorder="1" applyAlignment="1">
      <alignment horizontal="center" vertical="center" wrapText="1"/>
    </xf>
    <xf numFmtId="0" fontId="37" fillId="0" borderId="25" xfId="0" applyFont="1" applyBorder="1" applyAlignment="1">
      <alignment horizontal="center" vertical="center" wrapText="1"/>
    </xf>
    <xf numFmtId="0" fontId="17" fillId="11" borderId="118" xfId="0" applyFont="1" applyFill="1" applyBorder="1" applyAlignment="1">
      <alignment horizontal="centerContinuous"/>
    </xf>
    <xf numFmtId="0" fontId="17" fillId="11" borderId="57" xfId="0" applyFont="1" applyFill="1" applyBorder="1" applyAlignment="1">
      <alignment horizontal="centerContinuous"/>
    </xf>
    <xf numFmtId="168" fontId="17" fillId="11" borderId="77" xfId="4" applyNumberFormat="1" applyFont="1" applyFill="1" applyBorder="1"/>
    <xf numFmtId="168" fontId="17" fillId="11" borderId="31" xfId="4" applyNumberFormat="1" applyFont="1" applyFill="1" applyBorder="1"/>
    <xf numFmtId="10" fontId="17" fillId="11" borderId="86" xfId="2" applyNumberFormat="1" applyFont="1" applyFill="1" applyBorder="1" applyAlignment="1">
      <alignment horizontal="center"/>
    </xf>
    <xf numFmtId="0" fontId="17" fillId="11" borderId="77" xfId="0" applyFont="1" applyFill="1" applyBorder="1" applyAlignment="1">
      <alignment horizontal="center"/>
    </xf>
    <xf numFmtId="0" fontId="17" fillId="11" borderId="31" xfId="0" applyFont="1" applyFill="1" applyBorder="1" applyAlignment="1">
      <alignment horizontal="center"/>
    </xf>
    <xf numFmtId="0" fontId="17" fillId="11" borderId="86" xfId="0" applyFont="1" applyFill="1" applyBorder="1" applyAlignment="1">
      <alignment horizontal="center"/>
    </xf>
    <xf numFmtId="0" fontId="0" fillId="0" borderId="77" xfId="0" applyBorder="1"/>
    <xf numFmtId="165" fontId="17" fillId="11" borderId="31" xfId="0" applyNumberFormat="1" applyFont="1" applyFill="1" applyBorder="1" applyAlignment="1">
      <alignment horizontal="center"/>
    </xf>
    <xf numFmtId="167" fontId="17" fillId="11" borderId="31" xfId="4" applyNumberFormat="1" applyFont="1" applyFill="1" applyBorder="1"/>
    <xf numFmtId="167" fontId="17" fillId="11" borderId="110" xfId="4" applyNumberFormat="1" applyFont="1" applyFill="1" applyBorder="1"/>
    <xf numFmtId="0" fontId="0" fillId="0" borderId="119" xfId="0" applyBorder="1" applyAlignment="1">
      <alignment horizontal="center"/>
    </xf>
    <xf numFmtId="165" fontId="0" fillId="0" borderId="64" xfId="2" applyNumberFormat="1" applyFont="1" applyBorder="1" applyAlignment="1">
      <alignment horizontal="center"/>
    </xf>
    <xf numFmtId="0" fontId="0" fillId="0" borderId="63" xfId="0" applyBorder="1" applyAlignment="1">
      <alignment horizontal="center"/>
    </xf>
    <xf numFmtId="0" fontId="0" fillId="0" borderId="64" xfId="0" applyBorder="1"/>
    <xf numFmtId="9" fontId="0" fillId="0" borderId="17" xfId="2" applyFont="1" applyBorder="1" applyAlignment="1">
      <alignment horizontal="center"/>
    </xf>
    <xf numFmtId="167" fontId="0" fillId="0" borderId="17" xfId="0" applyNumberFormat="1" applyBorder="1"/>
    <xf numFmtId="167" fontId="0" fillId="0" borderId="25" xfId="0" applyNumberFormat="1" applyBorder="1"/>
    <xf numFmtId="0" fontId="0" fillId="0" borderId="120" xfId="0" applyBorder="1" applyAlignment="1">
      <alignment horizontal="center"/>
    </xf>
    <xf numFmtId="165" fontId="0" fillId="0" borderId="89" xfId="2" applyNumberFormat="1" applyFont="1" applyBorder="1" applyAlignment="1">
      <alignment horizontal="center"/>
    </xf>
    <xf numFmtId="0" fontId="0" fillId="0" borderId="88" xfId="0" applyBorder="1" applyAlignment="1">
      <alignment horizontal="center"/>
    </xf>
    <xf numFmtId="0" fontId="0" fillId="0" borderId="27" xfId="0" applyBorder="1"/>
    <xf numFmtId="0" fontId="0" fillId="0" borderId="89" xfId="0" applyBorder="1"/>
    <xf numFmtId="9" fontId="0" fillId="0" borderId="27" xfId="2" applyFont="1" applyBorder="1" applyAlignment="1">
      <alignment horizontal="center"/>
    </xf>
    <xf numFmtId="167" fontId="0" fillId="0" borderId="27" xfId="0" applyNumberFormat="1" applyBorder="1"/>
    <xf numFmtId="167" fontId="0" fillId="0" borderId="28" xfId="0" applyNumberFormat="1" applyBorder="1"/>
    <xf numFmtId="0" fontId="0" fillId="0" borderId="56" xfId="0" applyBorder="1"/>
    <xf numFmtId="0" fontId="0" fillId="0" borderId="121" xfId="0" applyBorder="1"/>
    <xf numFmtId="0" fontId="15" fillId="0" borderId="0" xfId="0" applyFont="1" applyAlignment="1">
      <alignment horizontal="centerContinuous" vertical="distributed"/>
    </xf>
    <xf numFmtId="0" fontId="17" fillId="0" borderId="0" xfId="0" applyFont="1" applyAlignment="1">
      <alignment horizontal="center"/>
    </xf>
    <xf numFmtId="1" fontId="17" fillId="0" borderId="17" xfId="2" applyNumberFormat="1" applyFont="1" applyFill="1" applyBorder="1" applyAlignment="1">
      <alignment horizontal="center"/>
    </xf>
    <xf numFmtId="9" fontId="17" fillId="0" borderId="17" xfId="0" applyNumberFormat="1" applyFont="1" applyBorder="1" applyAlignment="1">
      <alignment horizontal="center"/>
    </xf>
    <xf numFmtId="0" fontId="0" fillId="0" borderId="19" xfId="0" applyBorder="1" applyAlignment="1">
      <alignment horizontal="centerContinuous"/>
    </xf>
    <xf numFmtId="0" fontId="0" fillId="0" borderId="20" xfId="0" applyBorder="1" applyAlignment="1">
      <alignment horizontal="centerContinuous"/>
    </xf>
    <xf numFmtId="0" fontId="17" fillId="0" borderId="21" xfId="0" applyFont="1" applyBorder="1" applyAlignment="1">
      <alignment horizontal="centerContinuous"/>
    </xf>
    <xf numFmtId="0" fontId="0" fillId="0" borderId="23" xfId="0" applyBorder="1" applyAlignment="1">
      <alignment horizontal="centerContinuous"/>
    </xf>
    <xf numFmtId="0" fontId="17" fillId="0" borderId="24" xfId="0" applyFont="1" applyBorder="1" applyAlignment="1">
      <alignment horizontal="center"/>
    </xf>
    <xf numFmtId="0" fontId="17" fillId="0" borderId="25" xfId="0" applyFont="1" applyBorder="1" applyAlignment="1">
      <alignment horizontal="center"/>
    </xf>
    <xf numFmtId="1" fontId="17" fillId="0" borderId="24" xfId="2" applyNumberFormat="1" applyFont="1" applyFill="1" applyBorder="1" applyAlignment="1">
      <alignment horizontal="center"/>
    </xf>
    <xf numFmtId="9" fontId="17" fillId="0" borderId="25" xfId="0" applyNumberFormat="1" applyFont="1" applyBorder="1" applyAlignment="1">
      <alignment horizontal="center"/>
    </xf>
    <xf numFmtId="1" fontId="17" fillId="0" borderId="26" xfId="2" applyNumberFormat="1" applyFont="1" applyFill="1" applyBorder="1" applyAlignment="1">
      <alignment horizontal="center"/>
    </xf>
    <xf numFmtId="0" fontId="0" fillId="0" borderId="27" xfId="0" applyBorder="1" applyAlignment="1">
      <alignment horizontal="center"/>
    </xf>
    <xf numFmtId="9" fontId="17" fillId="0" borderId="28" xfId="0" applyNumberFormat="1" applyFont="1" applyBorder="1" applyAlignment="1">
      <alignment horizontal="center"/>
    </xf>
    <xf numFmtId="6" fontId="0" fillId="0" borderId="17" xfId="0" applyNumberFormat="1" applyBorder="1"/>
    <xf numFmtId="6" fontId="17" fillId="0" borderId="17" xfId="0" applyNumberFormat="1" applyFont="1" applyBorder="1"/>
    <xf numFmtId="6" fontId="0" fillId="0" borderId="25" xfId="0" applyNumberFormat="1" applyBorder="1"/>
    <xf numFmtId="10" fontId="17" fillId="0" borderId="27" xfId="2" applyNumberFormat="1" applyFont="1" applyFill="1" applyBorder="1"/>
    <xf numFmtId="6" fontId="17" fillId="0" borderId="28" xfId="0" applyNumberFormat="1" applyFont="1" applyBorder="1"/>
    <xf numFmtId="10" fontId="17" fillId="0" borderId="27" xfId="0" applyNumberFormat="1" applyFont="1" applyBorder="1"/>
    <xf numFmtId="0" fontId="17" fillId="0" borderId="21" xfId="0" applyFont="1" applyBorder="1"/>
    <xf numFmtId="9" fontId="17" fillId="6" borderId="23" xfId="0" applyNumberFormat="1" applyFont="1" applyFill="1" applyBorder="1" applyProtection="1">
      <protection locked="0"/>
    </xf>
    <xf numFmtId="9" fontId="17" fillId="0" borderId="28" xfId="0" applyNumberFormat="1" applyFont="1" applyBorder="1"/>
    <xf numFmtId="168" fontId="19" fillId="0" borderId="37" xfId="4" applyNumberFormat="1" applyFont="1" applyFill="1" applyBorder="1"/>
    <xf numFmtId="168" fontId="19" fillId="0" borderId="9" xfId="4" applyNumberFormat="1" applyFont="1" applyFill="1" applyBorder="1"/>
    <xf numFmtId="168" fontId="19" fillId="0" borderId="4" xfId="4" applyNumberFormat="1" applyFont="1" applyFill="1" applyBorder="1"/>
    <xf numFmtId="168" fontId="19" fillId="0" borderId="11" xfId="4" applyNumberFormat="1" applyFont="1" applyFill="1" applyBorder="1"/>
    <xf numFmtId="168" fontId="21" fillId="0" borderId="2" xfId="4" applyNumberFormat="1" applyFont="1" applyBorder="1"/>
    <xf numFmtId="168" fontId="21" fillId="0" borderId="0" xfId="4" applyNumberFormat="1" applyFont="1"/>
    <xf numFmtId="168" fontId="21" fillId="0" borderId="5" xfId="4" applyNumberFormat="1" applyFont="1" applyBorder="1"/>
    <xf numFmtId="168" fontId="26" fillId="10" borderId="7" xfId="4" applyNumberFormat="1" applyFont="1" applyFill="1" applyBorder="1"/>
    <xf numFmtId="0" fontId="58" fillId="0" borderId="0" xfId="0" applyFont="1" applyAlignment="1">
      <alignment horizontal="center"/>
    </xf>
    <xf numFmtId="0" fontId="17" fillId="0" borderId="0" xfId="0" applyFont="1" applyAlignment="1">
      <alignment horizontal="center" vertical="center"/>
    </xf>
    <xf numFmtId="165" fontId="17" fillId="0" borderId="0" xfId="2" applyNumberFormat="1" applyFont="1" applyFill="1" applyBorder="1"/>
    <xf numFmtId="0" fontId="19" fillId="0" borderId="0" xfId="0" applyFont="1" applyAlignment="1">
      <alignment horizontal="center"/>
    </xf>
    <xf numFmtId="168" fontId="56" fillId="0" borderId="18" xfId="4" applyNumberFormat="1" applyFont="1" applyFill="1" applyBorder="1"/>
    <xf numFmtId="168" fontId="56" fillId="0" borderId="74" xfId="4" applyNumberFormat="1" applyFont="1" applyFill="1" applyBorder="1"/>
    <xf numFmtId="168" fontId="56" fillId="0" borderId="64" xfId="4" applyNumberFormat="1" applyFont="1" applyFill="1" applyBorder="1"/>
    <xf numFmtId="168" fontId="56" fillId="0" borderId="89" xfId="4" applyNumberFormat="1" applyFont="1" applyFill="1" applyBorder="1"/>
    <xf numFmtId="6" fontId="0" fillId="0" borderId="17" xfId="0" quotePrefix="1" applyNumberFormat="1" applyBorder="1"/>
    <xf numFmtId="0" fontId="59" fillId="0" borderId="0" xfId="0" applyFont="1"/>
    <xf numFmtId="0" fontId="60" fillId="0" borderId="0" xfId="0" applyFont="1"/>
    <xf numFmtId="0" fontId="61" fillId="2" borderId="11" xfId="0" applyFont="1" applyFill="1" applyBorder="1"/>
    <xf numFmtId="168" fontId="61" fillId="2" borderId="11" xfId="4" applyNumberFormat="1" applyFont="1" applyFill="1" applyBorder="1" applyProtection="1"/>
    <xf numFmtId="168" fontId="61" fillId="2" borderId="11" xfId="4" applyNumberFormat="1" applyFont="1" applyFill="1" applyBorder="1"/>
    <xf numFmtId="0" fontId="61" fillId="0" borderId="9" xfId="0" applyFont="1" applyBorder="1"/>
    <xf numFmtId="168" fontId="63" fillId="0" borderId="9" xfId="4" applyNumberFormat="1" applyFont="1" applyBorder="1" applyProtection="1"/>
    <xf numFmtId="168" fontId="63" fillId="0" borderId="9" xfId="4" applyNumberFormat="1" applyFont="1" applyBorder="1"/>
    <xf numFmtId="0" fontId="50" fillId="0" borderId="9" xfId="0" applyFont="1" applyBorder="1"/>
    <xf numFmtId="168" fontId="64" fillId="0" borderId="9" xfId="4" applyNumberFormat="1" applyFont="1" applyBorder="1"/>
    <xf numFmtId="0" fontId="61" fillId="2" borderId="7" xfId="0" applyFont="1" applyFill="1" applyBorder="1"/>
    <xf numFmtId="168" fontId="61" fillId="2" borderId="7" xfId="4" applyNumberFormat="1" applyFont="1" applyFill="1" applyBorder="1" applyProtection="1"/>
    <xf numFmtId="168" fontId="61" fillId="2" borderId="7" xfId="4" applyNumberFormat="1" applyFont="1" applyFill="1" applyBorder="1"/>
    <xf numFmtId="0" fontId="50" fillId="0" borderId="11" xfId="0" applyFont="1" applyBorder="1"/>
    <xf numFmtId="168" fontId="65" fillId="0" borderId="9" xfId="4" applyNumberFormat="1" applyFont="1" applyBorder="1" applyProtection="1"/>
    <xf numFmtId="168" fontId="65" fillId="0" borderId="9" xfId="4" applyNumberFormat="1" applyFont="1" applyBorder="1"/>
    <xf numFmtId="0" fontId="48" fillId="0" borderId="0" xfId="0" applyFont="1"/>
    <xf numFmtId="0" fontId="66" fillId="0" borderId="0" xfId="0" applyFont="1"/>
    <xf numFmtId="168" fontId="30" fillId="0" borderId="24" xfId="4" applyNumberFormat="1" applyFont="1" applyFill="1" applyBorder="1"/>
    <xf numFmtId="168" fontId="30" fillId="0" borderId="25" xfId="4" applyNumberFormat="1" applyFont="1" applyFill="1" applyBorder="1"/>
    <xf numFmtId="168" fontId="30" fillId="0" borderId="26" xfId="4" applyNumberFormat="1" applyFont="1" applyFill="1" applyBorder="1"/>
    <xf numFmtId="168" fontId="30" fillId="0" borderId="27" xfId="4" applyNumberFormat="1" applyFont="1" applyFill="1" applyBorder="1"/>
    <xf numFmtId="168" fontId="30" fillId="0" borderId="28" xfId="4" applyNumberFormat="1" applyFont="1" applyFill="1" applyBorder="1"/>
    <xf numFmtId="0" fontId="31" fillId="0" borderId="0" xfId="0" applyFont="1" applyAlignment="1">
      <alignment horizontal="center"/>
    </xf>
    <xf numFmtId="0" fontId="67" fillId="0" borderId="0" xfId="0" applyFont="1"/>
    <xf numFmtId="168" fontId="30" fillId="0" borderId="1" xfId="4" applyNumberFormat="1" applyFont="1" applyFill="1" applyBorder="1"/>
    <xf numFmtId="168" fontId="30" fillId="0" borderId="2" xfId="4" applyNumberFormat="1" applyFont="1" applyFill="1" applyBorder="1"/>
    <xf numFmtId="168" fontId="30" fillId="0" borderId="3" xfId="4" applyNumberFormat="1" applyFont="1" applyFill="1" applyBorder="1"/>
    <xf numFmtId="0" fontId="33" fillId="0" borderId="0" xfId="0" applyFont="1" applyAlignment="1">
      <alignment horizontal="center"/>
    </xf>
    <xf numFmtId="0" fontId="19" fillId="0" borderId="0" xfId="0" applyFont="1" applyAlignment="1">
      <alignment horizontal="left" vertical="top"/>
    </xf>
    <xf numFmtId="168" fontId="17" fillId="15" borderId="18" xfId="4" applyNumberFormat="1" applyFont="1" applyFill="1" applyBorder="1"/>
    <xf numFmtId="168" fontId="17" fillId="15" borderId="74" xfId="4" applyNumberFormat="1" applyFont="1" applyFill="1" applyBorder="1"/>
    <xf numFmtId="168" fontId="17" fillId="15" borderId="39" xfId="4" applyNumberFormat="1" applyFont="1" applyFill="1" applyBorder="1"/>
    <xf numFmtId="165" fontId="17" fillId="11" borderId="64" xfId="2" applyNumberFormat="1" applyFont="1" applyFill="1" applyBorder="1"/>
    <xf numFmtId="165" fontId="17" fillId="15" borderId="64" xfId="2" applyNumberFormat="1" applyFont="1" applyFill="1" applyBorder="1"/>
    <xf numFmtId="165" fontId="17" fillId="15" borderId="89" xfId="2" applyNumberFormat="1" applyFont="1" applyFill="1" applyBorder="1"/>
    <xf numFmtId="165" fontId="17" fillId="15" borderId="92" xfId="2" applyNumberFormat="1" applyFont="1" applyFill="1" applyBorder="1"/>
    <xf numFmtId="0" fontId="17" fillId="0" borderId="36" xfId="0" applyFont="1" applyBorder="1"/>
    <xf numFmtId="0" fontId="32" fillId="0" borderId="17" xfId="5" applyFont="1" applyBorder="1"/>
    <xf numFmtId="49" fontId="39" fillId="0" borderId="0" xfId="0" applyNumberFormat="1" applyFont="1" applyAlignment="1">
      <alignment horizontal="center"/>
    </xf>
    <xf numFmtId="169" fontId="21" fillId="0" borderId="3" xfId="0" applyNumberFormat="1" applyFont="1" applyBorder="1"/>
    <xf numFmtId="169" fontId="21" fillId="0" borderId="13" xfId="0" applyNumberFormat="1" applyFont="1" applyBorder="1"/>
    <xf numFmtId="169" fontId="21" fillId="0" borderId="6" xfId="0" applyNumberFormat="1" applyFont="1" applyBorder="1"/>
    <xf numFmtId="168" fontId="30" fillId="0" borderId="0" xfId="0" applyNumberFormat="1" applyFont="1"/>
    <xf numFmtId="168" fontId="0" fillId="0" borderId="0" xfId="4" applyNumberFormat="1" applyFont="1"/>
    <xf numFmtId="0" fontId="17" fillId="6" borderId="29" xfId="0" applyFont="1" applyFill="1" applyBorder="1" applyProtection="1">
      <protection locked="0"/>
    </xf>
    <xf numFmtId="0" fontId="17" fillId="6" borderId="31" xfId="0" applyFont="1" applyFill="1" applyBorder="1" applyAlignment="1" applyProtection="1">
      <alignment horizontal="center"/>
      <protection locked="0"/>
    </xf>
    <xf numFmtId="0" fontId="17" fillId="0" borderId="5" xfId="0" applyFont="1" applyBorder="1" applyAlignment="1">
      <alignment horizontal="right"/>
    </xf>
    <xf numFmtId="168" fontId="0" fillId="0" borderId="106" xfId="4" applyNumberFormat="1" applyFont="1" applyBorder="1"/>
    <xf numFmtId="168" fontId="17" fillId="13" borderId="24" xfId="4" applyNumberFormat="1" applyFont="1" applyFill="1" applyBorder="1" applyAlignment="1">
      <alignment horizontal="right"/>
    </xf>
    <xf numFmtId="168" fontId="17" fillId="13" borderId="17" xfId="4" applyNumberFormat="1" applyFont="1" applyFill="1" applyBorder="1" applyAlignment="1">
      <alignment horizontal="right"/>
    </xf>
    <xf numFmtId="168" fontId="0" fillId="0" borderId="20" xfId="4" applyNumberFormat="1" applyFont="1" applyBorder="1"/>
    <xf numFmtId="168" fontId="17" fillId="0" borderId="27" xfId="4" applyNumberFormat="1" applyFont="1" applyBorder="1"/>
    <xf numFmtId="168" fontId="56" fillId="0" borderId="27" xfId="4" applyNumberFormat="1" applyFont="1" applyBorder="1"/>
    <xf numFmtId="168" fontId="17" fillId="0" borderId="47" xfId="4" applyNumberFormat="1" applyFont="1" applyBorder="1"/>
    <xf numFmtId="0" fontId="0" fillId="6" borderId="18" xfId="0" applyFill="1" applyBorder="1"/>
    <xf numFmtId="168" fontId="17" fillId="15" borderId="39" xfId="0" applyNumberFormat="1" applyFont="1" applyFill="1" applyBorder="1"/>
    <xf numFmtId="168" fontId="17" fillId="15" borderId="18" xfId="0" applyNumberFormat="1" applyFont="1" applyFill="1" applyBorder="1"/>
    <xf numFmtId="168" fontId="17" fillId="15" borderId="74" xfId="0" applyNumberFormat="1" applyFont="1" applyFill="1" applyBorder="1"/>
    <xf numFmtId="165" fontId="0" fillId="0" borderId="0" xfId="2" applyNumberFormat="1" applyFont="1"/>
    <xf numFmtId="165" fontId="17" fillId="0" borderId="0" xfId="2" applyNumberFormat="1" applyFont="1"/>
    <xf numFmtId="0" fontId="17" fillId="0" borderId="25" xfId="0" applyFont="1" applyBorder="1" applyAlignment="1">
      <alignment horizontal="center" vertical="center"/>
    </xf>
    <xf numFmtId="6" fontId="17" fillId="7" borderId="27" xfId="0" applyNumberFormat="1" applyFont="1" applyFill="1" applyBorder="1"/>
    <xf numFmtId="168" fontId="17" fillId="0" borderId="25" xfId="4" applyNumberFormat="1" applyFont="1" applyBorder="1"/>
    <xf numFmtId="168" fontId="17" fillId="7" borderId="28" xfId="4" applyNumberFormat="1" applyFont="1" applyFill="1" applyBorder="1"/>
    <xf numFmtId="0" fontId="17" fillId="0" borderId="21" xfId="0" applyFont="1" applyBorder="1" applyAlignment="1">
      <alignment horizontal="right"/>
    </xf>
    <xf numFmtId="6" fontId="17" fillId="0" borderId="23" xfId="0" applyNumberFormat="1" applyFont="1" applyBorder="1"/>
    <xf numFmtId="165" fontId="17" fillId="0" borderId="28" xfId="2" applyNumberFormat="1" applyFont="1" applyBorder="1"/>
    <xf numFmtId="171" fontId="63" fillId="0" borderId="9" xfId="4" applyNumberFormat="1" applyFont="1" applyBorder="1"/>
    <xf numFmtId="171" fontId="65" fillId="6" borderId="9" xfId="4" applyNumberFormat="1" applyFont="1" applyFill="1" applyBorder="1" applyProtection="1">
      <protection locked="0"/>
    </xf>
    <xf numFmtId="171" fontId="65" fillId="0" borderId="9" xfId="4" applyNumberFormat="1" applyFont="1" applyBorder="1"/>
    <xf numFmtId="168" fontId="65" fillId="6" borderId="9" xfId="4" applyNumberFormat="1" applyFont="1" applyFill="1" applyBorder="1" applyProtection="1">
      <protection locked="0"/>
    </xf>
    <xf numFmtId="168" fontId="17" fillId="0" borderId="63" xfId="0" applyNumberFormat="1" applyFont="1" applyBorder="1"/>
    <xf numFmtId="43" fontId="0" fillId="0" borderId="0" xfId="0" applyNumberFormat="1"/>
    <xf numFmtId="0" fontId="0" fillId="0" borderId="0" xfId="0" applyAlignment="1">
      <alignment horizontal="center" vertical="center"/>
    </xf>
    <xf numFmtId="165" fontId="0" fillId="0" borderId="0" xfId="0" applyNumberFormat="1"/>
    <xf numFmtId="0" fontId="55" fillId="0" borderId="63" xfId="0" applyFont="1" applyBorder="1" applyAlignment="1">
      <alignment horizontal="center" vertical="center" wrapText="1"/>
    </xf>
    <xf numFmtId="0" fontId="55" fillId="0" borderId="17" xfId="0" applyFont="1" applyBorder="1" applyAlignment="1">
      <alignment horizontal="center" vertical="center" wrapText="1"/>
    </xf>
    <xf numFmtId="168" fontId="17" fillId="15" borderId="89" xfId="0" applyNumberFormat="1" applyFont="1" applyFill="1" applyBorder="1"/>
    <xf numFmtId="168" fontId="17" fillId="15" borderId="0" xfId="4" applyNumberFormat="1" applyFont="1" applyFill="1" applyBorder="1"/>
    <xf numFmtId="168" fontId="0" fillId="0" borderId="0" xfId="4" applyNumberFormat="1" applyFont="1" applyFill="1" applyBorder="1"/>
    <xf numFmtId="168" fontId="56" fillId="0" borderId="0" xfId="4" applyNumberFormat="1" applyFont="1" applyFill="1" applyBorder="1"/>
    <xf numFmtId="168" fontId="0" fillId="16" borderId="0" xfId="4" applyNumberFormat="1" applyFont="1" applyFill="1" applyBorder="1"/>
    <xf numFmtId="0" fontId="17" fillId="0" borderId="31" xfId="0" applyFont="1" applyBorder="1" applyAlignment="1">
      <alignment horizontal="center" vertical="center"/>
    </xf>
    <xf numFmtId="10" fontId="0" fillId="0" borderId="0" xfId="2" applyNumberFormat="1" applyFont="1"/>
    <xf numFmtId="49" fontId="39" fillId="0" borderId="0" xfId="0" applyNumberFormat="1" applyFont="1" applyAlignment="1">
      <alignment horizontal="left"/>
    </xf>
    <xf numFmtId="49" fontId="22" fillId="2" borderId="12" xfId="0" applyNumberFormat="1" applyFont="1" applyFill="1" applyBorder="1" applyAlignment="1">
      <alignment horizontal="center" vertical="center" wrapText="1"/>
    </xf>
    <xf numFmtId="0" fontId="0" fillId="6" borderId="0" xfId="0" applyFill="1"/>
    <xf numFmtId="0" fontId="17" fillId="17" borderId="17" xfId="0" applyFont="1" applyFill="1" applyBorder="1" applyAlignment="1">
      <alignment horizontal="center"/>
    </xf>
    <xf numFmtId="37" fontId="0" fillId="17" borderId="17" xfId="0" applyNumberFormat="1" applyFill="1" applyBorder="1"/>
    <xf numFmtId="0" fontId="17" fillId="0" borderId="75" xfId="0" applyFont="1" applyBorder="1" applyAlignment="1">
      <alignment horizontal="centerContinuous" wrapText="1"/>
    </xf>
    <xf numFmtId="0" fontId="17" fillId="0" borderId="42" xfId="0" applyFont="1" applyBorder="1" applyAlignment="1">
      <alignment horizontal="centerContinuous" wrapText="1"/>
    </xf>
    <xf numFmtId="0" fontId="17" fillId="0" borderId="31" xfId="0" applyFont="1" applyBorder="1" applyAlignment="1">
      <alignment horizontal="center"/>
    </xf>
    <xf numFmtId="165" fontId="0" fillId="17" borderId="17" xfId="2" applyNumberFormat="1" applyFont="1" applyFill="1" applyBorder="1"/>
    <xf numFmtId="0" fontId="0" fillId="17" borderId="25" xfId="0" quotePrefix="1" applyFill="1" applyBorder="1"/>
    <xf numFmtId="0" fontId="0" fillId="17" borderId="28" xfId="0" applyFill="1" applyBorder="1"/>
    <xf numFmtId="168" fontId="0" fillId="17" borderId="63" xfId="0" applyNumberFormat="1" applyFill="1" applyBorder="1"/>
    <xf numFmtId="168" fontId="0" fillId="17" borderId="17" xfId="0" applyNumberFormat="1" applyFill="1" applyBorder="1"/>
    <xf numFmtId="168" fontId="0" fillId="17" borderId="59" xfId="0" applyNumberFormat="1" applyFill="1" applyBorder="1"/>
    <xf numFmtId="165" fontId="0" fillId="0" borderId="17" xfId="2" applyNumberFormat="1" applyFont="1" applyFill="1" applyBorder="1"/>
    <xf numFmtId="0" fontId="19" fillId="18" borderId="0" xfId="0" applyFont="1" applyFill="1"/>
    <xf numFmtId="0" fontId="21" fillId="18" borderId="0" xfId="0" applyFont="1" applyFill="1"/>
    <xf numFmtId="10" fontId="0" fillId="0" borderId="17" xfId="2" applyNumberFormat="1" applyFont="1" applyBorder="1"/>
    <xf numFmtId="10" fontId="17" fillId="0" borderId="25" xfId="2" applyNumberFormat="1" applyFont="1" applyBorder="1"/>
    <xf numFmtId="10" fontId="17" fillId="7" borderId="27" xfId="2" applyNumberFormat="1" applyFont="1" applyFill="1" applyBorder="1"/>
    <xf numFmtId="10" fontId="17" fillId="7" borderId="28" xfId="2" applyNumberFormat="1" applyFont="1" applyFill="1" applyBorder="1"/>
    <xf numFmtId="10" fontId="0" fillId="0" borderId="0" xfId="0" applyNumberFormat="1"/>
    <xf numFmtId="0" fontId="17" fillId="0" borderId="0" xfId="0" applyFont="1" applyAlignment="1">
      <alignment horizontal="right"/>
    </xf>
    <xf numFmtId="165" fontId="17" fillId="0" borderId="0" xfId="2" applyNumberFormat="1" applyFont="1" applyBorder="1"/>
    <xf numFmtId="0" fontId="4" fillId="2" borderId="37" xfId="0" applyFont="1" applyFill="1" applyBorder="1" applyAlignment="1">
      <alignment horizontal="center" vertical="center" wrapText="1"/>
    </xf>
    <xf numFmtId="0" fontId="4" fillId="2" borderId="11" xfId="0" applyFont="1" applyFill="1" applyBorder="1" applyAlignment="1">
      <alignment horizontal="center" vertical="center" wrapText="1"/>
    </xf>
    <xf numFmtId="172" fontId="0" fillId="0" borderId="0" xfId="0" applyNumberFormat="1"/>
    <xf numFmtId="173" fontId="0" fillId="0" borderId="0" xfId="0" applyNumberFormat="1"/>
    <xf numFmtId="165" fontId="0" fillId="17" borderId="17" xfId="0" applyNumberFormat="1" applyFill="1" applyBorder="1" applyAlignment="1">
      <alignment horizontal="center"/>
    </xf>
    <xf numFmtId="0" fontId="0" fillId="18" borderId="0" xfId="0" applyFill="1"/>
    <xf numFmtId="0" fontId="71" fillId="6" borderId="0" xfId="0" applyFont="1" applyFill="1"/>
    <xf numFmtId="168" fontId="65" fillId="6" borderId="9" xfId="4" applyNumberFormat="1" applyFont="1" applyFill="1" applyBorder="1" applyProtection="1"/>
    <xf numFmtId="6" fontId="6" fillId="0" borderId="0" xfId="0" applyNumberFormat="1" applyFont="1"/>
    <xf numFmtId="171" fontId="0" fillId="0" borderId="17" xfId="0" applyNumberFormat="1" applyBorder="1"/>
    <xf numFmtId="3" fontId="21" fillId="0" borderId="21" xfId="3" applyNumberFormat="1" applyFont="1" applyBorder="1" applyAlignment="1">
      <alignment horizontal="right"/>
    </xf>
    <xf numFmtId="3" fontId="21" fillId="0" borderId="22" xfId="3" applyNumberFormat="1" applyFont="1" applyBorder="1" applyAlignment="1">
      <alignment horizontal="right"/>
    </xf>
    <xf numFmtId="3" fontId="21" fillId="0" borderId="23" xfId="3" applyNumberFormat="1" applyFont="1" applyBorder="1" applyAlignment="1">
      <alignment horizontal="right"/>
    </xf>
    <xf numFmtId="3" fontId="21" fillId="0" borderId="24" xfId="3" applyNumberFormat="1" applyFont="1" applyBorder="1" applyAlignment="1">
      <alignment horizontal="right"/>
    </xf>
    <xf numFmtId="3" fontId="21" fillId="0" borderId="17" xfId="3" applyNumberFormat="1" applyFont="1" applyBorder="1" applyAlignment="1">
      <alignment horizontal="right"/>
    </xf>
    <xf numFmtId="3" fontId="21" fillId="0" borderId="25" xfId="3" applyNumberFormat="1" applyFont="1" applyBorder="1" applyAlignment="1">
      <alignment horizontal="right"/>
    </xf>
    <xf numFmtId="3" fontId="21" fillId="0" borderId="26" xfId="3" applyNumberFormat="1" applyFont="1" applyBorder="1" applyAlignment="1">
      <alignment horizontal="right"/>
    </xf>
    <xf numFmtId="3" fontId="21" fillId="0" borderId="27" xfId="3" applyNumberFormat="1" applyFont="1" applyBorder="1" applyAlignment="1">
      <alignment horizontal="right"/>
    </xf>
    <xf numFmtId="3" fontId="21" fillId="0" borderId="28" xfId="3" applyNumberFormat="1" applyFont="1" applyBorder="1" applyAlignment="1">
      <alignment horizontal="right"/>
    </xf>
    <xf numFmtId="43" fontId="0" fillId="0" borderId="0" xfId="4" applyFont="1"/>
    <xf numFmtId="167" fontId="9" fillId="17" borderId="9" xfId="8" applyNumberFormat="1" applyFont="1" applyFill="1" applyBorder="1" applyAlignment="1">
      <alignment vertical="center" wrapText="1"/>
    </xf>
    <xf numFmtId="0" fontId="26" fillId="17" borderId="0" xfId="8" applyFont="1" applyFill="1" applyAlignment="1">
      <alignment horizontal="left" vertical="center"/>
    </xf>
    <xf numFmtId="3" fontId="21" fillId="6" borderId="9" xfId="0" applyNumberFormat="1" applyFont="1" applyFill="1" applyBorder="1"/>
    <xf numFmtId="3" fontId="21" fillId="6" borderId="11" xfId="0" applyNumberFormat="1" applyFont="1" applyFill="1" applyBorder="1"/>
    <xf numFmtId="0" fontId="30" fillId="17" borderId="0" xfId="0" applyFont="1" applyFill="1"/>
    <xf numFmtId="0" fontId="0" fillId="17" borderId="0" xfId="0" applyFill="1"/>
    <xf numFmtId="3" fontId="21" fillId="17" borderId="0" xfId="0" applyNumberFormat="1" applyFont="1" applyFill="1"/>
    <xf numFmtId="170" fontId="19" fillId="17" borderId="0" xfId="0" applyNumberFormat="1" applyFont="1" applyFill="1"/>
    <xf numFmtId="4" fontId="0" fillId="0" borderId="0" xfId="2" applyNumberFormat="1" applyFont="1"/>
    <xf numFmtId="4" fontId="0" fillId="0" borderId="0" xfId="0" applyNumberFormat="1"/>
    <xf numFmtId="0" fontId="55" fillId="0" borderId="21" xfId="0" applyFont="1" applyBorder="1" applyAlignment="1">
      <alignment horizontal="center" vertical="center"/>
    </xf>
    <xf numFmtId="0" fontId="55" fillId="0" borderId="22"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91" xfId="0" applyFont="1" applyBorder="1" applyAlignment="1">
      <alignment horizontal="center" vertical="center" wrapText="1"/>
    </xf>
    <xf numFmtId="0" fontId="55" fillId="0" borderId="23" xfId="0" applyFont="1" applyBorder="1" applyAlignment="1">
      <alignment horizontal="center" vertical="center" wrapText="1"/>
    </xf>
    <xf numFmtId="0" fontId="73" fillId="0" borderId="24" xfId="0" applyFont="1" applyBorder="1"/>
    <xf numFmtId="0" fontId="73" fillId="0" borderId="26" xfId="0" applyFont="1" applyBorder="1"/>
    <xf numFmtId="3" fontId="73" fillId="0" borderId="17" xfId="4" applyNumberFormat="1" applyFont="1" applyBorder="1"/>
    <xf numFmtId="3" fontId="73" fillId="0" borderId="18" xfId="0" applyNumberFormat="1" applyFont="1" applyBorder="1"/>
    <xf numFmtId="3" fontId="73" fillId="6" borderId="63" xfId="0" applyNumberFormat="1" applyFont="1" applyFill="1" applyBorder="1" applyAlignment="1" applyProtection="1">
      <alignment horizontal="center"/>
      <protection locked="0"/>
    </xf>
    <xf numFmtId="3" fontId="73" fillId="0" borderId="25" xfId="0" applyNumberFormat="1" applyFont="1" applyBorder="1"/>
    <xf numFmtId="3" fontId="73" fillId="0" borderId="27" xfId="4" applyNumberFormat="1" applyFont="1" applyBorder="1"/>
    <xf numFmtId="3" fontId="73" fillId="0" borderId="74" xfId="0" applyNumberFormat="1" applyFont="1" applyBorder="1"/>
    <xf numFmtId="3" fontId="73" fillId="6" borderId="88" xfId="0" applyNumberFormat="1" applyFont="1" applyFill="1" applyBorder="1" applyAlignment="1" applyProtection="1">
      <alignment horizontal="center"/>
      <protection locked="0"/>
    </xf>
    <xf numFmtId="3" fontId="73" fillId="0" borderId="28" xfId="0" applyNumberFormat="1" applyFont="1" applyBorder="1"/>
    <xf numFmtId="3" fontId="0" fillId="0" borderId="0" xfId="4" applyNumberFormat="1" applyFont="1"/>
    <xf numFmtId="3" fontId="19" fillId="17" borderId="0" xfId="0" applyNumberFormat="1" applyFont="1" applyFill="1"/>
    <xf numFmtId="0" fontId="17" fillId="0" borderId="0" xfId="0" applyFont="1" applyAlignment="1">
      <alignment horizontal="left"/>
    </xf>
    <xf numFmtId="0" fontId="17" fillId="0" borderId="0" xfId="0" applyFont="1" applyAlignment="1">
      <alignment horizontal="left" wrapText="1"/>
    </xf>
    <xf numFmtId="0" fontId="4" fillId="2" borderId="12" xfId="0" applyFont="1" applyFill="1" applyBorder="1" applyAlignment="1">
      <alignment horizontal="center" vertical="center" wrapText="1"/>
    </xf>
    <xf numFmtId="0" fontId="35" fillId="5" borderId="13" xfId="8" applyFont="1" applyFill="1" applyBorder="1" applyAlignment="1">
      <alignment horizontal="center" vertical="center" wrapText="1"/>
    </xf>
    <xf numFmtId="168" fontId="3" fillId="0" borderId="0" xfId="4" applyNumberFormat="1" applyFont="1"/>
    <xf numFmtId="0" fontId="8" fillId="2" borderId="7" xfId="0" applyFont="1" applyFill="1" applyBorder="1" applyAlignment="1">
      <alignment horizontal="center" vertical="center" wrapText="1"/>
    </xf>
    <xf numFmtId="6" fontId="8" fillId="3" borderId="11" xfId="0" applyNumberFormat="1" applyFont="1" applyFill="1" applyBorder="1"/>
    <xf numFmtId="6" fontId="8" fillId="3" borderId="7" xfId="0" applyNumberFormat="1" applyFont="1" applyFill="1" applyBorder="1"/>
    <xf numFmtId="6" fontId="9" fillId="4" borderId="9" xfId="0" applyNumberFormat="1" applyFont="1" applyFill="1" applyBorder="1"/>
    <xf numFmtId="6" fontId="9" fillId="5" borderId="9" xfId="0" applyNumberFormat="1" applyFont="1" applyFill="1" applyBorder="1"/>
    <xf numFmtId="6" fontId="8" fillId="2" borderId="7" xfId="0" applyNumberFormat="1" applyFont="1" applyFill="1" applyBorder="1"/>
    <xf numFmtId="168" fontId="0" fillId="0" borderId="89" xfId="4" applyNumberFormat="1" applyFont="1" applyBorder="1"/>
    <xf numFmtId="167" fontId="8" fillId="0" borderId="11" xfId="8" applyNumberFormat="1" applyFont="1" applyBorder="1" applyAlignment="1">
      <alignment vertical="center"/>
    </xf>
    <xf numFmtId="0" fontId="22" fillId="17" borderId="7" xfId="0" applyFont="1" applyFill="1" applyBorder="1" applyAlignment="1">
      <alignment horizontal="center" vertical="center" wrapText="1"/>
    </xf>
    <xf numFmtId="6" fontId="21" fillId="17" borderId="9" xfId="0" applyNumberFormat="1" applyFont="1" applyFill="1" applyBorder="1"/>
    <xf numFmtId="6" fontId="19" fillId="17" borderId="9" xfId="0" applyNumberFormat="1" applyFont="1" applyFill="1" applyBorder="1"/>
    <xf numFmtId="170" fontId="21" fillId="17" borderId="37" xfId="0" applyNumberFormat="1" applyFont="1" applyFill="1" applyBorder="1"/>
    <xf numFmtId="170" fontId="21" fillId="17" borderId="9" xfId="0" applyNumberFormat="1" applyFont="1" applyFill="1" applyBorder="1"/>
    <xf numFmtId="170" fontId="21" fillId="17" borderId="11" xfId="0" applyNumberFormat="1" applyFont="1" applyFill="1" applyBorder="1"/>
    <xf numFmtId="170" fontId="21" fillId="17" borderId="13" xfId="0" applyNumberFormat="1" applyFont="1" applyFill="1" applyBorder="1"/>
    <xf numFmtId="170" fontId="21" fillId="17" borderId="6" xfId="0" applyNumberFormat="1" applyFont="1" applyFill="1" applyBorder="1"/>
    <xf numFmtId="170" fontId="19" fillId="17" borderId="0" xfId="0" applyNumberFormat="1" applyFont="1" applyFill="1" applyAlignment="1">
      <alignment horizontal="center"/>
    </xf>
    <xf numFmtId="170" fontId="21" fillId="17" borderId="3" xfId="0" applyNumberFormat="1" applyFont="1" applyFill="1" applyBorder="1"/>
    <xf numFmtId="170" fontId="19" fillId="17" borderId="37" xfId="0" applyNumberFormat="1" applyFont="1" applyFill="1" applyBorder="1"/>
    <xf numFmtId="170" fontId="19" fillId="17" borderId="9" xfId="0" applyNumberFormat="1" applyFont="1" applyFill="1" applyBorder="1"/>
    <xf numFmtId="170" fontId="19" fillId="17" borderId="11" xfId="0" applyNumberFormat="1" applyFont="1" applyFill="1" applyBorder="1"/>
    <xf numFmtId="170" fontId="21" fillId="17" borderId="10" xfId="0" applyNumberFormat="1" applyFont="1" applyFill="1" applyBorder="1"/>
    <xf numFmtId="170" fontId="21" fillId="17" borderId="1" xfId="0" applyNumberFormat="1" applyFont="1" applyFill="1" applyBorder="1"/>
    <xf numFmtId="170" fontId="19" fillId="17" borderId="2" xfId="0" applyNumberFormat="1" applyFont="1" applyFill="1" applyBorder="1"/>
    <xf numFmtId="170" fontId="21" fillId="17" borderId="4" xfId="0" applyNumberFormat="1" applyFont="1" applyFill="1" applyBorder="1"/>
    <xf numFmtId="170" fontId="19" fillId="17" borderId="5" xfId="0" applyNumberFormat="1" applyFont="1" applyFill="1" applyBorder="1"/>
    <xf numFmtId="168" fontId="30" fillId="20" borderId="1" xfId="4" applyNumberFormat="1" applyFont="1" applyFill="1" applyBorder="1"/>
    <xf numFmtId="168" fontId="30" fillId="20" borderId="3" xfId="4" applyNumberFormat="1" applyFont="1" applyFill="1" applyBorder="1"/>
    <xf numFmtId="168" fontId="30" fillId="20" borderId="0" xfId="4" applyNumberFormat="1" applyFont="1" applyFill="1" applyBorder="1"/>
    <xf numFmtId="168" fontId="30" fillId="20" borderId="4" xfId="4" applyNumberFormat="1" applyFont="1" applyFill="1" applyBorder="1"/>
    <xf numFmtId="168" fontId="30" fillId="20" borderId="2" xfId="4" applyNumberFormat="1" applyFont="1" applyFill="1" applyBorder="1"/>
    <xf numFmtId="168" fontId="30" fillId="20" borderId="13" xfId="4" applyNumberFormat="1" applyFont="1" applyFill="1" applyBorder="1"/>
    <xf numFmtId="0" fontId="16" fillId="0" borderId="10" xfId="0" applyFont="1" applyBorder="1" applyAlignment="1">
      <alignment wrapText="1"/>
    </xf>
    <xf numFmtId="168" fontId="30" fillId="20" borderId="10" xfId="4" applyNumberFormat="1" applyFont="1" applyFill="1" applyBorder="1"/>
    <xf numFmtId="0" fontId="16" fillId="0" borderId="0" xfId="0" applyFont="1" applyAlignment="1">
      <alignment wrapText="1"/>
    </xf>
    <xf numFmtId="168" fontId="30" fillId="20" borderId="5" xfId="4" applyNumberFormat="1" applyFont="1" applyFill="1" applyBorder="1"/>
    <xf numFmtId="168" fontId="30" fillId="20" borderId="6" xfId="4" applyNumberFormat="1" applyFont="1" applyFill="1" applyBorder="1"/>
    <xf numFmtId="168" fontId="30" fillId="20" borderId="24" xfId="4" applyNumberFormat="1" applyFont="1" applyFill="1" applyBorder="1"/>
    <xf numFmtId="168" fontId="30" fillId="20" borderId="17" xfId="4" applyNumberFormat="1" applyFont="1" applyFill="1" applyBorder="1"/>
    <xf numFmtId="168" fontId="30" fillId="20" borderId="26" xfId="4" applyNumberFormat="1" applyFont="1" applyFill="1" applyBorder="1"/>
    <xf numFmtId="168" fontId="30" fillId="20" borderId="27" xfId="4" applyNumberFormat="1" applyFont="1" applyFill="1" applyBorder="1"/>
    <xf numFmtId="0" fontId="37" fillId="2" borderId="74" xfId="0" applyFont="1" applyFill="1" applyBorder="1" applyAlignment="1">
      <alignment horizontal="center" wrapText="1"/>
    </xf>
    <xf numFmtId="168" fontId="30" fillId="20" borderId="18" xfId="4" applyNumberFormat="1" applyFont="1" applyFill="1" applyBorder="1"/>
    <xf numFmtId="168" fontId="30" fillId="20" borderId="74" xfId="4" applyNumberFormat="1" applyFont="1" applyFill="1" applyBorder="1"/>
    <xf numFmtId="170" fontId="19" fillId="20" borderId="37" xfId="0" applyNumberFormat="1" applyFont="1" applyFill="1" applyBorder="1"/>
    <xf numFmtId="170" fontId="21" fillId="20" borderId="37" xfId="0" applyNumberFormat="1" applyFont="1" applyFill="1" applyBorder="1"/>
    <xf numFmtId="170" fontId="19" fillId="20" borderId="9" xfId="0" applyNumberFormat="1" applyFont="1" applyFill="1" applyBorder="1"/>
    <xf numFmtId="170" fontId="21" fillId="20" borderId="9" xfId="0" applyNumberFormat="1" applyFont="1" applyFill="1" applyBorder="1"/>
    <xf numFmtId="170" fontId="19" fillId="20" borderId="11" xfId="0" applyNumberFormat="1" applyFont="1" applyFill="1" applyBorder="1"/>
    <xf numFmtId="170" fontId="21" fillId="20" borderId="11" xfId="0" applyNumberFormat="1" applyFont="1" applyFill="1" applyBorder="1"/>
    <xf numFmtId="170" fontId="19" fillId="20" borderId="1" xfId="0" applyNumberFormat="1" applyFont="1" applyFill="1" applyBorder="1"/>
    <xf numFmtId="170" fontId="19" fillId="20" borderId="3" xfId="0" applyNumberFormat="1" applyFont="1" applyFill="1" applyBorder="1"/>
    <xf numFmtId="170" fontId="21" fillId="20" borderId="1" xfId="0" applyNumberFormat="1" applyFont="1" applyFill="1" applyBorder="1"/>
    <xf numFmtId="170" fontId="21" fillId="20" borderId="3" xfId="0" applyNumberFormat="1" applyFont="1" applyFill="1" applyBorder="1"/>
    <xf numFmtId="170" fontId="19" fillId="20" borderId="10" xfId="0" applyNumberFormat="1" applyFont="1" applyFill="1" applyBorder="1"/>
    <xf numFmtId="170" fontId="19" fillId="20" borderId="13" xfId="0" applyNumberFormat="1" applyFont="1" applyFill="1" applyBorder="1"/>
    <xf numFmtId="170" fontId="21" fillId="20" borderId="10" xfId="0" applyNumberFormat="1" applyFont="1" applyFill="1" applyBorder="1"/>
    <xf numFmtId="170" fontId="21" fillId="20" borderId="13" xfId="0" applyNumberFormat="1" applyFont="1" applyFill="1" applyBorder="1"/>
    <xf numFmtId="170" fontId="19" fillId="20" borderId="4" xfId="0" applyNumberFormat="1" applyFont="1" applyFill="1" applyBorder="1"/>
    <xf numFmtId="170" fontId="19" fillId="20" borderId="6" xfId="0" applyNumberFormat="1" applyFont="1" applyFill="1" applyBorder="1"/>
    <xf numFmtId="170" fontId="21" fillId="20" borderId="4" xfId="0" applyNumberFormat="1" applyFont="1" applyFill="1" applyBorder="1"/>
    <xf numFmtId="170" fontId="21" fillId="20" borderId="6" xfId="0" applyNumberFormat="1" applyFont="1" applyFill="1" applyBorder="1"/>
    <xf numFmtId="3" fontId="21" fillId="20" borderId="37" xfId="0" applyNumberFormat="1" applyFont="1" applyFill="1" applyBorder="1"/>
    <xf numFmtId="3" fontId="21" fillId="20" borderId="9" xfId="0" applyNumberFormat="1" applyFont="1" applyFill="1" applyBorder="1"/>
    <xf numFmtId="169" fontId="21" fillId="20" borderId="9" xfId="0" applyNumberFormat="1" applyFont="1" applyFill="1" applyBorder="1"/>
    <xf numFmtId="169" fontId="21" fillId="20" borderId="11" xfId="0" applyNumberFormat="1" applyFont="1" applyFill="1" applyBorder="1"/>
    <xf numFmtId="168" fontId="19" fillId="20" borderId="37" xfId="4" applyNumberFormat="1" applyFont="1" applyFill="1" applyBorder="1"/>
    <xf numFmtId="168" fontId="19" fillId="20" borderId="9" xfId="4" applyNumberFormat="1" applyFont="1" applyFill="1" applyBorder="1"/>
    <xf numFmtId="168" fontId="19" fillId="20" borderId="11" xfId="4" applyNumberFormat="1" applyFont="1" applyFill="1" applyBorder="1"/>
    <xf numFmtId="3" fontId="21" fillId="20" borderId="11" xfId="0" applyNumberFormat="1" applyFont="1" applyFill="1" applyBorder="1"/>
    <xf numFmtId="174" fontId="30" fillId="20" borderId="17" xfId="4" applyNumberFormat="1" applyFont="1" applyFill="1" applyBorder="1"/>
    <xf numFmtId="174" fontId="68" fillId="20" borderId="17" xfId="4" applyNumberFormat="1" applyFont="1" applyFill="1" applyBorder="1"/>
    <xf numFmtId="167" fontId="9" fillId="20" borderId="9" xfId="8" applyNumberFormat="1" applyFont="1" applyFill="1" applyBorder="1" applyAlignment="1">
      <alignment vertical="center" wrapText="1"/>
    </xf>
    <xf numFmtId="167" fontId="21" fillId="20" borderId="9" xfId="8" applyNumberFormat="1" applyFont="1" applyFill="1" applyBorder="1" applyAlignment="1">
      <alignment vertical="center" wrapText="1"/>
    </xf>
    <xf numFmtId="175" fontId="0" fillId="0" borderId="0" xfId="0" applyNumberFormat="1"/>
    <xf numFmtId="169" fontId="24" fillId="20" borderId="9" xfId="0" applyNumberFormat="1" applyFont="1" applyFill="1" applyBorder="1"/>
    <xf numFmtId="3" fontId="73" fillId="6" borderId="17" xfId="4" applyNumberFormat="1" applyFont="1" applyFill="1" applyBorder="1"/>
    <xf numFmtId="3" fontId="73" fillId="6" borderId="27" xfId="4" applyNumberFormat="1" applyFont="1" applyFill="1" applyBorder="1"/>
    <xf numFmtId="0" fontId="17" fillId="6" borderId="32" xfId="0" applyFont="1" applyFill="1" applyBorder="1"/>
    <xf numFmtId="0" fontId="17" fillId="6" borderId="0" xfId="0" applyFont="1" applyFill="1"/>
    <xf numFmtId="0" fontId="15" fillId="12" borderId="122" xfId="0" applyFont="1" applyFill="1" applyBorder="1"/>
    <xf numFmtId="0" fontId="15" fillId="12" borderId="122" xfId="0" applyFont="1" applyFill="1" applyBorder="1" applyAlignment="1">
      <alignment horizontal="center"/>
    </xf>
    <xf numFmtId="0" fontId="0" fillId="0" borderId="123" xfId="0" applyBorder="1" applyAlignment="1">
      <alignment horizontal="center"/>
    </xf>
    <xf numFmtId="0" fontId="0" fillId="0" borderId="123" xfId="0" applyBorder="1"/>
    <xf numFmtId="170" fontId="0" fillId="0" borderId="123" xfId="0" applyNumberFormat="1" applyBorder="1"/>
    <xf numFmtId="0" fontId="0" fillId="0" borderId="124" xfId="0" applyBorder="1"/>
    <xf numFmtId="3" fontId="61" fillId="2" borderId="11" xfId="4" applyNumberFormat="1" applyFont="1" applyFill="1" applyBorder="1" applyProtection="1"/>
    <xf numFmtId="3" fontId="63" fillId="0" borderId="9" xfId="4" applyNumberFormat="1" applyFont="1" applyBorder="1"/>
    <xf numFmtId="3" fontId="65" fillId="6" borderId="9" xfId="4" applyNumberFormat="1" applyFont="1" applyFill="1" applyBorder="1" applyProtection="1">
      <protection locked="0"/>
    </xf>
    <xf numFmtId="3" fontId="61" fillId="2" borderId="7" xfId="4" applyNumberFormat="1" applyFont="1" applyFill="1" applyBorder="1" applyProtection="1"/>
    <xf numFmtId="3" fontId="65" fillId="0" borderId="9" xfId="4" applyNumberFormat="1" applyFont="1" applyBorder="1"/>
    <xf numFmtId="3" fontId="0" fillId="0" borderId="122" xfId="0" applyNumberFormat="1" applyBorder="1"/>
    <xf numFmtId="3" fontId="0" fillId="0" borderId="123" xfId="0" applyNumberFormat="1" applyBorder="1"/>
    <xf numFmtId="0" fontId="30" fillId="0" borderId="123" xfId="0" applyFont="1" applyBorder="1" applyAlignment="1">
      <alignment horizontal="center"/>
    </xf>
    <xf numFmtId="3" fontId="0" fillId="0" borderId="124" xfId="0" applyNumberFormat="1" applyBorder="1"/>
    <xf numFmtId="0" fontId="0" fillId="0" borderId="124" xfId="0" applyBorder="1" applyAlignment="1">
      <alignment horizontal="center"/>
    </xf>
    <xf numFmtId="0" fontId="30" fillId="0" borderId="123" xfId="0" applyFont="1" applyBorder="1"/>
    <xf numFmtId="170" fontId="0" fillId="0" borderId="124" xfId="0" applyNumberFormat="1" applyBorder="1"/>
    <xf numFmtId="168" fontId="21" fillId="0" borderId="0" xfId="4" applyNumberFormat="1" applyFont="1" applyBorder="1" applyAlignment="1">
      <alignment vertical="center" wrapText="1"/>
    </xf>
    <xf numFmtId="43" fontId="0" fillId="0" borderId="0" xfId="4" applyFont="1" applyBorder="1"/>
    <xf numFmtId="168" fontId="1" fillId="15" borderId="63" xfId="4" applyNumberFormat="1" applyFont="1" applyFill="1" applyBorder="1"/>
    <xf numFmtId="168" fontId="0" fillId="15" borderId="63" xfId="0" applyNumberFormat="1" applyFill="1" applyBorder="1"/>
    <xf numFmtId="168" fontId="0" fillId="15" borderId="88" xfId="0" applyNumberFormat="1" applyFill="1" applyBorder="1"/>
    <xf numFmtId="168" fontId="17" fillId="11" borderId="18" xfId="0" applyNumberFormat="1" applyFont="1" applyFill="1" applyBorder="1"/>
    <xf numFmtId="168" fontId="1" fillId="15" borderId="18" xfId="4" applyNumberFormat="1" applyFont="1" applyFill="1" applyBorder="1"/>
    <xf numFmtId="168" fontId="0" fillId="15" borderId="18" xfId="0" applyNumberFormat="1" applyFill="1" applyBorder="1"/>
    <xf numFmtId="168" fontId="0" fillId="15" borderId="74" xfId="0" applyNumberFormat="1" applyFill="1" applyBorder="1"/>
    <xf numFmtId="165" fontId="17" fillId="11" borderId="126" xfId="2" applyNumberFormat="1" applyFont="1" applyFill="1" applyBorder="1"/>
    <xf numFmtId="165" fontId="17" fillId="0" borderId="126" xfId="2" applyNumberFormat="1" applyFont="1" applyFill="1" applyBorder="1"/>
    <xf numFmtId="165" fontId="17" fillId="0" borderId="68" xfId="2" applyNumberFormat="1" applyFont="1" applyFill="1" applyBorder="1"/>
    <xf numFmtId="168" fontId="17" fillId="11" borderId="83" xfId="0" applyNumberFormat="1" applyFont="1" applyFill="1" applyBorder="1"/>
    <xf numFmtId="168" fontId="17" fillId="15" borderId="83" xfId="0" applyNumberFormat="1" applyFont="1" applyFill="1" applyBorder="1"/>
    <xf numFmtId="168" fontId="17" fillId="15" borderId="90" xfId="0" applyNumberFormat="1" applyFont="1" applyFill="1" applyBorder="1"/>
    <xf numFmtId="168" fontId="0" fillId="0" borderId="39" xfId="0" applyNumberFormat="1" applyBorder="1"/>
    <xf numFmtId="168" fontId="0" fillId="0" borderId="18" xfId="0" applyNumberFormat="1" applyBorder="1"/>
    <xf numFmtId="165" fontId="17" fillId="0" borderId="35" xfId="2" applyNumberFormat="1" applyFont="1" applyFill="1" applyBorder="1"/>
    <xf numFmtId="168" fontId="17" fillId="0" borderId="93" xfId="0" applyNumberFormat="1" applyFont="1" applyBorder="1"/>
    <xf numFmtId="168" fontId="17" fillId="0" borderId="83" xfId="0" applyNumberFormat="1" applyFont="1" applyBorder="1"/>
    <xf numFmtId="168" fontId="17" fillId="0" borderId="90" xfId="0" applyNumberFormat="1" applyFont="1" applyBorder="1"/>
    <xf numFmtId="165" fontId="17" fillId="14" borderId="126" xfId="2" applyNumberFormat="1" applyFont="1" applyFill="1" applyBorder="1"/>
    <xf numFmtId="168" fontId="17" fillId="11" borderId="83" xfId="4" applyNumberFormat="1" applyFont="1" applyFill="1" applyBorder="1"/>
    <xf numFmtId="0" fontId="75" fillId="0" borderId="0" xfId="0" applyFont="1"/>
    <xf numFmtId="3" fontId="75" fillId="0" borderId="0" xfId="0" applyNumberFormat="1" applyFont="1"/>
    <xf numFmtId="0" fontId="4" fillId="0" borderId="0" xfId="0" applyFont="1" applyAlignment="1">
      <alignment horizontal="center" vertical="center" wrapText="1"/>
    </xf>
    <xf numFmtId="0" fontId="4" fillId="0" borderId="0" xfId="0" applyFont="1" applyAlignment="1">
      <alignment horizontal="center" vertical="center"/>
    </xf>
    <xf numFmtId="164" fontId="8" fillId="2" borderId="1" xfId="0" applyNumberFormat="1" applyFont="1" applyFill="1" applyBorder="1" applyAlignment="1">
      <alignment horizontal="center" vertical="center" wrapText="1"/>
    </xf>
    <xf numFmtId="164" fontId="8" fillId="2" borderId="2" xfId="0" applyNumberFormat="1" applyFont="1" applyFill="1" applyBorder="1" applyAlignment="1">
      <alignment horizontal="center" vertical="center"/>
    </xf>
    <xf numFmtId="164" fontId="8" fillId="2" borderId="3"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xf>
    <xf numFmtId="164" fontId="8" fillId="2" borderId="5"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0" fontId="8" fillId="2" borderId="7" xfId="0" applyFont="1" applyFill="1" applyBorder="1" applyAlignment="1">
      <alignment horizontal="center" wrapText="1"/>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2"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11" xfId="0" applyFont="1" applyFill="1" applyBorder="1" applyAlignment="1">
      <alignment horizontal="center" vertical="center" wrapText="1"/>
    </xf>
    <xf numFmtId="164" fontId="74" fillId="2" borderId="1" xfId="0" applyNumberFormat="1" applyFont="1" applyFill="1" applyBorder="1" applyAlignment="1">
      <alignment horizontal="center" vertical="center" wrapText="1"/>
    </xf>
    <xf numFmtId="164" fontId="74" fillId="2" borderId="2" xfId="0" applyNumberFormat="1" applyFont="1" applyFill="1" applyBorder="1" applyAlignment="1">
      <alignment horizontal="center" vertical="center"/>
    </xf>
    <xf numFmtId="164" fontId="74" fillId="2" borderId="3" xfId="0" applyNumberFormat="1" applyFont="1" applyFill="1" applyBorder="1" applyAlignment="1">
      <alignment horizontal="center" vertical="center"/>
    </xf>
    <xf numFmtId="164" fontId="74" fillId="2" borderId="4" xfId="0" applyNumberFormat="1" applyFont="1" applyFill="1" applyBorder="1" applyAlignment="1">
      <alignment horizontal="center" vertical="center"/>
    </xf>
    <xf numFmtId="164" fontId="74" fillId="2" borderId="5" xfId="0" applyNumberFormat="1" applyFont="1" applyFill="1" applyBorder="1" applyAlignment="1">
      <alignment horizontal="center" vertical="center"/>
    </xf>
    <xf numFmtId="164" fontId="74" fillId="2" borderId="6" xfId="0" applyNumberFormat="1" applyFont="1" applyFill="1" applyBorder="1" applyAlignment="1">
      <alignment horizontal="center" vertical="center"/>
    </xf>
    <xf numFmtId="0" fontId="17" fillId="6" borderId="4" xfId="0" applyFont="1" applyFill="1" applyBorder="1" applyAlignment="1" applyProtection="1">
      <alignment horizontal="center"/>
      <protection locked="0"/>
    </xf>
    <xf numFmtId="0" fontId="17" fillId="6" borderId="5" xfId="0" applyFont="1" applyFill="1" applyBorder="1" applyAlignment="1" applyProtection="1">
      <alignment horizontal="center"/>
      <protection locked="0"/>
    </xf>
    <xf numFmtId="0" fontId="17" fillId="0" borderId="0" xfId="0" applyFont="1" applyAlignment="1">
      <alignment horizontal="left" vertical="top" wrapText="1"/>
    </xf>
    <xf numFmtId="0" fontId="17" fillId="0" borderId="0" xfId="0" applyFont="1" applyAlignment="1">
      <alignment wrapText="1"/>
    </xf>
    <xf numFmtId="0" fontId="17" fillId="0" borderId="17" xfId="0" applyFont="1" applyBorder="1" applyAlignment="1">
      <alignment horizontal="center" vertical="center" wrapText="1"/>
    </xf>
    <xf numFmtId="0" fontId="17" fillId="0" borderId="21" xfId="0" applyFont="1" applyBorder="1" applyAlignment="1">
      <alignment horizontal="center"/>
    </xf>
    <xf numFmtId="0" fontId="17" fillId="0" borderId="22" xfId="0" applyFont="1" applyBorder="1" applyAlignment="1">
      <alignment horizontal="center"/>
    </xf>
    <xf numFmtId="0" fontId="17" fillId="0" borderId="23" xfId="0" applyFont="1" applyBorder="1" applyAlignment="1">
      <alignment horizontal="center"/>
    </xf>
    <xf numFmtId="0" fontId="17" fillId="6" borderId="29" xfId="0" applyFont="1" applyFill="1" applyBorder="1" applyAlignment="1">
      <alignment horizontal="center" vertical="center" wrapText="1"/>
    </xf>
    <xf numFmtId="0" fontId="17" fillId="6" borderId="30" xfId="0" applyFont="1" applyFill="1" applyBorder="1" applyAlignment="1">
      <alignment horizontal="center" vertical="center"/>
    </xf>
    <xf numFmtId="0" fontId="17" fillId="6" borderId="31" xfId="0" applyFont="1" applyFill="1" applyBorder="1" applyAlignment="1">
      <alignment horizontal="center" vertical="center"/>
    </xf>
    <xf numFmtId="0" fontId="17" fillId="0" borderId="33" xfId="0" applyFont="1" applyBorder="1" applyAlignment="1">
      <alignment horizontal="center"/>
    </xf>
    <xf numFmtId="0" fontId="17" fillId="0" borderId="34" xfId="0" applyFont="1" applyBorder="1" applyAlignment="1">
      <alignment horizontal="center"/>
    </xf>
    <xf numFmtId="0" fontId="17" fillId="0" borderId="35" xfId="0" applyFont="1" applyBorder="1" applyAlignment="1">
      <alignment horizontal="center"/>
    </xf>
    <xf numFmtId="0" fontId="69" fillId="0" borderId="5" xfId="0" applyFont="1" applyBorder="1" applyAlignment="1">
      <alignment horizontal="center" wrapText="1"/>
    </xf>
    <xf numFmtId="0" fontId="61" fillId="2" borderId="7" xfId="0" applyFont="1" applyFill="1" applyBorder="1" applyAlignment="1">
      <alignment horizontal="center" vertical="center" wrapText="1"/>
    </xf>
    <xf numFmtId="0" fontId="62" fillId="6" borderId="7" xfId="0" applyFont="1" applyFill="1" applyBorder="1" applyAlignment="1">
      <alignment horizontal="center" vertical="center" wrapText="1"/>
    </xf>
    <xf numFmtId="3" fontId="62" fillId="6" borderId="7" xfId="0" applyNumberFormat="1" applyFont="1" applyFill="1" applyBorder="1" applyAlignment="1" applyProtection="1">
      <alignment horizontal="center" vertical="center" wrapText="1"/>
      <protection locked="0"/>
    </xf>
    <xf numFmtId="0" fontId="62" fillId="6" borderId="7" xfId="0" applyFont="1" applyFill="1" applyBorder="1" applyAlignment="1" applyProtection="1">
      <alignment horizontal="center" vertical="center" wrapText="1"/>
      <protection locked="0"/>
    </xf>
    <xf numFmtId="0" fontId="17" fillId="0" borderId="33" xfId="0" applyFont="1" applyBorder="1" applyAlignment="1">
      <alignment horizontal="center" vertical="center"/>
    </xf>
    <xf numFmtId="0" fontId="17" fillId="0" borderId="46" xfId="0" applyFont="1" applyBorder="1" applyAlignment="1">
      <alignment horizontal="center" vertical="center"/>
    </xf>
    <xf numFmtId="0" fontId="17" fillId="0" borderId="24" xfId="0" applyFont="1" applyBorder="1" applyAlignment="1">
      <alignment horizontal="center" vertical="center"/>
    </xf>
    <xf numFmtId="0" fontId="17" fillId="0" borderId="8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63" xfId="0" applyFont="1" applyBorder="1" applyAlignment="1">
      <alignment horizontal="center" vertical="center" wrapText="1"/>
    </xf>
    <xf numFmtId="0" fontId="17" fillId="0" borderId="61" xfId="0" applyFont="1" applyBorder="1" applyAlignment="1">
      <alignment horizontal="center"/>
    </xf>
    <xf numFmtId="0" fontId="17" fillId="0" borderId="19" xfId="0" applyFont="1" applyBorder="1" applyAlignment="1">
      <alignment horizontal="center"/>
    </xf>
    <xf numFmtId="0" fontId="17" fillId="0" borderId="62" xfId="0" applyFont="1" applyBorder="1" applyAlignment="1">
      <alignment horizontal="center"/>
    </xf>
    <xf numFmtId="0" fontId="17" fillId="0" borderId="80" xfId="0" applyFont="1" applyBorder="1" applyAlignment="1">
      <alignment horizontal="center" vertical="center" wrapText="1"/>
    </xf>
    <xf numFmtId="0" fontId="17" fillId="0" borderId="86"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0" xfId="0" applyFont="1" applyBorder="1" applyAlignment="1">
      <alignment horizontal="center" vertical="center"/>
    </xf>
    <xf numFmtId="0" fontId="17" fillId="0" borderId="31" xfId="0" applyFont="1" applyBorder="1" applyAlignment="1">
      <alignment horizontal="center" vertical="center"/>
    </xf>
    <xf numFmtId="0" fontId="58" fillId="0" borderId="33" xfId="0" applyFont="1" applyBorder="1" applyAlignment="1">
      <alignment horizontal="center" wrapText="1"/>
    </xf>
    <xf numFmtId="0" fontId="58" fillId="0" borderId="34" xfId="0" applyFont="1" applyBorder="1" applyAlignment="1">
      <alignment horizontal="center" wrapText="1"/>
    </xf>
    <xf numFmtId="0" fontId="58" fillId="0" borderId="35" xfId="0" applyFont="1" applyBorder="1" applyAlignment="1">
      <alignment horizontal="center" wrapText="1"/>
    </xf>
    <xf numFmtId="0" fontId="17" fillId="0" borderId="79" xfId="0" applyFont="1" applyBorder="1" applyAlignment="1">
      <alignment horizontal="center" vertical="center" wrapText="1"/>
    </xf>
    <xf numFmtId="0" fontId="17" fillId="0" borderId="111" xfId="0" applyFont="1" applyBorder="1" applyAlignment="1">
      <alignment horizontal="center" vertical="center" wrapText="1"/>
    </xf>
    <xf numFmtId="0" fontId="17" fillId="0" borderId="77" xfId="0" applyFont="1" applyBorder="1" applyAlignment="1">
      <alignment horizontal="center" vertical="center" wrapText="1"/>
    </xf>
    <xf numFmtId="0" fontId="17" fillId="0" borderId="50" xfId="0" applyFont="1" applyBorder="1" applyAlignment="1">
      <alignment horizontal="center" vertical="center" wrapText="1"/>
    </xf>
    <xf numFmtId="0" fontId="17" fillId="0" borderId="32" xfId="0" applyFont="1" applyBorder="1" applyAlignment="1">
      <alignment horizontal="center" vertical="center"/>
    </xf>
    <xf numFmtId="0" fontId="17" fillId="0" borderId="75" xfId="0" applyFont="1" applyBorder="1" applyAlignment="1">
      <alignment horizontal="center" vertical="center"/>
    </xf>
    <xf numFmtId="0" fontId="17" fillId="0" borderId="84"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85" xfId="0" applyFont="1" applyBorder="1" applyAlignment="1">
      <alignment horizontal="center" vertical="center" wrapText="1"/>
    </xf>
    <xf numFmtId="0" fontId="17" fillId="0" borderId="69" xfId="0" applyFont="1" applyBorder="1" applyAlignment="1">
      <alignment horizontal="center" vertical="center"/>
    </xf>
    <xf numFmtId="0" fontId="17" fillId="0" borderId="13" xfId="0" applyFont="1" applyBorder="1" applyAlignment="1">
      <alignment horizontal="center" vertical="center"/>
    </xf>
    <xf numFmtId="0" fontId="17" fillId="0" borderId="125" xfId="0" applyFont="1" applyBorder="1" applyAlignment="1">
      <alignment horizontal="center" vertical="center"/>
    </xf>
    <xf numFmtId="0" fontId="17" fillId="0" borderId="1" xfId="0" applyFont="1" applyBorder="1" applyAlignment="1">
      <alignment horizontal="center" vertical="center"/>
    </xf>
    <xf numFmtId="0" fontId="17" fillId="0" borderId="41" xfId="0" applyFont="1" applyBorder="1" applyAlignment="1">
      <alignment horizontal="center" vertical="center"/>
    </xf>
    <xf numFmtId="0" fontId="17" fillId="0" borderId="72" xfId="0" applyFont="1" applyBorder="1" applyAlignment="1">
      <alignment horizontal="center" vertical="center"/>
    </xf>
    <xf numFmtId="0" fontId="17" fillId="0" borderId="87" xfId="0" applyFont="1" applyBorder="1" applyAlignment="1">
      <alignment horizontal="center" vertical="center"/>
    </xf>
    <xf numFmtId="0" fontId="17" fillId="0" borderId="82" xfId="0" applyFont="1" applyBorder="1" applyAlignment="1">
      <alignment horizontal="center"/>
    </xf>
    <xf numFmtId="0" fontId="17" fillId="0" borderId="81" xfId="0" applyFont="1" applyBorder="1" applyAlignment="1">
      <alignment horizontal="center"/>
    </xf>
    <xf numFmtId="0" fontId="17" fillId="0" borderId="76" xfId="0" applyFont="1" applyBorder="1" applyAlignment="1">
      <alignment horizontal="center"/>
    </xf>
    <xf numFmtId="0" fontId="57" fillId="0" borderId="33" xfId="0" applyFont="1" applyBorder="1" applyAlignment="1">
      <alignment horizontal="center"/>
    </xf>
    <xf numFmtId="0" fontId="57" fillId="0" borderId="34" xfId="0" applyFont="1" applyBorder="1" applyAlignment="1">
      <alignment horizontal="center"/>
    </xf>
    <xf numFmtId="0" fontId="57" fillId="0" borderId="35" xfId="0" applyFont="1" applyBorder="1" applyAlignment="1">
      <alignment horizontal="center"/>
    </xf>
    <xf numFmtId="0" fontId="17" fillId="0" borderId="79" xfId="0" applyFont="1" applyBorder="1" applyAlignment="1">
      <alignment horizontal="center" vertical="center"/>
    </xf>
    <xf numFmtId="0" fontId="17" fillId="0" borderId="77" xfId="0" applyFont="1" applyBorder="1" applyAlignment="1">
      <alignment horizontal="center" vertical="center"/>
    </xf>
    <xf numFmtId="0" fontId="17" fillId="0" borderId="61" xfId="0" applyFont="1" applyBorder="1" applyAlignment="1">
      <alignment horizontal="center" vertical="center" wrapText="1"/>
    </xf>
    <xf numFmtId="0" fontId="17" fillId="0" borderId="62" xfId="0" applyFont="1" applyBorder="1" applyAlignment="1">
      <alignment horizontal="center" vertical="center" wrapText="1"/>
    </xf>
    <xf numFmtId="0" fontId="17" fillId="0" borderId="10" xfId="0" applyFont="1" applyBorder="1" applyAlignment="1">
      <alignment horizontal="center" vertical="center"/>
    </xf>
    <xf numFmtId="0" fontId="17" fillId="11" borderId="82" xfId="0" applyFont="1" applyFill="1" applyBorder="1" applyAlignment="1">
      <alignment horizontal="center"/>
    </xf>
    <xf numFmtId="0" fontId="17" fillId="11" borderId="81" xfId="0" applyFont="1" applyFill="1" applyBorder="1" applyAlignment="1">
      <alignment horizontal="center"/>
    </xf>
    <xf numFmtId="0" fontId="17" fillId="11" borderId="76" xfId="0" applyFont="1" applyFill="1" applyBorder="1" applyAlignment="1">
      <alignment horizontal="center"/>
    </xf>
    <xf numFmtId="0" fontId="17" fillId="19" borderId="82" xfId="0" applyFont="1" applyFill="1" applyBorder="1" applyAlignment="1">
      <alignment horizontal="center"/>
    </xf>
    <xf numFmtId="0" fontId="17" fillId="19" borderId="81" xfId="0" applyFont="1" applyFill="1" applyBorder="1" applyAlignment="1">
      <alignment horizontal="center"/>
    </xf>
    <xf numFmtId="0" fontId="17" fillId="19" borderId="76" xfId="0" applyFont="1" applyFill="1" applyBorder="1" applyAlignment="1">
      <alignment horizontal="center"/>
    </xf>
    <xf numFmtId="0" fontId="17" fillId="0" borderId="79" xfId="0" applyFont="1" applyBorder="1" applyAlignment="1">
      <alignment horizontal="center"/>
    </xf>
    <xf numFmtId="0" fontId="17" fillId="0" borderId="29" xfId="0" applyFont="1" applyBorder="1" applyAlignment="1">
      <alignment horizontal="center"/>
    </xf>
    <xf numFmtId="0" fontId="17" fillId="0" borderId="80" xfId="0" applyFont="1" applyBorder="1" applyAlignment="1">
      <alignment horizontal="center"/>
    </xf>
    <xf numFmtId="0" fontId="17" fillId="0" borderId="63" xfId="0" applyFont="1" applyBorder="1" applyAlignment="1">
      <alignment horizontal="center"/>
    </xf>
    <xf numFmtId="0" fontId="17" fillId="0" borderId="17" xfId="0" applyFont="1" applyBorder="1" applyAlignment="1">
      <alignment horizontal="center"/>
    </xf>
    <xf numFmtId="0" fontId="17" fillId="0" borderId="64" xfId="0" applyFont="1" applyBorder="1" applyAlignment="1">
      <alignment horizontal="center"/>
    </xf>
    <xf numFmtId="0" fontId="17" fillId="0" borderId="29" xfId="0" applyFont="1" applyBorder="1" applyAlignment="1">
      <alignment horizontal="center" vertical="center"/>
    </xf>
    <xf numFmtId="0" fontId="17" fillId="0" borderId="17" xfId="0" applyFont="1" applyBorder="1" applyAlignment="1">
      <alignment horizontal="center" vertical="center"/>
    </xf>
    <xf numFmtId="0" fontId="17" fillId="0" borderId="42" xfId="0" applyFont="1" applyBorder="1" applyAlignment="1">
      <alignment horizontal="center" vertical="center" wrapText="1"/>
    </xf>
    <xf numFmtId="0" fontId="17" fillId="0" borderId="65" xfId="0" applyFont="1" applyBorder="1" applyAlignment="1">
      <alignment horizontal="center" vertical="center" wrapText="1"/>
    </xf>
    <xf numFmtId="0" fontId="17" fillId="0" borderId="0" xfId="0" applyFont="1" applyAlignment="1">
      <alignment horizontal="center" vertical="center" wrapText="1"/>
    </xf>
    <xf numFmtId="0" fontId="17" fillId="0" borderId="66" xfId="0" applyFont="1" applyBorder="1" applyAlignment="1">
      <alignment horizontal="center" vertical="center" wrapText="1"/>
    </xf>
    <xf numFmtId="0" fontId="17" fillId="0" borderId="82" xfId="0" applyFont="1" applyBorder="1" applyAlignment="1">
      <alignment horizontal="center" vertical="center" wrapText="1"/>
    </xf>
    <xf numFmtId="0" fontId="17" fillId="0" borderId="76" xfId="0" applyFont="1" applyBorder="1" applyAlignment="1">
      <alignment horizontal="center" vertical="center" wrapText="1"/>
    </xf>
    <xf numFmtId="0" fontId="17" fillId="0" borderId="84" xfId="0" applyFont="1" applyBorder="1" applyAlignment="1">
      <alignment horizontal="center" wrapText="1"/>
    </xf>
    <xf numFmtId="0" fontId="17" fillId="0" borderId="85" xfId="0" applyFont="1" applyBorder="1" applyAlignment="1">
      <alignment horizontal="center"/>
    </xf>
    <xf numFmtId="0" fontId="17" fillId="0" borderId="86" xfId="0" applyFont="1" applyBorder="1" applyAlignment="1">
      <alignment horizontal="center" vertical="center"/>
    </xf>
    <xf numFmtId="0" fontId="17" fillId="0" borderId="43" xfId="0" applyFont="1" applyBorder="1" applyAlignment="1">
      <alignment horizontal="center" vertical="center" wrapText="1"/>
    </xf>
    <xf numFmtId="0" fontId="17" fillId="0" borderId="42" xfId="0" applyFont="1" applyBorder="1" applyAlignment="1">
      <alignment horizontal="center" vertical="center"/>
    </xf>
    <xf numFmtId="0" fontId="17" fillId="0" borderId="75" xfId="0" applyFont="1" applyBorder="1" applyAlignment="1">
      <alignment horizontal="center" vertical="center" wrapText="1"/>
    </xf>
    <xf numFmtId="0" fontId="17" fillId="0" borderId="60" xfId="0" applyFont="1" applyBorder="1" applyAlignment="1">
      <alignment horizontal="center" vertical="center" wrapText="1"/>
    </xf>
    <xf numFmtId="0" fontId="17" fillId="0" borderId="32" xfId="0" applyFont="1" applyBorder="1" applyAlignment="1">
      <alignment horizontal="center"/>
    </xf>
    <xf numFmtId="0" fontId="17" fillId="0" borderId="0" xfId="0" applyFont="1" applyAlignment="1">
      <alignment horizontal="center"/>
    </xf>
    <xf numFmtId="0" fontId="17" fillId="0" borderId="0" xfId="0" applyFont="1" applyAlignment="1">
      <alignment horizontal="center" vertical="center"/>
    </xf>
    <xf numFmtId="0" fontId="0" fillId="0" borderId="17" xfId="0" applyBorder="1" applyAlignment="1">
      <alignment horizontal="right"/>
    </xf>
    <xf numFmtId="0" fontId="17" fillId="0" borderId="31" xfId="0" applyFont="1" applyBorder="1" applyAlignment="1">
      <alignment horizontal="center" wrapText="1"/>
    </xf>
    <xf numFmtId="0" fontId="0" fillId="0" borderId="18" xfId="0" applyBorder="1" applyAlignment="1">
      <alignment horizontal="right"/>
    </xf>
    <xf numFmtId="0" fontId="0" fillId="0" borderId="20" xfId="0" applyBorder="1" applyAlignment="1">
      <alignment horizontal="right"/>
    </xf>
    <xf numFmtId="0" fontId="37" fillId="0" borderId="40" xfId="0" applyFont="1" applyBorder="1" applyAlignment="1">
      <alignment horizontal="center" vertical="center"/>
    </xf>
    <xf numFmtId="0" fontId="37" fillId="0" borderId="45" xfId="0" applyFont="1" applyBorder="1" applyAlignment="1">
      <alignment horizontal="center" vertical="center"/>
    </xf>
    <xf numFmtId="0" fontId="37" fillId="0" borderId="116" xfId="0" applyFont="1" applyBorder="1" applyAlignment="1">
      <alignment horizontal="center" vertical="center"/>
    </xf>
    <xf numFmtId="0" fontId="37" fillId="0" borderId="113" xfId="0" applyFont="1" applyBorder="1" applyAlignment="1">
      <alignment horizontal="center" vertical="center"/>
    </xf>
    <xf numFmtId="0" fontId="37" fillId="0" borderId="78" xfId="0" applyFont="1" applyBorder="1" applyAlignment="1">
      <alignment horizontal="center" vertical="center"/>
    </xf>
    <xf numFmtId="0" fontId="37" fillId="0" borderId="117" xfId="0" applyFont="1" applyBorder="1" applyAlignment="1">
      <alignment horizontal="center" vertical="center"/>
    </xf>
    <xf numFmtId="0" fontId="57" fillId="0" borderId="8" xfId="0" applyFont="1" applyBorder="1" applyAlignment="1">
      <alignment horizontal="center"/>
    </xf>
    <xf numFmtId="0" fontId="57" fillId="0" borderId="36" xfId="0" applyFont="1" applyBorder="1" applyAlignment="1">
      <alignment horizontal="center"/>
    </xf>
    <xf numFmtId="0" fontId="57" fillId="0" borderId="12" xfId="0" applyFont="1" applyBorder="1" applyAlignment="1">
      <alignment horizontal="center"/>
    </xf>
    <xf numFmtId="0" fontId="37" fillId="0" borderId="32" xfId="0" applyFont="1" applyBorder="1" applyAlignment="1">
      <alignment horizontal="center" vertical="center"/>
    </xf>
    <xf numFmtId="0" fontId="37" fillId="0" borderId="0" xfId="0" applyFont="1" applyAlignment="1">
      <alignment horizontal="center" vertical="center"/>
    </xf>
    <xf numFmtId="0" fontId="17" fillId="0" borderId="17" xfId="0" applyFont="1" applyBorder="1" applyAlignment="1">
      <alignment horizontal="center" wrapText="1"/>
    </xf>
    <xf numFmtId="0" fontId="17" fillId="0" borderId="75" xfId="0" applyFont="1" applyBorder="1" applyAlignment="1">
      <alignment horizontal="center"/>
    </xf>
    <xf numFmtId="0" fontId="4" fillId="5" borderId="8" xfId="0" applyFont="1" applyFill="1" applyBorder="1" applyAlignment="1">
      <alignment horizontal="center" vertical="center" wrapText="1"/>
    </xf>
    <xf numFmtId="0" fontId="4" fillId="5" borderId="36" xfId="0" applyFont="1" applyFill="1" applyBorder="1" applyAlignment="1">
      <alignment horizontal="center" vertical="center" wrapText="1"/>
    </xf>
    <xf numFmtId="0" fontId="4" fillId="5" borderId="12" xfId="0" applyFont="1" applyFill="1" applyBorder="1" applyAlignment="1">
      <alignment horizontal="center" vertical="center" wrapText="1"/>
    </xf>
    <xf numFmtId="167" fontId="22" fillId="5" borderId="8" xfId="0" applyNumberFormat="1" applyFont="1" applyFill="1" applyBorder="1" applyAlignment="1">
      <alignment horizontal="center" vertical="center"/>
    </xf>
    <xf numFmtId="167" fontId="22" fillId="5" borderId="36" xfId="0" applyNumberFormat="1" applyFont="1" applyFill="1" applyBorder="1" applyAlignment="1">
      <alignment horizontal="center" vertical="center"/>
    </xf>
    <xf numFmtId="167" fontId="22" fillId="5" borderId="12" xfId="0" applyNumberFormat="1" applyFont="1" applyFill="1" applyBorder="1" applyAlignment="1">
      <alignment horizontal="center" vertical="center"/>
    </xf>
    <xf numFmtId="170" fontId="19" fillId="17" borderId="0" xfId="0" applyNumberFormat="1" applyFont="1" applyFill="1" applyAlignment="1">
      <alignment horizontal="center"/>
    </xf>
    <xf numFmtId="170" fontId="21" fillId="17" borderId="5" xfId="0" applyNumberFormat="1" applyFont="1" applyFill="1" applyBorder="1" applyAlignment="1">
      <alignment horizontal="center"/>
    </xf>
    <xf numFmtId="0" fontId="4" fillId="5"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3" xfId="0" applyFont="1" applyFill="1" applyBorder="1" applyAlignment="1">
      <alignment horizontal="center" vertical="center" wrapText="1"/>
    </xf>
    <xf numFmtId="167" fontId="22" fillId="5" borderId="8" xfId="0" applyNumberFormat="1" applyFont="1" applyFill="1" applyBorder="1" applyAlignment="1">
      <alignment horizontal="center"/>
    </xf>
    <xf numFmtId="167" fontId="22" fillId="5" borderId="36" xfId="0" applyNumberFormat="1" applyFont="1" applyFill="1" applyBorder="1" applyAlignment="1">
      <alignment horizontal="center"/>
    </xf>
    <xf numFmtId="167" fontId="22" fillId="5" borderId="12" xfId="0" applyNumberFormat="1" applyFont="1" applyFill="1" applyBorder="1" applyAlignment="1">
      <alignment horizontal="center"/>
    </xf>
    <xf numFmtId="3" fontId="19" fillId="2" borderId="8" xfId="0" applyNumberFormat="1" applyFont="1" applyFill="1" applyBorder="1" applyAlignment="1">
      <alignment horizontal="center"/>
    </xf>
    <xf numFmtId="3" fontId="19" fillId="2" borderId="36" xfId="0" applyNumberFormat="1" applyFont="1" applyFill="1" applyBorder="1" applyAlignment="1">
      <alignment horizontal="center"/>
    </xf>
    <xf numFmtId="3" fontId="19" fillId="2" borderId="5" xfId="0" applyNumberFormat="1" applyFont="1" applyFill="1" applyBorder="1" applyAlignment="1">
      <alignment horizontal="center"/>
    </xf>
    <xf numFmtId="49" fontId="22" fillId="2" borderId="8" xfId="0" applyNumberFormat="1" applyFont="1" applyFill="1" applyBorder="1" applyAlignment="1">
      <alignment horizontal="center" vertical="center" wrapText="1"/>
    </xf>
    <xf numFmtId="49" fontId="22" fillId="2" borderId="36" xfId="0" applyNumberFormat="1" applyFont="1" applyFill="1" applyBorder="1" applyAlignment="1">
      <alignment horizontal="center" vertical="center" wrapText="1"/>
    </xf>
    <xf numFmtId="3" fontId="26" fillId="10" borderId="8" xfId="0" applyNumberFormat="1" applyFont="1" applyFill="1" applyBorder="1" applyAlignment="1">
      <alignment horizontal="center" vertical="center" wrapText="1"/>
    </xf>
    <xf numFmtId="3" fontId="26" fillId="10" borderId="36" xfId="0" applyNumberFormat="1" applyFont="1" applyFill="1" applyBorder="1" applyAlignment="1">
      <alignment horizontal="center" vertical="center" wrapText="1"/>
    </xf>
    <xf numFmtId="3" fontId="26" fillId="10" borderId="12" xfId="0" applyNumberFormat="1" applyFont="1" applyFill="1" applyBorder="1" applyAlignment="1">
      <alignment horizontal="center" vertical="center" wrapText="1"/>
    </xf>
    <xf numFmtId="0" fontId="22" fillId="2" borderId="0" xfId="0" applyFont="1" applyFill="1" applyAlignment="1">
      <alignment horizontal="center"/>
    </xf>
    <xf numFmtId="49" fontId="22" fillId="2" borderId="4" xfId="0" applyNumberFormat="1" applyFont="1" applyFill="1" applyBorder="1" applyAlignment="1">
      <alignment horizontal="center" vertical="center"/>
    </xf>
    <xf numFmtId="49" fontId="22" fillId="2" borderId="5" xfId="0" applyNumberFormat="1" applyFont="1" applyFill="1" applyBorder="1" applyAlignment="1">
      <alignment horizontal="center" vertical="center"/>
    </xf>
    <xf numFmtId="0" fontId="22" fillId="10" borderId="1" xfId="0" applyFont="1" applyFill="1" applyBorder="1" applyAlignment="1">
      <alignment horizontal="center" vertical="center" wrapText="1"/>
    </xf>
    <xf numFmtId="0" fontId="22" fillId="10" borderId="3" xfId="0" applyFont="1" applyFill="1" applyBorder="1" applyAlignment="1">
      <alignment horizontal="center" vertical="center" wrapText="1"/>
    </xf>
    <xf numFmtId="0" fontId="22" fillId="10" borderId="4" xfId="0" applyFont="1" applyFill="1" applyBorder="1" applyAlignment="1">
      <alignment horizontal="center" vertical="center" wrapText="1"/>
    </xf>
    <xf numFmtId="0" fontId="22" fillId="10" borderId="6"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22" fillId="5" borderId="36"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2" borderId="8" xfId="0" applyFont="1" applyFill="1" applyBorder="1" applyAlignment="1">
      <alignment horizontal="center"/>
    </xf>
    <xf numFmtId="0" fontId="22" fillId="2" borderId="12" xfId="0" applyFont="1" applyFill="1" applyBorder="1" applyAlignment="1">
      <alignment horizontal="center"/>
    </xf>
    <xf numFmtId="0" fontId="26" fillId="2" borderId="10" xfId="3" applyFont="1" applyFill="1" applyBorder="1" applyAlignment="1">
      <alignment horizontal="center" vertical="center" wrapText="1"/>
    </xf>
    <xf numFmtId="0" fontId="26" fillId="2" borderId="0" xfId="3" applyFont="1" applyFill="1" applyAlignment="1">
      <alignment horizontal="center" vertical="center" wrapText="1"/>
    </xf>
    <xf numFmtId="0" fontId="12" fillId="7" borderId="39" xfId="0" applyFont="1" applyFill="1" applyBorder="1" applyAlignment="1">
      <alignment horizontal="center"/>
    </xf>
    <xf numFmtId="0" fontId="12" fillId="7" borderId="34" xfId="0" applyFont="1" applyFill="1" applyBorder="1" applyAlignment="1">
      <alignment horizontal="center"/>
    </xf>
    <xf numFmtId="0" fontId="12" fillId="7" borderId="35" xfId="0" applyFont="1" applyFill="1" applyBorder="1" applyAlignment="1">
      <alignment horizontal="center"/>
    </xf>
    <xf numFmtId="0" fontId="12" fillId="8" borderId="39" xfId="0" applyFont="1" applyFill="1" applyBorder="1" applyAlignment="1">
      <alignment horizontal="center"/>
    </xf>
    <xf numFmtId="0" fontId="12" fillId="8" borderId="34" xfId="0" applyFont="1" applyFill="1" applyBorder="1" applyAlignment="1">
      <alignment horizontal="center"/>
    </xf>
    <xf numFmtId="0" fontId="12" fillId="8" borderId="35" xfId="0" applyFont="1" applyFill="1" applyBorder="1" applyAlignment="1">
      <alignment horizontal="center"/>
    </xf>
    <xf numFmtId="0" fontId="12" fillId="7" borderId="46" xfId="0" applyFont="1" applyFill="1" applyBorder="1" applyAlignment="1">
      <alignment horizontal="center"/>
    </xf>
    <xf numFmtId="0" fontId="12" fillId="7" borderId="20" xfId="0" applyFont="1" applyFill="1" applyBorder="1" applyAlignment="1">
      <alignment horizontal="center"/>
    </xf>
    <xf numFmtId="0" fontId="12" fillId="7" borderId="1" xfId="0" applyFont="1" applyFill="1" applyBorder="1" applyAlignment="1">
      <alignment horizontal="center"/>
    </xf>
    <xf numFmtId="0" fontId="12" fillId="7" borderId="38" xfId="0" applyFont="1" applyFill="1" applyBorder="1" applyAlignment="1">
      <alignment horizontal="center"/>
    </xf>
    <xf numFmtId="0" fontId="12" fillId="7" borderId="41" xfId="0" applyFont="1" applyFill="1" applyBorder="1" applyAlignment="1">
      <alignment horizontal="center"/>
    </xf>
    <xf numFmtId="0" fontId="12" fillId="7" borderId="42" xfId="0" applyFont="1" applyFill="1" applyBorder="1" applyAlignment="1">
      <alignment horizontal="center"/>
    </xf>
    <xf numFmtId="0" fontId="25" fillId="7" borderId="1"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7" borderId="3"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25" fillId="7" borderId="0" xfId="0" applyFont="1" applyFill="1" applyAlignment="1">
      <alignment horizontal="center" vertical="center" wrapText="1"/>
    </xf>
    <xf numFmtId="0" fontId="25" fillId="7" borderId="13" xfId="0" applyFont="1" applyFill="1" applyBorder="1" applyAlignment="1">
      <alignment horizontal="center" vertical="center" wrapText="1"/>
    </xf>
    <xf numFmtId="0" fontId="25" fillId="7" borderId="4" xfId="0" applyFont="1" applyFill="1" applyBorder="1" applyAlignment="1">
      <alignment horizontal="center" vertical="center" wrapText="1"/>
    </xf>
    <xf numFmtId="0" fontId="25" fillId="7" borderId="5" xfId="0" applyFont="1" applyFill="1" applyBorder="1" applyAlignment="1">
      <alignment horizontal="center" vertical="center" wrapText="1"/>
    </xf>
    <xf numFmtId="0" fontId="25" fillId="7" borderId="6" xfId="0" applyFont="1" applyFill="1" applyBorder="1" applyAlignment="1">
      <alignment horizontal="center" vertical="center" wrapText="1"/>
    </xf>
    <xf numFmtId="0" fontId="26" fillId="8" borderId="1"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26" fillId="8" borderId="3" xfId="0" applyFont="1" applyFill="1" applyBorder="1" applyAlignment="1">
      <alignment horizontal="center" vertical="center" wrapText="1"/>
    </xf>
    <xf numFmtId="0" fontId="26" fillId="8" borderId="10" xfId="0" applyFont="1" applyFill="1" applyBorder="1" applyAlignment="1">
      <alignment horizontal="center" vertical="center" wrapText="1"/>
    </xf>
    <xf numFmtId="0" fontId="26" fillId="8" borderId="0" xfId="0" applyFont="1" applyFill="1" applyAlignment="1">
      <alignment horizontal="center" vertical="center" wrapText="1"/>
    </xf>
    <xf numFmtId="0" fontId="26" fillId="8" borderId="13" xfId="0" applyFont="1" applyFill="1" applyBorder="1" applyAlignment="1">
      <alignment horizontal="center" vertical="center" wrapText="1"/>
    </xf>
    <xf numFmtId="0" fontId="26" fillId="8" borderId="4"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8" borderId="6" xfId="0" applyFont="1" applyFill="1" applyBorder="1" applyAlignment="1">
      <alignment horizontal="center" vertical="center" wrapText="1"/>
    </xf>
    <xf numFmtId="0" fontId="8" fillId="2" borderId="8" xfId="0" applyFont="1" applyFill="1" applyBorder="1" applyAlignment="1">
      <alignment horizontal="center"/>
    </xf>
    <xf numFmtId="0" fontId="8" fillId="2" borderId="36" xfId="0" applyFont="1" applyFill="1" applyBorder="1" applyAlignment="1">
      <alignment horizontal="center"/>
    </xf>
    <xf numFmtId="0" fontId="8" fillId="2" borderId="12" xfId="0" applyFont="1" applyFill="1" applyBorder="1" applyAlignment="1">
      <alignment horizontal="center"/>
    </xf>
    <xf numFmtId="0" fontId="8" fillId="9" borderId="8" xfId="0" applyFont="1" applyFill="1" applyBorder="1" applyAlignment="1">
      <alignment horizontal="center"/>
    </xf>
    <xf numFmtId="0" fontId="8" fillId="9" borderId="36" xfId="0" applyFont="1" applyFill="1" applyBorder="1" applyAlignment="1">
      <alignment horizontal="center"/>
    </xf>
    <xf numFmtId="0" fontId="8" fillId="9" borderId="12" xfId="0" applyFont="1" applyFill="1" applyBorder="1" applyAlignment="1">
      <alignment horizontal="center"/>
    </xf>
    <xf numFmtId="0" fontId="23" fillId="7" borderId="1"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3" fillId="7" borderId="3"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23" fillId="7" borderId="0" xfId="0" applyFont="1" applyFill="1" applyAlignment="1">
      <alignment horizontal="center" vertical="center" wrapText="1"/>
    </xf>
    <xf numFmtId="0" fontId="23" fillId="7" borderId="13" xfId="0" applyFont="1" applyFill="1" applyBorder="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7" borderId="6"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8" borderId="2"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0" xfId="0" applyFont="1" applyFill="1" applyAlignment="1">
      <alignment horizontal="center" vertical="center" wrapText="1"/>
    </xf>
    <xf numFmtId="0" fontId="22" fillId="8" borderId="13" xfId="0" applyFont="1" applyFill="1" applyBorder="1" applyAlignment="1">
      <alignment horizontal="center" vertical="center" wrapText="1"/>
    </xf>
    <xf numFmtId="0" fontId="22" fillId="8" borderId="4" xfId="0" applyFont="1" applyFill="1" applyBorder="1" applyAlignment="1">
      <alignment horizontal="center" vertical="center" wrapText="1"/>
    </xf>
    <xf numFmtId="0" fontId="22" fillId="8" borderId="5" xfId="0" applyFont="1" applyFill="1" applyBorder="1" applyAlignment="1">
      <alignment horizontal="center" vertical="center" wrapText="1"/>
    </xf>
    <xf numFmtId="0" fontId="22" fillId="8" borderId="6" xfId="0" applyFont="1" applyFill="1" applyBorder="1" applyAlignment="1">
      <alignment horizontal="center" vertical="center" wrapText="1"/>
    </xf>
    <xf numFmtId="0" fontId="8" fillId="5" borderId="37" xfId="0" applyFont="1" applyFill="1" applyBorder="1" applyAlignment="1">
      <alignment horizontal="center" vertical="center"/>
    </xf>
    <xf numFmtId="0" fontId="8" fillId="5" borderId="9" xfId="0" applyFont="1" applyFill="1" applyBorder="1" applyAlignment="1">
      <alignment horizontal="center" vertical="center"/>
    </xf>
    <xf numFmtId="0" fontId="8" fillId="5" borderId="11" xfId="0" applyFont="1" applyFill="1" applyBorder="1" applyAlignment="1">
      <alignment horizontal="center" vertical="center"/>
    </xf>
    <xf numFmtId="0" fontId="4" fillId="9" borderId="8" xfId="0" applyFont="1" applyFill="1" applyBorder="1" applyAlignment="1">
      <alignment horizontal="center"/>
    </xf>
    <xf numFmtId="0" fontId="4" fillId="9" borderId="36" xfId="0" applyFont="1" applyFill="1" applyBorder="1" applyAlignment="1">
      <alignment horizontal="center"/>
    </xf>
    <xf numFmtId="0" fontId="4" fillId="9" borderId="12" xfId="0" applyFont="1" applyFill="1" applyBorder="1" applyAlignment="1">
      <alignment horizontal="center"/>
    </xf>
    <xf numFmtId="0" fontId="4" fillId="2" borderId="8" xfId="0" applyFont="1" applyFill="1" applyBorder="1" applyAlignment="1">
      <alignment horizontal="center"/>
    </xf>
    <xf numFmtId="0" fontId="4" fillId="2" borderId="36" xfId="0" applyFont="1" applyFill="1" applyBorder="1" applyAlignment="1">
      <alignment horizontal="center"/>
    </xf>
    <xf numFmtId="0" fontId="4" fillId="2" borderId="12" xfId="0" applyFont="1" applyFill="1" applyBorder="1" applyAlignment="1">
      <alignment horizontal="center"/>
    </xf>
    <xf numFmtId="0" fontId="29" fillId="7" borderId="39" xfId="0" applyFont="1" applyFill="1" applyBorder="1" applyAlignment="1">
      <alignment horizontal="center"/>
    </xf>
    <xf numFmtId="0" fontId="29" fillId="7" borderId="34" xfId="0" applyFont="1" applyFill="1" applyBorder="1" applyAlignment="1">
      <alignment horizontal="center"/>
    </xf>
    <xf numFmtId="0" fontId="29" fillId="7" borderId="35" xfId="0" applyFont="1" applyFill="1" applyBorder="1" applyAlignment="1">
      <alignment horizontal="center"/>
    </xf>
    <xf numFmtId="0" fontId="29" fillId="7" borderId="46" xfId="0" applyFont="1" applyFill="1" applyBorder="1" applyAlignment="1">
      <alignment horizontal="center"/>
    </xf>
    <xf numFmtId="0" fontId="29" fillId="7" borderId="20" xfId="0" applyFont="1" applyFill="1" applyBorder="1" applyAlignment="1">
      <alignment horizontal="center"/>
    </xf>
    <xf numFmtId="0" fontId="29" fillId="7" borderId="1" xfId="0" applyFont="1" applyFill="1" applyBorder="1" applyAlignment="1">
      <alignment horizontal="center"/>
    </xf>
    <xf numFmtId="0" fontId="29" fillId="7" borderId="38" xfId="0" applyFont="1" applyFill="1" applyBorder="1" applyAlignment="1">
      <alignment horizontal="center"/>
    </xf>
    <xf numFmtId="0" fontId="29" fillId="7" borderId="41" xfId="0" applyFont="1" applyFill="1" applyBorder="1" applyAlignment="1">
      <alignment horizontal="center"/>
    </xf>
    <xf numFmtId="0" fontId="29" fillId="7" borderId="42" xfId="0" applyFont="1" applyFill="1" applyBorder="1" applyAlignment="1">
      <alignment horizontal="center"/>
    </xf>
    <xf numFmtId="37" fontId="12" fillId="7" borderId="48" xfId="0" applyNumberFormat="1" applyFont="1" applyFill="1" applyBorder="1" applyAlignment="1">
      <alignment horizontal="center"/>
    </xf>
    <xf numFmtId="37" fontId="12" fillId="7" borderId="47" xfId="0" applyNumberFormat="1" applyFont="1" applyFill="1" applyBorder="1" applyAlignment="1">
      <alignment horizontal="center"/>
    </xf>
    <xf numFmtId="37" fontId="12" fillId="7" borderId="49" xfId="0" applyNumberFormat="1" applyFont="1" applyFill="1" applyBorder="1" applyAlignment="1">
      <alignment horizontal="center"/>
    </xf>
    <xf numFmtId="3" fontId="26" fillId="0" borderId="52" xfId="3" applyNumberFormat="1" applyFont="1" applyBorder="1" applyAlignment="1">
      <alignment horizontal="center" wrapText="1"/>
    </xf>
    <xf numFmtId="3" fontId="26" fillId="0" borderId="31" xfId="3" applyNumberFormat="1" applyFont="1" applyBorder="1" applyAlignment="1">
      <alignment horizontal="center" wrapText="1"/>
    </xf>
    <xf numFmtId="3" fontId="26" fillId="0" borderId="39" xfId="3" applyNumberFormat="1" applyFont="1" applyBorder="1" applyAlignment="1">
      <alignment horizontal="center" wrapText="1"/>
    </xf>
    <xf numFmtId="3" fontId="26" fillId="0" borderId="67" xfId="3" applyNumberFormat="1" applyFont="1" applyBorder="1" applyAlignment="1">
      <alignment horizontal="center" wrapText="1"/>
    </xf>
    <xf numFmtId="3" fontId="26" fillId="0" borderId="35" xfId="3" applyNumberFormat="1" applyFont="1" applyBorder="1" applyAlignment="1">
      <alignment horizontal="center" wrapText="1"/>
    </xf>
    <xf numFmtId="3" fontId="26" fillId="0" borderId="33" xfId="3" applyNumberFormat="1" applyFont="1" applyBorder="1" applyAlignment="1">
      <alignment horizontal="center" wrapText="1"/>
    </xf>
    <xf numFmtId="3" fontId="26" fillId="0" borderId="34" xfId="3" applyNumberFormat="1" applyFont="1" applyBorder="1" applyAlignment="1">
      <alignment horizontal="center" wrapText="1"/>
    </xf>
    <xf numFmtId="168" fontId="26" fillId="0" borderId="33" xfId="4" applyNumberFormat="1" applyFont="1" applyFill="1" applyBorder="1" applyAlignment="1">
      <alignment horizontal="center" wrapText="1"/>
    </xf>
    <xf numFmtId="168" fontId="26" fillId="0" borderId="34" xfId="4" applyNumberFormat="1" applyFont="1" applyFill="1" applyBorder="1" applyAlignment="1">
      <alignment horizontal="center" wrapText="1"/>
    </xf>
    <xf numFmtId="168" fontId="26" fillId="0" borderId="67" xfId="4" applyNumberFormat="1" applyFont="1" applyFill="1" applyBorder="1" applyAlignment="1">
      <alignment horizontal="center" wrapText="1"/>
    </xf>
    <xf numFmtId="168" fontId="26" fillId="0" borderId="52" xfId="4" applyNumberFormat="1" applyFont="1" applyFill="1" applyBorder="1" applyAlignment="1">
      <alignment horizontal="center" wrapText="1"/>
    </xf>
    <xf numFmtId="168" fontId="26" fillId="0" borderId="31" xfId="4" applyNumberFormat="1" applyFont="1" applyFill="1" applyBorder="1" applyAlignment="1">
      <alignment horizontal="center" wrapText="1"/>
    </xf>
    <xf numFmtId="168" fontId="26" fillId="0" borderId="39" xfId="4" applyNumberFormat="1" applyFont="1" applyFill="1" applyBorder="1" applyAlignment="1">
      <alignment horizontal="center" wrapText="1"/>
    </xf>
    <xf numFmtId="168" fontId="26" fillId="0" borderId="35" xfId="4" applyNumberFormat="1" applyFont="1" applyFill="1" applyBorder="1" applyAlignment="1">
      <alignment horizontal="center" wrapText="1"/>
    </xf>
    <xf numFmtId="168" fontId="37" fillId="0" borderId="48" xfId="4" applyNumberFormat="1" applyFont="1" applyBorder="1" applyAlignment="1">
      <alignment horizontal="center"/>
    </xf>
    <xf numFmtId="168" fontId="37" fillId="0" borderId="47" xfId="4" applyNumberFormat="1" applyFont="1" applyBorder="1" applyAlignment="1">
      <alignment horizontal="center"/>
    </xf>
    <xf numFmtId="168" fontId="37" fillId="0" borderId="68" xfId="4" applyNumberFormat="1" applyFont="1" applyBorder="1" applyAlignment="1">
      <alignment horizontal="center"/>
    </xf>
    <xf numFmtId="49" fontId="0" fillId="0" borderId="37" xfId="0" applyNumberFormat="1" applyBorder="1" applyAlignment="1">
      <alignment horizontal="center" vertical="center" wrapText="1"/>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1" xfId="0" applyNumberFormat="1" applyBorder="1" applyAlignment="1">
      <alignment horizontal="center" vertical="center" wrapText="1"/>
    </xf>
    <xf numFmtId="49" fontId="0" fillId="0" borderId="10"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48" xfId="0" applyFont="1" applyBorder="1" applyAlignment="1">
      <alignment horizontal="center"/>
    </xf>
    <xf numFmtId="0" fontId="37" fillId="0" borderId="47" xfId="0" applyFont="1" applyBorder="1" applyAlignment="1">
      <alignment horizontal="center"/>
    </xf>
    <xf numFmtId="0" fontId="37" fillId="0" borderId="68" xfId="0" applyFont="1" applyBorder="1" applyAlignment="1">
      <alignment horizontal="center"/>
    </xf>
    <xf numFmtId="3" fontId="26" fillId="0" borderId="21" xfId="3" applyNumberFormat="1" applyFont="1" applyBorder="1" applyAlignment="1">
      <alignment horizontal="center" wrapText="1"/>
    </xf>
    <xf numFmtId="3" fontId="26" fillId="0" borderId="22" xfId="3" applyNumberFormat="1" applyFont="1" applyBorder="1" applyAlignment="1">
      <alignment horizontal="center" wrapText="1"/>
    </xf>
    <xf numFmtId="3" fontId="26" fillId="0" borderId="23" xfId="3" applyNumberFormat="1" applyFont="1" applyBorder="1" applyAlignment="1">
      <alignment horizontal="center" wrapText="1"/>
    </xf>
    <xf numFmtId="0" fontId="38" fillId="6" borderId="4" xfId="0" applyFont="1" applyFill="1" applyBorder="1" applyAlignment="1">
      <alignment horizontal="center"/>
    </xf>
    <xf numFmtId="0" fontId="38" fillId="6" borderId="5" xfId="0" applyFont="1" applyFill="1" applyBorder="1" applyAlignment="1">
      <alignment horizontal="center"/>
    </xf>
    <xf numFmtId="0" fontId="38" fillId="6" borderId="6" xfId="0" applyFont="1" applyFill="1" applyBorder="1" applyAlignment="1">
      <alignment horizontal="center"/>
    </xf>
    <xf numFmtId="0" fontId="38" fillId="0" borderId="4" xfId="0" applyFont="1" applyBorder="1" applyAlignment="1">
      <alignment horizontal="center"/>
    </xf>
    <xf numFmtId="0" fontId="38" fillId="0" borderId="5" xfId="0" applyFont="1" applyBorder="1" applyAlignment="1">
      <alignment horizontal="center"/>
    </xf>
    <xf numFmtId="0" fontId="38" fillId="0" borderId="6"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37" fillId="0" borderId="6" xfId="0" applyFont="1" applyBorder="1" applyAlignment="1">
      <alignment horizontal="center"/>
    </xf>
    <xf numFmtId="3" fontId="26" fillId="0" borderId="30" xfId="3" applyNumberFormat="1" applyFont="1" applyBorder="1" applyAlignment="1">
      <alignment horizontal="center" wrapText="1"/>
    </xf>
    <xf numFmtId="0" fontId="38" fillId="0" borderId="48" xfId="0" applyFont="1" applyBorder="1" applyAlignment="1">
      <alignment horizontal="center"/>
    </xf>
    <xf numFmtId="0" fontId="38" fillId="0" borderId="47" xfId="0" applyFont="1" applyBorder="1" applyAlignment="1">
      <alignment horizontal="center"/>
    </xf>
    <xf numFmtId="0" fontId="38" fillId="0" borderId="68" xfId="0" applyFont="1" applyBorder="1" applyAlignment="1">
      <alignment horizontal="center"/>
    </xf>
    <xf numFmtId="0" fontId="17" fillId="2" borderId="8" xfId="0" applyFont="1" applyFill="1" applyBorder="1" applyAlignment="1">
      <alignment horizontal="center" vertical="center"/>
    </xf>
    <xf numFmtId="0" fontId="17" fillId="2" borderId="36" xfId="0" applyFont="1" applyFill="1" applyBorder="1" applyAlignment="1">
      <alignment horizontal="center" vertical="center"/>
    </xf>
    <xf numFmtId="0" fontId="17" fillId="2" borderId="12" xfId="0" applyFont="1" applyFill="1" applyBorder="1" applyAlignment="1">
      <alignment horizontal="center" vertical="center"/>
    </xf>
    <xf numFmtId="3" fontId="17" fillId="2" borderId="37" xfId="3" applyNumberFormat="1" applyFont="1" applyFill="1" applyBorder="1" applyAlignment="1">
      <alignment horizontal="center" wrapText="1"/>
    </xf>
    <xf numFmtId="3" fontId="17" fillId="2" borderId="71" xfId="3" applyNumberFormat="1" applyFont="1" applyFill="1" applyBorder="1" applyAlignment="1">
      <alignment horizontal="center" wrapText="1"/>
    </xf>
    <xf numFmtId="0" fontId="17" fillId="2" borderId="3" xfId="0" applyFont="1" applyFill="1" applyBorder="1" applyAlignment="1">
      <alignment horizontal="center" vertical="center"/>
    </xf>
    <xf numFmtId="3" fontId="37" fillId="2" borderId="37" xfId="3" applyNumberFormat="1" applyFont="1" applyFill="1" applyBorder="1" applyAlignment="1">
      <alignment horizontal="center" wrapText="1"/>
    </xf>
    <xf numFmtId="3" fontId="37" fillId="2" borderId="71" xfId="3" applyNumberFormat="1" applyFont="1" applyFill="1" applyBorder="1" applyAlignment="1">
      <alignment horizontal="center" wrapText="1"/>
    </xf>
    <xf numFmtId="3" fontId="17" fillId="2" borderId="9" xfId="3" applyNumberFormat="1" applyFont="1" applyFill="1" applyBorder="1" applyAlignment="1">
      <alignment horizontal="center" wrapText="1"/>
    </xf>
    <xf numFmtId="0" fontId="30" fillId="17" borderId="0" xfId="0" applyFont="1" applyFill="1" applyAlignment="1">
      <alignment horizontal="center"/>
    </xf>
    <xf numFmtId="0" fontId="37" fillId="2" borderId="8" xfId="0" applyFont="1" applyFill="1" applyBorder="1" applyAlignment="1">
      <alignment horizontal="center" vertical="center"/>
    </xf>
    <xf numFmtId="0" fontId="37" fillId="2" borderId="36" xfId="0" applyFont="1" applyFill="1" applyBorder="1" applyAlignment="1">
      <alignment horizontal="center" vertical="center"/>
    </xf>
    <xf numFmtId="0" fontId="37" fillId="2" borderId="12" xfId="0" applyFont="1" applyFill="1" applyBorder="1" applyAlignment="1">
      <alignment horizontal="center" vertical="center"/>
    </xf>
    <xf numFmtId="3" fontId="37" fillId="2" borderId="9" xfId="3" applyNumberFormat="1" applyFont="1" applyFill="1" applyBorder="1" applyAlignment="1">
      <alignment horizontal="center" wrapText="1"/>
    </xf>
    <xf numFmtId="0" fontId="21" fillId="10" borderId="37" xfId="8" applyFont="1" applyFill="1" applyBorder="1" applyAlignment="1">
      <alignment horizontal="center" vertical="center" wrapText="1"/>
    </xf>
    <xf numFmtId="0" fontId="21" fillId="10" borderId="9" xfId="8" applyFont="1" applyFill="1" applyBorder="1" applyAlignment="1">
      <alignment horizontal="center" vertical="center" wrapText="1"/>
    </xf>
    <xf numFmtId="0" fontId="21" fillId="10" borderId="11" xfId="8" applyFont="1" applyFill="1" applyBorder="1" applyAlignment="1">
      <alignment horizontal="center" vertical="center" wrapText="1"/>
    </xf>
    <xf numFmtId="0" fontId="26" fillId="5" borderId="37" xfId="8" applyFont="1" applyFill="1" applyBorder="1" applyAlignment="1">
      <alignment horizontal="center" vertical="center" wrapText="1"/>
    </xf>
    <xf numFmtId="0" fontId="26" fillId="5" borderId="9" xfId="8" applyFont="1" applyFill="1" applyBorder="1" applyAlignment="1">
      <alignment horizontal="center" vertical="center" wrapText="1"/>
    </xf>
    <xf numFmtId="0" fontId="26" fillId="9" borderId="37" xfId="8" applyFont="1" applyFill="1" applyBorder="1" applyAlignment="1">
      <alignment horizontal="center" vertical="center" wrapText="1"/>
    </xf>
    <xf numFmtId="0" fontId="26" fillId="9" borderId="11" xfId="8" applyFont="1" applyFill="1" applyBorder="1" applyAlignment="1">
      <alignment horizontal="center" vertical="center" wrapText="1"/>
    </xf>
    <xf numFmtId="0" fontId="21" fillId="9" borderId="37" xfId="8" applyFont="1" applyFill="1" applyBorder="1" applyAlignment="1">
      <alignment horizontal="center" vertical="center" wrapText="1"/>
    </xf>
    <xf numFmtId="0" fontId="21" fillId="9" borderId="9" xfId="8" applyFont="1" applyFill="1" applyBorder="1" applyAlignment="1">
      <alignment horizontal="center" vertical="center" wrapText="1"/>
    </xf>
    <xf numFmtId="0" fontId="21" fillId="9" borderId="11" xfId="8" applyFont="1" applyFill="1" applyBorder="1" applyAlignment="1">
      <alignment horizontal="center" vertical="center" wrapText="1"/>
    </xf>
    <xf numFmtId="0" fontId="26" fillId="10" borderId="1" xfId="8" applyFont="1" applyFill="1" applyBorder="1" applyAlignment="1">
      <alignment horizontal="center" vertical="center" wrapText="1"/>
    </xf>
    <xf numFmtId="0" fontId="26" fillId="10" borderId="4" xfId="8" applyFont="1" applyFill="1" applyBorder="1" applyAlignment="1">
      <alignment horizontal="center" vertical="center" wrapText="1"/>
    </xf>
    <xf numFmtId="0" fontId="35" fillId="5" borderId="10" xfId="8" applyFont="1" applyFill="1" applyBorder="1" applyAlignment="1">
      <alignment horizontal="center" vertical="center" wrapText="1"/>
    </xf>
    <xf numFmtId="0" fontId="35" fillId="5" borderId="0" xfId="8" applyFont="1" applyFill="1" applyAlignment="1">
      <alignment horizontal="center" vertical="center" wrapText="1"/>
    </xf>
    <xf numFmtId="0" fontId="35" fillId="5" borderId="13" xfId="8" applyFont="1" applyFill="1" applyBorder="1" applyAlignment="1">
      <alignment horizontal="center" vertical="center" wrapText="1"/>
    </xf>
    <xf numFmtId="0" fontId="22" fillId="0" borderId="8"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12" xfId="0" applyFont="1" applyBorder="1" applyAlignment="1">
      <alignment horizontal="center" vertical="center" wrapText="1"/>
    </xf>
    <xf numFmtId="0" fontId="28" fillId="8" borderId="50" xfId="0" applyFont="1" applyFill="1" applyBorder="1" applyAlignment="1">
      <alignment horizontal="center"/>
    </xf>
    <xf numFmtId="0" fontId="28" fillId="8" borderId="51" xfId="0" applyFont="1" applyFill="1" applyBorder="1" applyAlignment="1">
      <alignment horizontal="center"/>
    </xf>
    <xf numFmtId="0" fontId="28" fillId="8" borderId="43" xfId="0" applyFont="1" applyFill="1" applyBorder="1" applyAlignment="1">
      <alignment horizontal="center"/>
    </xf>
    <xf numFmtId="0" fontId="26" fillId="0" borderId="8" xfId="3" applyFont="1" applyBorder="1" applyAlignment="1">
      <alignment horizontal="center"/>
    </xf>
    <xf numFmtId="0" fontId="26" fillId="0" borderId="36" xfId="3" applyFont="1" applyBorder="1" applyAlignment="1">
      <alignment horizontal="center"/>
    </xf>
    <xf numFmtId="0" fontId="26" fillId="0" borderId="12" xfId="3" applyFont="1" applyBorder="1" applyAlignment="1">
      <alignment horizontal="center"/>
    </xf>
    <xf numFmtId="3" fontId="78" fillId="6" borderId="63" xfId="0" applyNumberFormat="1" applyFont="1" applyFill="1" applyBorder="1" applyAlignment="1" applyProtection="1">
      <alignment horizontal="center"/>
      <protection locked="0"/>
    </xf>
    <xf numFmtId="3" fontId="79" fillId="6" borderId="63" xfId="0" applyNumberFormat="1" applyFont="1" applyFill="1" applyBorder="1" applyAlignment="1" applyProtection="1">
      <alignment horizontal="center"/>
      <protection locked="0"/>
    </xf>
  </cellXfs>
  <cellStyles count="12">
    <cellStyle name="Comma" xfId="4" builtinId="3"/>
    <cellStyle name="Comma 7" xfId="7" xr:uid="{A8C21153-5788-4490-949D-73FB2D6B21EF}"/>
    <cellStyle name="Currency" xfId="1" builtinId="4"/>
    <cellStyle name="Currency 2" xfId="10" xr:uid="{C4A974E5-6C13-425F-A924-B38FCCB18A13}"/>
    <cellStyle name="Normal" xfId="0" builtinId="0"/>
    <cellStyle name="Normal 2" xfId="3" xr:uid="{FEC45DD2-A83E-4657-A16E-85EAEB68FC8D}"/>
    <cellStyle name="Normal 2 2" xfId="5" xr:uid="{6944F952-195F-48B9-A0A1-F812F36D99D6}"/>
    <cellStyle name="Normal 3" xfId="11" xr:uid="{24F5888E-EC6E-4CE4-BD70-96CB5A79805A}"/>
    <cellStyle name="Normal 4" xfId="8" xr:uid="{96122E44-9569-4949-8AFC-51F2CB99323C}"/>
    <cellStyle name="Normal 5" xfId="6" xr:uid="{293F66A2-4C53-4411-BF51-54722201943B}"/>
    <cellStyle name="Percent" xfId="2" builtinId="5"/>
    <cellStyle name="Percent 2" xfId="9" xr:uid="{550306B9-5CEA-4C9F-908E-D94ED7CA89C3}"/>
  </cellStyles>
  <dxfs count="3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7C80"/>
        </patternFill>
      </fill>
    </dxf>
    <dxf>
      <fill>
        <patternFill>
          <bgColor rgb="FF92D050"/>
        </patternFill>
      </fill>
    </dxf>
    <dxf>
      <numFmt numFmtId="170" formatCode="#,##0.0"/>
      <fill>
        <patternFill patternType="none">
          <fgColor indexed="64"/>
          <bgColor indexed="65"/>
        </patternFill>
      </fill>
      <border diagonalUp="0" diagonalDown="0" outline="0">
        <left/>
        <right/>
        <top style="thin">
          <color theme="4" tint="0.39997558519241921"/>
        </top>
        <bottom/>
      </border>
    </dxf>
    <dxf>
      <numFmt numFmtId="0" formatCode="General"/>
      <fill>
        <patternFill patternType="none">
          <fgColor indexed="64"/>
          <bgColor auto="1"/>
        </patternFill>
      </fill>
    </dxf>
    <dxf>
      <numFmt numFmtId="170" formatCode="#,##0.0"/>
      <fill>
        <patternFill patternType="none">
          <fgColor indexed="64"/>
          <bgColor indexed="65"/>
        </patternFill>
      </fill>
      <border diagonalUp="0" diagonalDown="0" outline="0">
        <left/>
        <right/>
        <top style="thin">
          <color theme="4" tint="0.39997558519241921"/>
        </top>
        <bottom/>
      </border>
    </dxf>
    <dxf>
      <numFmt numFmtId="170" formatCode="#,##0.0"/>
      <fill>
        <patternFill patternType="none">
          <fgColor indexed="64"/>
          <bgColor auto="1"/>
        </patternFill>
      </fill>
      <border diagonalUp="0" diagonalDown="0" outline="0">
        <left/>
        <right/>
        <top style="thin">
          <color theme="4" tint="0.39997558519241921"/>
        </top>
        <bottom style="thin">
          <color theme="4" tint="0.39997558519241921"/>
        </bottom>
      </border>
    </dxf>
    <dxf>
      <numFmt numFmtId="170" formatCode="#,##0.0"/>
      <fill>
        <patternFill patternType="none">
          <fgColor indexed="64"/>
          <bgColor indexed="65"/>
        </patternFill>
      </fill>
      <border diagonalUp="0" diagonalDown="0" outline="0">
        <left/>
        <right/>
        <top style="thin">
          <color theme="4" tint="0.39997558519241921"/>
        </top>
        <bottom/>
      </border>
    </dxf>
    <dxf>
      <numFmt numFmtId="170" formatCode="#,##0.0"/>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indexed="65"/>
        </patternFill>
      </fill>
      <border diagonalUp="0" diagonalDown="0" outline="0">
        <left/>
        <right/>
        <top style="thin">
          <color theme="4" tint="0.39997558519241921"/>
        </top>
        <bottom/>
      </border>
    </dxf>
    <dxf>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indexed="65"/>
        </patternFill>
      </fill>
      <border diagonalUp="0" diagonalDown="0" outline="0">
        <left/>
        <right/>
        <top style="thin">
          <color theme="4" tint="0.39997558519241921"/>
        </top>
        <bottom/>
      </border>
    </dxf>
    <dxf>
      <fill>
        <patternFill patternType="none">
          <fgColor indexed="64"/>
          <bgColor auto="1"/>
        </patternFill>
      </fill>
      <border diagonalUp="0" diagonalDown="0" outline="0">
        <left/>
        <right/>
        <top style="thin">
          <color theme="4" tint="0.39997558519241921"/>
        </top>
        <bottom style="thin">
          <color theme="4" tint="0.39997558519241921"/>
        </bottom>
      </border>
    </dxf>
    <dxf>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4" tint="0.39997558519241921"/>
        </top>
        <bottom/>
      </border>
    </dxf>
    <dxf>
      <fill>
        <patternFill patternType="none">
          <fgColor indexed="64"/>
          <bgColor auto="1"/>
        </patternFill>
      </fill>
      <alignment horizontal="center" vertical="bottom" textRotation="0" wrapText="0" indent="0" justifyLastLine="0" shrinkToFit="0" readingOrder="0"/>
      <border diagonalUp="0" diagonalDown="0" outline="0">
        <left/>
        <right/>
        <top style="thin">
          <color theme="4" tint="0.39997558519241921"/>
        </top>
        <bottom style="thin">
          <color theme="4" tint="0.39997558519241921"/>
        </bottom>
      </border>
    </dxf>
    <dxf>
      <numFmt numFmtId="3" formatCode="#,##0"/>
      <fill>
        <patternFill patternType="none">
          <fgColor indexed="64"/>
          <bgColor indexed="65"/>
        </patternFill>
      </fill>
      <border diagonalUp="0" diagonalDown="0" outline="0">
        <left/>
        <right/>
        <top style="thin">
          <color theme="4" tint="0.39997558519241921"/>
        </top>
        <bottom/>
      </border>
    </dxf>
    <dxf>
      <numFmt numFmtId="3" formatCode="#,##0"/>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ill>
        <patternFill patternType="none">
          <fgColor indexed="64"/>
          <bgColor auto="1"/>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18</xdr:col>
      <xdr:colOff>77657</xdr:colOff>
      <xdr:row>32</xdr:row>
      <xdr:rowOff>172206</xdr:rowOff>
    </xdr:to>
    <xdr:pic>
      <xdr:nvPicPr>
        <xdr:cNvPr id="5" name="Picture 4">
          <a:extLst>
            <a:ext uri="{FF2B5EF4-FFF2-40B4-BE49-F238E27FC236}">
              <a16:creationId xmlns:a16="http://schemas.microsoft.com/office/drawing/2014/main" id="{CDC3CC6C-3C14-D2F9-593D-294ACF3613BA}"/>
            </a:ext>
          </a:extLst>
        </xdr:cNvPr>
        <xdr:cNvPicPr>
          <a:picLocks noChangeAspect="1"/>
        </xdr:cNvPicPr>
      </xdr:nvPicPr>
      <xdr:blipFill>
        <a:blip xmlns:r="http://schemas.openxmlformats.org/officeDocument/2006/relationships" r:embed="rId1"/>
        <a:stretch>
          <a:fillRect/>
        </a:stretch>
      </xdr:blipFill>
      <xdr:spPr>
        <a:xfrm>
          <a:off x="609600" y="657225"/>
          <a:ext cx="10440857" cy="5420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133350</xdr:colOff>
      <xdr:row>9</xdr:row>
      <xdr:rowOff>28575</xdr:rowOff>
    </xdr:from>
    <xdr:to>
      <xdr:col>4</xdr:col>
      <xdr:colOff>923925</xdr:colOff>
      <xdr:row>9</xdr:row>
      <xdr:rowOff>161925</xdr:rowOff>
    </xdr:to>
    <xdr:sp macro="" textlink="">
      <xdr:nvSpPr>
        <xdr:cNvPr id="4" name="Arrow: Left 3">
          <a:extLst>
            <a:ext uri="{FF2B5EF4-FFF2-40B4-BE49-F238E27FC236}">
              <a16:creationId xmlns:a16="http://schemas.microsoft.com/office/drawing/2014/main" id="{EECD6C32-ACBB-4F32-BCF5-5ED1C493285E}"/>
            </a:ext>
          </a:extLst>
        </xdr:cNvPr>
        <xdr:cNvSpPr/>
      </xdr:nvSpPr>
      <xdr:spPr>
        <a:xfrm>
          <a:off x="3190875" y="971550"/>
          <a:ext cx="790575" cy="133350"/>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8</xdr:col>
      <xdr:colOff>390525</xdr:colOff>
      <xdr:row>15</xdr:row>
      <xdr:rowOff>152400</xdr:rowOff>
    </xdr:from>
    <xdr:ext cx="184731" cy="264560"/>
    <xdr:sp macro="" textlink="">
      <xdr:nvSpPr>
        <xdr:cNvPr id="5" name="TextBox 4">
          <a:extLst>
            <a:ext uri="{FF2B5EF4-FFF2-40B4-BE49-F238E27FC236}">
              <a16:creationId xmlns:a16="http://schemas.microsoft.com/office/drawing/2014/main" id="{6B3DAB86-224B-55CB-D5D8-A68ABF50B958}"/>
            </a:ext>
          </a:extLst>
        </xdr:cNvPr>
        <xdr:cNvSpPr txBox="1"/>
      </xdr:nvSpPr>
      <xdr:spPr>
        <a:xfrm>
          <a:off x="5829300" y="223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971551</xdr:colOff>
      <xdr:row>34</xdr:row>
      <xdr:rowOff>38101</xdr:rowOff>
    </xdr:from>
    <xdr:to>
      <xdr:col>2</xdr:col>
      <xdr:colOff>1494065</xdr:colOff>
      <xdr:row>34</xdr:row>
      <xdr:rowOff>160564</xdr:rowOff>
    </xdr:to>
    <xdr:sp macro="" textlink="">
      <xdr:nvSpPr>
        <xdr:cNvPr id="6" name="Arrow: Right 5">
          <a:extLst>
            <a:ext uri="{FF2B5EF4-FFF2-40B4-BE49-F238E27FC236}">
              <a16:creationId xmlns:a16="http://schemas.microsoft.com/office/drawing/2014/main" id="{F1D9C527-42CF-F3F6-154B-F43A6E4B0079}"/>
            </a:ext>
          </a:extLst>
        </xdr:cNvPr>
        <xdr:cNvSpPr/>
      </xdr:nvSpPr>
      <xdr:spPr>
        <a:xfrm>
          <a:off x="2038351" y="7019926"/>
          <a:ext cx="522514" cy="122463"/>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1240970</xdr:colOff>
      <xdr:row>35</xdr:row>
      <xdr:rowOff>29935</xdr:rowOff>
    </xdr:from>
    <xdr:to>
      <xdr:col>2</xdr:col>
      <xdr:colOff>1562100</xdr:colOff>
      <xdr:row>35</xdr:row>
      <xdr:rowOff>152400</xdr:rowOff>
    </xdr:to>
    <xdr:sp macro="" textlink="">
      <xdr:nvSpPr>
        <xdr:cNvPr id="2" name="Arrow: Right 1">
          <a:extLst>
            <a:ext uri="{FF2B5EF4-FFF2-40B4-BE49-F238E27FC236}">
              <a16:creationId xmlns:a16="http://schemas.microsoft.com/office/drawing/2014/main" id="{5C319683-1B9B-4579-BA12-1925CCCA7FC5}"/>
            </a:ext>
          </a:extLst>
        </xdr:cNvPr>
        <xdr:cNvSpPr/>
      </xdr:nvSpPr>
      <xdr:spPr>
        <a:xfrm>
          <a:off x="2307770" y="7202260"/>
          <a:ext cx="321130" cy="122465"/>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33</xdr:row>
      <xdr:rowOff>38102</xdr:rowOff>
    </xdr:from>
    <xdr:to>
      <xdr:col>33</xdr:col>
      <xdr:colOff>654050</xdr:colOff>
      <xdr:row>33</xdr:row>
      <xdr:rowOff>514349</xdr:rowOff>
    </xdr:to>
    <xdr:sp macro="" textlink="">
      <xdr:nvSpPr>
        <xdr:cNvPr id="2" name="TextBox 1">
          <a:extLst>
            <a:ext uri="{FF2B5EF4-FFF2-40B4-BE49-F238E27FC236}">
              <a16:creationId xmlns:a16="http://schemas.microsoft.com/office/drawing/2014/main" id="{FB0EF5F5-51C6-915F-B148-BFE6D3E68ECE}"/>
            </a:ext>
          </a:extLst>
        </xdr:cNvPr>
        <xdr:cNvSpPr txBox="1"/>
      </xdr:nvSpPr>
      <xdr:spPr>
        <a:xfrm>
          <a:off x="1257300" y="5934077"/>
          <a:ext cx="13541375" cy="4762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88</xdr:col>
      <xdr:colOff>2722</xdr:colOff>
      <xdr:row>85</xdr:row>
      <xdr:rowOff>394</xdr:rowOff>
    </xdr:from>
    <xdr:to>
      <xdr:col>99</xdr:col>
      <xdr:colOff>574493</xdr:colOff>
      <xdr:row>99</xdr:row>
      <xdr:rowOff>56723</xdr:rowOff>
    </xdr:to>
    <xdr:pic>
      <xdr:nvPicPr>
        <xdr:cNvPr id="3" name="Picture 2">
          <a:extLst>
            <a:ext uri="{FF2B5EF4-FFF2-40B4-BE49-F238E27FC236}">
              <a16:creationId xmlns:a16="http://schemas.microsoft.com/office/drawing/2014/main" id="{EA0926AB-6B69-436C-A41D-A9AAF222C590}"/>
            </a:ext>
          </a:extLst>
        </xdr:cNvPr>
        <xdr:cNvPicPr>
          <a:picLocks noChangeAspect="1"/>
        </xdr:cNvPicPr>
      </xdr:nvPicPr>
      <xdr:blipFill>
        <a:blip xmlns:r="http://schemas.openxmlformats.org/officeDocument/2006/relationships" r:embed="rId1"/>
        <a:stretch>
          <a:fillRect/>
        </a:stretch>
      </xdr:blipFill>
      <xdr:spPr>
        <a:xfrm>
          <a:off x="89578543" y="17063751"/>
          <a:ext cx="6093550" cy="2723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87</xdr:col>
      <xdr:colOff>349704</xdr:colOff>
      <xdr:row>86</xdr:row>
      <xdr:rowOff>16781</xdr:rowOff>
    </xdr:from>
    <xdr:to>
      <xdr:col>96</xdr:col>
      <xdr:colOff>351268</xdr:colOff>
      <xdr:row>99</xdr:row>
      <xdr:rowOff>142568</xdr:rowOff>
    </xdr:to>
    <xdr:pic>
      <xdr:nvPicPr>
        <xdr:cNvPr id="2" name="Picture 1">
          <a:extLst>
            <a:ext uri="{FF2B5EF4-FFF2-40B4-BE49-F238E27FC236}">
              <a16:creationId xmlns:a16="http://schemas.microsoft.com/office/drawing/2014/main" id="{3FE4B954-7275-4ACF-85AF-FF2A914BB3D3}"/>
            </a:ext>
          </a:extLst>
        </xdr:cNvPr>
        <xdr:cNvPicPr>
          <a:picLocks noChangeAspect="1"/>
        </xdr:cNvPicPr>
      </xdr:nvPicPr>
      <xdr:blipFill>
        <a:blip xmlns:r="http://schemas.openxmlformats.org/officeDocument/2006/relationships" r:embed="rId1"/>
        <a:stretch>
          <a:fillRect/>
        </a:stretch>
      </xdr:blipFill>
      <xdr:spPr>
        <a:xfrm>
          <a:off x="31080529" y="17091931"/>
          <a:ext cx="5319689" cy="26086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25400</xdr:colOff>
      <xdr:row>36</xdr:row>
      <xdr:rowOff>38099</xdr:rowOff>
    </xdr:from>
    <xdr:to>
      <xdr:col>13</xdr:col>
      <xdr:colOff>635000</xdr:colOff>
      <xdr:row>43</xdr:row>
      <xdr:rowOff>95249</xdr:rowOff>
    </xdr:to>
    <xdr:sp macro="" textlink="">
      <xdr:nvSpPr>
        <xdr:cNvPr id="23" name="TextBox 22">
          <a:extLst>
            <a:ext uri="{FF2B5EF4-FFF2-40B4-BE49-F238E27FC236}">
              <a16:creationId xmlns:a16="http://schemas.microsoft.com/office/drawing/2014/main" id="{BE4E0AD7-54E0-7499-7902-4C0FABF355A3}"/>
            </a:ext>
          </a:extLst>
        </xdr:cNvPr>
        <xdr:cNvSpPr txBox="1"/>
      </xdr:nvSpPr>
      <xdr:spPr>
        <a:xfrm>
          <a:off x="1549400" y="9744074"/>
          <a:ext cx="7705725" cy="1514475"/>
        </a:xfrm>
        <a:prstGeom prst="rect">
          <a:avLst/>
        </a:prstGeom>
        <a:solidFill>
          <a:schemeClr val="bg1">
            <a:lumMod val="85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The dollar value of expenditures based on out-of-state dollars that come to New Mexico as a result of the work of New Mexico’s research universities. From each research university’s Audited Annual Financial Report, subtract “Total Student Financial Aid” from “Total Federal Awards” and then add “Non-governmental grants and contracts” for UNM and NMSU, and “Private grants and contracts” for NMT. The “Total Student Financial Aid” and “Total Federal Awards” data is in the Schedule of Expenditures of Federal Awards (SEFA). The “Non-governmental grants and contracts” and “Private grants and contracts” data is in the Statement of Revenues, Expenses, and Changes in Net Assets (SRECNA).  For FY16 and forward, Student Direct Loans are subtracted from the Total Student Aid Cluster to remain consistent with prior reporting years.</a:t>
          </a:r>
        </a:p>
      </xdr:txBody>
    </xdr:sp>
    <xdr:clientData/>
  </xdr:twoCellAnchor>
  <xdr:twoCellAnchor editAs="oneCell">
    <xdr:from>
      <xdr:col>39</xdr:col>
      <xdr:colOff>571500</xdr:colOff>
      <xdr:row>2</xdr:row>
      <xdr:rowOff>23813</xdr:rowOff>
    </xdr:from>
    <xdr:to>
      <xdr:col>57</xdr:col>
      <xdr:colOff>190282</xdr:colOff>
      <xdr:row>34</xdr:row>
      <xdr:rowOff>112612</xdr:rowOff>
    </xdr:to>
    <xdr:pic>
      <xdr:nvPicPr>
        <xdr:cNvPr id="11" name="Picture 10">
          <a:extLst>
            <a:ext uri="{FF2B5EF4-FFF2-40B4-BE49-F238E27FC236}">
              <a16:creationId xmlns:a16="http://schemas.microsoft.com/office/drawing/2014/main" id="{E538BE08-9E8D-3F83-8853-60A3778958A0}"/>
            </a:ext>
          </a:extLst>
        </xdr:cNvPr>
        <xdr:cNvPicPr>
          <a:picLocks noChangeAspect="1"/>
        </xdr:cNvPicPr>
      </xdr:nvPicPr>
      <xdr:blipFill>
        <a:blip xmlns:r="http://schemas.openxmlformats.org/officeDocument/2006/relationships" r:embed="rId1"/>
        <a:stretch>
          <a:fillRect/>
        </a:stretch>
      </xdr:blipFill>
      <xdr:spPr>
        <a:xfrm>
          <a:off x="33051750" y="511969"/>
          <a:ext cx="11739345" cy="9078018"/>
        </a:xfrm>
        <a:prstGeom prst="rect">
          <a:avLst/>
        </a:prstGeom>
      </xdr:spPr>
    </xdr:pic>
    <xdr:clientData/>
  </xdr:twoCellAnchor>
  <xdr:twoCellAnchor editAs="oneCell">
    <xdr:from>
      <xdr:col>43</xdr:col>
      <xdr:colOff>0</xdr:colOff>
      <xdr:row>37</xdr:row>
      <xdr:rowOff>0</xdr:rowOff>
    </xdr:from>
    <xdr:to>
      <xdr:col>52</xdr:col>
      <xdr:colOff>580033</xdr:colOff>
      <xdr:row>44</xdr:row>
      <xdr:rowOff>55480</xdr:rowOff>
    </xdr:to>
    <xdr:pic>
      <xdr:nvPicPr>
        <xdr:cNvPr id="26" name="Picture 25">
          <a:extLst>
            <a:ext uri="{FF2B5EF4-FFF2-40B4-BE49-F238E27FC236}">
              <a16:creationId xmlns:a16="http://schemas.microsoft.com/office/drawing/2014/main" id="{3B88E8E4-C5FF-C341-209C-E7A9E6575A5D}"/>
            </a:ext>
          </a:extLst>
        </xdr:cNvPr>
        <xdr:cNvPicPr>
          <a:picLocks noChangeAspect="1"/>
        </xdr:cNvPicPr>
      </xdr:nvPicPr>
      <xdr:blipFill>
        <a:blip xmlns:r="http://schemas.openxmlformats.org/officeDocument/2006/relationships" r:embed="rId2"/>
        <a:stretch>
          <a:fillRect/>
        </a:stretch>
      </xdr:blipFill>
      <xdr:spPr>
        <a:xfrm>
          <a:off x="33394650" y="10153650"/>
          <a:ext cx="6133108" cy="2712955"/>
        </a:xfrm>
        <a:prstGeom prst="rect">
          <a:avLst/>
        </a:prstGeom>
      </xdr:spPr>
    </xdr:pic>
    <xdr:clientData/>
  </xdr:twoCellAnchor>
  <xdr:twoCellAnchor editAs="oneCell">
    <xdr:from>
      <xdr:col>45</xdr:col>
      <xdr:colOff>0</xdr:colOff>
      <xdr:row>48</xdr:row>
      <xdr:rowOff>0</xdr:rowOff>
    </xdr:from>
    <xdr:to>
      <xdr:col>55</xdr:col>
      <xdr:colOff>220390</xdr:colOff>
      <xdr:row>71</xdr:row>
      <xdr:rowOff>20994</xdr:rowOff>
    </xdr:to>
    <xdr:pic>
      <xdr:nvPicPr>
        <xdr:cNvPr id="29" name="Picture 28">
          <a:extLst>
            <a:ext uri="{FF2B5EF4-FFF2-40B4-BE49-F238E27FC236}">
              <a16:creationId xmlns:a16="http://schemas.microsoft.com/office/drawing/2014/main" id="{9C94D585-0C24-1EA1-098F-5BF10980F3A3}"/>
            </a:ext>
          </a:extLst>
        </xdr:cNvPr>
        <xdr:cNvPicPr>
          <a:picLocks noChangeAspect="1"/>
        </xdr:cNvPicPr>
      </xdr:nvPicPr>
      <xdr:blipFill>
        <a:blip xmlns:r="http://schemas.openxmlformats.org/officeDocument/2006/relationships" r:embed="rId3"/>
        <a:stretch>
          <a:fillRect/>
        </a:stretch>
      </xdr:blipFill>
      <xdr:spPr>
        <a:xfrm>
          <a:off x="35042475" y="13649325"/>
          <a:ext cx="6383065" cy="4840644"/>
        </a:xfrm>
        <a:prstGeom prst="rect">
          <a:avLst/>
        </a:prstGeom>
      </xdr:spPr>
    </xdr:pic>
    <xdr:clientData/>
  </xdr:twoCellAnchor>
  <xdr:twoCellAnchor editAs="oneCell">
    <xdr:from>
      <xdr:col>20</xdr:col>
      <xdr:colOff>66676</xdr:colOff>
      <xdr:row>0</xdr:row>
      <xdr:rowOff>180975</xdr:rowOff>
    </xdr:from>
    <xdr:to>
      <xdr:col>25</xdr:col>
      <xdr:colOff>1015510</xdr:colOff>
      <xdr:row>4</xdr:row>
      <xdr:rowOff>211455</xdr:rowOff>
    </xdr:to>
    <xdr:pic>
      <xdr:nvPicPr>
        <xdr:cNvPr id="3" name="Picture 2">
          <a:extLst>
            <a:ext uri="{FF2B5EF4-FFF2-40B4-BE49-F238E27FC236}">
              <a16:creationId xmlns:a16="http://schemas.microsoft.com/office/drawing/2014/main" id="{1159DFB6-DE2A-470C-849F-A9976A2AEC6C}"/>
            </a:ext>
          </a:extLst>
        </xdr:cNvPr>
        <xdr:cNvPicPr>
          <a:picLocks noChangeAspect="1"/>
        </xdr:cNvPicPr>
      </xdr:nvPicPr>
      <xdr:blipFill>
        <a:blip xmlns:r="http://schemas.openxmlformats.org/officeDocument/2006/relationships" r:embed="rId4"/>
        <a:stretch>
          <a:fillRect/>
        </a:stretch>
      </xdr:blipFill>
      <xdr:spPr>
        <a:xfrm>
          <a:off x="16630651" y="180975"/>
          <a:ext cx="6968634" cy="1097280"/>
        </a:xfrm>
        <a:prstGeom prst="rect">
          <a:avLst/>
        </a:prstGeom>
      </xdr:spPr>
    </xdr:pic>
    <xdr:clientData/>
  </xdr:twoCellAnchor>
  <xdr:twoCellAnchor editAs="oneCell">
    <xdr:from>
      <xdr:col>20</xdr:col>
      <xdr:colOff>2</xdr:colOff>
      <xdr:row>5</xdr:row>
      <xdr:rowOff>0</xdr:rowOff>
    </xdr:from>
    <xdr:to>
      <xdr:col>26</xdr:col>
      <xdr:colOff>164620</xdr:colOff>
      <xdr:row>9</xdr:row>
      <xdr:rowOff>133350</xdr:rowOff>
    </xdr:to>
    <xdr:pic>
      <xdr:nvPicPr>
        <xdr:cNvPr id="4" name="Picture 3">
          <a:extLst>
            <a:ext uri="{FF2B5EF4-FFF2-40B4-BE49-F238E27FC236}">
              <a16:creationId xmlns:a16="http://schemas.microsoft.com/office/drawing/2014/main" id="{CA4C71A4-ABD5-4A51-BFE1-090EEC350390}"/>
            </a:ext>
          </a:extLst>
        </xdr:cNvPr>
        <xdr:cNvPicPr>
          <a:picLocks noChangeAspect="1"/>
        </xdr:cNvPicPr>
      </xdr:nvPicPr>
      <xdr:blipFill>
        <a:blip xmlns:r="http://schemas.openxmlformats.org/officeDocument/2006/relationships" r:embed="rId5"/>
        <a:stretch>
          <a:fillRect/>
        </a:stretch>
      </xdr:blipFill>
      <xdr:spPr>
        <a:xfrm>
          <a:off x="16563977" y="1343025"/>
          <a:ext cx="7279793" cy="1371600"/>
        </a:xfrm>
        <a:prstGeom prst="rect">
          <a:avLst/>
        </a:prstGeom>
      </xdr:spPr>
    </xdr:pic>
    <xdr:clientData/>
  </xdr:twoCellAnchor>
  <xdr:twoCellAnchor editAs="oneCell">
    <xdr:from>
      <xdr:col>27</xdr:col>
      <xdr:colOff>333376</xdr:colOff>
      <xdr:row>2</xdr:row>
      <xdr:rowOff>209550</xdr:rowOff>
    </xdr:from>
    <xdr:to>
      <xdr:col>39</xdr:col>
      <xdr:colOff>95660</xdr:colOff>
      <xdr:row>6</xdr:row>
      <xdr:rowOff>264795</xdr:rowOff>
    </xdr:to>
    <xdr:pic>
      <xdr:nvPicPr>
        <xdr:cNvPr id="5" name="Picture 4">
          <a:extLst>
            <a:ext uri="{FF2B5EF4-FFF2-40B4-BE49-F238E27FC236}">
              <a16:creationId xmlns:a16="http://schemas.microsoft.com/office/drawing/2014/main" id="{1892704F-5D6D-4D97-8017-280D9A6FB7A0}"/>
            </a:ext>
          </a:extLst>
        </xdr:cNvPr>
        <xdr:cNvPicPr>
          <a:picLocks noChangeAspect="1"/>
        </xdr:cNvPicPr>
      </xdr:nvPicPr>
      <xdr:blipFill>
        <a:blip xmlns:r="http://schemas.openxmlformats.org/officeDocument/2006/relationships" r:embed="rId6"/>
        <a:stretch>
          <a:fillRect/>
        </a:stretch>
      </xdr:blipFill>
      <xdr:spPr>
        <a:xfrm>
          <a:off x="24393526" y="704850"/>
          <a:ext cx="8201434" cy="1188720"/>
        </a:xfrm>
        <a:prstGeom prst="rect">
          <a:avLst/>
        </a:prstGeom>
      </xdr:spPr>
    </xdr:pic>
    <xdr:clientData/>
  </xdr:twoCellAnchor>
  <xdr:twoCellAnchor editAs="oneCell">
    <xdr:from>
      <xdr:col>28</xdr:col>
      <xdr:colOff>11</xdr:colOff>
      <xdr:row>7</xdr:row>
      <xdr:rowOff>0</xdr:rowOff>
    </xdr:from>
    <xdr:to>
      <xdr:col>34</xdr:col>
      <xdr:colOff>535698</xdr:colOff>
      <xdr:row>19</xdr:row>
      <xdr:rowOff>257175</xdr:rowOff>
    </xdr:to>
    <xdr:pic>
      <xdr:nvPicPr>
        <xdr:cNvPr id="6" name="Picture 5">
          <a:extLst>
            <a:ext uri="{FF2B5EF4-FFF2-40B4-BE49-F238E27FC236}">
              <a16:creationId xmlns:a16="http://schemas.microsoft.com/office/drawing/2014/main" id="{8353B2C4-0C4B-4E6E-80DC-9B934A4CE907}"/>
            </a:ext>
          </a:extLst>
        </xdr:cNvPr>
        <xdr:cNvPicPr>
          <a:picLocks noChangeAspect="1"/>
        </xdr:cNvPicPr>
      </xdr:nvPicPr>
      <xdr:blipFill>
        <a:blip xmlns:r="http://schemas.openxmlformats.org/officeDocument/2006/relationships" r:embed="rId7"/>
        <a:stretch>
          <a:fillRect/>
        </a:stretch>
      </xdr:blipFill>
      <xdr:spPr>
        <a:xfrm>
          <a:off x="24669761" y="1981200"/>
          <a:ext cx="5317237" cy="3657600"/>
        </a:xfrm>
        <a:prstGeom prst="rect">
          <a:avLst/>
        </a:prstGeom>
      </xdr:spPr>
    </xdr:pic>
    <xdr:clientData/>
  </xdr:twoCellAnchor>
  <xdr:twoCellAnchor editAs="oneCell">
    <xdr:from>
      <xdr:col>28</xdr:col>
      <xdr:colOff>0</xdr:colOff>
      <xdr:row>22</xdr:row>
      <xdr:rowOff>0</xdr:rowOff>
    </xdr:from>
    <xdr:to>
      <xdr:col>36</xdr:col>
      <xdr:colOff>129736</xdr:colOff>
      <xdr:row>32</xdr:row>
      <xdr:rowOff>134784</xdr:rowOff>
    </xdr:to>
    <xdr:pic>
      <xdr:nvPicPr>
        <xdr:cNvPr id="9" name="Picture 8">
          <a:extLst>
            <a:ext uri="{FF2B5EF4-FFF2-40B4-BE49-F238E27FC236}">
              <a16:creationId xmlns:a16="http://schemas.microsoft.com/office/drawing/2014/main" id="{84047EB9-8C28-452E-9783-498B209297A2}"/>
            </a:ext>
          </a:extLst>
        </xdr:cNvPr>
        <xdr:cNvPicPr>
          <a:picLocks noChangeAspect="1"/>
        </xdr:cNvPicPr>
      </xdr:nvPicPr>
      <xdr:blipFill>
        <a:blip xmlns:r="http://schemas.openxmlformats.org/officeDocument/2006/relationships" r:embed="rId8"/>
        <a:stretch>
          <a:fillRect/>
        </a:stretch>
      </xdr:blipFill>
      <xdr:spPr>
        <a:xfrm>
          <a:off x="24669750" y="6296025"/>
          <a:ext cx="6130486" cy="2877984"/>
        </a:xfrm>
        <a:prstGeom prst="rect">
          <a:avLst/>
        </a:prstGeom>
      </xdr:spPr>
    </xdr:pic>
    <xdr:clientData/>
  </xdr:twoCellAnchor>
  <xdr:twoCellAnchor editAs="oneCell">
    <xdr:from>
      <xdr:col>28</xdr:col>
      <xdr:colOff>0</xdr:colOff>
      <xdr:row>34</xdr:row>
      <xdr:rowOff>0</xdr:rowOff>
    </xdr:from>
    <xdr:to>
      <xdr:col>37</xdr:col>
      <xdr:colOff>492061</xdr:colOff>
      <xdr:row>43</xdr:row>
      <xdr:rowOff>578396</xdr:rowOff>
    </xdr:to>
    <xdr:pic>
      <xdr:nvPicPr>
        <xdr:cNvPr id="10" name="Picture 9">
          <a:extLst>
            <a:ext uri="{FF2B5EF4-FFF2-40B4-BE49-F238E27FC236}">
              <a16:creationId xmlns:a16="http://schemas.microsoft.com/office/drawing/2014/main" id="{866E9558-14B1-4BF8-98A8-A1361E733506}"/>
            </a:ext>
          </a:extLst>
        </xdr:cNvPr>
        <xdr:cNvPicPr>
          <a:picLocks noChangeAspect="1"/>
        </xdr:cNvPicPr>
      </xdr:nvPicPr>
      <xdr:blipFill>
        <a:blip xmlns:r="http://schemas.openxmlformats.org/officeDocument/2006/relationships" r:embed="rId9"/>
        <a:stretch>
          <a:fillRect/>
        </a:stretch>
      </xdr:blipFill>
      <xdr:spPr>
        <a:xfrm>
          <a:off x="24669750" y="9496425"/>
          <a:ext cx="7102411" cy="2502446"/>
        </a:xfrm>
        <a:prstGeom prst="rect">
          <a:avLst/>
        </a:prstGeom>
      </xdr:spPr>
    </xdr:pic>
    <xdr:clientData/>
  </xdr:twoCellAnchor>
  <xdr:twoCellAnchor editAs="oneCell">
    <xdr:from>
      <xdr:col>58</xdr:col>
      <xdr:colOff>0</xdr:colOff>
      <xdr:row>3</xdr:row>
      <xdr:rowOff>0</xdr:rowOff>
    </xdr:from>
    <xdr:to>
      <xdr:col>79</xdr:col>
      <xdr:colOff>32793</xdr:colOff>
      <xdr:row>23</xdr:row>
      <xdr:rowOff>141316</xdr:rowOff>
    </xdr:to>
    <xdr:pic>
      <xdr:nvPicPr>
        <xdr:cNvPr id="12" name="Picture 11">
          <a:extLst>
            <a:ext uri="{FF2B5EF4-FFF2-40B4-BE49-F238E27FC236}">
              <a16:creationId xmlns:a16="http://schemas.microsoft.com/office/drawing/2014/main" id="{9FCBF997-FE65-437A-8F49-06C41509B804}"/>
            </a:ext>
          </a:extLst>
        </xdr:cNvPr>
        <xdr:cNvPicPr>
          <a:picLocks noChangeAspect="1"/>
        </xdr:cNvPicPr>
      </xdr:nvPicPr>
      <xdr:blipFill>
        <a:blip xmlns:r="http://schemas.openxmlformats.org/officeDocument/2006/relationships" r:embed="rId10"/>
        <a:stretch>
          <a:fillRect/>
        </a:stretch>
      </xdr:blipFill>
      <xdr:spPr>
        <a:xfrm>
          <a:off x="45208031" y="809625"/>
          <a:ext cx="12784387" cy="591584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4547EF9-915A-4E9A-A9A9-15640A87DAB8}" name="Table7" displayName="Table7" ref="B3:J25" totalsRowCount="1" headerRowDxfId="30" dataDxfId="28" headerRowBorderDxfId="29" tableBorderDxfId="27">
  <autoFilter ref="B3:J24" xr:uid="{84547EF9-915A-4E9A-A9A9-15640A87DAB8}"/>
  <sortState xmlns:xlrd2="http://schemas.microsoft.com/office/spreadsheetml/2017/richdata2" ref="B4:I24">
    <sortCondition ref="B3:B24"/>
  </sortState>
  <tableColumns count="9">
    <tableColumn id="16" xr3:uid="{367B6B36-EC8B-4E3A-8246-C7073E09F27B}" name="Order Sort" dataDxfId="26" totalsRowDxfId="25"/>
    <tableColumn id="1" xr3:uid="{360620CD-735F-4EEB-9089-635E0E70D4FE}" name="Bill Sort" dataDxfId="24" totalsRowDxfId="23"/>
    <tableColumn id="2" xr3:uid="{98F8D870-1AA5-412F-A725-E1F075E0A1D0}" name="BFM ID" dataDxfId="22" totalsRowDxfId="21"/>
    <tableColumn id="6" xr3:uid="{2700537F-5E42-4DA8-9679-9BFDBB4E1124}" name="Institution" dataDxfId="20" totalsRowDxfId="19"/>
    <tableColumn id="9" xr3:uid="{2C6DBC9A-7600-4063-ADD7-6A2F3A36EF2B}" name="HB2 Name" dataDxfId="18" totalsRowDxfId="17"/>
    <tableColumn id="11" xr3:uid="{A8FD4212-06FE-4C6D-9E51-EDDC8DF620A7}" name="Function" dataDxfId="16" totalsRowDxfId="15"/>
    <tableColumn id="12" xr3:uid="{3BB31877-4C06-412B-85A1-04E10C70BA56}" name="FY26OpBud" totalsRowFunction="sum" dataDxfId="14" totalsRowDxfId="13"/>
    <tableColumn id="13" xr3:uid="{62CD9E2D-4B06-4A26-971F-94A9E10669E4}" name="HED" totalsRowFunction="sum" dataDxfId="12" totalsRowDxfId="11"/>
    <tableColumn id="17" xr3:uid="{C59C2B7F-C2E7-42E9-A592-195F241F6A35}" name="HED2" totalsRowFunction="sum" dataDxfId="10" totalsRowDxfId="9">
      <calculatedColumnFormula>Table7[[#This Row],[HED]]*1000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table" Target="../tables/table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E12D8-52F9-45AB-9981-F4EB20353240}">
  <dimension ref="A1:AC1"/>
  <sheetViews>
    <sheetView topLeftCell="A2" workbookViewId="0"/>
  </sheetViews>
  <sheetFormatPr defaultRowHeight="15" x14ac:dyDescent="0.25"/>
  <sheetData>
    <row r="1" spans="1:29" ht="23.25" hidden="1" x14ac:dyDescent="0.35">
      <c r="A1" s="1041" t="s">
        <v>635</v>
      </c>
      <c r="B1" s="1013"/>
      <c r="C1" s="1013"/>
      <c r="D1" s="1013"/>
      <c r="E1" s="1013"/>
      <c r="F1" s="1013"/>
      <c r="G1" s="1013"/>
      <c r="H1" s="1013"/>
      <c r="I1" s="1013"/>
      <c r="J1" s="1013"/>
      <c r="K1" s="1013"/>
      <c r="L1" s="1013"/>
      <c r="M1" s="1013"/>
      <c r="N1" s="1013"/>
      <c r="O1" s="1013"/>
      <c r="P1" s="1013"/>
      <c r="Q1" s="1013"/>
      <c r="R1" s="1013"/>
      <c r="S1" s="1013"/>
      <c r="T1" s="1013"/>
      <c r="U1" s="1013"/>
      <c r="V1" s="1013"/>
      <c r="W1" s="1013"/>
      <c r="X1" s="1013"/>
      <c r="Y1" s="1013"/>
      <c r="Z1" s="1013"/>
      <c r="AA1" s="1013"/>
      <c r="AB1" s="1013"/>
      <c r="AC1" s="1013"/>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874A2-4442-414E-8925-F880A6DC5944}">
  <sheetPr>
    <tabColor theme="9" tint="-0.249977111117893"/>
    <pageSetUpPr fitToPage="1"/>
  </sheetPr>
  <dimension ref="B1:AQ45"/>
  <sheetViews>
    <sheetView workbookViewId="0">
      <pane xSplit="3" ySplit="9" topLeftCell="O10" activePane="bottomRight" state="frozen"/>
      <selection pane="topRight" activeCell="D1" sqref="D1"/>
      <selection pane="bottomLeft" activeCell="A10" sqref="A10"/>
      <selection pane="bottomRight" activeCell="W28" sqref="W28"/>
    </sheetView>
  </sheetViews>
  <sheetFormatPr defaultRowHeight="15" x14ac:dyDescent="0.25"/>
  <cols>
    <col min="3" max="3" width="14.85546875" customWidth="1"/>
    <col min="4" max="4" width="14" customWidth="1"/>
    <col min="5" max="23" width="12.85546875" customWidth="1"/>
    <col min="24" max="24" width="14.140625" customWidth="1"/>
    <col min="25" max="25" width="13.140625" customWidth="1"/>
    <col min="26" max="31" width="12.85546875" customWidth="1"/>
    <col min="32" max="33" width="13.140625" bestFit="1" customWidth="1"/>
    <col min="34" max="34" width="10.140625" customWidth="1"/>
    <col min="36" max="36" width="15.5703125" bestFit="1" customWidth="1"/>
    <col min="37" max="37" width="14.42578125" customWidth="1"/>
    <col min="38" max="38" width="12.42578125" customWidth="1"/>
    <col min="40" max="41" width="13.85546875" customWidth="1"/>
    <col min="42" max="42" width="11" bestFit="1" customWidth="1"/>
  </cols>
  <sheetData>
    <row r="1" spans="2:43" ht="18.75" x14ac:dyDescent="0.3">
      <c r="B1" s="943"/>
    </row>
    <row r="2" spans="2:43" ht="18.75" hidden="1" x14ac:dyDescent="0.3">
      <c r="B2" s="927" t="s">
        <v>566</v>
      </c>
    </row>
    <row r="3" spans="2:43" ht="18.75" hidden="1" x14ac:dyDescent="0.3">
      <c r="B3" s="927" t="s">
        <v>567</v>
      </c>
    </row>
    <row r="4" spans="2:43" ht="15.75" thickBot="1" x14ac:dyDescent="0.3"/>
    <row r="5" spans="2:43" ht="19.5" thickBot="1" x14ac:dyDescent="0.35">
      <c r="C5" s="1287" t="str">
        <f>'2-Assumptions'!C3</f>
        <v>Final HB2 - 4% New Money, Non-Formula adjustments of $5.0 million for student support, 957,800 for Grad. Student Comp.,  $15,339,200 Nurse roll-up</v>
      </c>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9"/>
    </row>
    <row r="6" spans="2:43" x14ac:dyDescent="0.25">
      <c r="B6" s="1280" t="s">
        <v>192</v>
      </c>
      <c r="C6" s="1252" t="s">
        <v>0</v>
      </c>
      <c r="D6" s="1235" t="s">
        <v>680</v>
      </c>
      <c r="E6" s="1295" t="s">
        <v>444</v>
      </c>
      <c r="F6" s="1296"/>
      <c r="G6" s="1296"/>
      <c r="H6" s="1296"/>
      <c r="I6" s="1296"/>
      <c r="J6" s="1296"/>
      <c r="K6" s="1296"/>
      <c r="L6" s="1296"/>
      <c r="M6" s="1296"/>
      <c r="N6" s="1296"/>
      <c r="O6" s="1296"/>
      <c r="P6" s="1296"/>
      <c r="Q6" s="1297"/>
      <c r="R6" s="1298" t="s">
        <v>588</v>
      </c>
      <c r="S6" s="1299"/>
      <c r="T6" s="1299"/>
      <c r="U6" s="1299"/>
      <c r="V6" s="1300"/>
      <c r="W6" s="1284" t="s">
        <v>437</v>
      </c>
      <c r="X6" s="1285"/>
      <c r="Y6" s="1286"/>
      <c r="Z6" s="1310" t="s">
        <v>637</v>
      </c>
      <c r="AA6" s="1311"/>
      <c r="AB6" s="1311"/>
      <c r="AC6" s="1311"/>
      <c r="AD6" s="1312"/>
      <c r="AE6" s="1268" t="s">
        <v>451</v>
      </c>
      <c r="AF6" s="1271" t="s">
        <v>682</v>
      </c>
      <c r="AG6" s="1274" t="s">
        <v>683</v>
      </c>
      <c r="AH6" s="1277" t="s">
        <v>429</v>
      </c>
      <c r="AN6" s="970"/>
      <c r="AO6" s="970"/>
    </row>
    <row r="7" spans="2:43" ht="15" customHeight="1" x14ac:dyDescent="0.25">
      <c r="B7" s="1294"/>
      <c r="C7" s="1252"/>
      <c r="D7" s="1308"/>
      <c r="E7" s="651" t="s">
        <v>35</v>
      </c>
      <c r="F7" s="652"/>
      <c r="G7" s="663"/>
      <c r="H7" s="1304" t="s">
        <v>433</v>
      </c>
      <c r="I7" s="1305"/>
      <c r="J7" s="1306"/>
      <c r="K7" s="1304" t="s">
        <v>428</v>
      </c>
      <c r="L7" s="1305"/>
      <c r="M7" s="1306"/>
      <c r="N7" s="1301" t="s">
        <v>34</v>
      </c>
      <c r="O7" s="1302"/>
      <c r="P7" s="1303"/>
      <c r="Q7" s="1315" t="s">
        <v>587</v>
      </c>
      <c r="R7" s="1290" t="s">
        <v>46</v>
      </c>
      <c r="S7" s="1307" t="s">
        <v>47</v>
      </c>
      <c r="T7" s="1307" t="s">
        <v>48</v>
      </c>
      <c r="U7" s="1307" t="s">
        <v>49</v>
      </c>
      <c r="V7" s="1260" t="s">
        <v>440</v>
      </c>
      <c r="W7" s="1318" t="s">
        <v>438</v>
      </c>
      <c r="X7" s="1271" t="s">
        <v>681</v>
      </c>
      <c r="Y7" s="1321" t="s">
        <v>429</v>
      </c>
      <c r="Z7" s="1313"/>
      <c r="AA7" s="1253"/>
      <c r="AB7" s="1253"/>
      <c r="AC7" s="1253"/>
      <c r="AD7" s="1314"/>
      <c r="AE7" s="1269"/>
      <c r="AF7" s="1272"/>
      <c r="AG7" s="1275"/>
      <c r="AH7" s="1278"/>
    </row>
    <row r="8" spans="2:43" ht="25.5" customHeight="1" x14ac:dyDescent="0.25">
      <c r="B8" s="1281"/>
      <c r="C8" s="1252"/>
      <c r="D8" s="1308"/>
      <c r="E8" s="653" t="s">
        <v>538</v>
      </c>
      <c r="F8" s="650" t="s">
        <v>430</v>
      </c>
      <c r="G8" s="650" t="s">
        <v>50</v>
      </c>
      <c r="H8" s="653" t="s">
        <v>538</v>
      </c>
      <c r="I8" s="37" t="s">
        <v>430</v>
      </c>
      <c r="J8" s="654" t="s">
        <v>50</v>
      </c>
      <c r="K8" s="653" t="s">
        <v>538</v>
      </c>
      <c r="L8" s="37" t="s">
        <v>430</v>
      </c>
      <c r="M8" s="654" t="s">
        <v>50</v>
      </c>
      <c r="N8" s="653" t="s">
        <v>538</v>
      </c>
      <c r="O8" s="37" t="s">
        <v>430</v>
      </c>
      <c r="P8" s="654" t="s">
        <v>50</v>
      </c>
      <c r="Q8" s="1316"/>
      <c r="R8" s="1291"/>
      <c r="S8" s="1264"/>
      <c r="T8" s="1264"/>
      <c r="U8" s="1264"/>
      <c r="V8" s="1317"/>
      <c r="W8" s="1319"/>
      <c r="X8" s="1320"/>
      <c r="Y8" s="1314"/>
      <c r="Z8" s="1002" t="str">
        <f>'3-NonFormAdj'!E3</f>
        <v>Student Support</v>
      </c>
      <c r="AA8" s="1003" t="str">
        <f>'3-NonFormAdj'!F3</f>
        <v>RPSP 
Nurse Exp</v>
      </c>
      <c r="AB8" s="1003" t="str">
        <f>'3-NonFormAdj'!G3</f>
        <v>Grad.Student Comp</v>
      </c>
      <c r="AC8" s="1003">
        <f>'3-NonFormAdj'!H3</f>
        <v>4</v>
      </c>
      <c r="AD8" s="674" t="str">
        <f>'3-NonFormAdj'!I3</f>
        <v>TOTAL</v>
      </c>
      <c r="AE8" s="1309"/>
      <c r="AF8" s="1273"/>
      <c r="AG8" s="1276"/>
      <c r="AH8" s="1279"/>
      <c r="AN8" s="240"/>
      <c r="AO8" s="1000"/>
    </row>
    <row r="9" spans="2:43" x14ac:dyDescent="0.25">
      <c r="B9" s="776"/>
      <c r="C9" s="779" t="s">
        <v>50</v>
      </c>
      <c r="D9" s="976">
        <f t="shared" ref="D9" si="0">SUM(D10:D33)</f>
        <v>904210400</v>
      </c>
      <c r="E9" s="664">
        <f t="shared" ref="E9:X9" si="1">SUM(E10:E33)</f>
        <v>7949407.4744660342</v>
      </c>
      <c r="F9" s="656">
        <f t="shared" si="1"/>
        <v>3262801.4855339662</v>
      </c>
      <c r="G9" s="656">
        <f t="shared" si="1"/>
        <v>11212208.960000003</v>
      </c>
      <c r="H9" s="236">
        <f t="shared" si="1"/>
        <v>2145855.9315455398</v>
      </c>
      <c r="I9" s="210">
        <f t="shared" si="1"/>
        <v>2013511.9084544606</v>
      </c>
      <c r="J9" s="237">
        <f t="shared" si="1"/>
        <v>4159367.8399999989</v>
      </c>
      <c r="K9" s="236">
        <f t="shared" si="1"/>
        <v>4712089.1409481028</v>
      </c>
      <c r="L9" s="210">
        <f t="shared" si="1"/>
        <v>1979067.8190518983</v>
      </c>
      <c r="M9" s="237">
        <f t="shared" si="1"/>
        <v>6691156.959999999</v>
      </c>
      <c r="N9" s="236">
        <f t="shared" si="1"/>
        <v>6207631.5529338522</v>
      </c>
      <c r="O9" s="210">
        <f t="shared" si="1"/>
        <v>4281209.0870661493</v>
      </c>
      <c r="P9" s="237">
        <f t="shared" si="1"/>
        <v>10488840.640000004</v>
      </c>
      <c r="Q9" s="237">
        <f t="shared" si="1"/>
        <v>32551574.400000006</v>
      </c>
      <c r="R9" s="236">
        <f t="shared" si="1"/>
        <v>2531789.12</v>
      </c>
      <c r="S9" s="664">
        <f t="shared" si="1"/>
        <v>0</v>
      </c>
      <c r="T9" s="656">
        <f t="shared" si="1"/>
        <v>0</v>
      </c>
      <c r="U9" s="656">
        <f t="shared" si="1"/>
        <v>1085052.4799999997</v>
      </c>
      <c r="V9" s="237">
        <f t="shared" si="1"/>
        <v>3616841.5999999992</v>
      </c>
      <c r="W9" s="236">
        <f t="shared" si="1"/>
        <v>36168415.999999993</v>
      </c>
      <c r="X9" s="656">
        <f t="shared" si="1"/>
        <v>940378816.00000012</v>
      </c>
      <c r="Y9" s="658">
        <f>W9/D9</f>
        <v>3.9999999999999994E-2</v>
      </c>
      <c r="Z9" s="236">
        <f>SUM(Z10:Z33)</f>
        <v>5000000</v>
      </c>
      <c r="AA9" s="210">
        <f t="shared" ref="AA9:AE9" si="2">SUM(AA10:AA33)</f>
        <v>15339069</v>
      </c>
      <c r="AB9" s="210">
        <f t="shared" si="2"/>
        <v>957800</v>
      </c>
      <c r="AC9" s="210">
        <f t="shared" si="2"/>
        <v>0</v>
      </c>
      <c r="AD9" s="237">
        <f t="shared" si="2"/>
        <v>21296869</v>
      </c>
      <c r="AE9" s="657">
        <f t="shared" si="2"/>
        <v>57465284.999999993</v>
      </c>
      <c r="AF9" s="656">
        <f>SUM(AF10:AF33)</f>
        <v>961675685.00000012</v>
      </c>
      <c r="AG9" s="1207">
        <f>SUM(AG10:AG33)</f>
        <v>961675900</v>
      </c>
      <c r="AH9" s="1206">
        <f t="shared" ref="AH9:AH33" si="3">AE9/D9</f>
        <v>6.3553001602281944E-2</v>
      </c>
      <c r="AJ9" s="35" t="s">
        <v>636</v>
      </c>
      <c r="AK9" s="35" t="s">
        <v>0</v>
      </c>
      <c r="AL9" s="35" t="s">
        <v>684</v>
      </c>
      <c r="AM9" s="1001"/>
      <c r="AN9" s="1064"/>
      <c r="AO9" s="1064"/>
      <c r="AP9" s="1064"/>
      <c r="AQ9" s="1064"/>
    </row>
    <row r="10" spans="2:43" x14ac:dyDescent="0.25">
      <c r="B10" s="777">
        <v>1</v>
      </c>
      <c r="C10" s="716" t="s">
        <v>73</v>
      </c>
      <c r="D10" s="418">
        <f>'1-PriorYrI&amp;G'!E8</f>
        <v>40593400</v>
      </c>
      <c r="E10" s="660">
        <f>'5b-TtlAwrds_$Alloc'!P19</f>
        <v>280202.79691387538</v>
      </c>
      <c r="F10" s="440">
        <f>'5b-TtlAwrds_$Alloc'!O19</f>
        <v>49401.35979106171</v>
      </c>
      <c r="G10" s="921">
        <f>SUM(E10:F10)</f>
        <v>329604.15670493711</v>
      </c>
      <c r="H10" s="660">
        <f>'5c-STEMHWF_$Alloc'!P19</f>
        <v>91298.997948990102</v>
      </c>
      <c r="I10" s="439">
        <f>'5c-STEMHWF_$Alloc'!O19</f>
        <v>44241.800009815386</v>
      </c>
      <c r="J10" s="923">
        <f>SUM(H10:I10)</f>
        <v>135540.79795880549</v>
      </c>
      <c r="K10" s="660">
        <f>'5d-AtRisk_$Alloc'!P19</f>
        <v>114507.04168093413</v>
      </c>
      <c r="L10" s="439">
        <f>'5d-AtRisk_$Alloc'!O19</f>
        <v>40649.941352670976</v>
      </c>
      <c r="M10" s="923">
        <f>SUM(K10:L10)</f>
        <v>155156.98303360509</v>
      </c>
      <c r="N10" s="660">
        <f>'5a-EOCSCH_$Alloc'!P19</f>
        <v>221831.23572119948</v>
      </c>
      <c r="O10" s="439">
        <f>'5a-EOCSCH_$Alloc'!O19</f>
        <v>187410.64612269614</v>
      </c>
      <c r="P10" s="923">
        <f>SUM(N10:O10)</f>
        <v>409241.88184389565</v>
      </c>
      <c r="Q10" s="670">
        <f>J10+M10+P10+G10</f>
        <v>1029543.8195412434</v>
      </c>
      <c r="R10" s="660">
        <f>'5h-Research_$Alloc'!V9</f>
        <v>632947.28</v>
      </c>
      <c r="S10" s="439">
        <v>0</v>
      </c>
      <c r="T10" s="671">
        <v>0</v>
      </c>
      <c r="U10" s="671">
        <v>0</v>
      </c>
      <c r="V10" s="676">
        <f>SUM(R10:U10)</f>
        <v>632947.28</v>
      </c>
      <c r="W10" s="998">
        <f>Q10+V10</f>
        <v>1662491.0995412434</v>
      </c>
      <c r="X10" s="689">
        <f>W10+D10</f>
        <v>42255891.099541247</v>
      </c>
      <c r="Y10" s="691">
        <f>W10/D10</f>
        <v>4.0954714301862948E-2</v>
      </c>
      <c r="Z10" s="693">
        <f>'3-NonFormAdj'!E7</f>
        <v>224600</v>
      </c>
      <c r="AA10" s="685">
        <f>'3-NonFormAdj'!F7</f>
        <v>0</v>
      </c>
      <c r="AB10" s="685">
        <f>'3-NonFormAdj'!G7</f>
        <v>93300</v>
      </c>
      <c r="AC10" s="685">
        <f>'3-NonFormAdj'!H7</f>
        <v>0</v>
      </c>
      <c r="AD10" s="755">
        <f t="shared" ref="AD10:AD33" si="4">SUM(Z10:AC10)</f>
        <v>317900</v>
      </c>
      <c r="AE10" s="662">
        <f t="shared" ref="AE10:AE33" si="5">AD10+W10</f>
        <v>1980391.0995412434</v>
      </c>
      <c r="AF10" s="689">
        <f t="shared" ref="AF10:AF33" si="6">AE10+D10</f>
        <v>42573791.099541247</v>
      </c>
      <c r="AG10" s="1204">
        <f>ROUND(AF10,-2)</f>
        <v>42573800</v>
      </c>
      <c r="AH10" s="1195">
        <f t="shared" si="3"/>
        <v>4.8786036635050115E-2</v>
      </c>
      <c r="AJ10" s="33" t="s">
        <v>540</v>
      </c>
      <c r="AK10" s="33" t="s">
        <v>644</v>
      </c>
      <c r="AL10" s="1044">
        <f>AG10/1000</f>
        <v>42573.8</v>
      </c>
      <c r="AM10" s="985"/>
      <c r="AN10" s="1063"/>
      <c r="AO10" s="1063"/>
      <c r="AP10" s="1063"/>
      <c r="AQ10" s="1063"/>
    </row>
    <row r="11" spans="2:43" x14ac:dyDescent="0.25">
      <c r="B11" s="777">
        <v>2</v>
      </c>
      <c r="C11" s="716" t="s">
        <v>82</v>
      </c>
      <c r="D11" s="418">
        <f>'1-PriorYrI&amp;G'!E9</f>
        <v>178008700</v>
      </c>
      <c r="E11" s="660">
        <f>'5b-TtlAwrds_$Alloc'!P20</f>
        <v>1769030.557620862</v>
      </c>
      <c r="F11" s="440">
        <f>'5b-TtlAwrds_$Alloc'!O20</f>
        <v>1247560.9240299219</v>
      </c>
      <c r="G11" s="921">
        <f t="shared" ref="G11:G33" si="7">SUM(E11:F11)</f>
        <v>3016591.4816507837</v>
      </c>
      <c r="H11" s="660">
        <f>'5c-STEMHWF_$Alloc'!P20</f>
        <v>499984.369579105</v>
      </c>
      <c r="I11" s="439">
        <f>'5c-STEMHWF_$Alloc'!O20</f>
        <v>484566.29281542002</v>
      </c>
      <c r="J11" s="923">
        <f t="shared" ref="J11:J33" si="8">SUM(H11:I11)</f>
        <v>984550.66239452502</v>
      </c>
      <c r="K11" s="660">
        <f>'5d-AtRisk_$Alloc'!P20</f>
        <v>1079510.6843194724</v>
      </c>
      <c r="L11" s="439">
        <f>'5d-AtRisk_$Alloc'!O20</f>
        <v>766451.48390860576</v>
      </c>
      <c r="M11" s="923">
        <f t="shared" ref="M11:M33" si="9">SUM(K11:L11)</f>
        <v>1845962.1682280782</v>
      </c>
      <c r="N11" s="660">
        <f>'5a-EOCSCH_$Alloc'!P20</f>
        <v>1332390.5826956867</v>
      </c>
      <c r="O11" s="439">
        <f>'5a-EOCSCH_$Alloc'!O20</f>
        <v>1125649.3215618466</v>
      </c>
      <c r="P11" s="923">
        <f t="shared" ref="P11:P33" si="10">SUM(N11:O11)</f>
        <v>2458039.9042575331</v>
      </c>
      <c r="Q11" s="670">
        <f t="shared" ref="Q11:Q33" si="11">J11+M11+P11+G11</f>
        <v>8305144.21653092</v>
      </c>
      <c r="R11" s="660">
        <f>'5h-Research_$Alloc'!V10</f>
        <v>949420.92</v>
      </c>
      <c r="S11" s="671">
        <v>0</v>
      </c>
      <c r="T11" s="671">
        <v>0</v>
      </c>
      <c r="U11" s="671">
        <v>0</v>
      </c>
      <c r="V11" s="676">
        <f t="shared" ref="V11:V33" si="12">SUM(R11:U11)</f>
        <v>949420.92</v>
      </c>
      <c r="W11" s="998">
        <f t="shared" ref="W11:W33" si="13">Q11+V11</f>
        <v>9254565.1365309209</v>
      </c>
      <c r="X11" s="689">
        <f t="shared" ref="X11:X33" si="14">W11+D11</f>
        <v>187263265.13653094</v>
      </c>
      <c r="Y11" s="691">
        <f t="shared" ref="Y11:Y33" si="15">W11/D11</f>
        <v>5.1989397914432953E-2</v>
      </c>
      <c r="Z11" s="693">
        <f>'3-NonFormAdj'!E8</f>
        <v>984300</v>
      </c>
      <c r="AA11" s="685">
        <f>'3-NonFormAdj'!F8</f>
        <v>2143636</v>
      </c>
      <c r="AB11" s="685">
        <f>'3-NonFormAdj'!G8</f>
        <v>308400</v>
      </c>
      <c r="AC11" s="685">
        <f>'3-NonFormAdj'!H8</f>
        <v>0</v>
      </c>
      <c r="AD11" s="755">
        <f t="shared" si="4"/>
        <v>3436336</v>
      </c>
      <c r="AE11" s="662">
        <f t="shared" si="5"/>
        <v>12690901.136530921</v>
      </c>
      <c r="AF11" s="689">
        <f t="shared" si="6"/>
        <v>190699601.13653094</v>
      </c>
      <c r="AG11" s="1204">
        <f t="shared" ref="AG11:AG33" si="16">ROUND(AF11,-2)</f>
        <v>190699600</v>
      </c>
      <c r="AH11" s="1195">
        <f t="shared" si="3"/>
        <v>7.1293712815895638E-2</v>
      </c>
      <c r="AJ11" s="33" t="s">
        <v>541</v>
      </c>
      <c r="AK11" s="33" t="s">
        <v>645</v>
      </c>
      <c r="AL11" s="1044">
        <f t="shared" ref="AL11:AL33" si="17">AG11/1000</f>
        <v>190699.6</v>
      </c>
      <c r="AM11" s="985"/>
      <c r="AN11" s="1063"/>
      <c r="AO11" s="1063"/>
      <c r="AP11" s="1063"/>
      <c r="AQ11" s="1063"/>
    </row>
    <row r="12" spans="2:43" x14ac:dyDescent="0.25">
      <c r="B12" s="777">
        <v>3</v>
      </c>
      <c r="C12" s="716" t="s">
        <v>83</v>
      </c>
      <c r="D12" s="418">
        <f>'1-PriorYrI&amp;G'!E10</f>
        <v>285341800</v>
      </c>
      <c r="E12" s="660">
        <f>'5b-TtlAwrds_$Alloc'!P21</f>
        <v>2873658.8752518478</v>
      </c>
      <c r="F12" s="440">
        <f>'5b-TtlAwrds_$Alloc'!O21</f>
        <v>1013285.0747862352</v>
      </c>
      <c r="G12" s="921">
        <f t="shared" si="7"/>
        <v>3886943.9500380829</v>
      </c>
      <c r="H12" s="660">
        <f>'5c-STEMHWF_$Alloc'!P21</f>
        <v>752777.11476749578</v>
      </c>
      <c r="I12" s="439">
        <f>'5c-STEMHWF_$Alloc'!O21</f>
        <v>729563.63841182296</v>
      </c>
      <c r="J12" s="923">
        <f t="shared" si="8"/>
        <v>1482340.7531793187</v>
      </c>
      <c r="K12" s="660">
        <f>'5d-AtRisk_$Alloc'!P21</f>
        <v>1745804.8561950952</v>
      </c>
      <c r="L12" s="439">
        <f>'5d-AtRisk_$Alloc'!O21</f>
        <v>619759.83289554389</v>
      </c>
      <c r="M12" s="923">
        <f t="shared" si="9"/>
        <v>2365564.6890906394</v>
      </c>
      <c r="N12" s="660">
        <f>'5a-EOCSCH_$Alloc'!P21</f>
        <v>1982497.0105046092</v>
      </c>
      <c r="O12" s="439">
        <f>'5a-EOCSCH_$Alloc'!O21</f>
        <v>1674881.5578971941</v>
      </c>
      <c r="P12" s="923">
        <f t="shared" si="10"/>
        <v>3657378.5684018033</v>
      </c>
      <c r="Q12" s="670">
        <f t="shared" si="11"/>
        <v>11392227.960709844</v>
      </c>
      <c r="R12" s="660">
        <f>'5h-Research_$Alloc'!V11</f>
        <v>949420.92</v>
      </c>
      <c r="S12" s="671">
        <v>0</v>
      </c>
      <c r="T12" s="671">
        <v>0</v>
      </c>
      <c r="U12" s="671">
        <v>0</v>
      </c>
      <c r="V12" s="676">
        <f t="shared" si="12"/>
        <v>949420.92</v>
      </c>
      <c r="W12" s="998">
        <f t="shared" si="13"/>
        <v>12341648.880709844</v>
      </c>
      <c r="X12" s="689">
        <f t="shared" si="14"/>
        <v>297683448.88070983</v>
      </c>
      <c r="Y12" s="691">
        <f t="shared" si="15"/>
        <v>4.3252158922071154E-2</v>
      </c>
      <c r="Z12" s="693">
        <f>'3-NonFormAdj'!E9</f>
        <v>1577500</v>
      </c>
      <c r="AA12" s="685">
        <f>'3-NonFormAdj'!F9</f>
        <v>0</v>
      </c>
      <c r="AB12" s="685">
        <f>'3-NonFormAdj'!G9</f>
        <v>499200</v>
      </c>
      <c r="AC12" s="685">
        <f>'3-NonFormAdj'!H9</f>
        <v>0</v>
      </c>
      <c r="AD12" s="755">
        <f t="shared" si="4"/>
        <v>2076700</v>
      </c>
      <c r="AE12" s="662">
        <f t="shared" si="5"/>
        <v>14418348.880709844</v>
      </c>
      <c r="AF12" s="689">
        <f t="shared" si="6"/>
        <v>299760148.88070983</v>
      </c>
      <c r="AG12" s="1204">
        <f t="shared" si="16"/>
        <v>299760100</v>
      </c>
      <c r="AH12" s="1195">
        <f t="shared" si="3"/>
        <v>5.0530097170165197E-2</v>
      </c>
      <c r="AJ12" s="33" t="s">
        <v>542</v>
      </c>
      <c r="AK12" s="33" t="s">
        <v>646</v>
      </c>
      <c r="AL12" s="1044">
        <f t="shared" si="17"/>
        <v>299760.09999999998</v>
      </c>
      <c r="AM12" s="985"/>
      <c r="AN12" s="1063"/>
      <c r="AO12" s="1063"/>
      <c r="AP12" s="1063"/>
      <c r="AQ12" s="1063"/>
    </row>
    <row r="13" spans="2:43" x14ac:dyDescent="0.25">
      <c r="B13" s="777">
        <v>4</v>
      </c>
      <c r="C13" s="716" t="s">
        <v>84</v>
      </c>
      <c r="D13" s="418">
        <f>'1-PriorYrI&amp;G'!E13</f>
        <v>46919600</v>
      </c>
      <c r="E13" s="660">
        <f>'5b-TtlAwrds_$Alloc'!P22</f>
        <v>517153.773655014</v>
      </c>
      <c r="F13" s="440">
        <f>'5b-TtlAwrds_$Alloc'!O22</f>
        <v>364708.70271133282</v>
      </c>
      <c r="G13" s="921">
        <f t="shared" si="7"/>
        <v>881862.47636634682</v>
      </c>
      <c r="H13" s="660">
        <f>'5c-STEMHWF_$Alloc'!P22</f>
        <v>123770.77447766157</v>
      </c>
      <c r="I13" s="439">
        <f>'5c-STEMHWF_$Alloc'!O22</f>
        <v>119954.04055935174</v>
      </c>
      <c r="J13" s="923">
        <f t="shared" si="8"/>
        <v>243724.81503701332</v>
      </c>
      <c r="K13" s="660">
        <f>'5d-AtRisk_$Alloc'!P22</f>
        <v>320121.42364608264</v>
      </c>
      <c r="L13" s="439">
        <f>'5d-AtRisk_$Alloc'!O22</f>
        <v>227285.88401063374</v>
      </c>
      <c r="M13" s="923">
        <f t="shared" si="9"/>
        <v>547407.30765671632</v>
      </c>
      <c r="N13" s="660">
        <f>'5a-EOCSCH_$Alloc'!P22</f>
        <v>404605.6471248336</v>
      </c>
      <c r="O13" s="439">
        <f>'5a-EOCSCH_$Alloc'!O22</f>
        <v>341824.74576239375</v>
      </c>
      <c r="P13" s="923">
        <f t="shared" si="10"/>
        <v>746430.39288722735</v>
      </c>
      <c r="Q13" s="670">
        <f t="shared" si="11"/>
        <v>2419424.9919473035</v>
      </c>
      <c r="R13" s="675">
        <v>0</v>
      </c>
      <c r="S13" s="671">
        <f>'5e-MP30_$Alloc'!AY4</f>
        <v>0</v>
      </c>
      <c r="T13" s="671">
        <f>'5f-MP60_Alloc'!AP4</f>
        <v>0</v>
      </c>
      <c r="U13" s="671">
        <f>'5g-DualCredit_$Alloc'!AF7</f>
        <v>91906.087257396546</v>
      </c>
      <c r="V13" s="676">
        <f t="shared" si="12"/>
        <v>91906.087257396546</v>
      </c>
      <c r="W13" s="998">
        <f t="shared" si="13"/>
        <v>2511331.0792047</v>
      </c>
      <c r="X13" s="689">
        <f t="shared" si="14"/>
        <v>49430931.079204701</v>
      </c>
      <c r="Y13" s="691">
        <f t="shared" si="15"/>
        <v>5.3524136591204953E-2</v>
      </c>
      <c r="Z13" s="693">
        <f>'3-NonFormAdj'!E12</f>
        <v>259500</v>
      </c>
      <c r="AA13" s="685">
        <f>'3-NonFormAdj'!F12</f>
        <v>333411</v>
      </c>
      <c r="AB13" s="685">
        <f>'3-NonFormAdj'!G12</f>
        <v>25900</v>
      </c>
      <c r="AC13" s="685">
        <f>'3-NonFormAdj'!H12</f>
        <v>0</v>
      </c>
      <c r="AD13" s="755">
        <f t="shared" si="4"/>
        <v>618811</v>
      </c>
      <c r="AE13" s="662">
        <f t="shared" si="5"/>
        <v>3130142.0792047</v>
      </c>
      <c r="AF13" s="689">
        <f t="shared" si="6"/>
        <v>50049742.079204701</v>
      </c>
      <c r="AG13" s="1204">
        <f t="shared" si="16"/>
        <v>50049700</v>
      </c>
      <c r="AH13" s="1195">
        <f t="shared" si="3"/>
        <v>6.6712889265993322E-2</v>
      </c>
      <c r="AJ13" s="33" t="s">
        <v>543</v>
      </c>
      <c r="AK13" s="33" t="s">
        <v>647</v>
      </c>
      <c r="AL13" s="1044">
        <f t="shared" si="17"/>
        <v>50049.7</v>
      </c>
      <c r="AM13" s="985"/>
      <c r="AN13" s="1063"/>
      <c r="AO13" s="1063"/>
      <c r="AP13" s="1063"/>
      <c r="AQ13" s="1063"/>
    </row>
    <row r="14" spans="2:43" x14ac:dyDescent="0.25">
      <c r="B14" s="777">
        <v>5</v>
      </c>
      <c r="C14" s="716" t="s">
        <v>85</v>
      </c>
      <c r="D14" s="418">
        <f>'1-PriorYrI&amp;G'!E14</f>
        <v>41324600</v>
      </c>
      <c r="E14" s="660">
        <f>'5b-TtlAwrds_$Alloc'!P23</f>
        <v>348550.15780633426</v>
      </c>
      <c r="F14" s="440">
        <f>'5b-TtlAwrds_$Alloc'!O23</f>
        <v>0</v>
      </c>
      <c r="G14" s="921">
        <f t="shared" si="7"/>
        <v>348550.15780633426</v>
      </c>
      <c r="H14" s="660">
        <f>'5c-STEMHWF_$Alloc'!P23</f>
        <v>104150.82182582364</v>
      </c>
      <c r="I14" s="439">
        <f>'5c-STEMHWF_$Alloc'!O23</f>
        <v>100939.1106932072</v>
      </c>
      <c r="J14" s="923">
        <f t="shared" si="8"/>
        <v>205089.93251903084</v>
      </c>
      <c r="K14" s="660">
        <f>'5d-AtRisk_$Alloc'!P23</f>
        <v>247024.64370929205</v>
      </c>
      <c r="L14" s="439">
        <f>'5d-AtRisk_$Alloc'!O23</f>
        <v>0</v>
      </c>
      <c r="M14" s="923">
        <f t="shared" si="9"/>
        <v>247024.64370929205</v>
      </c>
      <c r="N14" s="660">
        <f>'5a-EOCSCH_$Alloc'!P23</f>
        <v>279531.64822545851</v>
      </c>
      <c r="O14" s="439">
        <f>'5a-EOCSCH_$Alloc'!O23</f>
        <v>118078.96808436018</v>
      </c>
      <c r="P14" s="923">
        <f t="shared" si="10"/>
        <v>397610.6163098187</v>
      </c>
      <c r="Q14" s="670">
        <f t="shared" si="11"/>
        <v>1198275.3503444758</v>
      </c>
      <c r="R14" s="675">
        <v>0</v>
      </c>
      <c r="S14" s="671">
        <f>'5e-MP30_$Alloc'!AY5</f>
        <v>0</v>
      </c>
      <c r="T14" s="671">
        <f>'5f-MP60_Alloc'!AP5</f>
        <v>0</v>
      </c>
      <c r="U14" s="671">
        <f>'5g-DualCredit_$Alloc'!AF8</f>
        <v>16679.65491984236</v>
      </c>
      <c r="V14" s="676">
        <f t="shared" si="12"/>
        <v>16679.65491984236</v>
      </c>
      <c r="W14" s="998">
        <f t="shared" si="13"/>
        <v>1214955.0052643181</v>
      </c>
      <c r="X14" s="689">
        <f t="shared" si="14"/>
        <v>42539555.005264319</v>
      </c>
      <c r="Y14" s="691">
        <f t="shared" si="15"/>
        <v>2.9400284703646692E-2</v>
      </c>
      <c r="Z14" s="693">
        <f>'3-NonFormAdj'!E13</f>
        <v>228500</v>
      </c>
      <c r="AA14" s="685">
        <f>'3-NonFormAdj'!F13</f>
        <v>319506</v>
      </c>
      <c r="AB14" s="685">
        <f>'3-NonFormAdj'!G13</f>
        <v>26500</v>
      </c>
      <c r="AC14" s="685">
        <f>'3-NonFormAdj'!H13</f>
        <v>0</v>
      </c>
      <c r="AD14" s="755">
        <f t="shared" si="4"/>
        <v>574506</v>
      </c>
      <c r="AE14" s="662">
        <f t="shared" si="5"/>
        <v>1789461.0052643181</v>
      </c>
      <c r="AF14" s="689">
        <f t="shared" si="6"/>
        <v>43114061.005264319</v>
      </c>
      <c r="AG14" s="1204">
        <f t="shared" si="16"/>
        <v>43114100</v>
      </c>
      <c r="AH14" s="1195">
        <f t="shared" si="3"/>
        <v>4.3302560829731399E-2</v>
      </c>
      <c r="AJ14" s="33" t="s">
        <v>544</v>
      </c>
      <c r="AK14" s="33" t="s">
        <v>85</v>
      </c>
      <c r="AL14" s="1044">
        <f t="shared" si="17"/>
        <v>43114.1</v>
      </c>
      <c r="AM14" s="985"/>
      <c r="AN14" s="1063"/>
      <c r="AO14" s="1063"/>
      <c r="AP14" s="1063"/>
      <c r="AQ14" s="1063"/>
    </row>
    <row r="15" spans="2:43" x14ac:dyDescent="0.25">
      <c r="B15" s="777">
        <v>6</v>
      </c>
      <c r="C15" s="716" t="s">
        <v>86</v>
      </c>
      <c r="D15" s="418">
        <f>'1-PriorYrI&amp;G'!E15</f>
        <v>14296800</v>
      </c>
      <c r="E15" s="660">
        <f>'5b-TtlAwrds_$Alloc'!P24</f>
        <v>64155.437541645413</v>
      </c>
      <c r="F15" s="440">
        <f>'5b-TtlAwrds_$Alloc'!O24</f>
        <v>45243.886034755975</v>
      </c>
      <c r="G15" s="921">
        <f t="shared" si="7"/>
        <v>109399.3235764014</v>
      </c>
      <c r="H15" s="660">
        <f>'5c-STEMHWF_$Alloc'!P24</f>
        <v>19081.707474377861</v>
      </c>
      <c r="I15" s="439">
        <f>'5c-STEMHWF_$Alloc'!O24</f>
        <v>18493.282618477257</v>
      </c>
      <c r="J15" s="923">
        <f t="shared" si="8"/>
        <v>37574.990092855121</v>
      </c>
      <c r="K15" s="660">
        <f>'5d-AtRisk_$Alloc'!P24</f>
        <v>48558.956761986592</v>
      </c>
      <c r="L15" s="439">
        <f>'5d-AtRisk_$Alloc'!O24</f>
        <v>25857.607299232666</v>
      </c>
      <c r="M15" s="923">
        <f t="shared" si="9"/>
        <v>74416.564061219251</v>
      </c>
      <c r="N15" s="660">
        <f>'5a-EOCSCH_$Alloc'!P24</f>
        <v>56434.762176890879</v>
      </c>
      <c r="O15" s="439">
        <f>'5a-EOCSCH_$Alloc'!O24</f>
        <v>47678.025184174112</v>
      </c>
      <c r="P15" s="923">
        <f t="shared" si="10"/>
        <v>104112.78736106498</v>
      </c>
      <c r="Q15" s="670">
        <f t="shared" si="11"/>
        <v>325503.66509154078</v>
      </c>
      <c r="R15" s="675">
        <v>0</v>
      </c>
      <c r="S15" s="671">
        <f>'5e-MP30_$Alloc'!AY6</f>
        <v>0</v>
      </c>
      <c r="T15" s="671">
        <f>'5f-MP60_Alloc'!AP6</f>
        <v>0</v>
      </c>
      <c r="U15" s="671">
        <f>'5g-DualCredit_$Alloc'!AF9</f>
        <v>52880.362547927602</v>
      </c>
      <c r="V15" s="676">
        <f t="shared" si="12"/>
        <v>52880.362547927602</v>
      </c>
      <c r="W15" s="998">
        <f t="shared" si="13"/>
        <v>378384.02763946838</v>
      </c>
      <c r="X15" s="689">
        <f t="shared" si="14"/>
        <v>14675184.027639469</v>
      </c>
      <c r="Y15" s="691">
        <f t="shared" si="15"/>
        <v>2.6466344051778605E-2</v>
      </c>
      <c r="Z15" s="693">
        <f>'3-NonFormAdj'!E14</f>
        <v>79100</v>
      </c>
      <c r="AA15" s="685">
        <f>'3-NonFormAdj'!F14</f>
        <v>975410</v>
      </c>
      <c r="AB15" s="685">
        <f>'3-NonFormAdj'!G14</f>
        <v>0</v>
      </c>
      <c r="AC15" s="685">
        <f>'3-NonFormAdj'!H14</f>
        <v>0</v>
      </c>
      <c r="AD15" s="755">
        <f t="shared" si="4"/>
        <v>1054510</v>
      </c>
      <c r="AE15" s="662">
        <f t="shared" si="5"/>
        <v>1432894.0276394684</v>
      </c>
      <c r="AF15" s="689">
        <f t="shared" si="6"/>
        <v>15729694.027639469</v>
      </c>
      <c r="AG15" s="1204">
        <f t="shared" si="16"/>
        <v>15729700</v>
      </c>
      <c r="AH15" s="1195">
        <f t="shared" si="3"/>
        <v>0.10022480748415509</v>
      </c>
      <c r="AJ15" s="33" t="s">
        <v>545</v>
      </c>
      <c r="AK15" s="33" t="s">
        <v>86</v>
      </c>
      <c r="AL15" s="1044">
        <f t="shared" si="17"/>
        <v>15729.7</v>
      </c>
      <c r="AM15" s="985"/>
      <c r="AN15" s="1063"/>
      <c r="AO15" s="1063"/>
      <c r="AP15" s="1063"/>
      <c r="AQ15" s="1063"/>
    </row>
    <row r="16" spans="2:43" x14ac:dyDescent="0.25">
      <c r="B16" s="777">
        <v>7</v>
      </c>
      <c r="C16" s="716" t="s">
        <v>87</v>
      </c>
      <c r="D16" s="418">
        <f>'1-PriorYrI&amp;G'!E16</f>
        <v>30194300</v>
      </c>
      <c r="E16" s="660">
        <f>'5b-TtlAwrds_$Alloc'!P25</f>
        <v>280976.96862592653</v>
      </c>
      <c r="F16" s="440">
        <f>'5b-TtlAwrds_$Alloc'!O25</f>
        <v>198151.40281212374</v>
      </c>
      <c r="G16" s="921">
        <f t="shared" si="7"/>
        <v>479128.37143805029</v>
      </c>
      <c r="H16" s="660">
        <f>'5c-STEMHWF_$Alloc'!P25</f>
        <v>78236.952248791902</v>
      </c>
      <c r="I16" s="439">
        <f>'5c-STEMHWF_$Alloc'!O25</f>
        <v>75824.350157762383</v>
      </c>
      <c r="J16" s="923">
        <f t="shared" si="8"/>
        <v>154061.30240655428</v>
      </c>
      <c r="K16" s="660">
        <f>'5d-AtRisk_$Alloc'!P25</f>
        <v>202450.45450154072</v>
      </c>
      <c r="L16" s="439">
        <f>'5d-AtRisk_$Alloc'!O25</f>
        <v>143739.61603584903</v>
      </c>
      <c r="M16" s="923">
        <f t="shared" si="9"/>
        <v>346190.07053738972</v>
      </c>
      <c r="N16" s="660">
        <f>'5a-EOCSCH_$Alloc'!P25</f>
        <v>247230.07015378724</v>
      </c>
      <c r="O16" s="439">
        <f>'5a-EOCSCH_$Alloc'!O25</f>
        <v>208868.45370465948</v>
      </c>
      <c r="P16" s="923">
        <f t="shared" si="10"/>
        <v>456098.52385844674</v>
      </c>
      <c r="Q16" s="670">
        <f t="shared" si="11"/>
        <v>1435478.2682404411</v>
      </c>
      <c r="R16" s="675">
        <v>0</v>
      </c>
      <c r="S16" s="671">
        <f>'5e-MP30_$Alloc'!AY7</f>
        <v>0</v>
      </c>
      <c r="T16" s="671">
        <f>'5f-MP60_Alloc'!AP7</f>
        <v>0</v>
      </c>
      <c r="U16" s="671">
        <f>'5g-DualCredit_$Alloc'!AF10</f>
        <v>163104.73600327925</v>
      </c>
      <c r="V16" s="676">
        <f t="shared" si="12"/>
        <v>163104.73600327925</v>
      </c>
      <c r="W16" s="998">
        <f t="shared" si="13"/>
        <v>1598583.0042437203</v>
      </c>
      <c r="X16" s="689">
        <f t="shared" si="14"/>
        <v>31792883.00424372</v>
      </c>
      <c r="Y16" s="691">
        <f t="shared" si="15"/>
        <v>5.2943204652656971E-2</v>
      </c>
      <c r="Z16" s="693">
        <f>'3-NonFormAdj'!E15</f>
        <v>167000</v>
      </c>
      <c r="AA16" s="685">
        <f>'3-NonFormAdj'!F15</f>
        <v>1887269</v>
      </c>
      <c r="AB16" s="685">
        <f>'3-NonFormAdj'!G15</f>
        <v>4500</v>
      </c>
      <c r="AC16" s="685">
        <f>'3-NonFormAdj'!H15</f>
        <v>0</v>
      </c>
      <c r="AD16" s="755">
        <f t="shared" si="4"/>
        <v>2058769</v>
      </c>
      <c r="AE16" s="662">
        <f t="shared" si="5"/>
        <v>3657352.0042437203</v>
      </c>
      <c r="AF16" s="689">
        <f t="shared" si="6"/>
        <v>33851652.004243717</v>
      </c>
      <c r="AG16" s="1204">
        <f t="shared" si="16"/>
        <v>33851700</v>
      </c>
      <c r="AH16" s="1195">
        <f t="shared" si="3"/>
        <v>0.12112723276392301</v>
      </c>
      <c r="AJ16" s="33" t="s">
        <v>546</v>
      </c>
      <c r="AK16" s="33" t="s">
        <v>87</v>
      </c>
      <c r="AL16" s="1044">
        <f t="shared" si="17"/>
        <v>33851.699999999997</v>
      </c>
      <c r="AM16" s="985"/>
      <c r="AN16" s="1063"/>
      <c r="AO16" s="1063"/>
      <c r="AP16" s="1063"/>
      <c r="AQ16" s="1063"/>
    </row>
    <row r="17" spans="2:43" x14ac:dyDescent="0.25">
      <c r="B17" s="777">
        <v>8</v>
      </c>
      <c r="C17" s="716" t="s">
        <v>88</v>
      </c>
      <c r="D17" s="418">
        <f>'1-PriorYrI&amp;G'!E19</f>
        <v>16204000</v>
      </c>
      <c r="E17" s="660">
        <f>'5b-TtlAwrds_$Alloc'!P26</f>
        <v>79373.072580851018</v>
      </c>
      <c r="F17" s="440">
        <f>'5b-TtlAwrds_$Alloc'!O26</f>
        <v>41981.783474066076</v>
      </c>
      <c r="G17" s="921">
        <f t="shared" si="7"/>
        <v>121354.85605491709</v>
      </c>
      <c r="H17" s="660">
        <f>'5c-STEMHWF_$Alloc'!P26</f>
        <v>24202.097863113926</v>
      </c>
      <c r="I17" s="439">
        <f>'5c-STEMHWF_$Alloc'!O26</f>
        <v>23455.774927039285</v>
      </c>
      <c r="J17" s="923">
        <f t="shared" si="8"/>
        <v>47657.872790153211</v>
      </c>
      <c r="K17" s="660">
        <f>'5d-AtRisk_$Alloc'!P26</f>
        <v>42028.150049168697</v>
      </c>
      <c r="L17" s="439">
        <f>'5d-AtRisk_$Alloc'!O26</f>
        <v>29839.943632818973</v>
      </c>
      <c r="M17" s="923">
        <f t="shared" si="9"/>
        <v>71868.093681987666</v>
      </c>
      <c r="N17" s="660">
        <f>'5a-EOCSCH_$Alloc'!P26</f>
        <v>82232.146757897688</v>
      </c>
      <c r="O17" s="439">
        <f>'5a-EOCSCH_$Alloc'!O26</f>
        <v>34736.270809316855</v>
      </c>
      <c r="P17" s="923">
        <f t="shared" si="10"/>
        <v>116968.41756721455</v>
      </c>
      <c r="Q17" s="670">
        <f t="shared" si="11"/>
        <v>357849.24009427254</v>
      </c>
      <c r="R17" s="675">
        <v>0</v>
      </c>
      <c r="S17" s="671">
        <f>'5e-MP30_$Alloc'!AY8</f>
        <v>0</v>
      </c>
      <c r="T17" s="671">
        <v>0</v>
      </c>
      <c r="U17" s="671">
        <f>'5g-DualCredit_$Alloc'!AF11</f>
        <v>60844.442260140968</v>
      </c>
      <c r="V17" s="676">
        <f t="shared" si="12"/>
        <v>60844.442260140968</v>
      </c>
      <c r="W17" s="998">
        <f t="shared" si="13"/>
        <v>418693.6823544135</v>
      </c>
      <c r="X17" s="689">
        <f t="shared" si="14"/>
        <v>16622693.682354413</v>
      </c>
      <c r="Y17" s="691">
        <f t="shared" si="15"/>
        <v>2.5838909056678197E-2</v>
      </c>
      <c r="Z17" s="693">
        <f>'3-NonFormAdj'!E18</f>
        <v>89600</v>
      </c>
      <c r="AA17" s="685">
        <f>'3-NonFormAdj'!F18</f>
        <v>360500</v>
      </c>
      <c r="AB17" s="685">
        <f>'3-NonFormAdj'!G18</f>
        <v>0</v>
      </c>
      <c r="AC17" s="685">
        <f>'3-NonFormAdj'!H18</f>
        <v>0</v>
      </c>
      <c r="AD17" s="755">
        <f t="shared" si="4"/>
        <v>450100</v>
      </c>
      <c r="AE17" s="662">
        <f t="shared" si="5"/>
        <v>868793.68235441344</v>
      </c>
      <c r="AF17" s="689">
        <f t="shared" si="6"/>
        <v>17072793.682354413</v>
      </c>
      <c r="AG17" s="1204">
        <f t="shared" si="16"/>
        <v>17072800</v>
      </c>
      <c r="AH17" s="1195">
        <f t="shared" si="3"/>
        <v>5.3616001132708806E-2</v>
      </c>
      <c r="AJ17" s="33" t="s">
        <v>547</v>
      </c>
      <c r="AK17" s="33" t="s">
        <v>88</v>
      </c>
      <c r="AL17" s="1044">
        <f t="shared" si="17"/>
        <v>17072.8</v>
      </c>
      <c r="AM17" s="985"/>
      <c r="AN17" s="1063"/>
      <c r="AO17" s="1063"/>
      <c r="AP17" s="1063"/>
      <c r="AQ17" s="1063"/>
    </row>
    <row r="18" spans="2:43" x14ac:dyDescent="0.25">
      <c r="B18" s="777">
        <v>9</v>
      </c>
      <c r="C18" s="716" t="s">
        <v>89</v>
      </c>
      <c r="D18" s="418">
        <f>'1-PriorYrI&amp;G'!E20</f>
        <v>2679900</v>
      </c>
      <c r="E18" s="660">
        <f>'5b-TtlAwrds_$Alloc'!P27</f>
        <v>19418.446396085208</v>
      </c>
      <c r="F18" s="440">
        <f>'5b-TtlAwrds_$Alloc'!O27</f>
        <v>13694.333783417669</v>
      </c>
      <c r="G18" s="921">
        <f t="shared" si="7"/>
        <v>33112.780179502879</v>
      </c>
      <c r="H18" s="660">
        <f>'5c-STEMHWF_$Alloc'!P27</f>
        <v>4704.5886012655692</v>
      </c>
      <c r="I18" s="439">
        <f>'5c-STEMHWF_$Alloc'!O27</f>
        <v>4559.5126496774592</v>
      </c>
      <c r="J18" s="923">
        <f t="shared" si="8"/>
        <v>9264.1012509430293</v>
      </c>
      <c r="K18" s="660">
        <f>'5d-AtRisk_$Alloc'!P27</f>
        <v>6099.3238120844071</v>
      </c>
      <c r="L18" s="439">
        <f>'5d-AtRisk_$Alloc'!O27</f>
        <v>4330.5136804257036</v>
      </c>
      <c r="M18" s="923">
        <f t="shared" si="9"/>
        <v>10429.837492510111</v>
      </c>
      <c r="N18" s="660">
        <f>'5a-EOCSCH_$Alloc'!P27</f>
        <v>21550.539368573336</v>
      </c>
      <c r="O18" s="439">
        <f>'5a-EOCSCH_$Alloc'!O27</f>
        <v>18206.635752743805</v>
      </c>
      <c r="P18" s="923">
        <f t="shared" si="10"/>
        <v>39757.175121317137</v>
      </c>
      <c r="Q18" s="670">
        <f t="shared" si="11"/>
        <v>92563.894044273155</v>
      </c>
      <c r="R18" s="675">
        <v>0</v>
      </c>
      <c r="S18" s="671">
        <f>'5e-MP30_$Alloc'!AY9</f>
        <v>0</v>
      </c>
      <c r="T18" s="671">
        <v>0</v>
      </c>
      <c r="U18" s="671">
        <f>'5g-DualCredit_$Alloc'!AF12</f>
        <v>22191.282586382156</v>
      </c>
      <c r="V18" s="676">
        <f t="shared" si="12"/>
        <v>22191.282586382156</v>
      </c>
      <c r="W18" s="998">
        <f t="shared" si="13"/>
        <v>114755.1766306553</v>
      </c>
      <c r="X18" s="689">
        <f t="shared" si="14"/>
        <v>2794655.1766306553</v>
      </c>
      <c r="Y18" s="691">
        <f t="shared" si="15"/>
        <v>4.282069354477977E-2</v>
      </c>
      <c r="Z18" s="693">
        <f>'3-NonFormAdj'!E19</f>
        <v>14800</v>
      </c>
      <c r="AA18" s="685">
        <f>'3-NonFormAdj'!F19</f>
        <v>309000</v>
      </c>
      <c r="AB18" s="685">
        <f>'3-NonFormAdj'!G19</f>
        <v>0</v>
      </c>
      <c r="AC18" s="685">
        <f>'3-NonFormAdj'!H19</f>
        <v>0</v>
      </c>
      <c r="AD18" s="755">
        <f t="shared" si="4"/>
        <v>323800</v>
      </c>
      <c r="AE18" s="662">
        <f t="shared" si="5"/>
        <v>438555.1766306553</v>
      </c>
      <c r="AF18" s="689">
        <f t="shared" si="6"/>
        <v>3118455.1766306553</v>
      </c>
      <c r="AG18" s="1204">
        <f t="shared" si="16"/>
        <v>3118500</v>
      </c>
      <c r="AH18" s="1195">
        <f t="shared" si="3"/>
        <v>0.16364609747776235</v>
      </c>
      <c r="AJ18" s="33" t="s">
        <v>548</v>
      </c>
      <c r="AK18" s="33" t="s">
        <v>89</v>
      </c>
      <c r="AL18" s="1044">
        <f t="shared" si="17"/>
        <v>3118.5</v>
      </c>
      <c r="AM18" s="985"/>
      <c r="AN18" s="1063"/>
      <c r="AO18" s="1063"/>
      <c r="AP18" s="1063"/>
      <c r="AQ18" s="1063"/>
    </row>
    <row r="19" spans="2:43" x14ac:dyDescent="0.25">
      <c r="B19" s="777">
        <v>10</v>
      </c>
      <c r="C19" s="716" t="s">
        <v>90</v>
      </c>
      <c r="D19" s="418">
        <f>'1-PriorYrI&amp;G'!E21</f>
        <v>9289400</v>
      </c>
      <c r="E19" s="660">
        <f>'5b-TtlAwrds_$Alloc'!P28</f>
        <v>15097.28418155508</v>
      </c>
      <c r="F19" s="440">
        <f>'5b-TtlAwrds_$Alloc'!O28</f>
        <v>0</v>
      </c>
      <c r="G19" s="921">
        <f t="shared" si="7"/>
        <v>15097.28418155508</v>
      </c>
      <c r="H19" s="660">
        <f>'5c-STEMHWF_$Alloc'!P28</f>
        <v>3708.0226975941541</v>
      </c>
      <c r="I19" s="439">
        <f>'5c-STEMHWF_$Alloc'!O28</f>
        <v>0</v>
      </c>
      <c r="J19" s="923">
        <f t="shared" si="8"/>
        <v>3708.0226975941541</v>
      </c>
      <c r="K19" s="660">
        <f>'5d-AtRisk_$Alloc'!P28</f>
        <v>10503.675523208904</v>
      </c>
      <c r="L19" s="439">
        <f>'5d-AtRisk_$Alloc'!O28</f>
        <v>0</v>
      </c>
      <c r="M19" s="923">
        <f t="shared" si="9"/>
        <v>10503.675523208904</v>
      </c>
      <c r="N19" s="660">
        <f>'5a-EOCSCH_$Alloc'!P28</f>
        <v>26606.90947275938</v>
      </c>
      <c r="O19" s="439">
        <f>'5a-EOCSCH_$Alloc'!O28</f>
        <v>5619.607715981123</v>
      </c>
      <c r="P19" s="923">
        <f t="shared" si="10"/>
        <v>32226.517188740501</v>
      </c>
      <c r="Q19" s="670">
        <f t="shared" si="11"/>
        <v>61535.499591098633</v>
      </c>
      <c r="R19" s="675">
        <v>0</v>
      </c>
      <c r="S19" s="671">
        <f>'5e-MP30_$Alloc'!AY10</f>
        <v>0</v>
      </c>
      <c r="T19" s="671">
        <v>0</v>
      </c>
      <c r="U19" s="671">
        <f>'5g-DualCredit_$Alloc'!AF13</f>
        <v>14018.078176379855</v>
      </c>
      <c r="V19" s="676">
        <f t="shared" si="12"/>
        <v>14018.078176379855</v>
      </c>
      <c r="W19" s="998">
        <f t="shared" si="13"/>
        <v>75553.577767478491</v>
      </c>
      <c r="X19" s="689">
        <f t="shared" si="14"/>
        <v>9364953.5777674783</v>
      </c>
      <c r="Y19" s="691">
        <f t="shared" si="15"/>
        <v>8.1333108454236542E-3</v>
      </c>
      <c r="Z19" s="693">
        <f>'3-NonFormAdj'!E20</f>
        <v>51400</v>
      </c>
      <c r="AA19" s="685">
        <f>'3-NonFormAdj'!F20</f>
        <v>412000</v>
      </c>
      <c r="AB19" s="685">
        <f>'3-NonFormAdj'!G20</f>
        <v>0</v>
      </c>
      <c r="AC19" s="685">
        <f>'3-NonFormAdj'!H20</f>
        <v>0</v>
      </c>
      <c r="AD19" s="755">
        <f t="shared" si="4"/>
        <v>463400</v>
      </c>
      <c r="AE19" s="662">
        <f t="shared" si="5"/>
        <v>538953.57776747853</v>
      </c>
      <c r="AF19" s="689">
        <f t="shared" si="6"/>
        <v>9828353.5777674783</v>
      </c>
      <c r="AG19" s="1204">
        <f t="shared" si="16"/>
        <v>9828400</v>
      </c>
      <c r="AH19" s="1195">
        <f t="shared" si="3"/>
        <v>5.8018125795797203E-2</v>
      </c>
      <c r="AJ19" s="33" t="s">
        <v>549</v>
      </c>
      <c r="AK19" s="33" t="s">
        <v>90</v>
      </c>
      <c r="AL19" s="1044">
        <f t="shared" si="17"/>
        <v>9828.4</v>
      </c>
      <c r="AM19" s="985"/>
      <c r="AN19" s="1063"/>
      <c r="AO19" s="1063"/>
      <c r="AP19" s="1063"/>
      <c r="AQ19" s="1063"/>
    </row>
    <row r="20" spans="2:43" x14ac:dyDescent="0.25">
      <c r="B20" s="777">
        <v>12</v>
      </c>
      <c r="C20" s="716" t="s">
        <v>91</v>
      </c>
      <c r="D20" s="418">
        <f>'1-PriorYrI&amp;G'!E22</f>
        <v>32138000</v>
      </c>
      <c r="E20" s="660">
        <f>'5b-TtlAwrds_$Alloc'!P29</f>
        <v>216699.37047029339</v>
      </c>
      <c r="F20" s="440">
        <f>'5b-TtlAwrds_$Alloc'!O29</f>
        <v>152821.36631048628</v>
      </c>
      <c r="G20" s="921">
        <f t="shared" si="7"/>
        <v>369520.73678077967</v>
      </c>
      <c r="H20" s="660">
        <f>'5c-STEMHWF_$Alloc'!P29</f>
        <v>49186.391384022689</v>
      </c>
      <c r="I20" s="439">
        <f>'5c-STEMHWF_$Alloc'!O29</f>
        <v>47669.62485244908</v>
      </c>
      <c r="J20" s="923">
        <f t="shared" si="8"/>
        <v>96856.016236471769</v>
      </c>
      <c r="K20" s="660">
        <f>'5d-AtRisk_$Alloc'!P29</f>
        <v>138666.0205327014</v>
      </c>
      <c r="L20" s="439">
        <f>'5d-AtRisk_$Alloc'!O29</f>
        <v>73839.549771563863</v>
      </c>
      <c r="M20" s="923">
        <f t="shared" si="9"/>
        <v>212505.57030426525</v>
      </c>
      <c r="N20" s="660">
        <f>'5a-EOCSCH_$Alloc'!P29</f>
        <v>232436.99200235296</v>
      </c>
      <c r="O20" s="439">
        <f>'5a-EOCSCH_$Alloc'!O29</f>
        <v>98185.376627314079</v>
      </c>
      <c r="P20" s="923">
        <f t="shared" si="10"/>
        <v>330622.36862966703</v>
      </c>
      <c r="Q20" s="670">
        <f t="shared" si="11"/>
        <v>1009504.6919511837</v>
      </c>
      <c r="R20" s="675">
        <v>0</v>
      </c>
      <c r="S20" s="671">
        <f>'5e-MP30_$Alloc'!AY11</f>
        <v>0</v>
      </c>
      <c r="T20" s="671">
        <v>0</v>
      </c>
      <c r="U20" s="671">
        <f>'5g-DualCredit_$Alloc'!AF14</f>
        <v>89481.567984509049</v>
      </c>
      <c r="V20" s="676">
        <f t="shared" si="12"/>
        <v>89481.567984509049</v>
      </c>
      <c r="W20" s="998">
        <f t="shared" si="13"/>
        <v>1098986.2599356929</v>
      </c>
      <c r="X20" s="689">
        <f t="shared" si="14"/>
        <v>33236986.259935692</v>
      </c>
      <c r="Y20" s="691">
        <f t="shared" si="15"/>
        <v>3.4195851015486119E-2</v>
      </c>
      <c r="Z20" s="693">
        <f>'3-NonFormAdj'!E21</f>
        <v>177700</v>
      </c>
      <c r="AA20" s="685">
        <f>'3-NonFormAdj'!F21</f>
        <v>956766.99999999988</v>
      </c>
      <c r="AB20" s="685">
        <f>'3-NonFormAdj'!G21</f>
        <v>0</v>
      </c>
      <c r="AC20" s="685">
        <f>'3-NonFormAdj'!H21</f>
        <v>0</v>
      </c>
      <c r="AD20" s="755">
        <f t="shared" si="4"/>
        <v>1134467</v>
      </c>
      <c r="AE20" s="662">
        <f t="shared" si="5"/>
        <v>2233453.2599356929</v>
      </c>
      <c r="AF20" s="689">
        <f t="shared" si="6"/>
        <v>34371453.259935692</v>
      </c>
      <c r="AG20" s="1204">
        <f t="shared" si="16"/>
        <v>34371500</v>
      </c>
      <c r="AH20" s="1195">
        <f t="shared" si="3"/>
        <v>6.9495714105908671E-2</v>
      </c>
      <c r="AJ20" s="33" t="s">
        <v>550</v>
      </c>
      <c r="AK20" s="33" t="s">
        <v>91</v>
      </c>
      <c r="AL20" s="1044">
        <f t="shared" si="17"/>
        <v>34371.5</v>
      </c>
      <c r="AM20" s="985"/>
      <c r="AN20" s="1063"/>
      <c r="AO20" s="1063"/>
      <c r="AP20" s="1063"/>
      <c r="AQ20" s="1063"/>
    </row>
    <row r="21" spans="2:43" x14ac:dyDescent="0.25">
      <c r="B21" s="777">
        <v>13</v>
      </c>
      <c r="C21" s="716" t="s">
        <v>92</v>
      </c>
      <c r="D21" s="418">
        <f>'1-PriorYrI&amp;G'!E23</f>
        <v>4613200</v>
      </c>
      <c r="E21" s="660">
        <f>'5b-TtlAwrds_$Alloc'!P30</f>
        <v>16104.893848847694</v>
      </c>
      <c r="F21" s="440">
        <f>'5b-TtlAwrds_$Alloc'!O30</f>
        <v>11357.540526882356</v>
      </c>
      <c r="G21" s="921">
        <f t="shared" si="7"/>
        <v>27462.434375730052</v>
      </c>
      <c r="H21" s="660">
        <f>'5c-STEMHWF_$Alloc'!P30</f>
        <v>3955.7880864069398</v>
      </c>
      <c r="I21" s="439">
        <f>'5c-STEMHWF_$Alloc'!O30</f>
        <v>3833.8029842957767</v>
      </c>
      <c r="J21" s="923">
        <f t="shared" si="8"/>
        <v>7789.591070702716</v>
      </c>
      <c r="K21" s="660">
        <f>'5d-AtRisk_$Alloc'!P30</f>
        <v>12361.780194202709</v>
      </c>
      <c r="L21" s="439">
        <f>'5d-AtRisk_$Alloc'!O30</f>
        <v>8776.8513190506947</v>
      </c>
      <c r="M21" s="923">
        <f t="shared" si="9"/>
        <v>21138.631513253404</v>
      </c>
      <c r="N21" s="660">
        <f>'5a-EOCSCH_$Alloc'!P30</f>
        <v>20445.192995308826</v>
      </c>
      <c r="O21" s="439">
        <f>'5a-EOCSCH_$Alloc'!O30</f>
        <v>17272.801176520126</v>
      </c>
      <c r="P21" s="923">
        <f t="shared" si="10"/>
        <v>37717.994171828948</v>
      </c>
      <c r="Q21" s="670">
        <f t="shared" si="11"/>
        <v>94108.651131515129</v>
      </c>
      <c r="R21" s="675">
        <v>0</v>
      </c>
      <c r="S21" s="671">
        <f>'5e-MP30_$Alloc'!AY12</f>
        <v>0</v>
      </c>
      <c r="T21" s="671">
        <v>0</v>
      </c>
      <c r="U21" s="671">
        <f>'5g-DualCredit_$Alloc'!AF15</f>
        <v>13160.867745008896</v>
      </c>
      <c r="V21" s="676">
        <f t="shared" si="12"/>
        <v>13160.867745008896</v>
      </c>
      <c r="W21" s="998">
        <f t="shared" si="13"/>
        <v>107269.51887652403</v>
      </c>
      <c r="X21" s="689">
        <f t="shared" si="14"/>
        <v>4720469.5188765237</v>
      </c>
      <c r="Y21" s="691">
        <f t="shared" si="15"/>
        <v>2.3252735384662281E-2</v>
      </c>
      <c r="Z21" s="693">
        <f>'3-NonFormAdj'!E22</f>
        <v>25500</v>
      </c>
      <c r="AA21" s="685">
        <f>'3-NonFormAdj'!F22</f>
        <v>0</v>
      </c>
      <c r="AB21" s="685">
        <f>'3-NonFormAdj'!G22</f>
        <v>0</v>
      </c>
      <c r="AC21" s="685">
        <f>'3-NonFormAdj'!H22</f>
        <v>0</v>
      </c>
      <c r="AD21" s="755">
        <f t="shared" si="4"/>
        <v>25500</v>
      </c>
      <c r="AE21" s="662">
        <f t="shared" si="5"/>
        <v>132769.51887652403</v>
      </c>
      <c r="AF21" s="689">
        <f t="shared" si="6"/>
        <v>4745969.5188765237</v>
      </c>
      <c r="AG21" s="1204">
        <f t="shared" si="16"/>
        <v>4746000</v>
      </c>
      <c r="AH21" s="1195">
        <f t="shared" si="3"/>
        <v>2.8780351789760693E-2</v>
      </c>
      <c r="AJ21" s="33" t="s">
        <v>551</v>
      </c>
      <c r="AK21" s="33" t="s">
        <v>92</v>
      </c>
      <c r="AL21" s="1044">
        <f t="shared" si="17"/>
        <v>4746</v>
      </c>
      <c r="AM21" s="985"/>
      <c r="AN21" s="1063"/>
      <c r="AO21" s="1063"/>
      <c r="AP21" s="1063"/>
      <c r="AQ21" s="1063"/>
    </row>
    <row r="22" spans="2:43" x14ac:dyDescent="0.25">
      <c r="B22" s="777">
        <v>14</v>
      </c>
      <c r="C22" s="716" t="s">
        <v>93</v>
      </c>
      <c r="D22" s="418">
        <f>'1-PriorYrI&amp;G'!E24</f>
        <v>11812600</v>
      </c>
      <c r="E22" s="660">
        <f>'5b-TtlAwrds_$Alloc'!P31</f>
        <v>59553.387951734185</v>
      </c>
      <c r="F22" s="440">
        <f>'5b-TtlAwrds_$Alloc'!O31</f>
        <v>41998.415110532595</v>
      </c>
      <c r="G22" s="921">
        <f t="shared" si="7"/>
        <v>101551.80306226679</v>
      </c>
      <c r="H22" s="660">
        <f>'5c-STEMHWF_$Alloc'!P31</f>
        <v>14024.958124243207</v>
      </c>
      <c r="I22" s="439">
        <f>'5c-STEMHWF_$Alloc'!O31</f>
        <v>13592.468842330092</v>
      </c>
      <c r="J22" s="923">
        <f t="shared" si="8"/>
        <v>27617.426966573301</v>
      </c>
      <c r="K22" s="660">
        <f>'5d-AtRisk_$Alloc'!P31</f>
        <v>36589.825215521647</v>
      </c>
      <c r="L22" s="439">
        <f>'5d-AtRisk_$Alloc'!O31</f>
        <v>0</v>
      </c>
      <c r="M22" s="923">
        <f t="shared" si="9"/>
        <v>36589.825215521647</v>
      </c>
      <c r="N22" s="660">
        <f>'5a-EOCSCH_$Alloc'!P31</f>
        <v>70578.534165888879</v>
      </c>
      <c r="O22" s="439">
        <f>'5a-EOCSCH_$Alloc'!O31</f>
        <v>59627.16948953981</v>
      </c>
      <c r="P22" s="923">
        <f t="shared" si="10"/>
        <v>130205.70365542869</v>
      </c>
      <c r="Q22" s="670">
        <f t="shared" si="11"/>
        <v>295964.75889979041</v>
      </c>
      <c r="R22" s="675">
        <v>0</v>
      </c>
      <c r="S22" s="671">
        <f>'5e-MP30_$Alloc'!AY13</f>
        <v>0</v>
      </c>
      <c r="T22" s="671">
        <v>0</v>
      </c>
      <c r="U22" s="671">
        <f>'5g-DualCredit_$Alloc'!AF16</f>
        <v>15248.475341936217</v>
      </c>
      <c r="V22" s="676">
        <f t="shared" si="12"/>
        <v>15248.475341936217</v>
      </c>
      <c r="W22" s="998">
        <f t="shared" si="13"/>
        <v>311213.23424172663</v>
      </c>
      <c r="X22" s="689">
        <f t="shared" si="14"/>
        <v>12123813.234241726</v>
      </c>
      <c r="Y22" s="691">
        <f t="shared" si="15"/>
        <v>2.6345870870234041E-2</v>
      </c>
      <c r="Z22" s="693">
        <f>'3-NonFormAdj'!E23</f>
        <v>65300</v>
      </c>
      <c r="AA22" s="685">
        <f>'3-NonFormAdj'!F23</f>
        <v>827605</v>
      </c>
      <c r="AB22" s="685">
        <f>'3-NonFormAdj'!G23</f>
        <v>0</v>
      </c>
      <c r="AC22" s="685">
        <f>'3-NonFormAdj'!H23</f>
        <v>0</v>
      </c>
      <c r="AD22" s="755">
        <f t="shared" si="4"/>
        <v>892905</v>
      </c>
      <c r="AE22" s="662">
        <f t="shared" si="5"/>
        <v>1204118.2342417266</v>
      </c>
      <c r="AF22" s="689">
        <f t="shared" si="6"/>
        <v>13016718.234241726</v>
      </c>
      <c r="AG22" s="1204">
        <f t="shared" si="16"/>
        <v>13016700</v>
      </c>
      <c r="AH22" s="1195">
        <f t="shared" si="3"/>
        <v>0.10193507223149235</v>
      </c>
      <c r="AJ22" s="33" t="s">
        <v>552</v>
      </c>
      <c r="AK22" s="33" t="s">
        <v>93</v>
      </c>
      <c r="AL22" s="1044">
        <f t="shared" si="17"/>
        <v>13016.7</v>
      </c>
      <c r="AM22" s="985"/>
      <c r="AN22" s="1063"/>
      <c r="AO22" s="1063"/>
      <c r="AP22" s="1063"/>
      <c r="AQ22" s="1063"/>
    </row>
    <row r="23" spans="2:43" x14ac:dyDescent="0.25">
      <c r="B23" s="777">
        <v>15</v>
      </c>
      <c r="C23" s="716" t="s">
        <v>94</v>
      </c>
      <c r="D23" s="418">
        <f>'1-PriorYrI&amp;G'!E25</f>
        <v>2547200</v>
      </c>
      <c r="E23" s="660">
        <f>'5b-TtlAwrds_$Alloc'!P32</f>
        <v>12100.335932034905</v>
      </c>
      <c r="F23" s="440">
        <f>'5b-TtlAwrds_$Alloc'!O32</f>
        <v>0</v>
      </c>
      <c r="G23" s="921">
        <f t="shared" si="7"/>
        <v>12100.335932034905</v>
      </c>
      <c r="H23" s="660">
        <f>'5c-STEMHWF_$Alloc'!P32</f>
        <v>2688.2638999582055</v>
      </c>
      <c r="I23" s="439">
        <f>'5c-STEMHWF_$Alloc'!O32</f>
        <v>0</v>
      </c>
      <c r="J23" s="923">
        <f t="shared" si="8"/>
        <v>2688.2638999582055</v>
      </c>
      <c r="K23" s="660">
        <f>'5d-AtRisk_$Alloc'!P32</f>
        <v>4225.8854021432726</v>
      </c>
      <c r="L23" s="439">
        <f>'5d-AtRisk_$Alloc'!O32</f>
        <v>0</v>
      </c>
      <c r="M23" s="923">
        <f t="shared" si="9"/>
        <v>4225.8854021432726</v>
      </c>
      <c r="N23" s="660">
        <f>'5a-EOCSCH_$Alloc'!P32</f>
        <v>18178.511014592881</v>
      </c>
      <c r="O23" s="439">
        <f>'5a-EOCSCH_$Alloc'!O32</f>
        <v>11518.372797176222</v>
      </c>
      <c r="P23" s="923">
        <f t="shared" si="10"/>
        <v>29696.883811769105</v>
      </c>
      <c r="Q23" s="670">
        <f t="shared" si="11"/>
        <v>48711.369045905485</v>
      </c>
      <c r="R23" s="675">
        <v>0</v>
      </c>
      <c r="S23" s="671">
        <f>'5e-MP30_$Alloc'!AY14</f>
        <v>0</v>
      </c>
      <c r="T23" s="671">
        <v>0</v>
      </c>
      <c r="U23" s="671">
        <f>'5g-DualCredit_$Alloc'!AF17</f>
        <v>7815.8674942480611</v>
      </c>
      <c r="V23" s="676">
        <f t="shared" si="12"/>
        <v>7815.8674942480611</v>
      </c>
      <c r="W23" s="998">
        <f t="shared" si="13"/>
        <v>56527.23654015355</v>
      </c>
      <c r="X23" s="689">
        <f t="shared" si="14"/>
        <v>2603727.2365401536</v>
      </c>
      <c r="Y23" s="691">
        <f t="shared" si="15"/>
        <v>2.2191911330148223E-2</v>
      </c>
      <c r="Z23" s="693">
        <f>'3-NonFormAdj'!E24</f>
        <v>14100</v>
      </c>
      <c r="AA23" s="685">
        <f>'3-NonFormAdj'!F24</f>
        <v>0</v>
      </c>
      <c r="AB23" s="685">
        <f>'3-NonFormAdj'!G24</f>
        <v>0</v>
      </c>
      <c r="AC23" s="685">
        <f>'3-NonFormAdj'!H24</f>
        <v>0</v>
      </c>
      <c r="AD23" s="755">
        <f t="shared" si="4"/>
        <v>14100</v>
      </c>
      <c r="AE23" s="662">
        <f t="shared" si="5"/>
        <v>70627.23654015355</v>
      </c>
      <c r="AF23" s="689">
        <f t="shared" si="6"/>
        <v>2617827.2365401536</v>
      </c>
      <c r="AG23" s="1204">
        <f t="shared" si="16"/>
        <v>2617800</v>
      </c>
      <c r="AH23" s="1195">
        <f t="shared" si="3"/>
        <v>2.7727401279896965E-2</v>
      </c>
      <c r="AJ23" s="33" t="s">
        <v>553</v>
      </c>
      <c r="AK23" s="33" t="s">
        <v>94</v>
      </c>
      <c r="AL23" s="1044">
        <f t="shared" si="17"/>
        <v>2617.8000000000002</v>
      </c>
      <c r="AM23" s="985"/>
      <c r="AN23" s="1063"/>
      <c r="AO23" s="1063"/>
      <c r="AP23" s="1063"/>
      <c r="AQ23" s="1063"/>
    </row>
    <row r="24" spans="2:43" x14ac:dyDescent="0.25">
      <c r="B24" s="777">
        <v>16</v>
      </c>
      <c r="C24" s="716" t="s">
        <v>95</v>
      </c>
      <c r="D24" s="418">
        <f>'1-PriorYrI&amp;G'!E26</f>
        <v>5204300</v>
      </c>
      <c r="E24" s="660">
        <f>'5b-TtlAwrds_$Alloc'!P33</f>
        <v>24929.092606120113</v>
      </c>
      <c r="F24" s="440">
        <f>'5b-TtlAwrds_$Alloc'!O33</f>
        <v>17580.567883883985</v>
      </c>
      <c r="G24" s="921">
        <f t="shared" si="7"/>
        <v>42509.660490004098</v>
      </c>
      <c r="H24" s="660">
        <f>'5c-STEMHWF_$Alloc'!P33</f>
        <v>7385.3785063983332</v>
      </c>
      <c r="I24" s="439">
        <f>'5c-STEMHWF_$Alloc'!O33</f>
        <v>7157.6347214548659</v>
      </c>
      <c r="J24" s="923">
        <f t="shared" si="8"/>
        <v>14543.0132278532</v>
      </c>
      <c r="K24" s="660">
        <f>'5d-AtRisk_$Alloc'!P33</f>
        <v>18110.343490476804</v>
      </c>
      <c r="L24" s="439">
        <f>'5d-AtRisk_$Alloc'!O33</f>
        <v>9643.744043479026</v>
      </c>
      <c r="M24" s="923">
        <f t="shared" si="9"/>
        <v>27754.08753395583</v>
      </c>
      <c r="N24" s="660">
        <f>'5a-EOCSCH_$Alloc'!P33</f>
        <v>29499.140736285422</v>
      </c>
      <c r="O24" s="439">
        <f>'5a-EOCSCH_$Alloc'!O33</f>
        <v>24921.8871611022</v>
      </c>
      <c r="P24" s="923">
        <f t="shared" si="10"/>
        <v>54421.027897387627</v>
      </c>
      <c r="Q24" s="670">
        <f t="shared" si="11"/>
        <v>139227.78914920078</v>
      </c>
      <c r="R24" s="675">
        <v>0</v>
      </c>
      <c r="S24" s="671">
        <f>'5e-MP30_$Alloc'!AY15</f>
        <v>0</v>
      </c>
      <c r="T24" s="671">
        <v>0</v>
      </c>
      <c r="U24" s="671">
        <f>'5g-DualCredit_$Alloc'!AF18</f>
        <v>28289.09682230249</v>
      </c>
      <c r="V24" s="676">
        <f t="shared" si="12"/>
        <v>28289.09682230249</v>
      </c>
      <c r="W24" s="998">
        <f t="shared" si="13"/>
        <v>167516.88597150327</v>
      </c>
      <c r="X24" s="689">
        <f t="shared" si="14"/>
        <v>5371816.8859715033</v>
      </c>
      <c r="Y24" s="691">
        <f t="shared" si="15"/>
        <v>3.2188168624311293E-2</v>
      </c>
      <c r="Z24" s="693">
        <f>'3-NonFormAdj'!E25</f>
        <v>28800</v>
      </c>
      <c r="AA24" s="685">
        <f>'3-NonFormAdj'!F25</f>
        <v>911138</v>
      </c>
      <c r="AB24" s="685">
        <f>'3-NonFormAdj'!G25</f>
        <v>0</v>
      </c>
      <c r="AC24" s="685">
        <f>'3-NonFormAdj'!H25</f>
        <v>0</v>
      </c>
      <c r="AD24" s="755">
        <f t="shared" si="4"/>
        <v>939938</v>
      </c>
      <c r="AE24" s="662">
        <f t="shared" si="5"/>
        <v>1107454.8859715033</v>
      </c>
      <c r="AF24" s="689">
        <f t="shared" si="6"/>
        <v>6311754.8859715033</v>
      </c>
      <c r="AG24" s="1204">
        <f t="shared" si="16"/>
        <v>6311800</v>
      </c>
      <c r="AH24" s="1195">
        <f t="shared" si="3"/>
        <v>0.21279612742760859</v>
      </c>
      <c r="AJ24" s="33" t="s">
        <v>554</v>
      </c>
      <c r="AK24" s="33" t="s">
        <v>95</v>
      </c>
      <c r="AL24" s="1044">
        <f t="shared" si="17"/>
        <v>6311.8</v>
      </c>
      <c r="AM24" s="985"/>
      <c r="AN24" s="1063"/>
      <c r="AO24" s="1063"/>
      <c r="AP24" s="1063"/>
      <c r="AQ24" s="1063"/>
    </row>
    <row r="25" spans="2:43" x14ac:dyDescent="0.25">
      <c r="B25" s="777">
        <v>17</v>
      </c>
      <c r="C25" s="716" t="s">
        <v>96</v>
      </c>
      <c r="D25" s="418">
        <f>'1-PriorYrI&amp;G'!E27</f>
        <v>7673900</v>
      </c>
      <c r="E25" s="660">
        <f>'5b-TtlAwrds_$Alloc'!P34</f>
        <v>23907.235745430218</v>
      </c>
      <c r="F25" s="440">
        <f>'5b-TtlAwrds_$Alloc'!O34</f>
        <v>0</v>
      </c>
      <c r="G25" s="921">
        <f t="shared" si="7"/>
        <v>23907.235745430218</v>
      </c>
      <c r="H25" s="660">
        <f>'5c-STEMHWF_$Alloc'!P34</f>
        <v>5995.0186409119497</v>
      </c>
      <c r="I25" s="439">
        <f>'5c-STEMHWF_$Alloc'!O34</f>
        <v>4357.612159903375</v>
      </c>
      <c r="J25" s="923">
        <f t="shared" si="8"/>
        <v>10352.630800815325</v>
      </c>
      <c r="K25" s="660">
        <f>'5d-AtRisk_$Alloc'!P34</f>
        <v>15607.236821122395</v>
      </c>
      <c r="L25" s="439">
        <f>'5d-AtRisk_$Alloc'!O34</f>
        <v>0</v>
      </c>
      <c r="M25" s="923">
        <f t="shared" si="9"/>
        <v>15607.236821122395</v>
      </c>
      <c r="N25" s="660">
        <f>'5a-EOCSCH_$Alloc'!P34</f>
        <v>45941.637189153516</v>
      </c>
      <c r="O25" s="439">
        <f>'5a-EOCSCH_$Alloc'!O34</f>
        <v>38813.072836932894</v>
      </c>
      <c r="P25" s="923">
        <f t="shared" si="10"/>
        <v>84754.71002608641</v>
      </c>
      <c r="Q25" s="670">
        <f t="shared" si="11"/>
        <v>134621.81339345436</v>
      </c>
      <c r="R25" s="675">
        <v>0</v>
      </c>
      <c r="S25" s="671">
        <f>'5e-MP30_$Alloc'!AY16</f>
        <v>0</v>
      </c>
      <c r="T25" s="671">
        <v>0</v>
      </c>
      <c r="U25" s="671">
        <f>'5g-DualCredit_$Alloc'!AF19</f>
        <v>52009.82751159522</v>
      </c>
      <c r="V25" s="676">
        <f t="shared" si="12"/>
        <v>52009.82751159522</v>
      </c>
      <c r="W25" s="998">
        <f t="shared" si="13"/>
        <v>186631.64090504957</v>
      </c>
      <c r="X25" s="689">
        <f t="shared" si="14"/>
        <v>7860531.6409050496</v>
      </c>
      <c r="Y25" s="691">
        <f t="shared" si="15"/>
        <v>2.4320311823850919E-2</v>
      </c>
      <c r="Z25" s="693">
        <f>'3-NonFormAdj'!E26</f>
        <v>42400</v>
      </c>
      <c r="AA25" s="685">
        <f>'3-NonFormAdj'!F26</f>
        <v>440015.99999999994</v>
      </c>
      <c r="AB25" s="685">
        <f>'3-NonFormAdj'!G26</f>
        <v>0</v>
      </c>
      <c r="AC25" s="685">
        <f>'3-NonFormAdj'!H26</f>
        <v>0</v>
      </c>
      <c r="AD25" s="755">
        <f t="shared" si="4"/>
        <v>482415.99999999994</v>
      </c>
      <c r="AE25" s="662">
        <f t="shared" si="5"/>
        <v>669047.64090504951</v>
      </c>
      <c r="AF25" s="689">
        <f t="shared" si="6"/>
        <v>8342947.6409050496</v>
      </c>
      <c r="AG25" s="1204">
        <f t="shared" si="16"/>
        <v>8342900</v>
      </c>
      <c r="AH25" s="1195">
        <f t="shared" si="3"/>
        <v>8.7184826607728735E-2</v>
      </c>
      <c r="AJ25" s="33" t="s">
        <v>555</v>
      </c>
      <c r="AK25" s="33" t="s">
        <v>96</v>
      </c>
      <c r="AL25" s="1044">
        <f t="shared" si="17"/>
        <v>8342.9</v>
      </c>
      <c r="AM25" s="985"/>
      <c r="AN25" s="1063"/>
      <c r="AO25" s="1063"/>
      <c r="AP25" s="1063"/>
      <c r="AQ25" s="1063"/>
    </row>
    <row r="26" spans="2:43" x14ac:dyDescent="0.25">
      <c r="B26" s="777">
        <v>18</v>
      </c>
      <c r="C26" s="716" t="s">
        <v>97</v>
      </c>
      <c r="D26" s="418">
        <f>'1-PriorYrI&amp;G'!E28</f>
        <v>85154000</v>
      </c>
      <c r="E26" s="660">
        <f>'5b-TtlAwrds_$Alloc'!P35</f>
        <v>813786.12810871005</v>
      </c>
      <c r="F26" s="440">
        <f>'5b-TtlAwrds_$Alloc'!O35</f>
        <v>0</v>
      </c>
      <c r="G26" s="921">
        <f t="shared" si="7"/>
        <v>813786.12810871005</v>
      </c>
      <c r="H26" s="660">
        <f>'5c-STEMHWF_$Alloc'!P35</f>
        <v>211165.069395586</v>
      </c>
      <c r="I26" s="439">
        <f>'5c-STEMHWF_$Alloc'!O35</f>
        <v>204653.34733417284</v>
      </c>
      <c r="J26" s="923">
        <f t="shared" si="8"/>
        <v>415818.41672975884</v>
      </c>
      <c r="K26" s="660">
        <f>'5d-AtRisk_$Alloc'!P35</f>
        <v>391854.55012342229</v>
      </c>
      <c r="L26" s="439">
        <f>'5d-AtRisk_$Alloc'!O35</f>
        <v>0</v>
      </c>
      <c r="M26" s="923">
        <f t="shared" si="9"/>
        <v>391854.55012342229</v>
      </c>
      <c r="N26" s="660">
        <f>'5a-EOCSCH_$Alloc'!P35</f>
        <v>591570.75514004263</v>
      </c>
      <c r="O26" s="439">
        <f>'5a-EOCSCH_$Alloc'!O35</f>
        <v>124944.82245438306</v>
      </c>
      <c r="P26" s="923">
        <f t="shared" si="10"/>
        <v>716515.57759442565</v>
      </c>
      <c r="Q26" s="670">
        <f t="shared" si="11"/>
        <v>2337974.6725563169</v>
      </c>
      <c r="R26" s="675">
        <v>0</v>
      </c>
      <c r="S26" s="671">
        <f>'5e-MP30_$Alloc'!AY17</f>
        <v>0</v>
      </c>
      <c r="T26" s="671">
        <v>0</v>
      </c>
      <c r="U26" s="671">
        <f>'5g-DualCredit_$Alloc'!AF20</f>
        <v>224254.88277153499</v>
      </c>
      <c r="V26" s="676">
        <f t="shared" si="12"/>
        <v>224254.88277153499</v>
      </c>
      <c r="W26" s="998">
        <f t="shared" si="13"/>
        <v>2562229.5553278518</v>
      </c>
      <c r="X26" s="689">
        <f t="shared" si="14"/>
        <v>87716229.555327848</v>
      </c>
      <c r="Y26" s="691">
        <f t="shared" si="15"/>
        <v>3.0089362276908328E-2</v>
      </c>
      <c r="Z26" s="693">
        <f>'3-NonFormAdj'!E27</f>
        <v>470900</v>
      </c>
      <c r="AA26" s="685">
        <f>'3-NonFormAdj'!F27</f>
        <v>1442000</v>
      </c>
      <c r="AB26" s="685">
        <f>'3-NonFormAdj'!G27</f>
        <v>0</v>
      </c>
      <c r="AC26" s="685">
        <f>'3-NonFormAdj'!H27</f>
        <v>0</v>
      </c>
      <c r="AD26" s="755">
        <f t="shared" si="4"/>
        <v>1912900</v>
      </c>
      <c r="AE26" s="662">
        <f t="shared" si="5"/>
        <v>4475129.5553278513</v>
      </c>
      <c r="AF26" s="689">
        <f t="shared" si="6"/>
        <v>89629129.555327848</v>
      </c>
      <c r="AG26" s="1204">
        <f t="shared" si="16"/>
        <v>89629100</v>
      </c>
      <c r="AH26" s="1195">
        <f t="shared" si="3"/>
        <v>5.2553368665333999E-2</v>
      </c>
      <c r="AJ26" s="33" t="s">
        <v>556</v>
      </c>
      <c r="AK26" s="33" t="s">
        <v>97</v>
      </c>
      <c r="AL26" s="1044">
        <f t="shared" si="17"/>
        <v>89629.1</v>
      </c>
      <c r="AM26" s="985"/>
      <c r="AN26" s="1063"/>
      <c r="AO26" s="1063"/>
      <c r="AP26" s="1063"/>
      <c r="AQ26" s="1063"/>
    </row>
    <row r="27" spans="2:43" x14ac:dyDescent="0.25">
      <c r="B27" s="777">
        <v>19</v>
      </c>
      <c r="C27" s="716" t="s">
        <v>98</v>
      </c>
      <c r="D27" s="418">
        <f>'1-PriorYrI&amp;G'!E29</f>
        <v>13536400</v>
      </c>
      <c r="E27" s="660">
        <f>'5b-TtlAwrds_$Alloc'!P36</f>
        <v>79592.523057158149</v>
      </c>
      <c r="F27" s="440">
        <f>'5b-TtlAwrds_$Alloc'!O36</f>
        <v>14032.618202000313</v>
      </c>
      <c r="G27" s="921">
        <f t="shared" si="7"/>
        <v>93625.141259158467</v>
      </c>
      <c r="H27" s="660">
        <f>'5c-STEMHWF_$Alloc'!P36</f>
        <v>22038.405065225568</v>
      </c>
      <c r="I27" s="439">
        <f>'5c-STEMHWF_$Alloc'!O36</f>
        <v>16019.103133680072</v>
      </c>
      <c r="J27" s="923">
        <f t="shared" si="8"/>
        <v>38057.508198905642</v>
      </c>
      <c r="K27" s="660">
        <f>'5d-AtRisk_$Alloc'!P36</f>
        <v>52148.472199573051</v>
      </c>
      <c r="L27" s="439">
        <f>'5d-AtRisk_$Alloc'!O36</f>
        <v>9256.3405072100377</v>
      </c>
      <c r="M27" s="923">
        <f t="shared" si="9"/>
        <v>61404.812706783086</v>
      </c>
      <c r="N27" s="660">
        <f>'5a-EOCSCH_$Alloc'!P36</f>
        <v>67576.617570875198</v>
      </c>
      <c r="O27" s="439">
        <f>'5a-EOCSCH_$Alloc'!O36</f>
        <v>14272.76181436986</v>
      </c>
      <c r="P27" s="923">
        <f t="shared" si="10"/>
        <v>81849.379385245062</v>
      </c>
      <c r="Q27" s="670">
        <f t="shared" si="11"/>
        <v>274936.84155009221</v>
      </c>
      <c r="R27" s="675">
        <v>0</v>
      </c>
      <c r="S27" s="671">
        <f>'5e-MP30_$Alloc'!AY18</f>
        <v>0</v>
      </c>
      <c r="T27" s="671">
        <v>0</v>
      </c>
      <c r="U27" s="671">
        <f>'5g-DualCredit_$Alloc'!AF21</f>
        <v>43235.007582692837</v>
      </c>
      <c r="V27" s="676">
        <f t="shared" si="12"/>
        <v>43235.007582692837</v>
      </c>
      <c r="W27" s="998">
        <f t="shared" si="13"/>
        <v>318171.84913278505</v>
      </c>
      <c r="X27" s="689">
        <f t="shared" si="14"/>
        <v>13854571.849132786</v>
      </c>
      <c r="Y27" s="691">
        <f t="shared" si="15"/>
        <v>2.3504908922075667E-2</v>
      </c>
      <c r="Z27" s="693">
        <f>'3-NonFormAdj'!E28</f>
        <v>74900</v>
      </c>
      <c r="AA27" s="685">
        <f>'3-NonFormAdj'!F28</f>
        <v>367195</v>
      </c>
      <c r="AB27" s="685">
        <f>'3-NonFormAdj'!G28</f>
        <v>0</v>
      </c>
      <c r="AC27" s="685">
        <f>'3-NonFormAdj'!H28</f>
        <v>0</v>
      </c>
      <c r="AD27" s="755">
        <f t="shared" si="4"/>
        <v>442095</v>
      </c>
      <c r="AE27" s="662">
        <f t="shared" si="5"/>
        <v>760266.84913278511</v>
      </c>
      <c r="AF27" s="689">
        <f t="shared" si="6"/>
        <v>14296666.849132786</v>
      </c>
      <c r="AG27" s="1204">
        <f t="shared" si="16"/>
        <v>14296700</v>
      </c>
      <c r="AH27" s="1195">
        <f t="shared" si="3"/>
        <v>5.6164626424513545E-2</v>
      </c>
      <c r="AJ27" s="33" t="s">
        <v>557</v>
      </c>
      <c r="AK27" s="33" t="s">
        <v>98</v>
      </c>
      <c r="AL27" s="1044">
        <f t="shared" si="17"/>
        <v>14296.7</v>
      </c>
      <c r="AM27" s="985"/>
      <c r="AN27" s="1063"/>
      <c r="AO27" s="1063"/>
      <c r="AP27" s="1063"/>
      <c r="AQ27" s="1063"/>
    </row>
    <row r="28" spans="2:43" x14ac:dyDescent="0.25">
      <c r="B28" s="777">
        <v>20</v>
      </c>
      <c r="C28" s="716" t="s">
        <v>99</v>
      </c>
      <c r="D28" s="418">
        <f>'1-PriorYrI&amp;G'!E30</f>
        <v>9383200</v>
      </c>
      <c r="E28" s="660">
        <f>'5b-TtlAwrds_$Alloc'!P37</f>
        <v>24365.252507009514</v>
      </c>
      <c r="F28" s="440">
        <f>'5b-TtlAwrds_$Alloc'!O37</f>
        <v>17182.934913655608</v>
      </c>
      <c r="G28" s="921">
        <f t="shared" si="7"/>
        <v>41548.187420665126</v>
      </c>
      <c r="H28" s="660">
        <f>'5c-STEMHWF_$Alloc'!P37</f>
        <v>7794.5769893696151</v>
      </c>
      <c r="I28" s="439">
        <f>'5c-STEMHWF_$Alloc'!O37</f>
        <v>7554.2147027170931</v>
      </c>
      <c r="J28" s="923">
        <f t="shared" si="8"/>
        <v>15348.791692086708</v>
      </c>
      <c r="K28" s="660">
        <f>'5d-AtRisk_$Alloc'!P37</f>
        <v>17939.954864504631</v>
      </c>
      <c r="L28" s="439">
        <f>'5d-AtRisk_$Alloc'!O37</f>
        <v>6368.6748203984207</v>
      </c>
      <c r="M28" s="923">
        <f t="shared" si="9"/>
        <v>24308.629684903051</v>
      </c>
      <c r="N28" s="660">
        <f>'5a-EOCSCH_$Alloc'!P37</f>
        <v>25367.138319959202</v>
      </c>
      <c r="O28" s="439">
        <f>'5a-EOCSCH_$Alloc'!O37</f>
        <v>5357.7574043746708</v>
      </c>
      <c r="P28" s="923">
        <f t="shared" si="10"/>
        <v>30724.895724333874</v>
      </c>
      <c r="Q28" s="670">
        <f t="shared" si="11"/>
        <v>111930.50452198875</v>
      </c>
      <c r="R28" s="675">
        <v>0</v>
      </c>
      <c r="S28" s="671">
        <f>'5e-MP30_$Alloc'!AY19</f>
        <v>0</v>
      </c>
      <c r="T28" s="671">
        <v>0</v>
      </c>
      <c r="U28" s="671">
        <f>'5g-DualCredit_$Alloc'!AF22</f>
        <v>6019.6304136237986</v>
      </c>
      <c r="V28" s="676">
        <f t="shared" si="12"/>
        <v>6019.6304136237986</v>
      </c>
      <c r="W28" s="998">
        <f t="shared" si="13"/>
        <v>117950.13493561256</v>
      </c>
      <c r="X28" s="689">
        <f t="shared" si="14"/>
        <v>9501150.1349356119</v>
      </c>
      <c r="Y28" s="691">
        <f t="shared" si="15"/>
        <v>1.2570352857832355E-2</v>
      </c>
      <c r="Z28" s="693">
        <f>'3-NonFormAdj'!E29</f>
        <v>51900</v>
      </c>
      <c r="AA28" s="685">
        <f>'3-NonFormAdj'!F29</f>
        <v>524270</v>
      </c>
      <c r="AB28" s="685">
        <f>'3-NonFormAdj'!G29</f>
        <v>0</v>
      </c>
      <c r="AC28" s="685">
        <f>'3-NonFormAdj'!H29</f>
        <v>0</v>
      </c>
      <c r="AD28" s="755">
        <f t="shared" si="4"/>
        <v>576170</v>
      </c>
      <c r="AE28" s="662">
        <f t="shared" si="5"/>
        <v>694120.13493561256</v>
      </c>
      <c r="AF28" s="689">
        <f t="shared" si="6"/>
        <v>10077320.134935612</v>
      </c>
      <c r="AG28" s="1204">
        <f t="shared" si="16"/>
        <v>10077300</v>
      </c>
      <c r="AH28" s="1195">
        <f t="shared" si="3"/>
        <v>7.3974777787493881E-2</v>
      </c>
      <c r="AJ28" s="33" t="s">
        <v>558</v>
      </c>
      <c r="AK28" s="33" t="s">
        <v>99</v>
      </c>
      <c r="AL28" s="1044">
        <f t="shared" si="17"/>
        <v>10077.299999999999</v>
      </c>
      <c r="AM28" s="985"/>
      <c r="AN28" s="1063"/>
      <c r="AO28" s="1063"/>
      <c r="AP28" s="1063"/>
      <c r="AQ28" s="1063"/>
    </row>
    <row r="29" spans="2:43" x14ac:dyDescent="0.25">
      <c r="B29" s="777">
        <v>21</v>
      </c>
      <c r="C29" s="716" t="s">
        <v>100</v>
      </c>
      <c r="D29" s="418">
        <f>'1-PriorYrI&amp;G'!E31</f>
        <v>5347800</v>
      </c>
      <c r="E29" s="660">
        <f>'5b-TtlAwrds_$Alloc'!P38</f>
        <v>32696.810030091601</v>
      </c>
      <c r="F29" s="440">
        <f>'5b-TtlAwrds_$Alloc'!O38</f>
        <v>0</v>
      </c>
      <c r="G29" s="921">
        <f t="shared" si="7"/>
        <v>32696.810030091601</v>
      </c>
      <c r="H29" s="660">
        <f>'5c-STEMHWF_$Alloc'!P38</f>
        <v>9223.3511106303577</v>
      </c>
      <c r="I29" s="439">
        <f>'5c-STEMHWF_$Alloc'!O38</f>
        <v>0</v>
      </c>
      <c r="J29" s="923">
        <f t="shared" si="8"/>
        <v>9223.3511106303577</v>
      </c>
      <c r="K29" s="660">
        <f>'5d-AtRisk_$Alloc'!P38</f>
        <v>11829.430196630101</v>
      </c>
      <c r="L29" s="439">
        <f>'5d-AtRisk_$Alloc'!O38</f>
        <v>8398.88336419392</v>
      </c>
      <c r="M29" s="923">
        <f t="shared" si="9"/>
        <v>20228.313560824019</v>
      </c>
      <c r="N29" s="660">
        <f>'5a-EOCSCH_$Alloc'!P38</f>
        <v>18836.920174224713</v>
      </c>
      <c r="O29" s="439">
        <f>'5a-EOCSCH_$Alloc'!O38</f>
        <v>0</v>
      </c>
      <c r="P29" s="923">
        <f t="shared" si="10"/>
        <v>18836.920174224713</v>
      </c>
      <c r="Q29" s="670">
        <f t="shared" si="11"/>
        <v>80985.394875770682</v>
      </c>
      <c r="R29" s="675">
        <v>0</v>
      </c>
      <c r="S29" s="671">
        <f>'5e-MP30_$Alloc'!AY20</f>
        <v>0</v>
      </c>
      <c r="T29" s="671">
        <v>0</v>
      </c>
      <c r="U29" s="671">
        <f>'5g-DualCredit_$Alloc'!AF23</f>
        <v>13123.146713925466</v>
      </c>
      <c r="V29" s="676">
        <f t="shared" si="12"/>
        <v>13123.146713925466</v>
      </c>
      <c r="W29" s="998">
        <f t="shared" si="13"/>
        <v>94108.541589696149</v>
      </c>
      <c r="X29" s="689">
        <f t="shared" si="14"/>
        <v>5441908.541589696</v>
      </c>
      <c r="Y29" s="691">
        <f t="shared" si="15"/>
        <v>1.7597618009218025E-2</v>
      </c>
      <c r="Z29" s="693">
        <f>'3-NonFormAdj'!E30</f>
        <v>29600</v>
      </c>
      <c r="AA29" s="685">
        <f>'3-NonFormAdj'!F30</f>
        <v>257500</v>
      </c>
      <c r="AB29" s="685">
        <f>'3-NonFormAdj'!G30</f>
        <v>0</v>
      </c>
      <c r="AC29" s="685">
        <f>'3-NonFormAdj'!H30</f>
        <v>0</v>
      </c>
      <c r="AD29" s="755">
        <f t="shared" si="4"/>
        <v>287100</v>
      </c>
      <c r="AE29" s="662">
        <f t="shared" si="5"/>
        <v>381208.54158969613</v>
      </c>
      <c r="AF29" s="689">
        <f t="shared" si="6"/>
        <v>5729008.541589696</v>
      </c>
      <c r="AG29" s="1204">
        <f t="shared" si="16"/>
        <v>5729000</v>
      </c>
      <c r="AH29" s="1195">
        <f t="shared" si="3"/>
        <v>7.1283245743987464E-2</v>
      </c>
      <c r="AJ29" s="33" t="s">
        <v>559</v>
      </c>
      <c r="AK29" s="33" t="s">
        <v>100</v>
      </c>
      <c r="AL29" s="1044">
        <f t="shared" si="17"/>
        <v>5729</v>
      </c>
      <c r="AM29" s="985"/>
      <c r="AN29" s="1063"/>
      <c r="AO29" s="1063"/>
      <c r="AP29" s="1063"/>
      <c r="AQ29" s="1063"/>
    </row>
    <row r="30" spans="2:43" x14ac:dyDescent="0.25">
      <c r="B30" s="777">
        <v>22</v>
      </c>
      <c r="C30" s="716" t="s">
        <v>101</v>
      </c>
      <c r="D30" s="418">
        <f>'1-PriorYrI&amp;G'!E32</f>
        <v>7962700</v>
      </c>
      <c r="E30" s="660">
        <f>'5b-TtlAwrds_$Alloc'!P39</f>
        <v>63905.229452509273</v>
      </c>
      <c r="F30" s="440">
        <f>'5b-TtlAwrds_$Alloc'!O39</f>
        <v>33800.575163610352</v>
      </c>
      <c r="G30" s="921">
        <f t="shared" si="7"/>
        <v>97705.804616119625</v>
      </c>
      <c r="H30" s="660">
        <f>'5c-STEMHWF_$Alloc'!P39</f>
        <v>10089.243755467287</v>
      </c>
      <c r="I30" s="439">
        <f>'5c-STEMHWF_$Alloc'!O39</f>
        <v>9778.1205600756512</v>
      </c>
      <c r="J30" s="923">
        <f t="shared" si="8"/>
        <v>19867.364315542938</v>
      </c>
      <c r="K30" s="660">
        <f>'5d-AtRisk_$Alloc'!P39</f>
        <v>27430.757242315722</v>
      </c>
      <c r="L30" s="439">
        <f>'5d-AtRisk_$Alloc'!O39</f>
        <v>4868.952410221731</v>
      </c>
      <c r="M30" s="923">
        <f t="shared" si="9"/>
        <v>32299.709652537451</v>
      </c>
      <c r="N30" s="660">
        <f>'5a-EOCSCH_$Alloc'!P39</f>
        <v>75843.4270107013</v>
      </c>
      <c r="O30" s="439">
        <f>'5a-EOCSCH_$Alloc'!O39</f>
        <v>48056.348829857496</v>
      </c>
      <c r="P30" s="923">
        <f t="shared" si="10"/>
        <v>123899.7758405588</v>
      </c>
      <c r="Q30" s="670">
        <f t="shared" si="11"/>
        <v>273772.6544247588</v>
      </c>
      <c r="R30" s="675">
        <v>0</v>
      </c>
      <c r="S30" s="671">
        <f>'5e-MP30_$Alloc'!AY21</f>
        <v>0</v>
      </c>
      <c r="T30" s="671">
        <v>0</v>
      </c>
      <c r="U30" s="671">
        <f>'5g-DualCredit_$Alloc'!AF24</f>
        <v>11052.262107445133</v>
      </c>
      <c r="V30" s="676">
        <f t="shared" si="12"/>
        <v>11052.262107445133</v>
      </c>
      <c r="W30" s="998">
        <f t="shared" si="13"/>
        <v>284824.91653220396</v>
      </c>
      <c r="X30" s="689">
        <f t="shared" si="14"/>
        <v>8247524.9165322036</v>
      </c>
      <c r="Y30" s="691">
        <f t="shared" si="15"/>
        <v>3.5769891686513865E-2</v>
      </c>
      <c r="Z30" s="693">
        <f>'3-NonFormAdj'!E31</f>
        <v>44000</v>
      </c>
      <c r="AA30" s="685">
        <f>'3-NonFormAdj'!F31</f>
        <v>805357</v>
      </c>
      <c r="AB30" s="685">
        <f>'3-NonFormAdj'!G31</f>
        <v>0</v>
      </c>
      <c r="AC30" s="685">
        <f>'3-NonFormAdj'!H31</f>
        <v>0</v>
      </c>
      <c r="AD30" s="755">
        <f t="shared" si="4"/>
        <v>849357</v>
      </c>
      <c r="AE30" s="662">
        <f t="shared" si="5"/>
        <v>1134181.916532204</v>
      </c>
      <c r="AF30" s="689">
        <f t="shared" si="6"/>
        <v>9096881.9165322036</v>
      </c>
      <c r="AG30" s="1204">
        <f t="shared" si="16"/>
        <v>9096900</v>
      </c>
      <c r="AH30" s="1195">
        <f t="shared" si="3"/>
        <v>0.14243685138611326</v>
      </c>
      <c r="AJ30" s="33" t="s">
        <v>560</v>
      </c>
      <c r="AK30" s="33" t="s">
        <v>101</v>
      </c>
      <c r="AL30" s="1044">
        <f t="shared" si="17"/>
        <v>9096.9</v>
      </c>
      <c r="AM30" s="985"/>
      <c r="AN30" s="1063"/>
      <c r="AO30" s="1063"/>
      <c r="AP30" s="1063"/>
      <c r="AQ30" s="1063"/>
    </row>
    <row r="31" spans="2:43" x14ac:dyDescent="0.25">
      <c r="B31" s="777">
        <v>23</v>
      </c>
      <c r="C31" s="716" t="s">
        <v>103</v>
      </c>
      <c r="D31" s="418">
        <f>'1-PriorYrI&amp;G'!E33</f>
        <v>33574600</v>
      </c>
      <c r="E31" s="660">
        <f>'5b-TtlAwrds_$Alloc'!P40</f>
        <v>224487.46517347862</v>
      </c>
      <c r="F31" s="440">
        <f>'5b-TtlAwrds_$Alloc'!O40</f>
        <v>0</v>
      </c>
      <c r="G31" s="921">
        <f t="shared" si="7"/>
        <v>224487.46517347862</v>
      </c>
      <c r="H31" s="660">
        <f>'5c-STEMHWF_$Alloc'!P40</f>
        <v>68412.491299031477</v>
      </c>
      <c r="I31" s="439">
        <f>'5c-STEMHWF_$Alloc'!O40</f>
        <v>66302.847264896292</v>
      </c>
      <c r="J31" s="923">
        <f t="shared" si="8"/>
        <v>134715.33856392777</v>
      </c>
      <c r="K31" s="660">
        <f>'5d-AtRisk_$Alloc'!P40</f>
        <v>122686.5371529119</v>
      </c>
      <c r="L31" s="439">
        <f>'5d-AtRisk_$Alloc'!O40</f>
        <v>0</v>
      </c>
      <c r="M31" s="923">
        <f t="shared" si="9"/>
        <v>122686.5371529119</v>
      </c>
      <c r="N31" s="660">
        <f>'5a-EOCSCH_$Alloc'!P40</f>
        <v>216255.23551500507</v>
      </c>
      <c r="O31" s="439">
        <f>'5a-EOCSCH_$Alloc'!O40</f>
        <v>45674.962414016991</v>
      </c>
      <c r="P31" s="923">
        <f t="shared" si="10"/>
        <v>261930.19792902208</v>
      </c>
      <c r="Q31" s="670">
        <f t="shared" si="11"/>
        <v>743819.53881934041</v>
      </c>
      <c r="R31" s="675">
        <v>0</v>
      </c>
      <c r="S31" s="671">
        <f>'5e-MP30_$Alloc'!AY22</f>
        <v>0</v>
      </c>
      <c r="T31" s="671">
        <v>0</v>
      </c>
      <c r="U31" s="671">
        <f>'5g-DualCredit_$Alloc'!AF25</f>
        <v>84175.901222487533</v>
      </c>
      <c r="V31" s="676">
        <f t="shared" si="12"/>
        <v>84175.901222487533</v>
      </c>
      <c r="W31" s="998">
        <f t="shared" si="13"/>
        <v>827995.44004182797</v>
      </c>
      <c r="X31" s="689">
        <f t="shared" si="14"/>
        <v>34402595.440041825</v>
      </c>
      <c r="Y31" s="691">
        <f t="shared" si="15"/>
        <v>2.4661364246836237E-2</v>
      </c>
      <c r="Z31" s="693">
        <f>'3-NonFormAdj'!E32</f>
        <v>185700</v>
      </c>
      <c r="AA31" s="685">
        <f>'3-NonFormAdj'!F32</f>
        <v>1149480</v>
      </c>
      <c r="AB31" s="685">
        <f>'3-NonFormAdj'!G32</f>
        <v>0</v>
      </c>
      <c r="AC31" s="685">
        <f>'3-NonFormAdj'!H32</f>
        <v>0</v>
      </c>
      <c r="AD31" s="755">
        <f t="shared" si="4"/>
        <v>1335180</v>
      </c>
      <c r="AE31" s="662">
        <f t="shared" si="5"/>
        <v>2163175.440041828</v>
      </c>
      <c r="AF31" s="689">
        <f t="shared" si="6"/>
        <v>35737775.440041825</v>
      </c>
      <c r="AG31" s="1204">
        <f t="shared" si="16"/>
        <v>35737800</v>
      </c>
      <c r="AH31" s="1195">
        <f t="shared" si="3"/>
        <v>6.4428926630304695E-2</v>
      </c>
      <c r="AJ31" s="33" t="s">
        <v>561</v>
      </c>
      <c r="AK31" s="33" t="s">
        <v>103</v>
      </c>
      <c r="AL31" s="1044">
        <f t="shared" si="17"/>
        <v>35737.800000000003</v>
      </c>
      <c r="AM31" s="985"/>
      <c r="AN31" s="1063"/>
      <c r="AO31" s="1063"/>
      <c r="AP31" s="1063"/>
      <c r="AQ31" s="1063"/>
    </row>
    <row r="32" spans="2:43" x14ac:dyDescent="0.25">
      <c r="B32" s="777">
        <v>24</v>
      </c>
      <c r="C32" s="716" t="s">
        <v>104</v>
      </c>
      <c r="D32" s="418">
        <f>'1-PriorYrI&amp;G'!E34</f>
        <v>14970300</v>
      </c>
      <c r="E32" s="660">
        <f>'5b-TtlAwrds_$Alloc'!P41</f>
        <v>86902.050576575028</v>
      </c>
      <c r="F32" s="440">
        <f>'5b-TtlAwrds_$Alloc'!O41</f>
        <v>0</v>
      </c>
      <c r="G32" s="921">
        <f t="shared" si="7"/>
        <v>86902.050576575028</v>
      </c>
      <c r="H32" s="660">
        <f>'5c-STEMHWF_$Alloc'!P41</f>
        <v>26816.872492444883</v>
      </c>
      <c r="I32" s="439">
        <f>'5c-STEMHWF_$Alloc'!O41</f>
        <v>25989.917443833005</v>
      </c>
      <c r="J32" s="923">
        <f t="shared" si="8"/>
        <v>52806.789936277884</v>
      </c>
      <c r="K32" s="660">
        <f>'5d-AtRisk_$Alloc'!P41</f>
        <v>36819.044319585475</v>
      </c>
      <c r="L32" s="439">
        <f>'5d-AtRisk_$Alloc'!O41</f>
        <v>0</v>
      </c>
      <c r="M32" s="923">
        <f t="shared" si="9"/>
        <v>36819.044319585475</v>
      </c>
      <c r="N32" s="660">
        <f>'5a-EOCSCH_$Alloc'!P41</f>
        <v>100196.73596151592</v>
      </c>
      <c r="O32" s="439">
        <f>'5a-EOCSCH_$Alloc'!O41</f>
        <v>21162.41088059984</v>
      </c>
      <c r="P32" s="923">
        <f t="shared" si="10"/>
        <v>121359.14684211576</v>
      </c>
      <c r="Q32" s="670">
        <f t="shared" si="11"/>
        <v>297887.03167455416</v>
      </c>
      <c r="R32" s="675">
        <v>0</v>
      </c>
      <c r="S32" s="671">
        <f>'5e-MP30_$Alloc'!AY23</f>
        <v>0</v>
      </c>
      <c r="T32" s="671">
        <v>0</v>
      </c>
      <c r="U32" s="671">
        <f>'5g-DualCredit_$Alloc'!AF26</f>
        <v>37724.942894061358</v>
      </c>
      <c r="V32" s="676">
        <f t="shared" si="12"/>
        <v>37724.942894061358</v>
      </c>
      <c r="W32" s="998">
        <f t="shared" si="13"/>
        <v>335611.97456861555</v>
      </c>
      <c r="X32" s="689">
        <f t="shared" si="14"/>
        <v>15305911.974568615</v>
      </c>
      <c r="Y32" s="691">
        <f t="shared" si="15"/>
        <v>2.2418520308117775E-2</v>
      </c>
      <c r="Z32" s="693">
        <f>'3-NonFormAdj'!E33</f>
        <v>82800</v>
      </c>
      <c r="AA32" s="685">
        <f>'3-NonFormAdj'!F33</f>
        <v>506450.99999999994</v>
      </c>
      <c r="AB32" s="685">
        <f>'3-NonFormAdj'!G33</f>
        <v>0</v>
      </c>
      <c r="AC32" s="685">
        <f>'3-NonFormAdj'!H33</f>
        <v>0</v>
      </c>
      <c r="AD32" s="755">
        <f t="shared" si="4"/>
        <v>589251</v>
      </c>
      <c r="AE32" s="662">
        <f t="shared" si="5"/>
        <v>924862.97456861555</v>
      </c>
      <c r="AF32" s="689">
        <f t="shared" si="6"/>
        <v>15895162.974568615</v>
      </c>
      <c r="AG32" s="1204">
        <f t="shared" si="16"/>
        <v>15895200</v>
      </c>
      <c r="AH32" s="1195">
        <f t="shared" si="3"/>
        <v>6.1779855752297254E-2</v>
      </c>
      <c r="AJ32" s="33" t="s">
        <v>562</v>
      </c>
      <c r="AK32" s="33" t="s">
        <v>104</v>
      </c>
      <c r="AL32" s="1044">
        <f t="shared" si="17"/>
        <v>15895.2</v>
      </c>
      <c r="AM32" s="985"/>
      <c r="AN32" s="1063"/>
      <c r="AO32" s="1063"/>
      <c r="AP32" s="1063"/>
      <c r="AQ32" s="1063"/>
    </row>
    <row r="33" spans="2:43" ht="15.75" thickBot="1" x14ac:dyDescent="0.3">
      <c r="B33" s="778">
        <v>25</v>
      </c>
      <c r="C33" s="717" t="s">
        <v>102</v>
      </c>
      <c r="D33" s="1093">
        <f>'1-PriorYrI&amp;G'!E35</f>
        <v>5439700</v>
      </c>
      <c r="E33" s="678">
        <f>'5b-TtlAwrds_$Alloc'!P42</f>
        <v>22760.328432045557</v>
      </c>
      <c r="F33" s="442">
        <f>'5b-TtlAwrds_$Alloc'!O42</f>
        <v>0</v>
      </c>
      <c r="G33" s="922">
        <f t="shared" si="7"/>
        <v>22760.328432045557</v>
      </c>
      <c r="H33" s="678">
        <f>'5c-STEMHWF_$Alloc'!P42</f>
        <v>5164.6753116236741</v>
      </c>
      <c r="I33" s="441">
        <f>'5c-STEMHWF_$Alloc'!O42</f>
        <v>5005.4116120781146</v>
      </c>
      <c r="J33" s="924">
        <f t="shared" si="8"/>
        <v>10170.086923701789</v>
      </c>
      <c r="K33" s="678">
        <f>'5d-AtRisk_$Alloc'!P42</f>
        <v>9210.0929941252289</v>
      </c>
      <c r="L33" s="441">
        <f>'5d-AtRisk_$Alloc'!O42</f>
        <v>0</v>
      </c>
      <c r="M33" s="924">
        <f t="shared" si="9"/>
        <v>9210.0929941252289</v>
      </c>
      <c r="N33" s="678">
        <f>'5a-EOCSCH_$Alloc'!P42</f>
        <v>39994.162936248526</v>
      </c>
      <c r="O33" s="441">
        <f>'5a-EOCSCH_$Alloc'!O42</f>
        <v>8447.1105845965685</v>
      </c>
      <c r="P33" s="924">
        <f t="shared" si="10"/>
        <v>48441.27352084509</v>
      </c>
      <c r="Q33" s="679">
        <f t="shared" si="11"/>
        <v>90581.781870717663</v>
      </c>
      <c r="R33" s="680">
        <v>0</v>
      </c>
      <c r="S33" s="681">
        <f>'5e-MP30_$Alloc'!AY24</f>
        <v>0</v>
      </c>
      <c r="T33" s="681">
        <v>0</v>
      </c>
      <c r="U33" s="681">
        <f>'5g-DualCredit_$Alloc'!AF27</f>
        <v>37836.359643280019</v>
      </c>
      <c r="V33" s="682">
        <f t="shared" si="12"/>
        <v>37836.359643280019</v>
      </c>
      <c r="W33" s="695">
        <f t="shared" si="13"/>
        <v>128418.14151399769</v>
      </c>
      <c r="X33" s="690">
        <f t="shared" si="14"/>
        <v>5568118.1415139977</v>
      </c>
      <c r="Y33" s="692">
        <f t="shared" si="15"/>
        <v>2.3607577902089765E-2</v>
      </c>
      <c r="Z33" s="694">
        <f>'3-NonFormAdj'!E34</f>
        <v>30100</v>
      </c>
      <c r="AA33" s="767">
        <f>'3-NonFormAdj'!F34</f>
        <v>410558.00000000006</v>
      </c>
      <c r="AB33" s="767">
        <f>'3-NonFormAdj'!G34</f>
        <v>0</v>
      </c>
      <c r="AC33" s="767">
        <f>'3-NonFormAdj'!H34</f>
        <v>0</v>
      </c>
      <c r="AD33" s="1004">
        <f t="shared" si="4"/>
        <v>440658.00000000006</v>
      </c>
      <c r="AE33" s="683">
        <f t="shared" si="5"/>
        <v>569076.14151399769</v>
      </c>
      <c r="AF33" s="690">
        <f t="shared" si="6"/>
        <v>6008776.1415139977</v>
      </c>
      <c r="AG33" s="1205">
        <f t="shared" si="16"/>
        <v>6008800</v>
      </c>
      <c r="AH33" s="1196">
        <f t="shared" si="3"/>
        <v>0.10461535406621646</v>
      </c>
      <c r="AJ33" s="33" t="s">
        <v>563</v>
      </c>
      <c r="AK33" s="33" t="s">
        <v>102</v>
      </c>
      <c r="AL33" s="1044">
        <f t="shared" si="17"/>
        <v>6008.8</v>
      </c>
      <c r="AM33" s="985"/>
      <c r="AN33" s="1063"/>
      <c r="AO33" s="1063"/>
      <c r="AP33" s="1063"/>
      <c r="AQ33" s="1063"/>
    </row>
    <row r="34" spans="2:43" ht="47.45" customHeight="1" x14ac:dyDescent="0.25">
      <c r="B34" s="34"/>
      <c r="D34" s="346"/>
      <c r="E34" s="1006"/>
      <c r="F34" s="1006"/>
      <c r="G34" s="1007"/>
      <c r="H34" s="1006"/>
      <c r="I34" s="1006"/>
      <c r="J34" s="1007"/>
      <c r="K34" s="1006"/>
      <c r="L34" s="1006"/>
      <c r="M34" s="1007"/>
      <c r="N34" s="1006"/>
      <c r="O34" s="1006"/>
      <c r="P34" s="1007"/>
      <c r="Q34" s="1005"/>
      <c r="R34" s="346"/>
      <c r="S34" s="1008"/>
      <c r="T34" s="1008"/>
      <c r="U34" s="1008"/>
      <c r="V34" s="1005"/>
      <c r="W34" s="386"/>
      <c r="X34" s="386"/>
      <c r="Y34" s="919"/>
      <c r="Z34" s="241"/>
      <c r="AA34" s="241"/>
      <c r="AB34" s="241"/>
      <c r="AC34" s="241"/>
      <c r="AD34" s="386"/>
      <c r="AE34" s="241"/>
      <c r="AF34" s="386"/>
      <c r="AG34" s="386"/>
      <c r="AH34" s="919"/>
      <c r="AJ34" s="970"/>
      <c r="AK34" s="970"/>
      <c r="AM34" s="985"/>
      <c r="AN34" s="999"/>
      <c r="AO34" s="999"/>
      <c r="AP34" s="241"/>
    </row>
    <row r="36" spans="2:43" ht="8.25" customHeight="1" thickBot="1" x14ac:dyDescent="0.3"/>
    <row r="37" spans="2:43" x14ac:dyDescent="0.25">
      <c r="C37" s="697" t="s">
        <v>46</v>
      </c>
      <c r="D37" s="773">
        <f t="shared" ref="D37" si="18">SUM(D10:D12)</f>
        <v>503943900</v>
      </c>
      <c r="E37" s="699">
        <f t="shared" ref="E37:X37" si="19">SUM(E10:E12)</f>
        <v>4922892.2297865851</v>
      </c>
      <c r="F37" s="700">
        <f t="shared" si="19"/>
        <v>2310247.3586072186</v>
      </c>
      <c r="G37" s="701">
        <f t="shared" si="19"/>
        <v>7233139.5883938037</v>
      </c>
      <c r="H37" s="699">
        <f t="shared" si="19"/>
        <v>1344060.4822955909</v>
      </c>
      <c r="I37" s="702">
        <f t="shared" si="19"/>
        <v>1258371.7312370585</v>
      </c>
      <c r="J37" s="703">
        <f t="shared" si="19"/>
        <v>2602432.213532649</v>
      </c>
      <c r="K37" s="699">
        <f t="shared" si="19"/>
        <v>2939822.5821955018</v>
      </c>
      <c r="L37" s="702">
        <f t="shared" si="19"/>
        <v>1426861.2581568207</v>
      </c>
      <c r="M37" s="703">
        <f t="shared" si="19"/>
        <v>4366683.8403523229</v>
      </c>
      <c r="N37" s="699">
        <f t="shared" si="19"/>
        <v>3536718.8289214955</v>
      </c>
      <c r="O37" s="702">
        <f t="shared" si="19"/>
        <v>2987941.525581737</v>
      </c>
      <c r="P37" s="703">
        <f t="shared" si="19"/>
        <v>6524660.3545032321</v>
      </c>
      <c r="Q37" s="704">
        <f t="shared" si="19"/>
        <v>20726915.996782005</v>
      </c>
      <c r="R37" s="705">
        <f t="shared" si="19"/>
        <v>2531789.12</v>
      </c>
      <c r="S37" s="706">
        <f t="shared" si="19"/>
        <v>0</v>
      </c>
      <c r="T37" s="706">
        <f t="shared" si="19"/>
        <v>0</v>
      </c>
      <c r="U37" s="706">
        <f t="shared" si="19"/>
        <v>0</v>
      </c>
      <c r="V37" s="707">
        <f t="shared" si="19"/>
        <v>2531789.12</v>
      </c>
      <c r="W37" s="708">
        <f t="shared" si="19"/>
        <v>23258705.11678201</v>
      </c>
      <c r="X37" s="709">
        <f t="shared" si="19"/>
        <v>527202605.11678201</v>
      </c>
      <c r="Y37" s="710">
        <f t="shared" ref="Y37:Y41" si="20">W37/D37</f>
        <v>4.6153361746777782E-2</v>
      </c>
      <c r="Z37" s="711">
        <f t="shared" ref="Z37:AG37" si="21">SUM(Z10:Z12)</f>
        <v>2786400</v>
      </c>
      <c r="AA37" s="711">
        <f t="shared" si="21"/>
        <v>2143636</v>
      </c>
      <c r="AB37" s="711">
        <f t="shared" si="21"/>
        <v>900900</v>
      </c>
      <c r="AC37" s="711">
        <f t="shared" si="21"/>
        <v>0</v>
      </c>
      <c r="AD37" s="712">
        <f t="shared" si="21"/>
        <v>5830936</v>
      </c>
      <c r="AE37" s="713">
        <f t="shared" si="21"/>
        <v>29089641.11678201</v>
      </c>
      <c r="AF37" s="714">
        <f t="shared" si="21"/>
        <v>533033541.11678201</v>
      </c>
      <c r="AG37" s="714">
        <f t="shared" si="21"/>
        <v>533033500</v>
      </c>
      <c r="AH37" s="715">
        <f>AE37/D37</f>
        <v>5.7723967125670156E-2</v>
      </c>
    </row>
    <row r="38" spans="2:43" x14ac:dyDescent="0.25">
      <c r="C38" s="716" t="s">
        <v>435</v>
      </c>
      <c r="D38" s="429">
        <f t="shared" ref="D38" si="22">SUM(D13:D16)</f>
        <v>132735300</v>
      </c>
      <c r="E38" s="660">
        <f t="shared" ref="E38:X38" si="23">SUM(E13:E16)</f>
        <v>1210836.3376289201</v>
      </c>
      <c r="F38" s="440">
        <f t="shared" si="23"/>
        <v>608103.99155821255</v>
      </c>
      <c r="G38" s="666">
        <f t="shared" si="23"/>
        <v>1818940.3291871329</v>
      </c>
      <c r="H38" s="660">
        <f t="shared" si="23"/>
        <v>325240.25602665497</v>
      </c>
      <c r="I38" s="439">
        <f t="shared" si="23"/>
        <v>315210.78402879857</v>
      </c>
      <c r="J38" s="665">
        <f t="shared" si="23"/>
        <v>640451.04005545354</v>
      </c>
      <c r="K38" s="660">
        <f t="shared" si="23"/>
        <v>818155.47861890204</v>
      </c>
      <c r="L38" s="439">
        <f t="shared" si="23"/>
        <v>396883.10734571546</v>
      </c>
      <c r="M38" s="665">
        <f t="shared" si="23"/>
        <v>1215038.5859646173</v>
      </c>
      <c r="N38" s="660">
        <f t="shared" si="23"/>
        <v>987802.12768097024</v>
      </c>
      <c r="O38" s="439">
        <f t="shared" si="23"/>
        <v>716450.19273558748</v>
      </c>
      <c r="P38" s="665">
        <f t="shared" si="23"/>
        <v>1704252.3204165576</v>
      </c>
      <c r="Q38" s="670">
        <f t="shared" si="23"/>
        <v>5378682.2756237611</v>
      </c>
      <c r="R38" s="675">
        <f t="shared" si="23"/>
        <v>0</v>
      </c>
      <c r="S38" s="671">
        <f t="shared" si="23"/>
        <v>0</v>
      </c>
      <c r="T38" s="671">
        <f t="shared" si="23"/>
        <v>0</v>
      </c>
      <c r="U38" s="671">
        <f t="shared" si="23"/>
        <v>324570.84072844579</v>
      </c>
      <c r="V38" s="676">
        <f t="shared" si="23"/>
        <v>324570.84072844579</v>
      </c>
      <c r="W38" s="687">
        <f t="shared" si="23"/>
        <v>5703253.1163522061</v>
      </c>
      <c r="X38" s="689">
        <f t="shared" si="23"/>
        <v>138438553.1163522</v>
      </c>
      <c r="Y38" s="691">
        <f t="shared" si="20"/>
        <v>4.2967116632517545E-2</v>
      </c>
      <c r="Z38" s="693">
        <f t="shared" ref="Z38:AG38" si="24">SUM(Z13:Z16)</f>
        <v>734100</v>
      </c>
      <c r="AA38" s="693">
        <f t="shared" si="24"/>
        <v>3515596</v>
      </c>
      <c r="AB38" s="693">
        <f t="shared" si="24"/>
        <v>56900</v>
      </c>
      <c r="AC38" s="693">
        <f t="shared" si="24"/>
        <v>0</v>
      </c>
      <c r="AD38" s="696">
        <f t="shared" si="24"/>
        <v>4306596</v>
      </c>
      <c r="AE38" s="662">
        <f t="shared" si="24"/>
        <v>10009849.116352208</v>
      </c>
      <c r="AF38" s="661">
        <f t="shared" si="24"/>
        <v>142745149.1163522</v>
      </c>
      <c r="AG38" s="661">
        <f t="shared" si="24"/>
        <v>142745200</v>
      </c>
      <c r="AH38" s="677">
        <f>AE38/D38</f>
        <v>7.5412110541447586E-2</v>
      </c>
    </row>
    <row r="39" spans="2:43" x14ac:dyDescent="0.25">
      <c r="C39" s="716" t="s">
        <v>442</v>
      </c>
      <c r="D39" s="429">
        <f t="shared" ref="D39" si="25">SUM(D17:D25)</f>
        <v>92162500</v>
      </c>
      <c r="E39" s="660">
        <f t="shared" ref="E39:X39" si="26">SUM(E17:E25)</f>
        <v>467183.11971295183</v>
      </c>
      <c r="F39" s="440">
        <f t="shared" si="26"/>
        <v>279434.007089269</v>
      </c>
      <c r="G39" s="666">
        <f t="shared" si="26"/>
        <v>746617.12680222071</v>
      </c>
      <c r="H39" s="660">
        <f t="shared" si="26"/>
        <v>115850.50780391498</v>
      </c>
      <c r="I39" s="439">
        <f t="shared" si="26"/>
        <v>104626.43113714994</v>
      </c>
      <c r="J39" s="665">
        <f t="shared" si="26"/>
        <v>220476.9389410649</v>
      </c>
      <c r="K39" s="660">
        <f t="shared" si="26"/>
        <v>284192.24104063021</v>
      </c>
      <c r="L39" s="439">
        <f t="shared" si="26"/>
        <v>126430.60244733826</v>
      </c>
      <c r="M39" s="665">
        <f t="shared" si="26"/>
        <v>410622.84348796844</v>
      </c>
      <c r="N39" s="660">
        <f t="shared" si="26"/>
        <v>547469.6037028128</v>
      </c>
      <c r="O39" s="439">
        <f t="shared" si="26"/>
        <v>308901.19436662708</v>
      </c>
      <c r="P39" s="665">
        <f t="shared" si="26"/>
        <v>856370.79806943994</v>
      </c>
      <c r="Q39" s="670">
        <f t="shared" si="26"/>
        <v>2234087.7073006947</v>
      </c>
      <c r="R39" s="675">
        <f t="shared" si="26"/>
        <v>0</v>
      </c>
      <c r="S39" s="671">
        <f t="shared" si="26"/>
        <v>0</v>
      </c>
      <c r="T39" s="671">
        <f t="shared" si="26"/>
        <v>0</v>
      </c>
      <c r="U39" s="671">
        <f t="shared" si="26"/>
        <v>303059.50592250295</v>
      </c>
      <c r="V39" s="676">
        <f t="shared" si="26"/>
        <v>303059.50592250295</v>
      </c>
      <c r="W39" s="687">
        <f t="shared" si="26"/>
        <v>2537147.2132231975</v>
      </c>
      <c r="X39" s="689">
        <f t="shared" si="26"/>
        <v>94699647.213223189</v>
      </c>
      <c r="Y39" s="691">
        <f t="shared" si="20"/>
        <v>2.7529062397647606E-2</v>
      </c>
      <c r="Z39" s="693">
        <f t="shared" ref="Z39:AG39" si="27">SUM(Z17:Z25)</f>
        <v>509600</v>
      </c>
      <c r="AA39" s="693">
        <f t="shared" si="27"/>
        <v>4217026</v>
      </c>
      <c r="AB39" s="693">
        <f t="shared" si="27"/>
        <v>0</v>
      </c>
      <c r="AC39" s="693">
        <f t="shared" si="27"/>
        <v>0</v>
      </c>
      <c r="AD39" s="696">
        <f t="shared" si="27"/>
        <v>4726626</v>
      </c>
      <c r="AE39" s="662">
        <f t="shared" si="27"/>
        <v>7263773.2132231975</v>
      </c>
      <c r="AF39" s="661">
        <f t="shared" si="27"/>
        <v>99426273.213223189</v>
      </c>
      <c r="AG39" s="661">
        <f t="shared" si="27"/>
        <v>99426400</v>
      </c>
      <c r="AH39" s="677">
        <f>AE39/D39</f>
        <v>7.8814845660905436E-2</v>
      </c>
    </row>
    <row r="40" spans="2:43" ht="15.75" thickBot="1" x14ac:dyDescent="0.3">
      <c r="C40" s="749" t="s">
        <v>443</v>
      </c>
      <c r="D40" s="974">
        <f t="shared" ref="D40" si="28">SUM(D26:D33)</f>
        <v>175368700</v>
      </c>
      <c r="E40" s="724">
        <f t="shared" ref="E40:X40" si="29">SUM(E26:E33)</f>
        <v>1348495.7873375779</v>
      </c>
      <c r="F40" s="725">
        <f t="shared" si="29"/>
        <v>65016.128279266275</v>
      </c>
      <c r="G40" s="726">
        <f t="shared" si="29"/>
        <v>1413511.9156168443</v>
      </c>
      <c r="H40" s="724">
        <f t="shared" si="29"/>
        <v>360704.68541937886</v>
      </c>
      <c r="I40" s="727">
        <f t="shared" si="29"/>
        <v>335302.96205145307</v>
      </c>
      <c r="J40" s="728">
        <f t="shared" si="29"/>
        <v>696007.64747083199</v>
      </c>
      <c r="K40" s="724">
        <f t="shared" si="29"/>
        <v>669918.83909306838</v>
      </c>
      <c r="L40" s="727">
        <f t="shared" si="29"/>
        <v>28892.851102024113</v>
      </c>
      <c r="M40" s="728">
        <f t="shared" si="29"/>
        <v>698811.69019509247</v>
      </c>
      <c r="N40" s="724">
        <f t="shared" si="29"/>
        <v>1135640.9926285727</v>
      </c>
      <c r="O40" s="727">
        <f t="shared" si="29"/>
        <v>267916.17438219849</v>
      </c>
      <c r="P40" s="728">
        <f t="shared" si="29"/>
        <v>1403557.1670107709</v>
      </c>
      <c r="Q40" s="729">
        <f t="shared" si="29"/>
        <v>4211888.4202935398</v>
      </c>
      <c r="R40" s="730">
        <f t="shared" si="29"/>
        <v>0</v>
      </c>
      <c r="S40" s="731">
        <f t="shared" si="29"/>
        <v>0</v>
      </c>
      <c r="T40" s="731">
        <f t="shared" si="29"/>
        <v>0</v>
      </c>
      <c r="U40" s="731">
        <f t="shared" si="29"/>
        <v>457422.13334905123</v>
      </c>
      <c r="V40" s="732">
        <f t="shared" si="29"/>
        <v>457422.13334905123</v>
      </c>
      <c r="W40" s="733">
        <f t="shared" si="29"/>
        <v>4669310.5536425905</v>
      </c>
      <c r="X40" s="734">
        <f t="shared" si="29"/>
        <v>180038010.55364257</v>
      </c>
      <c r="Y40" s="735">
        <f t="shared" si="20"/>
        <v>2.6625678092171468E-2</v>
      </c>
      <c r="Z40" s="736">
        <f t="shared" ref="Z40:AG40" si="30">SUM(Z26:Z33)</f>
        <v>969900</v>
      </c>
      <c r="AA40" s="736">
        <f t="shared" si="30"/>
        <v>5462811</v>
      </c>
      <c r="AB40" s="736">
        <f t="shared" si="30"/>
        <v>0</v>
      </c>
      <c r="AC40" s="736">
        <f t="shared" si="30"/>
        <v>0</v>
      </c>
      <c r="AD40" s="737">
        <f t="shared" si="30"/>
        <v>6432711</v>
      </c>
      <c r="AE40" s="738">
        <f t="shared" si="30"/>
        <v>11102021.55364259</v>
      </c>
      <c r="AF40" s="739">
        <f t="shared" si="30"/>
        <v>186470721.55364257</v>
      </c>
      <c r="AG40" s="739">
        <f t="shared" si="30"/>
        <v>186470800</v>
      </c>
      <c r="AH40" s="740">
        <f>AE40/D40</f>
        <v>6.3306744895996775E-2</v>
      </c>
    </row>
    <row r="41" spans="2:43" ht="16.5" thickTop="1" thickBot="1" x14ac:dyDescent="0.3">
      <c r="C41" s="750" t="s">
        <v>51</v>
      </c>
      <c r="D41" s="973">
        <f t="shared" ref="D41" si="31">SUM(D37:D40)</f>
        <v>904210400</v>
      </c>
      <c r="E41" s="741">
        <f t="shared" ref="E41:X41" si="32">SUM(E37:E40)</f>
        <v>7949407.4744660351</v>
      </c>
      <c r="F41" s="742">
        <f t="shared" si="32"/>
        <v>3262801.4855339667</v>
      </c>
      <c r="G41" s="743">
        <f t="shared" si="32"/>
        <v>11212208.960000001</v>
      </c>
      <c r="H41" s="741">
        <f t="shared" si="32"/>
        <v>2145855.9315455398</v>
      </c>
      <c r="I41" s="744">
        <f t="shared" si="32"/>
        <v>2013511.9084544601</v>
      </c>
      <c r="J41" s="745">
        <f t="shared" si="32"/>
        <v>4159367.8399999994</v>
      </c>
      <c r="K41" s="741">
        <f t="shared" si="32"/>
        <v>4712089.1409481028</v>
      </c>
      <c r="L41" s="744">
        <f t="shared" si="32"/>
        <v>1979067.8190518983</v>
      </c>
      <c r="M41" s="745">
        <f t="shared" si="32"/>
        <v>6691156.9600000009</v>
      </c>
      <c r="N41" s="741">
        <f t="shared" si="32"/>
        <v>6207631.5529338503</v>
      </c>
      <c r="O41" s="744">
        <f t="shared" si="32"/>
        <v>4281209.0870661493</v>
      </c>
      <c r="P41" s="745">
        <f t="shared" si="32"/>
        <v>10488840.640000001</v>
      </c>
      <c r="Q41" s="718">
        <f t="shared" si="32"/>
        <v>32551574.399999999</v>
      </c>
      <c r="R41" s="746">
        <f t="shared" si="32"/>
        <v>2531789.12</v>
      </c>
      <c r="S41" s="747">
        <f t="shared" si="32"/>
        <v>0</v>
      </c>
      <c r="T41" s="747">
        <f t="shared" si="32"/>
        <v>0</v>
      </c>
      <c r="U41" s="747">
        <f t="shared" si="32"/>
        <v>1085052.48</v>
      </c>
      <c r="V41" s="719">
        <f t="shared" si="32"/>
        <v>3616841.6</v>
      </c>
      <c r="W41" s="720">
        <f t="shared" si="32"/>
        <v>36168416.000000007</v>
      </c>
      <c r="X41" s="721">
        <f t="shared" si="32"/>
        <v>940378816</v>
      </c>
      <c r="Y41" s="751">
        <f t="shared" si="20"/>
        <v>4.0000000000000008E-2</v>
      </c>
      <c r="Z41" s="748">
        <f t="shared" ref="Z41:AG41" si="33">SUM(Z37:Z40)</f>
        <v>5000000</v>
      </c>
      <c r="AA41" s="748">
        <f t="shared" si="33"/>
        <v>15339069</v>
      </c>
      <c r="AB41" s="748">
        <f t="shared" si="33"/>
        <v>957800</v>
      </c>
      <c r="AC41" s="748">
        <f t="shared" si="33"/>
        <v>0</v>
      </c>
      <c r="AD41" s="722">
        <f t="shared" si="33"/>
        <v>21296869</v>
      </c>
      <c r="AE41" s="720">
        <f t="shared" si="33"/>
        <v>57465285</v>
      </c>
      <c r="AF41" s="723">
        <f t="shared" si="33"/>
        <v>961675685</v>
      </c>
      <c r="AG41" s="723">
        <f t="shared" si="33"/>
        <v>961675900</v>
      </c>
      <c r="AH41" s="752">
        <f>AE41/D41</f>
        <v>6.3553001602281944E-2</v>
      </c>
    </row>
    <row r="43" spans="2:43" x14ac:dyDescent="0.25">
      <c r="C43" s="39" t="s">
        <v>581</v>
      </c>
      <c r="D43" s="39"/>
      <c r="E43" s="986">
        <f t="shared" ref="E43:O43" si="34">E9/$W$9</f>
        <v>0.21978865412480425</v>
      </c>
      <c r="F43" s="986">
        <f t="shared" si="34"/>
        <v>9.0211345875195831E-2</v>
      </c>
      <c r="G43" s="986">
        <f>G9/$W$9</f>
        <v>0.31000000000000016</v>
      </c>
      <c r="H43" s="986">
        <f t="shared" si="34"/>
        <v>5.9329552379223362E-2</v>
      </c>
      <c r="I43" s="986">
        <f t="shared" si="34"/>
        <v>5.5670447620776671E-2</v>
      </c>
      <c r="J43" s="986">
        <f>J9/$W$9</f>
        <v>0.11499999999999999</v>
      </c>
      <c r="K43" s="986">
        <f t="shared" si="34"/>
        <v>0.13028187745208702</v>
      </c>
      <c r="L43" s="986">
        <f t="shared" si="34"/>
        <v>5.4718122547913042E-2</v>
      </c>
      <c r="M43" s="986">
        <f>M9/$W$9</f>
        <v>0.185</v>
      </c>
      <c r="N43" s="986">
        <f t="shared" si="34"/>
        <v>0.17163128053309976</v>
      </c>
      <c r="O43" s="986">
        <f t="shared" si="34"/>
        <v>0.11836871946690035</v>
      </c>
      <c r="P43" s="986">
        <f>P9/$W$9</f>
        <v>0.2900000000000002</v>
      </c>
    </row>
    <row r="45" spans="2:43" x14ac:dyDescent="0.25">
      <c r="F45" s="241"/>
      <c r="G45" s="985"/>
    </row>
  </sheetData>
  <mergeCells count="24">
    <mergeCell ref="C5:AH5"/>
    <mergeCell ref="AE6:AE8"/>
    <mergeCell ref="AF6:AF8"/>
    <mergeCell ref="AG6:AG8"/>
    <mergeCell ref="AH6:AH8"/>
    <mergeCell ref="W6:Y6"/>
    <mergeCell ref="Z6:AD7"/>
    <mergeCell ref="Q7:Q8"/>
    <mergeCell ref="V7:V8"/>
    <mergeCell ref="W7:W8"/>
    <mergeCell ref="X7:X8"/>
    <mergeCell ref="Y7:Y8"/>
    <mergeCell ref="B6:B8"/>
    <mergeCell ref="C6:C8"/>
    <mergeCell ref="E6:Q6"/>
    <mergeCell ref="R6:V6"/>
    <mergeCell ref="N7:P7"/>
    <mergeCell ref="K7:M7"/>
    <mergeCell ref="H7:J7"/>
    <mergeCell ref="R7:R8"/>
    <mergeCell ref="S7:S8"/>
    <mergeCell ref="T7:T8"/>
    <mergeCell ref="U7:U8"/>
    <mergeCell ref="D6:D8"/>
  </mergeCells>
  <printOptions horizontalCentered="1"/>
  <pageMargins left="0.2" right="0.2" top="0.75" bottom="0.75" header="0.3" footer="0.3"/>
  <pageSetup paperSize="5" scale="40" fitToHeight="0" orientation="landscape" horizontalDpi="1200" verticalDpi="12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1A8D2-D2C2-485A-A913-B756FA81408D}">
  <sheetPr>
    <tabColor rgb="FFFF0000"/>
  </sheetPr>
  <dimension ref="A1:G34"/>
  <sheetViews>
    <sheetView workbookViewId="0">
      <selection activeCell="D15" sqref="D15"/>
    </sheetView>
  </sheetViews>
  <sheetFormatPr defaultRowHeight="15" x14ac:dyDescent="0.25"/>
  <cols>
    <col min="2" max="2" width="37.85546875" customWidth="1"/>
    <col min="3" max="3" width="11.140625" customWidth="1"/>
    <col min="4" max="4" width="16.42578125" customWidth="1"/>
  </cols>
  <sheetData>
    <row r="1" spans="1:7" x14ac:dyDescent="0.25">
      <c r="A1" s="1040"/>
      <c r="B1" s="802" t="s">
        <v>501</v>
      </c>
      <c r="C1" t="str">
        <f>'2-Assumptions'!C3</f>
        <v>Final HB2 - 4% New Money, Non-Formula adjustments of $5.0 million for student support, 957,800 for Grad. Student Comp.,  $15,339,200 Nurse roll-up</v>
      </c>
    </row>
    <row r="2" spans="1:7" ht="15.75" thickBot="1" x14ac:dyDescent="0.3">
      <c r="B2" s="802"/>
    </row>
    <row r="3" spans="1:7" x14ac:dyDescent="0.25">
      <c r="B3" s="803" t="s">
        <v>492</v>
      </c>
      <c r="C3" s="803" t="s">
        <v>29</v>
      </c>
      <c r="D3" s="804">
        <v>2026</v>
      </c>
      <c r="E3" s="800"/>
      <c r="F3" s="800"/>
      <c r="G3" s="800"/>
    </row>
    <row r="4" spans="1:7" x14ac:dyDescent="0.25">
      <c r="B4" s="805"/>
      <c r="C4" s="805"/>
      <c r="D4" s="805"/>
      <c r="E4" s="800"/>
      <c r="F4" s="800"/>
      <c r="G4" s="800"/>
    </row>
    <row r="5" spans="1:7" x14ac:dyDescent="0.25">
      <c r="B5" s="806" t="s">
        <v>493</v>
      </c>
      <c r="C5" s="806"/>
      <c r="D5" s="809">
        <f>'1-PriorYrI&amp;G Previous'!M8</f>
        <v>842870800</v>
      </c>
      <c r="E5" s="800"/>
      <c r="F5" s="800"/>
      <c r="G5" s="800"/>
    </row>
    <row r="6" spans="1:7" x14ac:dyDescent="0.25">
      <c r="B6" s="805"/>
      <c r="C6" s="805"/>
      <c r="D6" s="805"/>
      <c r="E6" s="800"/>
      <c r="F6" s="800"/>
      <c r="G6" s="800"/>
    </row>
    <row r="7" spans="1:7" x14ac:dyDescent="0.25">
      <c r="B7" s="805" t="s">
        <v>494</v>
      </c>
      <c r="C7" s="805"/>
      <c r="D7" s="808">
        <f>'2-Assumptions'!D10</f>
        <v>0.04</v>
      </c>
      <c r="E7" s="800"/>
      <c r="F7" s="800"/>
      <c r="G7" s="800"/>
    </row>
    <row r="8" spans="1:7" x14ac:dyDescent="0.25">
      <c r="B8" s="805" t="s">
        <v>495</v>
      </c>
      <c r="C8" s="805"/>
      <c r="D8" s="807">
        <f>'2-Assumptions'!D11</f>
        <v>36168416</v>
      </c>
      <c r="E8" s="800"/>
      <c r="F8" s="800"/>
      <c r="G8" s="800"/>
    </row>
    <row r="9" spans="1:7" x14ac:dyDescent="0.25">
      <c r="B9" s="805"/>
      <c r="C9" s="805"/>
      <c r="D9" s="805"/>
      <c r="E9" s="800"/>
      <c r="F9" s="800"/>
      <c r="G9" s="800"/>
    </row>
    <row r="10" spans="1:7" x14ac:dyDescent="0.25">
      <c r="B10" s="806" t="s">
        <v>496</v>
      </c>
      <c r="C10" s="805"/>
      <c r="D10" s="805"/>
      <c r="E10" s="800"/>
      <c r="F10" s="800"/>
      <c r="G10" s="800"/>
    </row>
    <row r="11" spans="1:7" x14ac:dyDescent="0.25">
      <c r="B11" s="805" t="s">
        <v>497</v>
      </c>
      <c r="C11" s="805"/>
      <c r="D11" s="807">
        <f>'2-Assumptions'!E20</f>
        <v>10488840.639999999</v>
      </c>
      <c r="E11" s="800"/>
      <c r="F11" s="800"/>
      <c r="G11" s="800"/>
    </row>
    <row r="12" spans="1:7" x14ac:dyDescent="0.25">
      <c r="B12" s="805" t="s">
        <v>498</v>
      </c>
      <c r="C12" s="805"/>
      <c r="D12" s="807">
        <f>SUM('2-Assumptions'!E21:E23)</f>
        <v>22062733.759999998</v>
      </c>
      <c r="E12" s="800"/>
      <c r="F12" s="800"/>
      <c r="G12" s="800"/>
    </row>
    <row r="13" spans="1:7" x14ac:dyDescent="0.25">
      <c r="B13" s="805" t="s">
        <v>499</v>
      </c>
      <c r="C13" s="805"/>
      <c r="D13" s="807">
        <f>'2-Assumptions'!I24</f>
        <v>3616841.6</v>
      </c>
      <c r="E13" s="800"/>
      <c r="F13" s="800"/>
      <c r="G13" s="800"/>
    </row>
    <row r="14" spans="1:7" x14ac:dyDescent="0.25">
      <c r="B14" s="806" t="s">
        <v>500</v>
      </c>
      <c r="C14" s="805"/>
      <c r="D14" s="809">
        <f>SUM(D11:D13)</f>
        <v>36168416</v>
      </c>
      <c r="E14" s="800"/>
      <c r="F14" s="800"/>
      <c r="G14" s="800"/>
    </row>
    <row r="15" spans="1:7" ht="15.75" thickBot="1" x14ac:dyDescent="0.3">
      <c r="B15" s="810" t="s">
        <v>502</v>
      </c>
      <c r="C15" s="810"/>
      <c r="D15" s="811">
        <f>D14+D5</f>
        <v>879039216</v>
      </c>
      <c r="E15" s="800"/>
      <c r="F15" s="800"/>
      <c r="G15" s="800"/>
    </row>
    <row r="16" spans="1:7" x14ac:dyDescent="0.25">
      <c r="B16" s="800"/>
      <c r="C16" s="800"/>
      <c r="D16" s="800"/>
      <c r="E16" s="800"/>
      <c r="F16" s="800"/>
      <c r="G16" s="800"/>
    </row>
    <row r="17" spans="2:7" x14ac:dyDescent="0.25">
      <c r="B17" s="800"/>
      <c r="C17" s="800"/>
      <c r="D17" s="800"/>
      <c r="E17" s="800"/>
      <c r="F17" s="800"/>
      <c r="G17" s="800"/>
    </row>
    <row r="18" spans="2:7" x14ac:dyDescent="0.25">
      <c r="B18" s="800"/>
      <c r="C18" s="800"/>
      <c r="D18" s="800"/>
      <c r="E18" s="800"/>
      <c r="F18" s="800"/>
      <c r="G18" s="800"/>
    </row>
    <row r="19" spans="2:7" x14ac:dyDescent="0.25">
      <c r="B19" s="800"/>
      <c r="C19" s="800"/>
      <c r="D19" s="800"/>
      <c r="E19" s="800"/>
      <c r="F19" s="800"/>
      <c r="G19" s="800"/>
    </row>
    <row r="20" spans="2:7" x14ac:dyDescent="0.25">
      <c r="B20" s="800"/>
      <c r="C20" s="800"/>
      <c r="D20" s="800"/>
      <c r="E20" s="800"/>
      <c r="F20" s="800"/>
      <c r="G20" s="800"/>
    </row>
    <row r="21" spans="2:7" x14ac:dyDescent="0.25">
      <c r="B21" s="800"/>
      <c r="C21" s="800"/>
      <c r="D21" s="800"/>
      <c r="E21" s="800"/>
      <c r="F21" s="800"/>
      <c r="G21" s="800"/>
    </row>
    <row r="22" spans="2:7" x14ac:dyDescent="0.25">
      <c r="B22" s="800"/>
      <c r="C22" s="800"/>
      <c r="D22" s="800"/>
      <c r="E22" s="800"/>
      <c r="F22" s="800"/>
      <c r="G22" s="800"/>
    </row>
    <row r="23" spans="2:7" x14ac:dyDescent="0.25">
      <c r="B23" s="800"/>
      <c r="C23" s="800"/>
      <c r="D23" s="800"/>
      <c r="E23" s="800"/>
      <c r="F23" s="800"/>
      <c r="G23" s="800"/>
    </row>
    <row r="24" spans="2:7" x14ac:dyDescent="0.25">
      <c r="B24" s="800"/>
      <c r="C24" s="800"/>
      <c r="D24" s="800"/>
      <c r="E24" s="800"/>
      <c r="F24" s="800"/>
      <c r="G24" s="800"/>
    </row>
    <row r="25" spans="2:7" x14ac:dyDescent="0.25">
      <c r="B25" s="800"/>
      <c r="C25" s="800"/>
      <c r="D25" s="800"/>
      <c r="E25" s="800"/>
      <c r="F25" s="800"/>
      <c r="G25" s="800"/>
    </row>
    <row r="26" spans="2:7" x14ac:dyDescent="0.25">
      <c r="B26" s="800"/>
      <c r="C26" s="800"/>
      <c r="D26" s="800"/>
      <c r="E26" s="800"/>
      <c r="F26" s="800"/>
      <c r="G26" s="800"/>
    </row>
    <row r="27" spans="2:7" x14ac:dyDescent="0.25">
      <c r="B27" s="800"/>
      <c r="C27" s="800"/>
      <c r="D27" s="800"/>
      <c r="E27" s="800"/>
      <c r="F27" s="800"/>
      <c r="G27" s="800"/>
    </row>
    <row r="28" spans="2:7" x14ac:dyDescent="0.25">
      <c r="B28" s="800"/>
      <c r="C28" s="800"/>
      <c r="D28" s="800"/>
      <c r="E28" s="800"/>
      <c r="F28" s="800"/>
      <c r="G28" s="800"/>
    </row>
    <row r="29" spans="2:7" x14ac:dyDescent="0.25">
      <c r="B29" s="800"/>
      <c r="C29" s="800"/>
      <c r="D29" s="800"/>
      <c r="E29" s="800"/>
      <c r="F29" s="800"/>
      <c r="G29" s="800"/>
    </row>
    <row r="30" spans="2:7" x14ac:dyDescent="0.25">
      <c r="B30" s="800"/>
      <c r="C30" s="800"/>
      <c r="D30" s="800"/>
      <c r="E30" s="800"/>
      <c r="F30" s="800"/>
      <c r="G30" s="800"/>
    </row>
    <row r="31" spans="2:7" x14ac:dyDescent="0.25">
      <c r="B31" s="800"/>
      <c r="C31" s="800"/>
      <c r="D31" s="800"/>
      <c r="E31" s="800"/>
      <c r="F31" s="800"/>
      <c r="G31" s="800"/>
    </row>
    <row r="32" spans="2:7" x14ac:dyDescent="0.25">
      <c r="B32" s="800"/>
      <c r="C32" s="800"/>
      <c r="D32" s="800"/>
      <c r="E32" s="800"/>
      <c r="F32" s="800"/>
      <c r="G32" s="800"/>
    </row>
    <row r="33" spans="2:7" x14ac:dyDescent="0.25">
      <c r="B33" s="800"/>
      <c r="C33" s="800"/>
      <c r="D33" s="800"/>
      <c r="E33" s="800"/>
      <c r="F33" s="800"/>
      <c r="G33" s="800"/>
    </row>
    <row r="34" spans="2:7" x14ac:dyDescent="0.25">
      <c r="B34" s="800"/>
      <c r="C34" s="800"/>
      <c r="D34" s="800"/>
      <c r="E34" s="800"/>
      <c r="F34" s="800"/>
      <c r="G34" s="800"/>
    </row>
  </sheetData>
  <pageMargins left="0.7" right="0.7" top="0.75" bottom="0.75" header="0.3" footer="0.3"/>
  <pageSetup orientation="portrait" horizontalDpi="300" verticalDpi="300" r:id="rId1"/>
  <ignoredErrors>
    <ignoredError sqref="D5 D7:D8 D11:D15"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B575-40A1-45AC-A7C2-0DD11F4A05A7}">
  <sheetPr>
    <tabColor theme="8" tint="0.39997558519241921"/>
  </sheetPr>
  <dimension ref="B2:X196"/>
  <sheetViews>
    <sheetView workbookViewId="0">
      <selection activeCell="L1" sqref="L1:L1048576"/>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4" width="12.5703125" bestFit="1" customWidth="1"/>
    <col min="15" max="15" width="16.140625" customWidth="1"/>
    <col min="16" max="16" width="13.5703125" customWidth="1"/>
    <col min="17" max="17" width="11.42578125" customWidth="1"/>
    <col min="19" max="19" width="11" customWidth="1"/>
    <col min="20" max="20" width="14.28515625" customWidth="1"/>
    <col min="21" max="21" width="2.42578125" customWidth="1"/>
    <col min="22" max="22" width="12.5703125" customWidth="1"/>
    <col min="23" max="23" width="10.7109375" customWidth="1"/>
  </cols>
  <sheetData>
    <row r="2" spans="2:17" x14ac:dyDescent="0.25">
      <c r="N2" s="830" t="s">
        <v>528</v>
      </c>
      <c r="O2" s="889"/>
      <c r="P2" s="890"/>
    </row>
    <row r="3" spans="2:17" x14ac:dyDescent="0.25">
      <c r="B3" s="1325" t="s">
        <v>175</v>
      </c>
      <c r="C3" s="1325"/>
      <c r="D3" s="198">
        <f>'2-Assumptions'!C4</f>
        <v>2027</v>
      </c>
      <c r="E3" t="s">
        <v>176</v>
      </c>
      <c r="N3" s="37" t="s">
        <v>75</v>
      </c>
      <c r="O3" s="37" t="s">
        <v>529</v>
      </c>
      <c r="P3" s="37" t="s">
        <v>530</v>
      </c>
    </row>
    <row r="4" spans="2:17" x14ac:dyDescent="0.25">
      <c r="B4" s="1327" t="s">
        <v>177</v>
      </c>
      <c r="C4" s="1328"/>
      <c r="D4" s="199">
        <f>'2-Assumptions'!D20</f>
        <v>0.28999999999999998</v>
      </c>
      <c r="E4" t="s">
        <v>178</v>
      </c>
      <c r="N4" s="887">
        <v>1</v>
      </c>
      <c r="O4" s="204" t="s">
        <v>519</v>
      </c>
      <c r="P4" s="888">
        <v>1</v>
      </c>
    </row>
    <row r="5" spans="2:17" x14ac:dyDescent="0.25">
      <c r="B5" s="1325" t="s">
        <v>535</v>
      </c>
      <c r="C5" s="1325"/>
      <c r="D5" s="200">
        <f>D3-1</f>
        <v>2026</v>
      </c>
      <c r="E5" t="s">
        <v>179</v>
      </c>
      <c r="N5" s="887">
        <v>2</v>
      </c>
      <c r="O5" s="204" t="s">
        <v>531</v>
      </c>
      <c r="P5" s="888">
        <v>0.75</v>
      </c>
    </row>
    <row r="6" spans="2:17" x14ac:dyDescent="0.25">
      <c r="B6" s="1327" t="s">
        <v>180</v>
      </c>
      <c r="C6" s="1328"/>
      <c r="D6" s="198">
        <f>D3</f>
        <v>2027</v>
      </c>
      <c r="E6" t="s">
        <v>181</v>
      </c>
      <c r="J6" t="s">
        <v>589</v>
      </c>
      <c r="N6" s="887">
        <v>3</v>
      </c>
      <c r="O6" s="204" t="s">
        <v>521</v>
      </c>
      <c r="P6" s="888">
        <v>0.5</v>
      </c>
    </row>
    <row r="7" spans="2:17" x14ac:dyDescent="0.25">
      <c r="B7" s="1327" t="s">
        <v>182</v>
      </c>
      <c r="C7" s="1328"/>
      <c r="D7" s="201">
        <f>'2-Assumptions'!E20</f>
        <v>10488840.639999999</v>
      </c>
      <c r="E7" t="s">
        <v>183</v>
      </c>
      <c r="N7" s="887">
        <v>4</v>
      </c>
      <c r="O7" s="204" t="s">
        <v>532</v>
      </c>
      <c r="P7" s="888">
        <v>0.25</v>
      </c>
    </row>
    <row r="8" spans="2:17" x14ac:dyDescent="0.25">
      <c r="B8" s="1327" t="s">
        <v>184</v>
      </c>
      <c r="C8" s="1328"/>
      <c r="D8" s="199">
        <f>'2-Assumptions'!D35</f>
        <v>0.5</v>
      </c>
      <c r="E8" t="s">
        <v>185</v>
      </c>
    </row>
    <row r="9" spans="2:17" x14ac:dyDescent="0.25">
      <c r="B9" s="1327" t="s">
        <v>186</v>
      </c>
      <c r="C9" s="1328"/>
      <c r="D9" s="202">
        <f>'2-Assumptions'!D40</f>
        <v>5244420.3199999994</v>
      </c>
      <c r="E9" t="s">
        <v>187</v>
      </c>
    </row>
    <row r="10" spans="2:17" x14ac:dyDescent="0.25">
      <c r="B10" s="1327" t="s">
        <v>188</v>
      </c>
      <c r="C10" s="1328"/>
      <c r="D10" s="202">
        <f>O18</f>
        <v>4281209.0870661493</v>
      </c>
      <c r="E10" t="s">
        <v>189</v>
      </c>
    </row>
    <row r="11" spans="2:17" x14ac:dyDescent="0.25">
      <c r="B11" s="1325" t="s">
        <v>453</v>
      </c>
      <c r="C11" s="1325"/>
      <c r="D11" s="202">
        <f>D7-D10</f>
        <v>6207631.5529338494</v>
      </c>
      <c r="E11" t="s">
        <v>190</v>
      </c>
    </row>
    <row r="13" spans="2:17" ht="15.75" thickBot="1" x14ac:dyDescent="0.3"/>
    <row r="14" spans="2:17" ht="19.5" thickBot="1" x14ac:dyDescent="0.35">
      <c r="B14" s="1335" t="s">
        <v>573</v>
      </c>
      <c r="C14" s="1336"/>
      <c r="D14" s="1336"/>
      <c r="E14" s="1336"/>
      <c r="F14" s="1336"/>
      <c r="G14" s="1336"/>
      <c r="H14" s="1336"/>
      <c r="I14" s="1336"/>
      <c r="J14" s="1336"/>
      <c r="K14" s="1336"/>
      <c r="L14" s="1336"/>
      <c r="M14" s="1336"/>
      <c r="N14" s="1336"/>
      <c r="O14" s="1336"/>
      <c r="P14" s="1336"/>
      <c r="Q14" s="1337"/>
    </row>
    <row r="15" spans="2:17" x14ac:dyDescent="0.25">
      <c r="B15" s="1329" t="s">
        <v>192</v>
      </c>
      <c r="C15" s="1332" t="s">
        <v>0</v>
      </c>
      <c r="D15" s="841" t="s">
        <v>516</v>
      </c>
      <c r="E15" s="842"/>
      <c r="F15" s="842"/>
      <c r="G15" s="842"/>
      <c r="H15" s="843" t="s">
        <v>536</v>
      </c>
      <c r="I15" s="844"/>
      <c r="J15" s="844"/>
      <c r="K15" s="845"/>
      <c r="L15" s="846" t="s">
        <v>517</v>
      </c>
      <c r="M15" s="847"/>
      <c r="N15" s="847"/>
      <c r="O15" s="847"/>
      <c r="P15" s="847"/>
      <c r="Q15" s="848"/>
    </row>
    <row r="16" spans="2:17" x14ac:dyDescent="0.25">
      <c r="B16" s="1330"/>
      <c r="C16" s="1333"/>
      <c r="D16" s="849"/>
      <c r="E16" s="885"/>
      <c r="F16" s="885"/>
      <c r="G16" s="885"/>
      <c r="H16" s="836">
        <v>1</v>
      </c>
      <c r="I16" s="837">
        <v>2</v>
      </c>
      <c r="J16" s="837">
        <v>3</v>
      </c>
      <c r="K16" s="838">
        <v>4</v>
      </c>
      <c r="L16" s="886"/>
      <c r="Q16" s="450"/>
    </row>
    <row r="17" spans="2:20" ht="60" x14ac:dyDescent="0.25">
      <c r="B17" s="1331"/>
      <c r="C17" s="1334"/>
      <c r="D17" s="850" t="s">
        <v>511</v>
      </c>
      <c r="E17" s="851" t="s">
        <v>675</v>
      </c>
      <c r="F17" s="851" t="s">
        <v>676</v>
      </c>
      <c r="G17" s="839" t="s">
        <v>518</v>
      </c>
      <c r="H17" s="850" t="s">
        <v>519</v>
      </c>
      <c r="I17" s="852" t="s">
        <v>520</v>
      </c>
      <c r="J17" s="852" t="s">
        <v>521</v>
      </c>
      <c r="K17" s="853" t="s">
        <v>522</v>
      </c>
      <c r="L17" s="854" t="s">
        <v>537</v>
      </c>
      <c r="M17" s="852" t="s">
        <v>523</v>
      </c>
      <c r="N17" s="851" t="s">
        <v>524</v>
      </c>
      <c r="O17" s="851" t="s">
        <v>525</v>
      </c>
      <c r="P17" s="851" t="s">
        <v>526</v>
      </c>
      <c r="Q17" s="855" t="s">
        <v>527</v>
      </c>
      <c r="T17" s="240"/>
    </row>
    <row r="18" spans="2:20" x14ac:dyDescent="0.25">
      <c r="B18" s="856" t="s">
        <v>200</v>
      </c>
      <c r="C18" s="857"/>
      <c r="D18" s="858">
        <f>SUM(D19:D42)</f>
        <v>602812560.2549969</v>
      </c>
      <c r="E18" s="859">
        <f>SUM(E19:E42)</f>
        <v>561726095.78255332</v>
      </c>
      <c r="F18" s="859">
        <f>SUM(F19:F42)</f>
        <v>578279462.84523737</v>
      </c>
      <c r="G18" s="860">
        <f t="shared" ref="G18:G42" si="0">F18/D18</f>
        <v>0.95930227897145715</v>
      </c>
      <c r="H18" s="861"/>
      <c r="I18" s="862"/>
      <c r="J18" s="862"/>
      <c r="K18" s="863"/>
      <c r="L18" s="864"/>
      <c r="M18" s="217"/>
      <c r="N18" s="865">
        <f>SUM(N19:N42)</f>
        <v>1</v>
      </c>
      <c r="O18" s="866">
        <f>SUM(O19:O42)</f>
        <v>4281209.0870661493</v>
      </c>
      <c r="P18" s="866">
        <f>SUM(P19:P42)</f>
        <v>6207631.5529338522</v>
      </c>
      <c r="Q18" s="867">
        <f>SUM(Q19:Q42)</f>
        <v>10488840.640000004</v>
      </c>
    </row>
    <row r="19" spans="2:20" x14ac:dyDescent="0.25">
      <c r="B19" s="868">
        <v>1</v>
      </c>
      <c r="C19" s="883" t="s">
        <v>73</v>
      </c>
      <c r="D19" s="1022">
        <f>MAX(H110:L110)</f>
        <v>20559093.043533336</v>
      </c>
      <c r="E19" s="1023">
        <f>L110</f>
        <v>20092916.879233334</v>
      </c>
      <c r="F19" s="1023">
        <f>M110</f>
        <v>20664958.405033331</v>
      </c>
      <c r="G19" s="869">
        <f t="shared" si="0"/>
        <v>1.0051493206084445</v>
      </c>
      <c r="H19" s="870" t="b">
        <f>G19&gt;=0.95</f>
        <v>1</v>
      </c>
      <c r="I19" s="33" t="b">
        <f>AND(G19&gt;=0.9,G19&lt;=0.9499)</f>
        <v>0</v>
      </c>
      <c r="J19" s="33" t="b">
        <f>AND(G19&gt;=0.85,G19&lt;=0.8999)</f>
        <v>0</v>
      </c>
      <c r="K19" s="871" t="b">
        <f>F19&gt;E19</f>
        <v>1</v>
      </c>
      <c r="L19" s="870" cm="1">
        <f t="array" ref="L19">IFERROR(_xlfn.IFS(G19&gt;=0.95,1,AND(G19&gt;=0.9,G19&lt;=0.9499),2,AND(G19&gt;=0.85,G19&lt;=0.8999),3,F19&gt;E19,4),0)</f>
        <v>1</v>
      </c>
      <c r="M19" s="872">
        <f>_xlfn.XLOOKUP(L19,$N$4:$N$7,$P$4:$P$7,0%)</f>
        <v>1</v>
      </c>
      <c r="N19" s="1039">
        <f>M139</f>
        <v>3.5735245210608169E-2</v>
      </c>
      <c r="O19" s="873">
        <f>M19*N19*$D$9</f>
        <v>187410.64612269614</v>
      </c>
      <c r="P19" s="873">
        <f>$D$11*N19</f>
        <v>221831.23572119948</v>
      </c>
      <c r="Q19" s="874">
        <f>SUM(O19:P19)</f>
        <v>409241.88184389565</v>
      </c>
    </row>
    <row r="20" spans="2:20" x14ac:dyDescent="0.25">
      <c r="B20" s="868">
        <v>2</v>
      </c>
      <c r="C20" s="883" t="s">
        <v>82</v>
      </c>
      <c r="D20" s="1022">
        <f t="shared" ref="D20:D42" si="1">MAX(H111:L111)</f>
        <v>119901430.26194365</v>
      </c>
      <c r="E20" s="1023">
        <f t="shared" ref="E20:E42" si="2">L111</f>
        <v>119901430.26194365</v>
      </c>
      <c r="F20" s="1023">
        <f t="shared" ref="F20:F42" si="3">M111</f>
        <v>124120464.28515299</v>
      </c>
      <c r="G20" s="869">
        <f t="shared" si="0"/>
        <v>1.0351875203989827</v>
      </c>
      <c r="H20" s="870" t="b">
        <f t="shared" ref="H20:H42" si="4">G20&gt;=0.95</f>
        <v>1</v>
      </c>
      <c r="I20" s="33" t="b">
        <f t="shared" ref="I20:I42" si="5">AND(G20&gt;=0.9,G20&lt;=0.9499)</f>
        <v>0</v>
      </c>
      <c r="J20" s="33" t="b">
        <f t="shared" ref="J20:J42" si="6">AND(G20&gt;=0.85,G20&lt;=0.8999)</f>
        <v>0</v>
      </c>
      <c r="K20" s="871" t="b">
        <f t="shared" ref="K20:K42" si="7">F20&gt;E20</f>
        <v>1</v>
      </c>
      <c r="L20" s="870" cm="1">
        <f t="array" ref="L20">IFERROR(_xlfn.IFS(G20&gt;=0.95,1,AND(G20&gt;=0.9,G20&lt;=0.9499),2,AND(G20&gt;=0.85,G20&lt;=0.8999),3,F20&gt;E20,4),0)</f>
        <v>1</v>
      </c>
      <c r="M20" s="872">
        <f t="shared" ref="M20:M42" si="8">_xlfn.XLOOKUP(L20,$N$4:$N$7,$P$4:$P$7,0%)</f>
        <v>1</v>
      </c>
      <c r="N20" s="1039">
        <f t="shared" ref="N20:N42" si="9">M140</f>
        <v>0.21463751051171404</v>
      </c>
      <c r="O20" s="873">
        <f t="shared" ref="O20:O42" si="10">M20*N20*$D$9</f>
        <v>1125649.3215618466</v>
      </c>
      <c r="P20" s="873">
        <f t="shared" ref="P20:P42" si="11">$D$11*N20</f>
        <v>1332390.5826956867</v>
      </c>
      <c r="Q20" s="874">
        <f t="shared" ref="Q20:Q42" si="12">SUM(O20:P20)</f>
        <v>2458039.9042575331</v>
      </c>
    </row>
    <row r="21" spans="2:20" x14ac:dyDescent="0.25">
      <c r="B21" s="868">
        <v>3</v>
      </c>
      <c r="C21" s="883" t="s">
        <v>83</v>
      </c>
      <c r="D21" s="1022">
        <f t="shared" si="1"/>
        <v>182049185.98681554</v>
      </c>
      <c r="E21" s="1023">
        <f t="shared" si="2"/>
        <v>182049185.98681554</v>
      </c>
      <c r="F21" s="1023">
        <f t="shared" si="3"/>
        <v>184681918.78834453</v>
      </c>
      <c r="G21" s="869">
        <f t="shared" si="0"/>
        <v>1.0144616565422031</v>
      </c>
      <c r="H21" s="870" t="b">
        <f t="shared" si="4"/>
        <v>1</v>
      </c>
      <c r="I21" s="33" t="b">
        <f t="shared" si="5"/>
        <v>0</v>
      </c>
      <c r="J21" s="33" t="b">
        <f t="shared" si="6"/>
        <v>0</v>
      </c>
      <c r="K21" s="871" t="b">
        <f t="shared" si="7"/>
        <v>1</v>
      </c>
      <c r="L21" s="870" cm="1">
        <f t="array" ref="L21">IFERROR(_xlfn.IFS(G21&gt;=0.95,1,AND(G21&gt;=0.9,G21&lt;=0.9499),2,AND(G21&gt;=0.85,G21&lt;=0.8999),3,F21&gt;E21,4),0)</f>
        <v>1</v>
      </c>
      <c r="M21" s="872">
        <f t="shared" si="8"/>
        <v>1</v>
      </c>
      <c r="N21" s="1039">
        <f t="shared" si="9"/>
        <v>0.31936447799767398</v>
      </c>
      <c r="O21" s="873">
        <f t="shared" si="10"/>
        <v>1674881.5578971941</v>
      </c>
      <c r="P21" s="873">
        <f t="shared" si="11"/>
        <v>1982497.0105046092</v>
      </c>
      <c r="Q21" s="874">
        <f t="shared" si="12"/>
        <v>3657378.5684018033</v>
      </c>
    </row>
    <row r="22" spans="2:20" x14ac:dyDescent="0.25">
      <c r="B22" s="868">
        <v>4</v>
      </c>
      <c r="C22" s="883" t="s">
        <v>84</v>
      </c>
      <c r="D22" s="1022">
        <f t="shared" si="1"/>
        <v>36227774.966352664</v>
      </c>
      <c r="E22" s="1023">
        <f t="shared" si="2"/>
        <v>35165647.240481339</v>
      </c>
      <c r="F22" s="1023">
        <f t="shared" si="3"/>
        <v>37691530.866215333</v>
      </c>
      <c r="G22" s="869">
        <f t="shared" si="0"/>
        <v>1.0404042451191706</v>
      </c>
      <c r="H22" s="870" t="b">
        <f t="shared" si="4"/>
        <v>1</v>
      </c>
      <c r="I22" s="33" t="b">
        <f t="shared" si="5"/>
        <v>0</v>
      </c>
      <c r="J22" s="33" t="b">
        <f t="shared" si="6"/>
        <v>0</v>
      </c>
      <c r="K22" s="871" t="b">
        <f t="shared" si="7"/>
        <v>1</v>
      </c>
      <c r="L22" s="870" cm="1">
        <f t="array" ref="L22">IFERROR(_xlfn.IFS(G22&gt;=0.95,1,AND(G22&gt;=0.9,G22&lt;=0.9499),2,AND(G22&gt;=0.85,G22&lt;=0.8999),3,F22&gt;E22,4),0)</f>
        <v>1</v>
      </c>
      <c r="M22" s="872">
        <f t="shared" si="8"/>
        <v>1</v>
      </c>
      <c r="N22" s="1039">
        <f t="shared" si="9"/>
        <v>6.51787471074389E-2</v>
      </c>
      <c r="O22" s="873">
        <f t="shared" si="10"/>
        <v>341824.74576239375</v>
      </c>
      <c r="P22" s="873">
        <f t="shared" si="11"/>
        <v>404605.6471248336</v>
      </c>
      <c r="Q22" s="874">
        <f t="shared" si="12"/>
        <v>746430.39288722735</v>
      </c>
    </row>
    <row r="23" spans="2:20" x14ac:dyDescent="0.25">
      <c r="B23" s="868">
        <v>5</v>
      </c>
      <c r="C23" s="883" t="s">
        <v>85</v>
      </c>
      <c r="D23" s="1022">
        <f t="shared" si="1"/>
        <v>29637136.928338002</v>
      </c>
      <c r="E23" s="1023">
        <f t="shared" si="2"/>
        <v>26237740.118707996</v>
      </c>
      <c r="F23" s="1023">
        <f t="shared" si="3"/>
        <v>26040110.468164664</v>
      </c>
      <c r="G23" s="869">
        <f t="shared" si="0"/>
        <v>0.87863110836681435</v>
      </c>
      <c r="H23" s="870" t="b">
        <f t="shared" si="4"/>
        <v>0</v>
      </c>
      <c r="I23" s="33" t="b">
        <f t="shared" si="5"/>
        <v>0</v>
      </c>
      <c r="J23" s="33" t="b">
        <f t="shared" si="6"/>
        <v>1</v>
      </c>
      <c r="K23" s="871" t="b">
        <f t="shared" si="7"/>
        <v>0</v>
      </c>
      <c r="L23" s="870" cm="1">
        <f t="array" ref="L23">IFERROR(_xlfn.IFS(G23&gt;=0.95,1,AND(G23&gt;=0.9,G23&lt;=0.9499),2,AND(G23&gt;=0.85,G23&lt;=0.8999),3,F23&gt;E23,4),0)</f>
        <v>3</v>
      </c>
      <c r="M23" s="872">
        <f t="shared" si="8"/>
        <v>0.5</v>
      </c>
      <c r="N23" s="1039">
        <f t="shared" si="9"/>
        <v>4.5030322086907097E-2</v>
      </c>
      <c r="O23" s="873">
        <f t="shared" si="10"/>
        <v>118078.96808436018</v>
      </c>
      <c r="P23" s="873">
        <f t="shared" si="11"/>
        <v>279531.64822545851</v>
      </c>
      <c r="Q23" s="874">
        <f t="shared" si="12"/>
        <v>397610.6163098187</v>
      </c>
    </row>
    <row r="24" spans="2:20" x14ac:dyDescent="0.25">
      <c r="B24" s="868">
        <v>6</v>
      </c>
      <c r="C24" s="883" t="s">
        <v>86</v>
      </c>
      <c r="D24" s="1022">
        <f t="shared" si="1"/>
        <v>4990808.5540350005</v>
      </c>
      <c r="E24" s="1023">
        <f t="shared" si="2"/>
        <v>4861004.8721560007</v>
      </c>
      <c r="F24" s="1023">
        <f t="shared" si="3"/>
        <v>5257248.868455667</v>
      </c>
      <c r="G24" s="869">
        <f t="shared" si="0"/>
        <v>1.0533862021626241</v>
      </c>
      <c r="H24" s="870" t="b">
        <f t="shared" si="4"/>
        <v>1</v>
      </c>
      <c r="I24" s="33" t="b">
        <f t="shared" si="5"/>
        <v>0</v>
      </c>
      <c r="J24" s="33" t="b">
        <f t="shared" si="6"/>
        <v>0</v>
      </c>
      <c r="K24" s="871" t="b">
        <f t="shared" si="7"/>
        <v>1</v>
      </c>
      <c r="L24" s="870" cm="1">
        <f t="array" ref="L24">IFERROR(_xlfn.IFS(G24&gt;=0.95,1,AND(G24&gt;=0.9,G24&lt;=0.9499),2,AND(G24&gt;=0.85,G24&lt;=0.8999),3,F24&gt;E24,4),0)</f>
        <v>1</v>
      </c>
      <c r="M24" s="872">
        <f t="shared" si="8"/>
        <v>1</v>
      </c>
      <c r="N24" s="1039">
        <f t="shared" si="9"/>
        <v>9.0911906893408802E-3</v>
      </c>
      <c r="O24" s="873">
        <f t="shared" si="10"/>
        <v>47678.025184174112</v>
      </c>
      <c r="P24" s="873">
        <f t="shared" si="11"/>
        <v>56434.762176890879</v>
      </c>
      <c r="Q24" s="874">
        <f t="shared" si="12"/>
        <v>104112.78736106498</v>
      </c>
    </row>
    <row r="25" spans="2:20" x14ac:dyDescent="0.25">
      <c r="B25" s="868">
        <v>7</v>
      </c>
      <c r="C25" s="883" t="s">
        <v>87</v>
      </c>
      <c r="D25" s="1022">
        <f t="shared" si="1"/>
        <v>22625958.91632</v>
      </c>
      <c r="E25" s="1023">
        <f t="shared" si="2"/>
        <v>22625958.91632</v>
      </c>
      <c r="F25" s="1023">
        <f t="shared" si="3"/>
        <v>23031017.699520666</v>
      </c>
      <c r="G25" s="869">
        <f t="shared" si="0"/>
        <v>1.0179023918808807</v>
      </c>
      <c r="H25" s="870" t="b">
        <f t="shared" si="4"/>
        <v>1</v>
      </c>
      <c r="I25" s="33" t="b">
        <f t="shared" si="5"/>
        <v>0</v>
      </c>
      <c r="J25" s="33" t="b">
        <f t="shared" si="6"/>
        <v>0</v>
      </c>
      <c r="K25" s="871" t="b">
        <f t="shared" si="7"/>
        <v>1</v>
      </c>
      <c r="L25" s="870" cm="1">
        <f t="array" ref="L25">IFERROR(_xlfn.IFS(G25&gt;=0.95,1,AND(G25&gt;=0.9,G25&lt;=0.9499),2,AND(G25&gt;=0.85,G25&lt;=0.8999),3,F25&gt;E25,4),0)</f>
        <v>1</v>
      </c>
      <c r="M25" s="872">
        <f t="shared" si="8"/>
        <v>1</v>
      </c>
      <c r="N25" s="1039">
        <f t="shared" si="9"/>
        <v>3.9826795138468138E-2</v>
      </c>
      <c r="O25" s="873">
        <f t="shared" si="10"/>
        <v>208868.45370465948</v>
      </c>
      <c r="P25" s="873">
        <f t="shared" si="11"/>
        <v>247230.07015378724</v>
      </c>
      <c r="Q25" s="874">
        <f t="shared" si="12"/>
        <v>456098.52385844674</v>
      </c>
    </row>
    <row r="26" spans="2:20" x14ac:dyDescent="0.25">
      <c r="B26" s="868">
        <v>8</v>
      </c>
      <c r="C26" s="883" t="s">
        <v>88</v>
      </c>
      <c r="D26" s="1022">
        <f t="shared" si="1"/>
        <v>8806141.1406316664</v>
      </c>
      <c r="E26" s="1023">
        <f t="shared" si="2"/>
        <v>7153486.6935333339</v>
      </c>
      <c r="F26" s="1023">
        <f t="shared" si="3"/>
        <v>7660435.5864666672</v>
      </c>
      <c r="G26" s="869">
        <f t="shared" si="0"/>
        <v>0.86989698031539642</v>
      </c>
      <c r="H26" s="870" t="b">
        <f t="shared" si="4"/>
        <v>0</v>
      </c>
      <c r="I26" s="33" t="b">
        <f t="shared" si="5"/>
        <v>0</v>
      </c>
      <c r="J26" s="33" t="b">
        <f t="shared" si="6"/>
        <v>1</v>
      </c>
      <c r="K26" s="871" t="b">
        <f t="shared" si="7"/>
        <v>1</v>
      </c>
      <c r="L26" s="870" cm="1">
        <f t="array" ref="L26">IFERROR(_xlfn.IFS(G26&gt;=0.95,1,AND(G26&gt;=0.9,G26&lt;=0.9499),2,AND(G26&gt;=0.85,G26&lt;=0.8999),3,F26&gt;E26,4),0)</f>
        <v>3</v>
      </c>
      <c r="M26" s="872">
        <f t="shared" si="8"/>
        <v>0.5</v>
      </c>
      <c r="N26" s="1039">
        <f t="shared" si="9"/>
        <v>1.324694387169824E-2</v>
      </c>
      <c r="O26" s="873">
        <f t="shared" si="10"/>
        <v>34736.270809316855</v>
      </c>
      <c r="P26" s="873">
        <f t="shared" si="11"/>
        <v>82232.146757897688</v>
      </c>
      <c r="Q26" s="874">
        <f t="shared" si="12"/>
        <v>116968.41756721455</v>
      </c>
    </row>
    <row r="27" spans="2:20" x14ac:dyDescent="0.25">
      <c r="B27" s="868">
        <v>9</v>
      </c>
      <c r="C27" s="883" t="s">
        <v>89</v>
      </c>
      <c r="D27" s="1022">
        <f t="shared" si="1"/>
        <v>1750462.2228333335</v>
      </c>
      <c r="E27" s="1023">
        <f t="shared" si="2"/>
        <v>1750462.2228333335</v>
      </c>
      <c r="F27" s="1023">
        <f t="shared" si="3"/>
        <v>2007566.6901</v>
      </c>
      <c r="G27" s="869">
        <f t="shared" si="0"/>
        <v>1.1468780439320261</v>
      </c>
      <c r="H27" s="870" t="b">
        <f t="shared" si="4"/>
        <v>1</v>
      </c>
      <c r="I27" s="33" t="b">
        <f t="shared" si="5"/>
        <v>0</v>
      </c>
      <c r="J27" s="33" t="b">
        <f t="shared" si="6"/>
        <v>0</v>
      </c>
      <c r="K27" s="871" t="b">
        <f t="shared" si="7"/>
        <v>1</v>
      </c>
      <c r="L27" s="870" cm="1">
        <f t="array" ref="L27">IFERROR(_xlfn.IFS(G27&gt;=0.95,1,AND(G27&gt;=0.9,G27&lt;=0.9499),2,AND(G27&gt;=0.85,G27&lt;=0.8999),3,F27&gt;E27,4),0)</f>
        <v>1</v>
      </c>
      <c r="M27" s="872">
        <f t="shared" si="8"/>
        <v>1</v>
      </c>
      <c r="N27" s="1039">
        <f t="shared" si="9"/>
        <v>3.4716202443407142E-3</v>
      </c>
      <c r="O27" s="873">
        <f t="shared" si="10"/>
        <v>18206.635752743805</v>
      </c>
      <c r="P27" s="873">
        <f t="shared" si="11"/>
        <v>21550.539368573336</v>
      </c>
      <c r="Q27" s="874">
        <f t="shared" si="12"/>
        <v>39757.175121317137</v>
      </c>
    </row>
    <row r="28" spans="2:20" x14ac:dyDescent="0.25">
      <c r="B28" s="868">
        <v>10</v>
      </c>
      <c r="C28" s="883" t="s">
        <v>90</v>
      </c>
      <c r="D28" s="1022">
        <f t="shared" si="1"/>
        <v>3707248.397479</v>
      </c>
      <c r="E28" s="1023">
        <f t="shared" si="2"/>
        <v>2242631.6671226663</v>
      </c>
      <c r="F28" s="1023">
        <f t="shared" si="3"/>
        <v>2478598.9932999997</v>
      </c>
      <c r="G28" s="869">
        <f t="shared" si="0"/>
        <v>0.66858185035173112</v>
      </c>
      <c r="H28" s="870" t="b">
        <f t="shared" si="4"/>
        <v>0</v>
      </c>
      <c r="I28" s="33" t="b">
        <f t="shared" si="5"/>
        <v>0</v>
      </c>
      <c r="J28" s="33" t="b">
        <f t="shared" si="6"/>
        <v>0</v>
      </c>
      <c r="K28" s="871" t="b">
        <f t="shared" si="7"/>
        <v>1</v>
      </c>
      <c r="L28" s="870" cm="1">
        <f t="array" ref="L28">IFERROR(_xlfn.IFS(G28&gt;=0.95,1,AND(G28&gt;=0.9,G28&lt;=0.9499),2,AND(G28&gt;=0.85,G28&lt;=0.8999),3,F28&gt;E28,4),0)</f>
        <v>4</v>
      </c>
      <c r="M28" s="872">
        <f t="shared" si="8"/>
        <v>0.25</v>
      </c>
      <c r="N28" s="1039">
        <f t="shared" si="9"/>
        <v>4.2861611946321829E-3</v>
      </c>
      <c r="O28" s="873">
        <f t="shared" si="10"/>
        <v>5619.607715981123</v>
      </c>
      <c r="P28" s="873">
        <f t="shared" si="11"/>
        <v>26606.90947275938</v>
      </c>
      <c r="Q28" s="874">
        <f t="shared" si="12"/>
        <v>32226.517188740501</v>
      </c>
    </row>
    <row r="29" spans="2:20" x14ac:dyDescent="0.25">
      <c r="B29" s="868">
        <v>12</v>
      </c>
      <c r="C29" s="883" t="s">
        <v>91</v>
      </c>
      <c r="D29" s="1022">
        <f t="shared" si="1"/>
        <v>24551697.623566668</v>
      </c>
      <c r="E29" s="1023">
        <f t="shared" si="2"/>
        <v>20521166.365933333</v>
      </c>
      <c r="F29" s="1023">
        <f t="shared" si="3"/>
        <v>21652950.522966668</v>
      </c>
      <c r="G29" s="869">
        <f t="shared" si="0"/>
        <v>0.88193292598156015</v>
      </c>
      <c r="H29" s="870" t="b">
        <f t="shared" si="4"/>
        <v>0</v>
      </c>
      <c r="I29" s="33" t="b">
        <f t="shared" si="5"/>
        <v>0</v>
      </c>
      <c r="J29" s="33" t="b">
        <f t="shared" si="6"/>
        <v>1</v>
      </c>
      <c r="K29" s="871" t="b">
        <f t="shared" si="7"/>
        <v>1</v>
      </c>
      <c r="L29" s="870" cm="1">
        <f t="array" ref="L29">IFERROR(_xlfn.IFS(G29&gt;=0.95,1,AND(G29&gt;=0.9,G29&lt;=0.9499),2,AND(G29&gt;=0.85,G29&lt;=0.8999),3,F29&gt;E29,4),0)</f>
        <v>3</v>
      </c>
      <c r="M29" s="872">
        <f t="shared" si="8"/>
        <v>0.5</v>
      </c>
      <c r="N29" s="1039">
        <f t="shared" si="9"/>
        <v>3.7443748073691427E-2</v>
      </c>
      <c r="O29" s="873">
        <f t="shared" si="10"/>
        <v>98185.376627314079</v>
      </c>
      <c r="P29" s="873">
        <f t="shared" si="11"/>
        <v>232436.99200235296</v>
      </c>
      <c r="Q29" s="874">
        <f t="shared" si="12"/>
        <v>330622.36862966703</v>
      </c>
    </row>
    <row r="30" spans="2:20" x14ac:dyDescent="0.25">
      <c r="B30" s="868">
        <v>13</v>
      </c>
      <c r="C30" s="883" t="s">
        <v>92</v>
      </c>
      <c r="D30" s="1022">
        <f t="shared" si="1"/>
        <v>1877005.4747230001</v>
      </c>
      <c r="E30" s="1023">
        <f t="shared" si="2"/>
        <v>1691024.3053669997</v>
      </c>
      <c r="F30" s="1023">
        <f t="shared" si="3"/>
        <v>1904596.8051223333</v>
      </c>
      <c r="G30" s="869">
        <f t="shared" si="0"/>
        <v>1.0146996536615882</v>
      </c>
      <c r="H30" s="870" t="b">
        <f t="shared" si="4"/>
        <v>1</v>
      </c>
      <c r="I30" s="33" t="b">
        <f t="shared" si="5"/>
        <v>0</v>
      </c>
      <c r="J30" s="33" t="b">
        <f t="shared" si="6"/>
        <v>0</v>
      </c>
      <c r="K30" s="871" t="b">
        <f t="shared" si="7"/>
        <v>1</v>
      </c>
      <c r="L30" s="870" cm="1">
        <f t="array" ref="L30">IFERROR(_xlfn.IFS(G30&gt;=0.95,1,AND(G30&gt;=0.9,G30&lt;=0.9499),2,AND(G30&gt;=0.85,G30&lt;=0.8999),3,F30&gt;E30,4),0)</f>
        <v>1</v>
      </c>
      <c r="M30" s="872">
        <f t="shared" si="8"/>
        <v>1</v>
      </c>
      <c r="N30" s="1039">
        <f t="shared" si="9"/>
        <v>3.2935577475834603E-3</v>
      </c>
      <c r="O30" s="873">
        <f t="shared" si="10"/>
        <v>17272.801176520126</v>
      </c>
      <c r="P30" s="873">
        <f t="shared" si="11"/>
        <v>20445.192995308826</v>
      </c>
      <c r="Q30" s="874">
        <f t="shared" si="12"/>
        <v>37717.994171828948</v>
      </c>
    </row>
    <row r="31" spans="2:20" x14ac:dyDescent="0.25">
      <c r="B31" s="868">
        <v>14</v>
      </c>
      <c r="C31" s="883" t="s">
        <v>93</v>
      </c>
      <c r="D31" s="1022">
        <f t="shared" si="1"/>
        <v>6730757.7037666664</v>
      </c>
      <c r="E31" s="1023">
        <f t="shared" si="2"/>
        <v>6081144.1766000008</v>
      </c>
      <c r="F31" s="1023">
        <f t="shared" si="3"/>
        <v>6574829.1402000003</v>
      </c>
      <c r="G31" s="869">
        <f t="shared" si="0"/>
        <v>0.97683343088113161</v>
      </c>
      <c r="H31" s="870" t="b">
        <f t="shared" si="4"/>
        <v>1</v>
      </c>
      <c r="I31" s="33" t="b">
        <f t="shared" si="5"/>
        <v>0</v>
      </c>
      <c r="J31" s="33" t="b">
        <f t="shared" si="6"/>
        <v>0</v>
      </c>
      <c r="K31" s="871" t="b">
        <f t="shared" si="7"/>
        <v>1</v>
      </c>
      <c r="L31" s="870" cm="1">
        <f t="array" ref="L31">IFERROR(_xlfn.IFS(G31&gt;=0.95,1,AND(G31&gt;=0.9,G31&lt;=0.9499),2,AND(G31&gt;=0.85,G31&lt;=0.8999),3,F31&gt;E31,4),0)</f>
        <v>1</v>
      </c>
      <c r="M31" s="872">
        <f t="shared" si="8"/>
        <v>1</v>
      </c>
      <c r="N31" s="1039">
        <f t="shared" si="9"/>
        <v>1.1369639703009124E-2</v>
      </c>
      <c r="O31" s="873">
        <f t="shared" si="10"/>
        <v>59627.16948953981</v>
      </c>
      <c r="P31" s="873">
        <f t="shared" si="11"/>
        <v>70578.534165888879</v>
      </c>
      <c r="Q31" s="874">
        <f t="shared" si="12"/>
        <v>130205.70365542869</v>
      </c>
    </row>
    <row r="32" spans="2:20" x14ac:dyDescent="0.25">
      <c r="B32" s="868">
        <v>15</v>
      </c>
      <c r="C32" s="883" t="s">
        <v>94</v>
      </c>
      <c r="D32" s="1022">
        <f t="shared" si="1"/>
        <v>1801143.0822666667</v>
      </c>
      <c r="E32" s="1023">
        <f t="shared" si="2"/>
        <v>1756297.3333333333</v>
      </c>
      <c r="F32" s="1023">
        <f t="shared" si="3"/>
        <v>1693441.29</v>
      </c>
      <c r="G32" s="869">
        <f t="shared" si="0"/>
        <v>0.94020364438169546</v>
      </c>
      <c r="H32" s="870" t="b">
        <f t="shared" si="4"/>
        <v>0</v>
      </c>
      <c r="I32" s="33" t="b">
        <f t="shared" si="5"/>
        <v>1</v>
      </c>
      <c r="J32" s="33" t="b">
        <f t="shared" si="6"/>
        <v>0</v>
      </c>
      <c r="K32" s="871" t="b">
        <f t="shared" si="7"/>
        <v>0</v>
      </c>
      <c r="L32" s="870" cm="1">
        <f t="array" ref="L32">IFERROR(_xlfn.IFS(G32&gt;=0.95,1,AND(G32&gt;=0.9,G32&lt;=0.9499),2,AND(G32&gt;=0.85,G32&lt;=0.8999),3,F32&gt;E32,4),0)</f>
        <v>2</v>
      </c>
      <c r="M32" s="872">
        <f t="shared" si="8"/>
        <v>0.75</v>
      </c>
      <c r="N32" s="1039">
        <f t="shared" si="9"/>
        <v>2.9284133343902082E-3</v>
      </c>
      <c r="O32" s="873">
        <f t="shared" si="10"/>
        <v>11518.372797176222</v>
      </c>
      <c r="P32" s="873">
        <f t="shared" si="11"/>
        <v>18178.511014592881</v>
      </c>
      <c r="Q32" s="874">
        <f t="shared" si="12"/>
        <v>29696.883811769105</v>
      </c>
    </row>
    <row r="33" spans="2:17" x14ac:dyDescent="0.25">
      <c r="B33" s="868">
        <v>16</v>
      </c>
      <c r="C33" s="883" t="s">
        <v>95</v>
      </c>
      <c r="D33" s="1022">
        <f t="shared" si="1"/>
        <v>2663640.5777333337</v>
      </c>
      <c r="E33" s="1023">
        <f t="shared" si="2"/>
        <v>2596266.6066666669</v>
      </c>
      <c r="F33" s="1023">
        <f t="shared" si="3"/>
        <v>2748028.3122333335</v>
      </c>
      <c r="G33" s="869">
        <f t="shared" si="0"/>
        <v>1.0316813519081507</v>
      </c>
      <c r="H33" s="870" t="b">
        <f t="shared" si="4"/>
        <v>1</v>
      </c>
      <c r="I33" s="33" t="b">
        <f t="shared" si="5"/>
        <v>0</v>
      </c>
      <c r="J33" s="33" t="b">
        <f t="shared" si="6"/>
        <v>0</v>
      </c>
      <c r="K33" s="871" t="b">
        <f t="shared" si="7"/>
        <v>1</v>
      </c>
      <c r="L33" s="870" cm="1">
        <f t="array" ref="L33">IFERROR(_xlfn.IFS(G33&gt;=0.95,1,AND(G33&gt;=0.9,G33&lt;=0.9499),2,AND(G33&gt;=0.85,G33&lt;=0.8999),3,F33&gt;E33,4),0)</f>
        <v>1</v>
      </c>
      <c r="M33" s="872">
        <f t="shared" si="8"/>
        <v>1</v>
      </c>
      <c r="N33" s="1039">
        <f t="shared" si="9"/>
        <v>4.7520766148473398E-3</v>
      </c>
      <c r="O33" s="873">
        <f t="shared" si="10"/>
        <v>24921.8871611022</v>
      </c>
      <c r="P33" s="873">
        <f t="shared" si="11"/>
        <v>29499.140736285422</v>
      </c>
      <c r="Q33" s="874">
        <f t="shared" si="12"/>
        <v>54421.027897387627</v>
      </c>
    </row>
    <row r="34" spans="2:17" x14ac:dyDescent="0.25">
      <c r="B34" s="868">
        <v>17</v>
      </c>
      <c r="C34" s="883" t="s">
        <v>96</v>
      </c>
      <c r="D34" s="1022">
        <f t="shared" si="1"/>
        <v>4451500.1144666662</v>
      </c>
      <c r="E34" s="1023">
        <f t="shared" si="2"/>
        <v>3882665.9233333333</v>
      </c>
      <c r="F34" s="1023">
        <f t="shared" si="3"/>
        <v>4279749.0555666657</v>
      </c>
      <c r="G34" s="869">
        <f t="shared" si="0"/>
        <v>0.96141726283644546</v>
      </c>
      <c r="H34" s="870" t="b">
        <f t="shared" si="4"/>
        <v>1</v>
      </c>
      <c r="I34" s="33" t="b">
        <f t="shared" si="5"/>
        <v>0</v>
      </c>
      <c r="J34" s="33" t="b">
        <f t="shared" si="6"/>
        <v>0</v>
      </c>
      <c r="K34" s="871" t="b">
        <f t="shared" si="7"/>
        <v>1</v>
      </c>
      <c r="L34" s="870" cm="1">
        <f t="array" ref="L34">IFERROR(_xlfn.IFS(G34&gt;=0.95,1,AND(G34&gt;=0.9,G34&lt;=0.9499),2,AND(G34&gt;=0.85,G34&lt;=0.8999),3,F34&gt;E34,4),0)</f>
        <v>1</v>
      </c>
      <c r="M34" s="872">
        <f t="shared" si="8"/>
        <v>1</v>
      </c>
      <c r="N34" s="1039">
        <f t="shared" si="9"/>
        <v>7.4008318305297275E-3</v>
      </c>
      <c r="O34" s="873">
        <f t="shared" si="10"/>
        <v>38813.072836932894</v>
      </c>
      <c r="P34" s="873">
        <f t="shared" si="11"/>
        <v>45941.637189153516</v>
      </c>
      <c r="Q34" s="874">
        <f t="shared" si="12"/>
        <v>84754.71002608641</v>
      </c>
    </row>
    <row r="35" spans="2:17" x14ac:dyDescent="0.25">
      <c r="B35" s="868">
        <v>18</v>
      </c>
      <c r="C35" s="883" t="s">
        <v>97</v>
      </c>
      <c r="D35" s="1022">
        <f t="shared" si="1"/>
        <v>67022484.542245984</v>
      </c>
      <c r="E35" s="1023">
        <f t="shared" si="2"/>
        <v>53955139.384466343</v>
      </c>
      <c r="F35" s="1023">
        <f t="shared" si="3"/>
        <v>55108492.764145337</v>
      </c>
      <c r="G35" s="869">
        <f t="shared" si="0"/>
        <v>0.82223888207858131</v>
      </c>
      <c r="H35" s="870" t="b">
        <f t="shared" si="4"/>
        <v>0</v>
      </c>
      <c r="I35" s="33" t="b">
        <f t="shared" si="5"/>
        <v>0</v>
      </c>
      <c r="J35" s="33" t="b">
        <f t="shared" si="6"/>
        <v>0</v>
      </c>
      <c r="K35" s="871" t="b">
        <f t="shared" si="7"/>
        <v>1</v>
      </c>
      <c r="L35" s="870" cm="1">
        <f t="array" ref="L35">IFERROR(_xlfn.IFS(G35&gt;=0.95,1,AND(G35&gt;=0.9,G35&lt;=0.9499),2,AND(G35&gt;=0.85,G35&lt;=0.8999),3,F35&gt;E35,4),0)</f>
        <v>4</v>
      </c>
      <c r="M35" s="872">
        <f t="shared" si="8"/>
        <v>0.25</v>
      </c>
      <c r="N35" s="1039">
        <f t="shared" si="9"/>
        <v>9.5297336849906086E-2</v>
      </c>
      <c r="O35" s="873">
        <f t="shared" si="10"/>
        <v>124944.82245438306</v>
      </c>
      <c r="P35" s="873">
        <f t="shared" si="11"/>
        <v>591570.75514004263</v>
      </c>
      <c r="Q35" s="874">
        <f t="shared" si="12"/>
        <v>716515.57759442565</v>
      </c>
    </row>
    <row r="36" spans="2:17" x14ac:dyDescent="0.25">
      <c r="B36" s="868">
        <v>19</v>
      </c>
      <c r="C36" s="883" t="s">
        <v>98</v>
      </c>
      <c r="D36" s="1022">
        <f t="shared" si="1"/>
        <v>8289295.8273243345</v>
      </c>
      <c r="E36" s="1023">
        <f t="shared" si="2"/>
        <v>6066007.3108866671</v>
      </c>
      <c r="F36" s="1023">
        <f t="shared" si="3"/>
        <v>6295181.9508866668</v>
      </c>
      <c r="G36" s="869">
        <f t="shared" si="0"/>
        <v>0.75943506927761084</v>
      </c>
      <c r="H36" s="870" t="b">
        <f t="shared" si="4"/>
        <v>0</v>
      </c>
      <c r="I36" s="33" t="b">
        <f t="shared" si="5"/>
        <v>0</v>
      </c>
      <c r="J36" s="33" t="b">
        <f t="shared" si="6"/>
        <v>0</v>
      </c>
      <c r="K36" s="871" t="b">
        <f t="shared" si="7"/>
        <v>1</v>
      </c>
      <c r="L36" s="870" cm="1">
        <f t="array" ref="L36">IFERROR(_xlfn.IFS(G36&gt;=0.95,1,AND(G36&gt;=0.9,G36&lt;=0.9499),2,AND(G36&gt;=0.85,G36&lt;=0.8999),3,F36&gt;E36,4),0)</f>
        <v>4</v>
      </c>
      <c r="M36" s="872">
        <f t="shared" si="8"/>
        <v>0.25</v>
      </c>
      <c r="N36" s="1039">
        <f t="shared" si="9"/>
        <v>1.0886054849524237E-2</v>
      </c>
      <c r="O36" s="873">
        <f t="shared" si="10"/>
        <v>14272.76181436986</v>
      </c>
      <c r="P36" s="873">
        <f t="shared" si="11"/>
        <v>67576.617570875198</v>
      </c>
      <c r="Q36" s="874">
        <f t="shared" si="12"/>
        <v>81849.379385245062</v>
      </c>
    </row>
    <row r="37" spans="2:17" x14ac:dyDescent="0.25">
      <c r="B37" s="868">
        <v>20</v>
      </c>
      <c r="C37" s="883" t="s">
        <v>99</v>
      </c>
      <c r="D37" s="1022">
        <f t="shared" si="1"/>
        <v>3022428.4861929999</v>
      </c>
      <c r="E37" s="1023">
        <f t="shared" si="2"/>
        <v>2311291.28455</v>
      </c>
      <c r="F37" s="1023">
        <f t="shared" si="3"/>
        <v>2363106.6045880001</v>
      </c>
      <c r="G37" s="869">
        <f t="shared" si="0"/>
        <v>0.78185691254006462</v>
      </c>
      <c r="H37" s="870" t="b">
        <f t="shared" si="4"/>
        <v>0</v>
      </c>
      <c r="I37" s="33" t="b">
        <f t="shared" si="5"/>
        <v>0</v>
      </c>
      <c r="J37" s="33" t="b">
        <f t="shared" si="6"/>
        <v>0</v>
      </c>
      <c r="K37" s="871" t="b">
        <f t="shared" si="7"/>
        <v>1</v>
      </c>
      <c r="L37" s="870" cm="1">
        <f t="array" ref="L37">IFERROR(_xlfn.IFS(G37&gt;=0.95,1,AND(G37&gt;=0.9,G37&lt;=0.9499),2,AND(G37&gt;=0.85,G37&lt;=0.8999),3,F37&gt;E37,4),0)</f>
        <v>4</v>
      </c>
      <c r="M37" s="872">
        <f t="shared" si="8"/>
        <v>0.25</v>
      </c>
      <c r="N37" s="1039">
        <f t="shared" si="9"/>
        <v>4.0864439365719428E-3</v>
      </c>
      <c r="O37" s="873">
        <f t="shared" si="10"/>
        <v>5357.7574043746708</v>
      </c>
      <c r="P37" s="873">
        <f t="shared" si="11"/>
        <v>25367.138319959202</v>
      </c>
      <c r="Q37" s="874">
        <f t="shared" si="12"/>
        <v>30724.895724333874</v>
      </c>
    </row>
    <row r="38" spans="2:17" x14ac:dyDescent="0.25">
      <c r="B38" s="868">
        <v>21</v>
      </c>
      <c r="C38" s="883" t="s">
        <v>100</v>
      </c>
      <c r="D38" s="1022">
        <f t="shared" si="1"/>
        <v>2596377.2972401665</v>
      </c>
      <c r="E38" s="1023">
        <f t="shared" si="2"/>
        <v>1796984.3388</v>
      </c>
      <c r="F38" s="1023">
        <f t="shared" si="3"/>
        <v>1754776.1955783332</v>
      </c>
      <c r="G38" s="869">
        <f t="shared" si="0"/>
        <v>0.6758556229264453</v>
      </c>
      <c r="H38" s="870" t="b">
        <f t="shared" si="4"/>
        <v>0</v>
      </c>
      <c r="I38" s="33" t="b">
        <f t="shared" si="5"/>
        <v>0</v>
      </c>
      <c r="J38" s="33" t="b">
        <f t="shared" si="6"/>
        <v>0</v>
      </c>
      <c r="K38" s="871" t="b">
        <f t="shared" si="7"/>
        <v>0</v>
      </c>
      <c r="L38" s="870" cm="1">
        <f t="array" ref="L38">IFERROR(_xlfn.IFS(G38&gt;=0.95,1,AND(G38&gt;=0.9,G38&lt;=0.9499),2,AND(G38&gt;=0.85,G38&lt;=0.8999),3,F38&gt;E38,4),0)</f>
        <v>0</v>
      </c>
      <c r="M38" s="872">
        <f t="shared" si="8"/>
        <v>0</v>
      </c>
      <c r="N38" s="1039">
        <f t="shared" si="9"/>
        <v>3.0344778058423926E-3</v>
      </c>
      <c r="O38" s="873">
        <f t="shared" si="10"/>
        <v>0</v>
      </c>
      <c r="P38" s="873">
        <f t="shared" si="11"/>
        <v>18836.920174224713</v>
      </c>
      <c r="Q38" s="874">
        <f t="shared" si="12"/>
        <v>18836.920174224713</v>
      </c>
    </row>
    <row r="39" spans="2:17" x14ac:dyDescent="0.25">
      <c r="B39" s="868">
        <v>22</v>
      </c>
      <c r="C39" s="883" t="s">
        <v>101</v>
      </c>
      <c r="D39" s="1022">
        <f t="shared" si="1"/>
        <v>7814620.6959786667</v>
      </c>
      <c r="E39" s="1023">
        <f t="shared" si="2"/>
        <v>6634068.7333333334</v>
      </c>
      <c r="F39" s="1023">
        <f t="shared" si="3"/>
        <v>7065286.6327676661</v>
      </c>
      <c r="G39" s="869">
        <f t="shared" si="0"/>
        <v>0.90411126881735915</v>
      </c>
      <c r="H39" s="870" t="b">
        <f t="shared" si="4"/>
        <v>0</v>
      </c>
      <c r="I39" s="33" t="b">
        <f t="shared" si="5"/>
        <v>1</v>
      </c>
      <c r="J39" s="33" t="b">
        <f t="shared" si="6"/>
        <v>0</v>
      </c>
      <c r="K39" s="871" t="b">
        <f t="shared" si="7"/>
        <v>1</v>
      </c>
      <c r="L39" s="870" cm="1">
        <f t="array" ref="L39">IFERROR(_xlfn.IFS(G39&gt;=0.95,1,AND(G39&gt;=0.9,G39&lt;=0.9499),2,AND(G39&gt;=0.85,G39&lt;=0.8999),3,F39&gt;E39,4),0)</f>
        <v>2</v>
      </c>
      <c r="M39" s="872">
        <f t="shared" si="8"/>
        <v>0.75</v>
      </c>
      <c r="N39" s="1039">
        <f t="shared" si="9"/>
        <v>1.2217772005952286E-2</v>
      </c>
      <c r="O39" s="873">
        <f t="shared" si="10"/>
        <v>48056.348829857496</v>
      </c>
      <c r="P39" s="873">
        <f t="shared" si="11"/>
        <v>75843.4270107013</v>
      </c>
      <c r="Q39" s="874">
        <f t="shared" si="12"/>
        <v>123899.7758405588</v>
      </c>
    </row>
    <row r="40" spans="2:17" x14ac:dyDescent="0.25">
      <c r="B40" s="868">
        <v>23</v>
      </c>
      <c r="C40" s="883" t="s">
        <v>103</v>
      </c>
      <c r="D40" s="1022">
        <f t="shared" si="1"/>
        <v>24735528.274802331</v>
      </c>
      <c r="E40" s="1023">
        <f t="shared" si="2"/>
        <v>19707585.688683663</v>
      </c>
      <c r="F40" s="1023">
        <f t="shared" si="3"/>
        <v>20145519.328057334</v>
      </c>
      <c r="G40" s="869">
        <f t="shared" si="0"/>
        <v>0.81443659113515832</v>
      </c>
      <c r="H40" s="870" t="b">
        <f t="shared" si="4"/>
        <v>0</v>
      </c>
      <c r="I40" s="33" t="b">
        <f t="shared" si="5"/>
        <v>0</v>
      </c>
      <c r="J40" s="33" t="b">
        <f t="shared" si="6"/>
        <v>0</v>
      </c>
      <c r="K40" s="871" t="b">
        <f t="shared" si="7"/>
        <v>1</v>
      </c>
      <c r="L40" s="870" cm="1">
        <f t="array" ref="L40">IFERROR(_xlfn.IFS(G40&gt;=0.95,1,AND(G40&gt;=0.9,G40&lt;=0.9499),2,AND(G40&gt;=0.85,G40&lt;=0.8999),3,F40&gt;E40,4),0)</f>
        <v>4</v>
      </c>
      <c r="M40" s="872">
        <f t="shared" si="8"/>
        <v>0.25</v>
      </c>
      <c r="N40" s="1039">
        <f t="shared" si="9"/>
        <v>3.4836995989686044E-2</v>
      </c>
      <c r="O40" s="873">
        <f t="shared" si="10"/>
        <v>45674.962414016991</v>
      </c>
      <c r="P40" s="873">
        <f t="shared" si="11"/>
        <v>216255.23551500507</v>
      </c>
      <c r="Q40" s="874">
        <f t="shared" si="12"/>
        <v>261930.19792902208</v>
      </c>
    </row>
    <row r="41" spans="2:17" x14ac:dyDescent="0.25">
      <c r="B41" s="868">
        <v>24</v>
      </c>
      <c r="C41" s="883" t="s">
        <v>104</v>
      </c>
      <c r="D41" s="1022">
        <f t="shared" si="1"/>
        <v>12038950.079740668</v>
      </c>
      <c r="E41" s="1023">
        <f t="shared" si="2"/>
        <v>9009181.4781190008</v>
      </c>
      <c r="F41" s="1023">
        <f t="shared" si="3"/>
        <v>9333948.730138002</v>
      </c>
      <c r="G41" s="869">
        <f t="shared" si="0"/>
        <v>0.77531252047014598</v>
      </c>
      <c r="H41" s="870" t="b">
        <f t="shared" si="4"/>
        <v>0</v>
      </c>
      <c r="I41" s="33" t="b">
        <f t="shared" si="5"/>
        <v>0</v>
      </c>
      <c r="J41" s="33" t="b">
        <f t="shared" si="6"/>
        <v>0</v>
      </c>
      <c r="K41" s="871" t="b">
        <f t="shared" si="7"/>
        <v>1</v>
      </c>
      <c r="L41" s="870" cm="1">
        <f t="array" ref="L41">IFERROR(_xlfn.IFS(G41&gt;=0.95,1,AND(G41&gt;=0.9,G41&lt;=0.9499),2,AND(G41&gt;=0.85,G41&lt;=0.8999),3,F41&gt;E41,4),0)</f>
        <v>4</v>
      </c>
      <c r="M41" s="872">
        <f t="shared" si="8"/>
        <v>0.25</v>
      </c>
      <c r="N41" s="1039">
        <f t="shared" si="9"/>
        <v>1.6140896106206715E-2</v>
      </c>
      <c r="O41" s="873">
        <f t="shared" si="10"/>
        <v>21162.41088059984</v>
      </c>
      <c r="P41" s="873">
        <f t="shared" si="11"/>
        <v>100196.73596151592</v>
      </c>
      <c r="Q41" s="874">
        <f t="shared" si="12"/>
        <v>121359.14684211576</v>
      </c>
    </row>
    <row r="42" spans="2:17" ht="15.75" thickBot="1" x14ac:dyDescent="0.3">
      <c r="B42" s="875">
        <v>25</v>
      </c>
      <c r="C42" s="884" t="s">
        <v>102</v>
      </c>
      <c r="D42" s="1022">
        <f t="shared" si="1"/>
        <v>4961890.0566666666</v>
      </c>
      <c r="E42" s="1023">
        <f t="shared" si="2"/>
        <v>3636807.9933333336</v>
      </c>
      <c r="F42" s="1023">
        <f t="shared" si="3"/>
        <v>3725704.8622333333</v>
      </c>
      <c r="G42" s="876">
        <f t="shared" si="0"/>
        <v>0.75086404972386944</v>
      </c>
      <c r="H42" s="877" t="b">
        <f t="shared" si="4"/>
        <v>0</v>
      </c>
      <c r="I42" s="878" t="b">
        <f t="shared" si="5"/>
        <v>0</v>
      </c>
      <c r="J42" s="878" t="b">
        <f t="shared" si="6"/>
        <v>0</v>
      </c>
      <c r="K42" s="879" t="b">
        <f t="shared" si="7"/>
        <v>1</v>
      </c>
      <c r="L42" s="877" cm="1">
        <f t="array" ref="L42">IFERROR(_xlfn.IFS(G42&gt;=0.95,1,AND(G42&gt;=0.9,G42&lt;=0.9499),2,AND(G42&gt;=0.85,G42&lt;=0.8999),3,F42&gt;E42,4),0)</f>
        <v>4</v>
      </c>
      <c r="M42" s="880">
        <f t="shared" si="8"/>
        <v>0.25</v>
      </c>
      <c r="N42" s="1039">
        <f t="shared" si="9"/>
        <v>6.4427410994369492E-3</v>
      </c>
      <c r="O42" s="881">
        <f t="shared" si="10"/>
        <v>8447.1105845965685</v>
      </c>
      <c r="P42" s="881">
        <f t="shared" si="11"/>
        <v>39994.162936248526</v>
      </c>
      <c r="Q42" s="882">
        <f t="shared" si="12"/>
        <v>48441.27352084509</v>
      </c>
    </row>
    <row r="45" spans="2:17" x14ac:dyDescent="0.25">
      <c r="B45" t="s">
        <v>610</v>
      </c>
      <c r="L45" s="34" t="s">
        <v>606</v>
      </c>
      <c r="M45" s="34" t="s">
        <v>605</v>
      </c>
      <c r="N45" s="34" t="s">
        <v>603</v>
      </c>
      <c r="O45" s="34" t="s">
        <v>678</v>
      </c>
    </row>
    <row r="47" spans="2:17" x14ac:dyDescent="0.25">
      <c r="B47" s="1322" t="s">
        <v>483</v>
      </c>
      <c r="C47" s="1323"/>
      <c r="D47" s="1323"/>
      <c r="E47" s="1323"/>
      <c r="F47" s="1323"/>
      <c r="G47" s="1323"/>
      <c r="H47" s="1323"/>
      <c r="I47" s="1323"/>
      <c r="J47" s="1323"/>
      <c r="K47" s="1323"/>
      <c r="L47" s="1323"/>
      <c r="M47" s="1323"/>
      <c r="N47" s="1323"/>
      <c r="O47" s="1323"/>
    </row>
    <row r="48" spans="2:17" x14ac:dyDescent="0.25">
      <c r="B48" s="1326" t="s">
        <v>191</v>
      </c>
      <c r="C48" s="1326"/>
      <c r="D48" s="1018">
        <v>2014</v>
      </c>
      <c r="E48" s="1009">
        <v>2015</v>
      </c>
      <c r="F48" s="1009">
        <v>2016</v>
      </c>
      <c r="G48" s="1009">
        <v>2017</v>
      </c>
      <c r="H48" s="1009">
        <v>2018</v>
      </c>
      <c r="I48" s="1009">
        <v>2019</v>
      </c>
      <c r="J48" s="1009">
        <v>2020</v>
      </c>
      <c r="K48" s="1009">
        <v>2021</v>
      </c>
      <c r="L48" s="1018">
        <v>2022</v>
      </c>
      <c r="M48" s="1018">
        <v>2023</v>
      </c>
      <c r="N48" s="211">
        <v>2024</v>
      </c>
      <c r="O48" s="211">
        <v>2025</v>
      </c>
    </row>
    <row r="49" spans="2:21" x14ac:dyDescent="0.25">
      <c r="B49" s="206" t="s">
        <v>192</v>
      </c>
      <c r="C49" s="207" t="s">
        <v>51</v>
      </c>
      <c r="D49" s="213">
        <f>SUM(D50:D73)</f>
        <v>2641536.3582799993</v>
      </c>
      <c r="E49" s="213">
        <f>SUM(E50:E73)</f>
        <v>2528357.9759999998</v>
      </c>
      <c r="F49" s="213">
        <f t="shared" ref="F49:M49" si="13">SUM(F50:F73)</f>
        <v>2457568.1611000001</v>
      </c>
      <c r="G49" s="213">
        <f t="shared" si="13"/>
        <v>2400004.0759000001</v>
      </c>
      <c r="H49" s="213">
        <f t="shared" si="13"/>
        <v>2294809.0072000003</v>
      </c>
      <c r="I49" s="213">
        <f t="shared" si="13"/>
        <v>2198742.8906000005</v>
      </c>
      <c r="J49" s="213">
        <f t="shared" si="13"/>
        <v>1936756.5804499998</v>
      </c>
      <c r="K49" s="213">
        <f t="shared" si="13"/>
        <v>1919336.4469000003</v>
      </c>
      <c r="L49" s="213">
        <f t="shared" si="13"/>
        <v>1838570.2398999999</v>
      </c>
      <c r="M49" s="213">
        <f t="shared" si="13"/>
        <v>1923594.183</v>
      </c>
      <c r="N49" s="213">
        <f t="shared" ref="N49:O49" si="14">SUM(N50:N73)</f>
        <v>2002612.3607680001</v>
      </c>
      <c r="O49" s="213">
        <f t="shared" si="14"/>
        <v>2086116.7867999999</v>
      </c>
    </row>
    <row r="50" spans="2:21" x14ac:dyDescent="0.25">
      <c r="B50" s="216">
        <v>1</v>
      </c>
      <c r="C50" s="217" t="s">
        <v>73</v>
      </c>
      <c r="D50" s="218">
        <f>'6a-EOCSCH_WtCalc'!H18</f>
        <v>50616.09</v>
      </c>
      <c r="E50" s="218">
        <f>'6a-EOCSCH_WtCalc'!S18</f>
        <v>51298.03</v>
      </c>
      <c r="F50" s="218">
        <f>'6a-EOCSCH_WtCalc'!AD18</f>
        <v>51640.97</v>
      </c>
      <c r="G50" s="218">
        <f>'6a-EOCSCH_WtCalc'!AO18</f>
        <v>50733.09</v>
      </c>
      <c r="H50" s="218">
        <f>'6a-EOCSCH_WtCalc'!AZ18</f>
        <v>46719.97</v>
      </c>
      <c r="I50" s="218">
        <f>'6a-EOCSCH_WtCalc'!BK18</f>
        <v>45355.03</v>
      </c>
      <c r="J50" s="218">
        <f>'6a-EOCSCH_WtCalc'!BV18</f>
        <v>42758.89</v>
      </c>
      <c r="K50" s="218">
        <f>'6a-EOCSCH_WtCalc'!CG18</f>
        <v>41593.96</v>
      </c>
      <c r="L50" s="218">
        <f>'6a-EOCSCH_WtCalc'!CR18</f>
        <v>41882.99</v>
      </c>
      <c r="M50" s="218">
        <f>'6a-EOCSCH_WtCalc'!DG18</f>
        <v>41296.079999999994</v>
      </c>
      <c r="N50" s="218">
        <f>'6a-EOCSCH_WtCalc'!DR18</f>
        <v>40972.050000000003</v>
      </c>
      <c r="O50" s="1015">
        <f>'6a-EOCSCH_WtCalc'!EC18</f>
        <v>38951.03</v>
      </c>
      <c r="U50" s="1038"/>
    </row>
    <row r="51" spans="2:21" x14ac:dyDescent="0.25">
      <c r="B51" s="204">
        <v>2</v>
      </c>
      <c r="C51" s="205" t="s">
        <v>82</v>
      </c>
      <c r="D51" s="218">
        <f>'6a-EOCSCH_WtCalc'!H26</f>
        <v>386477.77500000002</v>
      </c>
      <c r="E51" s="218">
        <f>'6a-EOCSCH_WtCalc'!S26</f>
        <v>370632.37229999999</v>
      </c>
      <c r="F51" s="218">
        <f>'6a-EOCSCH_WtCalc'!AD26</f>
        <v>360674.08289999998</v>
      </c>
      <c r="G51" s="218">
        <f>'6a-EOCSCH_WtCalc'!AO26</f>
        <v>347580.99790000002</v>
      </c>
      <c r="H51" s="218">
        <f>'6a-EOCSCH_WtCalc'!AZ26</f>
        <v>339812.81530000002</v>
      </c>
      <c r="I51" s="218">
        <f>'6a-EOCSCH_WtCalc'!BK26</f>
        <v>334666.4253</v>
      </c>
      <c r="J51" s="218">
        <f>'6a-EOCSCH_WtCalc'!BV26</f>
        <v>334637.53969999996</v>
      </c>
      <c r="K51" s="218">
        <f>'6a-EOCSCH_WtCalc'!CG26</f>
        <v>341412.71</v>
      </c>
      <c r="L51" s="218">
        <f>'6a-EOCSCH_WtCalc'!CR26</f>
        <v>327598.30059999996</v>
      </c>
      <c r="M51" s="218">
        <f>'6a-EOCSCH_WtCalc'!DG26</f>
        <v>338442.6287</v>
      </c>
      <c r="N51" s="218">
        <f>'6a-EOCSCH_WtCalc'!DR26</f>
        <v>357242.02</v>
      </c>
      <c r="O51" s="1015">
        <f>'6a-EOCSCH_WtCalc'!EC26</f>
        <v>373996.78899999999</v>
      </c>
      <c r="U51" s="1038"/>
    </row>
    <row r="52" spans="2:21" x14ac:dyDescent="0.25">
      <c r="B52" s="204">
        <v>3</v>
      </c>
      <c r="C52" s="205" t="s">
        <v>83</v>
      </c>
      <c r="D52" s="218">
        <f>'6a-EOCSCH_WtCalc'!H34</f>
        <v>635233.19039999996</v>
      </c>
      <c r="E52" s="218">
        <f>'6a-EOCSCH_WtCalc'!S34</f>
        <v>624533.0895</v>
      </c>
      <c r="F52" s="218">
        <f>'6a-EOCSCH_WtCalc'!AD34</f>
        <v>622791.73</v>
      </c>
      <c r="G52" s="218">
        <f>'6a-EOCSCH_WtCalc'!AO34</f>
        <v>608740.75999999989</v>
      </c>
      <c r="H52" s="218">
        <f>'6a-EOCSCH_WtCalc'!AZ34</f>
        <v>578462.598</v>
      </c>
      <c r="I52" s="218">
        <f>'6a-EOCSCH_WtCalc'!BK34</f>
        <v>543469.79249999998</v>
      </c>
      <c r="J52" s="218">
        <f>'6a-EOCSCH_WtCalc'!BV34</f>
        <v>359767.9534</v>
      </c>
      <c r="K52" s="218">
        <f>'6a-EOCSCH_WtCalc'!CG34</f>
        <v>470484.14080000005</v>
      </c>
      <c r="L52" s="218">
        <f>'6a-EOCSCH_WtCalc'!CR34</f>
        <v>462890.67129999999</v>
      </c>
      <c r="M52" s="218">
        <f>'6a-EOCSCH_WtCalc'!DG34</f>
        <v>481613.07859999995</v>
      </c>
      <c r="N52" s="218">
        <f>'6a-EOCSCH_WtCalc'!DR34</f>
        <v>506837.42986799998</v>
      </c>
      <c r="O52" s="1015">
        <f>'6a-EOCSCH_WtCalc'!EC34</f>
        <v>524188.70840000006</v>
      </c>
      <c r="U52" s="1038"/>
    </row>
    <row r="53" spans="2:21" x14ac:dyDescent="0.25">
      <c r="B53" s="204">
        <v>4</v>
      </c>
      <c r="C53" s="205" t="s">
        <v>84</v>
      </c>
      <c r="D53" s="218">
        <f>'6a-EOCSCH_WtCalc'!H42</f>
        <v>114351.10040000001</v>
      </c>
      <c r="E53" s="218">
        <f>'6a-EOCSCH_WtCalc'!S42</f>
        <v>116371.95269999999</v>
      </c>
      <c r="F53" s="218">
        <f>'6a-EOCSCH_WtCalc'!AD42</f>
        <v>115773.02860000001</v>
      </c>
      <c r="G53" s="218">
        <f>'6a-EOCSCH_WtCalc'!AO42</f>
        <v>112005.0334</v>
      </c>
      <c r="H53" s="218">
        <f>'6a-EOCSCH_WtCalc'!AZ42</f>
        <v>112928.96999999999</v>
      </c>
      <c r="I53" s="218">
        <f>'6a-EOCSCH_WtCalc'!BK42</f>
        <v>107580.98020000001</v>
      </c>
      <c r="J53" s="218">
        <f>'6a-EOCSCH_WtCalc'!BV42</f>
        <v>103889.9972</v>
      </c>
      <c r="K53" s="218">
        <f>'6a-EOCSCH_WtCalc'!CG42</f>
        <v>100357.9491</v>
      </c>
      <c r="L53" s="218">
        <f>'6a-EOCSCH_WtCalc'!CR42</f>
        <v>92041.02</v>
      </c>
      <c r="M53" s="218">
        <f>'6a-EOCSCH_WtCalc'!DG42</f>
        <v>98960.021800000002</v>
      </c>
      <c r="N53" s="218">
        <f>'6a-EOCSCH_WtCalc'!DR42</f>
        <v>107203.94139999998</v>
      </c>
      <c r="O53" s="1015">
        <f>'6a-EOCSCH_WtCalc'!EC42</f>
        <v>118000.0206</v>
      </c>
      <c r="U53" s="1038"/>
    </row>
    <row r="54" spans="2:21" x14ac:dyDescent="0.25">
      <c r="B54" s="204">
        <v>5</v>
      </c>
      <c r="C54" s="205" t="s">
        <v>85</v>
      </c>
      <c r="D54" s="218">
        <f>'6a-EOCSCH_WtCalc'!H50</f>
        <v>75881.199099999998</v>
      </c>
      <c r="E54" s="218">
        <f>'6a-EOCSCH_WtCalc'!S50</f>
        <v>73783.937300000005</v>
      </c>
      <c r="F54" s="218">
        <f>'6a-EOCSCH_WtCalc'!AD50</f>
        <v>74974.167100000006</v>
      </c>
      <c r="G54" s="218">
        <f>'6a-EOCSCH_WtCalc'!AO50</f>
        <v>73562.101900000009</v>
      </c>
      <c r="H54" s="218">
        <f>'6a-EOCSCH_WtCalc'!AZ50</f>
        <v>69463.929699999993</v>
      </c>
      <c r="I54" s="218">
        <f>'6a-EOCSCH_WtCalc'!BK50</f>
        <v>65301.9902</v>
      </c>
      <c r="J54" s="218">
        <f>'6a-EOCSCH_WtCalc'!BV50</f>
        <v>60461.064300000005</v>
      </c>
      <c r="K54" s="218">
        <f>'6a-EOCSCH_WtCalc'!CG50</f>
        <v>60240.13</v>
      </c>
      <c r="L54" s="218">
        <f>'6a-EOCSCH_WtCalc'!CR50</f>
        <v>56329.149999999994</v>
      </c>
      <c r="M54" s="218">
        <f>'6a-EOCSCH_WtCalc'!DG50</f>
        <v>56985.14</v>
      </c>
      <c r="N54" s="218">
        <f>'6a-EOCSCH_WtCalc'!DR50</f>
        <v>57977.037199999999</v>
      </c>
      <c r="O54" s="1015">
        <f>'6a-EOCSCH_WtCalc'!EC50</f>
        <v>56134.961000000003</v>
      </c>
      <c r="U54" s="1038"/>
    </row>
    <row r="55" spans="2:21" x14ac:dyDescent="0.25">
      <c r="B55" s="204">
        <v>6</v>
      </c>
      <c r="C55" s="205" t="s">
        <v>86</v>
      </c>
      <c r="D55" s="218">
        <f>'6a-EOCSCH_WtCalc'!H58</f>
        <v>30884.739600000001</v>
      </c>
      <c r="E55" s="218">
        <f>'6a-EOCSCH_WtCalc'!S58</f>
        <v>25176.6001</v>
      </c>
      <c r="F55" s="218">
        <f>'6a-EOCSCH_WtCalc'!AD58</f>
        <v>20681.020100000002</v>
      </c>
      <c r="G55" s="218">
        <f>'6a-EOCSCH_WtCalc'!AO58</f>
        <v>21776.619699999999</v>
      </c>
      <c r="H55" s="218">
        <f>'6a-EOCSCH_WtCalc'!AZ58</f>
        <v>22142.981299999999</v>
      </c>
      <c r="I55" s="218">
        <f>'6a-EOCSCH_WtCalc'!BK58</f>
        <v>22183</v>
      </c>
      <c r="J55" s="218">
        <f>'6a-EOCSCH_WtCalc'!BV58</f>
        <v>21948.500200000002</v>
      </c>
      <c r="K55" s="218">
        <f>'6a-EOCSCH_WtCalc'!CG58</f>
        <v>20868.5</v>
      </c>
      <c r="L55" s="218">
        <f>'6a-EOCSCH_WtCalc'!CR58</f>
        <v>19633.0003</v>
      </c>
      <c r="M55" s="218">
        <f>'6a-EOCSCH_WtCalc'!DG58</f>
        <v>19815</v>
      </c>
      <c r="N55" s="218">
        <f>'6a-EOCSCH_WtCalc'!DR58</f>
        <v>23217.500099999997</v>
      </c>
      <c r="O55" s="1015">
        <f>'6a-EOCSCH_WtCalc'!EC58</f>
        <v>25822.5</v>
      </c>
      <c r="U55" s="1038"/>
    </row>
    <row r="56" spans="2:21" x14ac:dyDescent="0.25">
      <c r="B56" s="204">
        <v>7</v>
      </c>
      <c r="C56" s="205" t="s">
        <v>87</v>
      </c>
      <c r="D56" s="218">
        <f>'6a-EOCSCH_WtCalc'!H66</f>
        <v>68841.048699999999</v>
      </c>
      <c r="E56" s="218">
        <f>'6a-EOCSCH_WtCalc'!S66</f>
        <v>68600.090100000001</v>
      </c>
      <c r="F56" s="218">
        <f>'6a-EOCSCH_WtCalc'!AD66</f>
        <v>66823.03</v>
      </c>
      <c r="G56" s="218">
        <f>'6a-EOCSCH_WtCalc'!AO66</f>
        <v>66074.979200000002</v>
      </c>
      <c r="H56" s="218">
        <f>'6a-EOCSCH_WtCalc'!AZ66</f>
        <v>61798.9807</v>
      </c>
      <c r="I56" s="218">
        <f>'6a-EOCSCH_WtCalc'!BK66</f>
        <v>61195.031900000002</v>
      </c>
      <c r="J56" s="218">
        <f>'6a-EOCSCH_WtCalc'!BV66</f>
        <v>60752.000399999997</v>
      </c>
      <c r="K56" s="218">
        <f>'6a-EOCSCH_WtCalc'!CG66</f>
        <v>58018.120299999995</v>
      </c>
      <c r="L56" s="218">
        <f>'6a-EOCSCH_WtCalc'!CR66</f>
        <v>60129.019500000002</v>
      </c>
      <c r="M56" s="218">
        <f>'6a-EOCSCH_WtCalc'!DG66</f>
        <v>65516.109100000001</v>
      </c>
      <c r="N56" s="218">
        <f>'6a-EOCSCH_WtCalc'!DR66</f>
        <v>69526.969400000002</v>
      </c>
      <c r="O56" s="1015">
        <f>'6a-EOCSCH_WtCalc'!EC66</f>
        <v>70732.150099999999</v>
      </c>
      <c r="U56" s="1038"/>
    </row>
    <row r="57" spans="2:21" x14ac:dyDescent="0.25">
      <c r="B57" s="204">
        <v>8</v>
      </c>
      <c r="C57" s="205" t="s">
        <v>88</v>
      </c>
      <c r="D57" s="218">
        <f>'6a-EOCSCH_WtCalc'!H74</f>
        <v>58347.964200000002</v>
      </c>
      <c r="E57" s="218">
        <f>'6a-EOCSCH_WtCalc'!S74</f>
        <v>49475.998699999996</v>
      </c>
      <c r="F57" s="218">
        <f>'6a-EOCSCH_WtCalc'!AD74</f>
        <v>43999.390899999999</v>
      </c>
      <c r="G57" s="218">
        <f>'6a-EOCSCH_WtCalc'!AO74</f>
        <v>48210.001199999999</v>
      </c>
      <c r="H57" s="218">
        <f>'6a-EOCSCH_WtCalc'!AZ74</f>
        <v>46763.568500000001</v>
      </c>
      <c r="I57" s="218">
        <f>'6a-EOCSCH_WtCalc'!BK74</f>
        <v>43305.01</v>
      </c>
      <c r="J57" s="218">
        <f>'6a-EOCSCH_WtCalc'!BV74</f>
        <v>40343.020000000004</v>
      </c>
      <c r="K57" s="218">
        <f>'6a-EOCSCH_WtCalc'!CG74</f>
        <v>28931.059999999998</v>
      </c>
      <c r="L57" s="218">
        <f>'6a-EOCSCH_WtCalc'!CR74</f>
        <v>30272.04</v>
      </c>
      <c r="M57" s="218">
        <f>'6a-EOCSCH_WtCalc'!DG74</f>
        <v>36962.979999999996</v>
      </c>
      <c r="N57" s="218">
        <f>'6a-EOCSCH_WtCalc'!DR74</f>
        <v>37218</v>
      </c>
      <c r="O57" s="1015">
        <f>'6a-EOCSCH_WtCalc'!EC74</f>
        <v>37550</v>
      </c>
      <c r="U57" s="1038"/>
    </row>
    <row r="58" spans="2:21" x14ac:dyDescent="0.25">
      <c r="B58" s="204">
        <v>9</v>
      </c>
      <c r="C58" s="205" t="s">
        <v>89</v>
      </c>
      <c r="D58" s="218">
        <f>'6a-EOCSCH_WtCalc'!H82</f>
        <v>12324.39018</v>
      </c>
      <c r="E58" s="218">
        <f>'6a-EOCSCH_WtCalc'!S82</f>
        <v>11612.0592</v>
      </c>
      <c r="F58" s="218">
        <f>'6a-EOCSCH_WtCalc'!AD82</f>
        <v>9638</v>
      </c>
      <c r="G58" s="218">
        <f>'6a-EOCSCH_WtCalc'!AO82</f>
        <v>9120.0600000000013</v>
      </c>
      <c r="H58" s="218">
        <f>'6a-EOCSCH_WtCalc'!AZ82</f>
        <v>7996.5</v>
      </c>
      <c r="I58" s="218">
        <f>'6a-EOCSCH_WtCalc'!BK82</f>
        <v>7788.95</v>
      </c>
      <c r="J58" s="218">
        <f>'6a-EOCSCH_WtCalc'!BV82</f>
        <v>9311.58</v>
      </c>
      <c r="K58" s="218">
        <f>'6a-EOCSCH_WtCalc'!CG82</f>
        <v>8060</v>
      </c>
      <c r="L58" s="218">
        <f>'6a-EOCSCH_WtCalc'!CR82</f>
        <v>8964.4599999999991</v>
      </c>
      <c r="M58" s="218">
        <f>'6a-EOCSCH_WtCalc'!DG82</f>
        <v>9510.9599999999991</v>
      </c>
      <c r="N58" s="218">
        <f>'6a-EOCSCH_WtCalc'!DR82</f>
        <v>11830.55</v>
      </c>
      <c r="O58" s="1015">
        <f>'6a-EOCSCH_WtCalc'!EC82</f>
        <v>13164</v>
      </c>
      <c r="U58" s="1038"/>
    </row>
    <row r="59" spans="2:21" x14ac:dyDescent="0.25">
      <c r="B59" s="204">
        <v>10</v>
      </c>
      <c r="C59" s="205" t="s">
        <v>90</v>
      </c>
      <c r="D59" s="218">
        <f>'6a-EOCSCH_WtCalc'!H90</f>
        <v>38929.100399999996</v>
      </c>
      <c r="E59" s="218">
        <f>'6a-EOCSCH_WtCalc'!S90</f>
        <v>31949.061300000001</v>
      </c>
      <c r="F59" s="218">
        <f>'6a-EOCSCH_WtCalc'!AD90</f>
        <v>26660.000499999998</v>
      </c>
      <c r="G59" s="218">
        <f>'6a-EOCSCH_WtCalc'!AO90</f>
        <v>24132.9696</v>
      </c>
      <c r="H59" s="218">
        <f>'6a-EOCSCH_WtCalc'!AZ90</f>
        <v>22773.010200000001</v>
      </c>
      <c r="I59" s="218">
        <f>'6a-EOCSCH_WtCalc'!BK90</f>
        <v>22738.0013</v>
      </c>
      <c r="J59" s="218">
        <f>'6a-EOCSCH_WtCalc'!BV90</f>
        <v>20336.009600000001</v>
      </c>
      <c r="K59" s="218">
        <f>'6a-EOCSCH_WtCalc'!CG90</f>
        <v>13226.9997</v>
      </c>
      <c r="L59" s="218">
        <f>'6a-EOCSCH_WtCalc'!CR90</f>
        <v>11743.000400000001</v>
      </c>
      <c r="M59" s="218">
        <f>'6a-EOCSCH_WtCalc'!DG90</f>
        <v>13314</v>
      </c>
      <c r="N59" s="218">
        <f>'6a-EOCSCH_WtCalc'!DR90</f>
        <v>14743.97</v>
      </c>
      <c r="O59" s="1015">
        <f>'6a-EOCSCH_WtCalc'!EC90</f>
        <v>15927</v>
      </c>
      <c r="U59" s="1038"/>
    </row>
    <row r="60" spans="2:21" x14ac:dyDescent="0.25">
      <c r="B60" s="204">
        <v>12</v>
      </c>
      <c r="C60" s="205" t="s">
        <v>91</v>
      </c>
      <c r="D60" s="218">
        <f>'6a-EOCSCH_WtCalc'!H98</f>
        <v>151340.96000000002</v>
      </c>
      <c r="E60" s="218">
        <f>'6a-EOCSCH_WtCalc'!S98</f>
        <v>144909.13</v>
      </c>
      <c r="F60" s="218">
        <f>'6a-EOCSCH_WtCalc'!AD98</f>
        <v>139088.79</v>
      </c>
      <c r="G60" s="218">
        <f>'6a-EOCSCH_WtCalc'!AO98</f>
        <v>140679.43</v>
      </c>
      <c r="H60" s="218">
        <f>'6a-EOCSCH_WtCalc'!AZ98</f>
        <v>135794.97</v>
      </c>
      <c r="I60" s="218">
        <f>'6a-EOCSCH_WtCalc'!BK98</f>
        <v>133489.07</v>
      </c>
      <c r="J60" s="218">
        <f>'6a-EOCSCH_WtCalc'!BV98</f>
        <v>134368.03</v>
      </c>
      <c r="K60" s="218">
        <f>'6a-EOCSCH_WtCalc'!CG98</f>
        <v>119120.06</v>
      </c>
      <c r="L60" s="218">
        <f>'6a-EOCSCH_WtCalc'!CR98</f>
        <v>107843.05</v>
      </c>
      <c r="M60" s="218">
        <f>'6a-EOCSCH_WtCalc'!DG98</f>
        <v>111126.01</v>
      </c>
      <c r="N60" s="218">
        <f>'6a-EOCSCH_WtCalc'!DR98</f>
        <v>117166.94</v>
      </c>
      <c r="O60" s="1015">
        <f>'6a-EOCSCH_WtCalc'!EC98</f>
        <v>125488.08</v>
      </c>
      <c r="U60" s="1038"/>
    </row>
    <row r="61" spans="2:21" x14ac:dyDescent="0.25">
      <c r="B61" s="204">
        <v>13</v>
      </c>
      <c r="C61" s="205" t="s">
        <v>92</v>
      </c>
      <c r="D61" s="218">
        <f>'6a-EOCSCH_WtCalc'!H106</f>
        <v>14491.0002</v>
      </c>
      <c r="E61" s="218">
        <f>'6a-EOCSCH_WtCalc'!S106</f>
        <v>12722.9897</v>
      </c>
      <c r="F61" s="218">
        <f>'6a-EOCSCH_WtCalc'!AD106</f>
        <v>11510.000099999999</v>
      </c>
      <c r="G61" s="218">
        <f>'6a-EOCSCH_WtCalc'!AO106</f>
        <v>11556.9997</v>
      </c>
      <c r="H61" s="218">
        <f>'6a-EOCSCH_WtCalc'!AZ106</f>
        <v>11418.999900000001</v>
      </c>
      <c r="I61" s="218">
        <f>'6a-EOCSCH_WtCalc'!BK106</f>
        <v>10446.980100000001</v>
      </c>
      <c r="J61" s="218">
        <f>'6a-EOCSCH_WtCalc'!BV106</f>
        <v>9073.0007000000005</v>
      </c>
      <c r="K61" s="218">
        <f>'6a-EOCSCH_WtCalc'!CG106</f>
        <v>7312</v>
      </c>
      <c r="L61" s="218">
        <f>'6a-EOCSCH_WtCalc'!CR106</f>
        <v>7786.0002000000004</v>
      </c>
      <c r="M61" s="218">
        <f>'6a-EOCSCH_WtCalc'!DG106</f>
        <v>10089.000100000001</v>
      </c>
      <c r="N61" s="218">
        <f>'6a-EOCSCH_WtCalc'!DR106</f>
        <v>10370</v>
      </c>
      <c r="O61" s="1015">
        <f>'6a-EOCSCH_WtCalc'!EC106</f>
        <v>11139</v>
      </c>
      <c r="U61" s="1038"/>
    </row>
    <row r="62" spans="2:21" x14ac:dyDescent="0.25">
      <c r="B62" s="204">
        <v>14</v>
      </c>
      <c r="C62" s="205" t="s">
        <v>93</v>
      </c>
      <c r="D62" s="218">
        <f>'6a-EOCSCH_WtCalc'!H114</f>
        <v>48315.239499999996</v>
      </c>
      <c r="E62" s="218">
        <f>'6a-EOCSCH_WtCalc'!S114</f>
        <v>44217.83</v>
      </c>
      <c r="F62" s="218">
        <f>'6a-EOCSCH_WtCalc'!AD114</f>
        <v>44593</v>
      </c>
      <c r="G62" s="218">
        <f>'6a-EOCSCH_WtCalc'!AO114</f>
        <v>43162</v>
      </c>
      <c r="H62" s="218">
        <f>'6a-EOCSCH_WtCalc'!AZ114</f>
        <v>38451.040000000001</v>
      </c>
      <c r="I62" s="218">
        <f>'6a-EOCSCH_WtCalc'!BK114</f>
        <v>39615.03</v>
      </c>
      <c r="J62" s="218">
        <f>'6a-EOCSCH_WtCalc'!BV114</f>
        <v>29366</v>
      </c>
      <c r="K62" s="218">
        <f>'6a-EOCSCH_WtCalc'!CG114</f>
        <v>31399</v>
      </c>
      <c r="L62" s="218">
        <f>'6a-EOCSCH_WtCalc'!CR114</f>
        <v>28637.040000000001</v>
      </c>
      <c r="M62" s="218">
        <f>'6a-EOCSCH_WtCalc'!DG114</f>
        <v>31163</v>
      </c>
      <c r="N62" s="218">
        <f>'6a-EOCSCH_WtCalc'!DR114</f>
        <v>34320.979999999996</v>
      </c>
      <c r="O62" s="1015">
        <f>'6a-EOCSCH_WtCalc'!EC114</f>
        <v>36813.040000000001</v>
      </c>
      <c r="U62" s="1038"/>
    </row>
    <row r="63" spans="2:21" x14ac:dyDescent="0.25">
      <c r="B63" s="204">
        <v>15</v>
      </c>
      <c r="C63" s="205" t="s">
        <v>94</v>
      </c>
      <c r="D63" s="218">
        <f>'6a-EOCSCH_WtCalc'!H122</f>
        <v>11117.01</v>
      </c>
      <c r="E63" s="218">
        <f>'6a-EOCSCH_WtCalc'!S122</f>
        <v>11175</v>
      </c>
      <c r="F63" s="218">
        <f>'6a-EOCSCH_WtCalc'!AD122</f>
        <v>11712.03</v>
      </c>
      <c r="G63" s="218">
        <f>'6a-EOCSCH_WtCalc'!AO122</f>
        <v>12497</v>
      </c>
      <c r="H63" s="218">
        <f>'6a-EOCSCH_WtCalc'!AZ122</f>
        <v>11940.04</v>
      </c>
      <c r="I63" s="218">
        <f>'6a-EOCSCH_WtCalc'!BK122</f>
        <v>11609</v>
      </c>
      <c r="J63" s="218">
        <f>'6a-EOCSCH_WtCalc'!BV122</f>
        <v>7951</v>
      </c>
      <c r="K63" s="218">
        <f>'6a-EOCSCH_WtCalc'!CG122</f>
        <v>10848</v>
      </c>
      <c r="L63" s="218">
        <f>'6a-EOCSCH_WtCalc'!CR122</f>
        <v>10455</v>
      </c>
      <c r="M63" s="218">
        <f>'6a-EOCSCH_WtCalc'!DG122</f>
        <v>10339</v>
      </c>
      <c r="N63" s="218">
        <f>'6a-EOCSCH_WtCalc'!DR122</f>
        <v>10408</v>
      </c>
      <c r="O63" s="1015">
        <f>'6a-EOCSCH_WtCalc'!EC122</f>
        <v>9432</v>
      </c>
      <c r="U63" s="1038"/>
    </row>
    <row r="64" spans="2:21" x14ac:dyDescent="0.25">
      <c r="B64" s="204">
        <v>16</v>
      </c>
      <c r="C64" s="205" t="s">
        <v>95</v>
      </c>
      <c r="D64" s="218">
        <f>'6a-EOCSCH_WtCalc'!H130</f>
        <v>25102</v>
      </c>
      <c r="E64" s="218">
        <f>'6a-EOCSCH_WtCalc'!S130</f>
        <v>23610.35</v>
      </c>
      <c r="F64" s="218">
        <f>'6a-EOCSCH_WtCalc'!AD130</f>
        <v>22265</v>
      </c>
      <c r="G64" s="218">
        <f>'6a-EOCSCH_WtCalc'!AO130</f>
        <v>21562</v>
      </c>
      <c r="H64" s="218">
        <f>'6a-EOCSCH_WtCalc'!AZ130</f>
        <v>17891.099999999999</v>
      </c>
      <c r="I64" s="218">
        <f>'6a-EOCSCH_WtCalc'!BK130</f>
        <v>15981.08</v>
      </c>
      <c r="J64" s="218">
        <f>'6a-EOCSCH_WtCalc'!BV130</f>
        <v>9581</v>
      </c>
      <c r="K64" s="218">
        <f>'6a-EOCSCH_WtCalc'!CG130</f>
        <v>11741.869999999999</v>
      </c>
      <c r="L64" s="218">
        <f>'6a-EOCSCH_WtCalc'!CR130</f>
        <v>12304</v>
      </c>
      <c r="M64" s="218">
        <f>'6a-EOCSCH_WtCalc'!DG130</f>
        <v>14016</v>
      </c>
      <c r="N64" s="218">
        <f>'6a-EOCSCH_WtCalc'!DR130</f>
        <v>14554</v>
      </c>
      <c r="O64" s="1015">
        <f>'6a-EOCSCH_WtCalc'!EC130</f>
        <v>14582.01</v>
      </c>
      <c r="U64" s="1038"/>
    </row>
    <row r="65" spans="2:21" x14ac:dyDescent="0.25">
      <c r="B65" s="204">
        <v>17</v>
      </c>
      <c r="C65" s="205" t="s">
        <v>96</v>
      </c>
      <c r="D65" s="218">
        <f>'6a-EOCSCH_WtCalc'!H138</f>
        <v>35905.000599999999</v>
      </c>
      <c r="E65" s="218">
        <f>'6a-EOCSCH_WtCalc'!S138</f>
        <v>33369</v>
      </c>
      <c r="F65" s="218">
        <f>'6a-EOCSCH_WtCalc'!AD138</f>
        <v>32831</v>
      </c>
      <c r="G65" s="218">
        <f>'6a-EOCSCH_WtCalc'!AO138</f>
        <v>31004</v>
      </c>
      <c r="H65" s="218">
        <f>'6a-EOCSCH_WtCalc'!AZ138</f>
        <v>30348</v>
      </c>
      <c r="I65" s="218">
        <f>'6a-EOCSCH_WtCalc'!BK138</f>
        <v>28321.02</v>
      </c>
      <c r="J65" s="218">
        <f>'6a-EOCSCH_WtCalc'!BV138</f>
        <v>16900</v>
      </c>
      <c r="K65" s="218">
        <f>'6a-EOCSCH_WtCalc'!CG138</f>
        <v>20522</v>
      </c>
      <c r="L65" s="218">
        <f>'6a-EOCSCH_WtCalc'!CR138</f>
        <v>20087</v>
      </c>
      <c r="M65" s="218">
        <f>'6a-EOCSCH_WtCalc'!DG138</f>
        <v>21420</v>
      </c>
      <c r="N65" s="218">
        <f>'6a-EOCSCH_WtCalc'!DR138</f>
        <v>24410</v>
      </c>
      <c r="O65" s="1015">
        <f>'6a-EOCSCH_WtCalc'!EC138</f>
        <v>26237.01</v>
      </c>
      <c r="U65" s="1038"/>
    </row>
    <row r="66" spans="2:21" x14ac:dyDescent="0.25">
      <c r="B66" s="204">
        <v>18</v>
      </c>
      <c r="C66" s="205" t="s">
        <v>97</v>
      </c>
      <c r="D66" s="218">
        <f>'6a-EOCSCH_WtCalc'!H146</f>
        <v>492252</v>
      </c>
      <c r="E66" s="218">
        <f>'6a-EOCSCH_WtCalc'!S146</f>
        <v>460762.00050000002</v>
      </c>
      <c r="F66" s="218">
        <f>'6a-EOCSCH_WtCalc'!AD146</f>
        <v>434398.83409999998</v>
      </c>
      <c r="G66" s="218">
        <f>'6a-EOCSCH_WtCalc'!AO146</f>
        <v>407948.9987</v>
      </c>
      <c r="H66" s="218">
        <f>'6a-EOCSCH_WtCalc'!AZ146</f>
        <v>389529.0196</v>
      </c>
      <c r="I66" s="218">
        <f>'6a-EOCSCH_WtCalc'!BK146</f>
        <v>380526</v>
      </c>
      <c r="J66" s="218">
        <f>'6a-EOCSCH_WtCalc'!BV146</f>
        <v>359287.98179999995</v>
      </c>
      <c r="K66" s="218">
        <f>'6a-EOCSCH_WtCalc'!CG146</f>
        <v>323978.94919999997</v>
      </c>
      <c r="L66" s="218">
        <f>'6a-EOCSCH_WtCalc'!CR146</f>
        <v>292426</v>
      </c>
      <c r="M66" s="218">
        <f>'6a-EOCSCH_WtCalc'!DG146</f>
        <v>304588.15030000004</v>
      </c>
      <c r="N66" s="218">
        <f>'6a-EOCSCH_WtCalc'!DR146</f>
        <v>305722.99939999997</v>
      </c>
      <c r="O66" s="1015">
        <f>'6a-EOCSCH_WtCalc'!EC146</f>
        <v>314525.00109999999</v>
      </c>
      <c r="U66" s="1038"/>
    </row>
    <row r="67" spans="2:21" x14ac:dyDescent="0.25">
      <c r="B67" s="204">
        <v>19</v>
      </c>
      <c r="C67" s="205" t="s">
        <v>98</v>
      </c>
      <c r="D67" s="218">
        <f>'6a-EOCSCH_WtCalc'!H154</f>
        <v>47443.006399999998</v>
      </c>
      <c r="E67" s="218">
        <f>'6a-EOCSCH_WtCalc'!S154</f>
        <v>45892.999000000003</v>
      </c>
      <c r="F67" s="218">
        <f>'6a-EOCSCH_WtCalc'!AD154</f>
        <v>45958.593800000002</v>
      </c>
      <c r="G67" s="218">
        <f>'6a-EOCSCH_WtCalc'!AO154</f>
        <v>46627</v>
      </c>
      <c r="H67" s="218">
        <f>'6a-EOCSCH_WtCalc'!AZ154</f>
        <v>46231</v>
      </c>
      <c r="I67" s="218">
        <f>'6a-EOCSCH_WtCalc'!BK154</f>
        <v>44529</v>
      </c>
      <c r="J67" s="218">
        <f>'6a-EOCSCH_WtCalc'!BV154</f>
        <v>43069.001900000003</v>
      </c>
      <c r="K67" s="218">
        <f>'6a-EOCSCH_WtCalc'!CG154</f>
        <v>36259.000100000005</v>
      </c>
      <c r="L67" s="218">
        <f>'6a-EOCSCH_WtCalc'!CR154</f>
        <v>32009</v>
      </c>
      <c r="M67" s="218">
        <f>'6a-EOCSCH_WtCalc'!DG154</f>
        <v>33437.998</v>
      </c>
      <c r="N67" s="218">
        <f>'6a-EOCSCH_WtCalc'!DR154</f>
        <v>32983</v>
      </c>
      <c r="O67" s="1015">
        <f>'6a-EOCSCH_WtCalc'!EC154</f>
        <v>35119</v>
      </c>
      <c r="U67" s="1038"/>
    </row>
    <row r="68" spans="2:21" x14ac:dyDescent="0.25">
      <c r="B68" s="204">
        <v>20</v>
      </c>
      <c r="C68" s="205" t="s">
        <v>99</v>
      </c>
      <c r="D68" s="218">
        <f>'6a-EOCSCH_WtCalc'!H162</f>
        <v>24673.995800000001</v>
      </c>
      <c r="E68" s="218">
        <f>'6a-EOCSCH_WtCalc'!S162</f>
        <v>21365.9925</v>
      </c>
      <c r="F68" s="218">
        <f>'6a-EOCSCH_WtCalc'!AD162</f>
        <v>20413.996800000001</v>
      </c>
      <c r="G68" s="218">
        <f>'6a-EOCSCH_WtCalc'!AO162</f>
        <v>20933.031199999998</v>
      </c>
      <c r="H68" s="218">
        <f>'6a-EOCSCH_WtCalc'!AZ162</f>
        <v>18059.9974</v>
      </c>
      <c r="I68" s="218">
        <f>'6a-EOCSCH_WtCalc'!BK162</f>
        <v>15921.9908</v>
      </c>
      <c r="J68" s="218">
        <f>'6a-EOCSCH_WtCalc'!BV162</f>
        <v>15097.0155</v>
      </c>
      <c r="K68" s="218">
        <f>'6a-EOCSCH_WtCalc'!CG162</f>
        <v>12464.9964</v>
      </c>
      <c r="L68" s="218">
        <f>'6a-EOCSCH_WtCalc'!CR162</f>
        <v>12256.0028</v>
      </c>
      <c r="M68" s="218">
        <f>'6a-EOCSCH_WtCalc'!DG162</f>
        <v>12245.0126</v>
      </c>
      <c r="N68" s="218">
        <f>'6a-EOCSCH_WtCalc'!DR162</f>
        <v>12247.999599999999</v>
      </c>
      <c r="O68" s="1015">
        <f>'6a-EOCSCH_WtCalc'!EC162</f>
        <v>12426.996999999999</v>
      </c>
      <c r="U68" s="1038"/>
    </row>
    <row r="69" spans="2:21" x14ac:dyDescent="0.25">
      <c r="B69" s="204">
        <v>21</v>
      </c>
      <c r="C69" s="205" t="s">
        <v>100</v>
      </c>
      <c r="D69" s="218">
        <f>'6a-EOCSCH_WtCalc'!H170</f>
        <v>11481</v>
      </c>
      <c r="E69" s="218">
        <f>'6a-EOCSCH_WtCalc'!S170</f>
        <v>13338.5013</v>
      </c>
      <c r="F69" s="218">
        <f>'6a-EOCSCH_WtCalc'!AD170</f>
        <v>13278</v>
      </c>
      <c r="G69" s="218">
        <f>'6a-EOCSCH_WtCalc'!AO170</f>
        <v>13723.5</v>
      </c>
      <c r="H69" s="218">
        <f>'6a-EOCSCH_WtCalc'!AZ170</f>
        <v>14368.0003</v>
      </c>
      <c r="I69" s="218">
        <f>'6a-EOCSCH_WtCalc'!BK170</f>
        <v>14114.500400000001</v>
      </c>
      <c r="J69" s="218">
        <f>'6a-EOCSCH_WtCalc'!BV170</f>
        <v>11656.00045</v>
      </c>
      <c r="K69" s="218">
        <f>'6a-EOCSCH_WtCalc'!CG170</f>
        <v>9253</v>
      </c>
      <c r="L69" s="218">
        <f>'6a-EOCSCH_WtCalc'!CR170</f>
        <v>8764</v>
      </c>
      <c r="M69" s="218">
        <f>'6a-EOCSCH_WtCalc'!DG170</f>
        <v>10636.52</v>
      </c>
      <c r="N69" s="218">
        <f>'6a-EOCSCH_WtCalc'!DR170</f>
        <v>8510.48</v>
      </c>
      <c r="O69" s="1015">
        <f>'6a-EOCSCH_WtCalc'!EC170</f>
        <v>8247.0505000000012</v>
      </c>
      <c r="U69" s="1038"/>
    </row>
    <row r="70" spans="2:21" x14ac:dyDescent="0.25">
      <c r="B70" s="204">
        <v>22</v>
      </c>
      <c r="C70" s="205" t="s">
        <v>101</v>
      </c>
      <c r="D70" s="218">
        <f>'6a-EOCSCH_WtCalc'!H178</f>
        <v>48558.993799999997</v>
      </c>
      <c r="E70" s="218">
        <f>'6a-EOCSCH_WtCalc'!S178</f>
        <v>47282.003700000001</v>
      </c>
      <c r="F70" s="218">
        <f>'6a-EOCSCH_WtCalc'!AD178</f>
        <v>47024.008800000003</v>
      </c>
      <c r="G70" s="218">
        <f>'6a-EOCSCH_WtCalc'!AO178</f>
        <v>47685.998899999999</v>
      </c>
      <c r="H70" s="218">
        <f>'6a-EOCSCH_WtCalc'!AZ178</f>
        <v>45499.000499999995</v>
      </c>
      <c r="I70" s="218">
        <f>'6a-EOCSCH_WtCalc'!BK178</f>
        <v>41136.5</v>
      </c>
      <c r="J70" s="218">
        <f>'6a-EOCSCH_WtCalc'!BV178</f>
        <v>42983.0003</v>
      </c>
      <c r="K70" s="218">
        <f>'6a-EOCSCH_WtCalc'!CG178</f>
        <v>36993</v>
      </c>
      <c r="L70" s="218">
        <f>'6a-EOCSCH_WtCalc'!CR178</f>
        <v>34681</v>
      </c>
      <c r="M70" s="218">
        <f>'6a-EOCSCH_WtCalc'!DG178</f>
        <v>36856</v>
      </c>
      <c r="N70" s="218">
        <f>'6a-EOCSCH_WtCalc'!DR178</f>
        <v>38089</v>
      </c>
      <c r="O70" s="1015">
        <f>'6a-EOCSCH_WtCalc'!EC178</f>
        <v>42369.000899999999</v>
      </c>
      <c r="U70" s="1038"/>
    </row>
    <row r="71" spans="2:21" x14ac:dyDescent="0.25">
      <c r="B71" s="204">
        <v>23</v>
      </c>
      <c r="C71" s="205" t="s">
        <v>103</v>
      </c>
      <c r="D71" s="218">
        <f>'6a-EOCSCH_WtCalc'!H186</f>
        <v>139779.49920000002</v>
      </c>
      <c r="E71" s="218">
        <f>'6a-EOCSCH_WtCalc'!S186</f>
        <v>135764.49650000001</v>
      </c>
      <c r="F71" s="218">
        <f>'6a-EOCSCH_WtCalc'!AD186</f>
        <v>135789.99469999998</v>
      </c>
      <c r="G71" s="218">
        <f>'6a-EOCSCH_WtCalc'!AO186</f>
        <v>134806.50449999998</v>
      </c>
      <c r="H71" s="218">
        <f>'6a-EOCSCH_WtCalc'!AZ186</f>
        <v>126457.00569999999</v>
      </c>
      <c r="I71" s="218">
        <f>'6a-EOCSCH_WtCalc'!BK186</f>
        <v>118082.5036</v>
      </c>
      <c r="J71" s="218">
        <f>'6a-EOCSCH_WtCalc'!BV186</f>
        <v>119307.0028</v>
      </c>
      <c r="K71" s="218">
        <f>'6a-EOCSCH_WtCalc'!CG186</f>
        <v>89011.502099999998</v>
      </c>
      <c r="L71" s="218">
        <f>'6a-EOCSCH_WtCalc'!CR186</f>
        <v>93972.4948</v>
      </c>
      <c r="M71" s="218">
        <f>'6a-EOCSCH_WtCalc'!DG186</f>
        <v>99486.491199999989</v>
      </c>
      <c r="N71" s="218">
        <f>'6a-EOCSCH_WtCalc'!DR186</f>
        <v>99241.499299999996</v>
      </c>
      <c r="O71" s="1015">
        <f>'6a-EOCSCH_WtCalc'!EC186</f>
        <v>103625.50109999999</v>
      </c>
      <c r="U71" s="1038"/>
    </row>
    <row r="72" spans="2:21" x14ac:dyDescent="0.25">
      <c r="B72" s="204">
        <v>24</v>
      </c>
      <c r="C72" s="205" t="s">
        <v>104</v>
      </c>
      <c r="D72" s="218">
        <f>'6a-EOCSCH_WtCalc'!H194</f>
        <v>92406.954800000007</v>
      </c>
      <c r="E72" s="218">
        <f>'6a-EOCSCH_WtCalc'!S194</f>
        <v>84562.501499999998</v>
      </c>
      <c r="F72" s="218">
        <f>'6a-EOCSCH_WtCalc'!AD194</f>
        <v>77971.490699999995</v>
      </c>
      <c r="G72" s="218">
        <f>'6a-EOCSCH_WtCalc'!AO194</f>
        <v>77001</v>
      </c>
      <c r="H72" s="218">
        <f>'6a-EOCSCH_WtCalc'!AZ194</f>
        <v>71193.5101</v>
      </c>
      <c r="I72" s="218">
        <f>'6a-EOCSCH_WtCalc'!BK194</f>
        <v>65841.004300000001</v>
      </c>
      <c r="J72" s="218">
        <f>'6a-EOCSCH_WtCalc'!BV194</f>
        <v>58782.992200000001</v>
      </c>
      <c r="K72" s="218">
        <f>'6a-EOCSCH_WtCalc'!CG194</f>
        <v>48576.499199999998</v>
      </c>
      <c r="L72" s="218">
        <f>'6a-EOCSCH_WtCalc'!CR194</f>
        <v>47220</v>
      </c>
      <c r="M72" s="218">
        <f>'6a-EOCSCH_WtCalc'!DG194</f>
        <v>46033.0026</v>
      </c>
      <c r="N72" s="218">
        <f>'6a-EOCSCH_WtCalc'!DR194</f>
        <v>49355.994500000001</v>
      </c>
      <c r="O72" s="1015">
        <f>'6a-EOCSCH_WtCalc'!EC194</f>
        <v>52288.507100000003</v>
      </c>
      <c r="U72" s="1038"/>
    </row>
    <row r="73" spans="2:21" x14ac:dyDescent="0.25">
      <c r="B73" s="204">
        <v>25</v>
      </c>
      <c r="C73" s="205" t="s">
        <v>102</v>
      </c>
      <c r="D73" s="218">
        <f>'6a-EOCSCH_WtCalc'!H202</f>
        <v>26783.1</v>
      </c>
      <c r="E73" s="218">
        <f>'6a-EOCSCH_WtCalc'!S202</f>
        <v>25951.990099999999</v>
      </c>
      <c r="F73" s="218">
        <f>'6a-EOCSCH_WtCalc'!AD202</f>
        <v>27078.002</v>
      </c>
      <c r="G73" s="218">
        <f>'6a-EOCSCH_WtCalc'!AO202</f>
        <v>28880</v>
      </c>
      <c r="H73" s="218">
        <f>'6a-EOCSCH_WtCalc'!AZ202</f>
        <v>28764</v>
      </c>
      <c r="I73" s="218">
        <f>'6a-EOCSCH_WtCalc'!BK202</f>
        <v>25545</v>
      </c>
      <c r="J73" s="218">
        <f>'6a-EOCSCH_WtCalc'!BV202</f>
        <v>25128</v>
      </c>
      <c r="K73" s="218">
        <f>'6a-EOCSCH_WtCalc'!CG202</f>
        <v>18663</v>
      </c>
      <c r="L73" s="218">
        <f>'6a-EOCSCH_WtCalc'!CR202</f>
        <v>18646</v>
      </c>
      <c r="M73" s="218">
        <f>'6a-EOCSCH_WtCalc'!DG202</f>
        <v>19742</v>
      </c>
      <c r="N73" s="218">
        <f>'6a-EOCSCH_WtCalc'!DR202</f>
        <v>18462</v>
      </c>
      <c r="O73" s="1015">
        <f>'6a-EOCSCH_WtCalc'!EC202</f>
        <v>19357.43</v>
      </c>
      <c r="U73" s="1038"/>
    </row>
    <row r="74" spans="2:21" x14ac:dyDescent="0.25">
      <c r="D74" s="239"/>
      <c r="E74" s="239"/>
      <c r="F74" s="239"/>
      <c r="G74" s="239"/>
      <c r="H74" s="239"/>
      <c r="I74" s="239"/>
      <c r="J74" s="239"/>
      <c r="K74" s="239"/>
      <c r="L74" s="239"/>
      <c r="M74" s="239"/>
    </row>
    <row r="75" spans="2:21" x14ac:dyDescent="0.25">
      <c r="B75" t="s">
        <v>609</v>
      </c>
      <c r="L75" s="34" t="s">
        <v>607</v>
      </c>
      <c r="M75" s="34" t="s">
        <v>608</v>
      </c>
      <c r="N75" s="34" t="s">
        <v>604</v>
      </c>
      <c r="O75" s="34" t="s">
        <v>679</v>
      </c>
    </row>
    <row r="77" spans="2:21" x14ac:dyDescent="0.25">
      <c r="B77" s="1322" t="s">
        <v>484</v>
      </c>
      <c r="C77" s="1323"/>
      <c r="D77" s="1323"/>
      <c r="E77" s="1323"/>
      <c r="F77" s="1323"/>
      <c r="G77" s="1323"/>
      <c r="H77" s="1323"/>
      <c r="I77" s="1323"/>
      <c r="J77" s="1323"/>
      <c r="K77" s="1323"/>
      <c r="L77" s="1323"/>
      <c r="M77" s="1323"/>
      <c r="N77" s="1323"/>
      <c r="O77" s="1323"/>
    </row>
    <row r="78" spans="2:21" x14ac:dyDescent="0.25">
      <c r="B78" s="1016" t="s">
        <v>191</v>
      </c>
      <c r="C78" s="1017"/>
      <c r="D78" s="1009">
        <v>2014</v>
      </c>
      <c r="E78" s="1009">
        <v>2015</v>
      </c>
      <c r="F78" s="1009">
        <v>2016</v>
      </c>
      <c r="G78" s="1009">
        <v>2017</v>
      </c>
      <c r="H78" s="1009">
        <v>2018</v>
      </c>
      <c r="I78" s="1009">
        <v>2019</v>
      </c>
      <c r="J78" s="1009">
        <v>2020</v>
      </c>
      <c r="K78" s="1009">
        <v>2021</v>
      </c>
      <c r="L78" s="1018">
        <v>2022</v>
      </c>
      <c r="M78" s="211">
        <v>2023</v>
      </c>
      <c r="N78" s="211">
        <v>2024</v>
      </c>
      <c r="O78" s="211">
        <v>2025</v>
      </c>
    </row>
    <row r="79" spans="2:21" x14ac:dyDescent="0.25">
      <c r="B79" s="206" t="s">
        <v>192</v>
      </c>
      <c r="C79" s="207" t="s">
        <v>51</v>
      </c>
      <c r="D79" s="210">
        <f>SUM(D80:D103)</f>
        <v>703958101.96503472</v>
      </c>
      <c r="E79" s="210">
        <f>SUM(E80:E103)</f>
        <v>685266900.42931485</v>
      </c>
      <c r="F79" s="210">
        <f t="shared" ref="F79:M79" si="15">SUM(F80:F103)</f>
        <v>680519969.04783702</v>
      </c>
      <c r="G79" s="210">
        <f t="shared" si="15"/>
        <v>668850232.09165299</v>
      </c>
      <c r="H79" s="210">
        <f t="shared" si="15"/>
        <v>643829164.06032395</v>
      </c>
      <c r="I79" s="210">
        <f t="shared" si="15"/>
        <v>621910352.80217695</v>
      </c>
      <c r="J79" s="210">
        <f t="shared" si="15"/>
        <v>539461855.34837949</v>
      </c>
      <c r="K79" s="210">
        <f t="shared" si="15"/>
        <v>560381335.52829492</v>
      </c>
      <c r="L79" s="210">
        <f t="shared" si="15"/>
        <v>550240986.31434488</v>
      </c>
      <c r="M79" s="210">
        <f t="shared" si="15"/>
        <v>559671795.47689009</v>
      </c>
      <c r="N79" s="210">
        <f t="shared" ref="N79:O79" si="16">SUM(N80:N103)</f>
        <v>575265505.55642474</v>
      </c>
      <c r="O79" s="210">
        <f t="shared" si="16"/>
        <v>599901087.50239801</v>
      </c>
    </row>
    <row r="80" spans="2:21" x14ac:dyDescent="0.25">
      <c r="B80" s="204">
        <v>1</v>
      </c>
      <c r="C80" s="33" t="s">
        <v>73</v>
      </c>
      <c r="D80" s="218">
        <f>'6a-EOCSCH_WtCalc'!M18</f>
        <v>23699595.088599999</v>
      </c>
      <c r="E80" s="218">
        <f>'6a-EOCSCH_WtCalc'!X18</f>
        <v>23457044.823399998</v>
      </c>
      <c r="F80" s="218">
        <f>'6a-EOCSCH_WtCalc'!AI18</f>
        <v>24007572.576200001</v>
      </c>
      <c r="G80" s="218">
        <f>'6a-EOCSCH_WtCalc'!AT18</f>
        <v>23896962.377000004</v>
      </c>
      <c r="H80" s="218">
        <f>'6a-EOCSCH_WtCalc'!BE18</f>
        <v>21419146.046599999</v>
      </c>
      <c r="I80" s="218">
        <f>'6a-EOCSCH_WtCalc'!BP18</f>
        <v>20654462.8682</v>
      </c>
      <c r="J80" s="218">
        <f>'6a-EOCSCH_WtCalc'!CA18</f>
        <v>19603670.215799998</v>
      </c>
      <c r="K80" s="218">
        <f>'6a-EOCSCH_WtCalc'!CL18</f>
        <v>19888556.0035</v>
      </c>
      <c r="L80" s="218">
        <f>'6a-EOCSCH_WtCalc'!CW18</f>
        <v>19765412.3266</v>
      </c>
      <c r="M80" s="218">
        <f>'6a-EOCSCH_WtCalc'!DL18</f>
        <v>19957617.854699999</v>
      </c>
      <c r="N80" s="218">
        <f>'6a-EOCSCH_WtCalc'!DW18</f>
        <v>20555720.4564</v>
      </c>
      <c r="O80" s="1015">
        <f>'6a-EOCSCH_WtCalc'!EH18</f>
        <v>21481536.903999999</v>
      </c>
    </row>
    <row r="81" spans="2:15" x14ac:dyDescent="0.25">
      <c r="B81" s="204">
        <v>2</v>
      </c>
      <c r="C81" s="33" t="s">
        <v>82</v>
      </c>
      <c r="D81" s="218">
        <f>'6a-EOCSCH_WtCalc'!M26</f>
        <v>135104254.92385</v>
      </c>
      <c r="E81" s="218">
        <f>'6a-EOCSCH_WtCalc'!X26</f>
        <v>131078525.125241</v>
      </c>
      <c r="F81" s="218">
        <f>'6a-EOCSCH_WtCalc'!AI26</f>
        <v>127465095.84614301</v>
      </c>
      <c r="G81" s="218">
        <f>'6a-EOCSCH_WtCalc'!AT26</f>
        <v>124219293.90149301</v>
      </c>
      <c r="H81" s="218">
        <f>'6a-EOCSCH_WtCalc'!BE26</f>
        <v>121522729.851551</v>
      </c>
      <c r="I81" s="218">
        <f>'6a-EOCSCH_WtCalc'!BP26</f>
        <v>118883352.21875101</v>
      </c>
      <c r="J81" s="218">
        <f>'6a-EOCSCH_WtCalc'!CA26</f>
        <v>118467715.85289899</v>
      </c>
      <c r="K81" s="218">
        <f>'6a-EOCSCH_WtCalc'!CL26</f>
        <v>121275383.19659999</v>
      </c>
      <c r="L81" s="218">
        <f>'6a-EOCSCH_WtCalc'!CW26</f>
        <v>117316933.99100199</v>
      </c>
      <c r="M81" s="218">
        <f>'6a-EOCSCH_WtCalc'!DL26</f>
        <v>119433984.261729</v>
      </c>
      <c r="N81" s="218">
        <f>'6a-EOCSCH_WtCalc'!DW26</f>
        <v>122953372.53310001</v>
      </c>
      <c r="O81" s="1015">
        <f>'6a-EOCSCH_WtCalc'!EH26</f>
        <v>129974036.06062999</v>
      </c>
    </row>
    <row r="82" spans="2:15" x14ac:dyDescent="0.25">
      <c r="B82" s="204">
        <v>3</v>
      </c>
      <c r="C82" s="33" t="s">
        <v>83</v>
      </c>
      <c r="D82" s="218">
        <f>'6a-EOCSCH_WtCalc'!M34</f>
        <v>218995007.72461501</v>
      </c>
      <c r="E82" s="218">
        <f>'6a-EOCSCH_WtCalc'!X34</f>
        <v>216823328.95515999</v>
      </c>
      <c r="F82" s="218">
        <f>'6a-EOCSCH_WtCalc'!AI34</f>
        <v>219767179.2184</v>
      </c>
      <c r="G82" s="218">
        <f>'6a-EOCSCH_WtCalc'!AT34</f>
        <v>214733041.98539999</v>
      </c>
      <c r="H82" s="218">
        <f>'6a-EOCSCH_WtCalc'!BE34</f>
        <v>206424013.80576003</v>
      </c>
      <c r="I82" s="218">
        <f>'6a-EOCSCH_WtCalc'!BP34</f>
        <v>201862042.10165</v>
      </c>
      <c r="J82" s="218">
        <f>'6a-EOCSCH_WtCalc'!CA34</f>
        <v>137291215.63970602</v>
      </c>
      <c r="K82" s="218">
        <f>'6a-EOCSCH_WtCalc'!CL34</f>
        <v>180458379.47930798</v>
      </c>
      <c r="L82" s="218">
        <f>'6a-EOCSCH_WtCalc'!CW34</f>
        <v>181928858.40028298</v>
      </c>
      <c r="M82" s="218">
        <f>'6a-EOCSCH_WtCalc'!DL34</f>
        <v>179802242.66254199</v>
      </c>
      <c r="N82" s="218">
        <f>'6a-EOCSCH_WtCalc'!DW34</f>
        <v>184416456.89762166</v>
      </c>
      <c r="O82" s="1015">
        <f>'6a-EOCSCH_WtCalc'!EH34</f>
        <v>189827056.80486998</v>
      </c>
    </row>
    <row r="83" spans="2:15" x14ac:dyDescent="0.25">
      <c r="B83" s="204">
        <v>4</v>
      </c>
      <c r="C83" s="33" t="s">
        <v>84</v>
      </c>
      <c r="D83" s="218">
        <f>'6a-EOCSCH_WtCalc'!M42</f>
        <v>34858482.476768002</v>
      </c>
      <c r="E83" s="218">
        <f>'6a-EOCSCH_WtCalc'!X42</f>
        <v>35925325.845609002</v>
      </c>
      <c r="F83" s="218">
        <f>'6a-EOCSCH_WtCalc'!AI42</f>
        <v>37127334.736361995</v>
      </c>
      <c r="G83" s="218">
        <f>'6a-EOCSCH_WtCalc'!AT42</f>
        <v>36883487.585078001</v>
      </c>
      <c r="H83" s="218">
        <f>'6a-EOCSCH_WtCalc'!BE42</f>
        <v>37760303.747699998</v>
      </c>
      <c r="I83" s="218">
        <f>'6a-EOCSCH_WtCalc'!BP42</f>
        <v>35957746.035134003</v>
      </c>
      <c r="J83" s="218">
        <f>'6a-EOCSCH_WtCalc'!CA42</f>
        <v>34965275.116223998</v>
      </c>
      <c r="K83" s="218">
        <f>'6a-EOCSCH_WtCalc'!CL42</f>
        <v>35435654.279296994</v>
      </c>
      <c r="L83" s="218">
        <f>'6a-EOCSCH_WtCalc'!CW42</f>
        <v>33290726.219800003</v>
      </c>
      <c r="M83" s="218">
        <f>'6a-EOCSCH_WtCalc'!DL42</f>
        <v>34898776.806405999</v>
      </c>
      <c r="N83" s="218">
        <f>'6a-EOCSCH_WtCalc'!DW42</f>
        <v>37307438.695238002</v>
      </c>
      <c r="O83" s="1015">
        <f>'6a-EOCSCH_WtCalc'!EH42</f>
        <v>40868377.097002</v>
      </c>
    </row>
    <row r="84" spans="2:15" x14ac:dyDescent="0.25">
      <c r="B84" s="204">
        <v>5</v>
      </c>
      <c r="C84" s="33" t="s">
        <v>85</v>
      </c>
      <c r="D84" s="218">
        <f>'6a-EOCSCH_WtCalc'!M50</f>
        <v>31435485.616397001</v>
      </c>
      <c r="E84" s="218">
        <f>'6a-EOCSCH_WtCalc'!X50</f>
        <v>31472516.556290999</v>
      </c>
      <c r="F84" s="218">
        <f>'6a-EOCSCH_WtCalc'!AI50</f>
        <v>32728645.506356999</v>
      </c>
      <c r="G84" s="218">
        <f>'6a-EOCSCH_WtCalc'!AT50</f>
        <v>32445378.436472997</v>
      </c>
      <c r="H84" s="218">
        <f>'6a-EOCSCH_WtCalc'!BE50</f>
        <v>31724284.063299008</v>
      </c>
      <c r="I84" s="218">
        <f>'6a-EOCSCH_WtCalc'!BP50</f>
        <v>30066267.933933996</v>
      </c>
      <c r="J84" s="218">
        <f>'6a-EOCSCH_WtCalc'!CA50</f>
        <v>27120858.787781</v>
      </c>
      <c r="K84" s="218">
        <f>'6a-EOCSCH_WtCalc'!CL50</f>
        <v>27178479.855199996</v>
      </c>
      <c r="L84" s="218">
        <f>'6a-EOCSCH_WtCalc'!CW50</f>
        <v>26448697.877799995</v>
      </c>
      <c r="M84" s="218">
        <f>'6a-EOCSCH_WtCalc'!DL50</f>
        <v>26316585.989199996</v>
      </c>
      <c r="N84" s="218">
        <f>'6a-EOCSCH_WtCalc'!DW50</f>
        <v>25947936.489124</v>
      </c>
      <c r="O84" s="1015">
        <f>'6a-EOCSCH_WtCalc'!EH50</f>
        <v>25855808.926169999</v>
      </c>
    </row>
    <row r="85" spans="2:15" x14ac:dyDescent="0.25">
      <c r="B85" s="204">
        <v>6</v>
      </c>
      <c r="C85" s="33" t="s">
        <v>86</v>
      </c>
      <c r="D85" s="218">
        <f>'6a-EOCSCH_WtCalc'!M58</f>
        <v>6613066.9343320001</v>
      </c>
      <c r="E85" s="218">
        <f>'6a-EOCSCH_WtCalc'!X58</f>
        <v>5466391.5153670004</v>
      </c>
      <c r="F85" s="218">
        <f>'6a-EOCSCH_WtCalc'!AI58</f>
        <v>4574774.7587669995</v>
      </c>
      <c r="G85" s="218">
        <f>'6a-EOCSCH_WtCalc'!AT58</f>
        <v>4808294.4692989998</v>
      </c>
      <c r="H85" s="218">
        <f>'6a-EOCSCH_WtCalc'!BE58</f>
        <v>5009170.4963710001</v>
      </c>
      <c r="I85" s="218">
        <f>'6a-EOCSCH_WtCalc'!BP58</f>
        <v>4982137.59</v>
      </c>
      <c r="J85" s="218">
        <f>'6a-EOCSCH_WtCalc'!CA58</f>
        <v>4981117.5757340007</v>
      </c>
      <c r="K85" s="218">
        <f>'6a-EOCSCH_WtCalc'!CL58</f>
        <v>4795175.8449999997</v>
      </c>
      <c r="L85" s="218">
        <f>'6a-EOCSCH_WtCalc'!CW58</f>
        <v>4684269.7961010002</v>
      </c>
      <c r="M85" s="218">
        <f>'6a-EOCSCH_WtCalc'!DL58</f>
        <v>4577995.3900000006</v>
      </c>
      <c r="N85" s="218">
        <f>'6a-EOCSCH_WtCalc'!DW58</f>
        <v>5320749.4303670004</v>
      </c>
      <c r="O85" s="1015">
        <f>'6a-EOCSCH_WtCalc'!EH58</f>
        <v>5873001.7850000001</v>
      </c>
    </row>
    <row r="86" spans="2:15" x14ac:dyDescent="0.25">
      <c r="B86" s="204">
        <v>7</v>
      </c>
      <c r="C86" s="33" t="s">
        <v>87</v>
      </c>
      <c r="D86" s="218">
        <f>'6a-EOCSCH_WtCalc'!M66</f>
        <v>21073568.368729003</v>
      </c>
      <c r="E86" s="218">
        <f>'6a-EOCSCH_WtCalc'!X66</f>
        <v>22411923.416166998</v>
      </c>
      <c r="F86" s="218">
        <f>'6a-EOCSCH_WtCalc'!AI66</f>
        <v>25455945.309100002</v>
      </c>
      <c r="G86" s="218">
        <f>'6a-EOCSCH_WtCalc'!AT66</f>
        <v>26302840.752064001</v>
      </c>
      <c r="H86" s="218">
        <f>'6a-EOCSCH_WtCalc'!BE66</f>
        <v>23897827.532168999</v>
      </c>
      <c r="I86" s="218">
        <f>'6a-EOCSCH_WtCalc'!BP66</f>
        <v>21798111.353073001</v>
      </c>
      <c r="J86" s="218">
        <f>'6a-EOCSCH_WtCalc'!CA66</f>
        <v>21354082.076967999</v>
      </c>
      <c r="K86" s="218">
        <f>'6a-EOCSCH_WtCalc'!CL66</f>
        <v>21522131.481901001</v>
      </c>
      <c r="L86" s="218">
        <f>'6a-EOCSCH_WtCalc'!CW66</f>
        <v>22200678.153264999</v>
      </c>
      <c r="M86" s="218">
        <f>'6a-EOCSCH_WtCalc'!DL66</f>
        <v>22544106.511897005</v>
      </c>
      <c r="N86" s="218">
        <f>'6a-EOCSCH_WtCalc'!DW66</f>
        <v>23133092.083797999</v>
      </c>
      <c r="O86" s="1015">
        <f>'6a-EOCSCH_WtCalc'!EH66</f>
        <v>23415854.502866998</v>
      </c>
    </row>
    <row r="87" spans="2:15" x14ac:dyDescent="0.25">
      <c r="B87" s="204">
        <v>8</v>
      </c>
      <c r="C87" s="33" t="s">
        <v>88</v>
      </c>
      <c r="D87" s="218">
        <f>'6a-EOCSCH_WtCalc'!M74</f>
        <v>12530890.262814</v>
      </c>
      <c r="E87" s="218">
        <f>'6a-EOCSCH_WtCalc'!X74</f>
        <v>10450419.660229001</v>
      </c>
      <c r="F87" s="218">
        <f>'6a-EOCSCH_WtCalc'!AI74</f>
        <v>9147592.7850030009</v>
      </c>
      <c r="G87" s="218">
        <f>'6a-EOCSCH_WtCalc'!AT74</f>
        <v>9763671.0044039991</v>
      </c>
      <c r="H87" s="218">
        <f>'6a-EOCSCH_WtCalc'!BE74</f>
        <v>9482384.8103950005</v>
      </c>
      <c r="I87" s="218">
        <f>'6a-EOCSCH_WtCalc'!BP74</f>
        <v>8750796.2108999994</v>
      </c>
      <c r="J87" s="218">
        <f>'6a-EOCSCH_WtCalc'!CA74</f>
        <v>8185242.4006000003</v>
      </c>
      <c r="K87" s="218">
        <f>'6a-EOCSCH_WtCalc'!CL74</f>
        <v>5912709.1786000002</v>
      </c>
      <c r="L87" s="218">
        <f>'6a-EOCSCH_WtCalc'!CW74</f>
        <v>6176021.0612000003</v>
      </c>
      <c r="M87" s="218">
        <f>'6a-EOCSCH_WtCalc'!DL74</f>
        <v>7609161.0994000006</v>
      </c>
      <c r="N87" s="218">
        <f>'6a-EOCSCH_WtCalc'!DW74</f>
        <v>7675277.9199999999</v>
      </c>
      <c r="O87" s="1015">
        <f>'6a-EOCSCH_WtCalc'!EH74</f>
        <v>7696867.7400000002</v>
      </c>
    </row>
    <row r="88" spans="2:15" x14ac:dyDescent="0.25">
      <c r="B88" s="204">
        <v>9</v>
      </c>
      <c r="C88" s="33" t="s">
        <v>89</v>
      </c>
      <c r="D88" s="218">
        <f>'6a-EOCSCH_WtCalc'!M82</f>
        <v>2215839.7589606005</v>
      </c>
      <c r="E88" s="218">
        <f>'6a-EOCSCH_WtCalc'!X82</f>
        <v>2019328.7772640001</v>
      </c>
      <c r="F88" s="218">
        <f>'6a-EOCSCH_WtCalc'!AI82</f>
        <v>1650886.7799999998</v>
      </c>
      <c r="G88" s="218">
        <f>'6a-EOCSCH_WtCalc'!AT82</f>
        <v>1566691.8802</v>
      </c>
      <c r="H88" s="218">
        <f>'6a-EOCSCH_WtCalc'!BE82</f>
        <v>1355468.9450000001</v>
      </c>
      <c r="I88" s="218">
        <f>'6a-EOCSCH_WtCalc'!BP82</f>
        <v>1311027.7335000001</v>
      </c>
      <c r="J88" s="218">
        <f>'6a-EOCSCH_WtCalc'!CA82</f>
        <v>1577216.4986</v>
      </c>
      <c r="K88" s="218">
        <f>'6a-EOCSCH_WtCalc'!CL82</f>
        <v>1366454.05</v>
      </c>
      <c r="L88" s="218">
        <f>'6a-EOCSCH_WtCalc'!CW82</f>
        <v>1534091.3581999999</v>
      </c>
      <c r="M88" s="218">
        <f>'6a-EOCSCH_WtCalc'!DL82</f>
        <v>1645280.0288000002</v>
      </c>
      <c r="N88" s="218">
        <f>'6a-EOCSCH_WtCalc'!DW82</f>
        <v>2072015.2815</v>
      </c>
      <c r="O88" s="1015">
        <f>'6a-EOCSCH_WtCalc'!EH82</f>
        <v>2305404.7599999998</v>
      </c>
    </row>
    <row r="89" spans="2:15" x14ac:dyDescent="0.25">
      <c r="B89" s="204">
        <v>10</v>
      </c>
      <c r="C89" s="33" t="s">
        <v>90</v>
      </c>
      <c r="D89" s="218">
        <f>'6a-EOCSCH_WtCalc'!M90</f>
        <v>6686487.7784680007</v>
      </c>
      <c r="E89" s="218">
        <f>'6a-EOCSCH_WtCalc'!X90</f>
        <v>5397044.2299710009</v>
      </c>
      <c r="F89" s="218">
        <f>'6a-EOCSCH_WtCalc'!AI90</f>
        <v>4493568.5368349999</v>
      </c>
      <c r="G89" s="218">
        <f>'6a-EOCSCH_WtCalc'!AT90</f>
        <v>4123855.6184319998</v>
      </c>
      <c r="H89" s="218">
        <f>'6a-EOCSCH_WtCalc'!BE90</f>
        <v>3849303.6974340007</v>
      </c>
      <c r="I89" s="218">
        <f>'6a-EOCSCH_WtCalc'!BP90</f>
        <v>3834166.6797710001</v>
      </c>
      <c r="J89" s="218">
        <f>'6a-EOCSCH_WtCalc'!CA90</f>
        <v>3438274.8152320003</v>
      </c>
      <c r="K89" s="218">
        <f>'6a-EOCSCH_WtCalc'!CL90</f>
        <v>2287174.2238990003</v>
      </c>
      <c r="L89" s="218">
        <f>'6a-EOCSCH_WtCalc'!CW90</f>
        <v>2006155.4314680002</v>
      </c>
      <c r="M89" s="218">
        <f>'6a-EOCSCH_WtCalc'!DL90</f>
        <v>2249097.7799999998</v>
      </c>
      <c r="N89" s="218">
        <f>'6a-EOCSCH_WtCalc'!DW90</f>
        <v>2472641.7898999997</v>
      </c>
      <c r="O89" s="1015">
        <f>'6a-EOCSCH_WtCalc'!EH90</f>
        <v>2714057.41</v>
      </c>
    </row>
    <row r="90" spans="2:15" x14ac:dyDescent="0.25">
      <c r="B90" s="204">
        <v>12</v>
      </c>
      <c r="C90" s="33" t="s">
        <v>91</v>
      </c>
      <c r="D90" s="218">
        <f>'6a-EOCSCH_WtCalc'!M98</f>
        <v>27418291.847799998</v>
      </c>
      <c r="E90" s="218">
        <f>'6a-EOCSCH_WtCalc'!X98</f>
        <v>26482054.6413</v>
      </c>
      <c r="F90" s="218">
        <f>'6a-EOCSCH_WtCalc'!AI98</f>
        <v>25354888.720700003</v>
      </c>
      <c r="G90" s="218">
        <f>'6a-EOCSCH_WtCalc'!AT98</f>
        <v>25632718.970700003</v>
      </c>
      <c r="H90" s="218">
        <f>'6a-EOCSCH_WtCalc'!BE98</f>
        <v>24684295.460500002</v>
      </c>
      <c r="I90" s="218">
        <f>'6a-EOCSCH_WtCalc'!BP98</f>
        <v>24424200.090100002</v>
      </c>
      <c r="J90" s="218">
        <f>'6a-EOCSCH_WtCalc'!CA98</f>
        <v>24546597.320100002</v>
      </c>
      <c r="K90" s="218">
        <f>'6a-EOCSCH_WtCalc'!CL98</f>
        <v>21473306.836599998</v>
      </c>
      <c r="L90" s="218">
        <f>'6a-EOCSCH_WtCalc'!CW98</f>
        <v>19852598.311299998</v>
      </c>
      <c r="M90" s="218">
        <f>'6a-EOCSCH_WtCalc'!DL98</f>
        <v>20287013.136700001</v>
      </c>
      <c r="N90" s="218">
        <f>'6a-EOCSCH_WtCalc'!DW98</f>
        <v>21423887.649799999</v>
      </c>
      <c r="O90" s="1015">
        <f>'6a-EOCSCH_WtCalc'!EH98</f>
        <v>23247950.782400001</v>
      </c>
    </row>
    <row r="91" spans="2:15" x14ac:dyDescent="0.25">
      <c r="B91" s="204">
        <v>13</v>
      </c>
      <c r="C91" s="33" t="s">
        <v>92</v>
      </c>
      <c r="D91" s="218">
        <f>'6a-EOCSCH_WtCalc'!M106</f>
        <v>2651904.9407339999</v>
      </c>
      <c r="E91" s="218">
        <f>'6a-EOCSCH_WtCalc'!X106</f>
        <v>2331805.6871990003</v>
      </c>
      <c r="F91" s="218">
        <f>'6a-EOCSCH_WtCalc'!AI106</f>
        <v>2097989.3953669998</v>
      </c>
      <c r="G91" s="218">
        <f>'6a-EOCSCH_WtCalc'!AT106</f>
        <v>2126579.5838990002</v>
      </c>
      <c r="H91" s="218">
        <f>'6a-EOCSCH_WtCalc'!BE106</f>
        <v>2092410.7146330001</v>
      </c>
      <c r="I91" s="218">
        <f>'6a-EOCSCH_WtCalc'!BP106</f>
        <v>1898051.2319670001</v>
      </c>
      <c r="J91" s="218">
        <f>'6a-EOCSCH_WtCalc'!CA106</f>
        <v>1640554.4775689999</v>
      </c>
      <c r="K91" s="218">
        <f>'6a-EOCSCH_WtCalc'!CL106</f>
        <v>1269650.3</v>
      </c>
      <c r="L91" s="218">
        <f>'6a-EOCSCH_WtCalc'!CW106</f>
        <v>1399265.4307340002</v>
      </c>
      <c r="M91" s="218">
        <f>'6a-EOCSCH_WtCalc'!DL106</f>
        <v>1804359.9253669998</v>
      </c>
      <c r="N91" s="218">
        <f>'6a-EOCSCH_WtCalc'!DW106</f>
        <v>1869447.5599999998</v>
      </c>
      <c r="O91" s="1015">
        <f>'6a-EOCSCH_WtCalc'!EH106</f>
        <v>2039982.93</v>
      </c>
    </row>
    <row r="92" spans="2:15" x14ac:dyDescent="0.25">
      <c r="B92" s="204">
        <v>14</v>
      </c>
      <c r="C92" s="33" t="s">
        <v>93</v>
      </c>
      <c r="D92" s="218">
        <f>'6a-EOCSCH_WtCalc'!M114</f>
        <v>9148920.7255649976</v>
      </c>
      <c r="E92" s="218">
        <f>'6a-EOCSCH_WtCalc'!X114</f>
        <v>8389600.8062999994</v>
      </c>
      <c r="F92" s="218">
        <f>'6a-EOCSCH_WtCalc'!AI114</f>
        <v>8458120.0700000003</v>
      </c>
      <c r="G92" s="218">
        <f>'6a-EOCSCH_WtCalc'!AT114</f>
        <v>7973791.3800000008</v>
      </c>
      <c r="H92" s="218">
        <f>'6a-EOCSCH_WtCalc'!BE114</f>
        <v>7154474.9712000005</v>
      </c>
      <c r="I92" s="218">
        <f>'6a-EOCSCH_WtCalc'!BP114</f>
        <v>7462239.5800999999</v>
      </c>
      <c r="J92" s="218">
        <f>'6a-EOCSCH_WtCalc'!CA114</f>
        <v>5575558.5600000005</v>
      </c>
      <c r="K92" s="218">
        <f>'6a-EOCSCH_WtCalc'!CL114</f>
        <v>5983552.1100000013</v>
      </c>
      <c r="L92" s="218">
        <f>'6a-EOCSCH_WtCalc'!CW114</f>
        <v>5524371.0204000007</v>
      </c>
      <c r="M92" s="218">
        <f>'6a-EOCSCH_WtCalc'!DL114</f>
        <v>6001745.2300000004</v>
      </c>
      <c r="N92" s="218">
        <f>'6a-EOCSCH_WtCalc'!DW114</f>
        <v>6717316.2794000003</v>
      </c>
      <c r="O92" s="1015">
        <f>'6a-EOCSCH_WtCalc'!EH114</f>
        <v>7005425.9112</v>
      </c>
    </row>
    <row r="93" spans="2:15" x14ac:dyDescent="0.25">
      <c r="B93" s="204">
        <v>15</v>
      </c>
      <c r="C93" s="33" t="s">
        <v>94</v>
      </c>
      <c r="D93" s="218">
        <f>'6a-EOCSCH_WtCalc'!M122</f>
        <v>1899484.8867000001</v>
      </c>
      <c r="E93" s="218">
        <f>'6a-EOCSCH_WtCalc'!X122</f>
        <v>1883411.4699999997</v>
      </c>
      <c r="F93" s="218">
        <f>'6a-EOCSCH_WtCalc'!AI122</f>
        <v>2048555.7701000003</v>
      </c>
      <c r="G93" s="218">
        <f>'6a-EOCSCH_WtCalc'!AT122</f>
        <v>2154581.0300000003</v>
      </c>
      <c r="H93" s="218">
        <f>'6a-EOCSCH_WtCalc'!BE122</f>
        <v>2070017.3068000004</v>
      </c>
      <c r="I93" s="218">
        <f>'6a-EOCSCH_WtCalc'!BP122</f>
        <v>1989400.0499999998</v>
      </c>
      <c r="J93" s="218">
        <f>'6a-EOCSCH_WtCalc'!CA122</f>
        <v>1344011.8900000001</v>
      </c>
      <c r="K93" s="218">
        <f>'6a-EOCSCH_WtCalc'!CL122</f>
        <v>1841359.44</v>
      </c>
      <c r="L93" s="218">
        <f>'6a-EOCSCH_WtCalc'!CW122</f>
        <v>1756723.99</v>
      </c>
      <c r="M93" s="218">
        <f>'6a-EOCSCH_WtCalc'!DL122</f>
        <v>1761185.8499999999</v>
      </c>
      <c r="N93" s="218">
        <f>'6a-EOCSCH_WtCalc'!DW122</f>
        <v>1750982.16</v>
      </c>
      <c r="O93" s="1015">
        <f>'6a-EOCSCH_WtCalc'!EH122</f>
        <v>1568155.86</v>
      </c>
    </row>
    <row r="94" spans="2:15" x14ac:dyDescent="0.25">
      <c r="B94" s="204">
        <v>16</v>
      </c>
      <c r="C94" s="33" t="s">
        <v>95</v>
      </c>
      <c r="D94" s="218">
        <f>'6a-EOCSCH_WtCalc'!M130</f>
        <v>4628284.8000000007</v>
      </c>
      <c r="E94" s="218">
        <f>'6a-EOCSCH_WtCalc'!X130</f>
        <v>4330600.5244999994</v>
      </c>
      <c r="F94" s="218">
        <f>'6a-EOCSCH_WtCalc'!AI130</f>
        <v>4083244.73</v>
      </c>
      <c r="G94" s="218">
        <f>'6a-EOCSCH_WtCalc'!AT130</f>
        <v>3957991.7800000003</v>
      </c>
      <c r="H94" s="218">
        <f>'6a-EOCSCH_WtCalc'!BE130</f>
        <v>3277024.2582</v>
      </c>
      <c r="I94" s="218">
        <f>'6a-EOCSCH_WtCalc'!BP130</f>
        <v>2907302.8050000002</v>
      </c>
      <c r="J94" s="218">
        <f>'6a-EOCSCH_WtCalc'!CA130</f>
        <v>1806594.67</v>
      </c>
      <c r="K94" s="218">
        <f>'6a-EOCSCH_WtCalc'!CL130</f>
        <v>2216675.0628999998</v>
      </c>
      <c r="L94" s="218">
        <f>'6a-EOCSCH_WtCalc'!CW130</f>
        <v>2328471.84</v>
      </c>
      <c r="M94" s="218">
        <f>'6a-EOCSCH_WtCalc'!DL130</f>
        <v>2663341.88</v>
      </c>
      <c r="N94" s="218">
        <f>'6a-EOCSCH_WtCalc'!DW130</f>
        <v>2796986.1000000006</v>
      </c>
      <c r="O94" s="1015">
        <f>'6a-EOCSCH_WtCalc'!EH130</f>
        <v>2783756.9567</v>
      </c>
    </row>
    <row r="95" spans="2:15" x14ac:dyDescent="0.25">
      <c r="B95" s="204">
        <v>17</v>
      </c>
      <c r="C95" s="33" t="s">
        <v>96</v>
      </c>
      <c r="D95" s="218">
        <f>'6a-EOCSCH_WtCalc'!M138</f>
        <v>6250040.5022020005</v>
      </c>
      <c r="E95" s="218">
        <f>'6a-EOCSCH_WtCalc'!X138</f>
        <v>5847444.25</v>
      </c>
      <c r="F95" s="218">
        <f>'6a-EOCSCH_WtCalc'!AI138</f>
        <v>5778937.0700000003</v>
      </c>
      <c r="G95" s="218">
        <f>'6a-EOCSCH_WtCalc'!AT138</f>
        <v>5471728.6400000006</v>
      </c>
      <c r="H95" s="218">
        <f>'6a-EOCSCH_WtCalc'!BE138</f>
        <v>5419557.2199999997</v>
      </c>
      <c r="I95" s="218">
        <f>'6a-EOCSCH_WtCalc'!BP138</f>
        <v>4983848.0634000003</v>
      </c>
      <c r="J95" s="218">
        <f>'6a-EOCSCH_WtCalc'!CA138</f>
        <v>2951095.0600000005</v>
      </c>
      <c r="K95" s="218">
        <f>'6a-EOCSCH_WtCalc'!CL138</f>
        <v>3556638.2</v>
      </c>
      <c r="L95" s="218">
        <f>'6a-EOCSCH_WtCalc'!CW138</f>
        <v>3524177.17</v>
      </c>
      <c r="M95" s="218">
        <f>'6a-EOCSCH_WtCalc'!DL138</f>
        <v>3787790.68</v>
      </c>
      <c r="N95" s="218">
        <f>'6a-EOCSCH_WtCalc'!DW138</f>
        <v>4336029.92</v>
      </c>
      <c r="O95" s="1015">
        <f>'6a-EOCSCH_WtCalc'!EH138</f>
        <v>4715426.5666999994</v>
      </c>
    </row>
    <row r="96" spans="2:15" x14ac:dyDescent="0.25">
      <c r="B96" s="204">
        <v>18</v>
      </c>
      <c r="C96" s="33" t="s">
        <v>97</v>
      </c>
      <c r="D96" s="218">
        <f>'6a-EOCSCH_WtCalc'!M146</f>
        <v>85101587.219999999</v>
      </c>
      <c r="E96" s="218">
        <f>'6a-EOCSCH_WtCalc'!X146</f>
        <v>80559585.236835003</v>
      </c>
      <c r="F96" s="218">
        <f>'6a-EOCSCH_WtCalc'!AI146</f>
        <v>76602253.316147</v>
      </c>
      <c r="G96" s="218">
        <f>'6a-EOCSCH_WtCalc'!AT146</f>
        <v>72370840.450229004</v>
      </c>
      <c r="H96" s="218">
        <f>'6a-EOCSCH_WtCalc'!BE146</f>
        <v>69283429.876332</v>
      </c>
      <c r="I96" s="218">
        <f>'6a-EOCSCH_WtCalc'!BP146</f>
        <v>67665304.75999999</v>
      </c>
      <c r="J96" s="218">
        <f>'6a-EOCSCH_WtCalc'!CA146</f>
        <v>64118718.990405992</v>
      </c>
      <c r="K96" s="218">
        <f>'6a-EOCSCH_WtCalc'!CL146</f>
        <v>56635202.823563993</v>
      </c>
      <c r="L96" s="218">
        <f>'6a-EOCSCH_WtCalc'!CW146</f>
        <v>52598325.580000006</v>
      </c>
      <c r="M96" s="218">
        <f>'6a-EOCSCH_WtCalc'!DL146</f>
        <v>54656858.795601003</v>
      </c>
      <c r="N96" s="218">
        <f>'6a-EOCSCH_WtCalc'!DW146</f>
        <v>54610233.777798004</v>
      </c>
      <c r="O96" s="1015">
        <f>'6a-EOCSCH_WtCalc'!EH146</f>
        <v>56058385.719037004</v>
      </c>
    </row>
    <row r="97" spans="2:24" x14ac:dyDescent="0.25">
      <c r="B97" s="204">
        <v>19</v>
      </c>
      <c r="C97" s="33" t="s">
        <v>98</v>
      </c>
      <c r="D97" s="218">
        <f>'6a-EOCSCH_WtCalc'!M154</f>
        <v>8612649.273488</v>
      </c>
      <c r="E97" s="218">
        <f>'6a-EOCSCH_WtCalc'!X154</f>
        <v>8276398.0763300005</v>
      </c>
      <c r="F97" s="218">
        <f>'6a-EOCSCH_WtCalc'!AI154</f>
        <v>8237648.5230459999</v>
      </c>
      <c r="G97" s="218">
        <f>'6a-EOCSCH_WtCalc'!AT154</f>
        <v>8596625.8300000001</v>
      </c>
      <c r="H97" s="218">
        <f>'6a-EOCSCH_WtCalc'!BE154</f>
        <v>8658757.5500000007</v>
      </c>
      <c r="I97" s="218">
        <f>'6a-EOCSCH_WtCalc'!BP154</f>
        <v>8242061.8900000006</v>
      </c>
      <c r="J97" s="218">
        <f>'6a-EOCSCH_WtCalc'!CA154</f>
        <v>7967068.0419730013</v>
      </c>
      <c r="K97" s="218">
        <f>'6a-EOCSCH_WtCalc'!CL154</f>
        <v>6729571.5653670002</v>
      </c>
      <c r="L97" s="218">
        <f>'6a-EOCSCH_WtCalc'!CW154</f>
        <v>5889315.5099999998</v>
      </c>
      <c r="M97" s="218">
        <f>'6a-EOCSCH_WtCalc'!DL154</f>
        <v>6156828.4126600008</v>
      </c>
      <c r="N97" s="218">
        <f>'6a-EOCSCH_WtCalc'!DW154</f>
        <v>6151878.0100000007</v>
      </c>
      <c r="O97" s="1015">
        <f>'6a-EOCSCH_WtCalc'!EH154</f>
        <v>6576839.4299999997</v>
      </c>
    </row>
    <row r="98" spans="2:24" x14ac:dyDescent="0.25">
      <c r="B98" s="204">
        <v>20</v>
      </c>
      <c r="C98" s="33" t="s">
        <v>99</v>
      </c>
      <c r="D98" s="218">
        <f>'6a-EOCSCH_WtCalc'!M162</f>
        <v>4525983.3945859997</v>
      </c>
      <c r="E98" s="218">
        <f>'6a-EOCSCH_WtCalc'!X162</f>
        <v>3900408.3274749997</v>
      </c>
      <c r="F98" s="218">
        <f>'6a-EOCSCH_WtCalc'!AI162</f>
        <v>3728815.2282560002</v>
      </c>
      <c r="G98" s="218">
        <f>'6a-EOCSCH_WtCalc'!AT162</f>
        <v>3882399.0645039999</v>
      </c>
      <c r="H98" s="218">
        <f>'6a-EOCSCH_WtCalc'!BE162</f>
        <v>3365736.9604580002</v>
      </c>
      <c r="I98" s="218">
        <f>'6a-EOCSCH_WtCalc'!BP162</f>
        <v>2939870.8662360003</v>
      </c>
      <c r="J98" s="218">
        <f>'6a-EOCSCH_WtCalc'!CA162</f>
        <v>2761677.631885</v>
      </c>
      <c r="K98" s="218">
        <f>'6a-EOCSCH_WtCalc'!CL162</f>
        <v>2322643.0367879998</v>
      </c>
      <c r="L98" s="218">
        <f>'6a-EOCSCH_WtCalc'!CW162</f>
        <v>2284661.3302759998</v>
      </c>
      <c r="M98" s="218">
        <f>'6a-EOCSCH_WtCalc'!DL162</f>
        <v>2320435.0848420002</v>
      </c>
      <c r="N98" s="218">
        <f>'6a-EOCSCH_WtCalc'!DW162</f>
        <v>2328777.4385319999</v>
      </c>
      <c r="O98" s="1015">
        <f>'6a-EOCSCH_WtCalc'!EH162</f>
        <v>2440107.2903899997</v>
      </c>
    </row>
    <row r="99" spans="2:24" x14ac:dyDescent="0.25">
      <c r="B99" s="204">
        <v>21</v>
      </c>
      <c r="C99" s="33" t="s">
        <v>100</v>
      </c>
      <c r="D99" s="218">
        <f>'6a-EOCSCH_WtCalc'!M170</f>
        <v>2019580.43</v>
      </c>
      <c r="E99" s="218">
        <f>'6a-EOCSCH_WtCalc'!X170</f>
        <v>2369726.8047710001</v>
      </c>
      <c r="F99" s="218">
        <f>'6a-EOCSCH_WtCalc'!AI170</f>
        <v>2511925.3600000003</v>
      </c>
      <c r="G99" s="218">
        <f>'6a-EOCSCH_WtCalc'!AT170</f>
        <v>2528755.5949999997</v>
      </c>
      <c r="H99" s="218">
        <f>'6a-EOCSCH_WtCalc'!BE170</f>
        <v>2773189.6261010002</v>
      </c>
      <c r="I99" s="218">
        <f>'6a-EOCSCH_WtCalc'!BP170</f>
        <v>2748909.7664680001</v>
      </c>
      <c r="J99" s="218">
        <f>'6a-EOCSCH_WtCalc'!CA170</f>
        <v>2267032.4991514999</v>
      </c>
      <c r="K99" s="218">
        <f>'6a-EOCSCH_WtCalc'!CL170</f>
        <v>1753311.71</v>
      </c>
      <c r="L99" s="218">
        <f>'6a-EOCSCH_WtCalc'!CW170</f>
        <v>1716326.44</v>
      </c>
      <c r="M99" s="218">
        <f>'6a-EOCSCH_WtCalc'!DL170</f>
        <v>2004686.3747999999</v>
      </c>
      <c r="N99" s="218">
        <f>'6a-EOCSCH_WtCalc'!DW170</f>
        <v>1669940.2015999998</v>
      </c>
      <c r="O99" s="1015">
        <f>'6a-EOCSCH_WtCalc'!EH170</f>
        <v>1589702.010335</v>
      </c>
    </row>
    <row r="100" spans="2:24" x14ac:dyDescent="0.25">
      <c r="B100" s="204">
        <v>22</v>
      </c>
      <c r="C100" s="33" t="s">
        <v>101</v>
      </c>
      <c r="D100" s="218">
        <f>'6a-EOCSCH_WtCalc'!M178</f>
        <v>8729472.5172460005</v>
      </c>
      <c r="E100" s="218">
        <f>'6a-EOCSCH_WtCalc'!X178</f>
        <v>8565344.1085790005</v>
      </c>
      <c r="F100" s="218">
        <f>'6a-EOCSCH_WtCalc'!AI178</f>
        <v>8357014.3922960004</v>
      </c>
      <c r="G100" s="218">
        <f>'6a-EOCSCH_WtCalc'!AT178</f>
        <v>8526977.570962999</v>
      </c>
      <c r="H100" s="218">
        <f>'6a-EOCSCH_WtCalc'!BE178</f>
        <v>8153211.9068349991</v>
      </c>
      <c r="I100" s="218">
        <f>'6a-EOCSCH_WtCalc'!BP178</f>
        <v>7511627.3449999988</v>
      </c>
      <c r="J100" s="218">
        <f>'6a-EOCSCH_WtCalc'!CA178</f>
        <v>7779022.8361010002</v>
      </c>
      <c r="K100" s="218">
        <f>'6a-EOCSCH_WtCalc'!CL178</f>
        <v>6725266.4699999997</v>
      </c>
      <c r="L100" s="218">
        <f>'6a-EOCSCH_WtCalc'!CW178</f>
        <v>6286082.6299999999</v>
      </c>
      <c r="M100" s="218">
        <f>'6a-EOCSCH_WtCalc'!DL178</f>
        <v>6732417.7199999997</v>
      </c>
      <c r="N100" s="218">
        <f>'6a-EOCSCH_WtCalc'!DW178</f>
        <v>6883705.8499999996</v>
      </c>
      <c r="O100" s="1015">
        <f>'6a-EOCSCH_WtCalc'!EH178</f>
        <v>7579736.328302999</v>
      </c>
    </row>
    <row r="101" spans="2:24" x14ac:dyDescent="0.25">
      <c r="B101" s="204">
        <v>23</v>
      </c>
      <c r="C101" s="33" t="s">
        <v>103</v>
      </c>
      <c r="D101" s="218">
        <f>'6a-EOCSCH_WtCalc'!M186</f>
        <v>28285694.222064003</v>
      </c>
      <c r="E101" s="218">
        <f>'6a-EOCSCH_WtCalc'!X186</f>
        <v>27625150.477155</v>
      </c>
      <c r="F101" s="218">
        <f>'6a-EOCSCH_WtCalc'!AI186</f>
        <v>27390826.705549002</v>
      </c>
      <c r="G101" s="218">
        <f>'6a-EOCSCH_WtCalc'!AT186</f>
        <v>27450966.336515002</v>
      </c>
      <c r="H101" s="218">
        <f>'6a-EOCSCH_WtCalc'!BE186</f>
        <v>25864236.505918998</v>
      </c>
      <c r="I101" s="218">
        <f>'6a-EOCSCH_WtCalc'!BP186</f>
        <v>24131460.978211999</v>
      </c>
      <c r="J101" s="218">
        <f>'6a-EOCSCH_WtCalc'!CA186</f>
        <v>24210887.340276003</v>
      </c>
      <c r="K101" s="218">
        <f>'6a-EOCSCH_WtCalc'!CL186</f>
        <v>17310445.577707</v>
      </c>
      <c r="L101" s="218">
        <f>'6a-EOCSCH_WtCalc'!CW186</f>
        <v>19303222.545915999</v>
      </c>
      <c r="M101" s="218">
        <f>'6a-EOCSCH_WtCalc'!DL186</f>
        <v>19939077.272703998</v>
      </c>
      <c r="N101" s="218">
        <f>'6a-EOCSCH_WtCalc'!DW186</f>
        <v>19880457.247430999</v>
      </c>
      <c r="O101" s="1015">
        <f>'6a-EOCSCH_WtCalc'!EH186</f>
        <v>20617023.464037001</v>
      </c>
    </row>
    <row r="102" spans="2:24" x14ac:dyDescent="0.25">
      <c r="B102" s="204">
        <v>24</v>
      </c>
      <c r="C102" s="33" t="s">
        <v>104</v>
      </c>
      <c r="D102" s="218">
        <f>'6a-EOCSCH_WtCalc'!M194</f>
        <v>16415339.434116</v>
      </c>
      <c r="E102" s="218">
        <f>'6a-EOCSCH_WtCalc'!X194</f>
        <v>15278867.935505001</v>
      </c>
      <c r="F102" s="218">
        <f>'6a-EOCSCH_WtCalc'!AI194</f>
        <v>14360539.645869002</v>
      </c>
      <c r="G102" s="218">
        <f>'6a-EOCSCH_WtCalc'!AT194</f>
        <v>14108590.430000002</v>
      </c>
      <c r="H102" s="218">
        <f>'6a-EOCSCH_WtCalc'!BE194</f>
        <v>13222573.807067001</v>
      </c>
      <c r="I102" s="218">
        <f>'6a-EOCSCH_WtCalc'!BP194</f>
        <v>12082945.360780999</v>
      </c>
      <c r="J102" s="218">
        <f>'6a-EOCSCH_WtCalc'!CA194</f>
        <v>10811331.071374003</v>
      </c>
      <c r="K102" s="218">
        <f>'6a-EOCSCH_WtCalc'!CL194</f>
        <v>8959318.7720640004</v>
      </c>
      <c r="L102" s="218">
        <f>'6a-EOCSCH_WtCalc'!CW194</f>
        <v>8927341.7600000016</v>
      </c>
      <c r="M102" s="218">
        <f>'6a-EOCSCH_WtCalc'!DL194</f>
        <v>8737896.6295420006</v>
      </c>
      <c r="N102" s="218">
        <f>'6a-EOCSCH_WtCalc'!DW194</f>
        <v>9362306.0448150001</v>
      </c>
      <c r="O102" s="1015">
        <f>'6a-EOCSCH_WtCalc'!EH194</f>
        <v>9901643.5160570014</v>
      </c>
    </row>
    <row r="103" spans="2:24" x14ac:dyDescent="0.25">
      <c r="B103" s="204">
        <v>25</v>
      </c>
      <c r="C103" s="33" t="s">
        <v>102</v>
      </c>
      <c r="D103" s="218">
        <f>'6a-EOCSCH_WtCalc'!M202</f>
        <v>5058188.8370000003</v>
      </c>
      <c r="E103" s="218">
        <f>'6a-EOCSCH_WtCalc'!X202</f>
        <v>4924653.1786669996</v>
      </c>
      <c r="F103" s="218">
        <f>'6a-EOCSCH_WtCalc'!AI202</f>
        <v>5090614.0673399996</v>
      </c>
      <c r="G103" s="218">
        <f>'6a-EOCSCH_WtCalc'!AT202</f>
        <v>5324167.42</v>
      </c>
      <c r="H103" s="218">
        <f>'6a-EOCSCH_WtCalc'!BE202</f>
        <v>5365614.8999999994</v>
      </c>
      <c r="I103" s="218">
        <f>'6a-EOCSCH_WtCalc'!BP202</f>
        <v>4823019.29</v>
      </c>
      <c r="J103" s="218">
        <f>'6a-EOCSCH_WtCalc'!CA202</f>
        <v>4697035.9800000004</v>
      </c>
      <c r="K103" s="218">
        <f>'6a-EOCSCH_WtCalc'!CL202</f>
        <v>3484296.0300000003</v>
      </c>
      <c r="L103" s="218">
        <f>'6a-EOCSCH_WtCalc'!CW202</f>
        <v>3498258.14</v>
      </c>
      <c r="M103" s="218">
        <f>'6a-EOCSCH_WtCalc'!DL202</f>
        <v>3783310.1</v>
      </c>
      <c r="N103" s="218">
        <f>'6a-EOCSCH_WtCalc'!DW202</f>
        <v>3628855.74</v>
      </c>
      <c r="O103" s="1015">
        <f>'6a-EOCSCH_WtCalc'!EH202</f>
        <v>3764948.7467</v>
      </c>
    </row>
    <row r="107" spans="2:24" x14ac:dyDescent="0.25">
      <c r="B107" s="1322" t="s">
        <v>485</v>
      </c>
      <c r="C107" s="1323"/>
      <c r="D107" s="1323"/>
      <c r="E107" s="1323"/>
      <c r="F107" s="1323"/>
      <c r="G107" s="1323"/>
      <c r="H107" s="1323"/>
      <c r="I107" s="1323"/>
      <c r="J107" s="1323"/>
      <c r="K107" s="1323"/>
      <c r="L107" s="1323"/>
      <c r="M107" s="1323"/>
    </row>
    <row r="108" spans="2:24" x14ac:dyDescent="0.25">
      <c r="B108" s="1016" t="s">
        <v>193</v>
      </c>
      <c r="C108" s="1017"/>
      <c r="D108" s="1018">
        <v>2018</v>
      </c>
      <c r="E108" s="1018">
        <v>2019</v>
      </c>
      <c r="F108" s="1018">
        <v>2020</v>
      </c>
      <c r="G108" s="1018">
        <v>2021</v>
      </c>
      <c r="H108" s="1018">
        <v>2022</v>
      </c>
      <c r="I108" s="1018">
        <v>2023</v>
      </c>
      <c r="J108" s="1018">
        <v>2024</v>
      </c>
      <c r="K108" s="212">
        <v>2025</v>
      </c>
      <c r="L108" s="212">
        <v>2026</v>
      </c>
      <c r="M108" s="212">
        <v>2027</v>
      </c>
    </row>
    <row r="109" spans="2:24" x14ac:dyDescent="0.25">
      <c r="B109" s="206" t="s">
        <v>192</v>
      </c>
      <c r="C109" s="207" t="s">
        <v>51</v>
      </c>
      <c r="D109" s="213">
        <f>SUM(D110:D133)</f>
        <v>689914990.48072898</v>
      </c>
      <c r="E109" s="213">
        <f>SUM(E110:E133)</f>
        <v>678212367.18960166</v>
      </c>
      <c r="F109" s="213">
        <f t="shared" ref="F109:K109" si="17">SUM(F110:F133)</f>
        <v>664399788.39993811</v>
      </c>
      <c r="G109" s="213">
        <f t="shared" si="17"/>
        <v>644863249.65138459</v>
      </c>
      <c r="H109" s="213">
        <f t="shared" si="17"/>
        <v>601733790.73696005</v>
      </c>
      <c r="I109" s="213">
        <f t="shared" si="17"/>
        <v>573917847.89295053</v>
      </c>
      <c r="J109" s="213">
        <f t="shared" si="17"/>
        <v>550028059.06367314</v>
      </c>
      <c r="K109" s="213">
        <f t="shared" si="17"/>
        <v>556764705.77317655</v>
      </c>
      <c r="L109" s="213">
        <f t="shared" ref="L109:M109" si="18">SUM(L110:L133)</f>
        <v>561726095.78255332</v>
      </c>
      <c r="M109" s="213">
        <f t="shared" si="18"/>
        <v>578279462.84523737</v>
      </c>
      <c r="T109" s="238"/>
      <c r="U109" s="238"/>
      <c r="V109" s="238"/>
      <c r="W109" s="238"/>
      <c r="X109" s="238"/>
    </row>
    <row r="110" spans="2:24" x14ac:dyDescent="0.25">
      <c r="B110" s="204">
        <v>1</v>
      </c>
      <c r="C110" s="33" t="s">
        <v>73</v>
      </c>
      <c r="D110" s="218">
        <f t="shared" ref="D110:D133" si="19">AVERAGE(D80:F80)</f>
        <v>23721404.162733335</v>
      </c>
      <c r="E110" s="218">
        <f t="shared" ref="E110:E133" si="20">AVERAGE(E80:G80)</f>
        <v>23787193.258866668</v>
      </c>
      <c r="F110" s="218">
        <f t="shared" ref="F110:F133" si="21">AVERAGE(F80:H80)</f>
        <v>23107893.6666</v>
      </c>
      <c r="G110" s="218">
        <f t="shared" ref="G110:G133" si="22">AVERAGE(G80:I80)</f>
        <v>21990190.430600002</v>
      </c>
      <c r="H110" s="218">
        <f t="shared" ref="H110:H133" si="23">AVERAGE(H80:J80)</f>
        <v>20559093.043533336</v>
      </c>
      <c r="I110" s="218">
        <f t="shared" ref="I110:I133" si="24">AVERAGE(I80:K80)</f>
        <v>20048896.362500001</v>
      </c>
      <c r="J110" s="218">
        <f t="shared" ref="J110:J133" si="25">AVERAGE(J80:L80)</f>
        <v>19752546.181966666</v>
      </c>
      <c r="K110" s="218">
        <f t="shared" ref="K110:M133" si="26">AVERAGE(K80:M80)</f>
        <v>19870528.728266668</v>
      </c>
      <c r="L110" s="218">
        <f t="shared" si="26"/>
        <v>20092916.879233334</v>
      </c>
      <c r="M110" s="1015">
        <f t="shared" si="26"/>
        <v>20664958.405033331</v>
      </c>
      <c r="N110" s="238"/>
      <c r="T110" s="238"/>
      <c r="U110" s="238"/>
      <c r="V110" s="238"/>
      <c r="W110" s="238"/>
      <c r="X110" s="238"/>
    </row>
    <row r="111" spans="2:24" x14ac:dyDescent="0.25">
      <c r="B111" s="204">
        <v>2</v>
      </c>
      <c r="C111" s="33" t="s">
        <v>82</v>
      </c>
      <c r="D111" s="218">
        <f t="shared" si="19"/>
        <v>131215958.63174467</v>
      </c>
      <c r="E111" s="218">
        <f t="shared" si="20"/>
        <v>127587638.290959</v>
      </c>
      <c r="F111" s="218">
        <f t="shared" si="21"/>
        <v>124402373.19972901</v>
      </c>
      <c r="G111" s="218">
        <f t="shared" si="22"/>
        <v>121541791.99059834</v>
      </c>
      <c r="H111" s="218">
        <f t="shared" si="23"/>
        <v>119624599.30773365</v>
      </c>
      <c r="I111" s="218">
        <f t="shared" si="24"/>
        <v>119542150.42275</v>
      </c>
      <c r="J111" s="218">
        <f t="shared" si="25"/>
        <v>119020011.01350033</v>
      </c>
      <c r="K111" s="218">
        <f t="shared" si="26"/>
        <v>119342100.48311032</v>
      </c>
      <c r="L111" s="218">
        <f t="shared" si="26"/>
        <v>119901430.26194365</v>
      </c>
      <c r="M111" s="1015">
        <f t="shared" si="26"/>
        <v>124120464.28515299</v>
      </c>
      <c r="N111" s="238"/>
      <c r="T111" s="238"/>
      <c r="U111" s="238"/>
      <c r="V111" s="238"/>
      <c r="W111" s="238"/>
      <c r="X111" s="238"/>
    </row>
    <row r="112" spans="2:24" x14ac:dyDescent="0.25">
      <c r="B112" s="204">
        <v>3</v>
      </c>
      <c r="C112" s="33" t="s">
        <v>83</v>
      </c>
      <c r="D112" s="218">
        <f t="shared" si="19"/>
        <v>218528505.29939166</v>
      </c>
      <c r="E112" s="218">
        <f t="shared" si="20"/>
        <v>217107850.05298665</v>
      </c>
      <c r="F112" s="218">
        <f t="shared" si="21"/>
        <v>213641411.66985333</v>
      </c>
      <c r="G112" s="218">
        <f t="shared" si="22"/>
        <v>207673032.63093665</v>
      </c>
      <c r="H112" s="218">
        <f t="shared" si="23"/>
        <v>181859090.51570535</v>
      </c>
      <c r="I112" s="218">
        <f t="shared" si="24"/>
        <v>173203879.07355466</v>
      </c>
      <c r="J112" s="218">
        <f t="shared" si="25"/>
        <v>166559484.50643232</v>
      </c>
      <c r="K112" s="218">
        <f t="shared" si="26"/>
        <v>180729826.84737766</v>
      </c>
      <c r="L112" s="218">
        <f t="shared" si="26"/>
        <v>182049185.98681554</v>
      </c>
      <c r="M112" s="1015">
        <f t="shared" si="26"/>
        <v>184681918.78834453</v>
      </c>
      <c r="N112" s="238"/>
      <c r="T112" s="238"/>
      <c r="U112" s="238"/>
      <c r="V112" s="238"/>
      <c r="W112" s="238"/>
      <c r="X112" s="238"/>
    </row>
    <row r="113" spans="2:24" x14ac:dyDescent="0.25">
      <c r="B113" s="204">
        <v>4</v>
      </c>
      <c r="C113" s="33" t="s">
        <v>84</v>
      </c>
      <c r="D113" s="218">
        <f t="shared" si="19"/>
        <v>35970381.019579664</v>
      </c>
      <c r="E113" s="218">
        <f t="shared" si="20"/>
        <v>36645382.722349666</v>
      </c>
      <c r="F113" s="218">
        <f t="shared" si="21"/>
        <v>37257042.023046665</v>
      </c>
      <c r="G113" s="218">
        <f t="shared" si="22"/>
        <v>36867179.122637339</v>
      </c>
      <c r="H113" s="218">
        <f t="shared" si="23"/>
        <v>36227774.966352664</v>
      </c>
      <c r="I113" s="218">
        <f t="shared" si="24"/>
        <v>35452891.810218334</v>
      </c>
      <c r="J113" s="218">
        <f t="shared" si="25"/>
        <v>34563885.205106996</v>
      </c>
      <c r="K113" s="218">
        <f t="shared" si="26"/>
        <v>34541719.101834327</v>
      </c>
      <c r="L113" s="218">
        <f t="shared" si="26"/>
        <v>35165647.240481339</v>
      </c>
      <c r="M113" s="1015">
        <f t="shared" si="26"/>
        <v>37691530.866215333</v>
      </c>
      <c r="N113" s="238"/>
      <c r="T113" s="238"/>
      <c r="U113" s="238"/>
      <c r="V113" s="238"/>
      <c r="W113" s="238"/>
      <c r="X113" s="238"/>
    </row>
    <row r="114" spans="2:24" x14ac:dyDescent="0.25">
      <c r="B114" s="204">
        <v>5</v>
      </c>
      <c r="C114" s="33" t="s">
        <v>85</v>
      </c>
      <c r="D114" s="218">
        <f t="shared" si="19"/>
        <v>31878882.559681665</v>
      </c>
      <c r="E114" s="218">
        <f t="shared" si="20"/>
        <v>32215513.499706998</v>
      </c>
      <c r="F114" s="218">
        <f t="shared" si="21"/>
        <v>32299436.002042998</v>
      </c>
      <c r="G114" s="218">
        <f t="shared" si="22"/>
        <v>31411976.811235335</v>
      </c>
      <c r="H114" s="218">
        <f t="shared" si="23"/>
        <v>29637136.928338002</v>
      </c>
      <c r="I114" s="218">
        <f t="shared" si="24"/>
        <v>28121868.858971667</v>
      </c>
      <c r="J114" s="218">
        <f t="shared" si="25"/>
        <v>26916012.173593659</v>
      </c>
      <c r="K114" s="218">
        <f t="shared" si="26"/>
        <v>26647921.240733329</v>
      </c>
      <c r="L114" s="218">
        <f t="shared" si="26"/>
        <v>26237740.118707996</v>
      </c>
      <c r="M114" s="1015">
        <f t="shared" si="26"/>
        <v>26040110.468164664</v>
      </c>
      <c r="N114" s="238"/>
      <c r="T114" s="238"/>
      <c r="U114" s="238"/>
      <c r="V114" s="238"/>
      <c r="W114" s="238"/>
      <c r="X114" s="238"/>
    </row>
    <row r="115" spans="2:24" x14ac:dyDescent="0.25">
      <c r="B115" s="204">
        <v>6</v>
      </c>
      <c r="C115" s="33" t="s">
        <v>86</v>
      </c>
      <c r="D115" s="218">
        <f t="shared" si="19"/>
        <v>5551411.069488666</v>
      </c>
      <c r="E115" s="218">
        <f t="shared" si="20"/>
        <v>4949820.2478109999</v>
      </c>
      <c r="F115" s="218">
        <f t="shared" si="21"/>
        <v>4797413.2414789991</v>
      </c>
      <c r="G115" s="218">
        <f t="shared" si="22"/>
        <v>4933200.8518900005</v>
      </c>
      <c r="H115" s="218">
        <f t="shared" si="23"/>
        <v>4990808.5540350005</v>
      </c>
      <c r="I115" s="218">
        <f t="shared" si="24"/>
        <v>4919477.0035779998</v>
      </c>
      <c r="J115" s="218">
        <f t="shared" si="25"/>
        <v>4820187.7389449999</v>
      </c>
      <c r="K115" s="218">
        <f t="shared" si="26"/>
        <v>4685813.6770336665</v>
      </c>
      <c r="L115" s="218">
        <f t="shared" si="26"/>
        <v>4861004.8721560007</v>
      </c>
      <c r="M115" s="1015">
        <f t="shared" si="26"/>
        <v>5257248.868455667</v>
      </c>
      <c r="N115" s="238"/>
      <c r="T115" s="238"/>
      <c r="U115" s="238"/>
      <c r="V115" s="238"/>
      <c r="W115" s="238"/>
      <c r="X115" s="238"/>
    </row>
    <row r="116" spans="2:24" x14ac:dyDescent="0.25">
      <c r="B116" s="204">
        <v>7</v>
      </c>
      <c r="C116" s="33" t="s">
        <v>87</v>
      </c>
      <c r="D116" s="218">
        <f t="shared" si="19"/>
        <v>22980479.031332001</v>
      </c>
      <c r="E116" s="218">
        <f t="shared" si="20"/>
        <v>24723569.825776998</v>
      </c>
      <c r="F116" s="218">
        <f t="shared" si="21"/>
        <v>25218871.19777767</v>
      </c>
      <c r="G116" s="218">
        <f t="shared" si="22"/>
        <v>23999593.212435335</v>
      </c>
      <c r="H116" s="218">
        <f t="shared" si="23"/>
        <v>22350006.987403333</v>
      </c>
      <c r="I116" s="218">
        <f t="shared" si="24"/>
        <v>21558108.303980667</v>
      </c>
      <c r="J116" s="218">
        <f t="shared" si="25"/>
        <v>21692297.237378001</v>
      </c>
      <c r="K116" s="218">
        <f t="shared" si="26"/>
        <v>22088972.049021002</v>
      </c>
      <c r="L116" s="218">
        <f t="shared" si="26"/>
        <v>22625958.91632</v>
      </c>
      <c r="M116" s="1015">
        <f t="shared" si="26"/>
        <v>23031017.699520666</v>
      </c>
      <c r="N116" s="238"/>
      <c r="T116" s="238"/>
      <c r="U116" s="238"/>
      <c r="V116" s="238"/>
      <c r="W116" s="238"/>
      <c r="X116" s="238"/>
    </row>
    <row r="117" spans="2:24" x14ac:dyDescent="0.25">
      <c r="B117" s="204">
        <v>8</v>
      </c>
      <c r="C117" s="33" t="s">
        <v>88</v>
      </c>
      <c r="D117" s="218">
        <f t="shared" si="19"/>
        <v>10709634.236015335</v>
      </c>
      <c r="E117" s="218">
        <f t="shared" si="20"/>
        <v>9787227.8165453356</v>
      </c>
      <c r="F117" s="218">
        <f t="shared" si="21"/>
        <v>9464549.5332673341</v>
      </c>
      <c r="G117" s="218">
        <f t="shared" si="22"/>
        <v>9332284.008566333</v>
      </c>
      <c r="H117" s="218">
        <f t="shared" si="23"/>
        <v>8806141.1406316664</v>
      </c>
      <c r="I117" s="218">
        <f t="shared" si="24"/>
        <v>7616249.2633666666</v>
      </c>
      <c r="J117" s="218">
        <f t="shared" si="25"/>
        <v>6757990.8801333336</v>
      </c>
      <c r="K117" s="218">
        <f t="shared" si="26"/>
        <v>6565963.7797333337</v>
      </c>
      <c r="L117" s="218">
        <f t="shared" si="26"/>
        <v>7153486.6935333339</v>
      </c>
      <c r="M117" s="1015">
        <f t="shared" si="26"/>
        <v>7660435.5864666672</v>
      </c>
      <c r="N117" s="238"/>
      <c r="T117" s="238"/>
      <c r="U117" s="238"/>
      <c r="V117" s="238"/>
      <c r="W117" s="238"/>
      <c r="X117" s="238"/>
    </row>
    <row r="118" spans="2:24" x14ac:dyDescent="0.25">
      <c r="B118" s="204">
        <v>9</v>
      </c>
      <c r="C118" s="33" t="s">
        <v>89</v>
      </c>
      <c r="D118" s="218">
        <f t="shared" si="19"/>
        <v>1962018.4387415338</v>
      </c>
      <c r="E118" s="218">
        <f t="shared" si="20"/>
        <v>1745635.8124880001</v>
      </c>
      <c r="F118" s="218">
        <f t="shared" si="21"/>
        <v>1524349.2017333333</v>
      </c>
      <c r="G118" s="218">
        <f t="shared" si="22"/>
        <v>1411062.8529000001</v>
      </c>
      <c r="H118" s="218">
        <f t="shared" si="23"/>
        <v>1414571.0590333336</v>
      </c>
      <c r="I118" s="218">
        <f t="shared" si="24"/>
        <v>1418232.7607000002</v>
      </c>
      <c r="J118" s="218">
        <f t="shared" si="25"/>
        <v>1492587.3022666667</v>
      </c>
      <c r="K118" s="218">
        <f t="shared" si="26"/>
        <v>1515275.1456666666</v>
      </c>
      <c r="L118" s="218">
        <f t="shared" si="26"/>
        <v>1750462.2228333335</v>
      </c>
      <c r="M118" s="1015">
        <f t="shared" si="26"/>
        <v>2007566.6901</v>
      </c>
      <c r="N118" s="238"/>
      <c r="T118" s="238"/>
      <c r="U118" s="238"/>
      <c r="V118" s="238"/>
      <c r="W118" s="238"/>
      <c r="X118" s="238"/>
    </row>
    <row r="119" spans="2:24" x14ac:dyDescent="0.25">
      <c r="B119" s="204">
        <v>10</v>
      </c>
      <c r="C119" s="33" t="s">
        <v>90</v>
      </c>
      <c r="D119" s="218">
        <f t="shared" si="19"/>
        <v>5525700.1817580005</v>
      </c>
      <c r="E119" s="218">
        <f t="shared" si="20"/>
        <v>4671489.4617460007</v>
      </c>
      <c r="F119" s="218">
        <f t="shared" si="21"/>
        <v>4155575.9509003335</v>
      </c>
      <c r="G119" s="218">
        <f t="shared" si="22"/>
        <v>3935775.3318790006</v>
      </c>
      <c r="H119" s="218">
        <f t="shared" si="23"/>
        <v>3707248.397479</v>
      </c>
      <c r="I119" s="218">
        <f t="shared" si="24"/>
        <v>3186538.5729673333</v>
      </c>
      <c r="J119" s="218">
        <f t="shared" si="25"/>
        <v>2577201.4901996669</v>
      </c>
      <c r="K119" s="218">
        <f t="shared" si="26"/>
        <v>2180809.145122333</v>
      </c>
      <c r="L119" s="218">
        <f t="shared" si="26"/>
        <v>2242631.6671226663</v>
      </c>
      <c r="M119" s="1015">
        <f t="shared" si="26"/>
        <v>2478598.9932999997</v>
      </c>
      <c r="N119" s="238"/>
      <c r="T119" s="238"/>
      <c r="U119" s="238"/>
      <c r="V119" s="238"/>
      <c r="W119" s="238"/>
      <c r="X119" s="238"/>
    </row>
    <row r="120" spans="2:24" x14ac:dyDescent="0.25">
      <c r="B120" s="204">
        <v>12</v>
      </c>
      <c r="C120" s="33" t="s">
        <v>91</v>
      </c>
      <c r="D120" s="218">
        <f t="shared" si="19"/>
        <v>26418411.7366</v>
      </c>
      <c r="E120" s="218">
        <f t="shared" si="20"/>
        <v>25823220.777566671</v>
      </c>
      <c r="F120" s="218">
        <f t="shared" si="21"/>
        <v>25223967.717300002</v>
      </c>
      <c r="G120" s="218">
        <f t="shared" si="22"/>
        <v>24913738.173766669</v>
      </c>
      <c r="H120" s="218">
        <f t="shared" si="23"/>
        <v>24551697.623566668</v>
      </c>
      <c r="I120" s="218">
        <f t="shared" si="24"/>
        <v>23481368.08226667</v>
      </c>
      <c r="J120" s="218">
        <f t="shared" si="25"/>
        <v>21957500.822666664</v>
      </c>
      <c r="K120" s="218">
        <f t="shared" si="26"/>
        <v>20537639.428200003</v>
      </c>
      <c r="L120" s="218">
        <f t="shared" si="26"/>
        <v>20521166.365933333</v>
      </c>
      <c r="M120" s="1015">
        <f t="shared" si="26"/>
        <v>21652950.522966668</v>
      </c>
      <c r="N120" s="238"/>
      <c r="T120" s="238"/>
      <c r="U120" s="238"/>
      <c r="V120" s="238"/>
      <c r="W120" s="238"/>
      <c r="X120" s="238"/>
    </row>
    <row r="121" spans="2:24" x14ac:dyDescent="0.25">
      <c r="B121" s="204">
        <v>13</v>
      </c>
      <c r="C121" s="33" t="s">
        <v>92</v>
      </c>
      <c r="D121" s="218">
        <f t="shared" si="19"/>
        <v>2360566.6744333333</v>
      </c>
      <c r="E121" s="218">
        <f t="shared" si="20"/>
        <v>2185458.2221550005</v>
      </c>
      <c r="F121" s="218">
        <f t="shared" si="21"/>
        <v>2105659.8979663332</v>
      </c>
      <c r="G121" s="218">
        <f t="shared" si="22"/>
        <v>2039013.8434996668</v>
      </c>
      <c r="H121" s="218">
        <f t="shared" si="23"/>
        <v>1877005.4747230001</v>
      </c>
      <c r="I121" s="218">
        <f t="shared" si="24"/>
        <v>1602752.0031786666</v>
      </c>
      <c r="J121" s="218">
        <f t="shared" si="25"/>
        <v>1436490.0694343334</v>
      </c>
      <c r="K121" s="218">
        <f t="shared" si="26"/>
        <v>1491091.8853669998</v>
      </c>
      <c r="L121" s="218">
        <f t="shared" si="26"/>
        <v>1691024.3053669997</v>
      </c>
      <c r="M121" s="1015">
        <f t="shared" si="26"/>
        <v>1904596.8051223333</v>
      </c>
      <c r="N121" s="238"/>
      <c r="T121" s="238"/>
      <c r="U121" s="238"/>
      <c r="V121" s="238"/>
      <c r="W121" s="238"/>
      <c r="X121" s="238"/>
    </row>
    <row r="122" spans="2:24" x14ac:dyDescent="0.25">
      <c r="B122" s="204">
        <v>14</v>
      </c>
      <c r="C122" s="33" t="s">
        <v>93</v>
      </c>
      <c r="D122" s="218">
        <f t="shared" si="19"/>
        <v>8665547.2006216664</v>
      </c>
      <c r="E122" s="218">
        <f t="shared" si="20"/>
        <v>8273837.4187666671</v>
      </c>
      <c r="F122" s="218">
        <f t="shared" si="21"/>
        <v>7862128.8070666669</v>
      </c>
      <c r="G122" s="218">
        <f t="shared" si="22"/>
        <v>7530168.6437666668</v>
      </c>
      <c r="H122" s="218">
        <f t="shared" si="23"/>
        <v>6730757.7037666664</v>
      </c>
      <c r="I122" s="218">
        <f t="shared" si="24"/>
        <v>6340450.0833666669</v>
      </c>
      <c r="J122" s="218">
        <f t="shared" si="25"/>
        <v>5694493.8968000012</v>
      </c>
      <c r="K122" s="218">
        <f t="shared" si="26"/>
        <v>5836556.1201333338</v>
      </c>
      <c r="L122" s="218">
        <f t="shared" si="26"/>
        <v>6081144.1766000008</v>
      </c>
      <c r="M122" s="1015">
        <f t="shared" si="26"/>
        <v>6574829.1402000003</v>
      </c>
      <c r="N122" s="238"/>
      <c r="T122" s="238"/>
      <c r="U122" s="238"/>
      <c r="V122" s="238"/>
      <c r="W122" s="238"/>
      <c r="X122" s="238"/>
    </row>
    <row r="123" spans="2:24" x14ac:dyDescent="0.25">
      <c r="B123" s="204">
        <v>15</v>
      </c>
      <c r="C123" s="33" t="s">
        <v>94</v>
      </c>
      <c r="D123" s="218">
        <f t="shared" si="19"/>
        <v>1943817.3756000001</v>
      </c>
      <c r="E123" s="218">
        <f t="shared" si="20"/>
        <v>2028849.4233666668</v>
      </c>
      <c r="F123" s="218">
        <f t="shared" si="21"/>
        <v>2091051.368966667</v>
      </c>
      <c r="G123" s="218">
        <f t="shared" si="22"/>
        <v>2071332.7956000001</v>
      </c>
      <c r="H123" s="218">
        <f t="shared" si="23"/>
        <v>1801143.0822666667</v>
      </c>
      <c r="I123" s="218">
        <f t="shared" si="24"/>
        <v>1724923.7933333332</v>
      </c>
      <c r="J123" s="218">
        <f t="shared" si="25"/>
        <v>1647365.1066666667</v>
      </c>
      <c r="K123" s="218">
        <f t="shared" si="26"/>
        <v>1786423.093333333</v>
      </c>
      <c r="L123" s="218">
        <f t="shared" si="26"/>
        <v>1756297.3333333333</v>
      </c>
      <c r="M123" s="1015">
        <f t="shared" si="26"/>
        <v>1693441.29</v>
      </c>
      <c r="N123" s="238"/>
      <c r="T123" s="238"/>
      <c r="U123" s="238"/>
      <c r="V123" s="238"/>
      <c r="W123" s="238"/>
      <c r="X123" s="238"/>
    </row>
    <row r="124" spans="2:24" x14ac:dyDescent="0.25">
      <c r="B124" s="204">
        <v>16</v>
      </c>
      <c r="C124" s="33" t="s">
        <v>95</v>
      </c>
      <c r="D124" s="218">
        <f t="shared" si="19"/>
        <v>4347376.6848333338</v>
      </c>
      <c r="E124" s="218">
        <f t="shared" si="20"/>
        <v>4123945.6781666665</v>
      </c>
      <c r="F124" s="218">
        <f t="shared" si="21"/>
        <v>3772753.5893999995</v>
      </c>
      <c r="G124" s="218">
        <f t="shared" si="22"/>
        <v>3380772.9477333333</v>
      </c>
      <c r="H124" s="218">
        <f t="shared" si="23"/>
        <v>2663640.5777333337</v>
      </c>
      <c r="I124" s="218">
        <f t="shared" si="24"/>
        <v>2310190.8459666665</v>
      </c>
      <c r="J124" s="218">
        <f t="shared" si="25"/>
        <v>2117247.1909666662</v>
      </c>
      <c r="K124" s="218">
        <f t="shared" si="26"/>
        <v>2402829.5942999995</v>
      </c>
      <c r="L124" s="218">
        <f t="shared" si="26"/>
        <v>2596266.6066666669</v>
      </c>
      <c r="M124" s="1015">
        <f t="shared" si="26"/>
        <v>2748028.3122333335</v>
      </c>
      <c r="N124" s="238"/>
      <c r="T124" s="238"/>
      <c r="U124" s="238"/>
      <c r="V124" s="238"/>
      <c r="W124" s="238"/>
      <c r="X124" s="238"/>
    </row>
    <row r="125" spans="2:24" x14ac:dyDescent="0.25">
      <c r="B125" s="204">
        <v>17</v>
      </c>
      <c r="C125" s="33" t="s">
        <v>96</v>
      </c>
      <c r="D125" s="218">
        <f t="shared" si="19"/>
        <v>5958807.2740673339</v>
      </c>
      <c r="E125" s="218">
        <f t="shared" si="20"/>
        <v>5699369.9866666673</v>
      </c>
      <c r="F125" s="218">
        <f t="shared" si="21"/>
        <v>5556740.9766666666</v>
      </c>
      <c r="G125" s="218">
        <f t="shared" si="22"/>
        <v>5291711.3077999996</v>
      </c>
      <c r="H125" s="218">
        <f t="shared" si="23"/>
        <v>4451500.1144666662</v>
      </c>
      <c r="I125" s="218">
        <f t="shared" si="24"/>
        <v>3830527.1078000008</v>
      </c>
      <c r="J125" s="218">
        <f t="shared" si="25"/>
        <v>3343970.1433333331</v>
      </c>
      <c r="K125" s="218">
        <f t="shared" si="26"/>
        <v>3622868.6833333336</v>
      </c>
      <c r="L125" s="218">
        <f t="shared" si="26"/>
        <v>3882665.9233333333</v>
      </c>
      <c r="M125" s="1015">
        <f t="shared" si="26"/>
        <v>4279749.0555666657</v>
      </c>
      <c r="N125" s="238"/>
      <c r="T125" s="238"/>
      <c r="U125" s="238"/>
      <c r="V125" s="238"/>
      <c r="W125" s="238"/>
      <c r="X125" s="238"/>
    </row>
    <row r="126" spans="2:24" x14ac:dyDescent="0.25">
      <c r="B126" s="204">
        <v>18</v>
      </c>
      <c r="C126" s="33" t="s">
        <v>97</v>
      </c>
      <c r="D126" s="218">
        <f t="shared" si="19"/>
        <v>80754475.257660672</v>
      </c>
      <c r="E126" s="218">
        <f t="shared" si="20"/>
        <v>76510893.001070336</v>
      </c>
      <c r="F126" s="218">
        <f t="shared" si="21"/>
        <v>72752174.547569335</v>
      </c>
      <c r="G126" s="218">
        <f t="shared" si="22"/>
        <v>69773191.695520326</v>
      </c>
      <c r="H126" s="218">
        <f t="shared" si="23"/>
        <v>67022484.542245984</v>
      </c>
      <c r="I126" s="218">
        <f t="shared" si="24"/>
        <v>62806408.857989989</v>
      </c>
      <c r="J126" s="218">
        <f t="shared" si="25"/>
        <v>57784082.464656658</v>
      </c>
      <c r="K126" s="218">
        <f t="shared" si="26"/>
        <v>54630129.066388339</v>
      </c>
      <c r="L126" s="218">
        <f t="shared" si="26"/>
        <v>53955139.384466343</v>
      </c>
      <c r="M126" s="1015">
        <f t="shared" si="26"/>
        <v>55108492.764145337</v>
      </c>
      <c r="N126" s="238"/>
      <c r="T126" s="238"/>
      <c r="U126" s="238"/>
      <c r="V126" s="238"/>
      <c r="W126" s="238"/>
      <c r="X126" s="238"/>
    </row>
    <row r="127" spans="2:24" x14ac:dyDescent="0.25">
      <c r="B127" s="204">
        <v>19</v>
      </c>
      <c r="C127" s="33" t="s">
        <v>98</v>
      </c>
      <c r="D127" s="218">
        <f t="shared" si="19"/>
        <v>8375565.2909546671</v>
      </c>
      <c r="E127" s="218">
        <f t="shared" si="20"/>
        <v>8370224.1431253329</v>
      </c>
      <c r="F127" s="218">
        <f t="shared" si="21"/>
        <v>8497677.3010153342</v>
      </c>
      <c r="G127" s="218">
        <f t="shared" si="22"/>
        <v>8499148.4233333338</v>
      </c>
      <c r="H127" s="218">
        <f t="shared" si="23"/>
        <v>8289295.8273243345</v>
      </c>
      <c r="I127" s="218">
        <f t="shared" si="24"/>
        <v>7646233.8324466674</v>
      </c>
      <c r="J127" s="218">
        <f t="shared" si="25"/>
        <v>6861985.0391133325</v>
      </c>
      <c r="K127" s="218">
        <f t="shared" si="26"/>
        <v>6258571.8293423327</v>
      </c>
      <c r="L127" s="218">
        <f t="shared" si="26"/>
        <v>6066007.3108866671</v>
      </c>
      <c r="M127" s="1015">
        <f t="shared" si="26"/>
        <v>6295181.9508866668</v>
      </c>
      <c r="N127" s="238"/>
      <c r="T127" s="238"/>
      <c r="U127" s="238"/>
      <c r="V127" s="238"/>
      <c r="W127" s="238"/>
      <c r="X127" s="238"/>
    </row>
    <row r="128" spans="2:24" x14ac:dyDescent="0.25">
      <c r="B128" s="204">
        <v>20</v>
      </c>
      <c r="C128" s="33" t="s">
        <v>99</v>
      </c>
      <c r="D128" s="218">
        <f t="shared" si="19"/>
        <v>4051735.6501056664</v>
      </c>
      <c r="E128" s="218">
        <f t="shared" si="20"/>
        <v>3837207.5400783331</v>
      </c>
      <c r="F128" s="218">
        <f t="shared" si="21"/>
        <v>3658983.7510726661</v>
      </c>
      <c r="G128" s="218">
        <f t="shared" si="22"/>
        <v>3396002.2970660008</v>
      </c>
      <c r="H128" s="218">
        <f t="shared" si="23"/>
        <v>3022428.4861929999</v>
      </c>
      <c r="I128" s="218">
        <f t="shared" si="24"/>
        <v>2674730.5116363335</v>
      </c>
      <c r="J128" s="218">
        <f t="shared" si="25"/>
        <v>2456327.3329829997</v>
      </c>
      <c r="K128" s="218">
        <f t="shared" si="26"/>
        <v>2309246.4839686663</v>
      </c>
      <c r="L128" s="218">
        <f t="shared" si="26"/>
        <v>2311291.28455</v>
      </c>
      <c r="M128" s="1015">
        <f t="shared" si="26"/>
        <v>2363106.6045880001</v>
      </c>
      <c r="N128" s="238"/>
      <c r="T128" s="238"/>
      <c r="U128" s="238"/>
      <c r="V128" s="238"/>
      <c r="W128" s="238"/>
      <c r="X128" s="238"/>
    </row>
    <row r="129" spans="2:24" x14ac:dyDescent="0.25">
      <c r="B129" s="204">
        <v>21</v>
      </c>
      <c r="C129" s="33" t="s">
        <v>100</v>
      </c>
      <c r="D129" s="218">
        <f t="shared" si="19"/>
        <v>2300410.8649236667</v>
      </c>
      <c r="E129" s="218">
        <f t="shared" si="20"/>
        <v>2470135.9199236664</v>
      </c>
      <c r="F129" s="218">
        <f t="shared" si="21"/>
        <v>2604623.5270336666</v>
      </c>
      <c r="G129" s="218">
        <f t="shared" si="22"/>
        <v>2683618.329189667</v>
      </c>
      <c r="H129" s="218">
        <f t="shared" si="23"/>
        <v>2596377.2972401665</v>
      </c>
      <c r="I129" s="218">
        <f t="shared" si="24"/>
        <v>2256417.9918731665</v>
      </c>
      <c r="J129" s="218">
        <f t="shared" si="25"/>
        <v>1912223.5497171667</v>
      </c>
      <c r="K129" s="218">
        <f t="shared" si="26"/>
        <v>1824774.8415999999</v>
      </c>
      <c r="L129" s="218">
        <f t="shared" si="26"/>
        <v>1796984.3388</v>
      </c>
      <c r="M129" s="1015">
        <f t="shared" si="26"/>
        <v>1754776.1955783332</v>
      </c>
      <c r="N129" s="238"/>
      <c r="T129" s="238"/>
      <c r="U129" s="238"/>
      <c r="V129" s="238"/>
      <c r="W129" s="238"/>
      <c r="X129" s="238"/>
    </row>
    <row r="130" spans="2:24" x14ac:dyDescent="0.25">
      <c r="B130" s="204">
        <v>22</v>
      </c>
      <c r="C130" s="33" t="s">
        <v>101</v>
      </c>
      <c r="D130" s="218">
        <f t="shared" si="19"/>
        <v>8550610.3393736687</v>
      </c>
      <c r="E130" s="218">
        <f t="shared" si="20"/>
        <v>8483112.0239460003</v>
      </c>
      <c r="F130" s="218">
        <f t="shared" si="21"/>
        <v>8345734.6233646674</v>
      </c>
      <c r="G130" s="218">
        <f t="shared" si="22"/>
        <v>8063938.940932666</v>
      </c>
      <c r="H130" s="218">
        <f t="shared" si="23"/>
        <v>7814620.6959786667</v>
      </c>
      <c r="I130" s="218">
        <f t="shared" si="24"/>
        <v>7338638.8837003326</v>
      </c>
      <c r="J130" s="218">
        <f t="shared" si="25"/>
        <v>6930123.9787003333</v>
      </c>
      <c r="K130" s="218">
        <f t="shared" si="26"/>
        <v>6581255.6066666665</v>
      </c>
      <c r="L130" s="218">
        <f t="shared" si="26"/>
        <v>6634068.7333333334</v>
      </c>
      <c r="M130" s="1015">
        <f t="shared" si="26"/>
        <v>7065286.6327676661</v>
      </c>
      <c r="N130" s="238"/>
      <c r="T130" s="238"/>
      <c r="U130" s="238"/>
      <c r="V130" s="238"/>
      <c r="W130" s="238"/>
      <c r="X130" s="238"/>
    </row>
    <row r="131" spans="2:24" x14ac:dyDescent="0.25">
      <c r="B131" s="204">
        <v>23</v>
      </c>
      <c r="C131" s="33" t="s">
        <v>103</v>
      </c>
      <c r="D131" s="218">
        <f t="shared" si="19"/>
        <v>27767223.801589336</v>
      </c>
      <c r="E131" s="218">
        <f t="shared" si="20"/>
        <v>27488981.173073005</v>
      </c>
      <c r="F131" s="218">
        <f t="shared" si="21"/>
        <v>26902009.849327669</v>
      </c>
      <c r="G131" s="218">
        <f t="shared" si="22"/>
        <v>25815554.606882002</v>
      </c>
      <c r="H131" s="218">
        <f t="shared" si="23"/>
        <v>24735528.274802331</v>
      </c>
      <c r="I131" s="218">
        <f t="shared" si="24"/>
        <v>21884264.632065002</v>
      </c>
      <c r="J131" s="218">
        <f t="shared" si="25"/>
        <v>20274851.821299668</v>
      </c>
      <c r="K131" s="218">
        <f t="shared" si="26"/>
        <v>18850915.132108998</v>
      </c>
      <c r="L131" s="218">
        <f t="shared" si="26"/>
        <v>19707585.688683663</v>
      </c>
      <c r="M131" s="1015">
        <f t="shared" si="26"/>
        <v>20145519.328057334</v>
      </c>
      <c r="N131" s="238"/>
      <c r="T131" s="238"/>
      <c r="U131" s="238"/>
      <c r="V131" s="238"/>
      <c r="W131" s="238"/>
      <c r="X131" s="238"/>
    </row>
    <row r="132" spans="2:24" x14ac:dyDescent="0.25">
      <c r="B132" s="204">
        <v>24</v>
      </c>
      <c r="C132" s="33" t="s">
        <v>104</v>
      </c>
      <c r="D132" s="218">
        <f t="shared" si="19"/>
        <v>15351582.338496668</v>
      </c>
      <c r="E132" s="218">
        <f t="shared" si="20"/>
        <v>14582666.003791334</v>
      </c>
      <c r="F132" s="218">
        <f t="shared" si="21"/>
        <v>13897234.627645334</v>
      </c>
      <c r="G132" s="218">
        <f t="shared" si="22"/>
        <v>13138036.532615999</v>
      </c>
      <c r="H132" s="218">
        <f t="shared" si="23"/>
        <v>12038950.079740668</v>
      </c>
      <c r="I132" s="218">
        <f t="shared" si="24"/>
        <v>10617865.068073001</v>
      </c>
      <c r="J132" s="218">
        <f t="shared" si="25"/>
        <v>9565997.201146001</v>
      </c>
      <c r="K132" s="218">
        <f t="shared" si="26"/>
        <v>8874852.3872020002</v>
      </c>
      <c r="L132" s="218">
        <f t="shared" si="26"/>
        <v>9009181.4781190008</v>
      </c>
      <c r="M132" s="1015">
        <f t="shared" si="26"/>
        <v>9333948.730138002</v>
      </c>
      <c r="N132" s="238"/>
      <c r="T132" s="238"/>
      <c r="U132" s="238"/>
      <c r="V132" s="238"/>
      <c r="W132" s="238"/>
      <c r="X132" s="238"/>
    </row>
    <row r="133" spans="2:24" x14ac:dyDescent="0.25">
      <c r="B133" s="204">
        <v>25</v>
      </c>
      <c r="C133" s="33" t="s">
        <v>102</v>
      </c>
      <c r="D133" s="218">
        <f t="shared" si="19"/>
        <v>5024485.3610023325</v>
      </c>
      <c r="E133" s="218">
        <f t="shared" si="20"/>
        <v>5113144.888669</v>
      </c>
      <c r="F133" s="218">
        <f t="shared" si="21"/>
        <v>5260132.1291133324</v>
      </c>
      <c r="G133" s="218">
        <f t="shared" si="22"/>
        <v>5170933.87</v>
      </c>
      <c r="H133" s="218">
        <f t="shared" si="23"/>
        <v>4961890.0566666666</v>
      </c>
      <c r="I133" s="218">
        <f t="shared" si="24"/>
        <v>4334783.7666666666</v>
      </c>
      <c r="J133" s="218">
        <f t="shared" si="25"/>
        <v>3893196.7166666668</v>
      </c>
      <c r="K133" s="218">
        <f t="shared" si="26"/>
        <v>3588621.4233333333</v>
      </c>
      <c r="L133" s="218">
        <f t="shared" si="26"/>
        <v>3636807.9933333336</v>
      </c>
      <c r="M133" s="1015">
        <f t="shared" si="26"/>
        <v>3725704.8622333333</v>
      </c>
      <c r="N133" s="238"/>
      <c r="T133" s="238"/>
      <c r="U133" s="238"/>
      <c r="V133" s="238"/>
      <c r="W133" s="238"/>
      <c r="X133" s="238"/>
    </row>
    <row r="136" spans="2:24" x14ac:dyDescent="0.25">
      <c r="B136" s="1272" t="s">
        <v>486</v>
      </c>
      <c r="C136" s="1324"/>
      <c r="D136" s="1324"/>
      <c r="E136" s="1324"/>
      <c r="F136" s="1324"/>
      <c r="G136" s="1324"/>
      <c r="H136" s="1324"/>
      <c r="I136" s="1324"/>
      <c r="J136" s="1324"/>
      <c r="K136" s="1324"/>
      <c r="L136" s="1324"/>
      <c r="M136" s="1324"/>
    </row>
    <row r="137" spans="2:24" x14ac:dyDescent="0.25">
      <c r="B137" s="1016" t="s">
        <v>193</v>
      </c>
      <c r="C137" s="1017"/>
      <c r="D137" s="1018">
        <v>2018</v>
      </c>
      <c r="E137" s="1018">
        <v>2019</v>
      </c>
      <c r="F137" s="1018">
        <v>2020</v>
      </c>
      <c r="G137" s="1018">
        <v>2021</v>
      </c>
      <c r="H137" s="1018">
        <v>2022</v>
      </c>
      <c r="I137" s="1018">
        <v>2023</v>
      </c>
      <c r="J137" s="1018">
        <v>2024</v>
      </c>
      <c r="K137" s="212">
        <v>2025</v>
      </c>
      <c r="L137" s="212">
        <v>2026</v>
      </c>
      <c r="M137" s="212">
        <v>2027</v>
      </c>
    </row>
    <row r="138" spans="2:24" x14ac:dyDescent="0.25">
      <c r="B138" s="206" t="s">
        <v>192</v>
      </c>
      <c r="C138" s="207" t="s">
        <v>51</v>
      </c>
      <c r="D138" s="215">
        <f>SUM(D139:D162)</f>
        <v>0.99999999999999956</v>
      </c>
      <c r="E138" s="215">
        <f>SUM(E139:E162)</f>
        <v>1.0000000000000004</v>
      </c>
      <c r="F138" s="215">
        <f t="shared" ref="F138:K138" si="27">SUM(F139:F162)</f>
        <v>0.99999999999999989</v>
      </c>
      <c r="G138" s="215">
        <f t="shared" si="27"/>
        <v>1.0000000000000002</v>
      </c>
      <c r="H138" s="215">
        <f t="shared" si="27"/>
        <v>0.99999999999999989</v>
      </c>
      <c r="I138" s="215">
        <f t="shared" si="27"/>
        <v>1.0000000000000002</v>
      </c>
      <c r="J138" s="215">
        <f t="shared" si="27"/>
        <v>1</v>
      </c>
      <c r="K138" s="215">
        <f t="shared" si="27"/>
        <v>0.99999999999999978</v>
      </c>
      <c r="L138" s="215">
        <f t="shared" ref="L138:M138" si="28">SUM(L139:L162)</f>
        <v>1</v>
      </c>
      <c r="M138" s="215">
        <f t="shared" si="28"/>
        <v>1</v>
      </c>
    </row>
    <row r="139" spans="2:24" x14ac:dyDescent="0.25">
      <c r="B139" s="204">
        <v>1</v>
      </c>
      <c r="C139" s="33" t="s">
        <v>73</v>
      </c>
      <c r="D139" s="219">
        <f t="shared" ref="D139:K148" si="29">D110/D$109</f>
        <v>3.4383082684149809E-2</v>
      </c>
      <c r="E139" s="219">
        <f t="shared" si="29"/>
        <v>3.5073369949646903E-2</v>
      </c>
      <c r="F139" s="219">
        <f t="shared" si="29"/>
        <v>3.4780103892342165E-2</v>
      </c>
      <c r="G139" s="219">
        <f t="shared" si="29"/>
        <v>3.410054836042832E-2</v>
      </c>
      <c r="H139" s="219">
        <f t="shared" si="29"/>
        <v>3.4166426017648181E-2</v>
      </c>
      <c r="I139" s="219">
        <f t="shared" si="29"/>
        <v>3.4933390616978338E-2</v>
      </c>
      <c r="J139" s="219">
        <f t="shared" si="29"/>
        <v>3.5911888232742037E-2</v>
      </c>
      <c r="K139" s="219">
        <f t="shared" si="29"/>
        <v>3.5689275060409149E-2</v>
      </c>
      <c r="L139" s="219">
        <f t="shared" ref="L139:M139" si="30">L110/L$109</f>
        <v>3.5769954485097295E-2</v>
      </c>
      <c r="M139" s="1019">
        <f t="shared" si="30"/>
        <v>3.5735245210608169E-2</v>
      </c>
      <c r="P139" s="1037"/>
    </row>
    <row r="140" spans="2:24" x14ac:dyDescent="0.25">
      <c r="B140" s="204">
        <v>2</v>
      </c>
      <c r="C140" s="33" t="s">
        <v>82</v>
      </c>
      <c r="D140" s="219">
        <f t="shared" si="29"/>
        <v>0.19019148799812874</v>
      </c>
      <c r="E140" s="219">
        <f t="shared" si="29"/>
        <v>0.18812343222176969</v>
      </c>
      <c r="F140" s="219">
        <f t="shared" si="29"/>
        <v>0.18724023603217119</v>
      </c>
      <c r="G140" s="219">
        <f t="shared" si="29"/>
        <v>0.18847684692266814</v>
      </c>
      <c r="H140" s="219">
        <f t="shared" si="29"/>
        <v>0.19879986989134529</v>
      </c>
      <c r="I140" s="219">
        <f t="shared" si="29"/>
        <v>0.20829139721238898</v>
      </c>
      <c r="J140" s="219">
        <f t="shared" si="29"/>
        <v>0.2163889806205726</v>
      </c>
      <c r="K140" s="219">
        <f t="shared" si="29"/>
        <v>0.21434925606029662</v>
      </c>
      <c r="L140" s="219">
        <f t="shared" ref="L140:M140" si="31">L111/L$109</f>
        <v>0.21345177153449896</v>
      </c>
      <c r="M140" s="1019">
        <f t="shared" si="31"/>
        <v>0.21463751051171404</v>
      </c>
      <c r="P140" s="1037"/>
    </row>
    <row r="141" spans="2:24" x14ac:dyDescent="0.25">
      <c r="B141" s="204">
        <v>3</v>
      </c>
      <c r="C141" s="33" t="s">
        <v>83</v>
      </c>
      <c r="D141" s="219">
        <f t="shared" si="29"/>
        <v>0.31674700262292055</v>
      </c>
      <c r="E141" s="219">
        <f t="shared" si="29"/>
        <v>0.32011779872526536</v>
      </c>
      <c r="F141" s="219">
        <f t="shared" si="29"/>
        <v>0.32155550829473029</v>
      </c>
      <c r="G141" s="219">
        <f t="shared" si="29"/>
        <v>0.32204197206648921</v>
      </c>
      <c r="H141" s="219">
        <f t="shared" si="29"/>
        <v>0.30222515889123908</v>
      </c>
      <c r="I141" s="219">
        <f t="shared" si="29"/>
        <v>0.30179211137873752</v>
      </c>
      <c r="J141" s="219">
        <f t="shared" si="29"/>
        <v>0.30281997756618234</v>
      </c>
      <c r="K141" s="219">
        <f t="shared" si="29"/>
        <v>0.32460719038646496</v>
      </c>
      <c r="L141" s="219">
        <f t="shared" ref="L141:M141" si="32">L112/L$109</f>
        <v>0.32408888843449352</v>
      </c>
      <c r="M141" s="1019">
        <f t="shared" si="32"/>
        <v>0.31936447799767398</v>
      </c>
      <c r="P141" s="1037"/>
    </row>
    <row r="142" spans="2:24" x14ac:dyDescent="0.25">
      <c r="B142" s="204">
        <v>4</v>
      </c>
      <c r="C142" s="33" t="s">
        <v>84</v>
      </c>
      <c r="D142" s="219">
        <f t="shared" si="29"/>
        <v>5.213741042866122E-2</v>
      </c>
      <c r="E142" s="219">
        <f t="shared" si="29"/>
        <v>5.4032312731485552E-2</v>
      </c>
      <c r="F142" s="219">
        <f t="shared" si="29"/>
        <v>5.6076240049341558E-2</v>
      </c>
      <c r="G142" s="219">
        <f t="shared" si="29"/>
        <v>5.7170538315786903E-2</v>
      </c>
      <c r="H142" s="219">
        <f t="shared" si="29"/>
        <v>6.0205651608801133E-2</v>
      </c>
      <c r="I142" s="219">
        <f t="shared" si="29"/>
        <v>6.177346102822568E-2</v>
      </c>
      <c r="J142" s="219">
        <f t="shared" si="29"/>
        <v>6.2840221758769882E-2</v>
      </c>
      <c r="K142" s="219">
        <f t="shared" si="29"/>
        <v>6.2040066016516626E-2</v>
      </c>
      <c r="L142" s="219">
        <f t="shared" ref="L142:M142" si="33">L113/L$109</f>
        <v>6.2602837049062637E-2</v>
      </c>
      <c r="M142" s="1019">
        <f t="shared" si="33"/>
        <v>6.51787471074389E-2</v>
      </c>
      <c r="P142" s="1037"/>
    </row>
    <row r="143" spans="2:24" x14ac:dyDescent="0.25">
      <c r="B143" s="204">
        <v>5</v>
      </c>
      <c r="C143" s="33" t="s">
        <v>85</v>
      </c>
      <c r="D143" s="1025">
        <f t="shared" si="29"/>
        <v>4.6206971872677582E-2</v>
      </c>
      <c r="E143" s="1025">
        <f t="shared" si="29"/>
        <v>4.7500628207655202E-2</v>
      </c>
      <c r="F143" s="1025">
        <f t="shared" si="29"/>
        <v>4.8614458592512712E-2</v>
      </c>
      <c r="G143" s="1025">
        <f t="shared" si="29"/>
        <v>4.8711066769918682E-2</v>
      </c>
      <c r="H143" s="1025">
        <f t="shared" si="29"/>
        <v>4.9252904497918554E-2</v>
      </c>
      <c r="I143" s="1025">
        <f t="shared" si="29"/>
        <v>4.8999815848586523E-2</v>
      </c>
      <c r="J143" s="1025">
        <f t="shared" si="29"/>
        <v>4.8935707424478447E-2</v>
      </c>
      <c r="K143" s="1025">
        <f t="shared" si="29"/>
        <v>4.7862087816302017E-2</v>
      </c>
      <c r="L143" s="1025">
        <f t="shared" ref="L143:M143" si="34">L114/L$109</f>
        <v>4.6709135138462116E-2</v>
      </c>
      <c r="M143" s="1019">
        <f t="shared" si="34"/>
        <v>4.5030322086907097E-2</v>
      </c>
      <c r="P143" s="1037"/>
    </row>
    <row r="144" spans="2:24" x14ac:dyDescent="0.25">
      <c r="B144" s="204">
        <v>6</v>
      </c>
      <c r="C144" s="33" t="s">
        <v>86</v>
      </c>
      <c r="D144" s="219">
        <f t="shared" si="29"/>
        <v>8.0465146374344952E-3</v>
      </c>
      <c r="E144" s="219">
        <f t="shared" si="29"/>
        <v>7.298333807037794E-3</v>
      </c>
      <c r="F144" s="219">
        <f t="shared" si="29"/>
        <v>7.2206724403578179E-3</v>
      </c>
      <c r="G144" s="219">
        <f t="shared" si="29"/>
        <v>7.6499953355333968E-3</v>
      </c>
      <c r="H144" s="219">
        <f t="shared" si="29"/>
        <v>8.2940473526052425E-3</v>
      </c>
      <c r="I144" s="219">
        <f t="shared" si="29"/>
        <v>8.5717442341949959E-3</v>
      </c>
      <c r="J144" s="219">
        <f t="shared" si="29"/>
        <v>8.7635306226931924E-3</v>
      </c>
      <c r="K144" s="219">
        <f t="shared" si="29"/>
        <v>8.4161471236336698E-3</v>
      </c>
      <c r="L144" s="219">
        <f t="shared" ref="L144:M144" si="35">L115/L$109</f>
        <v>8.6536924466434576E-3</v>
      </c>
      <c r="M144" s="1019">
        <f t="shared" si="35"/>
        <v>9.0911906893408802E-3</v>
      </c>
      <c r="P144" s="1037"/>
    </row>
    <row r="145" spans="2:16" x14ac:dyDescent="0.25">
      <c r="B145" s="204">
        <v>7</v>
      </c>
      <c r="C145" s="33" t="s">
        <v>87</v>
      </c>
      <c r="D145" s="219">
        <f t="shared" si="29"/>
        <v>3.3309145834502493E-2</v>
      </c>
      <c r="E145" s="219">
        <f t="shared" si="29"/>
        <v>3.6454023874892355E-2</v>
      </c>
      <c r="F145" s="219">
        <f t="shared" si="29"/>
        <v>3.7957373915653729E-2</v>
      </c>
      <c r="G145" s="219">
        <f t="shared" si="29"/>
        <v>3.7216562155479631E-2</v>
      </c>
      <c r="H145" s="219">
        <f t="shared" si="29"/>
        <v>3.7142682248292321E-2</v>
      </c>
      <c r="I145" s="219">
        <f t="shared" si="29"/>
        <v>3.7563056076976666E-2</v>
      </c>
      <c r="J145" s="219">
        <f t="shared" si="29"/>
        <v>3.9438528416723601E-2</v>
      </c>
      <c r="K145" s="219">
        <f t="shared" si="29"/>
        <v>3.967380083539266E-2</v>
      </c>
      <c r="L145" s="219">
        <f t="shared" ref="L145:M145" si="36">L116/L$109</f>
        <v>4.0279344481582727E-2</v>
      </c>
      <c r="M145" s="1019">
        <f t="shared" si="36"/>
        <v>3.9826795138468138E-2</v>
      </c>
      <c r="P145" s="1037"/>
    </row>
    <row r="146" spans="2:16" x14ac:dyDescent="0.25">
      <c r="B146" s="204">
        <v>8</v>
      </c>
      <c r="C146" s="33" t="s">
        <v>88</v>
      </c>
      <c r="D146" s="219">
        <f t="shared" si="29"/>
        <v>1.5523121520454165E-2</v>
      </c>
      <c r="E146" s="219">
        <f t="shared" si="29"/>
        <v>1.4430919119186763E-2</v>
      </c>
      <c r="F146" s="219">
        <f t="shared" si="29"/>
        <v>1.4245262714578275E-2</v>
      </c>
      <c r="G146" s="219">
        <f t="shared" si="29"/>
        <v>1.4471725615642386E-2</v>
      </c>
      <c r="H146" s="219">
        <f t="shared" si="29"/>
        <v>1.4634612973698122E-2</v>
      </c>
      <c r="I146" s="219">
        <f t="shared" si="29"/>
        <v>1.3270626260062363E-2</v>
      </c>
      <c r="J146" s="219">
        <f t="shared" si="29"/>
        <v>1.228662932512504E-2</v>
      </c>
      <c r="K146" s="219">
        <f t="shared" si="29"/>
        <v>1.1793067541189075E-2</v>
      </c>
      <c r="L146" s="219">
        <f t="shared" ref="L146:M146" si="37">L117/L$109</f>
        <v>1.2734830635859368E-2</v>
      </c>
      <c r="M146" s="1019">
        <f t="shared" si="37"/>
        <v>1.324694387169824E-2</v>
      </c>
      <c r="P146" s="1037"/>
    </row>
    <row r="147" spans="2:16" x14ac:dyDescent="0.25">
      <c r="B147" s="204">
        <v>9</v>
      </c>
      <c r="C147" s="33" t="s">
        <v>89</v>
      </c>
      <c r="D147" s="219">
        <f t="shared" si="29"/>
        <v>2.843855352924583E-3</v>
      </c>
      <c r="E147" s="219">
        <f t="shared" si="29"/>
        <v>2.5738778838870517E-3</v>
      </c>
      <c r="F147" s="219">
        <f t="shared" si="29"/>
        <v>2.294325236623563E-3</v>
      </c>
      <c r="G147" s="219">
        <f t="shared" si="29"/>
        <v>2.1881582702422968E-3</v>
      </c>
      <c r="H147" s="219">
        <f t="shared" si="29"/>
        <v>2.35082536631501E-3</v>
      </c>
      <c r="I147" s="219">
        <f t="shared" si="29"/>
        <v>2.4711424568983516E-3</v>
      </c>
      <c r="J147" s="219">
        <f t="shared" si="29"/>
        <v>2.7136566538215091E-3</v>
      </c>
      <c r="K147" s="219">
        <f t="shared" si="29"/>
        <v>2.7215718416676773E-3</v>
      </c>
      <c r="L147" s="219">
        <f t="shared" ref="L147:M147" si="38">L118/L$109</f>
        <v>3.1162202289974177E-3</v>
      </c>
      <c r="M147" s="1019">
        <f t="shared" si="38"/>
        <v>3.4716202443407142E-3</v>
      </c>
      <c r="P147" s="1037"/>
    </row>
    <row r="148" spans="2:16" x14ac:dyDescent="0.25">
      <c r="B148" s="204">
        <v>10</v>
      </c>
      <c r="C148" s="33" t="s">
        <v>90</v>
      </c>
      <c r="D148" s="219">
        <f t="shared" si="29"/>
        <v>8.0092478899577504E-3</v>
      </c>
      <c r="E148" s="219">
        <f t="shared" si="29"/>
        <v>6.8879449678923869E-3</v>
      </c>
      <c r="F148" s="219">
        <f t="shared" si="29"/>
        <v>6.254631659212492E-3</v>
      </c>
      <c r="G148" s="219">
        <f t="shared" si="29"/>
        <v>6.1032712501552771E-3</v>
      </c>
      <c r="H148" s="219">
        <f t="shared" si="29"/>
        <v>6.1609443487270843E-3</v>
      </c>
      <c r="I148" s="219">
        <f t="shared" si="29"/>
        <v>5.5522555792021635E-3</v>
      </c>
      <c r="J148" s="219">
        <f t="shared" si="29"/>
        <v>4.6855818493821986E-3</v>
      </c>
      <c r="K148" s="219">
        <f t="shared" si="29"/>
        <v>3.9169313760538281E-3</v>
      </c>
      <c r="L148" s="219">
        <f t="shared" ref="L148:M148" si="39">L119/L$109</f>
        <v>3.9923935953133979E-3</v>
      </c>
      <c r="M148" s="1019">
        <f t="shared" si="39"/>
        <v>4.2861611946321829E-3</v>
      </c>
      <c r="P148" s="1037"/>
    </row>
    <row r="149" spans="2:16" x14ac:dyDescent="0.25">
      <c r="B149" s="204">
        <v>12</v>
      </c>
      <c r="C149" s="33" t="s">
        <v>91</v>
      </c>
      <c r="D149" s="219">
        <f t="shared" ref="D149:K158" si="40">D120/D$109</f>
        <v>3.8292270933541823E-2</v>
      </c>
      <c r="E149" s="219">
        <f t="shared" si="40"/>
        <v>3.8075420070226337E-2</v>
      </c>
      <c r="F149" s="219">
        <f t="shared" si="40"/>
        <v>3.7965044778304979E-2</v>
      </c>
      <c r="G149" s="219">
        <f t="shared" si="40"/>
        <v>3.8634141714906416E-2</v>
      </c>
      <c r="H149" s="219">
        <f t="shared" si="40"/>
        <v>4.0801593664031272E-2</v>
      </c>
      <c r="I149" s="219">
        <f t="shared" si="40"/>
        <v>4.0914162485928662E-2</v>
      </c>
      <c r="J149" s="219">
        <f t="shared" si="40"/>
        <v>3.9920692155315643E-2</v>
      </c>
      <c r="K149" s="219">
        <f t="shared" si="40"/>
        <v>3.6887466492114433E-2</v>
      </c>
      <c r="L149" s="219">
        <f t="shared" ref="L149:M149" si="41">L120/L$109</f>
        <v>3.6532335812785824E-2</v>
      </c>
      <c r="M149" s="1019">
        <f t="shared" si="41"/>
        <v>3.7443748073691427E-2</v>
      </c>
      <c r="P149" s="1037"/>
    </row>
    <row r="150" spans="2:16" x14ac:dyDescent="0.25">
      <c r="B150" s="204">
        <v>13</v>
      </c>
      <c r="C150" s="33" t="s">
        <v>92</v>
      </c>
      <c r="D150" s="219">
        <f t="shared" si="40"/>
        <v>3.4215326627248721E-3</v>
      </c>
      <c r="E150" s="219">
        <f t="shared" si="40"/>
        <v>3.222380375060356E-3</v>
      </c>
      <c r="F150" s="219">
        <f t="shared" si="40"/>
        <v>3.1692663584938154E-3</v>
      </c>
      <c r="G150" s="219">
        <f t="shared" si="40"/>
        <v>3.1619321532153754E-3</v>
      </c>
      <c r="H150" s="219">
        <f t="shared" si="40"/>
        <v>3.1193286859030793E-3</v>
      </c>
      <c r="I150" s="219">
        <f t="shared" si="40"/>
        <v>2.7926505667368933E-3</v>
      </c>
      <c r="J150" s="219">
        <f t="shared" si="40"/>
        <v>2.6116668881942264E-3</v>
      </c>
      <c r="K150" s="219">
        <f t="shared" si="40"/>
        <v>2.678136508844122E-3</v>
      </c>
      <c r="L150" s="219">
        <f t="shared" ref="L150:M150" si="42">L121/L$109</f>
        <v>3.0104072395126945E-3</v>
      </c>
      <c r="M150" s="1019">
        <f t="shared" si="42"/>
        <v>3.2935577475834603E-3</v>
      </c>
      <c r="P150" s="1037"/>
    </row>
    <row r="151" spans="2:16" x14ac:dyDescent="0.25">
      <c r="B151" s="204">
        <v>14</v>
      </c>
      <c r="C151" s="33" t="s">
        <v>93</v>
      </c>
      <c r="D151" s="219">
        <f t="shared" si="40"/>
        <v>1.2560311516906685E-2</v>
      </c>
      <c r="E151" s="219">
        <f t="shared" si="40"/>
        <v>1.2199478834412976E-2</v>
      </c>
      <c r="F151" s="219">
        <f t="shared" si="40"/>
        <v>1.1833430630676281E-2</v>
      </c>
      <c r="G151" s="219">
        <f t="shared" si="40"/>
        <v>1.1677155812240042E-2</v>
      </c>
      <c r="H151" s="219">
        <f t="shared" si="40"/>
        <v>1.1185607003261893E-2</v>
      </c>
      <c r="I151" s="219">
        <f t="shared" si="40"/>
        <v>1.1047661449534348E-2</v>
      </c>
      <c r="J151" s="219">
        <f t="shared" si="40"/>
        <v>1.03530970883447E-2</v>
      </c>
      <c r="K151" s="219">
        <f t="shared" si="40"/>
        <v>1.0482985109532286E-2</v>
      </c>
      <c r="L151" s="219">
        <f t="shared" ref="L151:M151" si="43">L122/L$109</f>
        <v>1.0825817462028752E-2</v>
      </c>
      <c r="M151" s="1019">
        <f t="shared" si="43"/>
        <v>1.1369639703009124E-2</v>
      </c>
      <c r="P151" s="1037"/>
    </row>
    <row r="152" spans="2:16" x14ac:dyDescent="0.25">
      <c r="B152" s="204">
        <v>15</v>
      </c>
      <c r="C152" s="33" t="s">
        <v>94</v>
      </c>
      <c r="D152" s="219">
        <f t="shared" si="40"/>
        <v>2.8174737502740139E-3</v>
      </c>
      <c r="E152" s="219">
        <f t="shared" si="40"/>
        <v>2.9914662744560064E-3</v>
      </c>
      <c r="F152" s="219">
        <f t="shared" si="40"/>
        <v>3.147278800317664E-3</v>
      </c>
      <c r="G152" s="219">
        <f t="shared" si="40"/>
        <v>3.2120496814165948E-3</v>
      </c>
      <c r="H152" s="219">
        <f t="shared" si="40"/>
        <v>2.9932556721814756E-3</v>
      </c>
      <c r="I152" s="219">
        <f t="shared" si="40"/>
        <v>3.0055238736103446E-3</v>
      </c>
      <c r="J152" s="219">
        <f t="shared" si="40"/>
        <v>2.9950564876108656E-3</v>
      </c>
      <c r="K152" s="219">
        <f t="shared" si="40"/>
        <v>3.2085781925643717E-3</v>
      </c>
      <c r="L152" s="219">
        <f t="shared" ref="L152:M152" si="44">L123/L$109</f>
        <v>3.126608050648948E-3</v>
      </c>
      <c r="M152" s="1019">
        <f t="shared" si="44"/>
        <v>2.9284133343902082E-3</v>
      </c>
      <c r="P152" s="1037"/>
    </row>
    <row r="153" spans="2:16" x14ac:dyDescent="0.25">
      <c r="B153" s="204">
        <v>16</v>
      </c>
      <c r="C153" s="33" t="s">
        <v>95</v>
      </c>
      <c r="D153" s="219">
        <f t="shared" si="40"/>
        <v>6.3013222568248668E-3</v>
      </c>
      <c r="E153" s="219">
        <f t="shared" si="40"/>
        <v>6.080611144346432E-3</v>
      </c>
      <c r="F153" s="219">
        <f t="shared" si="40"/>
        <v>5.6784388786243496E-3</v>
      </c>
      <c r="G153" s="219">
        <f t="shared" si="40"/>
        <v>5.2426199656454165E-3</v>
      </c>
      <c r="H153" s="219">
        <f t="shared" si="40"/>
        <v>4.4266096050067242E-3</v>
      </c>
      <c r="I153" s="219">
        <f t="shared" si="40"/>
        <v>4.0252988375395022E-3</v>
      </c>
      <c r="J153" s="219">
        <f t="shared" si="40"/>
        <v>3.8493439672348906E-3</v>
      </c>
      <c r="K153" s="219">
        <f t="shared" si="40"/>
        <v>4.3157002758700399E-3</v>
      </c>
      <c r="L153" s="219">
        <f t="shared" ref="L153:M153" si="45">L124/L$109</f>
        <v>4.6219440865565434E-3</v>
      </c>
      <c r="M153" s="1019">
        <f t="shared" si="45"/>
        <v>4.7520766148473398E-3</v>
      </c>
      <c r="P153" s="1037"/>
    </row>
    <row r="154" spans="2:16" x14ac:dyDescent="0.25">
      <c r="B154" s="204">
        <v>17</v>
      </c>
      <c r="C154" s="33" t="s">
        <v>96</v>
      </c>
      <c r="D154" s="219">
        <f t="shared" si="40"/>
        <v>8.6370166705832408E-3</v>
      </c>
      <c r="E154" s="219">
        <f t="shared" si="40"/>
        <v>8.4035182228892422E-3</v>
      </c>
      <c r="F154" s="219">
        <f t="shared" si="40"/>
        <v>8.3635501902384179E-3</v>
      </c>
      <c r="G154" s="219">
        <f t="shared" si="40"/>
        <v>8.2059433696380097E-3</v>
      </c>
      <c r="H154" s="219">
        <f t="shared" si="40"/>
        <v>7.3977898249902013E-3</v>
      </c>
      <c r="I154" s="219">
        <f t="shared" si="40"/>
        <v>6.6743474207383181E-3</v>
      </c>
      <c r="J154" s="219">
        <f t="shared" si="40"/>
        <v>6.079635553549503E-3</v>
      </c>
      <c r="K154" s="219">
        <f t="shared" si="40"/>
        <v>6.5070013342571221E-3</v>
      </c>
      <c r="L154" s="219">
        <f t="shared" ref="L154:M154" si="46">L125/L$109</f>
        <v>6.9120269691660017E-3</v>
      </c>
      <c r="M154" s="1019">
        <f t="shared" si="46"/>
        <v>7.4008318305297275E-3</v>
      </c>
      <c r="P154" s="1037"/>
    </row>
    <row r="155" spans="2:16" x14ac:dyDescent="0.25">
      <c r="B155" s="204">
        <v>18</v>
      </c>
      <c r="C155" s="33" t="s">
        <v>97</v>
      </c>
      <c r="D155" s="219">
        <f t="shared" si="40"/>
        <v>0.11704989219235749</v>
      </c>
      <c r="E155" s="219">
        <f t="shared" si="40"/>
        <v>0.11281258895074216</v>
      </c>
      <c r="F155" s="219">
        <f t="shared" si="40"/>
        <v>0.10950059861213543</v>
      </c>
      <c r="G155" s="219">
        <f t="shared" si="40"/>
        <v>0.10819843080411229</v>
      </c>
      <c r="H155" s="219">
        <f t="shared" si="40"/>
        <v>0.11138228494723836</v>
      </c>
      <c r="I155" s="219">
        <f t="shared" si="40"/>
        <v>0.10943449326166434</v>
      </c>
      <c r="J155" s="219">
        <f t="shared" si="40"/>
        <v>0.10505660849925362</v>
      </c>
      <c r="K155" s="219">
        <f t="shared" si="40"/>
        <v>9.8120675574296212E-2</v>
      </c>
      <c r="L155" s="219">
        <f t="shared" ref="L155:M155" si="47">L126/L$109</f>
        <v>9.6052399540562952E-2</v>
      </c>
      <c r="M155" s="1019">
        <f t="shared" si="47"/>
        <v>9.5297336849906086E-2</v>
      </c>
      <c r="P155" s="1037"/>
    </row>
    <row r="156" spans="2:16" x14ac:dyDescent="0.25">
      <c r="B156" s="204">
        <v>19</v>
      </c>
      <c r="C156" s="33" t="s">
        <v>98</v>
      </c>
      <c r="D156" s="219">
        <f t="shared" si="40"/>
        <v>1.2139996095922803E-2</v>
      </c>
      <c r="E156" s="219">
        <f t="shared" si="40"/>
        <v>1.2341597629382871E-2</v>
      </c>
      <c r="F156" s="219">
        <f t="shared" si="40"/>
        <v>1.2790006031579473E-2</v>
      </c>
      <c r="G156" s="219">
        <f t="shared" si="40"/>
        <v>1.3179768622150517E-2</v>
      </c>
      <c r="H156" s="219">
        <f t="shared" si="40"/>
        <v>1.3775686117231681E-2</v>
      </c>
      <c r="I156" s="219">
        <f t="shared" si="40"/>
        <v>1.3322871662762565E-2</v>
      </c>
      <c r="J156" s="219">
        <f t="shared" si="40"/>
        <v>1.2475699968461E-2</v>
      </c>
      <c r="K156" s="219">
        <f t="shared" si="40"/>
        <v>1.1240963668217948E-2</v>
      </c>
      <c r="L156" s="219">
        <f t="shared" ref="L156:M156" si="48">L127/L$109</f>
        <v>1.0798870403975046E-2</v>
      </c>
      <c r="M156" s="1019">
        <f t="shared" si="48"/>
        <v>1.0886054849524237E-2</v>
      </c>
      <c r="P156" s="1037"/>
    </row>
    <row r="157" spans="2:16" x14ac:dyDescent="0.25">
      <c r="B157" s="204">
        <v>20</v>
      </c>
      <c r="C157" s="33" t="s">
        <v>99</v>
      </c>
      <c r="D157" s="219">
        <f t="shared" si="40"/>
        <v>5.8728041947348313E-3</v>
      </c>
      <c r="E157" s="219">
        <f t="shared" si="40"/>
        <v>5.6578259638335373E-3</v>
      </c>
      <c r="F157" s="219">
        <f t="shared" si="40"/>
        <v>5.5072018609225179E-3</v>
      </c>
      <c r="G157" s="219">
        <f t="shared" si="40"/>
        <v>5.2662363670156302E-3</v>
      </c>
      <c r="H157" s="219">
        <f t="shared" si="40"/>
        <v>5.022866478033996E-3</v>
      </c>
      <c r="I157" s="219">
        <f t="shared" si="40"/>
        <v>4.6604762710485267E-3</v>
      </c>
      <c r="J157" s="219">
        <f t="shared" si="40"/>
        <v>4.4658218658234798E-3</v>
      </c>
      <c r="K157" s="219">
        <f t="shared" si="40"/>
        <v>4.1476165066207391E-3</v>
      </c>
      <c r="L157" s="219">
        <f t="shared" ref="L157:M157" si="49">L128/L$109</f>
        <v>4.114623304673228E-3</v>
      </c>
      <c r="M157" s="1019">
        <f t="shared" si="49"/>
        <v>4.0864439365719428E-3</v>
      </c>
      <c r="P157" s="1037"/>
    </row>
    <row r="158" spans="2:16" x14ac:dyDescent="0.25">
      <c r="B158" s="204">
        <v>21</v>
      </c>
      <c r="C158" s="33" t="s">
        <v>100</v>
      </c>
      <c r="D158" s="219">
        <f t="shared" si="40"/>
        <v>3.3343395877233413E-3</v>
      </c>
      <c r="E158" s="219">
        <f t="shared" si="40"/>
        <v>3.6421275096464186E-3</v>
      </c>
      <c r="F158" s="219">
        <f t="shared" si="40"/>
        <v>3.9202654373300359E-3</v>
      </c>
      <c r="G158" s="219">
        <f t="shared" si="40"/>
        <v>4.1615308837035462E-3</v>
      </c>
      <c r="H158" s="219">
        <f t="shared" si="40"/>
        <v>4.3148271498270208E-3</v>
      </c>
      <c r="I158" s="219">
        <f t="shared" si="40"/>
        <v>3.931604497328758E-3</v>
      </c>
      <c r="J158" s="219">
        <f t="shared" si="40"/>
        <v>3.4765927268735962E-3</v>
      </c>
      <c r="K158" s="219">
        <f t="shared" si="40"/>
        <v>3.2774614171455852E-3</v>
      </c>
      <c r="L158" s="219">
        <f t="shared" ref="L158:M158" si="50">L129/L$109</f>
        <v>3.1990401590593375E-3</v>
      </c>
      <c r="M158" s="1019">
        <f t="shared" si="50"/>
        <v>3.0344778058423926E-3</v>
      </c>
      <c r="P158" s="1037"/>
    </row>
    <row r="159" spans="2:16" x14ac:dyDescent="0.25">
      <c r="B159" s="204">
        <v>22</v>
      </c>
      <c r="C159" s="33" t="s">
        <v>101</v>
      </c>
      <c r="D159" s="219">
        <f t="shared" ref="D159:K162" si="51">D130/D$109</f>
        <v>1.2393715830722348E-2</v>
      </c>
      <c r="E159" s="219">
        <f t="shared" si="51"/>
        <v>1.2508046792332311E-2</v>
      </c>
      <c r="F159" s="219">
        <f t="shared" si="51"/>
        <v>1.2561314390938546E-2</v>
      </c>
      <c r="G159" s="219">
        <f t="shared" si="51"/>
        <v>1.2504882151823755E-2</v>
      </c>
      <c r="H159" s="219">
        <f t="shared" si="51"/>
        <v>1.2986840387354488E-2</v>
      </c>
      <c r="I159" s="219">
        <f t="shared" si="51"/>
        <v>1.2786915253886939E-2</v>
      </c>
      <c r="J159" s="219">
        <f t="shared" si="51"/>
        <v>1.2599582629471051E-2</v>
      </c>
      <c r="K159" s="219">
        <f t="shared" si="51"/>
        <v>1.1820533051798438E-2</v>
      </c>
      <c r="L159" s="219">
        <f t="shared" ref="L159:M159" si="52">L130/L$109</f>
        <v>1.1810148723981324E-2</v>
      </c>
      <c r="M159" s="1019">
        <f t="shared" si="52"/>
        <v>1.2217772005952286E-2</v>
      </c>
      <c r="P159" s="1037"/>
    </row>
    <row r="160" spans="2:16" x14ac:dyDescent="0.25">
      <c r="B160" s="204">
        <v>23</v>
      </c>
      <c r="C160" s="33" t="s">
        <v>103</v>
      </c>
      <c r="D160" s="219">
        <f t="shared" si="51"/>
        <v>4.0247311893080173E-2</v>
      </c>
      <c r="E160" s="219">
        <f t="shared" si="51"/>
        <v>4.0531524494285966E-2</v>
      </c>
      <c r="F160" s="219">
        <f t="shared" si="51"/>
        <v>4.0490695992115362E-2</v>
      </c>
      <c r="G160" s="219">
        <f t="shared" si="51"/>
        <v>4.0032603223765638E-2</v>
      </c>
      <c r="H160" s="219">
        <f t="shared" si="51"/>
        <v>4.1107095289609784E-2</v>
      </c>
      <c r="I160" s="219">
        <f t="shared" si="51"/>
        <v>3.8131354012442116E-2</v>
      </c>
      <c r="J160" s="219">
        <f t="shared" si="51"/>
        <v>3.6861486404555555E-2</v>
      </c>
      <c r="K160" s="219">
        <f t="shared" si="51"/>
        <v>3.3857956398171504E-2</v>
      </c>
      <c r="L160" s="219">
        <f t="shared" ref="L160:M160" si="53">L131/L$109</f>
        <v>3.5083977469888734E-2</v>
      </c>
      <c r="M160" s="1019">
        <f t="shared" si="53"/>
        <v>3.4836995989686044E-2</v>
      </c>
      <c r="P160" s="1037"/>
    </row>
    <row r="161" spans="2:16" x14ac:dyDescent="0.25">
      <c r="B161" s="204">
        <v>24</v>
      </c>
      <c r="C161" s="33" t="s">
        <v>104</v>
      </c>
      <c r="D161" s="219">
        <f t="shared" si="51"/>
        <v>2.2251411478680538E-2</v>
      </c>
      <c r="E161" s="219">
        <f t="shared" si="51"/>
        <v>2.150162207188798E-2</v>
      </c>
      <c r="F161" s="219">
        <f t="shared" si="51"/>
        <v>2.0916976299938009E-2</v>
      </c>
      <c r="G161" s="219">
        <f t="shared" si="51"/>
        <v>2.0373368368748673E-2</v>
      </c>
      <c r="H161" s="219">
        <f t="shared" si="51"/>
        <v>2.0007103249089987E-2</v>
      </c>
      <c r="I161" s="219">
        <f t="shared" si="51"/>
        <v>1.8500670622206346E-2</v>
      </c>
      <c r="J161" s="219">
        <f t="shared" si="51"/>
        <v>1.7391834913714117E-2</v>
      </c>
      <c r="K161" s="219">
        <f t="shared" si="51"/>
        <v>1.5940041269098648E-2</v>
      </c>
      <c r="L161" s="219">
        <f t="shared" ref="L161:M161" si="54">L132/L$109</f>
        <v>1.6038388719626966E-2</v>
      </c>
      <c r="M161" s="1019">
        <f t="shared" si="54"/>
        <v>1.6140896106206715E-2</v>
      </c>
      <c r="P161" s="1037"/>
    </row>
    <row r="162" spans="2:16" x14ac:dyDescent="0.25">
      <c r="B162" s="204">
        <v>25</v>
      </c>
      <c r="C162" s="33" t="s">
        <v>102</v>
      </c>
      <c r="D162" s="219">
        <f t="shared" si="51"/>
        <v>7.2827600941114479E-3</v>
      </c>
      <c r="E162" s="219">
        <f t="shared" si="51"/>
        <v>7.539150177778408E-3</v>
      </c>
      <c r="F162" s="219">
        <f t="shared" si="51"/>
        <v>7.9171189108612032E-3</v>
      </c>
      <c r="G162" s="219">
        <f t="shared" si="51"/>
        <v>8.0186518192739715E-3</v>
      </c>
      <c r="H162" s="219">
        <f t="shared" si="51"/>
        <v>8.2459887296502041E-3</v>
      </c>
      <c r="I162" s="219">
        <f t="shared" si="51"/>
        <v>7.5529690923206976E-3</v>
      </c>
      <c r="J162" s="219">
        <f t="shared" si="51"/>
        <v>7.0781783811068753E-3</v>
      </c>
      <c r="K162" s="219">
        <f t="shared" si="51"/>
        <v>6.4454901435424712E-3</v>
      </c>
      <c r="L162" s="219">
        <f t="shared" ref="L162:M162" si="55">L133/L$109</f>
        <v>6.4743440275225493E-3</v>
      </c>
      <c r="M162" s="1019">
        <f t="shared" si="55"/>
        <v>6.4427410994369492E-3</v>
      </c>
      <c r="P162" s="1037"/>
    </row>
    <row r="164" spans="2:16" ht="15.75" thickBot="1" x14ac:dyDescent="0.3"/>
    <row r="165" spans="2:16" x14ac:dyDescent="0.25">
      <c r="B165" s="831" t="s">
        <v>196</v>
      </c>
      <c r="C165" s="832"/>
    </row>
    <row r="166" spans="2:16" x14ac:dyDescent="0.25">
      <c r="B166" s="224" t="s">
        <v>197</v>
      </c>
      <c r="C166" s="225">
        <v>2022</v>
      </c>
    </row>
    <row r="167" spans="2:16" ht="15.75" thickBot="1" x14ac:dyDescent="0.3">
      <c r="B167" s="226" t="s">
        <v>198</v>
      </c>
      <c r="C167" s="227">
        <v>2026</v>
      </c>
    </row>
    <row r="170" spans="2:16" x14ac:dyDescent="0.25">
      <c r="B170" s="833" t="s">
        <v>515</v>
      </c>
      <c r="C170" s="834"/>
      <c r="D170" s="835"/>
    </row>
    <row r="171" spans="2:16" x14ac:dyDescent="0.25">
      <c r="B171" s="228" t="s">
        <v>192</v>
      </c>
      <c r="C171" s="229" t="s">
        <v>0</v>
      </c>
      <c r="D171" s="229" t="s">
        <v>199</v>
      </c>
    </row>
    <row r="172" spans="2:16" x14ac:dyDescent="0.25">
      <c r="B172" s="230" t="s">
        <v>200</v>
      </c>
      <c r="C172" s="231"/>
      <c r="D172" s="232">
        <f>SUM(D173:D196)</f>
        <v>602812560.2549969</v>
      </c>
    </row>
    <row r="173" spans="2:16" x14ac:dyDescent="0.25">
      <c r="B173" s="233">
        <v>1</v>
      </c>
      <c r="C173" s="234" t="s">
        <v>73</v>
      </c>
      <c r="D173" s="235">
        <f>MAX(H110:L110)</f>
        <v>20559093.043533336</v>
      </c>
    </row>
    <row r="174" spans="2:16" x14ac:dyDescent="0.25">
      <c r="B174" s="233">
        <v>2</v>
      </c>
      <c r="C174" s="234" t="s">
        <v>82</v>
      </c>
      <c r="D174" s="235">
        <f t="shared" ref="D174:D196" si="56">MAX(H111:L111)</f>
        <v>119901430.26194365</v>
      </c>
    </row>
    <row r="175" spans="2:16" x14ac:dyDescent="0.25">
      <c r="B175" s="233">
        <v>3</v>
      </c>
      <c r="C175" s="234" t="s">
        <v>83</v>
      </c>
      <c r="D175" s="235">
        <f t="shared" si="56"/>
        <v>182049185.98681554</v>
      </c>
    </row>
    <row r="176" spans="2:16" x14ac:dyDescent="0.25">
      <c r="B176" s="233">
        <v>4</v>
      </c>
      <c r="C176" s="234" t="s">
        <v>84</v>
      </c>
      <c r="D176" s="235">
        <f t="shared" si="56"/>
        <v>36227774.966352664</v>
      </c>
    </row>
    <row r="177" spans="2:4" x14ac:dyDescent="0.25">
      <c r="B177" s="233">
        <v>5</v>
      </c>
      <c r="C177" s="234" t="s">
        <v>85</v>
      </c>
      <c r="D177" s="235">
        <f t="shared" si="56"/>
        <v>29637136.928338002</v>
      </c>
    </row>
    <row r="178" spans="2:4" x14ac:dyDescent="0.25">
      <c r="B178" s="233">
        <v>6</v>
      </c>
      <c r="C178" s="234" t="s">
        <v>86</v>
      </c>
      <c r="D178" s="235">
        <f t="shared" si="56"/>
        <v>4990808.5540350005</v>
      </c>
    </row>
    <row r="179" spans="2:4" x14ac:dyDescent="0.25">
      <c r="B179" s="233">
        <v>7</v>
      </c>
      <c r="C179" s="234" t="s">
        <v>87</v>
      </c>
      <c r="D179" s="235">
        <f t="shared" si="56"/>
        <v>22625958.91632</v>
      </c>
    </row>
    <row r="180" spans="2:4" x14ac:dyDescent="0.25">
      <c r="B180" s="233">
        <v>8</v>
      </c>
      <c r="C180" s="234" t="s">
        <v>88</v>
      </c>
      <c r="D180" s="235">
        <f t="shared" si="56"/>
        <v>8806141.1406316664</v>
      </c>
    </row>
    <row r="181" spans="2:4" x14ac:dyDescent="0.25">
      <c r="B181" s="233">
        <v>9</v>
      </c>
      <c r="C181" s="234" t="s">
        <v>89</v>
      </c>
      <c r="D181" s="235">
        <f t="shared" si="56"/>
        <v>1750462.2228333335</v>
      </c>
    </row>
    <row r="182" spans="2:4" x14ac:dyDescent="0.25">
      <c r="B182" s="233">
        <v>10</v>
      </c>
      <c r="C182" s="234" t="s">
        <v>90</v>
      </c>
      <c r="D182" s="235">
        <f t="shared" si="56"/>
        <v>3707248.397479</v>
      </c>
    </row>
    <row r="183" spans="2:4" x14ac:dyDescent="0.25">
      <c r="B183" s="233">
        <v>12</v>
      </c>
      <c r="C183" s="234" t="s">
        <v>91</v>
      </c>
      <c r="D183" s="235">
        <f t="shared" si="56"/>
        <v>24551697.623566668</v>
      </c>
    </row>
    <row r="184" spans="2:4" x14ac:dyDescent="0.25">
      <c r="B184" s="233">
        <v>13</v>
      </c>
      <c r="C184" s="234" t="s">
        <v>92</v>
      </c>
      <c r="D184" s="235">
        <f t="shared" si="56"/>
        <v>1877005.4747230001</v>
      </c>
    </row>
    <row r="185" spans="2:4" x14ac:dyDescent="0.25">
      <c r="B185" s="233">
        <v>14</v>
      </c>
      <c r="C185" s="234" t="s">
        <v>93</v>
      </c>
      <c r="D185" s="235">
        <f t="shared" si="56"/>
        <v>6730757.7037666664</v>
      </c>
    </row>
    <row r="186" spans="2:4" x14ac:dyDescent="0.25">
      <c r="B186" s="233">
        <v>15</v>
      </c>
      <c r="C186" s="234" t="s">
        <v>94</v>
      </c>
      <c r="D186" s="235">
        <f t="shared" si="56"/>
        <v>1801143.0822666667</v>
      </c>
    </row>
    <row r="187" spans="2:4" x14ac:dyDescent="0.25">
      <c r="B187" s="233">
        <v>16</v>
      </c>
      <c r="C187" s="234" t="s">
        <v>95</v>
      </c>
      <c r="D187" s="235">
        <f t="shared" si="56"/>
        <v>2663640.5777333337</v>
      </c>
    </row>
    <row r="188" spans="2:4" x14ac:dyDescent="0.25">
      <c r="B188" s="233">
        <v>17</v>
      </c>
      <c r="C188" s="234" t="s">
        <v>96</v>
      </c>
      <c r="D188" s="235">
        <f t="shared" si="56"/>
        <v>4451500.1144666662</v>
      </c>
    </row>
    <row r="189" spans="2:4" x14ac:dyDescent="0.25">
      <c r="B189" s="233">
        <v>18</v>
      </c>
      <c r="C189" s="234" t="s">
        <v>97</v>
      </c>
      <c r="D189" s="235">
        <f t="shared" si="56"/>
        <v>67022484.542245984</v>
      </c>
    </row>
    <row r="190" spans="2:4" x14ac:dyDescent="0.25">
      <c r="B190" s="233">
        <v>19</v>
      </c>
      <c r="C190" s="234" t="s">
        <v>98</v>
      </c>
      <c r="D190" s="235">
        <f t="shared" si="56"/>
        <v>8289295.8273243345</v>
      </c>
    </row>
    <row r="191" spans="2:4" x14ac:dyDescent="0.25">
      <c r="B191" s="233">
        <v>20</v>
      </c>
      <c r="C191" s="234" t="s">
        <v>99</v>
      </c>
      <c r="D191" s="235">
        <f t="shared" si="56"/>
        <v>3022428.4861929999</v>
      </c>
    </row>
    <row r="192" spans="2:4" x14ac:dyDescent="0.25">
      <c r="B192" s="233">
        <v>21</v>
      </c>
      <c r="C192" s="234" t="s">
        <v>100</v>
      </c>
      <c r="D192" s="235">
        <f t="shared" si="56"/>
        <v>2596377.2972401665</v>
      </c>
    </row>
    <row r="193" spans="2:4" x14ac:dyDescent="0.25">
      <c r="B193" s="233">
        <v>22</v>
      </c>
      <c r="C193" s="234" t="s">
        <v>101</v>
      </c>
      <c r="D193" s="235">
        <f t="shared" si="56"/>
        <v>7814620.6959786667</v>
      </c>
    </row>
    <row r="194" spans="2:4" x14ac:dyDescent="0.25">
      <c r="B194" s="233">
        <v>23</v>
      </c>
      <c r="C194" s="234" t="s">
        <v>103</v>
      </c>
      <c r="D194" s="235">
        <f t="shared" si="56"/>
        <v>24735528.274802331</v>
      </c>
    </row>
    <row r="195" spans="2:4" x14ac:dyDescent="0.25">
      <c r="B195" s="233">
        <v>24</v>
      </c>
      <c r="C195" s="234" t="s">
        <v>104</v>
      </c>
      <c r="D195" s="235">
        <f t="shared" si="56"/>
        <v>12038950.079740668</v>
      </c>
    </row>
    <row r="196" spans="2:4" x14ac:dyDescent="0.25">
      <c r="B196" s="233">
        <v>25</v>
      </c>
      <c r="C196" s="234" t="s">
        <v>102</v>
      </c>
      <c r="D196" s="235">
        <f t="shared" si="56"/>
        <v>4961890.0566666666</v>
      </c>
    </row>
  </sheetData>
  <sheetProtection selectLockedCells="1"/>
  <mergeCells count="17">
    <mergeCell ref="B47:O47"/>
    <mergeCell ref="B77:O77"/>
    <mergeCell ref="B107:M107"/>
    <mergeCell ref="B136:M136"/>
    <mergeCell ref="B3:C3"/>
    <mergeCell ref="B11:C11"/>
    <mergeCell ref="B48:C48"/>
    <mergeCell ref="B5:C5"/>
    <mergeCell ref="B4:C4"/>
    <mergeCell ref="B15:B17"/>
    <mergeCell ref="C15:C17"/>
    <mergeCell ref="B7:C7"/>
    <mergeCell ref="B10:C10"/>
    <mergeCell ref="B9:C9"/>
    <mergeCell ref="B8:C8"/>
    <mergeCell ref="B6:C6"/>
    <mergeCell ref="B14:Q14"/>
  </mergeCells>
  <conditionalFormatting sqref="H19:K42 N19:N42">
    <cfRule type="containsText" dxfId="6" priority="1" operator="containsText" text="True">
      <formula>NOT(ISERROR(SEARCH("True",H19)))</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7BC1-1C78-490D-A072-AA6B3B47BF43}">
  <sheetPr>
    <tabColor theme="8" tint="0.39997558519241921"/>
  </sheetPr>
  <dimension ref="B2:W196"/>
  <sheetViews>
    <sheetView topLeftCell="A15" workbookViewId="0">
      <selection activeCell="E28" sqref="E28"/>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2" width="12.28515625" customWidth="1"/>
    <col min="13" max="13" width="12.5703125" bestFit="1" customWidth="1"/>
    <col min="14" max="14" width="12.5703125" customWidth="1"/>
    <col min="15" max="15" width="16.140625" customWidth="1"/>
    <col min="16" max="16" width="13.5703125" customWidth="1"/>
    <col min="17" max="17" width="11.42578125" customWidth="1"/>
    <col min="19" max="19" width="0" hidden="1" customWidth="1"/>
  </cols>
  <sheetData>
    <row r="2" spans="2:17" x14ac:dyDescent="0.25">
      <c r="N2" s="830" t="s">
        <v>528</v>
      </c>
      <c r="O2" s="889"/>
      <c r="P2" s="890"/>
    </row>
    <row r="3" spans="2:17" x14ac:dyDescent="0.25">
      <c r="B3" s="1325" t="s">
        <v>175</v>
      </c>
      <c r="C3" s="1325"/>
      <c r="D3" s="198">
        <f>'2-Assumptions'!C4</f>
        <v>2027</v>
      </c>
      <c r="E3" t="s">
        <v>176</v>
      </c>
      <c r="N3" s="37" t="s">
        <v>75</v>
      </c>
      <c r="O3" s="37" t="s">
        <v>529</v>
      </c>
      <c r="P3" s="37" t="s">
        <v>530</v>
      </c>
    </row>
    <row r="4" spans="2:17" x14ac:dyDescent="0.25">
      <c r="B4" s="1327" t="s">
        <v>303</v>
      </c>
      <c r="C4" s="1328"/>
      <c r="D4" s="199">
        <f>'2-Assumptions'!D21</f>
        <v>0.31</v>
      </c>
      <c r="E4" t="s">
        <v>178</v>
      </c>
      <c r="N4" s="887">
        <v>1</v>
      </c>
      <c r="O4" s="204" t="s">
        <v>519</v>
      </c>
      <c r="P4" s="888">
        <v>1</v>
      </c>
    </row>
    <row r="5" spans="2:17" x14ac:dyDescent="0.25">
      <c r="B5" s="1325" t="s">
        <v>535</v>
      </c>
      <c r="C5" s="1325"/>
      <c r="D5" s="200">
        <f>D3-1</f>
        <v>2026</v>
      </c>
      <c r="E5" t="s">
        <v>179</v>
      </c>
      <c r="N5" s="887">
        <v>2</v>
      </c>
      <c r="O5" s="204" t="s">
        <v>531</v>
      </c>
      <c r="P5" s="888">
        <v>0.75</v>
      </c>
    </row>
    <row r="6" spans="2:17" x14ac:dyDescent="0.25">
      <c r="B6" s="1325" t="s">
        <v>180</v>
      </c>
      <c r="C6" s="1325"/>
      <c r="D6" s="198">
        <f>D3</f>
        <v>2027</v>
      </c>
      <c r="E6" t="s">
        <v>181</v>
      </c>
      <c r="N6" s="887">
        <v>3</v>
      </c>
      <c r="O6" s="204" t="s">
        <v>521</v>
      </c>
      <c r="P6" s="888">
        <v>0.5</v>
      </c>
    </row>
    <row r="7" spans="2:17" x14ac:dyDescent="0.25">
      <c r="B7" s="1325" t="s">
        <v>182</v>
      </c>
      <c r="C7" s="1325"/>
      <c r="D7" s="201">
        <f>'2-Assumptions'!E21</f>
        <v>11212208.959999999</v>
      </c>
      <c r="E7" t="s">
        <v>183</v>
      </c>
      <c r="N7" s="887">
        <v>4</v>
      </c>
      <c r="O7" s="204" t="s">
        <v>532</v>
      </c>
      <c r="P7" s="888">
        <v>0.25</v>
      </c>
    </row>
    <row r="8" spans="2:17" x14ac:dyDescent="0.25">
      <c r="B8" s="1325" t="s">
        <v>184</v>
      </c>
      <c r="C8" s="1325"/>
      <c r="D8" s="199">
        <f>'2-Assumptions'!D35</f>
        <v>0.5</v>
      </c>
      <c r="E8" t="s">
        <v>185</v>
      </c>
    </row>
    <row r="9" spans="2:17" x14ac:dyDescent="0.25">
      <c r="B9" s="1325" t="s">
        <v>186</v>
      </c>
      <c r="C9" s="1325"/>
      <c r="D9" s="202">
        <f>'2-Assumptions'!D41</f>
        <v>5606104.4799999995</v>
      </c>
      <c r="E9" t="s">
        <v>187</v>
      </c>
    </row>
    <row r="10" spans="2:17" x14ac:dyDescent="0.25">
      <c r="B10" s="1325" t="s">
        <v>188</v>
      </c>
      <c r="C10" s="1325"/>
      <c r="D10" s="202">
        <f>O18</f>
        <v>3262801.4855339662</v>
      </c>
      <c r="E10" t="s">
        <v>189</v>
      </c>
    </row>
    <row r="11" spans="2:17" x14ac:dyDescent="0.25">
      <c r="B11" s="1325" t="s">
        <v>454</v>
      </c>
      <c r="C11" s="1325"/>
      <c r="D11" s="202">
        <f>D7-D10</f>
        <v>7949407.4744660333</v>
      </c>
      <c r="E11" t="s">
        <v>190</v>
      </c>
    </row>
    <row r="13" spans="2:17" ht="15.75" thickBot="1" x14ac:dyDescent="0.3"/>
    <row r="14" spans="2:17" ht="19.5" thickBot="1" x14ac:dyDescent="0.35">
      <c r="B14" s="1335" t="s">
        <v>574</v>
      </c>
      <c r="C14" s="1336"/>
      <c r="D14" s="1336"/>
      <c r="E14" s="1336"/>
      <c r="F14" s="1336"/>
      <c r="G14" s="1336"/>
      <c r="H14" s="1336"/>
      <c r="I14" s="1336"/>
      <c r="J14" s="1336"/>
      <c r="K14" s="1336"/>
      <c r="L14" s="1336"/>
      <c r="M14" s="1336"/>
      <c r="N14" s="1336"/>
      <c r="O14" s="1336"/>
      <c r="P14" s="1336"/>
      <c r="Q14" s="1337"/>
    </row>
    <row r="15" spans="2:17" x14ac:dyDescent="0.25">
      <c r="B15" s="1329" t="s">
        <v>192</v>
      </c>
      <c r="C15" s="1332" t="s">
        <v>0</v>
      </c>
      <c r="D15" s="841" t="s">
        <v>516</v>
      </c>
      <c r="E15" s="842"/>
      <c r="F15" s="842"/>
      <c r="G15" s="842"/>
      <c r="H15" s="843" t="s">
        <v>536</v>
      </c>
      <c r="I15" s="844"/>
      <c r="J15" s="844"/>
      <c r="K15" s="845"/>
      <c r="L15" s="846" t="s">
        <v>517</v>
      </c>
      <c r="M15" s="847"/>
      <c r="N15" s="847"/>
      <c r="O15" s="847"/>
      <c r="P15" s="847"/>
      <c r="Q15" s="848"/>
    </row>
    <row r="16" spans="2:17" x14ac:dyDescent="0.25">
      <c r="B16" s="1330"/>
      <c r="C16" s="1333"/>
      <c r="D16" s="849"/>
      <c r="E16" s="885"/>
      <c r="F16" s="885"/>
      <c r="G16" s="885"/>
      <c r="H16" s="836">
        <v>1</v>
      </c>
      <c r="I16" s="837">
        <v>2</v>
      </c>
      <c r="J16" s="837">
        <v>3</v>
      </c>
      <c r="K16" s="838">
        <v>4</v>
      </c>
      <c r="L16" s="886"/>
      <c r="Q16" s="450"/>
    </row>
    <row r="17" spans="2:20" ht="60" x14ac:dyDescent="0.25">
      <c r="B17" s="1331"/>
      <c r="C17" s="1334"/>
      <c r="D17" s="850" t="s">
        <v>511</v>
      </c>
      <c r="E17" s="851" t="s">
        <v>675</v>
      </c>
      <c r="F17" s="851" t="s">
        <v>676</v>
      </c>
      <c r="G17" s="839" t="s">
        <v>518</v>
      </c>
      <c r="H17" s="850" t="s">
        <v>519</v>
      </c>
      <c r="I17" s="852" t="s">
        <v>520</v>
      </c>
      <c r="J17" s="852" t="s">
        <v>521</v>
      </c>
      <c r="K17" s="853" t="s">
        <v>522</v>
      </c>
      <c r="L17" s="854" t="s">
        <v>537</v>
      </c>
      <c r="M17" s="852" t="s">
        <v>523</v>
      </c>
      <c r="N17" s="851" t="s">
        <v>524</v>
      </c>
      <c r="O17" s="851" t="s">
        <v>525</v>
      </c>
      <c r="P17" s="851" t="s">
        <v>526</v>
      </c>
      <c r="Q17" s="855" t="s">
        <v>527</v>
      </c>
    </row>
    <row r="18" spans="2:20" x14ac:dyDescent="0.25">
      <c r="B18" s="856" t="s">
        <v>200</v>
      </c>
      <c r="C18" s="857"/>
      <c r="D18" s="858">
        <f>SUM(D19:D42)</f>
        <v>729005936.66666639</v>
      </c>
      <c r="E18" s="859">
        <f>SUM(E19:E42)</f>
        <v>644279220.66666675</v>
      </c>
      <c r="F18" s="859">
        <f>SUM(F19:F42)</f>
        <v>642773432.99999988</v>
      </c>
      <c r="G18" s="860">
        <f t="shared" ref="G18:G42" si="0">F18/D18</f>
        <v>0.88171220654119886</v>
      </c>
      <c r="H18" s="861"/>
      <c r="I18" s="862"/>
      <c r="J18" s="862"/>
      <c r="K18" s="863"/>
      <c r="L18" s="864"/>
      <c r="M18" s="217"/>
      <c r="N18" s="865">
        <f>SUM(N19:N42)</f>
        <v>1</v>
      </c>
      <c r="O18" s="866">
        <f>SUM(O19:O42)</f>
        <v>3262801.4855339662</v>
      </c>
      <c r="P18" s="866">
        <f>SUM(P19:P42)</f>
        <v>7949407.4744660342</v>
      </c>
      <c r="Q18" s="867">
        <f>SUM(Q19:Q42)</f>
        <v>11212208.960000003</v>
      </c>
    </row>
    <row r="19" spans="2:20" x14ac:dyDescent="0.25">
      <c r="B19" s="868">
        <v>1</v>
      </c>
      <c r="C19" s="883" t="s">
        <v>73</v>
      </c>
      <c r="D19" s="1022">
        <f>MAX(G110:K110)</f>
        <v>26673201.666666668</v>
      </c>
      <c r="E19" s="1023">
        <f>K110</f>
        <v>20499106.333333332</v>
      </c>
      <c r="F19" s="1023">
        <f>L110</f>
        <v>22656646.333333332</v>
      </c>
      <c r="G19" s="869">
        <f t="shared" si="0"/>
        <v>0.84941607747251435</v>
      </c>
      <c r="H19" s="870" t="b">
        <f>G19&gt;=0.95</f>
        <v>0</v>
      </c>
      <c r="I19" s="33" t="b">
        <f>AND(G19&gt;=0.9,G19&lt;=0.9499)</f>
        <v>0</v>
      </c>
      <c r="J19" s="33" t="b">
        <f>AND(G19&gt;=0.85,G19&lt;=0.8999)</f>
        <v>0</v>
      </c>
      <c r="K19" s="871" t="b">
        <f>F19&gt;E19</f>
        <v>1</v>
      </c>
      <c r="L19" s="870" cm="1">
        <f t="array" ref="L19">IFERROR(_xlfn.IFS(G19&gt;=0.95,1,AND(G19&gt;=0.9,G19&lt;=0.9499),2,AND(G19&gt;=0.85,G19&lt;=0.8999),3,F19&gt;E19,4),0)</f>
        <v>4</v>
      </c>
      <c r="M19" s="872">
        <f>_xlfn.XLOOKUP(L19,$N$4:$N$7,$P$4:$P$7,0%)</f>
        <v>0.25</v>
      </c>
      <c r="N19" s="1039">
        <f>L139</f>
        <v>3.5248261938251792E-2</v>
      </c>
      <c r="O19" s="873">
        <f>M19*N19*$D$9</f>
        <v>49401.35979106171</v>
      </c>
      <c r="P19" s="873">
        <f>$D$11*N19</f>
        <v>280202.79691387538</v>
      </c>
      <c r="Q19" s="874">
        <f>SUM(O19:P19)</f>
        <v>329604.15670493711</v>
      </c>
      <c r="T19" s="241"/>
    </row>
    <row r="20" spans="2:20" x14ac:dyDescent="0.25">
      <c r="B20" s="868">
        <v>2</v>
      </c>
      <c r="C20" s="883" t="s">
        <v>82</v>
      </c>
      <c r="D20" s="1022">
        <f t="shared" ref="D20:D42" si="1">MAX(G111:K111)</f>
        <v>145215999.33333334</v>
      </c>
      <c r="E20" s="1023">
        <f t="shared" ref="E20:E42" si="2">K111</f>
        <v>142179975.66666666</v>
      </c>
      <c r="F20" s="1023">
        <f t="shared" ref="F20:F42" si="3">L111</f>
        <v>143040327</v>
      </c>
      <c r="G20" s="869">
        <f t="shared" si="0"/>
        <v>0.98501768163754988</v>
      </c>
      <c r="H20" s="870" t="b">
        <f t="shared" ref="H20:H42" si="4">G20&gt;=0.95</f>
        <v>1</v>
      </c>
      <c r="I20" s="33" t="b">
        <f t="shared" ref="I20:I42" si="5">AND(G20&gt;=0.9,G20&lt;=0.9499)</f>
        <v>0</v>
      </c>
      <c r="J20" s="33" t="b">
        <f t="shared" ref="J20:J42" si="6">AND(G20&gt;=0.85,G20&lt;=0.8999)</f>
        <v>0</v>
      </c>
      <c r="K20" s="871" t="b">
        <f t="shared" ref="K20:K42" si="7">F20&gt;E20</f>
        <v>1</v>
      </c>
      <c r="L20" s="870" cm="1">
        <f t="array" ref="L20">IFERROR(_xlfn.IFS(G20&gt;=0.95,1,AND(G20&gt;=0.9,G20&lt;=0.9499),2,AND(G20&gt;=0.85,G20&lt;=0.8999),3,F20&gt;E20,4),0)</f>
        <v>1</v>
      </c>
      <c r="M20" s="872">
        <f t="shared" ref="M20:M42" si="8">_xlfn.XLOOKUP(L20,$N$4:$N$7,$P$4:$P$7,0%)</f>
        <v>1</v>
      </c>
      <c r="N20" s="1039">
        <f t="shared" ref="N20:N42" si="9">L140</f>
        <v>0.22253615295266882</v>
      </c>
      <c r="O20" s="873">
        <f t="shared" ref="O20:O42" si="10">M20*N20*$D$9</f>
        <v>1247560.9240299219</v>
      </c>
      <c r="P20" s="873">
        <f t="shared" ref="P20:P42" si="11">$D$11*N20</f>
        <v>1769030.557620862</v>
      </c>
      <c r="Q20" s="874">
        <f t="shared" ref="Q20:Q42" si="12">SUM(O20:P20)</f>
        <v>3016591.4816507837</v>
      </c>
      <c r="T20" s="241"/>
    </row>
    <row r="21" spans="2:20" x14ac:dyDescent="0.25">
      <c r="B21" s="868">
        <v>3</v>
      </c>
      <c r="C21" s="883" t="s">
        <v>83</v>
      </c>
      <c r="D21" s="1022">
        <f t="shared" si="1"/>
        <v>264168310</v>
      </c>
      <c r="E21" s="1023">
        <f t="shared" si="2"/>
        <v>234310243.66666666</v>
      </c>
      <c r="F21" s="1023">
        <f t="shared" si="3"/>
        <v>232358397.33333334</v>
      </c>
      <c r="G21" s="869">
        <f t="shared" si="0"/>
        <v>0.87958467589595946</v>
      </c>
      <c r="H21" s="870" t="b">
        <f t="shared" si="4"/>
        <v>0</v>
      </c>
      <c r="I21" s="33" t="b">
        <f t="shared" si="5"/>
        <v>0</v>
      </c>
      <c r="J21" s="33" t="b">
        <f t="shared" si="6"/>
        <v>1</v>
      </c>
      <c r="K21" s="871" t="b">
        <f t="shared" si="7"/>
        <v>0</v>
      </c>
      <c r="L21" s="870" cm="1">
        <f t="array" ref="L21">IFERROR(_xlfn.IFS(G21&gt;=0.95,1,AND(G21&gt;=0.9,G21&lt;=0.9499),2,AND(G21&gt;=0.85,G21&lt;=0.8999),3,F21&gt;E21,4),0)</f>
        <v>3</v>
      </c>
      <c r="M21" s="872">
        <f t="shared" si="8"/>
        <v>0.5</v>
      </c>
      <c r="N21" s="1039">
        <f t="shared" si="9"/>
        <v>0.36149346784426512</v>
      </c>
      <c r="O21" s="873">
        <f t="shared" si="10"/>
        <v>1013285.0747862352</v>
      </c>
      <c r="P21" s="873">
        <f t="shared" si="11"/>
        <v>2873658.8752518478</v>
      </c>
      <c r="Q21" s="874">
        <f t="shared" si="12"/>
        <v>3886943.9500380829</v>
      </c>
      <c r="T21" s="241"/>
    </row>
    <row r="22" spans="2:20" x14ac:dyDescent="0.25">
      <c r="B22" s="868">
        <v>4</v>
      </c>
      <c r="C22" s="883" t="s">
        <v>84</v>
      </c>
      <c r="D22" s="1022">
        <f t="shared" si="1"/>
        <v>42913990</v>
      </c>
      <c r="E22" s="1023">
        <f t="shared" si="2"/>
        <v>42913990</v>
      </c>
      <c r="F22" s="1023">
        <f t="shared" si="3"/>
        <v>41816035.666666664</v>
      </c>
      <c r="G22" s="869">
        <f t="shared" si="0"/>
        <v>0.9744150023492727</v>
      </c>
      <c r="H22" s="870" t="b">
        <f t="shared" si="4"/>
        <v>1</v>
      </c>
      <c r="I22" s="33" t="b">
        <f t="shared" si="5"/>
        <v>0</v>
      </c>
      <c r="J22" s="33" t="b">
        <f t="shared" si="6"/>
        <v>0</v>
      </c>
      <c r="K22" s="871" t="b">
        <f t="shared" si="7"/>
        <v>0</v>
      </c>
      <c r="L22" s="870" cm="1">
        <f t="array" ref="L22">IFERROR(_xlfn.IFS(G22&gt;=0.95,1,AND(G22&gt;=0.9,G22&lt;=0.9499),2,AND(G22&gt;=0.85,G22&lt;=0.8999),3,F22&gt;E22,4),0)</f>
        <v>1</v>
      </c>
      <c r="M22" s="872">
        <f t="shared" si="8"/>
        <v>1</v>
      </c>
      <c r="N22" s="1039">
        <f t="shared" si="9"/>
        <v>6.5055637834158395E-2</v>
      </c>
      <c r="O22" s="873">
        <f t="shared" si="10"/>
        <v>364708.70271133282</v>
      </c>
      <c r="P22" s="873">
        <f t="shared" si="11"/>
        <v>517153.773655014</v>
      </c>
      <c r="Q22" s="874">
        <f t="shared" si="12"/>
        <v>881862.47636634682</v>
      </c>
      <c r="T22" s="241"/>
    </row>
    <row r="23" spans="2:20" x14ac:dyDescent="0.25">
      <c r="B23" s="868">
        <v>5</v>
      </c>
      <c r="C23" s="883" t="s">
        <v>85</v>
      </c>
      <c r="D23" s="1022">
        <f t="shared" si="1"/>
        <v>34947419.666666664</v>
      </c>
      <c r="E23" s="1023">
        <f t="shared" si="2"/>
        <v>28704095</v>
      </c>
      <c r="F23" s="1023">
        <f t="shared" si="3"/>
        <v>28183079.333333332</v>
      </c>
      <c r="G23" s="869">
        <f t="shared" si="0"/>
        <v>0.80644235260134944</v>
      </c>
      <c r="H23" s="870" t="b">
        <f t="shared" si="4"/>
        <v>0</v>
      </c>
      <c r="I23" s="33" t="b">
        <f t="shared" si="5"/>
        <v>0</v>
      </c>
      <c r="J23" s="33" t="b">
        <f t="shared" si="6"/>
        <v>0</v>
      </c>
      <c r="K23" s="871" t="b">
        <f t="shared" si="7"/>
        <v>0</v>
      </c>
      <c r="L23" s="870" cm="1">
        <f t="array" ref="L23">IFERROR(_xlfn.IFS(G23&gt;=0.95,1,AND(G23&gt;=0.9,G23&lt;=0.9499),2,AND(G23&gt;=0.85,G23&lt;=0.8999),3,F23&gt;E23,4),0)</f>
        <v>0</v>
      </c>
      <c r="M23" s="872">
        <f t="shared" si="8"/>
        <v>0</v>
      </c>
      <c r="N23" s="1039">
        <f t="shared" si="9"/>
        <v>4.3846055058304405E-2</v>
      </c>
      <c r="O23" s="873">
        <f t="shared" si="10"/>
        <v>0</v>
      </c>
      <c r="P23" s="873">
        <f t="shared" si="11"/>
        <v>348550.15780633426</v>
      </c>
      <c r="Q23" s="874">
        <f t="shared" si="12"/>
        <v>348550.15780633426</v>
      </c>
      <c r="T23" s="241"/>
    </row>
    <row r="24" spans="2:20" x14ac:dyDescent="0.25">
      <c r="B24" s="868">
        <v>6</v>
      </c>
      <c r="C24" s="883" t="s">
        <v>86</v>
      </c>
      <c r="D24" s="1022">
        <f t="shared" si="1"/>
        <v>5352970.333333333</v>
      </c>
      <c r="E24" s="1023">
        <f t="shared" si="2"/>
        <v>5222172.666666667</v>
      </c>
      <c r="F24" s="1023">
        <f t="shared" si="3"/>
        <v>5187482.333333333</v>
      </c>
      <c r="G24" s="869">
        <f t="shared" si="0"/>
        <v>0.96908482773209215</v>
      </c>
      <c r="H24" s="870" t="b">
        <f t="shared" si="4"/>
        <v>1</v>
      </c>
      <c r="I24" s="33" t="b">
        <f t="shared" si="5"/>
        <v>0</v>
      </c>
      <c r="J24" s="33" t="b">
        <f t="shared" si="6"/>
        <v>0</v>
      </c>
      <c r="K24" s="871" t="b">
        <f t="shared" si="7"/>
        <v>0</v>
      </c>
      <c r="L24" s="870" cm="1">
        <f t="array" ref="L24">IFERROR(_xlfn.IFS(G24&gt;=0.95,1,AND(G24&gt;=0.9,G24&lt;=0.9499),2,AND(G24&gt;=0.85,G24&lt;=0.8999),3,F24&gt;E24,4),0)</f>
        <v>1</v>
      </c>
      <c r="M24" s="872">
        <f t="shared" si="8"/>
        <v>1</v>
      </c>
      <c r="N24" s="1039">
        <f t="shared" si="9"/>
        <v>8.0704678616257217E-3</v>
      </c>
      <c r="O24" s="873">
        <f t="shared" si="10"/>
        <v>45243.886034755975</v>
      </c>
      <c r="P24" s="873">
        <f t="shared" si="11"/>
        <v>64155.437541645413</v>
      </c>
      <c r="Q24" s="874">
        <f t="shared" si="12"/>
        <v>109399.3235764014</v>
      </c>
      <c r="T24" s="241"/>
    </row>
    <row r="25" spans="2:20" x14ac:dyDescent="0.25">
      <c r="B25" s="868">
        <v>7</v>
      </c>
      <c r="C25" s="883" t="s">
        <v>87</v>
      </c>
      <c r="D25" s="1022">
        <f t="shared" si="1"/>
        <v>20823878</v>
      </c>
      <c r="E25" s="1023">
        <f t="shared" si="2"/>
        <v>20823878</v>
      </c>
      <c r="F25" s="1023">
        <f t="shared" si="3"/>
        <v>22719244.333333332</v>
      </c>
      <c r="G25" s="869">
        <f t="shared" si="0"/>
        <v>1.0910188934709151</v>
      </c>
      <c r="H25" s="870" t="b">
        <f t="shared" si="4"/>
        <v>1</v>
      </c>
      <c r="I25" s="33" t="b">
        <f t="shared" si="5"/>
        <v>0</v>
      </c>
      <c r="J25" s="33" t="b">
        <f t="shared" si="6"/>
        <v>0</v>
      </c>
      <c r="K25" s="871" t="b">
        <f t="shared" si="7"/>
        <v>1</v>
      </c>
      <c r="L25" s="870" cm="1">
        <f t="array" ref="L25">IFERROR(_xlfn.IFS(G25&gt;=0.95,1,AND(G25&gt;=0.9,G25&lt;=0.9499),2,AND(G25&gt;=0.85,G25&lt;=0.8999),3,F25&gt;E25,4),0)</f>
        <v>1</v>
      </c>
      <c r="M25" s="872">
        <f t="shared" si="8"/>
        <v>1</v>
      </c>
      <c r="N25" s="1039">
        <f t="shared" si="9"/>
        <v>3.5345649286244438E-2</v>
      </c>
      <c r="O25" s="873">
        <f t="shared" si="10"/>
        <v>198151.40281212374</v>
      </c>
      <c r="P25" s="873">
        <f t="shared" si="11"/>
        <v>280976.96862592653</v>
      </c>
      <c r="Q25" s="874">
        <f t="shared" si="12"/>
        <v>479128.37143805029</v>
      </c>
      <c r="T25" s="241"/>
    </row>
    <row r="26" spans="2:20" x14ac:dyDescent="0.25">
      <c r="B26" s="868">
        <v>8</v>
      </c>
      <c r="C26" s="883" t="s">
        <v>88</v>
      </c>
      <c r="D26" s="1022">
        <f t="shared" si="1"/>
        <v>7019222</v>
      </c>
      <c r="E26" s="1023">
        <f t="shared" si="2"/>
        <v>6668288.666666667</v>
      </c>
      <c r="F26" s="1023">
        <f t="shared" si="3"/>
        <v>6417950.333333333</v>
      </c>
      <c r="G26" s="869">
        <f t="shared" si="0"/>
        <v>0.91433927197819542</v>
      </c>
      <c r="H26" s="870" t="b">
        <f t="shared" si="4"/>
        <v>0</v>
      </c>
      <c r="I26" s="33" t="b">
        <f t="shared" si="5"/>
        <v>1</v>
      </c>
      <c r="J26" s="33" t="b">
        <f t="shared" si="6"/>
        <v>0</v>
      </c>
      <c r="K26" s="871" t="b">
        <f t="shared" si="7"/>
        <v>0</v>
      </c>
      <c r="L26" s="870" cm="1">
        <f t="array" ref="L26">IFERROR(_xlfn.IFS(G26&gt;=0.95,1,AND(G26&gt;=0.9,G26&lt;=0.9499),2,AND(G26&gt;=0.85,G26&lt;=0.8999),3,F26&gt;E26,4),0)</f>
        <v>2</v>
      </c>
      <c r="M26" s="872">
        <f t="shared" si="8"/>
        <v>0.75</v>
      </c>
      <c r="N26" s="1039">
        <f t="shared" si="9"/>
        <v>9.9847784675527098E-3</v>
      </c>
      <c r="O26" s="873">
        <f t="shared" si="10"/>
        <v>41981.783474066076</v>
      </c>
      <c r="P26" s="873">
        <f t="shared" si="11"/>
        <v>79373.072580851018</v>
      </c>
      <c r="Q26" s="874">
        <f t="shared" si="12"/>
        <v>121354.85605491709</v>
      </c>
      <c r="T26" s="241"/>
    </row>
    <row r="27" spans="2:20" x14ac:dyDescent="0.25">
      <c r="B27" s="868">
        <v>9</v>
      </c>
      <c r="C27" s="883" t="s">
        <v>89</v>
      </c>
      <c r="D27" s="1022">
        <f t="shared" si="1"/>
        <v>1096680</v>
      </c>
      <c r="E27" s="1023">
        <f t="shared" si="2"/>
        <v>1096680</v>
      </c>
      <c r="F27" s="1023">
        <f t="shared" si="3"/>
        <v>1570137.3333333333</v>
      </c>
      <c r="G27" s="869">
        <f t="shared" si="0"/>
        <v>1.4317187632977106</v>
      </c>
      <c r="H27" s="870" t="b">
        <f t="shared" si="4"/>
        <v>1</v>
      </c>
      <c r="I27" s="33" t="b">
        <f t="shared" si="5"/>
        <v>0</v>
      </c>
      <c r="J27" s="33" t="b">
        <f t="shared" si="6"/>
        <v>0</v>
      </c>
      <c r="K27" s="871" t="b">
        <f t="shared" si="7"/>
        <v>1</v>
      </c>
      <c r="L27" s="870" cm="1">
        <f t="array" ref="L27">IFERROR(_xlfn.IFS(G27&gt;=0.95,1,AND(G27&gt;=0.9,G27&lt;=0.9499),2,AND(G27&gt;=0.85,G27&lt;=0.8999),3,F27&gt;E27,4),0)</f>
        <v>1</v>
      </c>
      <c r="M27" s="872">
        <f t="shared" si="8"/>
        <v>1</v>
      </c>
      <c r="N27" s="1039">
        <f t="shared" si="9"/>
        <v>2.4427539358698627E-3</v>
      </c>
      <c r="O27" s="873">
        <f t="shared" si="10"/>
        <v>13694.333783417669</v>
      </c>
      <c r="P27" s="873">
        <f t="shared" si="11"/>
        <v>19418.446396085208</v>
      </c>
      <c r="Q27" s="874">
        <f t="shared" si="12"/>
        <v>33112.780179502879</v>
      </c>
      <c r="T27" s="241"/>
    </row>
    <row r="28" spans="2:20" x14ac:dyDescent="0.25">
      <c r="B28" s="868">
        <v>10</v>
      </c>
      <c r="C28" s="883" t="s">
        <v>90</v>
      </c>
      <c r="D28" s="1022">
        <f t="shared" si="1"/>
        <v>2030613.6666666667</v>
      </c>
      <c r="E28" s="1023">
        <f t="shared" si="2"/>
        <v>1317967.3333333333</v>
      </c>
      <c r="F28" s="1023">
        <f t="shared" si="3"/>
        <v>1220736.6666666667</v>
      </c>
      <c r="G28" s="869">
        <f t="shared" si="0"/>
        <v>0.60116637975285303</v>
      </c>
      <c r="H28" s="870" t="b">
        <f t="shared" si="4"/>
        <v>0</v>
      </c>
      <c r="I28" s="33" t="b">
        <f t="shared" si="5"/>
        <v>0</v>
      </c>
      <c r="J28" s="33" t="b">
        <f t="shared" si="6"/>
        <v>0</v>
      </c>
      <c r="K28" s="871" t="b">
        <f t="shared" si="7"/>
        <v>0</v>
      </c>
      <c r="L28" s="870" cm="1">
        <f t="array" ref="L28">IFERROR(_xlfn.IFS(G28&gt;=0.95,1,AND(G28&gt;=0.9,G28&lt;=0.9499),2,AND(G28&gt;=0.85,G28&lt;=0.8999),3,F28&gt;E28,4),0)</f>
        <v>0</v>
      </c>
      <c r="M28" s="872">
        <f t="shared" si="8"/>
        <v>0</v>
      </c>
      <c r="N28" s="1039">
        <f t="shared" si="9"/>
        <v>1.8991710048891629E-3</v>
      </c>
      <c r="O28" s="873">
        <f t="shared" si="10"/>
        <v>0</v>
      </c>
      <c r="P28" s="873">
        <f t="shared" si="11"/>
        <v>15097.28418155508</v>
      </c>
      <c r="Q28" s="874">
        <f t="shared" si="12"/>
        <v>15097.28418155508</v>
      </c>
      <c r="T28" s="241"/>
    </row>
    <row r="29" spans="2:20" x14ac:dyDescent="0.25">
      <c r="B29" s="868">
        <v>12</v>
      </c>
      <c r="C29" s="883" t="s">
        <v>91</v>
      </c>
      <c r="D29" s="1022">
        <f t="shared" si="1"/>
        <v>18124771.666666668</v>
      </c>
      <c r="E29" s="1023">
        <f t="shared" si="2"/>
        <v>17049866</v>
      </c>
      <c r="F29" s="1023">
        <f t="shared" si="3"/>
        <v>17521884.333333332</v>
      </c>
      <c r="G29" s="869">
        <f t="shared" si="0"/>
        <v>0.96673683153525691</v>
      </c>
      <c r="H29" s="870" t="b">
        <f t="shared" si="4"/>
        <v>1</v>
      </c>
      <c r="I29" s="33" t="b">
        <f t="shared" si="5"/>
        <v>0</v>
      </c>
      <c r="J29" s="33" t="b">
        <f t="shared" si="6"/>
        <v>0</v>
      </c>
      <c r="K29" s="871" t="b">
        <f t="shared" si="7"/>
        <v>1</v>
      </c>
      <c r="L29" s="870" cm="1">
        <f t="array" ref="L29">IFERROR(_xlfn.IFS(G29&gt;=0.95,1,AND(G29&gt;=0.9,G29&lt;=0.9499),2,AND(G29&gt;=0.85,G29&lt;=0.8999),3,F29&gt;E29,4),0)</f>
        <v>1</v>
      </c>
      <c r="M29" s="872">
        <f t="shared" si="8"/>
        <v>1</v>
      </c>
      <c r="N29" s="1039">
        <f t="shared" si="9"/>
        <v>2.725981416430653E-2</v>
      </c>
      <c r="O29" s="873">
        <f t="shared" si="10"/>
        <v>152821.36631048628</v>
      </c>
      <c r="P29" s="873">
        <f t="shared" si="11"/>
        <v>216699.37047029339</v>
      </c>
      <c r="Q29" s="874">
        <f t="shared" si="12"/>
        <v>369520.73678077967</v>
      </c>
      <c r="T29" s="241"/>
    </row>
    <row r="30" spans="2:20" x14ac:dyDescent="0.25">
      <c r="B30" s="868">
        <v>13</v>
      </c>
      <c r="C30" s="883" t="s">
        <v>92</v>
      </c>
      <c r="D30" s="1022">
        <f t="shared" si="1"/>
        <v>1114355.6666666667</v>
      </c>
      <c r="E30" s="1023">
        <f t="shared" si="2"/>
        <v>1114355.6666666667</v>
      </c>
      <c r="F30" s="1023">
        <f t="shared" si="3"/>
        <v>1302210</v>
      </c>
      <c r="G30" s="869">
        <f t="shared" si="0"/>
        <v>1.1685766393554182</v>
      </c>
      <c r="H30" s="870" t="b">
        <f t="shared" si="4"/>
        <v>1</v>
      </c>
      <c r="I30" s="33" t="b">
        <f t="shared" si="5"/>
        <v>0</v>
      </c>
      <c r="J30" s="33" t="b">
        <f t="shared" si="6"/>
        <v>0</v>
      </c>
      <c r="K30" s="871" t="b">
        <f t="shared" si="7"/>
        <v>1</v>
      </c>
      <c r="L30" s="870" cm="1">
        <f t="array" ref="L30">IFERROR(_xlfn.IFS(G30&gt;=0.95,1,AND(G30&gt;=0.9,G30&lt;=0.9499),2,AND(G30&gt;=0.85,G30&lt;=0.8999),3,F30&gt;E30,4),0)</f>
        <v>1</v>
      </c>
      <c r="M30" s="872">
        <f t="shared" si="8"/>
        <v>1</v>
      </c>
      <c r="N30" s="1039">
        <f t="shared" si="9"/>
        <v>2.0259238063437515E-3</v>
      </c>
      <c r="O30" s="873">
        <f t="shared" si="10"/>
        <v>11357.540526882356</v>
      </c>
      <c r="P30" s="873">
        <f t="shared" si="11"/>
        <v>16104.893848847694</v>
      </c>
      <c r="Q30" s="874">
        <f t="shared" si="12"/>
        <v>27462.434375730052</v>
      </c>
      <c r="T30" s="241"/>
    </row>
    <row r="31" spans="2:20" x14ac:dyDescent="0.25">
      <c r="B31" s="868">
        <v>14</v>
      </c>
      <c r="C31" s="883" t="s">
        <v>93</v>
      </c>
      <c r="D31" s="1022">
        <f t="shared" si="1"/>
        <v>4648678.666666667</v>
      </c>
      <c r="E31" s="1023">
        <f t="shared" si="2"/>
        <v>4648678.666666667</v>
      </c>
      <c r="F31" s="1023">
        <f t="shared" si="3"/>
        <v>4815369.666666667</v>
      </c>
      <c r="G31" s="869">
        <f t="shared" si="0"/>
        <v>1.0358577161280811</v>
      </c>
      <c r="H31" s="870" t="b">
        <f t="shared" si="4"/>
        <v>1</v>
      </c>
      <c r="I31" s="33" t="b">
        <f t="shared" si="5"/>
        <v>0</v>
      </c>
      <c r="J31" s="33" t="b">
        <f t="shared" si="6"/>
        <v>0</v>
      </c>
      <c r="K31" s="871" t="b">
        <f t="shared" si="7"/>
        <v>1</v>
      </c>
      <c r="L31" s="870" cm="1">
        <f t="array" ref="L31">IFERROR(_xlfn.IFS(G31&gt;=0.95,1,AND(G31&gt;=0.9,G31&lt;=0.9499),2,AND(G31&gt;=0.85,G31&lt;=0.8999),3,F31&gt;E31,4),0)</f>
        <v>1</v>
      </c>
      <c r="M31" s="872">
        <f t="shared" si="8"/>
        <v>1</v>
      </c>
      <c r="N31" s="1039">
        <f t="shared" si="9"/>
        <v>7.4915505517893239E-3</v>
      </c>
      <c r="O31" s="873">
        <f t="shared" si="10"/>
        <v>41998.415110532595</v>
      </c>
      <c r="P31" s="873">
        <f t="shared" si="11"/>
        <v>59553.387951734185</v>
      </c>
      <c r="Q31" s="874">
        <f t="shared" si="12"/>
        <v>101551.80306226679</v>
      </c>
      <c r="T31" s="241"/>
    </row>
    <row r="32" spans="2:20" x14ac:dyDescent="0.25">
      <c r="B32" s="868">
        <v>15</v>
      </c>
      <c r="C32" s="883" t="s">
        <v>94</v>
      </c>
      <c r="D32" s="1022">
        <f t="shared" si="1"/>
        <v>1517212</v>
      </c>
      <c r="E32" s="1023">
        <f t="shared" si="2"/>
        <v>1151100.6666666667</v>
      </c>
      <c r="F32" s="1023">
        <f t="shared" si="3"/>
        <v>978409.33333333337</v>
      </c>
      <c r="G32" s="869">
        <f t="shared" si="0"/>
        <v>0.64487318405953375</v>
      </c>
      <c r="H32" s="870" t="b">
        <f t="shared" si="4"/>
        <v>0</v>
      </c>
      <c r="I32" s="33" t="b">
        <f t="shared" si="5"/>
        <v>0</v>
      </c>
      <c r="J32" s="33" t="b">
        <f t="shared" si="6"/>
        <v>0</v>
      </c>
      <c r="K32" s="871" t="b">
        <f t="shared" si="7"/>
        <v>0</v>
      </c>
      <c r="L32" s="870" cm="1">
        <f t="array" ref="L32">IFERROR(_xlfn.IFS(G32&gt;=0.95,1,AND(G32&gt;=0.9,G32&lt;=0.9499),2,AND(G32&gt;=0.85,G32&lt;=0.8999),3,F32&gt;E32,4),0)</f>
        <v>0</v>
      </c>
      <c r="M32" s="872">
        <f t="shared" si="8"/>
        <v>0</v>
      </c>
      <c r="N32" s="1039">
        <f t="shared" si="9"/>
        <v>1.5221682837245291E-3</v>
      </c>
      <c r="O32" s="873">
        <f t="shared" si="10"/>
        <v>0</v>
      </c>
      <c r="P32" s="873">
        <f t="shared" si="11"/>
        <v>12100.335932034905</v>
      </c>
      <c r="Q32" s="874">
        <f t="shared" si="12"/>
        <v>12100.335932034905</v>
      </c>
      <c r="T32" s="241"/>
    </row>
    <row r="33" spans="2:20" x14ac:dyDescent="0.25">
      <c r="B33" s="868">
        <v>16</v>
      </c>
      <c r="C33" s="883" t="s">
        <v>95</v>
      </c>
      <c r="D33" s="1022">
        <f t="shared" si="1"/>
        <v>1927313</v>
      </c>
      <c r="E33" s="1023">
        <f t="shared" si="2"/>
        <v>1927313</v>
      </c>
      <c r="F33" s="1023">
        <f t="shared" si="3"/>
        <v>2015717.3333333333</v>
      </c>
      <c r="G33" s="869">
        <f t="shared" si="0"/>
        <v>1.0458692144624839</v>
      </c>
      <c r="H33" s="870" t="b">
        <f t="shared" si="4"/>
        <v>1</v>
      </c>
      <c r="I33" s="33" t="b">
        <f t="shared" si="5"/>
        <v>0</v>
      </c>
      <c r="J33" s="33" t="b">
        <f t="shared" si="6"/>
        <v>0</v>
      </c>
      <c r="K33" s="871" t="b">
        <f t="shared" si="7"/>
        <v>1</v>
      </c>
      <c r="L33" s="870" cm="1">
        <f t="array" ref="L33">IFERROR(_xlfn.IFS(G33&gt;=0.95,1,AND(G33&gt;=0.9,G33&lt;=0.9499),2,AND(G33&gt;=0.85,G33&lt;=0.8999),3,F33&gt;E33,4),0)</f>
        <v>1</v>
      </c>
      <c r="M33" s="872">
        <f t="shared" si="8"/>
        <v>1</v>
      </c>
      <c r="N33" s="1039">
        <f t="shared" si="9"/>
        <v>3.1359686474990538E-3</v>
      </c>
      <c r="O33" s="873">
        <f t="shared" si="10"/>
        <v>17580.567883883985</v>
      </c>
      <c r="P33" s="873">
        <f t="shared" si="11"/>
        <v>24929.092606120113</v>
      </c>
      <c r="Q33" s="874">
        <f t="shared" si="12"/>
        <v>42509.660490004098</v>
      </c>
      <c r="T33" s="241"/>
    </row>
    <row r="34" spans="2:20" x14ac:dyDescent="0.25">
      <c r="B34" s="868">
        <v>17</v>
      </c>
      <c r="C34" s="883" t="s">
        <v>96</v>
      </c>
      <c r="D34" s="1022">
        <f t="shared" si="1"/>
        <v>2840683.6666666665</v>
      </c>
      <c r="E34" s="1023">
        <f t="shared" si="2"/>
        <v>2014985.6666666667</v>
      </c>
      <c r="F34" s="1023">
        <f t="shared" si="3"/>
        <v>1933092</v>
      </c>
      <c r="G34" s="869">
        <f t="shared" si="0"/>
        <v>0.68050238141029673</v>
      </c>
      <c r="H34" s="870" t="b">
        <f t="shared" si="4"/>
        <v>0</v>
      </c>
      <c r="I34" s="33" t="b">
        <f t="shared" si="5"/>
        <v>0</v>
      </c>
      <c r="J34" s="33" t="b">
        <f t="shared" si="6"/>
        <v>0</v>
      </c>
      <c r="K34" s="871" t="b">
        <f t="shared" si="7"/>
        <v>0</v>
      </c>
      <c r="L34" s="870" cm="1">
        <f t="array" ref="L34">IFERROR(_xlfn.IFS(G34&gt;=0.95,1,AND(G34&gt;=0.9,G34&lt;=0.9499),2,AND(G34&gt;=0.85,G34&lt;=0.8999),3,F34&gt;E34,4),0)</f>
        <v>0</v>
      </c>
      <c r="M34" s="872">
        <f t="shared" si="8"/>
        <v>0</v>
      </c>
      <c r="N34" s="1039">
        <f t="shared" si="9"/>
        <v>3.0074236126681987E-3</v>
      </c>
      <c r="O34" s="873">
        <f t="shared" si="10"/>
        <v>0</v>
      </c>
      <c r="P34" s="873">
        <f t="shared" si="11"/>
        <v>23907.235745430218</v>
      </c>
      <c r="Q34" s="874">
        <f t="shared" si="12"/>
        <v>23907.235745430218</v>
      </c>
      <c r="T34" s="241"/>
    </row>
    <row r="35" spans="2:20" x14ac:dyDescent="0.25">
      <c r="B35" s="868">
        <v>18</v>
      </c>
      <c r="C35" s="883" t="s">
        <v>97</v>
      </c>
      <c r="D35" s="1022">
        <f t="shared" si="1"/>
        <v>93051652.666666672</v>
      </c>
      <c r="E35" s="1023">
        <f t="shared" si="2"/>
        <v>68792765.333333328</v>
      </c>
      <c r="F35" s="1023">
        <f t="shared" si="3"/>
        <v>65801143.666666664</v>
      </c>
      <c r="G35" s="869">
        <f t="shared" si="0"/>
        <v>0.70714642653776538</v>
      </c>
      <c r="H35" s="870" t="b">
        <f t="shared" si="4"/>
        <v>0</v>
      </c>
      <c r="I35" s="33" t="b">
        <f t="shared" si="5"/>
        <v>0</v>
      </c>
      <c r="J35" s="33" t="b">
        <f t="shared" si="6"/>
        <v>0</v>
      </c>
      <c r="K35" s="871" t="b">
        <f t="shared" si="7"/>
        <v>0</v>
      </c>
      <c r="L35" s="870" cm="1">
        <f t="array" ref="L35">IFERROR(_xlfn.IFS(G35&gt;=0.95,1,AND(G35&gt;=0.9,G35&lt;=0.9499),2,AND(G35&gt;=0.85,G35&lt;=0.8999),3,F35&gt;E35,4),0)</f>
        <v>0</v>
      </c>
      <c r="M35" s="872">
        <f t="shared" si="8"/>
        <v>0</v>
      </c>
      <c r="N35" s="1039">
        <f t="shared" si="9"/>
        <v>0.10237066482283606</v>
      </c>
      <c r="O35" s="873">
        <f t="shared" si="10"/>
        <v>0</v>
      </c>
      <c r="P35" s="873">
        <f t="shared" si="11"/>
        <v>813786.12810871005</v>
      </c>
      <c r="Q35" s="874">
        <f t="shared" si="12"/>
        <v>813786.12810871005</v>
      </c>
      <c r="T35" s="241"/>
    </row>
    <row r="36" spans="2:20" x14ac:dyDescent="0.25">
      <c r="B36" s="868">
        <v>19</v>
      </c>
      <c r="C36" s="883" t="s">
        <v>98</v>
      </c>
      <c r="D36" s="1022">
        <f t="shared" si="1"/>
        <v>8660925</v>
      </c>
      <c r="E36" s="1023">
        <f t="shared" si="2"/>
        <v>6159472.333333333</v>
      </c>
      <c r="F36" s="1023">
        <f t="shared" si="3"/>
        <v>6435694.666666667</v>
      </c>
      <c r="G36" s="869">
        <f t="shared" si="0"/>
        <v>0.74307243933721479</v>
      </c>
      <c r="H36" s="870" t="b">
        <f t="shared" si="4"/>
        <v>0</v>
      </c>
      <c r="I36" s="33" t="b">
        <f t="shared" si="5"/>
        <v>0</v>
      </c>
      <c r="J36" s="33" t="b">
        <f t="shared" si="6"/>
        <v>0</v>
      </c>
      <c r="K36" s="871" t="b">
        <f t="shared" si="7"/>
        <v>1</v>
      </c>
      <c r="L36" s="870" cm="1">
        <f t="array" ref="L36">IFERROR(_xlfn.IFS(G36&gt;=0.95,1,AND(G36&gt;=0.9,G36&lt;=0.9499),2,AND(G36&gt;=0.85,G36&lt;=0.8999),3,F36&gt;E36,4),0)</f>
        <v>4</v>
      </c>
      <c r="M36" s="872">
        <f t="shared" si="8"/>
        <v>0.25</v>
      </c>
      <c r="N36" s="1039">
        <f t="shared" si="9"/>
        <v>1.0012384358559306E-2</v>
      </c>
      <c r="O36" s="873">
        <f t="shared" si="10"/>
        <v>14032.618202000313</v>
      </c>
      <c r="P36" s="873">
        <f t="shared" si="11"/>
        <v>79592.523057158149</v>
      </c>
      <c r="Q36" s="874">
        <f t="shared" si="12"/>
        <v>93625.141259158467</v>
      </c>
      <c r="T36" s="241"/>
    </row>
    <row r="37" spans="2:20" x14ac:dyDescent="0.25">
      <c r="B37" s="868">
        <v>20</v>
      </c>
      <c r="C37" s="883" t="s">
        <v>99</v>
      </c>
      <c r="D37" s="1022">
        <f t="shared" si="1"/>
        <v>2073647.3333333333</v>
      </c>
      <c r="E37" s="1023">
        <f t="shared" si="2"/>
        <v>1920315.6666666667</v>
      </c>
      <c r="F37" s="1023">
        <f t="shared" si="3"/>
        <v>1970126.3333333333</v>
      </c>
      <c r="G37" s="869">
        <f t="shared" si="0"/>
        <v>0.95007781779672595</v>
      </c>
      <c r="H37" s="870" t="b">
        <f t="shared" si="4"/>
        <v>1</v>
      </c>
      <c r="I37" s="33" t="b">
        <f t="shared" si="5"/>
        <v>0</v>
      </c>
      <c r="J37" s="33" t="b">
        <f t="shared" si="6"/>
        <v>0</v>
      </c>
      <c r="K37" s="871" t="b">
        <f t="shared" si="7"/>
        <v>1</v>
      </c>
      <c r="L37" s="870" cm="1">
        <f t="array" ref="L37">IFERROR(_xlfn.IFS(G37&gt;=0.95,1,AND(G37&gt;=0.9,G37&lt;=0.9499),2,AND(G37&gt;=0.85,G37&lt;=0.8999),3,F37&gt;E37,4),0)</f>
        <v>1</v>
      </c>
      <c r="M37" s="872">
        <f t="shared" si="8"/>
        <v>1</v>
      </c>
      <c r="N37" s="1039">
        <f t="shared" si="9"/>
        <v>3.0650400781784236E-3</v>
      </c>
      <c r="O37" s="873">
        <f t="shared" si="10"/>
        <v>17182.934913655608</v>
      </c>
      <c r="P37" s="873">
        <f t="shared" si="11"/>
        <v>24365.252507009514</v>
      </c>
      <c r="Q37" s="874">
        <f t="shared" si="12"/>
        <v>41548.187420665126</v>
      </c>
      <c r="T37" s="241"/>
    </row>
    <row r="38" spans="2:20" x14ac:dyDescent="0.25">
      <c r="B38" s="868">
        <v>21</v>
      </c>
      <c r="C38" s="883" t="s">
        <v>100</v>
      </c>
      <c r="D38" s="1022">
        <f t="shared" si="1"/>
        <v>3453130.6666666665</v>
      </c>
      <c r="E38" s="1023">
        <f t="shared" si="2"/>
        <v>2931052</v>
      </c>
      <c r="F38" s="1023">
        <f t="shared" si="3"/>
        <v>2643799.6666666665</v>
      </c>
      <c r="G38" s="869">
        <f t="shared" si="0"/>
        <v>0.76562398642700269</v>
      </c>
      <c r="H38" s="870" t="b">
        <f t="shared" si="4"/>
        <v>0</v>
      </c>
      <c r="I38" s="33" t="b">
        <f t="shared" si="5"/>
        <v>0</v>
      </c>
      <c r="J38" s="33" t="b">
        <f t="shared" si="6"/>
        <v>0</v>
      </c>
      <c r="K38" s="871" t="b">
        <f t="shared" si="7"/>
        <v>0</v>
      </c>
      <c r="L38" s="870" cm="1">
        <f t="array" ref="L38">IFERROR(_xlfn.IFS(G38&gt;=0.95,1,AND(G38&gt;=0.9,G38&lt;=0.9499),2,AND(G38&gt;=0.85,G38&lt;=0.8999),3,F38&gt;E38,4),0)</f>
        <v>0</v>
      </c>
      <c r="M38" s="872">
        <f t="shared" si="8"/>
        <v>0</v>
      </c>
      <c r="N38" s="1039">
        <f t="shared" si="9"/>
        <v>4.113112849620011E-3</v>
      </c>
      <c r="O38" s="873">
        <f t="shared" si="10"/>
        <v>0</v>
      </c>
      <c r="P38" s="873">
        <f t="shared" si="11"/>
        <v>32696.810030091601</v>
      </c>
      <c r="Q38" s="874">
        <f t="shared" si="12"/>
        <v>32696.810030091601</v>
      </c>
      <c r="T38" s="241"/>
    </row>
    <row r="39" spans="2:20" x14ac:dyDescent="0.25">
      <c r="B39" s="868">
        <v>22</v>
      </c>
      <c r="C39" s="883" t="s">
        <v>101</v>
      </c>
      <c r="D39" s="1022">
        <f t="shared" si="1"/>
        <v>5520459.666666667</v>
      </c>
      <c r="E39" s="1023">
        <f t="shared" si="2"/>
        <v>5003738.333333333</v>
      </c>
      <c r="F39" s="1023">
        <f t="shared" si="3"/>
        <v>5167251</v>
      </c>
      <c r="G39" s="869">
        <f t="shared" si="0"/>
        <v>0.93601825065412725</v>
      </c>
      <c r="H39" s="870" t="b">
        <f t="shared" si="4"/>
        <v>0</v>
      </c>
      <c r="I39" s="33" t="b">
        <f t="shared" si="5"/>
        <v>1</v>
      </c>
      <c r="J39" s="33" t="b">
        <f t="shared" si="6"/>
        <v>0</v>
      </c>
      <c r="K39" s="871" t="b">
        <f t="shared" si="7"/>
        <v>1</v>
      </c>
      <c r="L39" s="870" cm="1">
        <f t="array" ref="L39">IFERROR(_xlfn.IFS(G39&gt;=0.95,1,AND(G39&gt;=0.9,G39&lt;=0.9499),2,AND(G39&gt;=0.85,G39&lt;=0.8999),3,F39&gt;E39,4),0)</f>
        <v>2</v>
      </c>
      <c r="M39" s="872">
        <f t="shared" si="8"/>
        <v>0.75</v>
      </c>
      <c r="N39" s="1039">
        <f t="shared" si="9"/>
        <v>8.0389928001271347E-3</v>
      </c>
      <c r="O39" s="873">
        <f t="shared" si="10"/>
        <v>33800.575163610352</v>
      </c>
      <c r="P39" s="873">
        <f t="shared" si="11"/>
        <v>63905.229452509273</v>
      </c>
      <c r="Q39" s="874">
        <f t="shared" si="12"/>
        <v>97705.804616119625</v>
      </c>
      <c r="T39" s="241"/>
    </row>
    <row r="40" spans="2:20" x14ac:dyDescent="0.25">
      <c r="B40" s="868">
        <v>23</v>
      </c>
      <c r="C40" s="883" t="s">
        <v>103</v>
      </c>
      <c r="D40" s="1022">
        <f t="shared" si="1"/>
        <v>22019638.333333332</v>
      </c>
      <c r="E40" s="1023">
        <f t="shared" si="2"/>
        <v>18509350</v>
      </c>
      <c r="F40" s="1023">
        <f t="shared" si="3"/>
        <v>18151614.333333332</v>
      </c>
      <c r="G40" s="869">
        <f t="shared" si="0"/>
        <v>0.82433753264037113</v>
      </c>
      <c r="H40" s="870" t="b">
        <f t="shared" si="4"/>
        <v>0</v>
      </c>
      <c r="I40" s="33" t="b">
        <f t="shared" si="5"/>
        <v>0</v>
      </c>
      <c r="J40" s="33" t="b">
        <f t="shared" si="6"/>
        <v>0</v>
      </c>
      <c r="K40" s="871" t="b">
        <f t="shared" si="7"/>
        <v>0</v>
      </c>
      <c r="L40" s="870" cm="1">
        <f t="array" ref="L40">IFERROR(_xlfn.IFS(G40&gt;=0.95,1,AND(G40&gt;=0.9,G40&lt;=0.9499),2,AND(G40&gt;=0.85,G40&lt;=0.8999),3,F40&gt;E40,4),0)</f>
        <v>0</v>
      </c>
      <c r="M40" s="872">
        <f t="shared" si="8"/>
        <v>0</v>
      </c>
      <c r="N40" s="1039">
        <f t="shared" si="9"/>
        <v>2.8239521737254712E-2</v>
      </c>
      <c r="O40" s="873">
        <f t="shared" si="10"/>
        <v>0</v>
      </c>
      <c r="P40" s="873">
        <f t="shared" si="11"/>
        <v>224487.46517347862</v>
      </c>
      <c r="Q40" s="874">
        <f t="shared" si="12"/>
        <v>224487.46517347862</v>
      </c>
      <c r="T40" s="241"/>
    </row>
    <row r="41" spans="2:20" x14ac:dyDescent="0.25">
      <c r="B41" s="868">
        <v>24</v>
      </c>
      <c r="C41" s="883" t="s">
        <v>104</v>
      </c>
      <c r="D41" s="1022">
        <f t="shared" si="1"/>
        <v>11323599.666666666</v>
      </c>
      <c r="E41" s="1023">
        <f t="shared" si="2"/>
        <v>7347028.333333333</v>
      </c>
      <c r="F41" s="1023">
        <f t="shared" si="3"/>
        <v>7026728.666666667</v>
      </c>
      <c r="G41" s="869">
        <f t="shared" si="0"/>
        <v>0.62053842183694297</v>
      </c>
      <c r="H41" s="870" t="b">
        <f t="shared" si="4"/>
        <v>0</v>
      </c>
      <c r="I41" s="33" t="b">
        <f t="shared" si="5"/>
        <v>0</v>
      </c>
      <c r="J41" s="33" t="b">
        <f t="shared" si="6"/>
        <v>0</v>
      </c>
      <c r="K41" s="871" t="b">
        <f t="shared" si="7"/>
        <v>0</v>
      </c>
      <c r="L41" s="870" cm="1">
        <f t="array" ref="L41">IFERROR(_xlfn.IFS(G41&gt;=0.95,1,AND(G41&gt;=0.9,G41&lt;=0.9499),2,AND(G41&gt;=0.85,G41&lt;=0.8999),3,F41&gt;E41,4),0)</f>
        <v>0</v>
      </c>
      <c r="M41" s="872">
        <f t="shared" si="8"/>
        <v>0</v>
      </c>
      <c r="N41" s="1039">
        <f t="shared" si="9"/>
        <v>1.0931890314556091E-2</v>
      </c>
      <c r="O41" s="873">
        <f t="shared" si="10"/>
        <v>0</v>
      </c>
      <c r="P41" s="873">
        <f t="shared" si="11"/>
        <v>86902.050576575028</v>
      </c>
      <c r="Q41" s="874">
        <f t="shared" si="12"/>
        <v>86902.050576575028</v>
      </c>
      <c r="T41" s="241"/>
    </row>
    <row r="42" spans="2:20" ht="15.75" thickBot="1" x14ac:dyDescent="0.3">
      <c r="B42" s="875">
        <v>25</v>
      </c>
      <c r="C42" s="884" t="s">
        <v>102</v>
      </c>
      <c r="D42" s="1022">
        <f t="shared" si="1"/>
        <v>2487584</v>
      </c>
      <c r="E42" s="1023">
        <f t="shared" si="2"/>
        <v>1972801.6666666667</v>
      </c>
      <c r="F42" s="1023">
        <f t="shared" si="3"/>
        <v>1840355.3333333333</v>
      </c>
      <c r="G42" s="876">
        <f t="shared" si="0"/>
        <v>0.73981635729017925</v>
      </c>
      <c r="H42" s="877" t="b">
        <f t="shared" si="4"/>
        <v>0</v>
      </c>
      <c r="I42" s="878" t="b">
        <f t="shared" si="5"/>
        <v>0</v>
      </c>
      <c r="J42" s="878" t="b">
        <f t="shared" si="6"/>
        <v>0</v>
      </c>
      <c r="K42" s="879" t="b">
        <f t="shared" si="7"/>
        <v>0</v>
      </c>
      <c r="L42" s="877" cm="1">
        <f t="array" ref="L42">IFERROR(_xlfn.IFS(G42&gt;=0.95,1,AND(G42&gt;=0.9,G42&lt;=0.9499),2,AND(G42&gt;=0.85,G42&lt;=0.8999),3,F42&gt;E42,4),0)</f>
        <v>0</v>
      </c>
      <c r="M42" s="880">
        <f t="shared" si="8"/>
        <v>0</v>
      </c>
      <c r="N42" s="1039">
        <f t="shared" si="9"/>
        <v>2.8631477887066524E-3</v>
      </c>
      <c r="O42" s="881">
        <f t="shared" si="10"/>
        <v>0</v>
      </c>
      <c r="P42" s="881">
        <f t="shared" si="11"/>
        <v>22760.328432045557</v>
      </c>
      <c r="Q42" s="882">
        <f t="shared" si="12"/>
        <v>22760.328432045557</v>
      </c>
      <c r="T42" s="241"/>
    </row>
    <row r="45" spans="2:20" x14ac:dyDescent="0.25">
      <c r="B45" t="s">
        <v>489</v>
      </c>
      <c r="D45" s="34" t="s">
        <v>311</v>
      </c>
      <c r="E45" s="34" t="s">
        <v>312</v>
      </c>
      <c r="F45" s="34" t="s">
        <v>313</v>
      </c>
      <c r="G45" s="34" t="s">
        <v>314</v>
      </c>
      <c r="H45" s="34" t="s">
        <v>315</v>
      </c>
      <c r="I45" s="34" t="s">
        <v>316</v>
      </c>
      <c r="J45" s="34" t="s">
        <v>317</v>
      </c>
      <c r="K45" s="34" t="s">
        <v>322</v>
      </c>
      <c r="L45" s="34" t="s">
        <v>321</v>
      </c>
      <c r="M45" s="34" t="s">
        <v>603</v>
      </c>
      <c r="N45" s="34" t="s">
        <v>677</v>
      </c>
    </row>
    <row r="47" spans="2:20" x14ac:dyDescent="0.25">
      <c r="B47" s="1322" t="s">
        <v>348</v>
      </c>
      <c r="C47" s="1323"/>
      <c r="D47" s="1323"/>
      <c r="E47" s="1323"/>
      <c r="F47" s="1323"/>
      <c r="G47" s="1323"/>
      <c r="H47" s="1323"/>
      <c r="I47" s="1323"/>
      <c r="J47" s="1323"/>
      <c r="K47" s="1323"/>
      <c r="L47" s="1323"/>
      <c r="M47" s="1323"/>
      <c r="N47" s="1323"/>
    </row>
    <row r="48" spans="2:20" x14ac:dyDescent="0.25">
      <c r="B48" s="1326" t="s">
        <v>302</v>
      </c>
      <c r="C48" s="1326"/>
      <c r="D48" s="1009">
        <v>2015</v>
      </c>
      <c r="E48" s="1009">
        <v>2016</v>
      </c>
      <c r="F48" s="1009">
        <v>2017</v>
      </c>
      <c r="G48" s="1009">
        <v>2018</v>
      </c>
      <c r="H48" s="1009">
        <v>2019</v>
      </c>
      <c r="I48" s="1009">
        <v>2020</v>
      </c>
      <c r="J48" s="1009">
        <v>2021</v>
      </c>
      <c r="K48" s="1018">
        <v>2022</v>
      </c>
      <c r="L48" s="1018">
        <v>2023</v>
      </c>
      <c r="M48" s="211">
        <v>2024</v>
      </c>
      <c r="N48" s="211">
        <v>2025</v>
      </c>
      <c r="T48" t="s">
        <v>488</v>
      </c>
    </row>
    <row r="49" spans="2:20" x14ac:dyDescent="0.25">
      <c r="B49" s="206" t="s">
        <v>192</v>
      </c>
      <c r="C49" s="207" t="s">
        <v>51</v>
      </c>
      <c r="D49" s="213">
        <f>SUM(D50:D73)</f>
        <v>23244</v>
      </c>
      <c r="E49" s="213">
        <f t="shared" ref="E49:L49" si="13">SUM(E50:E73)</f>
        <v>22885</v>
      </c>
      <c r="F49" s="213">
        <f t="shared" si="13"/>
        <v>26694</v>
      </c>
      <c r="G49" s="213">
        <f t="shared" si="13"/>
        <v>24578</v>
      </c>
      <c r="H49" s="213">
        <f t="shared" si="13"/>
        <v>24898</v>
      </c>
      <c r="I49" s="213">
        <f t="shared" si="13"/>
        <v>24013</v>
      </c>
      <c r="J49" s="213">
        <f t="shared" si="13"/>
        <v>22815</v>
      </c>
      <c r="K49" s="213">
        <f t="shared" si="13"/>
        <v>21441</v>
      </c>
      <c r="L49" s="213">
        <f t="shared" si="13"/>
        <v>20945</v>
      </c>
      <c r="M49" s="213">
        <f t="shared" ref="M49:N49" si="14">SUM(M50:M73)</f>
        <v>21563</v>
      </c>
      <c r="N49" s="213">
        <f t="shared" si="14"/>
        <v>21257</v>
      </c>
    </row>
    <row r="50" spans="2:20" x14ac:dyDescent="0.25">
      <c r="B50" s="216">
        <v>1</v>
      </c>
      <c r="C50" s="217" t="s">
        <v>73</v>
      </c>
      <c r="D50" s="218">
        <f>'6b-TtlAwrds_WtCalc'!N11</f>
        <v>355</v>
      </c>
      <c r="E50" s="218">
        <f>'6b-TtlAwrds_WtCalc'!Z11</f>
        <v>380</v>
      </c>
      <c r="F50" s="218">
        <f>'6b-TtlAwrds_WtCalc'!AL11</f>
        <v>391</v>
      </c>
      <c r="G50" s="218">
        <f>'6b-TtlAwrds_WtCalc'!AX11</f>
        <v>378</v>
      </c>
      <c r="H50" s="218">
        <f>'6b-TtlAwrds_WtCalc'!BJ11</f>
        <v>393</v>
      </c>
      <c r="I50" s="218">
        <f>'6b-TtlAwrds_WtCalc'!BV11</f>
        <v>370</v>
      </c>
      <c r="J50" s="218">
        <f>'6b-TtlAwrds_WtCalc'!CH11</f>
        <v>330</v>
      </c>
      <c r="K50" s="218">
        <f>'6b-TtlAwrds_WtCalc'!CT11</f>
        <v>286</v>
      </c>
      <c r="L50" s="218">
        <f>'6b-TtlAwrds_WtCalc'!DF11</f>
        <v>323</v>
      </c>
      <c r="M50" s="218">
        <f>'6b-TtlAwrds_WtCalc'!DR11</f>
        <v>308</v>
      </c>
      <c r="N50" s="1015">
        <f>'6b-TtlAwrds_WtCalc'!ED11</f>
        <v>365</v>
      </c>
      <c r="T50">
        <v>11</v>
      </c>
    </row>
    <row r="51" spans="2:20" x14ac:dyDescent="0.25">
      <c r="B51" s="204">
        <v>2</v>
      </c>
      <c r="C51" s="205" t="s">
        <v>82</v>
      </c>
      <c r="D51" s="218">
        <f>'6b-TtlAwrds_WtCalc'!N21</f>
        <v>3400</v>
      </c>
      <c r="E51" s="218">
        <f>'6b-TtlAwrds_WtCalc'!Z21</f>
        <v>3455</v>
      </c>
      <c r="F51" s="218">
        <f>'6b-TtlAwrds_WtCalc'!AL21</f>
        <v>3279</v>
      </c>
      <c r="G51" s="218">
        <f>'6b-TtlAwrds_WtCalc'!AX21</f>
        <v>3199</v>
      </c>
      <c r="H51" s="218">
        <f>'6b-TtlAwrds_WtCalc'!BJ21</f>
        <v>3179</v>
      </c>
      <c r="I51" s="218">
        <f>'6b-TtlAwrds_WtCalc'!BV21</f>
        <v>3057</v>
      </c>
      <c r="J51" s="218">
        <f>'6b-TtlAwrds_WtCalc'!CH21</f>
        <v>3039</v>
      </c>
      <c r="K51" s="218">
        <f>'6b-TtlAwrds_WtCalc'!CT21</f>
        <v>3121</v>
      </c>
      <c r="L51" s="218">
        <f>'6b-TtlAwrds_WtCalc'!DF21</f>
        <v>3087</v>
      </c>
      <c r="M51" s="218">
        <f>'6b-TtlAwrds_WtCalc'!DR21</f>
        <v>3144</v>
      </c>
      <c r="N51" s="1015">
        <f>'6b-TtlAwrds_WtCalc'!ED21</f>
        <v>3210</v>
      </c>
      <c r="T51">
        <f>T50+10</f>
        <v>21</v>
      </c>
    </row>
    <row r="52" spans="2:20" x14ac:dyDescent="0.25">
      <c r="B52" s="204">
        <v>3</v>
      </c>
      <c r="C52" s="205" t="s">
        <v>83</v>
      </c>
      <c r="D52" s="218">
        <f>'6b-TtlAwrds_WtCalc'!N31</f>
        <v>5301</v>
      </c>
      <c r="E52" s="218">
        <f>'6b-TtlAwrds_WtCalc'!Z31</f>
        <v>5377</v>
      </c>
      <c r="F52" s="218">
        <f>'6b-TtlAwrds_WtCalc'!AL31</f>
        <v>5617</v>
      </c>
      <c r="G52" s="218">
        <f>'6b-TtlAwrds_WtCalc'!AX31</f>
        <v>5626</v>
      </c>
      <c r="H52" s="218">
        <f>'6b-TtlAwrds_WtCalc'!BJ31</f>
        <v>5529</v>
      </c>
      <c r="I52" s="218">
        <f>'6b-TtlAwrds_WtCalc'!BV31</f>
        <v>5230</v>
      </c>
      <c r="J52" s="218">
        <f>'6b-TtlAwrds_WtCalc'!CH31</f>
        <v>5329</v>
      </c>
      <c r="K52" s="218">
        <f>'6b-TtlAwrds_WtCalc'!CT31</f>
        <v>4849</v>
      </c>
      <c r="L52" s="218">
        <f>'6b-TtlAwrds_WtCalc'!DF31</f>
        <v>4790</v>
      </c>
      <c r="M52" s="218">
        <f>'6b-TtlAwrds_WtCalc'!DR31</f>
        <v>4770</v>
      </c>
      <c r="N52" s="1015">
        <f>'6b-TtlAwrds_WtCalc'!ED31</f>
        <v>4834</v>
      </c>
      <c r="T52">
        <f t="shared" ref="T52:T70" si="15">T51+10</f>
        <v>31</v>
      </c>
    </row>
    <row r="53" spans="2:20" x14ac:dyDescent="0.25">
      <c r="B53" s="204">
        <v>4</v>
      </c>
      <c r="C53" s="205" t="s">
        <v>84</v>
      </c>
      <c r="D53" s="218">
        <f>'6b-TtlAwrds_WtCalc'!N41</f>
        <v>1032</v>
      </c>
      <c r="E53" s="218">
        <f>'6b-TtlAwrds_WtCalc'!Z41</f>
        <v>1054</v>
      </c>
      <c r="F53" s="218">
        <f>'6b-TtlAwrds_WtCalc'!AL41</f>
        <v>1322</v>
      </c>
      <c r="G53" s="218">
        <f>'6b-TtlAwrds_WtCalc'!AX41</f>
        <v>1245</v>
      </c>
      <c r="H53" s="218">
        <f>'6b-TtlAwrds_WtCalc'!BJ41</f>
        <v>1290</v>
      </c>
      <c r="I53" s="218">
        <f>'6b-TtlAwrds_WtCalc'!BV41</f>
        <v>1233</v>
      </c>
      <c r="J53" s="218">
        <f>'6b-TtlAwrds_WtCalc'!CH41</f>
        <v>1243</v>
      </c>
      <c r="K53" s="218">
        <f>'6b-TtlAwrds_WtCalc'!CT41</f>
        <v>1277</v>
      </c>
      <c r="L53" s="218">
        <f>'6b-TtlAwrds_WtCalc'!DF41</f>
        <v>1281</v>
      </c>
      <c r="M53" s="218">
        <f>'6b-TtlAwrds_WtCalc'!DR41</f>
        <v>1316</v>
      </c>
      <c r="N53" s="1015">
        <f>'6b-TtlAwrds_WtCalc'!ED41</f>
        <v>1210</v>
      </c>
      <c r="T53">
        <f t="shared" si="15"/>
        <v>41</v>
      </c>
    </row>
    <row r="54" spans="2:20" x14ac:dyDescent="0.25">
      <c r="B54" s="204">
        <v>5</v>
      </c>
      <c r="C54" s="205" t="s">
        <v>85</v>
      </c>
      <c r="D54" s="218">
        <f>'6b-TtlAwrds_WtCalc'!N51</f>
        <v>887</v>
      </c>
      <c r="E54" s="218">
        <f>'6b-TtlAwrds_WtCalc'!Z51</f>
        <v>908</v>
      </c>
      <c r="F54" s="218">
        <f>'6b-TtlAwrds_WtCalc'!AL51</f>
        <v>989</v>
      </c>
      <c r="G54" s="218">
        <f>'6b-TtlAwrds_WtCalc'!AX51</f>
        <v>932</v>
      </c>
      <c r="H54" s="218">
        <f>'6b-TtlAwrds_WtCalc'!BJ51</f>
        <v>963</v>
      </c>
      <c r="I54" s="218">
        <f>'6b-TtlAwrds_WtCalc'!BV51</f>
        <v>839</v>
      </c>
      <c r="J54" s="218">
        <f>'6b-TtlAwrds_WtCalc'!CH51</f>
        <v>748</v>
      </c>
      <c r="K54" s="218">
        <f>'6b-TtlAwrds_WtCalc'!CT51</f>
        <v>794</v>
      </c>
      <c r="L54" s="218">
        <f>'6b-TtlAwrds_WtCalc'!DF51</f>
        <v>793</v>
      </c>
      <c r="M54" s="218">
        <f>'6b-TtlAwrds_WtCalc'!DR51</f>
        <v>779</v>
      </c>
      <c r="N54" s="1015">
        <f>'6b-TtlAwrds_WtCalc'!ED51</f>
        <v>747</v>
      </c>
      <c r="T54">
        <f t="shared" si="15"/>
        <v>51</v>
      </c>
    </row>
    <row r="55" spans="2:20" x14ac:dyDescent="0.25">
      <c r="B55" s="204">
        <v>6</v>
      </c>
      <c r="C55" s="205" t="s">
        <v>86</v>
      </c>
      <c r="D55" s="218">
        <f>'6b-TtlAwrds_WtCalc'!N61</f>
        <v>196</v>
      </c>
      <c r="E55" s="218">
        <f>'6b-TtlAwrds_WtCalc'!Z61</f>
        <v>146</v>
      </c>
      <c r="F55" s="218">
        <f>'6b-TtlAwrds_WtCalc'!AL61</f>
        <v>148</v>
      </c>
      <c r="G55" s="218">
        <f>'6b-TtlAwrds_WtCalc'!AX61</f>
        <v>174</v>
      </c>
      <c r="H55" s="218">
        <f>'6b-TtlAwrds_WtCalc'!BJ61</f>
        <v>174</v>
      </c>
      <c r="I55" s="218">
        <f>'6b-TtlAwrds_WtCalc'!BV61</f>
        <v>154</v>
      </c>
      <c r="J55" s="218">
        <f>'6b-TtlAwrds_WtCalc'!CH61</f>
        <v>196</v>
      </c>
      <c r="K55" s="218">
        <f>'6b-TtlAwrds_WtCalc'!CT61</f>
        <v>224</v>
      </c>
      <c r="L55" s="218">
        <f>'6b-TtlAwrds_WtCalc'!DF61</f>
        <v>191</v>
      </c>
      <c r="M55" s="218">
        <f>'6b-TtlAwrds_WtCalc'!DR61</f>
        <v>192</v>
      </c>
      <c r="N55" s="1015">
        <f>'6b-TtlAwrds_WtCalc'!ED61</f>
        <v>244</v>
      </c>
      <c r="T55">
        <f t="shared" si="15"/>
        <v>61</v>
      </c>
    </row>
    <row r="56" spans="2:20" x14ac:dyDescent="0.25">
      <c r="B56" s="204">
        <v>7</v>
      </c>
      <c r="C56" s="205" t="s">
        <v>87</v>
      </c>
      <c r="D56" s="218">
        <f>'6b-TtlAwrds_WtCalc'!N71</f>
        <v>574</v>
      </c>
      <c r="E56" s="218">
        <f>'6b-TtlAwrds_WtCalc'!Z71</f>
        <v>556</v>
      </c>
      <c r="F56" s="218">
        <f>'6b-TtlAwrds_WtCalc'!AL71</f>
        <v>654</v>
      </c>
      <c r="G56" s="218">
        <f>'6b-TtlAwrds_WtCalc'!AX71</f>
        <v>696</v>
      </c>
      <c r="H56" s="218">
        <f>'6b-TtlAwrds_WtCalc'!BJ71</f>
        <v>620</v>
      </c>
      <c r="I56" s="218">
        <f>'6b-TtlAwrds_WtCalc'!BV71</f>
        <v>618</v>
      </c>
      <c r="J56" s="218">
        <f>'6b-TtlAwrds_WtCalc'!CH71</f>
        <v>624</v>
      </c>
      <c r="K56" s="218">
        <f>'6b-TtlAwrds_WtCalc'!CT71</f>
        <v>586</v>
      </c>
      <c r="L56" s="218">
        <f>'6b-TtlAwrds_WtCalc'!DF71</f>
        <v>766</v>
      </c>
      <c r="M56" s="218">
        <f>'6b-TtlAwrds_WtCalc'!DR71</f>
        <v>855</v>
      </c>
      <c r="N56" s="1015">
        <f>'6b-TtlAwrds_WtCalc'!ED71</f>
        <v>807</v>
      </c>
      <c r="T56">
        <f t="shared" si="15"/>
        <v>71</v>
      </c>
    </row>
    <row r="57" spans="2:20" x14ac:dyDescent="0.25">
      <c r="B57" s="204">
        <v>8</v>
      </c>
      <c r="C57" s="205" t="s">
        <v>88</v>
      </c>
      <c r="D57" s="218">
        <f>'6b-TtlAwrds_WtCalc'!N81</f>
        <v>528</v>
      </c>
      <c r="E57" s="218">
        <f>'6b-TtlAwrds_WtCalc'!Z81</f>
        <v>499</v>
      </c>
      <c r="F57" s="218">
        <f>'6b-TtlAwrds_WtCalc'!AL81</f>
        <v>499</v>
      </c>
      <c r="G57" s="218">
        <f>'6b-TtlAwrds_WtCalc'!AX81</f>
        <v>542</v>
      </c>
      <c r="H57" s="218">
        <f>'6b-TtlAwrds_WtCalc'!BJ81</f>
        <v>460</v>
      </c>
      <c r="I57" s="218">
        <f>'6b-TtlAwrds_WtCalc'!BV81</f>
        <v>372</v>
      </c>
      <c r="J57" s="218">
        <f>'6b-TtlAwrds_WtCalc'!CH81</f>
        <v>289</v>
      </c>
      <c r="K57" s="218">
        <f>'6b-TtlAwrds_WtCalc'!CT81</f>
        <v>433</v>
      </c>
      <c r="L57" s="218">
        <f>'6b-TtlAwrds_WtCalc'!DF81</f>
        <v>478</v>
      </c>
      <c r="M57" s="218">
        <f>'6b-TtlAwrds_WtCalc'!DR81</f>
        <v>507</v>
      </c>
      <c r="N57" s="1015">
        <f>'6b-TtlAwrds_WtCalc'!ED81</f>
        <v>340</v>
      </c>
      <c r="T57">
        <f t="shared" si="15"/>
        <v>81</v>
      </c>
    </row>
    <row r="58" spans="2:20" x14ac:dyDescent="0.25">
      <c r="B58" s="204">
        <v>9</v>
      </c>
      <c r="C58" s="205" t="s">
        <v>89</v>
      </c>
      <c r="D58" s="218">
        <f>'6b-TtlAwrds_WtCalc'!N91</f>
        <v>111</v>
      </c>
      <c r="E58" s="218">
        <f>'6b-TtlAwrds_WtCalc'!Z91</f>
        <v>94</v>
      </c>
      <c r="F58" s="218">
        <f>'6b-TtlAwrds_WtCalc'!AL91</f>
        <v>86</v>
      </c>
      <c r="G58" s="218">
        <f>'6b-TtlAwrds_WtCalc'!AX91</f>
        <v>73</v>
      </c>
      <c r="H58" s="218">
        <f>'6b-TtlAwrds_WtCalc'!BJ91</f>
        <v>77</v>
      </c>
      <c r="I58" s="218">
        <f>'6b-TtlAwrds_WtCalc'!BV91</f>
        <v>53</v>
      </c>
      <c r="J58" s="218">
        <f>'6b-TtlAwrds_WtCalc'!CH91</f>
        <v>68</v>
      </c>
      <c r="K58" s="218">
        <f>'6b-TtlAwrds_WtCalc'!CT91</f>
        <v>81</v>
      </c>
      <c r="L58" s="218">
        <f>'6b-TtlAwrds_WtCalc'!DF91</f>
        <v>79</v>
      </c>
      <c r="M58" s="218">
        <f>'6b-TtlAwrds_WtCalc'!DR91</f>
        <v>98</v>
      </c>
      <c r="N58" s="1015">
        <f>'6b-TtlAwrds_WtCalc'!ED91</f>
        <v>236</v>
      </c>
      <c r="T58">
        <f t="shared" si="15"/>
        <v>91</v>
      </c>
    </row>
    <row r="59" spans="2:20" x14ac:dyDescent="0.25">
      <c r="B59" s="204">
        <v>10</v>
      </c>
      <c r="C59" s="205" t="s">
        <v>90</v>
      </c>
      <c r="D59" s="218">
        <f>'6b-TtlAwrds_WtCalc'!N101</f>
        <v>165</v>
      </c>
      <c r="E59" s="218">
        <f>'6b-TtlAwrds_WtCalc'!Z101</f>
        <v>163</v>
      </c>
      <c r="F59" s="218">
        <f>'6b-TtlAwrds_WtCalc'!AL101</f>
        <v>112</v>
      </c>
      <c r="G59" s="218">
        <f>'6b-TtlAwrds_WtCalc'!AX101</f>
        <v>110</v>
      </c>
      <c r="H59" s="218">
        <f>'6b-TtlAwrds_WtCalc'!BJ101</f>
        <v>94</v>
      </c>
      <c r="I59" s="218">
        <f>'6b-TtlAwrds_WtCalc'!BV101</f>
        <v>196</v>
      </c>
      <c r="J59" s="218">
        <f>'6b-TtlAwrds_WtCalc'!CH101</f>
        <v>112</v>
      </c>
      <c r="K59" s="218">
        <f>'6b-TtlAwrds_WtCalc'!CT101</f>
        <v>101</v>
      </c>
      <c r="L59" s="218">
        <f>'6b-TtlAwrds_WtCalc'!DF101</f>
        <v>81</v>
      </c>
      <c r="M59" s="218">
        <f>'6b-TtlAwrds_WtCalc'!DR101</f>
        <v>76</v>
      </c>
      <c r="N59" s="1015">
        <f>'6b-TtlAwrds_WtCalc'!ED101</f>
        <v>91</v>
      </c>
      <c r="T59">
        <f t="shared" si="15"/>
        <v>101</v>
      </c>
    </row>
    <row r="60" spans="2:20" x14ac:dyDescent="0.25">
      <c r="B60" s="204">
        <v>12</v>
      </c>
      <c r="C60" s="205" t="s">
        <v>91</v>
      </c>
      <c r="D60" s="218">
        <f>'6b-TtlAwrds_WtCalc'!N111</f>
        <v>1171</v>
      </c>
      <c r="E60" s="218">
        <f>'6b-TtlAwrds_WtCalc'!Z111</f>
        <v>1391</v>
      </c>
      <c r="F60" s="218">
        <f>'6b-TtlAwrds_WtCalc'!AL111</f>
        <v>1176</v>
      </c>
      <c r="G60" s="218">
        <f>'6b-TtlAwrds_WtCalc'!AX111</f>
        <v>1162</v>
      </c>
      <c r="H60" s="218">
        <f>'6b-TtlAwrds_WtCalc'!BJ111</f>
        <v>1092</v>
      </c>
      <c r="I60" s="218">
        <f>'6b-TtlAwrds_WtCalc'!BV111</f>
        <v>1210</v>
      </c>
      <c r="J60" s="218">
        <f>'6b-TtlAwrds_WtCalc'!CH111</f>
        <v>1070</v>
      </c>
      <c r="K60" s="218">
        <f>'6b-TtlAwrds_WtCalc'!CT111</f>
        <v>1086</v>
      </c>
      <c r="L60" s="218">
        <f>'6b-TtlAwrds_WtCalc'!DF111</f>
        <v>1090</v>
      </c>
      <c r="M60" s="218">
        <f>'6b-TtlAwrds_WtCalc'!DR111</f>
        <v>1095</v>
      </c>
      <c r="N60" s="1015">
        <f>'6b-TtlAwrds_WtCalc'!ED111</f>
        <v>1164</v>
      </c>
      <c r="T60">
        <f t="shared" si="15"/>
        <v>111</v>
      </c>
    </row>
    <row r="61" spans="2:20" x14ac:dyDescent="0.25">
      <c r="B61" s="204">
        <v>13</v>
      </c>
      <c r="C61" s="205" t="s">
        <v>92</v>
      </c>
      <c r="D61" s="218">
        <f>'6b-TtlAwrds_WtCalc'!N121</f>
        <v>98</v>
      </c>
      <c r="E61" s="218">
        <f>'6b-TtlAwrds_WtCalc'!Z121</f>
        <v>83</v>
      </c>
      <c r="F61" s="218">
        <f>'6b-TtlAwrds_WtCalc'!AL121</f>
        <v>88</v>
      </c>
      <c r="G61" s="218">
        <f>'6b-TtlAwrds_WtCalc'!AX121</f>
        <v>93</v>
      </c>
      <c r="H61" s="218">
        <f>'6b-TtlAwrds_WtCalc'!BJ121</f>
        <v>59</v>
      </c>
      <c r="I61" s="218">
        <f>'6b-TtlAwrds_WtCalc'!BV121</f>
        <v>66</v>
      </c>
      <c r="J61" s="218">
        <f>'6b-TtlAwrds_WtCalc'!CH121</f>
        <v>66</v>
      </c>
      <c r="K61" s="218">
        <f>'6b-TtlAwrds_WtCalc'!CT121</f>
        <v>75</v>
      </c>
      <c r="L61" s="218">
        <f>'6b-TtlAwrds_WtCalc'!DF121</f>
        <v>83</v>
      </c>
      <c r="M61" s="218">
        <f>'6b-TtlAwrds_WtCalc'!DR121</f>
        <v>92</v>
      </c>
      <c r="N61" s="1015">
        <f>'6b-TtlAwrds_WtCalc'!ED121</f>
        <v>114</v>
      </c>
      <c r="T61">
        <f t="shared" si="15"/>
        <v>121</v>
      </c>
    </row>
    <row r="62" spans="2:20" x14ac:dyDescent="0.25">
      <c r="B62" s="204">
        <v>14</v>
      </c>
      <c r="C62" s="205" t="s">
        <v>93</v>
      </c>
      <c r="D62" s="218">
        <f>'6b-TtlAwrds_WtCalc'!N131</f>
        <v>214</v>
      </c>
      <c r="E62" s="218">
        <f>'6b-TtlAwrds_WtCalc'!Z131</f>
        <v>225</v>
      </c>
      <c r="F62" s="218">
        <f>'6b-TtlAwrds_WtCalc'!AL131</f>
        <v>251</v>
      </c>
      <c r="G62" s="218">
        <f>'6b-TtlAwrds_WtCalc'!AX131</f>
        <v>290</v>
      </c>
      <c r="H62" s="218">
        <f>'6b-TtlAwrds_WtCalc'!BJ131</f>
        <v>336</v>
      </c>
      <c r="I62" s="218">
        <f>'6b-TtlAwrds_WtCalc'!BV131</f>
        <v>252</v>
      </c>
      <c r="J62" s="218">
        <f>'6b-TtlAwrds_WtCalc'!CH131</f>
        <v>243</v>
      </c>
      <c r="K62" s="218">
        <f>'6b-TtlAwrds_WtCalc'!CT131</f>
        <v>251</v>
      </c>
      <c r="L62" s="218">
        <f>'6b-TtlAwrds_WtCalc'!DF131</f>
        <v>326</v>
      </c>
      <c r="M62" s="218">
        <f>'6b-TtlAwrds_WtCalc'!DR131</f>
        <v>312</v>
      </c>
      <c r="N62" s="1015">
        <f>'6b-TtlAwrds_WtCalc'!ED131</f>
        <v>304</v>
      </c>
      <c r="T62">
        <f t="shared" si="15"/>
        <v>131</v>
      </c>
    </row>
    <row r="63" spans="2:20" x14ac:dyDescent="0.25">
      <c r="B63" s="204">
        <v>15</v>
      </c>
      <c r="C63" s="205" t="s">
        <v>94</v>
      </c>
      <c r="D63" s="218">
        <f>'6b-TtlAwrds_WtCalc'!N141</f>
        <v>56</v>
      </c>
      <c r="E63" s="218">
        <f>'6b-TtlAwrds_WtCalc'!Z141</f>
        <v>55</v>
      </c>
      <c r="F63" s="218">
        <f>'6b-TtlAwrds_WtCalc'!AL141</f>
        <v>93</v>
      </c>
      <c r="G63" s="218">
        <f>'6b-TtlAwrds_WtCalc'!AX141</f>
        <v>136</v>
      </c>
      <c r="H63" s="218">
        <f>'6b-TtlAwrds_WtCalc'!BJ141</f>
        <v>110</v>
      </c>
      <c r="I63" s="218">
        <f>'6b-TtlAwrds_WtCalc'!BV141</f>
        <v>96</v>
      </c>
      <c r="J63" s="218">
        <f>'6b-TtlAwrds_WtCalc'!CH141</f>
        <v>78</v>
      </c>
      <c r="K63" s="218">
        <f>'6b-TtlAwrds_WtCalc'!CT141</f>
        <v>106</v>
      </c>
      <c r="L63" s="218">
        <f>'6b-TtlAwrds_WtCalc'!DF141</f>
        <v>74</v>
      </c>
      <c r="M63" s="218">
        <f>'6b-TtlAwrds_WtCalc'!DR141</f>
        <v>80</v>
      </c>
      <c r="N63" s="1015">
        <f>'6b-TtlAwrds_WtCalc'!ED141</f>
        <v>58</v>
      </c>
      <c r="T63">
        <f t="shared" si="15"/>
        <v>141</v>
      </c>
    </row>
    <row r="64" spans="2:20" x14ac:dyDescent="0.25">
      <c r="B64" s="204">
        <v>16</v>
      </c>
      <c r="C64" s="205" t="s">
        <v>95</v>
      </c>
      <c r="D64" s="218">
        <f>'6b-TtlAwrds_WtCalc'!N151</f>
        <v>121</v>
      </c>
      <c r="E64" s="218">
        <f>'6b-TtlAwrds_WtCalc'!Z151</f>
        <v>144</v>
      </c>
      <c r="F64" s="218">
        <f>'6b-TtlAwrds_WtCalc'!AL151</f>
        <v>120</v>
      </c>
      <c r="G64" s="218">
        <f>'6b-TtlAwrds_WtCalc'!AX151</f>
        <v>136</v>
      </c>
      <c r="H64" s="218">
        <f>'6b-TtlAwrds_WtCalc'!BJ151</f>
        <v>142</v>
      </c>
      <c r="I64" s="218">
        <f>'6b-TtlAwrds_WtCalc'!BV151</f>
        <v>134</v>
      </c>
      <c r="J64" s="218">
        <f>'6b-TtlAwrds_WtCalc'!CH151</f>
        <v>129</v>
      </c>
      <c r="K64" s="218">
        <f>'6b-TtlAwrds_WtCalc'!CT151</f>
        <v>136</v>
      </c>
      <c r="L64" s="218">
        <f>'6b-TtlAwrds_WtCalc'!DF151</f>
        <v>106</v>
      </c>
      <c r="M64" s="218">
        <f>'6b-TtlAwrds_WtCalc'!DR151</f>
        <v>177</v>
      </c>
      <c r="N64" s="1015">
        <f>'6b-TtlAwrds_WtCalc'!ED151</f>
        <v>152</v>
      </c>
      <c r="T64">
        <f t="shared" si="15"/>
        <v>151</v>
      </c>
    </row>
    <row r="65" spans="2:20" x14ac:dyDescent="0.25">
      <c r="B65" s="204">
        <v>17</v>
      </c>
      <c r="C65" s="205" t="s">
        <v>96</v>
      </c>
      <c r="D65" s="218">
        <f>'6b-TtlAwrds_WtCalc'!N161</f>
        <v>224</v>
      </c>
      <c r="E65" s="218">
        <f>'6b-TtlAwrds_WtCalc'!Z161</f>
        <v>214</v>
      </c>
      <c r="F65" s="218">
        <f>'6b-TtlAwrds_WtCalc'!AL161</f>
        <v>215</v>
      </c>
      <c r="G65" s="218">
        <f>'6b-TtlAwrds_WtCalc'!AX161</f>
        <v>204</v>
      </c>
      <c r="H65" s="218">
        <f>'6b-TtlAwrds_WtCalc'!BJ161</f>
        <v>203</v>
      </c>
      <c r="I65" s="218">
        <f>'6b-TtlAwrds_WtCalc'!BV161</f>
        <v>197</v>
      </c>
      <c r="J65" s="218">
        <f>'6b-TtlAwrds_WtCalc'!CH161</f>
        <v>120</v>
      </c>
      <c r="K65" s="218">
        <f>'6b-TtlAwrds_WtCalc'!CT161</f>
        <v>166</v>
      </c>
      <c r="L65" s="218">
        <f>'6b-TtlAwrds_WtCalc'!DF161</f>
        <v>134</v>
      </c>
      <c r="M65" s="218">
        <f>'6b-TtlAwrds_WtCalc'!DR161</f>
        <v>123</v>
      </c>
      <c r="N65" s="1015">
        <f>'6b-TtlAwrds_WtCalc'!ED161</f>
        <v>147</v>
      </c>
      <c r="T65">
        <f t="shared" si="15"/>
        <v>161</v>
      </c>
    </row>
    <row r="66" spans="2:20" x14ac:dyDescent="0.25">
      <c r="B66" s="204">
        <v>18</v>
      </c>
      <c r="C66" s="205" t="s">
        <v>97</v>
      </c>
      <c r="D66" s="218">
        <f>'6b-TtlAwrds_WtCalc'!N171</f>
        <v>5918</v>
      </c>
      <c r="E66" s="218">
        <f>'6b-TtlAwrds_WtCalc'!Z171</f>
        <v>4999</v>
      </c>
      <c r="F66" s="218">
        <f>'6b-TtlAwrds_WtCalc'!AL171</f>
        <v>8036</v>
      </c>
      <c r="G66" s="218">
        <f>'6b-TtlAwrds_WtCalc'!AX171</f>
        <v>6302</v>
      </c>
      <c r="H66" s="218">
        <f>'6b-TtlAwrds_WtCalc'!BJ171</f>
        <v>6158</v>
      </c>
      <c r="I66" s="218">
        <f>'6b-TtlAwrds_WtCalc'!BV171</f>
        <v>6765</v>
      </c>
      <c r="J66" s="218">
        <f>'6b-TtlAwrds_WtCalc'!CH171</f>
        <v>6235</v>
      </c>
      <c r="K66" s="218">
        <f>'6b-TtlAwrds_WtCalc'!CT171</f>
        <v>4720</v>
      </c>
      <c r="L66" s="218">
        <f>'6b-TtlAwrds_WtCalc'!DF171</f>
        <v>4491</v>
      </c>
      <c r="M66" s="218">
        <f>'6b-TtlAwrds_WtCalc'!DR171</f>
        <v>4398</v>
      </c>
      <c r="N66" s="1015">
        <f>'6b-TtlAwrds_WtCalc'!ED171</f>
        <v>4163</v>
      </c>
      <c r="T66">
        <f t="shared" si="15"/>
        <v>171</v>
      </c>
    </row>
    <row r="67" spans="2:20" x14ac:dyDescent="0.25">
      <c r="B67" s="204">
        <v>19</v>
      </c>
      <c r="C67" s="205" t="s">
        <v>98</v>
      </c>
      <c r="D67" s="218">
        <f>'6b-TtlAwrds_WtCalc'!N181</f>
        <v>487</v>
      </c>
      <c r="E67" s="218">
        <f>'6b-TtlAwrds_WtCalc'!Z181</f>
        <v>383</v>
      </c>
      <c r="F67" s="218">
        <f>'6b-TtlAwrds_WtCalc'!AL181</f>
        <v>453</v>
      </c>
      <c r="G67" s="218">
        <f>'6b-TtlAwrds_WtCalc'!AX181</f>
        <v>576</v>
      </c>
      <c r="H67" s="218">
        <f>'6b-TtlAwrds_WtCalc'!BJ181</f>
        <v>504</v>
      </c>
      <c r="I67" s="218">
        <f>'6b-TtlAwrds_WtCalc'!BV181</f>
        <v>530</v>
      </c>
      <c r="J67" s="218">
        <f>'6b-TtlAwrds_WtCalc'!CH181</f>
        <v>522</v>
      </c>
      <c r="K67" s="218">
        <f>'6b-TtlAwrds_WtCalc'!CT181</f>
        <v>524</v>
      </c>
      <c r="L67" s="218">
        <f>'6b-TtlAwrds_WtCalc'!DF181</f>
        <v>476</v>
      </c>
      <c r="M67" s="218">
        <f>'6b-TtlAwrds_WtCalc'!DR181</f>
        <v>453</v>
      </c>
      <c r="N67" s="1015">
        <f>'6b-TtlAwrds_WtCalc'!ED181</f>
        <v>575</v>
      </c>
      <c r="T67">
        <f t="shared" si="15"/>
        <v>181</v>
      </c>
    </row>
    <row r="68" spans="2:20" x14ac:dyDescent="0.25">
      <c r="B68" s="204">
        <v>20</v>
      </c>
      <c r="C68" s="205" t="s">
        <v>99</v>
      </c>
      <c r="D68" s="218">
        <f>'6b-TtlAwrds_WtCalc'!N191</f>
        <v>154</v>
      </c>
      <c r="E68" s="218">
        <f>'6b-TtlAwrds_WtCalc'!Z191</f>
        <v>186</v>
      </c>
      <c r="F68" s="218">
        <f>'6b-TtlAwrds_WtCalc'!AL191</f>
        <v>130</v>
      </c>
      <c r="G68" s="218">
        <f>'6b-TtlAwrds_WtCalc'!AX191</f>
        <v>142</v>
      </c>
      <c r="H68" s="218">
        <f>'6b-TtlAwrds_WtCalc'!BJ191</f>
        <v>125</v>
      </c>
      <c r="I68" s="218">
        <f>'6b-TtlAwrds_WtCalc'!BV191</f>
        <v>72</v>
      </c>
      <c r="J68" s="218">
        <f>'6b-TtlAwrds_WtCalc'!CH191</f>
        <v>103</v>
      </c>
      <c r="K68" s="218">
        <f>'6b-TtlAwrds_WtCalc'!CT191</f>
        <v>89</v>
      </c>
      <c r="L68" s="218">
        <f>'6b-TtlAwrds_WtCalc'!DF191</f>
        <v>114</v>
      </c>
      <c r="M68" s="218">
        <f>'6b-TtlAwrds_WtCalc'!DR191</f>
        <v>81</v>
      </c>
      <c r="N68" s="1015">
        <f>'6b-TtlAwrds_WtCalc'!ED191</f>
        <v>107</v>
      </c>
      <c r="T68">
        <f t="shared" si="15"/>
        <v>191</v>
      </c>
    </row>
    <row r="69" spans="2:20" x14ac:dyDescent="0.25">
      <c r="B69" s="204">
        <v>21</v>
      </c>
      <c r="C69" s="205" t="s">
        <v>100</v>
      </c>
      <c r="D69" s="218">
        <f>'6b-TtlAwrds_WtCalc'!N201</f>
        <v>99</v>
      </c>
      <c r="E69" s="218">
        <f>'6b-TtlAwrds_WtCalc'!Z201</f>
        <v>112</v>
      </c>
      <c r="F69" s="218">
        <f>'6b-TtlAwrds_WtCalc'!AL201</f>
        <v>114</v>
      </c>
      <c r="G69" s="218">
        <f>'6b-TtlAwrds_WtCalc'!AX201</f>
        <v>100</v>
      </c>
      <c r="H69" s="218">
        <f>'6b-TtlAwrds_WtCalc'!BJ201</f>
        <v>329</v>
      </c>
      <c r="I69" s="218">
        <f>'6b-TtlAwrds_WtCalc'!BV201</f>
        <v>220</v>
      </c>
      <c r="J69" s="218">
        <f>'6b-TtlAwrds_WtCalc'!CH201</f>
        <v>330</v>
      </c>
      <c r="K69" s="218">
        <f>'6b-TtlAwrds_WtCalc'!CT201</f>
        <v>309</v>
      </c>
      <c r="L69" s="218">
        <f>'6b-TtlAwrds_WtCalc'!DF201</f>
        <v>260</v>
      </c>
      <c r="M69" s="218">
        <f>'6b-TtlAwrds_WtCalc'!DR201</f>
        <v>170</v>
      </c>
      <c r="N69" s="1015">
        <f>'6b-TtlAwrds_WtCalc'!ED201</f>
        <v>204</v>
      </c>
      <c r="T69">
        <f t="shared" si="15"/>
        <v>201</v>
      </c>
    </row>
    <row r="70" spans="2:20" x14ac:dyDescent="0.25">
      <c r="B70" s="204">
        <v>22</v>
      </c>
      <c r="C70" s="205" t="s">
        <v>101</v>
      </c>
      <c r="D70" s="218">
        <f>'6b-TtlAwrds_WtCalc'!N211</f>
        <v>343</v>
      </c>
      <c r="E70" s="218">
        <f>'6b-TtlAwrds_WtCalc'!Z211</f>
        <v>332</v>
      </c>
      <c r="F70" s="218">
        <f>'6b-TtlAwrds_WtCalc'!AL211</f>
        <v>527</v>
      </c>
      <c r="G70" s="218">
        <f>'6b-TtlAwrds_WtCalc'!AX211</f>
        <v>313</v>
      </c>
      <c r="H70" s="218">
        <f>'6b-TtlAwrds_WtCalc'!BJ211</f>
        <v>418</v>
      </c>
      <c r="I70" s="218">
        <f>'6b-TtlAwrds_WtCalc'!BV211</f>
        <v>338</v>
      </c>
      <c r="J70" s="218">
        <f>'6b-TtlAwrds_WtCalc'!CH211</f>
        <v>306</v>
      </c>
      <c r="K70" s="218">
        <f>'6b-TtlAwrds_WtCalc'!CT211</f>
        <v>359</v>
      </c>
      <c r="L70" s="218">
        <f>'6b-TtlAwrds_WtCalc'!DF211</f>
        <v>348</v>
      </c>
      <c r="M70" s="218">
        <f>'6b-TtlAwrds_WtCalc'!DR211</f>
        <v>364</v>
      </c>
      <c r="N70" s="1015">
        <f>'6b-TtlAwrds_WtCalc'!ED211</f>
        <v>407</v>
      </c>
      <c r="T70">
        <f t="shared" si="15"/>
        <v>211</v>
      </c>
    </row>
    <row r="71" spans="2:20" x14ac:dyDescent="0.25">
      <c r="B71" s="204">
        <v>23</v>
      </c>
      <c r="C71" s="205" t="s">
        <v>103</v>
      </c>
      <c r="D71" s="218">
        <f>'6b-TtlAwrds_WtCalc'!N221</f>
        <v>886</v>
      </c>
      <c r="E71" s="218">
        <f>'6b-TtlAwrds_WtCalc'!Z221</f>
        <v>1280</v>
      </c>
      <c r="F71" s="218">
        <f>'6b-TtlAwrds_WtCalc'!AL221</f>
        <v>1444</v>
      </c>
      <c r="G71" s="218">
        <f>'6b-TtlAwrds_WtCalc'!AX221</f>
        <v>1098</v>
      </c>
      <c r="H71" s="218">
        <f>'6b-TtlAwrds_WtCalc'!BJ221</f>
        <v>1578</v>
      </c>
      <c r="I71" s="218">
        <f>'6b-TtlAwrds_WtCalc'!BV221</f>
        <v>1211</v>
      </c>
      <c r="J71" s="218">
        <f>'6b-TtlAwrds_WtCalc'!CH221</f>
        <v>959</v>
      </c>
      <c r="K71" s="218">
        <f>'6b-TtlAwrds_WtCalc'!CT221</f>
        <v>1126</v>
      </c>
      <c r="L71" s="218">
        <f>'6b-TtlAwrds_WtCalc'!DF221</f>
        <v>974</v>
      </c>
      <c r="M71" s="218">
        <f>'6b-TtlAwrds_WtCalc'!DR221</f>
        <v>1566</v>
      </c>
      <c r="N71" s="1015">
        <f>'6b-TtlAwrds_WtCalc'!ED221</f>
        <v>1097</v>
      </c>
      <c r="T71">
        <v>231</v>
      </c>
    </row>
    <row r="72" spans="2:20" x14ac:dyDescent="0.25">
      <c r="B72" s="204">
        <v>24</v>
      </c>
      <c r="C72" s="205" t="s">
        <v>104</v>
      </c>
      <c r="D72" s="218">
        <f>'6b-TtlAwrds_WtCalc'!N231</f>
        <v>798</v>
      </c>
      <c r="E72" s="218">
        <f>'6b-TtlAwrds_WtCalc'!Z231</f>
        <v>741</v>
      </c>
      <c r="F72" s="218">
        <f>'6b-TtlAwrds_WtCalc'!AL231</f>
        <v>845</v>
      </c>
      <c r="G72" s="218">
        <f>'6b-TtlAwrds_WtCalc'!AX231</f>
        <v>887</v>
      </c>
      <c r="H72" s="218">
        <f>'6b-TtlAwrds_WtCalc'!BJ231</f>
        <v>907</v>
      </c>
      <c r="I72" s="218">
        <f>'6b-TtlAwrds_WtCalc'!BV231</f>
        <v>676</v>
      </c>
      <c r="J72" s="218">
        <f>'6b-TtlAwrds_WtCalc'!CH231</f>
        <v>531</v>
      </c>
      <c r="K72" s="218">
        <f>'6b-TtlAwrds_WtCalc'!CT231</f>
        <v>594</v>
      </c>
      <c r="L72" s="218">
        <f>'6b-TtlAwrds_WtCalc'!DF231</f>
        <v>495</v>
      </c>
      <c r="M72" s="218">
        <f>'6b-TtlAwrds_WtCalc'!DR231</f>
        <v>498</v>
      </c>
      <c r="N72" s="1015">
        <f>'6b-TtlAwrds_WtCalc'!ED231</f>
        <v>567</v>
      </c>
      <c r="T72">
        <v>241</v>
      </c>
    </row>
    <row r="73" spans="2:20" x14ac:dyDescent="0.25">
      <c r="B73" s="204">
        <v>25</v>
      </c>
      <c r="C73" s="205" t="s">
        <v>102</v>
      </c>
      <c r="D73" s="218">
        <f>'6b-TtlAwrds_WtCalc'!N241</f>
        <v>126</v>
      </c>
      <c r="E73" s="218">
        <f>'6b-TtlAwrds_WtCalc'!Z241</f>
        <v>108</v>
      </c>
      <c r="F73" s="218">
        <f>'6b-TtlAwrds_WtCalc'!AL241</f>
        <v>105</v>
      </c>
      <c r="G73" s="218">
        <f>'6b-TtlAwrds_WtCalc'!AX241</f>
        <v>164</v>
      </c>
      <c r="H73" s="218">
        <f>'6b-TtlAwrds_WtCalc'!BJ241</f>
        <v>158</v>
      </c>
      <c r="I73" s="218">
        <f>'6b-TtlAwrds_WtCalc'!BV241</f>
        <v>124</v>
      </c>
      <c r="J73" s="218">
        <f>'6b-TtlAwrds_WtCalc'!CH241</f>
        <v>145</v>
      </c>
      <c r="K73" s="218">
        <f>'6b-TtlAwrds_WtCalc'!CT241</f>
        <v>148</v>
      </c>
      <c r="L73" s="218">
        <f>'6b-TtlAwrds_WtCalc'!DF241</f>
        <v>105</v>
      </c>
      <c r="M73" s="218">
        <f>'6b-TtlAwrds_WtCalc'!DR241</f>
        <v>109</v>
      </c>
      <c r="N73" s="1015">
        <f>'6b-TtlAwrds_WtCalc'!ED241</f>
        <v>114</v>
      </c>
      <c r="T73">
        <v>221</v>
      </c>
    </row>
    <row r="75" spans="2:20" x14ac:dyDescent="0.25">
      <c r="B75" t="s">
        <v>490</v>
      </c>
      <c r="D75" s="34" t="s">
        <v>311</v>
      </c>
      <c r="E75" s="34" t="s">
        <v>312</v>
      </c>
      <c r="F75" s="34" t="s">
        <v>313</v>
      </c>
      <c r="G75" s="34" t="s">
        <v>314</v>
      </c>
      <c r="H75" s="34" t="s">
        <v>315</v>
      </c>
      <c r="I75" s="34" t="s">
        <v>316</v>
      </c>
      <c r="J75" s="34" t="s">
        <v>317</v>
      </c>
      <c r="K75" s="34" t="s">
        <v>322</v>
      </c>
      <c r="L75" s="34" t="s">
        <v>321</v>
      </c>
      <c r="M75" s="34" t="s">
        <v>603</v>
      </c>
      <c r="N75" s="34" t="s">
        <v>677</v>
      </c>
    </row>
    <row r="76" spans="2:20" x14ac:dyDescent="0.25">
      <c r="D76" s="34"/>
      <c r="E76" s="34"/>
      <c r="F76" s="34"/>
      <c r="G76" s="34"/>
      <c r="H76" s="34"/>
      <c r="I76" s="34"/>
      <c r="J76" s="34"/>
      <c r="K76" s="34"/>
      <c r="L76" s="34"/>
      <c r="M76" s="34"/>
    </row>
    <row r="77" spans="2:20" x14ac:dyDescent="0.25">
      <c r="B77" s="1322" t="s">
        <v>350</v>
      </c>
      <c r="C77" s="1323"/>
      <c r="D77" s="1323"/>
      <c r="E77" s="1323"/>
      <c r="F77" s="1323"/>
      <c r="G77" s="1323"/>
      <c r="H77" s="1323"/>
      <c r="I77" s="1323"/>
      <c r="J77" s="1323"/>
      <c r="K77" s="1323"/>
      <c r="L77" s="1323"/>
      <c r="M77" s="1323"/>
      <c r="N77" s="1323"/>
    </row>
    <row r="78" spans="2:20" x14ac:dyDescent="0.25">
      <c r="B78" s="1016" t="s">
        <v>191</v>
      </c>
      <c r="C78" s="1017"/>
      <c r="D78" s="1009">
        <v>2015</v>
      </c>
      <c r="E78" s="1009">
        <v>2016</v>
      </c>
      <c r="F78" s="1009">
        <v>2017</v>
      </c>
      <c r="G78" s="1009">
        <v>2018</v>
      </c>
      <c r="H78" s="1009">
        <v>2019</v>
      </c>
      <c r="I78" s="1009">
        <v>2020</v>
      </c>
      <c r="J78" s="1009">
        <v>2021</v>
      </c>
      <c r="K78" s="1018">
        <v>2022</v>
      </c>
      <c r="L78" s="211">
        <v>2023</v>
      </c>
      <c r="M78" s="211">
        <v>2024</v>
      </c>
      <c r="N78" s="211">
        <v>2025</v>
      </c>
    </row>
    <row r="79" spans="2:20" x14ac:dyDescent="0.25">
      <c r="B79" s="206" t="s">
        <v>192</v>
      </c>
      <c r="C79" s="207" t="s">
        <v>51</v>
      </c>
      <c r="D79" s="210">
        <f>SUM(D80:D103)</f>
        <v>699088125</v>
      </c>
      <c r="E79" s="210">
        <f t="shared" ref="E79:L79" si="16">SUM(E80:E103)</f>
        <v>699956555</v>
      </c>
      <c r="F79" s="210">
        <f t="shared" si="16"/>
        <v>755761169</v>
      </c>
      <c r="G79" s="210">
        <f t="shared" si="16"/>
        <v>731047215</v>
      </c>
      <c r="H79" s="210">
        <f t="shared" si="16"/>
        <v>743747291</v>
      </c>
      <c r="I79" s="210">
        <f t="shared" si="16"/>
        <v>699661029</v>
      </c>
      <c r="J79" s="210">
        <f t="shared" si="16"/>
        <v>671919001</v>
      </c>
      <c r="K79" s="210">
        <f t="shared" si="16"/>
        <v>647662034</v>
      </c>
      <c r="L79" s="210">
        <f t="shared" si="16"/>
        <v>640977449</v>
      </c>
      <c r="M79" s="210">
        <f t="shared" ref="M79:N79" si="17">SUM(M80:M103)</f>
        <v>644198179</v>
      </c>
      <c r="N79" s="210">
        <f t="shared" si="17"/>
        <v>643144671</v>
      </c>
    </row>
    <row r="80" spans="2:20" x14ac:dyDescent="0.25">
      <c r="B80" s="204">
        <v>1</v>
      </c>
      <c r="C80" s="33" t="s">
        <v>73</v>
      </c>
      <c r="D80" s="218">
        <f>'6b-TtlAwrds_WtCalc'!N16</f>
        <v>24608243</v>
      </c>
      <c r="E80" s="218">
        <f>'6b-TtlAwrds_WtCalc'!Z16</f>
        <v>26454256</v>
      </c>
      <c r="F80" s="218">
        <f>'6b-TtlAwrds_WtCalc'!AL16</f>
        <v>26606523</v>
      </c>
      <c r="G80" s="218">
        <f>'6b-TtlAwrds_WtCalc'!AX16</f>
        <v>26285221</v>
      </c>
      <c r="H80" s="218">
        <f>'6b-TtlAwrds_WtCalc'!BJ16</f>
        <v>28102511</v>
      </c>
      <c r="I80" s="218">
        <f>'6b-TtlAwrds_WtCalc'!BV16</f>
        <v>25631873</v>
      </c>
      <c r="J80" s="218">
        <f>'6b-TtlAwrds_WtCalc'!CH16</f>
        <v>22867680</v>
      </c>
      <c r="K80" s="218">
        <f>'6b-TtlAwrds_WtCalc'!CT16</f>
        <v>18457813</v>
      </c>
      <c r="L80" s="218">
        <f>'6b-TtlAwrds_WtCalc'!DF16</f>
        <v>20795148</v>
      </c>
      <c r="M80" s="1015">
        <f>'6b-TtlAwrds_WtCalc'!DR16</f>
        <v>22244358</v>
      </c>
      <c r="N80" s="1015">
        <f>'6b-TtlAwrds_WtCalc'!ED16</f>
        <v>24930433</v>
      </c>
      <c r="T80">
        <v>16</v>
      </c>
    </row>
    <row r="81" spans="2:20" x14ac:dyDescent="0.25">
      <c r="B81" s="204">
        <v>2</v>
      </c>
      <c r="C81" s="33" t="s">
        <v>82</v>
      </c>
      <c r="D81" s="218">
        <f>'6b-TtlAwrds_WtCalc'!N26</f>
        <v>152970832</v>
      </c>
      <c r="E81" s="218">
        <f>'6b-TtlAwrds_WtCalc'!Z26</f>
        <v>156065174</v>
      </c>
      <c r="F81" s="218">
        <f>'6b-TtlAwrds_WtCalc'!AL26</f>
        <v>148850506</v>
      </c>
      <c r="G81" s="218">
        <f>'6b-TtlAwrds_WtCalc'!AX26</f>
        <v>148835897</v>
      </c>
      <c r="H81" s="218">
        <f>'6b-TtlAwrds_WtCalc'!BJ26</f>
        <v>147912409</v>
      </c>
      <c r="I81" s="218">
        <f>'6b-TtlAwrds_WtCalc'!BV26</f>
        <v>138899692</v>
      </c>
      <c r="J81" s="218">
        <f>'6b-TtlAwrds_WtCalc'!CH26</f>
        <v>140947814</v>
      </c>
      <c r="K81" s="218">
        <f>'6b-TtlAwrds_WtCalc'!CT26</f>
        <v>145031737</v>
      </c>
      <c r="L81" s="218">
        <f>'6b-TtlAwrds_WtCalc'!DF26</f>
        <v>140975021</v>
      </c>
      <c r="M81" s="1015">
        <f>'6b-TtlAwrds_WtCalc'!DR26</f>
        <v>140533169</v>
      </c>
      <c r="N81" s="1015">
        <f>'6b-TtlAwrds_WtCalc'!ED26</f>
        <v>147612791</v>
      </c>
      <c r="T81">
        <f>T80+10</f>
        <v>26</v>
      </c>
    </row>
    <row r="82" spans="2:20" x14ac:dyDescent="0.25">
      <c r="B82" s="204">
        <v>3</v>
      </c>
      <c r="C82" s="33" t="s">
        <v>83</v>
      </c>
      <c r="D82" s="218">
        <f>'6b-TtlAwrds_WtCalc'!N36</f>
        <v>254406641</v>
      </c>
      <c r="E82" s="218">
        <f>'6b-TtlAwrds_WtCalc'!Z36</f>
        <v>255908385</v>
      </c>
      <c r="F82" s="218">
        <f>'6b-TtlAwrds_WtCalc'!AL36</f>
        <v>269368186</v>
      </c>
      <c r="G82" s="218">
        <f>'6b-TtlAwrds_WtCalc'!AX36</f>
        <v>269399334</v>
      </c>
      <c r="H82" s="218">
        <f>'6b-TtlAwrds_WtCalc'!BJ36</f>
        <v>270815146</v>
      </c>
      <c r="I82" s="218">
        <f>'6b-TtlAwrds_WtCalc'!BV36</f>
        <v>252290450</v>
      </c>
      <c r="J82" s="218">
        <f>'6b-TtlAwrds_WtCalc'!CH36</f>
        <v>250813236</v>
      </c>
      <c r="K82" s="218">
        <f>'6b-TtlAwrds_WtCalc'!CT36</f>
        <v>236421691</v>
      </c>
      <c r="L82" s="218">
        <f>'6b-TtlAwrds_WtCalc'!DF36</f>
        <v>235622673</v>
      </c>
      <c r="M82" s="1015">
        <f>'6b-TtlAwrds_WtCalc'!DR36</f>
        <v>230886367</v>
      </c>
      <c r="N82" s="1015">
        <f>'6b-TtlAwrds_WtCalc'!ED36</f>
        <v>230566152</v>
      </c>
      <c r="T82">
        <f t="shared" ref="T82:T100" si="18">T81+10</f>
        <v>36</v>
      </c>
    </row>
    <row r="83" spans="2:20" x14ac:dyDescent="0.25">
      <c r="B83" s="204">
        <v>4</v>
      </c>
      <c r="C83" s="33" t="s">
        <v>84</v>
      </c>
      <c r="D83" s="218">
        <f>'6b-TtlAwrds_WtCalc'!N46</f>
        <v>36081609</v>
      </c>
      <c r="E83" s="218">
        <f>'6b-TtlAwrds_WtCalc'!Z46</f>
        <v>36017695</v>
      </c>
      <c r="F83" s="218">
        <f>'6b-TtlAwrds_WtCalc'!AL46</f>
        <v>42782235</v>
      </c>
      <c r="G83" s="218">
        <f>'6b-TtlAwrds_WtCalc'!AX46</f>
        <v>41881806</v>
      </c>
      <c r="H83" s="218">
        <f>'6b-TtlAwrds_WtCalc'!BJ46</f>
        <v>42718864</v>
      </c>
      <c r="I83" s="218">
        <f>'6b-TtlAwrds_WtCalc'!BV46</f>
        <v>41244347</v>
      </c>
      <c r="J83" s="218">
        <f>'6b-TtlAwrds_WtCalc'!CH46</f>
        <v>40474581</v>
      </c>
      <c r="K83" s="218">
        <f>'6b-TtlAwrds_WtCalc'!CT46</f>
        <v>42686016</v>
      </c>
      <c r="L83" s="218">
        <f>'6b-TtlAwrds_WtCalc'!DF46</f>
        <v>42353642</v>
      </c>
      <c r="M83" s="1015">
        <f>'6b-TtlAwrds_WtCalc'!DR46</f>
        <v>43702312</v>
      </c>
      <c r="N83" s="1015">
        <f>'6b-TtlAwrds_WtCalc'!ED46</f>
        <v>39392153</v>
      </c>
      <c r="T83">
        <f t="shared" si="18"/>
        <v>46</v>
      </c>
    </row>
    <row r="84" spans="2:20" x14ac:dyDescent="0.25">
      <c r="B84" s="204">
        <v>5</v>
      </c>
      <c r="C84" s="33" t="s">
        <v>85</v>
      </c>
      <c r="D84" s="218">
        <f>'6b-TtlAwrds_WtCalc'!N56</f>
        <v>34505496</v>
      </c>
      <c r="E84" s="218">
        <f>'6b-TtlAwrds_WtCalc'!Z56</f>
        <v>35241713</v>
      </c>
      <c r="F84" s="218">
        <f>'6b-TtlAwrds_WtCalc'!AL56</f>
        <v>37810557</v>
      </c>
      <c r="G84" s="218">
        <f>'6b-TtlAwrds_WtCalc'!AX56</f>
        <v>35960070</v>
      </c>
      <c r="H84" s="218">
        <f>'6b-TtlAwrds_WtCalc'!BJ56</f>
        <v>36813316</v>
      </c>
      <c r="I84" s="218">
        <f>'6b-TtlAwrds_WtCalc'!BV56</f>
        <v>32068873</v>
      </c>
      <c r="J84" s="218">
        <f>'6b-TtlAwrds_WtCalc'!CH56</f>
        <v>27646684</v>
      </c>
      <c r="K84" s="218">
        <f>'6b-TtlAwrds_WtCalc'!CT56</f>
        <v>28923605</v>
      </c>
      <c r="L84" s="218">
        <f>'6b-TtlAwrds_WtCalc'!DF56</f>
        <v>28605338</v>
      </c>
      <c r="M84" s="1015">
        <f>'6b-TtlAwrds_WtCalc'!DR56</f>
        <v>28583342</v>
      </c>
      <c r="N84" s="1015">
        <f>'6b-TtlAwrds_WtCalc'!ED56</f>
        <v>27360558</v>
      </c>
      <c r="T84">
        <f t="shared" si="18"/>
        <v>56</v>
      </c>
    </row>
    <row r="85" spans="2:20" x14ac:dyDescent="0.25">
      <c r="B85" s="204">
        <v>6</v>
      </c>
      <c r="C85" s="33" t="s">
        <v>86</v>
      </c>
      <c r="D85" s="218">
        <f>'6b-TtlAwrds_WtCalc'!N66</f>
        <v>5042255</v>
      </c>
      <c r="E85" s="218">
        <f>'6b-TtlAwrds_WtCalc'!Z66</f>
        <v>3882388</v>
      </c>
      <c r="F85" s="218">
        <f>'6b-TtlAwrds_WtCalc'!AL66</f>
        <v>4090732</v>
      </c>
      <c r="G85" s="218">
        <f>'6b-TtlAwrds_WtCalc'!AX66</f>
        <v>4919888</v>
      </c>
      <c r="H85" s="218">
        <f>'6b-TtlAwrds_WtCalc'!BJ66</f>
        <v>4990027</v>
      </c>
      <c r="I85" s="218">
        <f>'6b-TtlAwrds_WtCalc'!BV66</f>
        <v>4307478</v>
      </c>
      <c r="J85" s="218">
        <f>'6b-TtlAwrds_WtCalc'!CH66</f>
        <v>5058032</v>
      </c>
      <c r="K85" s="218">
        <f>'6b-TtlAwrds_WtCalc'!CT66</f>
        <v>5868498</v>
      </c>
      <c r="L85" s="218">
        <f>'6b-TtlAwrds_WtCalc'!DF66</f>
        <v>5132381</v>
      </c>
      <c r="M85" s="1015">
        <f>'6b-TtlAwrds_WtCalc'!DR66</f>
        <v>4665639</v>
      </c>
      <c r="N85" s="1015">
        <f>'6b-TtlAwrds_WtCalc'!ED66</f>
        <v>5764427</v>
      </c>
      <c r="T85">
        <f t="shared" si="18"/>
        <v>66</v>
      </c>
    </row>
    <row r="86" spans="2:20" x14ac:dyDescent="0.25">
      <c r="B86" s="204">
        <v>7</v>
      </c>
      <c r="C86" s="33" t="s">
        <v>87</v>
      </c>
      <c r="D86" s="218">
        <f>'6b-TtlAwrds_WtCalc'!N76</f>
        <v>18104964</v>
      </c>
      <c r="E86" s="218">
        <f>'6b-TtlAwrds_WtCalc'!Z76</f>
        <v>17313690</v>
      </c>
      <c r="F86" s="218">
        <f>'6b-TtlAwrds_WtCalc'!AL76</f>
        <v>22441922</v>
      </c>
      <c r="G86" s="218">
        <f>'6b-TtlAwrds_WtCalc'!AX76</f>
        <v>21462016</v>
      </c>
      <c r="H86" s="218">
        <f>'6b-TtlAwrds_WtCalc'!BJ76</f>
        <v>18849354</v>
      </c>
      <c r="I86" s="218">
        <f>'6b-TtlAwrds_WtCalc'!BV76</f>
        <v>19197048</v>
      </c>
      <c r="J86" s="218">
        <f>'6b-TtlAwrds_WtCalc'!CH76</f>
        <v>18864547</v>
      </c>
      <c r="K86" s="218">
        <f>'6b-TtlAwrds_WtCalc'!CT76</f>
        <v>16693796</v>
      </c>
      <c r="L86" s="218">
        <f>'6b-TtlAwrds_WtCalc'!DF76</f>
        <v>22444969</v>
      </c>
      <c r="M86" s="1015">
        <f>'6b-TtlAwrds_WtCalc'!DR76</f>
        <v>23332869</v>
      </c>
      <c r="N86" s="1015">
        <f>'6b-TtlAwrds_WtCalc'!ED76</f>
        <v>22379895</v>
      </c>
      <c r="T86">
        <f t="shared" si="18"/>
        <v>76</v>
      </c>
    </row>
    <row r="87" spans="2:20" x14ac:dyDescent="0.25">
      <c r="B87" s="204">
        <v>8</v>
      </c>
      <c r="C87" s="33" t="s">
        <v>88</v>
      </c>
      <c r="D87" s="218">
        <f>'6b-TtlAwrds_WtCalc'!N86</f>
        <v>8600825</v>
      </c>
      <c r="E87" s="218">
        <f>'6b-TtlAwrds_WtCalc'!Z86</f>
        <v>8210169</v>
      </c>
      <c r="F87" s="218">
        <f>'6b-TtlAwrds_WtCalc'!AL86</f>
        <v>7867587</v>
      </c>
      <c r="G87" s="218">
        <f>'6b-TtlAwrds_WtCalc'!AX86</f>
        <v>8478698</v>
      </c>
      <c r="H87" s="218">
        <f>'6b-TtlAwrds_WtCalc'!BJ86</f>
        <v>6714218</v>
      </c>
      <c r="I87" s="218">
        <f>'6b-TtlAwrds_WtCalc'!BV86</f>
        <v>5864750</v>
      </c>
      <c r="J87" s="218">
        <f>'6b-TtlAwrds_WtCalc'!CH86</f>
        <v>5152561</v>
      </c>
      <c r="K87" s="218">
        <f>'6b-TtlAwrds_WtCalc'!CT86</f>
        <v>5876603</v>
      </c>
      <c r="L87" s="218">
        <f>'6b-TtlAwrds_WtCalc'!DF86</f>
        <v>6840313</v>
      </c>
      <c r="M87" s="1015">
        <f>'6b-TtlAwrds_WtCalc'!DR86</f>
        <v>7287950</v>
      </c>
      <c r="N87" s="1015">
        <f>'6b-TtlAwrds_WtCalc'!ED86</f>
        <v>5125588</v>
      </c>
      <c r="T87">
        <f t="shared" si="18"/>
        <v>86</v>
      </c>
    </row>
    <row r="88" spans="2:20" x14ac:dyDescent="0.25">
      <c r="B88" s="204">
        <v>9</v>
      </c>
      <c r="C88" s="33" t="s">
        <v>89</v>
      </c>
      <c r="D88" s="218">
        <f>'6b-TtlAwrds_WtCalc'!N96</f>
        <v>1380847</v>
      </c>
      <c r="E88" s="218">
        <f>'6b-TtlAwrds_WtCalc'!Z96</f>
        <v>1159762</v>
      </c>
      <c r="F88" s="218">
        <f>'6b-TtlAwrds_WtCalc'!AL96</f>
        <v>1072627</v>
      </c>
      <c r="G88" s="218">
        <f>'6b-TtlAwrds_WtCalc'!AX96</f>
        <v>941450</v>
      </c>
      <c r="H88" s="218">
        <f>'6b-TtlAwrds_WtCalc'!BJ96</f>
        <v>1108060</v>
      </c>
      <c r="I88" s="218">
        <f>'6b-TtlAwrds_WtCalc'!BV96</f>
        <v>692907</v>
      </c>
      <c r="J88" s="218">
        <f>'6b-TtlAwrds_WtCalc'!CH96</f>
        <v>840341</v>
      </c>
      <c r="K88" s="218">
        <f>'6b-TtlAwrds_WtCalc'!CT96</f>
        <v>1027822</v>
      </c>
      <c r="L88" s="218">
        <f>'6b-TtlAwrds_WtCalc'!DF96</f>
        <v>990091</v>
      </c>
      <c r="M88" s="1015">
        <f>'6b-TtlAwrds_WtCalc'!DR96</f>
        <v>1272127</v>
      </c>
      <c r="N88" s="1015">
        <f>'6b-TtlAwrds_WtCalc'!ED96</f>
        <v>2448194</v>
      </c>
      <c r="T88">
        <f t="shared" si="18"/>
        <v>96</v>
      </c>
    </row>
    <row r="89" spans="2:20" x14ac:dyDescent="0.25">
      <c r="B89" s="204">
        <v>10</v>
      </c>
      <c r="C89" s="33" t="s">
        <v>90</v>
      </c>
      <c r="D89" s="218">
        <f>'6b-TtlAwrds_WtCalc'!N106</f>
        <v>2465970</v>
      </c>
      <c r="E89" s="218">
        <f>'6b-TtlAwrds_WtCalc'!Z106</f>
        <v>2551209</v>
      </c>
      <c r="F89" s="218">
        <f>'6b-TtlAwrds_WtCalc'!AL106</f>
        <v>1755395</v>
      </c>
      <c r="G89" s="218">
        <f>'6b-TtlAwrds_WtCalc'!AX106</f>
        <v>1825719</v>
      </c>
      <c r="H89" s="218">
        <f>'6b-TtlAwrds_WtCalc'!BJ106</f>
        <v>1488069</v>
      </c>
      <c r="I89" s="218">
        <f>'6b-TtlAwrds_WtCalc'!BV106</f>
        <v>2778053</v>
      </c>
      <c r="J89" s="218">
        <f>'6b-TtlAwrds_WtCalc'!CH106</f>
        <v>1703517</v>
      </c>
      <c r="K89" s="218">
        <f>'6b-TtlAwrds_WtCalc'!CT106</f>
        <v>1565246</v>
      </c>
      <c r="L89" s="218">
        <f>'6b-TtlAwrds_WtCalc'!DF106</f>
        <v>1335264</v>
      </c>
      <c r="M89" s="1015">
        <f>'6b-TtlAwrds_WtCalc'!DR106</f>
        <v>1053392</v>
      </c>
      <c r="N89" s="1015">
        <f>'6b-TtlAwrds_WtCalc'!ED106</f>
        <v>1273554</v>
      </c>
      <c r="T89">
        <f t="shared" si="18"/>
        <v>106</v>
      </c>
    </row>
    <row r="90" spans="2:20" x14ac:dyDescent="0.25">
      <c r="B90" s="204">
        <v>12</v>
      </c>
      <c r="C90" s="33" t="s">
        <v>91</v>
      </c>
      <c r="D90" s="218">
        <f>'6b-TtlAwrds_WtCalc'!N116</f>
        <v>18468101</v>
      </c>
      <c r="E90" s="218">
        <f>'6b-TtlAwrds_WtCalc'!Z116</f>
        <v>21998039</v>
      </c>
      <c r="F90" s="218">
        <f>'6b-TtlAwrds_WtCalc'!AL116</f>
        <v>18487414</v>
      </c>
      <c r="G90" s="218">
        <f>'6b-TtlAwrds_WtCalc'!AX116</f>
        <v>18529293</v>
      </c>
      <c r="H90" s="218">
        <f>'6b-TtlAwrds_WtCalc'!BJ116</f>
        <v>17064698</v>
      </c>
      <c r="I90" s="218">
        <f>'6b-TtlAwrds_WtCalc'!BV116</f>
        <v>18780324</v>
      </c>
      <c r="J90" s="218">
        <f>'6b-TtlAwrds_WtCalc'!CH116</f>
        <v>17099316</v>
      </c>
      <c r="K90" s="218">
        <f>'6b-TtlAwrds_WtCalc'!CT116</f>
        <v>17128830</v>
      </c>
      <c r="L90" s="218">
        <f>'6b-TtlAwrds_WtCalc'!DF116</f>
        <v>16900033</v>
      </c>
      <c r="M90" s="1015">
        <f>'6b-TtlAwrds_WtCalc'!DR116</f>
        <v>17120735</v>
      </c>
      <c r="N90" s="1015">
        <f>'6b-TtlAwrds_WtCalc'!ED116</f>
        <v>18544885</v>
      </c>
      <c r="T90">
        <f t="shared" si="18"/>
        <v>116</v>
      </c>
    </row>
    <row r="91" spans="2:20" x14ac:dyDescent="0.25">
      <c r="B91" s="204">
        <v>13</v>
      </c>
      <c r="C91" s="33" t="s">
        <v>92</v>
      </c>
      <c r="D91" s="218">
        <f>'6b-TtlAwrds_WtCalc'!N126</f>
        <v>1458992</v>
      </c>
      <c r="E91" s="218">
        <f>'6b-TtlAwrds_WtCalc'!Z126</f>
        <v>1241242</v>
      </c>
      <c r="F91" s="218">
        <f>'6b-TtlAwrds_WtCalc'!AL126</f>
        <v>1240787</v>
      </c>
      <c r="G91" s="218">
        <f>'6b-TtlAwrds_WtCalc'!AX126</f>
        <v>1340641</v>
      </c>
      <c r="H91" s="218">
        <f>'6b-TtlAwrds_WtCalc'!BJ126</f>
        <v>893587</v>
      </c>
      <c r="I91" s="218">
        <f>'6b-TtlAwrds_WtCalc'!BV126</f>
        <v>891734</v>
      </c>
      <c r="J91" s="218">
        <f>'6b-TtlAwrds_WtCalc'!CH126</f>
        <v>875790</v>
      </c>
      <c r="K91" s="218">
        <f>'6b-TtlAwrds_WtCalc'!CT126</f>
        <v>949289</v>
      </c>
      <c r="L91" s="218">
        <f>'6b-TtlAwrds_WtCalc'!DF126</f>
        <v>1151030</v>
      </c>
      <c r="M91" s="1015">
        <f>'6b-TtlAwrds_WtCalc'!DR126</f>
        <v>1242748</v>
      </c>
      <c r="N91" s="1015">
        <f>'6b-TtlAwrds_WtCalc'!ED126</f>
        <v>1512852</v>
      </c>
      <c r="T91">
        <f t="shared" si="18"/>
        <v>126</v>
      </c>
    </row>
    <row r="92" spans="2:20" x14ac:dyDescent="0.25">
      <c r="B92" s="204">
        <v>14</v>
      </c>
      <c r="C92" s="33" t="s">
        <v>93</v>
      </c>
      <c r="D92" s="218">
        <f>'6b-TtlAwrds_WtCalc'!N136</f>
        <v>3434458</v>
      </c>
      <c r="E92" s="218">
        <f>'6b-TtlAwrds_WtCalc'!Z136</f>
        <v>3819582</v>
      </c>
      <c r="F92" s="218">
        <f>'6b-TtlAwrds_WtCalc'!AL136</f>
        <v>4174261</v>
      </c>
      <c r="G92" s="218">
        <f>'6b-TtlAwrds_WtCalc'!AX136</f>
        <v>4385169</v>
      </c>
      <c r="H92" s="218">
        <f>'6b-TtlAwrds_WtCalc'!BJ136</f>
        <v>4974010</v>
      </c>
      <c r="I92" s="218">
        <f>'6b-TtlAwrds_WtCalc'!BV136</f>
        <v>4156665</v>
      </c>
      <c r="J92" s="218">
        <f>'6b-TtlAwrds_WtCalc'!CH136</f>
        <v>4058007</v>
      </c>
      <c r="K92" s="218">
        <f>'6b-TtlAwrds_WtCalc'!CT136</f>
        <v>4234560</v>
      </c>
      <c r="L92" s="218">
        <f>'6b-TtlAwrds_WtCalc'!DF136</f>
        <v>4995235</v>
      </c>
      <c r="M92" s="1015">
        <f>'6b-TtlAwrds_WtCalc'!DR136</f>
        <v>4716241</v>
      </c>
      <c r="N92" s="1015">
        <f>'6b-TtlAwrds_WtCalc'!ED136</f>
        <v>4734633</v>
      </c>
      <c r="T92">
        <f t="shared" si="18"/>
        <v>136</v>
      </c>
    </row>
    <row r="93" spans="2:20" x14ac:dyDescent="0.25">
      <c r="B93" s="204">
        <v>15</v>
      </c>
      <c r="C93" s="33" t="s">
        <v>94</v>
      </c>
      <c r="D93" s="218">
        <f>'6b-TtlAwrds_WtCalc'!N146</f>
        <v>943985</v>
      </c>
      <c r="E93" s="218">
        <f>'6b-TtlAwrds_WtCalc'!Z146</f>
        <v>912742</v>
      </c>
      <c r="F93" s="218">
        <f>'6b-TtlAwrds_WtCalc'!AL146</f>
        <v>1444027</v>
      </c>
      <c r="G93" s="218">
        <f>'6b-TtlAwrds_WtCalc'!AX146</f>
        <v>1849425</v>
      </c>
      <c r="H93" s="218">
        <f>'6b-TtlAwrds_WtCalc'!BJ146</f>
        <v>1474800</v>
      </c>
      <c r="I93" s="218">
        <f>'6b-TtlAwrds_WtCalc'!BV146</f>
        <v>1227411</v>
      </c>
      <c r="J93" s="218">
        <f>'6b-TtlAwrds_WtCalc'!CH146</f>
        <v>1096047</v>
      </c>
      <c r="K93" s="218">
        <f>'6b-TtlAwrds_WtCalc'!CT146</f>
        <v>1371136</v>
      </c>
      <c r="L93" s="218">
        <f>'6b-TtlAwrds_WtCalc'!DF146</f>
        <v>1002845</v>
      </c>
      <c r="M93" s="1015">
        <f>'6b-TtlAwrds_WtCalc'!DR146</f>
        <v>1079321</v>
      </c>
      <c r="N93" s="1015">
        <f>'6b-TtlAwrds_WtCalc'!ED146</f>
        <v>853062</v>
      </c>
      <c r="T93">
        <f t="shared" si="18"/>
        <v>146</v>
      </c>
    </row>
    <row r="94" spans="2:20" x14ac:dyDescent="0.25">
      <c r="B94" s="204">
        <v>16</v>
      </c>
      <c r="C94" s="33" t="s">
        <v>95</v>
      </c>
      <c r="D94" s="218">
        <f>'6b-TtlAwrds_WtCalc'!N156</f>
        <v>1532080</v>
      </c>
      <c r="E94" s="218">
        <f>'6b-TtlAwrds_WtCalc'!Z156</f>
        <v>2010501</v>
      </c>
      <c r="F94" s="218">
        <f>'6b-TtlAwrds_WtCalc'!AL156</f>
        <v>1587537</v>
      </c>
      <c r="G94" s="218">
        <f>'6b-TtlAwrds_WtCalc'!AX156</f>
        <v>1846314</v>
      </c>
      <c r="H94" s="218">
        <f>'6b-TtlAwrds_WtCalc'!BJ156</f>
        <v>1978100</v>
      </c>
      <c r="I94" s="218">
        <f>'6b-TtlAwrds_WtCalc'!BV156</f>
        <v>1752756</v>
      </c>
      <c r="J94" s="218">
        <f>'6b-TtlAwrds_WtCalc'!CH156</f>
        <v>1907186</v>
      </c>
      <c r="K94" s="218">
        <f>'6b-TtlAwrds_WtCalc'!CT156</f>
        <v>1811605</v>
      </c>
      <c r="L94" s="218">
        <f>'6b-TtlAwrds_WtCalc'!DF156</f>
        <v>1447935</v>
      </c>
      <c r="M94" s="1015">
        <f>'6b-TtlAwrds_WtCalc'!DR156</f>
        <v>2522399</v>
      </c>
      <c r="N94" s="1015">
        <f>'6b-TtlAwrds_WtCalc'!ED156</f>
        <v>2076818</v>
      </c>
      <c r="T94">
        <f t="shared" si="18"/>
        <v>156</v>
      </c>
    </row>
    <row r="95" spans="2:20" x14ac:dyDescent="0.25">
      <c r="B95" s="204">
        <v>17</v>
      </c>
      <c r="C95" s="33" t="s">
        <v>96</v>
      </c>
      <c r="D95" s="218">
        <f>'6b-TtlAwrds_WtCalc'!N166</f>
        <v>3257105</v>
      </c>
      <c r="E95" s="218">
        <f>'6b-TtlAwrds_WtCalc'!Z166</f>
        <v>3159522</v>
      </c>
      <c r="F95" s="218">
        <f>'6b-TtlAwrds_WtCalc'!AL166</f>
        <v>3028679</v>
      </c>
      <c r="G95" s="218">
        <f>'6b-TtlAwrds_WtCalc'!AX166</f>
        <v>2880590</v>
      </c>
      <c r="H95" s="218">
        <f>'6b-TtlAwrds_WtCalc'!BJ166</f>
        <v>2902048</v>
      </c>
      <c r="I95" s="218">
        <f>'6b-TtlAwrds_WtCalc'!BV166</f>
        <v>2739413</v>
      </c>
      <c r="J95" s="218">
        <f>'6b-TtlAwrds_WtCalc'!CH166</f>
        <v>1796794</v>
      </c>
      <c r="K95" s="218">
        <f>'6b-TtlAwrds_WtCalc'!CT166</f>
        <v>2374224</v>
      </c>
      <c r="L95" s="218">
        <f>'6b-TtlAwrds_WtCalc'!DF166</f>
        <v>1883215</v>
      </c>
      <c r="M95" s="1015">
        <f>'6b-TtlAwrds_WtCalc'!DR166</f>
        <v>1787518</v>
      </c>
      <c r="N95" s="1015">
        <f>'6b-TtlAwrds_WtCalc'!ED166</f>
        <v>2128543</v>
      </c>
      <c r="T95">
        <f t="shared" si="18"/>
        <v>166</v>
      </c>
    </row>
    <row r="96" spans="2:20" x14ac:dyDescent="0.25">
      <c r="B96" s="204">
        <v>18</v>
      </c>
      <c r="C96" s="33" t="s">
        <v>97</v>
      </c>
      <c r="D96" s="218">
        <f>'6b-TtlAwrds_WtCalc'!N176</f>
        <v>86395134</v>
      </c>
      <c r="E96" s="218">
        <f>'6b-TtlAwrds_WtCalc'!Z176</f>
        <v>75749868</v>
      </c>
      <c r="F96" s="218">
        <f>'6b-TtlAwrds_WtCalc'!AL176</f>
        <v>105407367</v>
      </c>
      <c r="G96" s="218">
        <f>'6b-TtlAwrds_WtCalc'!AX176</f>
        <v>87717435</v>
      </c>
      <c r="H96" s="218">
        <f>'6b-TtlAwrds_WtCalc'!BJ176</f>
        <v>92871307</v>
      </c>
      <c r="I96" s="218">
        <f>'6b-TtlAwrds_WtCalc'!BV176</f>
        <v>98566216</v>
      </c>
      <c r="J96" s="218">
        <f>'6b-TtlAwrds_WtCalc'!CH176</f>
        <v>85809061</v>
      </c>
      <c r="K96" s="218">
        <f>'6b-TtlAwrds_WtCalc'!CT176</f>
        <v>71704376</v>
      </c>
      <c r="L96" s="218">
        <f>'6b-TtlAwrds_WtCalc'!DF176</f>
        <v>68174840</v>
      </c>
      <c r="M96" s="1015">
        <f>'6b-TtlAwrds_WtCalc'!DR176</f>
        <v>66499080</v>
      </c>
      <c r="N96" s="1015">
        <f>'6b-TtlAwrds_WtCalc'!ED176</f>
        <v>62729511</v>
      </c>
      <c r="T96">
        <f t="shared" si="18"/>
        <v>176</v>
      </c>
    </row>
    <row r="97" spans="2:23" x14ac:dyDescent="0.25">
      <c r="B97" s="204">
        <v>19</v>
      </c>
      <c r="C97" s="33" t="s">
        <v>98</v>
      </c>
      <c r="D97" s="218">
        <f>'6b-TtlAwrds_WtCalc'!N186</f>
        <v>8086670</v>
      </c>
      <c r="E97" s="218">
        <f>'6b-TtlAwrds_WtCalc'!Z186</f>
        <v>5807566</v>
      </c>
      <c r="F97" s="218">
        <f>'6b-TtlAwrds_WtCalc'!AL186</f>
        <v>6952330</v>
      </c>
      <c r="G97" s="218">
        <f>'6b-TtlAwrds_WtCalc'!AX186</f>
        <v>9164880</v>
      </c>
      <c r="H97" s="218">
        <f>'6b-TtlAwrds_WtCalc'!BJ186</f>
        <v>7924797</v>
      </c>
      <c r="I97" s="218">
        <f>'6b-TtlAwrds_WtCalc'!BV186</f>
        <v>8893098</v>
      </c>
      <c r="J97" s="218">
        <f>'6b-TtlAwrds_WtCalc'!CH186</f>
        <v>7589389</v>
      </c>
      <c r="K97" s="218">
        <f>'6b-TtlAwrds_WtCalc'!CT186</f>
        <v>6334345</v>
      </c>
      <c r="L97" s="218">
        <f>'6b-TtlAwrds_WtCalc'!DF186</f>
        <v>6288791</v>
      </c>
      <c r="M97" s="1015">
        <f>'6b-TtlAwrds_WtCalc'!DR186</f>
        <v>5855281</v>
      </c>
      <c r="N97" s="1015">
        <f>'6b-TtlAwrds_WtCalc'!ED186</f>
        <v>7163012</v>
      </c>
      <c r="T97">
        <f t="shared" si="18"/>
        <v>186</v>
      </c>
    </row>
    <row r="98" spans="2:23" x14ac:dyDescent="0.25">
      <c r="B98" s="204">
        <v>20</v>
      </c>
      <c r="C98" s="33" t="s">
        <v>99</v>
      </c>
      <c r="D98" s="218">
        <f>'6b-TtlAwrds_WtCalc'!N196</f>
        <v>2241600</v>
      </c>
      <c r="E98" s="218">
        <f>'6b-TtlAwrds_WtCalc'!Z196</f>
        <v>2922396</v>
      </c>
      <c r="F98" s="218">
        <f>'6b-TtlAwrds_WtCalc'!AL196</f>
        <v>1978246</v>
      </c>
      <c r="G98" s="218">
        <f>'6b-TtlAwrds_WtCalc'!AX196</f>
        <v>2326131</v>
      </c>
      <c r="H98" s="218">
        <f>'6b-TtlAwrds_WtCalc'!BJ196</f>
        <v>2065859</v>
      </c>
      <c r="I98" s="218">
        <f>'6b-TtlAwrds_WtCalc'!BV196</f>
        <v>1210850</v>
      </c>
      <c r="J98" s="218">
        <f>'6b-TtlAwrds_WtCalc'!CH196</f>
        <v>1981219</v>
      </c>
      <c r="K98" s="218">
        <f>'6b-TtlAwrds_WtCalc'!CT196</f>
        <v>1836526</v>
      </c>
      <c r="L98" s="218">
        <f>'6b-TtlAwrds_WtCalc'!DF196</f>
        <v>2403197</v>
      </c>
      <c r="M98" s="1015">
        <f>'6b-TtlAwrds_WtCalc'!DR196</f>
        <v>1521224</v>
      </c>
      <c r="N98" s="1015">
        <f>'6b-TtlAwrds_WtCalc'!ED196</f>
        <v>1985958</v>
      </c>
      <c r="T98">
        <f t="shared" si="18"/>
        <v>196</v>
      </c>
    </row>
    <row r="99" spans="2:23" x14ac:dyDescent="0.25">
      <c r="B99" s="204">
        <v>21</v>
      </c>
      <c r="C99" s="33" t="s">
        <v>100</v>
      </c>
      <c r="D99" s="218">
        <f>'6b-TtlAwrds_WtCalc'!N206</f>
        <v>1096665</v>
      </c>
      <c r="E99" s="218">
        <f>'6b-TtlAwrds_WtCalc'!Z206</f>
        <v>1367438</v>
      </c>
      <c r="F99" s="218">
        <f>'6b-TtlAwrds_WtCalc'!AL206</f>
        <v>1446141</v>
      </c>
      <c r="G99" s="218">
        <f>'6b-TtlAwrds_WtCalc'!AX206</f>
        <v>1238689</v>
      </c>
      <c r="H99" s="218">
        <f>'6b-TtlAwrds_WtCalc'!BJ206</f>
        <v>3761319</v>
      </c>
      <c r="I99" s="218">
        <f>'6b-TtlAwrds_WtCalc'!BV206</f>
        <v>2516587</v>
      </c>
      <c r="J99" s="218">
        <f>'6b-TtlAwrds_WtCalc'!CH206</f>
        <v>3749050</v>
      </c>
      <c r="K99" s="218">
        <f>'6b-TtlAwrds_WtCalc'!CT206</f>
        <v>3595039</v>
      </c>
      <c r="L99" s="218">
        <f>'6b-TtlAwrds_WtCalc'!DF206</f>
        <v>3015303</v>
      </c>
      <c r="M99" s="1015">
        <f>'6b-TtlAwrds_WtCalc'!DR206</f>
        <v>2182814</v>
      </c>
      <c r="N99" s="1015">
        <f>'6b-TtlAwrds_WtCalc'!ED206</f>
        <v>2733282</v>
      </c>
      <c r="T99">
        <f t="shared" si="18"/>
        <v>206</v>
      </c>
    </row>
    <row r="100" spans="2:23" x14ac:dyDescent="0.25">
      <c r="B100" s="204">
        <v>22</v>
      </c>
      <c r="C100" s="33" t="s">
        <v>101</v>
      </c>
      <c r="D100" s="218">
        <f>'6b-TtlAwrds_WtCalc'!N216</f>
        <v>5002098</v>
      </c>
      <c r="E100" s="218">
        <f>'6b-TtlAwrds_WtCalc'!Z216</f>
        <v>4730853</v>
      </c>
      <c r="F100" s="218">
        <f>'6b-TtlAwrds_WtCalc'!AL216</f>
        <v>7651209</v>
      </c>
      <c r="G100" s="218">
        <f>'6b-TtlAwrds_WtCalc'!AX216</f>
        <v>4898698</v>
      </c>
      <c r="H100" s="218">
        <f>'6b-TtlAwrds_WtCalc'!BJ216</f>
        <v>6497562</v>
      </c>
      <c r="I100" s="218">
        <f>'6b-TtlAwrds_WtCalc'!BV216</f>
        <v>5165119</v>
      </c>
      <c r="J100" s="218">
        <f>'6b-TtlAwrds_WtCalc'!CH216</f>
        <v>4532901</v>
      </c>
      <c r="K100" s="218">
        <f>'6b-TtlAwrds_WtCalc'!CT216</f>
        <v>5265586</v>
      </c>
      <c r="L100" s="218">
        <f>'6b-TtlAwrds_WtCalc'!DF216</f>
        <v>4677811</v>
      </c>
      <c r="M100" s="1015">
        <f>'6b-TtlAwrds_WtCalc'!DR216</f>
        <v>5067818</v>
      </c>
      <c r="N100" s="1015">
        <f>'6b-TtlAwrds_WtCalc'!ED216</f>
        <v>5756124</v>
      </c>
      <c r="T100">
        <f t="shared" si="18"/>
        <v>216</v>
      </c>
    </row>
    <row r="101" spans="2:23" x14ac:dyDescent="0.25">
      <c r="B101" s="204">
        <v>23</v>
      </c>
      <c r="C101" s="33" t="s">
        <v>103</v>
      </c>
      <c r="D101" s="218">
        <f>'6b-TtlAwrds_WtCalc'!N226</f>
        <v>15318790</v>
      </c>
      <c r="E101" s="218">
        <f>'6b-TtlAwrds_WtCalc'!Z226</f>
        <v>21468447</v>
      </c>
      <c r="F101" s="218">
        <f>'6b-TtlAwrds_WtCalc'!AL226</f>
        <v>25118192</v>
      </c>
      <c r="G101" s="218">
        <f>'6b-TtlAwrds_WtCalc'!AX226</f>
        <v>19640103</v>
      </c>
      <c r="H101" s="218">
        <f>'6b-TtlAwrds_WtCalc'!BJ226</f>
        <v>26687746</v>
      </c>
      <c r="I101" s="218">
        <f>'6b-TtlAwrds_WtCalc'!BV226</f>
        <v>19731066</v>
      </c>
      <c r="J101" s="218">
        <f>'6b-TtlAwrds_WtCalc'!CH226</f>
        <v>17256033</v>
      </c>
      <c r="K101" s="218">
        <f>'6b-TtlAwrds_WtCalc'!CT226</f>
        <v>17826129</v>
      </c>
      <c r="L101" s="218">
        <f>'6b-TtlAwrds_WtCalc'!DF226</f>
        <v>15515954</v>
      </c>
      <c r="M101" s="1015">
        <f>'6b-TtlAwrds_WtCalc'!DR226</f>
        <v>22185967</v>
      </c>
      <c r="N101" s="1015">
        <f>'6b-TtlAwrds_WtCalc'!ED226</f>
        <v>16752922</v>
      </c>
      <c r="T101">
        <v>236</v>
      </c>
    </row>
    <row r="102" spans="2:23" x14ac:dyDescent="0.25">
      <c r="B102" s="204">
        <v>24</v>
      </c>
      <c r="C102" s="33" t="s">
        <v>104</v>
      </c>
      <c r="D102" s="218">
        <f>'6b-TtlAwrds_WtCalc'!N236</f>
        <v>11738796</v>
      </c>
      <c r="E102" s="218">
        <f>'6b-TtlAwrds_WtCalc'!Z236</f>
        <v>10157080</v>
      </c>
      <c r="F102" s="218">
        <f>'6b-TtlAwrds_WtCalc'!AL236</f>
        <v>12832970</v>
      </c>
      <c r="G102" s="218">
        <f>'6b-TtlAwrds_WtCalc'!AX236</f>
        <v>12664240</v>
      </c>
      <c r="H102" s="218">
        <f>'6b-TtlAwrds_WtCalc'!BJ236</f>
        <v>12350024</v>
      </c>
      <c r="I102" s="218">
        <f>'6b-TtlAwrds_WtCalc'!BV236</f>
        <v>8956535</v>
      </c>
      <c r="J102" s="218">
        <f>'6b-TtlAwrds_WtCalc'!CH236</f>
        <v>7356527</v>
      </c>
      <c r="K102" s="218">
        <f>'6b-TtlAwrds_WtCalc'!CT236</f>
        <v>8301591</v>
      </c>
      <c r="L102" s="218">
        <f>'6b-TtlAwrds_WtCalc'!DF236</f>
        <v>6717971</v>
      </c>
      <c r="M102" s="1015">
        <f>'6b-TtlAwrds_WtCalc'!DR236</f>
        <v>7021523</v>
      </c>
      <c r="N102" s="1015">
        <f>'6b-TtlAwrds_WtCalc'!ED236</f>
        <v>7340692</v>
      </c>
      <c r="T102">
        <v>246</v>
      </c>
    </row>
    <row r="103" spans="2:23" x14ac:dyDescent="0.25">
      <c r="B103" s="204">
        <v>25</v>
      </c>
      <c r="C103" s="33" t="s">
        <v>102</v>
      </c>
      <c r="D103" s="218">
        <f>'6b-TtlAwrds_WtCalc'!N246</f>
        <v>1945969</v>
      </c>
      <c r="E103" s="218">
        <f>'6b-TtlAwrds_WtCalc'!Z246</f>
        <v>1806838</v>
      </c>
      <c r="F103" s="218">
        <f>'6b-TtlAwrds_WtCalc'!AL246</f>
        <v>1765739</v>
      </c>
      <c r="G103" s="218">
        <f>'6b-TtlAwrds_WtCalc'!AX246</f>
        <v>2575508</v>
      </c>
      <c r="H103" s="218">
        <f>'6b-TtlAwrds_WtCalc'!BJ246</f>
        <v>2789460</v>
      </c>
      <c r="I103" s="218">
        <f>'6b-TtlAwrds_WtCalc'!BV246</f>
        <v>2097784</v>
      </c>
      <c r="J103" s="218">
        <f>'6b-TtlAwrds_WtCalc'!CH246</f>
        <v>2442688</v>
      </c>
      <c r="K103" s="218">
        <f>'6b-TtlAwrds_WtCalc'!CT246</f>
        <v>2375971</v>
      </c>
      <c r="L103" s="218">
        <f>'6b-TtlAwrds_WtCalc'!DF246</f>
        <v>1708449</v>
      </c>
      <c r="M103" s="1015">
        <f>'6b-TtlAwrds_WtCalc'!DR246</f>
        <v>1833985</v>
      </c>
      <c r="N103" s="1015">
        <f>'6b-TtlAwrds_WtCalc'!ED246</f>
        <v>1978632</v>
      </c>
      <c r="T103">
        <v>226</v>
      </c>
    </row>
    <row r="107" spans="2:23" x14ac:dyDescent="0.25">
      <c r="B107" s="1322" t="s">
        <v>352</v>
      </c>
      <c r="C107" s="1323"/>
      <c r="D107" s="1323"/>
      <c r="E107" s="1323"/>
      <c r="F107" s="1323"/>
      <c r="G107" s="1323"/>
      <c r="H107" s="1323"/>
      <c r="I107" s="1323"/>
      <c r="J107" s="1323"/>
      <c r="K107" s="1323"/>
      <c r="L107" s="1323"/>
    </row>
    <row r="108" spans="2:23" x14ac:dyDescent="0.25">
      <c r="B108" s="1016" t="s">
        <v>193</v>
      </c>
      <c r="C108" s="1017"/>
      <c r="D108" s="1018">
        <v>2019</v>
      </c>
      <c r="E108" s="1018">
        <v>2020</v>
      </c>
      <c r="F108" s="1018">
        <v>2021</v>
      </c>
      <c r="G108" s="1018">
        <v>2022</v>
      </c>
      <c r="H108" s="1018">
        <v>2023</v>
      </c>
      <c r="I108" s="1018">
        <v>2024</v>
      </c>
      <c r="J108" s="212">
        <v>2025</v>
      </c>
      <c r="K108" s="212">
        <v>2026</v>
      </c>
      <c r="L108" s="212">
        <v>2027</v>
      </c>
    </row>
    <row r="109" spans="2:23" x14ac:dyDescent="0.25">
      <c r="B109" s="206" t="s">
        <v>192</v>
      </c>
      <c r="C109" s="207" t="s">
        <v>51</v>
      </c>
      <c r="D109" s="213">
        <f>SUM(D110:D133)</f>
        <v>718268616.33333337</v>
      </c>
      <c r="E109" s="213">
        <f t="shared" ref="E109:J109" si="19">SUM(E110:E133)</f>
        <v>728921646.33333337</v>
      </c>
      <c r="F109" s="213">
        <f t="shared" si="19"/>
        <v>743518558.33333349</v>
      </c>
      <c r="G109" s="213">
        <f t="shared" si="19"/>
        <v>724818511.66666651</v>
      </c>
      <c r="H109" s="213">
        <f t="shared" si="19"/>
        <v>705109107.00000012</v>
      </c>
      <c r="I109" s="213">
        <f t="shared" si="19"/>
        <v>673080688.00000012</v>
      </c>
      <c r="J109" s="213">
        <f t="shared" si="19"/>
        <v>653519494.66666663</v>
      </c>
      <c r="K109" s="213">
        <f t="shared" ref="K109:L109" si="20">SUM(K110:K133)</f>
        <v>644279220.66666675</v>
      </c>
      <c r="L109" s="213">
        <f t="shared" si="20"/>
        <v>642773432.99999988</v>
      </c>
    </row>
    <row r="110" spans="2:23" x14ac:dyDescent="0.25">
      <c r="B110" s="204">
        <v>1</v>
      </c>
      <c r="C110" s="33" t="s">
        <v>73</v>
      </c>
      <c r="D110" s="218">
        <f t="shared" ref="D110:D133" si="21">AVERAGE(D80:F80)</f>
        <v>25889674</v>
      </c>
      <c r="E110" s="218">
        <f t="shared" ref="E110:E133" si="22">AVERAGE(E80:G80)</f>
        <v>26448666.666666668</v>
      </c>
      <c r="F110" s="218">
        <f t="shared" ref="F110:F133" si="23">AVERAGE(F80:H80)</f>
        <v>26998085</v>
      </c>
      <c r="G110" s="218">
        <f t="shared" ref="G110:G133" si="24">AVERAGE(G80:I80)</f>
        <v>26673201.666666668</v>
      </c>
      <c r="H110" s="218">
        <f t="shared" ref="H110:H133" si="25">AVERAGE(H80:J80)</f>
        <v>25534021.333333332</v>
      </c>
      <c r="I110" s="218">
        <f t="shared" ref="I110:I133" si="26">AVERAGE(I80:K80)</f>
        <v>22319122</v>
      </c>
      <c r="J110" s="218">
        <f t="shared" ref="J110:L133" si="27">AVERAGE(J80:L80)</f>
        <v>20706880.333333332</v>
      </c>
      <c r="K110" s="218">
        <f t="shared" si="27"/>
        <v>20499106.333333332</v>
      </c>
      <c r="L110" s="1015">
        <f t="shared" si="27"/>
        <v>22656646.333333332</v>
      </c>
      <c r="S110" s="238"/>
      <c r="T110" s="238"/>
      <c r="U110" s="238"/>
      <c r="V110" s="238"/>
      <c r="W110" s="238"/>
    </row>
    <row r="111" spans="2:23" x14ac:dyDescent="0.25">
      <c r="B111" s="204">
        <v>2</v>
      </c>
      <c r="C111" s="33" t="s">
        <v>82</v>
      </c>
      <c r="D111" s="218">
        <f t="shared" si="21"/>
        <v>152628837.33333334</v>
      </c>
      <c r="E111" s="218">
        <f t="shared" si="22"/>
        <v>151250525.66666666</v>
      </c>
      <c r="F111" s="218">
        <f t="shared" si="23"/>
        <v>148532937.33333334</v>
      </c>
      <c r="G111" s="218">
        <f t="shared" si="24"/>
        <v>145215999.33333334</v>
      </c>
      <c r="H111" s="218">
        <f t="shared" si="25"/>
        <v>142586638.33333334</v>
      </c>
      <c r="I111" s="218">
        <f t="shared" si="26"/>
        <v>141626414.33333334</v>
      </c>
      <c r="J111" s="218">
        <f t="shared" si="27"/>
        <v>142318190.66666666</v>
      </c>
      <c r="K111" s="218">
        <f t="shared" si="27"/>
        <v>142179975.66666666</v>
      </c>
      <c r="L111" s="1015">
        <f t="shared" si="27"/>
        <v>143040327</v>
      </c>
      <c r="S111" s="238"/>
      <c r="T111" s="238"/>
      <c r="U111" s="238"/>
      <c r="V111" s="238"/>
      <c r="W111" s="238"/>
    </row>
    <row r="112" spans="2:23" x14ac:dyDescent="0.25">
      <c r="B112" s="204">
        <v>3</v>
      </c>
      <c r="C112" s="33" t="s">
        <v>83</v>
      </c>
      <c r="D112" s="218">
        <f t="shared" si="21"/>
        <v>259894404</v>
      </c>
      <c r="E112" s="218">
        <f t="shared" si="22"/>
        <v>264891968.33333334</v>
      </c>
      <c r="F112" s="218">
        <f t="shared" si="23"/>
        <v>269860888.66666669</v>
      </c>
      <c r="G112" s="218">
        <f t="shared" si="24"/>
        <v>264168310</v>
      </c>
      <c r="H112" s="218">
        <f t="shared" si="25"/>
        <v>257972944</v>
      </c>
      <c r="I112" s="218">
        <f t="shared" si="26"/>
        <v>246508459</v>
      </c>
      <c r="J112" s="218">
        <f t="shared" si="27"/>
        <v>240952533.33333334</v>
      </c>
      <c r="K112" s="218">
        <f t="shared" si="27"/>
        <v>234310243.66666666</v>
      </c>
      <c r="L112" s="1015">
        <f t="shared" si="27"/>
        <v>232358397.33333334</v>
      </c>
      <c r="S112" s="238"/>
      <c r="T112" s="238"/>
      <c r="U112" s="238"/>
      <c r="V112" s="238"/>
      <c r="W112" s="238"/>
    </row>
    <row r="113" spans="2:23" x14ac:dyDescent="0.25">
      <c r="B113" s="204">
        <v>4</v>
      </c>
      <c r="C113" s="33" t="s">
        <v>84</v>
      </c>
      <c r="D113" s="218">
        <f t="shared" si="21"/>
        <v>38293846.333333336</v>
      </c>
      <c r="E113" s="218">
        <f t="shared" si="22"/>
        <v>40227245.333333336</v>
      </c>
      <c r="F113" s="218">
        <f t="shared" si="23"/>
        <v>42460968.333333336</v>
      </c>
      <c r="G113" s="218">
        <f t="shared" si="24"/>
        <v>41948339</v>
      </c>
      <c r="H113" s="218">
        <f t="shared" si="25"/>
        <v>41479264</v>
      </c>
      <c r="I113" s="218">
        <f t="shared" si="26"/>
        <v>41468314.666666664</v>
      </c>
      <c r="J113" s="218">
        <f t="shared" si="27"/>
        <v>41838079.666666664</v>
      </c>
      <c r="K113" s="218">
        <f t="shared" si="27"/>
        <v>42913990</v>
      </c>
      <c r="L113" s="1015">
        <f t="shared" si="27"/>
        <v>41816035.666666664</v>
      </c>
      <c r="S113" s="238"/>
      <c r="T113" s="238"/>
      <c r="U113" s="238"/>
      <c r="V113" s="238"/>
      <c r="W113" s="238"/>
    </row>
    <row r="114" spans="2:23" x14ac:dyDescent="0.25">
      <c r="B114" s="204">
        <v>5</v>
      </c>
      <c r="C114" s="33" t="s">
        <v>85</v>
      </c>
      <c r="D114" s="218">
        <f t="shared" si="21"/>
        <v>35852588.666666664</v>
      </c>
      <c r="E114" s="218">
        <f t="shared" si="22"/>
        <v>36337446.666666664</v>
      </c>
      <c r="F114" s="218">
        <f t="shared" si="23"/>
        <v>36861314.333333336</v>
      </c>
      <c r="G114" s="218">
        <f t="shared" si="24"/>
        <v>34947419.666666664</v>
      </c>
      <c r="H114" s="218">
        <f t="shared" si="25"/>
        <v>32176291</v>
      </c>
      <c r="I114" s="218">
        <f t="shared" si="26"/>
        <v>29546387.333333332</v>
      </c>
      <c r="J114" s="218">
        <f t="shared" si="27"/>
        <v>28391875.666666668</v>
      </c>
      <c r="K114" s="218">
        <f t="shared" si="27"/>
        <v>28704095</v>
      </c>
      <c r="L114" s="1015">
        <f t="shared" si="27"/>
        <v>28183079.333333332</v>
      </c>
      <c r="S114" s="238"/>
      <c r="T114" s="238"/>
      <c r="U114" s="238"/>
      <c r="V114" s="238"/>
      <c r="W114" s="238"/>
    </row>
    <row r="115" spans="2:23" x14ac:dyDescent="0.25">
      <c r="B115" s="204">
        <v>6</v>
      </c>
      <c r="C115" s="33" t="s">
        <v>86</v>
      </c>
      <c r="D115" s="218">
        <f t="shared" si="21"/>
        <v>4338458.333333333</v>
      </c>
      <c r="E115" s="218">
        <f t="shared" si="22"/>
        <v>4297669.333333333</v>
      </c>
      <c r="F115" s="218">
        <f t="shared" si="23"/>
        <v>4666882.333333333</v>
      </c>
      <c r="G115" s="218">
        <f t="shared" si="24"/>
        <v>4739131</v>
      </c>
      <c r="H115" s="218">
        <f t="shared" si="25"/>
        <v>4785179</v>
      </c>
      <c r="I115" s="218">
        <f t="shared" si="26"/>
        <v>5078002.666666667</v>
      </c>
      <c r="J115" s="218">
        <f t="shared" si="27"/>
        <v>5352970.333333333</v>
      </c>
      <c r="K115" s="218">
        <f t="shared" si="27"/>
        <v>5222172.666666667</v>
      </c>
      <c r="L115" s="1015">
        <f t="shared" si="27"/>
        <v>5187482.333333333</v>
      </c>
      <c r="S115" s="238"/>
      <c r="T115" s="238"/>
      <c r="U115" s="238"/>
      <c r="V115" s="238"/>
      <c r="W115" s="238"/>
    </row>
    <row r="116" spans="2:23" x14ac:dyDescent="0.25">
      <c r="B116" s="204">
        <v>7</v>
      </c>
      <c r="C116" s="33" t="s">
        <v>87</v>
      </c>
      <c r="D116" s="218">
        <f t="shared" si="21"/>
        <v>19286858.666666668</v>
      </c>
      <c r="E116" s="218">
        <f t="shared" si="22"/>
        <v>20405876</v>
      </c>
      <c r="F116" s="218">
        <f t="shared" si="23"/>
        <v>20917764</v>
      </c>
      <c r="G116" s="218">
        <f t="shared" si="24"/>
        <v>19836139.333333332</v>
      </c>
      <c r="H116" s="218">
        <f t="shared" si="25"/>
        <v>18970316.333333332</v>
      </c>
      <c r="I116" s="218">
        <f t="shared" si="26"/>
        <v>18251797</v>
      </c>
      <c r="J116" s="218">
        <f t="shared" si="27"/>
        <v>19334437.333333332</v>
      </c>
      <c r="K116" s="218">
        <f t="shared" si="27"/>
        <v>20823878</v>
      </c>
      <c r="L116" s="1015">
        <f t="shared" si="27"/>
        <v>22719244.333333332</v>
      </c>
      <c r="S116" s="238"/>
      <c r="T116" s="238"/>
      <c r="U116" s="238"/>
      <c r="V116" s="238"/>
      <c r="W116" s="238"/>
    </row>
    <row r="117" spans="2:23" x14ac:dyDescent="0.25">
      <c r="B117" s="204">
        <v>8</v>
      </c>
      <c r="C117" s="33" t="s">
        <v>88</v>
      </c>
      <c r="D117" s="218">
        <f t="shared" si="21"/>
        <v>8226193.666666667</v>
      </c>
      <c r="E117" s="218">
        <f t="shared" si="22"/>
        <v>8185484.666666667</v>
      </c>
      <c r="F117" s="218">
        <f t="shared" si="23"/>
        <v>7686834.333333333</v>
      </c>
      <c r="G117" s="218">
        <f t="shared" si="24"/>
        <v>7019222</v>
      </c>
      <c r="H117" s="218">
        <f t="shared" si="25"/>
        <v>5910509.666666667</v>
      </c>
      <c r="I117" s="218">
        <f t="shared" si="26"/>
        <v>5631304.666666667</v>
      </c>
      <c r="J117" s="218">
        <f t="shared" si="27"/>
        <v>5956492.333333333</v>
      </c>
      <c r="K117" s="218">
        <f t="shared" si="27"/>
        <v>6668288.666666667</v>
      </c>
      <c r="L117" s="1015">
        <f t="shared" si="27"/>
        <v>6417950.333333333</v>
      </c>
      <c r="S117" s="238"/>
      <c r="T117" s="238"/>
      <c r="U117" s="238"/>
      <c r="V117" s="238"/>
      <c r="W117" s="238"/>
    </row>
    <row r="118" spans="2:23" x14ac:dyDescent="0.25">
      <c r="B118" s="204">
        <v>9</v>
      </c>
      <c r="C118" s="33" t="s">
        <v>89</v>
      </c>
      <c r="D118" s="218">
        <f t="shared" si="21"/>
        <v>1204412</v>
      </c>
      <c r="E118" s="218">
        <f t="shared" si="22"/>
        <v>1057946.3333333333</v>
      </c>
      <c r="F118" s="218">
        <f t="shared" si="23"/>
        <v>1040712.3333333334</v>
      </c>
      <c r="G118" s="218">
        <f t="shared" si="24"/>
        <v>914139</v>
      </c>
      <c r="H118" s="218">
        <f t="shared" si="25"/>
        <v>880436</v>
      </c>
      <c r="I118" s="218">
        <f t="shared" si="26"/>
        <v>853690</v>
      </c>
      <c r="J118" s="218">
        <f t="shared" si="27"/>
        <v>952751.33333333337</v>
      </c>
      <c r="K118" s="218">
        <f t="shared" si="27"/>
        <v>1096680</v>
      </c>
      <c r="L118" s="1015">
        <f t="shared" si="27"/>
        <v>1570137.3333333333</v>
      </c>
      <c r="S118" s="238"/>
      <c r="T118" s="238"/>
      <c r="U118" s="238"/>
      <c r="V118" s="238"/>
      <c r="W118" s="238"/>
    </row>
    <row r="119" spans="2:23" x14ac:dyDescent="0.25">
      <c r="B119" s="204">
        <v>10</v>
      </c>
      <c r="C119" s="33" t="s">
        <v>90</v>
      </c>
      <c r="D119" s="218">
        <f t="shared" si="21"/>
        <v>2257524.6666666665</v>
      </c>
      <c r="E119" s="218">
        <f t="shared" si="22"/>
        <v>2044107.6666666667</v>
      </c>
      <c r="F119" s="218">
        <f t="shared" si="23"/>
        <v>1689727.6666666667</v>
      </c>
      <c r="G119" s="218">
        <f t="shared" si="24"/>
        <v>2030613.6666666667</v>
      </c>
      <c r="H119" s="218">
        <f t="shared" si="25"/>
        <v>1989879.6666666667</v>
      </c>
      <c r="I119" s="218">
        <f t="shared" si="26"/>
        <v>2015605.3333333333</v>
      </c>
      <c r="J119" s="218">
        <f t="shared" si="27"/>
        <v>1534675.6666666667</v>
      </c>
      <c r="K119" s="218">
        <f t="shared" si="27"/>
        <v>1317967.3333333333</v>
      </c>
      <c r="L119" s="1015">
        <f t="shared" si="27"/>
        <v>1220736.6666666667</v>
      </c>
      <c r="S119" s="238"/>
      <c r="T119" s="238"/>
      <c r="U119" s="238"/>
      <c r="V119" s="238"/>
      <c r="W119" s="238"/>
    </row>
    <row r="120" spans="2:23" x14ac:dyDescent="0.25">
      <c r="B120" s="204">
        <v>12</v>
      </c>
      <c r="C120" s="33" t="s">
        <v>91</v>
      </c>
      <c r="D120" s="218">
        <f t="shared" si="21"/>
        <v>19651184.666666668</v>
      </c>
      <c r="E120" s="218">
        <f t="shared" si="22"/>
        <v>19671582</v>
      </c>
      <c r="F120" s="218">
        <f t="shared" si="23"/>
        <v>18027135</v>
      </c>
      <c r="G120" s="218">
        <f t="shared" si="24"/>
        <v>18124771.666666668</v>
      </c>
      <c r="H120" s="218">
        <f t="shared" si="25"/>
        <v>17648112.666666668</v>
      </c>
      <c r="I120" s="218">
        <f t="shared" si="26"/>
        <v>17669490</v>
      </c>
      <c r="J120" s="218">
        <f t="shared" si="27"/>
        <v>17042726.333333332</v>
      </c>
      <c r="K120" s="218">
        <f t="shared" si="27"/>
        <v>17049866</v>
      </c>
      <c r="L120" s="1015">
        <f t="shared" si="27"/>
        <v>17521884.333333332</v>
      </c>
      <c r="S120" s="238"/>
      <c r="T120" s="238"/>
      <c r="U120" s="238"/>
      <c r="V120" s="238"/>
      <c r="W120" s="238"/>
    </row>
    <row r="121" spans="2:23" x14ac:dyDescent="0.25">
      <c r="B121" s="204">
        <v>13</v>
      </c>
      <c r="C121" s="33" t="s">
        <v>92</v>
      </c>
      <c r="D121" s="218">
        <f t="shared" si="21"/>
        <v>1313673.6666666667</v>
      </c>
      <c r="E121" s="218">
        <f t="shared" si="22"/>
        <v>1274223.3333333333</v>
      </c>
      <c r="F121" s="218">
        <f t="shared" si="23"/>
        <v>1158338.3333333333</v>
      </c>
      <c r="G121" s="218">
        <f t="shared" si="24"/>
        <v>1041987.3333333334</v>
      </c>
      <c r="H121" s="218">
        <f t="shared" si="25"/>
        <v>887037</v>
      </c>
      <c r="I121" s="218">
        <f t="shared" si="26"/>
        <v>905604.33333333337</v>
      </c>
      <c r="J121" s="218">
        <f t="shared" si="27"/>
        <v>992036.33333333337</v>
      </c>
      <c r="K121" s="218">
        <f t="shared" si="27"/>
        <v>1114355.6666666667</v>
      </c>
      <c r="L121" s="1015">
        <f t="shared" si="27"/>
        <v>1302210</v>
      </c>
      <c r="S121" s="238"/>
      <c r="T121" s="238"/>
      <c r="U121" s="238"/>
      <c r="V121" s="238"/>
      <c r="W121" s="238"/>
    </row>
    <row r="122" spans="2:23" x14ac:dyDescent="0.25">
      <c r="B122" s="204">
        <v>14</v>
      </c>
      <c r="C122" s="33" t="s">
        <v>93</v>
      </c>
      <c r="D122" s="218">
        <f t="shared" si="21"/>
        <v>3809433.6666666665</v>
      </c>
      <c r="E122" s="218">
        <f t="shared" si="22"/>
        <v>4126337.3333333335</v>
      </c>
      <c r="F122" s="218">
        <f t="shared" si="23"/>
        <v>4511146.666666667</v>
      </c>
      <c r="G122" s="218">
        <f t="shared" si="24"/>
        <v>4505281.333333333</v>
      </c>
      <c r="H122" s="218">
        <f t="shared" si="25"/>
        <v>4396227.333333333</v>
      </c>
      <c r="I122" s="218">
        <f t="shared" si="26"/>
        <v>4149744</v>
      </c>
      <c r="J122" s="218">
        <f t="shared" si="27"/>
        <v>4429267.333333333</v>
      </c>
      <c r="K122" s="218">
        <f t="shared" si="27"/>
        <v>4648678.666666667</v>
      </c>
      <c r="L122" s="1015">
        <f t="shared" si="27"/>
        <v>4815369.666666667</v>
      </c>
      <c r="S122" s="238"/>
      <c r="T122" s="238"/>
      <c r="U122" s="238"/>
      <c r="V122" s="238"/>
      <c r="W122" s="238"/>
    </row>
    <row r="123" spans="2:23" x14ac:dyDescent="0.25">
      <c r="B123" s="204">
        <v>15</v>
      </c>
      <c r="C123" s="33" t="s">
        <v>94</v>
      </c>
      <c r="D123" s="218">
        <f t="shared" si="21"/>
        <v>1100251.3333333333</v>
      </c>
      <c r="E123" s="218">
        <f t="shared" si="22"/>
        <v>1402064.6666666667</v>
      </c>
      <c r="F123" s="218">
        <f t="shared" si="23"/>
        <v>1589417.3333333333</v>
      </c>
      <c r="G123" s="218">
        <f t="shared" si="24"/>
        <v>1517212</v>
      </c>
      <c r="H123" s="218">
        <f t="shared" si="25"/>
        <v>1266086</v>
      </c>
      <c r="I123" s="218">
        <f t="shared" si="26"/>
        <v>1231531.3333333333</v>
      </c>
      <c r="J123" s="218">
        <f t="shared" si="27"/>
        <v>1156676</v>
      </c>
      <c r="K123" s="218">
        <f t="shared" si="27"/>
        <v>1151100.6666666667</v>
      </c>
      <c r="L123" s="1015">
        <f t="shared" si="27"/>
        <v>978409.33333333337</v>
      </c>
      <c r="S123" s="238"/>
      <c r="T123" s="238"/>
      <c r="U123" s="238"/>
      <c r="V123" s="238"/>
      <c r="W123" s="238"/>
    </row>
    <row r="124" spans="2:23" x14ac:dyDescent="0.25">
      <c r="B124" s="204">
        <v>16</v>
      </c>
      <c r="C124" s="33" t="s">
        <v>95</v>
      </c>
      <c r="D124" s="218">
        <f t="shared" si="21"/>
        <v>1710039.3333333333</v>
      </c>
      <c r="E124" s="218">
        <f t="shared" si="22"/>
        <v>1814784</v>
      </c>
      <c r="F124" s="218">
        <f t="shared" si="23"/>
        <v>1803983.6666666667</v>
      </c>
      <c r="G124" s="218">
        <f t="shared" si="24"/>
        <v>1859056.6666666667</v>
      </c>
      <c r="H124" s="218">
        <f t="shared" si="25"/>
        <v>1879347.3333333333</v>
      </c>
      <c r="I124" s="218">
        <f t="shared" si="26"/>
        <v>1823849</v>
      </c>
      <c r="J124" s="218">
        <f t="shared" si="27"/>
        <v>1722242</v>
      </c>
      <c r="K124" s="218">
        <f t="shared" si="27"/>
        <v>1927313</v>
      </c>
      <c r="L124" s="1015">
        <f t="shared" si="27"/>
        <v>2015717.3333333333</v>
      </c>
      <c r="S124" s="238"/>
      <c r="T124" s="238"/>
      <c r="U124" s="238"/>
      <c r="V124" s="238"/>
      <c r="W124" s="238"/>
    </row>
    <row r="125" spans="2:23" x14ac:dyDescent="0.25">
      <c r="B125" s="204">
        <v>17</v>
      </c>
      <c r="C125" s="33" t="s">
        <v>96</v>
      </c>
      <c r="D125" s="218">
        <f t="shared" si="21"/>
        <v>3148435.3333333335</v>
      </c>
      <c r="E125" s="218">
        <f t="shared" si="22"/>
        <v>3022930.3333333335</v>
      </c>
      <c r="F125" s="218">
        <f t="shared" si="23"/>
        <v>2937105.6666666665</v>
      </c>
      <c r="G125" s="218">
        <f t="shared" si="24"/>
        <v>2840683.6666666665</v>
      </c>
      <c r="H125" s="218">
        <f t="shared" si="25"/>
        <v>2479418.3333333335</v>
      </c>
      <c r="I125" s="218">
        <f t="shared" si="26"/>
        <v>2303477</v>
      </c>
      <c r="J125" s="218">
        <f t="shared" si="27"/>
        <v>2018077.6666666667</v>
      </c>
      <c r="K125" s="218">
        <f t="shared" si="27"/>
        <v>2014985.6666666667</v>
      </c>
      <c r="L125" s="1015">
        <f t="shared" si="27"/>
        <v>1933092</v>
      </c>
      <c r="S125" s="238"/>
      <c r="T125" s="238"/>
      <c r="U125" s="238"/>
      <c r="V125" s="238"/>
      <c r="W125" s="238"/>
    </row>
    <row r="126" spans="2:23" x14ac:dyDescent="0.25">
      <c r="B126" s="204">
        <v>18</v>
      </c>
      <c r="C126" s="33" t="s">
        <v>97</v>
      </c>
      <c r="D126" s="218">
        <f t="shared" si="21"/>
        <v>89184123</v>
      </c>
      <c r="E126" s="218">
        <f t="shared" si="22"/>
        <v>89624890</v>
      </c>
      <c r="F126" s="218">
        <f t="shared" si="23"/>
        <v>95332036.333333328</v>
      </c>
      <c r="G126" s="218">
        <f t="shared" si="24"/>
        <v>93051652.666666672</v>
      </c>
      <c r="H126" s="218">
        <f t="shared" si="25"/>
        <v>92415528</v>
      </c>
      <c r="I126" s="218">
        <f t="shared" si="26"/>
        <v>85359884.333333328</v>
      </c>
      <c r="J126" s="218">
        <f t="shared" si="27"/>
        <v>75229425.666666672</v>
      </c>
      <c r="K126" s="218">
        <f t="shared" si="27"/>
        <v>68792765.333333328</v>
      </c>
      <c r="L126" s="1015">
        <f t="shared" si="27"/>
        <v>65801143.666666664</v>
      </c>
      <c r="S126" s="238"/>
      <c r="T126" s="238"/>
      <c r="U126" s="238"/>
      <c r="V126" s="238"/>
      <c r="W126" s="238"/>
    </row>
    <row r="127" spans="2:23" x14ac:dyDescent="0.25">
      <c r="B127" s="204">
        <v>19</v>
      </c>
      <c r="C127" s="33" t="s">
        <v>98</v>
      </c>
      <c r="D127" s="218">
        <f t="shared" si="21"/>
        <v>6948855.333333333</v>
      </c>
      <c r="E127" s="218">
        <f t="shared" si="22"/>
        <v>7308258.666666667</v>
      </c>
      <c r="F127" s="218">
        <f t="shared" si="23"/>
        <v>8014002.333333333</v>
      </c>
      <c r="G127" s="218">
        <f t="shared" si="24"/>
        <v>8660925</v>
      </c>
      <c r="H127" s="218">
        <f t="shared" si="25"/>
        <v>8135761.333333333</v>
      </c>
      <c r="I127" s="218">
        <f t="shared" si="26"/>
        <v>7605610.666666667</v>
      </c>
      <c r="J127" s="218">
        <f t="shared" si="27"/>
        <v>6737508.333333333</v>
      </c>
      <c r="K127" s="218">
        <f t="shared" si="27"/>
        <v>6159472.333333333</v>
      </c>
      <c r="L127" s="1015">
        <f t="shared" si="27"/>
        <v>6435694.666666667</v>
      </c>
      <c r="S127" s="238"/>
      <c r="T127" s="238"/>
      <c r="U127" s="238"/>
      <c r="V127" s="238"/>
      <c r="W127" s="238"/>
    </row>
    <row r="128" spans="2:23" x14ac:dyDescent="0.25">
      <c r="B128" s="204">
        <v>20</v>
      </c>
      <c r="C128" s="33" t="s">
        <v>99</v>
      </c>
      <c r="D128" s="218">
        <f t="shared" si="21"/>
        <v>2380747.3333333335</v>
      </c>
      <c r="E128" s="218">
        <f t="shared" si="22"/>
        <v>2408924.3333333335</v>
      </c>
      <c r="F128" s="218">
        <f t="shared" si="23"/>
        <v>2123412</v>
      </c>
      <c r="G128" s="218">
        <f t="shared" si="24"/>
        <v>1867613.3333333333</v>
      </c>
      <c r="H128" s="218">
        <f t="shared" si="25"/>
        <v>1752642.6666666667</v>
      </c>
      <c r="I128" s="218">
        <f t="shared" si="26"/>
        <v>1676198.3333333333</v>
      </c>
      <c r="J128" s="218">
        <f t="shared" si="27"/>
        <v>2073647.3333333333</v>
      </c>
      <c r="K128" s="218">
        <f t="shared" si="27"/>
        <v>1920315.6666666667</v>
      </c>
      <c r="L128" s="1015">
        <f t="shared" si="27"/>
        <v>1970126.3333333333</v>
      </c>
      <c r="S128" s="238"/>
      <c r="T128" s="238"/>
      <c r="U128" s="238"/>
      <c r="V128" s="238"/>
      <c r="W128" s="238"/>
    </row>
    <row r="129" spans="2:23" x14ac:dyDescent="0.25">
      <c r="B129" s="204">
        <v>21</v>
      </c>
      <c r="C129" s="33" t="s">
        <v>100</v>
      </c>
      <c r="D129" s="218">
        <f t="shared" si="21"/>
        <v>1303414.6666666667</v>
      </c>
      <c r="E129" s="218">
        <f t="shared" si="22"/>
        <v>1350756</v>
      </c>
      <c r="F129" s="218">
        <f t="shared" si="23"/>
        <v>2148716.3333333335</v>
      </c>
      <c r="G129" s="218">
        <f t="shared" si="24"/>
        <v>2505531.6666666665</v>
      </c>
      <c r="H129" s="218">
        <f t="shared" si="25"/>
        <v>3342318.6666666665</v>
      </c>
      <c r="I129" s="218">
        <f t="shared" si="26"/>
        <v>3286892</v>
      </c>
      <c r="J129" s="218">
        <f t="shared" si="27"/>
        <v>3453130.6666666665</v>
      </c>
      <c r="K129" s="218">
        <f t="shared" si="27"/>
        <v>2931052</v>
      </c>
      <c r="L129" s="1015">
        <f t="shared" si="27"/>
        <v>2643799.6666666665</v>
      </c>
      <c r="S129" s="238"/>
      <c r="T129" s="238"/>
      <c r="U129" s="238"/>
      <c r="V129" s="238"/>
      <c r="W129" s="238"/>
    </row>
    <row r="130" spans="2:23" x14ac:dyDescent="0.25">
      <c r="B130" s="204">
        <v>22</v>
      </c>
      <c r="C130" s="33" t="s">
        <v>101</v>
      </c>
      <c r="D130" s="218">
        <f t="shared" si="21"/>
        <v>5794720</v>
      </c>
      <c r="E130" s="218">
        <f t="shared" si="22"/>
        <v>5760253.333333333</v>
      </c>
      <c r="F130" s="218">
        <f t="shared" si="23"/>
        <v>6349156.333333333</v>
      </c>
      <c r="G130" s="218">
        <f t="shared" si="24"/>
        <v>5520459.666666667</v>
      </c>
      <c r="H130" s="218">
        <f t="shared" si="25"/>
        <v>5398527.333333333</v>
      </c>
      <c r="I130" s="218">
        <f t="shared" si="26"/>
        <v>4987868.666666667</v>
      </c>
      <c r="J130" s="218">
        <f t="shared" si="27"/>
        <v>4825432.666666667</v>
      </c>
      <c r="K130" s="218">
        <f t="shared" si="27"/>
        <v>5003738.333333333</v>
      </c>
      <c r="L130" s="1015">
        <f t="shared" si="27"/>
        <v>5167251</v>
      </c>
      <c r="S130" s="238"/>
      <c r="T130" s="238"/>
      <c r="U130" s="238"/>
      <c r="V130" s="238"/>
      <c r="W130" s="238"/>
    </row>
    <row r="131" spans="2:23" x14ac:dyDescent="0.25">
      <c r="B131" s="204">
        <v>23</v>
      </c>
      <c r="C131" s="33" t="s">
        <v>103</v>
      </c>
      <c r="D131" s="218">
        <f t="shared" si="21"/>
        <v>20635143</v>
      </c>
      <c r="E131" s="218">
        <f t="shared" si="22"/>
        <v>22075580.666666668</v>
      </c>
      <c r="F131" s="218">
        <f t="shared" si="23"/>
        <v>23815347</v>
      </c>
      <c r="G131" s="218">
        <f t="shared" si="24"/>
        <v>22019638.333333332</v>
      </c>
      <c r="H131" s="218">
        <f t="shared" si="25"/>
        <v>21224948.333333332</v>
      </c>
      <c r="I131" s="218">
        <f t="shared" si="26"/>
        <v>18271076</v>
      </c>
      <c r="J131" s="218">
        <f t="shared" si="27"/>
        <v>16866038.666666668</v>
      </c>
      <c r="K131" s="218">
        <f t="shared" si="27"/>
        <v>18509350</v>
      </c>
      <c r="L131" s="1015">
        <f t="shared" si="27"/>
        <v>18151614.333333332</v>
      </c>
      <c r="S131" s="238"/>
      <c r="T131" s="238"/>
      <c r="U131" s="238"/>
      <c r="V131" s="238"/>
      <c r="W131" s="238"/>
    </row>
    <row r="132" spans="2:23" x14ac:dyDescent="0.25">
      <c r="B132" s="204">
        <v>24</v>
      </c>
      <c r="C132" s="33" t="s">
        <v>104</v>
      </c>
      <c r="D132" s="218">
        <f t="shared" si="21"/>
        <v>11576282</v>
      </c>
      <c r="E132" s="218">
        <f t="shared" si="22"/>
        <v>11884763.333333334</v>
      </c>
      <c r="F132" s="218">
        <f t="shared" si="23"/>
        <v>12615744.666666666</v>
      </c>
      <c r="G132" s="218">
        <f t="shared" si="24"/>
        <v>11323599.666666666</v>
      </c>
      <c r="H132" s="218">
        <f t="shared" si="25"/>
        <v>9554362</v>
      </c>
      <c r="I132" s="218">
        <f t="shared" si="26"/>
        <v>8204884.333333333</v>
      </c>
      <c r="J132" s="218">
        <f t="shared" si="27"/>
        <v>7458696.333333333</v>
      </c>
      <c r="K132" s="218">
        <f t="shared" si="27"/>
        <v>7347028.333333333</v>
      </c>
      <c r="L132" s="1015">
        <f t="shared" si="27"/>
        <v>7026728.666666667</v>
      </c>
      <c r="S132" s="238"/>
      <c r="T132" s="238"/>
      <c r="U132" s="238"/>
      <c r="V132" s="238"/>
      <c r="W132" s="238"/>
    </row>
    <row r="133" spans="2:23" x14ac:dyDescent="0.25">
      <c r="B133" s="204">
        <v>25</v>
      </c>
      <c r="C133" s="33" t="s">
        <v>102</v>
      </c>
      <c r="D133" s="218">
        <f t="shared" si="21"/>
        <v>1839515.3333333333</v>
      </c>
      <c r="E133" s="218">
        <f t="shared" si="22"/>
        <v>2049361.6666666667</v>
      </c>
      <c r="F133" s="218">
        <f t="shared" si="23"/>
        <v>2376902.3333333335</v>
      </c>
      <c r="G133" s="218">
        <f t="shared" si="24"/>
        <v>2487584</v>
      </c>
      <c r="H133" s="218">
        <f t="shared" si="25"/>
        <v>2443310.6666666665</v>
      </c>
      <c r="I133" s="218">
        <f t="shared" si="26"/>
        <v>2305481</v>
      </c>
      <c r="J133" s="218">
        <f t="shared" si="27"/>
        <v>2175702.6666666665</v>
      </c>
      <c r="K133" s="218">
        <f t="shared" si="27"/>
        <v>1972801.6666666667</v>
      </c>
      <c r="L133" s="1015">
        <f t="shared" si="27"/>
        <v>1840355.3333333333</v>
      </c>
      <c r="S133" s="238"/>
      <c r="T133" s="238"/>
      <c r="U133" s="238"/>
      <c r="V133" s="238"/>
      <c r="W133" s="238"/>
    </row>
    <row r="136" spans="2:23" x14ac:dyDescent="0.25">
      <c r="B136" s="1272" t="s">
        <v>353</v>
      </c>
      <c r="C136" s="1324"/>
      <c r="D136" s="1324"/>
      <c r="E136" s="1324"/>
      <c r="F136" s="1324"/>
      <c r="G136" s="1324"/>
      <c r="H136" s="1324"/>
      <c r="I136" s="1324"/>
      <c r="J136" s="1324"/>
      <c r="K136" s="1324"/>
      <c r="L136" s="1324"/>
    </row>
    <row r="137" spans="2:23" x14ac:dyDescent="0.25">
      <c r="B137" s="1016" t="s">
        <v>193</v>
      </c>
      <c r="C137" s="1017"/>
      <c r="D137" s="1018">
        <v>2019</v>
      </c>
      <c r="E137" s="1018">
        <v>2020</v>
      </c>
      <c r="F137" s="1018">
        <v>2021</v>
      </c>
      <c r="G137" s="1018">
        <v>2022</v>
      </c>
      <c r="H137" s="1018">
        <v>2023</v>
      </c>
      <c r="I137" s="1018">
        <v>2024</v>
      </c>
      <c r="J137" s="212">
        <v>2025</v>
      </c>
      <c r="K137" s="212">
        <v>2026</v>
      </c>
      <c r="L137" s="212">
        <v>2027</v>
      </c>
    </row>
    <row r="138" spans="2:23" x14ac:dyDescent="0.25">
      <c r="B138" s="206" t="s">
        <v>192</v>
      </c>
      <c r="C138" s="207" t="s">
        <v>51</v>
      </c>
      <c r="D138" s="215">
        <f>SUM(D139:D162)</f>
        <v>1.0000000000000002</v>
      </c>
      <c r="E138" s="215">
        <f t="shared" ref="E138:J138" si="28">SUM(E139:E162)</f>
        <v>0.99999999999999989</v>
      </c>
      <c r="F138" s="215">
        <f t="shared" si="28"/>
        <v>0.99999999999999989</v>
      </c>
      <c r="G138" s="215">
        <f t="shared" si="28"/>
        <v>1.0000000000000002</v>
      </c>
      <c r="H138" s="215">
        <f t="shared" si="28"/>
        <v>0.99999999999999989</v>
      </c>
      <c r="I138" s="215">
        <f t="shared" si="28"/>
        <v>1</v>
      </c>
      <c r="J138" s="215">
        <f t="shared" si="28"/>
        <v>1</v>
      </c>
      <c r="K138" s="215">
        <f t="shared" ref="K138:L138" si="29">SUM(K139:K162)</f>
        <v>0.99999999999999989</v>
      </c>
      <c r="L138" s="215">
        <f t="shared" si="29"/>
        <v>1</v>
      </c>
    </row>
    <row r="139" spans="2:23" x14ac:dyDescent="0.25">
      <c r="B139" s="204">
        <v>1</v>
      </c>
      <c r="C139" s="33" t="s">
        <v>73</v>
      </c>
      <c r="D139" s="219">
        <f t="shared" ref="D139:J148" si="30">D110/D$109</f>
        <v>3.6044556884809162E-2</v>
      </c>
      <c r="E139" s="219">
        <f t="shared" si="30"/>
        <v>3.6284649797012312E-2</v>
      </c>
      <c r="F139" s="219">
        <f t="shared" si="30"/>
        <v>3.6311245627168656E-2</v>
      </c>
      <c r="G139" s="219">
        <f t="shared" si="30"/>
        <v>3.6799835044683968E-2</v>
      </c>
      <c r="H139" s="219">
        <f t="shared" si="30"/>
        <v>3.6212865611638355E-2</v>
      </c>
      <c r="I139" s="219">
        <f t="shared" si="30"/>
        <v>3.315965291816543E-2</v>
      </c>
      <c r="J139" s="219">
        <f t="shared" si="30"/>
        <v>3.1685176191867177E-2</v>
      </c>
      <c r="K139" s="219">
        <f t="shared" ref="K139:L139" si="31">K110/K$109</f>
        <v>3.1817115430359401E-2</v>
      </c>
      <c r="L139" s="219">
        <f t="shared" si="31"/>
        <v>3.5248261938251792E-2</v>
      </c>
    </row>
    <row r="140" spans="2:23" x14ac:dyDescent="0.25">
      <c r="B140" s="204">
        <v>2</v>
      </c>
      <c r="C140" s="33" t="s">
        <v>82</v>
      </c>
      <c r="D140" s="219">
        <f t="shared" si="30"/>
        <v>0.21249548408850638</v>
      </c>
      <c r="E140" s="219">
        <f t="shared" si="30"/>
        <v>0.20749901779909594</v>
      </c>
      <c r="F140" s="219">
        <f t="shared" si="30"/>
        <v>0.19977031597743011</v>
      </c>
      <c r="G140" s="219">
        <f t="shared" si="30"/>
        <v>0.20034808299724563</v>
      </c>
      <c r="H140" s="219">
        <f t="shared" si="30"/>
        <v>0.20221925503131152</v>
      </c>
      <c r="I140" s="219">
        <f t="shared" si="30"/>
        <v>0.21041521003100497</v>
      </c>
      <c r="J140" s="219">
        <f t="shared" si="30"/>
        <v>0.21777191319940242</v>
      </c>
      <c r="K140" s="219">
        <f t="shared" ref="K140:L140" si="32">K111/K$109</f>
        <v>0.22068067866529389</v>
      </c>
      <c r="L140" s="219">
        <f t="shared" si="32"/>
        <v>0.22253615295266882</v>
      </c>
    </row>
    <row r="141" spans="2:23" x14ac:dyDescent="0.25">
      <c r="B141" s="204">
        <v>3</v>
      </c>
      <c r="C141" s="33" t="s">
        <v>83</v>
      </c>
      <c r="D141" s="219">
        <f t="shared" si="30"/>
        <v>0.36183455338300408</v>
      </c>
      <c r="E141" s="219">
        <f t="shared" si="30"/>
        <v>0.36340252709712939</v>
      </c>
      <c r="F141" s="219">
        <f t="shared" si="30"/>
        <v>0.36295111351569376</v>
      </c>
      <c r="G141" s="219">
        <f t="shared" si="30"/>
        <v>0.36446131789951741</v>
      </c>
      <c r="H141" s="219">
        <f t="shared" si="30"/>
        <v>0.36586244800834766</v>
      </c>
      <c r="I141" s="219">
        <f t="shared" si="30"/>
        <v>0.36623909049073766</v>
      </c>
      <c r="J141" s="219">
        <f t="shared" si="30"/>
        <v>0.36869984032570186</v>
      </c>
      <c r="K141" s="219">
        <f t="shared" ref="K141:L141" si="33">K112/K$109</f>
        <v>0.36367810128070649</v>
      </c>
      <c r="L141" s="219">
        <f t="shared" si="33"/>
        <v>0.36149346784426512</v>
      </c>
    </row>
    <row r="142" spans="2:23" x14ac:dyDescent="0.25">
      <c r="B142" s="204">
        <v>4</v>
      </c>
      <c r="C142" s="33" t="s">
        <v>84</v>
      </c>
      <c r="D142" s="219">
        <f t="shared" si="30"/>
        <v>5.3314102081778787E-2</v>
      </c>
      <c r="E142" s="219">
        <f t="shared" si="30"/>
        <v>5.5187338084534743E-2</v>
      </c>
      <c r="F142" s="219">
        <f t="shared" si="30"/>
        <v>5.7108148623100374E-2</v>
      </c>
      <c r="G142" s="219">
        <f t="shared" si="30"/>
        <v>5.787426552274845E-2</v>
      </c>
      <c r="H142" s="219">
        <f t="shared" si="30"/>
        <v>5.8826731335920743E-2</v>
      </c>
      <c r="I142" s="219">
        <f t="shared" si="30"/>
        <v>6.1609722884615963E-2</v>
      </c>
      <c r="J142" s="219">
        <f t="shared" si="30"/>
        <v>6.4019635233691918E-2</v>
      </c>
      <c r="K142" s="219">
        <f t="shared" ref="K142:L142" si="34">K113/K$109</f>
        <v>6.6607751148011304E-2</v>
      </c>
      <c r="L142" s="219">
        <f t="shared" si="34"/>
        <v>6.5055637834158395E-2</v>
      </c>
    </row>
    <row r="143" spans="2:23" x14ac:dyDescent="0.25">
      <c r="B143" s="204">
        <v>5</v>
      </c>
      <c r="C143" s="33" t="s">
        <v>85</v>
      </c>
      <c r="D143" s="219">
        <f t="shared" si="30"/>
        <v>4.9915293319774158E-2</v>
      </c>
      <c r="E143" s="219">
        <f t="shared" si="30"/>
        <v>4.9850963885423802E-2</v>
      </c>
      <c r="F143" s="219">
        <f t="shared" si="30"/>
        <v>4.9576858465996361E-2</v>
      </c>
      <c r="G143" s="219">
        <f t="shared" si="30"/>
        <v>4.8215407173180028E-2</v>
      </c>
      <c r="H143" s="219">
        <f t="shared" si="30"/>
        <v>4.5633066826918735E-2</v>
      </c>
      <c r="I143" s="219">
        <f t="shared" si="30"/>
        <v>4.3897244208755737E-2</v>
      </c>
      <c r="J143" s="219">
        <f t="shared" si="30"/>
        <v>4.3444573418805497E-2</v>
      </c>
      <c r="K143" s="219">
        <f t="shared" ref="K143:L143" si="35">K114/K$109</f>
        <v>4.4552259454058586E-2</v>
      </c>
      <c r="L143" s="219">
        <f t="shared" si="35"/>
        <v>4.3846055058304405E-2</v>
      </c>
    </row>
    <row r="144" spans="2:23" x14ac:dyDescent="0.25">
      <c r="B144" s="204">
        <v>6</v>
      </c>
      <c r="C144" s="33" t="s">
        <v>86</v>
      </c>
      <c r="D144" s="219">
        <f t="shared" si="30"/>
        <v>6.040161347269481E-3</v>
      </c>
      <c r="E144" s="219">
        <f t="shared" si="30"/>
        <v>5.8959277104085666E-3</v>
      </c>
      <c r="F144" s="219">
        <f t="shared" si="30"/>
        <v>6.2767529889160897E-3</v>
      </c>
      <c r="G144" s="219">
        <f t="shared" si="30"/>
        <v>6.5383691554768922E-3</v>
      </c>
      <c r="H144" s="219">
        <f t="shared" si="30"/>
        <v>6.7864376626183606E-3</v>
      </c>
      <c r="I144" s="219">
        <f t="shared" si="30"/>
        <v>7.544418904300321E-3</v>
      </c>
      <c r="J144" s="219">
        <f t="shared" si="30"/>
        <v>8.190987991970558E-3</v>
      </c>
      <c r="K144" s="219">
        <f t="shared" ref="K144:L144" si="36">K115/K$109</f>
        <v>8.1054494684199702E-3</v>
      </c>
      <c r="L144" s="219">
        <f t="shared" si="36"/>
        <v>8.0704678616257217E-3</v>
      </c>
    </row>
    <row r="145" spans="2:12" x14ac:dyDescent="0.25">
      <c r="B145" s="204">
        <v>7</v>
      </c>
      <c r="C145" s="33" t="s">
        <v>87</v>
      </c>
      <c r="D145" s="219">
        <f t="shared" si="30"/>
        <v>2.6851874393626636E-2</v>
      </c>
      <c r="E145" s="219">
        <f t="shared" si="30"/>
        <v>2.799460834048062E-2</v>
      </c>
      <c r="F145" s="219">
        <f t="shared" si="30"/>
        <v>2.8133479340299358E-2</v>
      </c>
      <c r="G145" s="219">
        <f t="shared" si="30"/>
        <v>2.7367042941165504E-2</v>
      </c>
      <c r="H145" s="219">
        <f t="shared" si="30"/>
        <v>2.6904086395998467E-2</v>
      </c>
      <c r="I145" s="219">
        <f t="shared" si="30"/>
        <v>2.7116803862303054E-2</v>
      </c>
      <c r="J145" s="219">
        <f t="shared" si="30"/>
        <v>2.9585096529056155E-2</v>
      </c>
      <c r="K145" s="219">
        <f t="shared" ref="K145:L145" si="37">K116/K$109</f>
        <v>3.2321200703093494E-2</v>
      </c>
      <c r="L145" s="219">
        <f t="shared" si="37"/>
        <v>3.5345649286244438E-2</v>
      </c>
    </row>
    <row r="146" spans="2:12" x14ac:dyDescent="0.25">
      <c r="B146" s="204">
        <v>8</v>
      </c>
      <c r="C146" s="33" t="s">
        <v>88</v>
      </c>
      <c r="D146" s="219">
        <f t="shared" si="30"/>
        <v>1.1452809547297641E-2</v>
      </c>
      <c r="E146" s="219">
        <f t="shared" si="30"/>
        <v>1.1229580995216423E-2</v>
      </c>
      <c r="F146" s="219">
        <f t="shared" si="30"/>
        <v>1.0338456582124988E-2</v>
      </c>
      <c r="G146" s="219">
        <f t="shared" si="30"/>
        <v>9.6841097281853607E-3</v>
      </c>
      <c r="H146" s="219">
        <f t="shared" si="30"/>
        <v>8.3824043796766144E-3</v>
      </c>
      <c r="I146" s="219">
        <f t="shared" si="30"/>
        <v>8.3664629918287978E-3</v>
      </c>
      <c r="J146" s="219">
        <f t="shared" si="30"/>
        <v>9.1144830138104663E-3</v>
      </c>
      <c r="K146" s="219">
        <f t="shared" ref="K146:L146" si="38">K117/K$109</f>
        <v>1.034999803309917E-2</v>
      </c>
      <c r="L146" s="219">
        <f t="shared" si="38"/>
        <v>9.9847784675527098E-3</v>
      </c>
    </row>
    <row r="147" spans="2:12" x14ac:dyDescent="0.25">
      <c r="B147" s="204">
        <v>9</v>
      </c>
      <c r="C147" s="33" t="s">
        <v>89</v>
      </c>
      <c r="D147" s="219">
        <f t="shared" si="30"/>
        <v>1.6768267088549192E-3</v>
      </c>
      <c r="E147" s="219">
        <f t="shared" si="30"/>
        <v>1.451385534583971E-3</v>
      </c>
      <c r="F147" s="219">
        <f t="shared" si="30"/>
        <v>1.3997126523192475E-3</v>
      </c>
      <c r="G147" s="219">
        <f t="shared" si="30"/>
        <v>1.2611970931840648E-3</v>
      </c>
      <c r="H147" s="219">
        <f t="shared" si="30"/>
        <v>1.248652146539358E-3</v>
      </c>
      <c r="I147" s="219">
        <f t="shared" si="30"/>
        <v>1.2683323340276847E-3</v>
      </c>
      <c r="J147" s="219">
        <f t="shared" si="30"/>
        <v>1.4578774483526196E-3</v>
      </c>
      <c r="K147" s="219">
        <f t="shared" ref="K147:L147" si="39">K118/K$109</f>
        <v>1.7021812357462225E-3</v>
      </c>
      <c r="L147" s="219">
        <f t="shared" si="39"/>
        <v>2.4427539358698627E-3</v>
      </c>
    </row>
    <row r="148" spans="2:12" x14ac:dyDescent="0.25">
      <c r="B148" s="204">
        <v>10</v>
      </c>
      <c r="C148" s="33" t="s">
        <v>90</v>
      </c>
      <c r="D148" s="219">
        <f t="shared" si="30"/>
        <v>3.1430089180159819E-3</v>
      </c>
      <c r="E148" s="219">
        <f t="shared" si="30"/>
        <v>2.8042899767746826E-3</v>
      </c>
      <c r="F148" s="219">
        <f t="shared" si="30"/>
        <v>2.2726099405700776E-3</v>
      </c>
      <c r="G148" s="219">
        <f t="shared" si="30"/>
        <v>2.8015477446863505E-3</v>
      </c>
      <c r="H148" s="219">
        <f t="shared" si="30"/>
        <v>2.8220875988014525E-3</v>
      </c>
      <c r="I148" s="219">
        <f t="shared" si="30"/>
        <v>2.9945968875180876E-3</v>
      </c>
      <c r="J148" s="219">
        <f t="shared" si="30"/>
        <v>2.3483242339227255E-3</v>
      </c>
      <c r="K148" s="219">
        <f t="shared" ref="K148:L148" si="40">K119/K$109</f>
        <v>2.0456461904352105E-3</v>
      </c>
      <c r="L148" s="219">
        <f t="shared" si="40"/>
        <v>1.8991710048891629E-3</v>
      </c>
    </row>
    <row r="149" spans="2:12" x14ac:dyDescent="0.25">
      <c r="B149" s="204">
        <v>12</v>
      </c>
      <c r="C149" s="33" t="s">
        <v>91</v>
      </c>
      <c r="D149" s="219">
        <f t="shared" ref="D149:J158" si="41">D120/D$109</f>
        <v>2.7359102458051662E-2</v>
      </c>
      <c r="E149" s="219">
        <f t="shared" si="41"/>
        <v>2.6987238064548096E-2</v>
      </c>
      <c r="F149" s="219">
        <f t="shared" si="41"/>
        <v>2.4245709536032983E-2</v>
      </c>
      <c r="G149" s="219">
        <f t="shared" si="41"/>
        <v>2.5005944764007335E-2</v>
      </c>
      <c r="H149" s="219">
        <f t="shared" si="41"/>
        <v>2.5028910407572803E-2</v>
      </c>
      <c r="I149" s="219">
        <f t="shared" si="41"/>
        <v>2.625166687296189E-2</v>
      </c>
      <c r="J149" s="219">
        <f t="shared" si="41"/>
        <v>2.6078374818835549E-2</v>
      </c>
      <c r="K149" s="219">
        <f t="shared" ref="K149:L149" si="42">K120/K$109</f>
        <v>2.6463473371619344E-2</v>
      </c>
      <c r="L149" s="219">
        <f t="shared" si="42"/>
        <v>2.725981416430653E-2</v>
      </c>
    </row>
    <row r="150" spans="2:12" x14ac:dyDescent="0.25">
      <c r="B150" s="204">
        <v>13</v>
      </c>
      <c r="C150" s="33" t="s">
        <v>92</v>
      </c>
      <c r="D150" s="219">
        <f t="shared" si="41"/>
        <v>1.8289448220260515E-3</v>
      </c>
      <c r="E150" s="219">
        <f t="shared" si="41"/>
        <v>1.7480936939422915E-3</v>
      </c>
      <c r="F150" s="219">
        <f t="shared" si="41"/>
        <v>1.5579144869360855E-3</v>
      </c>
      <c r="G150" s="219">
        <f t="shared" si="41"/>
        <v>1.4375837765751328E-3</v>
      </c>
      <c r="H150" s="219">
        <f t="shared" si="41"/>
        <v>1.2580138182784807E-3</v>
      </c>
      <c r="I150" s="219">
        <f t="shared" si="41"/>
        <v>1.3454617692631426E-3</v>
      </c>
      <c r="J150" s="219">
        <f t="shared" si="41"/>
        <v>1.5179904217537232E-3</v>
      </c>
      <c r="K150" s="219">
        <f t="shared" ref="K150:L150" si="43">K121/K$109</f>
        <v>1.7296160281462891E-3</v>
      </c>
      <c r="L150" s="219">
        <f t="shared" si="43"/>
        <v>2.0259238063437515E-3</v>
      </c>
    </row>
    <row r="151" spans="2:12" x14ac:dyDescent="0.25">
      <c r="B151" s="204">
        <v>14</v>
      </c>
      <c r="C151" s="33" t="s">
        <v>93</v>
      </c>
      <c r="D151" s="219">
        <f t="shared" si="41"/>
        <v>5.3036337381874256E-3</v>
      </c>
      <c r="E151" s="219">
        <f t="shared" si="41"/>
        <v>5.6608791275302222E-3</v>
      </c>
      <c r="F151" s="219">
        <f t="shared" si="41"/>
        <v>6.0672953164462029E-3</v>
      </c>
      <c r="G151" s="219">
        <f t="shared" si="41"/>
        <v>6.2157371270413226E-3</v>
      </c>
      <c r="H151" s="219">
        <f t="shared" si="41"/>
        <v>6.2348185404068708E-3</v>
      </c>
      <c r="I151" s="219">
        <f t="shared" si="41"/>
        <v>6.1652994566381014E-3</v>
      </c>
      <c r="J151" s="219">
        <f t="shared" si="41"/>
        <v>6.7775596129577131E-3</v>
      </c>
      <c r="K151" s="219">
        <f t="shared" ref="K151:L151" si="44">K122/K$109</f>
        <v>7.2153167719059066E-3</v>
      </c>
      <c r="L151" s="219">
        <f t="shared" si="44"/>
        <v>7.4915505517893239E-3</v>
      </c>
    </row>
    <row r="152" spans="2:12" x14ac:dyDescent="0.25">
      <c r="B152" s="204">
        <v>15</v>
      </c>
      <c r="C152" s="33" t="s">
        <v>94</v>
      </c>
      <c r="D152" s="219">
        <f t="shared" si="41"/>
        <v>1.5318103956009819E-3</v>
      </c>
      <c r="E152" s="219">
        <f t="shared" si="41"/>
        <v>1.9234778850640791E-3</v>
      </c>
      <c r="F152" s="219">
        <f t="shared" si="41"/>
        <v>2.13769692164263E-3</v>
      </c>
      <c r="G152" s="219">
        <f t="shared" si="41"/>
        <v>2.0932302025665479E-3</v>
      </c>
      <c r="H152" s="219">
        <f t="shared" si="41"/>
        <v>1.7955887782910168E-3</v>
      </c>
      <c r="I152" s="219">
        <f t="shared" si="41"/>
        <v>1.8296934606647532E-3</v>
      </c>
      <c r="J152" s="219">
        <f t="shared" si="41"/>
        <v>1.7699181270636353E-3</v>
      </c>
      <c r="K152" s="219">
        <f t="shared" ref="K152:L152" si="45">K123/K$109</f>
        <v>1.7866487537430858E-3</v>
      </c>
      <c r="L152" s="219">
        <f t="shared" si="45"/>
        <v>1.5221682837245291E-3</v>
      </c>
    </row>
    <row r="153" spans="2:12" x14ac:dyDescent="0.25">
      <c r="B153" s="204">
        <v>16</v>
      </c>
      <c r="C153" s="33" t="s">
        <v>95</v>
      </c>
      <c r="D153" s="219">
        <f t="shared" si="41"/>
        <v>2.3807796894466291E-3</v>
      </c>
      <c r="E153" s="219">
        <f t="shared" si="41"/>
        <v>2.4896832315638292E-3</v>
      </c>
      <c r="F153" s="219">
        <f t="shared" si="41"/>
        <v>2.4262792723163027E-3</v>
      </c>
      <c r="G153" s="219">
        <f t="shared" si="41"/>
        <v>2.5648581496517018E-3</v>
      </c>
      <c r="H153" s="219">
        <f t="shared" si="41"/>
        <v>2.6653284075840661E-3</v>
      </c>
      <c r="I153" s="219">
        <f t="shared" si="41"/>
        <v>2.7097033572890143E-3</v>
      </c>
      <c r="J153" s="219">
        <f t="shared" si="41"/>
        <v>2.635333779719065E-3</v>
      </c>
      <c r="K153" s="219">
        <f t="shared" ref="K153:L153" si="46">K124/K$109</f>
        <v>2.9914250501602651E-3</v>
      </c>
      <c r="L153" s="219">
        <f t="shared" si="46"/>
        <v>3.1359686474990538E-3</v>
      </c>
    </row>
    <row r="154" spans="2:12" x14ac:dyDescent="0.25">
      <c r="B154" s="204">
        <v>17</v>
      </c>
      <c r="C154" s="33" t="s">
        <v>96</v>
      </c>
      <c r="D154" s="219">
        <f t="shared" si="41"/>
        <v>4.3833675337308781E-3</v>
      </c>
      <c r="E154" s="219">
        <f t="shared" si="41"/>
        <v>4.1471265787474745E-3</v>
      </c>
      <c r="F154" s="219">
        <f t="shared" si="41"/>
        <v>3.9502788918281528E-3</v>
      </c>
      <c r="G154" s="219">
        <f t="shared" si="41"/>
        <v>3.9191654475473105E-3</v>
      </c>
      <c r="H154" s="219">
        <f t="shared" si="41"/>
        <v>3.5163612393015555E-3</v>
      </c>
      <c r="I154" s="219">
        <f t="shared" si="41"/>
        <v>3.4222895427954985E-3</v>
      </c>
      <c r="J154" s="219">
        <f t="shared" si="41"/>
        <v>3.0880144863865231E-3</v>
      </c>
      <c r="K154" s="219">
        <f t="shared" ref="K154:L154" si="47">K125/K$109</f>
        <v>3.1275037313506153E-3</v>
      </c>
      <c r="L154" s="219">
        <f t="shared" si="47"/>
        <v>3.0074236126681987E-3</v>
      </c>
    </row>
    <row r="155" spans="2:12" x14ac:dyDescent="0.25">
      <c r="B155" s="204">
        <v>18</v>
      </c>
      <c r="C155" s="33" t="s">
        <v>97</v>
      </c>
      <c r="D155" s="219">
        <f t="shared" si="41"/>
        <v>0.12416541802323648</v>
      </c>
      <c r="E155" s="219">
        <f t="shared" si="41"/>
        <v>0.12295545131748611</v>
      </c>
      <c r="F155" s="219">
        <f t="shared" si="41"/>
        <v>0.12821742680778409</v>
      </c>
      <c r="G155" s="219">
        <f t="shared" si="41"/>
        <v>0.12837924414030388</v>
      </c>
      <c r="H155" s="219">
        <f t="shared" si="41"/>
        <v>0.13106557138823055</v>
      </c>
      <c r="I155" s="219">
        <f t="shared" si="41"/>
        <v>0.12681969020233325</v>
      </c>
      <c r="J155" s="219">
        <f t="shared" si="41"/>
        <v>0.11511427934531333</v>
      </c>
      <c r="K155" s="219">
        <f t="shared" ref="K155:L155" si="48">K126/K$109</f>
        <v>0.10677476958227854</v>
      </c>
      <c r="L155" s="219">
        <f t="shared" si="48"/>
        <v>0.10237066482283606</v>
      </c>
    </row>
    <row r="156" spans="2:12" x14ac:dyDescent="0.25">
      <c r="B156" s="204">
        <v>19</v>
      </c>
      <c r="C156" s="33" t="s">
        <v>98</v>
      </c>
      <c r="D156" s="219">
        <f t="shared" si="41"/>
        <v>9.6744521134813372E-3</v>
      </c>
      <c r="E156" s="219">
        <f t="shared" si="41"/>
        <v>1.0026123800039579E-2</v>
      </c>
      <c r="F156" s="219">
        <f t="shared" si="41"/>
        <v>1.0778483258437383E-2</v>
      </c>
      <c r="G156" s="219">
        <f t="shared" si="41"/>
        <v>1.1949094650031557E-2</v>
      </c>
      <c r="H156" s="219">
        <f t="shared" si="41"/>
        <v>1.1538301310485459E-2</v>
      </c>
      <c r="I156" s="219">
        <f t="shared" si="41"/>
        <v>1.1299701213038912E-2</v>
      </c>
      <c r="J156" s="219">
        <f t="shared" si="41"/>
        <v>1.0309575136346711E-2</v>
      </c>
      <c r="K156" s="219">
        <f t="shared" ref="K156:L156" si="49">K127/K$109</f>
        <v>9.5602529706915428E-3</v>
      </c>
      <c r="L156" s="219">
        <f t="shared" si="49"/>
        <v>1.0012384358559306E-2</v>
      </c>
    </row>
    <row r="157" spans="2:12" x14ac:dyDescent="0.25">
      <c r="B157" s="204">
        <v>20</v>
      </c>
      <c r="C157" s="33" t="s">
        <v>99</v>
      </c>
      <c r="D157" s="219">
        <f t="shared" si="41"/>
        <v>3.3145640491529962E-3</v>
      </c>
      <c r="E157" s="219">
        <f t="shared" si="41"/>
        <v>3.3047781547589556E-3</v>
      </c>
      <c r="F157" s="219">
        <f t="shared" si="41"/>
        <v>2.8558964348648231E-3</v>
      </c>
      <c r="G157" s="219">
        <f t="shared" si="41"/>
        <v>2.5766634036965951E-3</v>
      </c>
      <c r="H157" s="219">
        <f t="shared" si="41"/>
        <v>2.4856332860648564E-3</v>
      </c>
      <c r="I157" s="219">
        <f t="shared" si="41"/>
        <v>2.4903378795698458E-3</v>
      </c>
      <c r="J157" s="219">
        <f t="shared" si="41"/>
        <v>3.1730458697196407E-3</v>
      </c>
      <c r="K157" s="219">
        <f t="shared" ref="K157:L157" si="50">K128/K$109</f>
        <v>2.9805643346368111E-3</v>
      </c>
      <c r="L157" s="219">
        <f t="shared" si="50"/>
        <v>3.0650400781784236E-3</v>
      </c>
    </row>
    <row r="158" spans="2:12" x14ac:dyDescent="0.25">
      <c r="B158" s="204">
        <v>21</v>
      </c>
      <c r="C158" s="33" t="s">
        <v>100</v>
      </c>
      <c r="D158" s="219">
        <f t="shared" si="41"/>
        <v>1.8146618646940568E-3</v>
      </c>
      <c r="E158" s="219">
        <f t="shared" si="41"/>
        <v>1.853088060691648E-3</v>
      </c>
      <c r="F158" s="219">
        <f t="shared" si="41"/>
        <v>2.889929658447104E-3</v>
      </c>
      <c r="G158" s="219">
        <f t="shared" si="41"/>
        <v>3.4567710762593274E-3</v>
      </c>
      <c r="H158" s="219">
        <f t="shared" si="41"/>
        <v>4.7401439486253376E-3</v>
      </c>
      <c r="I158" s="219">
        <f t="shared" si="41"/>
        <v>4.883355084464999E-3</v>
      </c>
      <c r="J158" s="219">
        <f t="shared" si="41"/>
        <v>5.283898483285439E-3</v>
      </c>
      <c r="K158" s="219">
        <f t="shared" ref="K158:L158" si="51">K129/K$109</f>
        <v>4.5493505082580491E-3</v>
      </c>
      <c r="L158" s="219">
        <f t="shared" si="51"/>
        <v>4.113112849620011E-3</v>
      </c>
    </row>
    <row r="159" spans="2:12" x14ac:dyDescent="0.25">
      <c r="B159" s="204">
        <v>22</v>
      </c>
      <c r="C159" s="33" t="s">
        <v>101</v>
      </c>
      <c r="D159" s="219">
        <f t="shared" ref="D159:J162" si="52">D130/D$109</f>
        <v>8.0676224301449804E-3</v>
      </c>
      <c r="E159" s="219">
        <f t="shared" si="52"/>
        <v>7.9024314373278871E-3</v>
      </c>
      <c r="F159" s="219">
        <f t="shared" si="52"/>
        <v>8.5393380732359421E-3</v>
      </c>
      <c r="G159" s="219">
        <f t="shared" si="52"/>
        <v>7.6163337136254681E-3</v>
      </c>
      <c r="H159" s="219">
        <f t="shared" si="52"/>
        <v>7.6563006770714306E-3</v>
      </c>
      <c r="I159" s="219">
        <f t="shared" si="52"/>
        <v>7.4105062819253935E-3</v>
      </c>
      <c r="J159" s="219">
        <f t="shared" si="52"/>
        <v>7.3837623912472901E-3</v>
      </c>
      <c r="K159" s="219">
        <f t="shared" ref="K159:L159" si="53">K130/K$109</f>
        <v>7.7664127180071462E-3</v>
      </c>
      <c r="L159" s="219">
        <f t="shared" si="53"/>
        <v>8.0389928001271347E-3</v>
      </c>
    </row>
    <row r="160" spans="2:12" x14ac:dyDescent="0.25">
      <c r="B160" s="204">
        <v>23</v>
      </c>
      <c r="C160" s="33" t="s">
        <v>103</v>
      </c>
      <c r="D160" s="219">
        <f t="shared" si="52"/>
        <v>2.8729005459461231E-2</v>
      </c>
      <c r="E160" s="219">
        <f t="shared" si="52"/>
        <v>3.0285258748608462E-2</v>
      </c>
      <c r="F160" s="219">
        <f t="shared" si="52"/>
        <v>3.2030601970964023E-2</v>
      </c>
      <c r="G160" s="219">
        <f t="shared" si="52"/>
        <v>3.0379519809311719E-2</v>
      </c>
      <c r="H160" s="219">
        <f t="shared" si="52"/>
        <v>3.0101651109908766E-2</v>
      </c>
      <c r="I160" s="219">
        <f t="shared" si="52"/>
        <v>2.7145446787800273E-2</v>
      </c>
      <c r="J160" s="219">
        <f t="shared" si="52"/>
        <v>2.5808011550243561E-2</v>
      </c>
      <c r="K160" s="219">
        <f t="shared" ref="K160:L160" si="54">K131/K$109</f>
        <v>2.8728770704179292E-2</v>
      </c>
      <c r="L160" s="219">
        <f t="shared" si="54"/>
        <v>2.8239521737254712E-2</v>
      </c>
    </row>
    <row r="161" spans="2:12" x14ac:dyDescent="0.25">
      <c r="B161" s="204">
        <v>24</v>
      </c>
      <c r="C161" s="33" t="s">
        <v>104</v>
      </c>
      <c r="D161" s="219">
        <f t="shared" si="52"/>
        <v>1.6116925808474541E-2</v>
      </c>
      <c r="E161" s="219">
        <f t="shared" si="52"/>
        <v>1.6304582794483883E-2</v>
      </c>
      <c r="F161" s="219">
        <f t="shared" si="52"/>
        <v>1.6967625791272836E-2</v>
      </c>
      <c r="G161" s="219">
        <f t="shared" si="52"/>
        <v>1.5622668963888474E-2</v>
      </c>
      <c r="H161" s="219">
        <f t="shared" si="52"/>
        <v>1.3550189474435476E-2</v>
      </c>
      <c r="I161" s="219">
        <f t="shared" si="52"/>
        <v>1.2190045680427145E-2</v>
      </c>
      <c r="J161" s="219">
        <f t="shared" si="52"/>
        <v>1.1413119875081472E-2</v>
      </c>
      <c r="K161" s="219">
        <f t="shared" ref="K161:L161" si="55">K132/K$109</f>
        <v>1.1403484852004087E-2</v>
      </c>
      <c r="L161" s="219">
        <f t="shared" si="55"/>
        <v>1.0931890314556091E-2</v>
      </c>
    </row>
    <row r="162" spans="2:12" x14ac:dyDescent="0.25">
      <c r="B162" s="204">
        <v>25</v>
      </c>
      <c r="C162" s="33" t="s">
        <v>102</v>
      </c>
      <c r="D162" s="219">
        <f t="shared" si="52"/>
        <v>2.5610409413734606E-3</v>
      </c>
      <c r="E162" s="219">
        <f t="shared" si="52"/>
        <v>2.8114978845469774E-3</v>
      </c>
      <c r="F162" s="219">
        <f t="shared" si="52"/>
        <v>3.1968298661722485E-3</v>
      </c>
      <c r="G162" s="219">
        <f t="shared" si="52"/>
        <v>3.4320094754202468E-3</v>
      </c>
      <c r="H162" s="219">
        <f t="shared" si="52"/>
        <v>3.465152615971908E-3</v>
      </c>
      <c r="I162" s="219">
        <f t="shared" si="52"/>
        <v>3.4252668975699382E-3</v>
      </c>
      <c r="J162" s="219">
        <f t="shared" si="52"/>
        <v>3.329208515465025E-3</v>
      </c>
      <c r="K162" s="219">
        <f t="shared" ref="K162:L162" si="56">K133/K$109</f>
        <v>3.0620290137951581E-3</v>
      </c>
      <c r="L162" s="219">
        <f t="shared" si="56"/>
        <v>2.8631477887066524E-3</v>
      </c>
    </row>
    <row r="164" spans="2:12" ht="15.75" thickBot="1" x14ac:dyDescent="0.3"/>
    <row r="165" spans="2:12" x14ac:dyDescent="0.25">
      <c r="B165" s="1242" t="s">
        <v>196</v>
      </c>
      <c r="C165" s="1244"/>
    </row>
    <row r="166" spans="2:12" x14ac:dyDescent="0.25">
      <c r="B166" s="224" t="s">
        <v>197</v>
      </c>
      <c r="C166" s="225">
        <v>2022</v>
      </c>
    </row>
    <row r="167" spans="2:12" ht="15.75" thickBot="1" x14ac:dyDescent="0.3">
      <c r="B167" s="226" t="s">
        <v>198</v>
      </c>
      <c r="C167" s="227">
        <v>2026</v>
      </c>
    </row>
    <row r="170" spans="2:12" x14ac:dyDescent="0.25">
      <c r="B170" s="833" t="s">
        <v>512</v>
      </c>
      <c r="C170" s="834"/>
      <c r="D170" s="835"/>
    </row>
    <row r="171" spans="2:12" x14ac:dyDescent="0.25">
      <c r="B171" s="228" t="s">
        <v>192</v>
      </c>
      <c r="C171" s="229" t="s">
        <v>0</v>
      </c>
      <c r="D171" s="229" t="s">
        <v>199</v>
      </c>
    </row>
    <row r="172" spans="2:12" x14ac:dyDescent="0.25">
      <c r="B172" s="230" t="s">
        <v>200</v>
      </c>
      <c r="C172" s="231"/>
      <c r="D172" s="232">
        <f>SUM(D173:D196)</f>
        <v>729005936.66666639</v>
      </c>
    </row>
    <row r="173" spans="2:12" x14ac:dyDescent="0.25">
      <c r="B173" s="233">
        <v>1</v>
      </c>
      <c r="C173" s="234" t="s">
        <v>73</v>
      </c>
      <c r="D173" s="1024">
        <f>MAX(G110:K110)</f>
        <v>26673201.666666668</v>
      </c>
    </row>
    <row r="174" spans="2:12" x14ac:dyDescent="0.25">
      <c r="B174" s="233">
        <v>2</v>
      </c>
      <c r="C174" s="234" t="s">
        <v>82</v>
      </c>
      <c r="D174" s="1024">
        <f t="shared" ref="D174:D196" si="57">MAX(G111:K111)</f>
        <v>145215999.33333334</v>
      </c>
    </row>
    <row r="175" spans="2:12" x14ac:dyDescent="0.25">
      <c r="B175" s="233">
        <v>3</v>
      </c>
      <c r="C175" s="234" t="s">
        <v>83</v>
      </c>
      <c r="D175" s="1024">
        <f t="shared" si="57"/>
        <v>264168310</v>
      </c>
    </row>
    <row r="176" spans="2:12" x14ac:dyDescent="0.25">
      <c r="B176" s="233">
        <v>4</v>
      </c>
      <c r="C176" s="234" t="s">
        <v>84</v>
      </c>
      <c r="D176" s="1024">
        <f t="shared" si="57"/>
        <v>42913990</v>
      </c>
    </row>
    <row r="177" spans="2:4" x14ac:dyDescent="0.25">
      <c r="B177" s="233">
        <v>5</v>
      </c>
      <c r="C177" s="234" t="s">
        <v>85</v>
      </c>
      <c r="D177" s="1024">
        <f t="shared" si="57"/>
        <v>34947419.666666664</v>
      </c>
    </row>
    <row r="178" spans="2:4" x14ac:dyDescent="0.25">
      <c r="B178" s="233">
        <v>6</v>
      </c>
      <c r="C178" s="234" t="s">
        <v>86</v>
      </c>
      <c r="D178" s="1024">
        <f t="shared" si="57"/>
        <v>5352970.333333333</v>
      </c>
    </row>
    <row r="179" spans="2:4" x14ac:dyDescent="0.25">
      <c r="B179" s="233">
        <v>7</v>
      </c>
      <c r="C179" s="234" t="s">
        <v>87</v>
      </c>
      <c r="D179" s="1024">
        <f t="shared" si="57"/>
        <v>20823878</v>
      </c>
    </row>
    <row r="180" spans="2:4" x14ac:dyDescent="0.25">
      <c r="B180" s="233">
        <v>8</v>
      </c>
      <c r="C180" s="234" t="s">
        <v>88</v>
      </c>
      <c r="D180" s="1024">
        <f t="shared" si="57"/>
        <v>7019222</v>
      </c>
    </row>
    <row r="181" spans="2:4" x14ac:dyDescent="0.25">
      <c r="B181" s="233">
        <v>9</v>
      </c>
      <c r="C181" s="234" t="s">
        <v>89</v>
      </c>
      <c r="D181" s="1024">
        <f t="shared" si="57"/>
        <v>1096680</v>
      </c>
    </row>
    <row r="182" spans="2:4" x14ac:dyDescent="0.25">
      <c r="B182" s="233">
        <v>10</v>
      </c>
      <c r="C182" s="234" t="s">
        <v>90</v>
      </c>
      <c r="D182" s="1024">
        <f t="shared" si="57"/>
        <v>2030613.6666666667</v>
      </c>
    </row>
    <row r="183" spans="2:4" x14ac:dyDescent="0.25">
      <c r="B183" s="233">
        <v>12</v>
      </c>
      <c r="C183" s="234" t="s">
        <v>91</v>
      </c>
      <c r="D183" s="1024">
        <f t="shared" si="57"/>
        <v>18124771.666666668</v>
      </c>
    </row>
    <row r="184" spans="2:4" x14ac:dyDescent="0.25">
      <c r="B184" s="233">
        <v>13</v>
      </c>
      <c r="C184" s="234" t="s">
        <v>92</v>
      </c>
      <c r="D184" s="1024">
        <f t="shared" si="57"/>
        <v>1114355.6666666667</v>
      </c>
    </row>
    <row r="185" spans="2:4" x14ac:dyDescent="0.25">
      <c r="B185" s="233">
        <v>14</v>
      </c>
      <c r="C185" s="234" t="s">
        <v>93</v>
      </c>
      <c r="D185" s="1024">
        <f t="shared" si="57"/>
        <v>4648678.666666667</v>
      </c>
    </row>
    <row r="186" spans="2:4" x14ac:dyDescent="0.25">
      <c r="B186" s="233">
        <v>15</v>
      </c>
      <c r="C186" s="234" t="s">
        <v>94</v>
      </c>
      <c r="D186" s="1024">
        <f t="shared" si="57"/>
        <v>1517212</v>
      </c>
    </row>
    <row r="187" spans="2:4" x14ac:dyDescent="0.25">
      <c r="B187" s="233">
        <v>16</v>
      </c>
      <c r="C187" s="234" t="s">
        <v>95</v>
      </c>
      <c r="D187" s="1024">
        <f t="shared" si="57"/>
        <v>1927313</v>
      </c>
    </row>
    <row r="188" spans="2:4" x14ac:dyDescent="0.25">
      <c r="B188" s="233">
        <v>17</v>
      </c>
      <c r="C188" s="234" t="s">
        <v>96</v>
      </c>
      <c r="D188" s="1024">
        <f t="shared" si="57"/>
        <v>2840683.6666666665</v>
      </c>
    </row>
    <row r="189" spans="2:4" x14ac:dyDescent="0.25">
      <c r="B189" s="233">
        <v>18</v>
      </c>
      <c r="C189" s="234" t="s">
        <v>97</v>
      </c>
      <c r="D189" s="1024">
        <f t="shared" si="57"/>
        <v>93051652.666666672</v>
      </c>
    </row>
    <row r="190" spans="2:4" x14ac:dyDescent="0.25">
      <c r="B190" s="233">
        <v>19</v>
      </c>
      <c r="C190" s="234" t="s">
        <v>98</v>
      </c>
      <c r="D190" s="1024">
        <f t="shared" si="57"/>
        <v>8660925</v>
      </c>
    </row>
    <row r="191" spans="2:4" x14ac:dyDescent="0.25">
      <c r="B191" s="233">
        <v>20</v>
      </c>
      <c r="C191" s="234" t="s">
        <v>99</v>
      </c>
      <c r="D191" s="1024">
        <f t="shared" si="57"/>
        <v>2073647.3333333333</v>
      </c>
    </row>
    <row r="192" spans="2:4" x14ac:dyDescent="0.25">
      <c r="B192" s="233">
        <v>21</v>
      </c>
      <c r="C192" s="234" t="s">
        <v>100</v>
      </c>
      <c r="D192" s="1024">
        <f t="shared" si="57"/>
        <v>3453130.6666666665</v>
      </c>
    </row>
    <row r="193" spans="2:4" x14ac:dyDescent="0.25">
      <c r="B193" s="233">
        <v>22</v>
      </c>
      <c r="C193" s="234" t="s">
        <v>101</v>
      </c>
      <c r="D193" s="1024">
        <f t="shared" si="57"/>
        <v>5520459.666666667</v>
      </c>
    </row>
    <row r="194" spans="2:4" x14ac:dyDescent="0.25">
      <c r="B194" s="233">
        <v>23</v>
      </c>
      <c r="C194" s="234" t="s">
        <v>103</v>
      </c>
      <c r="D194" s="1024">
        <f t="shared" si="57"/>
        <v>22019638.333333332</v>
      </c>
    </row>
    <row r="195" spans="2:4" x14ac:dyDescent="0.25">
      <c r="B195" s="233">
        <v>24</v>
      </c>
      <c r="C195" s="234" t="s">
        <v>104</v>
      </c>
      <c r="D195" s="1024">
        <f t="shared" si="57"/>
        <v>11323599.666666666</v>
      </c>
    </row>
    <row r="196" spans="2:4" x14ac:dyDescent="0.25">
      <c r="B196" s="233">
        <v>25</v>
      </c>
      <c r="C196" s="234" t="s">
        <v>102</v>
      </c>
      <c r="D196" s="1024">
        <f t="shared" si="57"/>
        <v>2487584</v>
      </c>
    </row>
  </sheetData>
  <sheetProtection selectLockedCells="1"/>
  <mergeCells count="18">
    <mergeCell ref="B165:C165"/>
    <mergeCell ref="B9:C9"/>
    <mergeCell ref="B10:C10"/>
    <mergeCell ref="B11:C11"/>
    <mergeCell ref="B15:B17"/>
    <mergeCell ref="C15:C17"/>
    <mergeCell ref="B14:Q14"/>
    <mergeCell ref="B47:N47"/>
    <mergeCell ref="B77:N77"/>
    <mergeCell ref="B107:L107"/>
    <mergeCell ref="B136:L136"/>
    <mergeCell ref="B8:C8"/>
    <mergeCell ref="B48:C48"/>
    <mergeCell ref="B3:C3"/>
    <mergeCell ref="B4:C4"/>
    <mergeCell ref="B5:C5"/>
    <mergeCell ref="B6:C6"/>
    <mergeCell ref="B7:C7"/>
  </mergeCells>
  <conditionalFormatting sqref="H19:K42">
    <cfRule type="containsText" dxfId="5" priority="1" operator="containsText" text="True">
      <formula>NOT(ISERROR(SEARCH("True",H19)))</formula>
    </cfRule>
  </conditionalFormatting>
  <conditionalFormatting sqref="N19:N42">
    <cfRule type="containsText" dxfId="4" priority="2" operator="containsText" text="True">
      <formula>NOT(ISERROR(SEARCH("True",N19)))</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E3CD-BCE0-4674-8E25-983D84319169}">
  <sheetPr>
    <tabColor theme="8" tint="0.39997558519241921"/>
  </sheetPr>
  <dimension ref="B2:T196"/>
  <sheetViews>
    <sheetView topLeftCell="A17" workbookViewId="0">
      <selection activeCell="N19" sqref="N19:N42"/>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3" width="12.5703125" bestFit="1" customWidth="1"/>
    <col min="14" max="14" width="12.7109375" customWidth="1"/>
    <col min="15" max="15" width="16.140625" customWidth="1"/>
    <col min="16" max="16" width="13.5703125" customWidth="1"/>
    <col min="17" max="17" width="11.42578125" customWidth="1"/>
    <col min="19" max="19" width="0" hidden="1" customWidth="1"/>
  </cols>
  <sheetData>
    <row r="2" spans="2:17" x14ac:dyDescent="0.25">
      <c r="E2" t="s">
        <v>176</v>
      </c>
      <c r="N2" s="830" t="s">
        <v>528</v>
      </c>
      <c r="O2" s="889"/>
      <c r="P2" s="890"/>
    </row>
    <row r="3" spans="2:17" x14ac:dyDescent="0.25">
      <c r="B3" s="1327" t="s">
        <v>175</v>
      </c>
      <c r="C3" s="1328"/>
      <c r="D3" s="198">
        <f>'2-Assumptions'!C4</f>
        <v>2027</v>
      </c>
      <c r="E3" t="s">
        <v>178</v>
      </c>
      <c r="N3" s="37" t="s">
        <v>75</v>
      </c>
      <c r="O3" s="37" t="s">
        <v>529</v>
      </c>
      <c r="P3" s="37" t="s">
        <v>530</v>
      </c>
    </row>
    <row r="4" spans="2:17" x14ac:dyDescent="0.25">
      <c r="B4" s="1327" t="s">
        <v>304</v>
      </c>
      <c r="C4" s="1328"/>
      <c r="D4" s="443">
        <f>'2-Assumptions'!D22</f>
        <v>0.115</v>
      </c>
      <c r="N4" s="887">
        <v>1</v>
      </c>
      <c r="O4" s="204" t="s">
        <v>519</v>
      </c>
      <c r="P4" s="888">
        <v>1</v>
      </c>
    </row>
    <row r="5" spans="2:17" x14ac:dyDescent="0.25">
      <c r="B5" s="1325" t="s">
        <v>535</v>
      </c>
      <c r="C5" s="1325"/>
      <c r="D5" s="200">
        <f>D3-1</f>
        <v>2026</v>
      </c>
      <c r="E5" t="s">
        <v>179</v>
      </c>
      <c r="N5" s="887">
        <v>2</v>
      </c>
      <c r="O5" s="204" t="s">
        <v>531</v>
      </c>
      <c r="P5" s="888">
        <v>0.75</v>
      </c>
    </row>
    <row r="6" spans="2:17" x14ac:dyDescent="0.25">
      <c r="B6" s="1325" t="s">
        <v>180</v>
      </c>
      <c r="C6" s="1325"/>
      <c r="D6" s="198">
        <f>D3</f>
        <v>2027</v>
      </c>
      <c r="E6" t="s">
        <v>181</v>
      </c>
      <c r="N6" s="887">
        <v>3</v>
      </c>
      <c r="O6" s="204" t="s">
        <v>521</v>
      </c>
      <c r="P6" s="888">
        <v>0.5</v>
      </c>
    </row>
    <row r="7" spans="2:17" x14ac:dyDescent="0.25">
      <c r="B7" s="1325" t="s">
        <v>323</v>
      </c>
      <c r="C7" s="1325"/>
      <c r="D7" s="201">
        <f>'2-Assumptions'!E22</f>
        <v>4159367.8400000003</v>
      </c>
      <c r="E7" t="s">
        <v>183</v>
      </c>
      <c r="N7" s="887">
        <v>4</v>
      </c>
      <c r="O7" s="204" t="s">
        <v>532</v>
      </c>
      <c r="P7" s="888">
        <v>0.25</v>
      </c>
    </row>
    <row r="8" spans="2:17" x14ac:dyDescent="0.25">
      <c r="B8" s="1325" t="s">
        <v>184</v>
      </c>
      <c r="C8" s="1325"/>
      <c r="D8" s="443">
        <f>'2-Assumptions'!D35</f>
        <v>0.5</v>
      </c>
      <c r="E8" t="s">
        <v>185</v>
      </c>
    </row>
    <row r="9" spans="2:17" x14ac:dyDescent="0.25">
      <c r="B9" s="1325" t="s">
        <v>186</v>
      </c>
      <c r="C9" s="1325"/>
      <c r="D9" s="202">
        <f>'2-Assumptions'!D42</f>
        <v>2079683.9200000002</v>
      </c>
      <c r="E9" t="s">
        <v>187</v>
      </c>
    </row>
    <row r="10" spans="2:17" x14ac:dyDescent="0.25">
      <c r="B10" s="1325" t="s">
        <v>188</v>
      </c>
      <c r="C10" s="1325"/>
      <c r="D10" s="202">
        <f>O18</f>
        <v>2013511.9084544606</v>
      </c>
      <c r="E10" t="s">
        <v>189</v>
      </c>
    </row>
    <row r="11" spans="2:17" x14ac:dyDescent="0.25">
      <c r="B11" s="1325" t="s">
        <v>453</v>
      </c>
      <c r="C11" s="1325"/>
      <c r="D11" s="202">
        <f>D7-D10</f>
        <v>2145855.9315455398</v>
      </c>
      <c r="E11" t="s">
        <v>190</v>
      </c>
    </row>
    <row r="13" spans="2:17" ht="15.75" thickBot="1" x14ac:dyDescent="0.3"/>
    <row r="14" spans="2:17" ht="19.5" thickBot="1" x14ac:dyDescent="0.35">
      <c r="B14" s="1335" t="s">
        <v>575</v>
      </c>
      <c r="C14" s="1336"/>
      <c r="D14" s="1336"/>
      <c r="E14" s="1336"/>
      <c r="F14" s="1336"/>
      <c r="G14" s="1336"/>
      <c r="H14" s="1336"/>
      <c r="I14" s="1336"/>
      <c r="J14" s="1336"/>
      <c r="K14" s="1336"/>
      <c r="L14" s="1336"/>
      <c r="M14" s="1336"/>
      <c r="N14" s="1336"/>
      <c r="O14" s="1336"/>
      <c r="P14" s="1336"/>
      <c r="Q14" s="1337"/>
    </row>
    <row r="15" spans="2:17" x14ac:dyDescent="0.25">
      <c r="B15" s="1329" t="s">
        <v>192</v>
      </c>
      <c r="C15" s="1332" t="s">
        <v>0</v>
      </c>
      <c r="D15" s="841" t="s">
        <v>516</v>
      </c>
      <c r="E15" s="842"/>
      <c r="F15" s="842"/>
      <c r="G15" s="842"/>
      <c r="H15" s="843" t="s">
        <v>536</v>
      </c>
      <c r="I15" s="844"/>
      <c r="J15" s="844"/>
      <c r="K15" s="845"/>
      <c r="L15" s="846" t="s">
        <v>517</v>
      </c>
      <c r="M15" s="847"/>
      <c r="N15" s="847"/>
      <c r="O15" s="847"/>
      <c r="P15" s="847"/>
      <c r="Q15" s="848"/>
    </row>
    <row r="16" spans="2:17" x14ac:dyDescent="0.25">
      <c r="B16" s="1330"/>
      <c r="C16" s="1333"/>
      <c r="D16" s="849"/>
      <c r="E16" s="885"/>
      <c r="F16" s="885"/>
      <c r="G16" s="885"/>
      <c r="H16" s="836">
        <v>1</v>
      </c>
      <c r="I16" s="837">
        <v>2</v>
      </c>
      <c r="J16" s="837">
        <v>3</v>
      </c>
      <c r="K16" s="838">
        <v>4</v>
      </c>
      <c r="L16" s="886"/>
      <c r="Q16" s="450"/>
    </row>
    <row r="17" spans="2:17" ht="60" x14ac:dyDescent="0.25">
      <c r="B17" s="1331"/>
      <c r="C17" s="1334"/>
      <c r="D17" s="850" t="s">
        <v>511</v>
      </c>
      <c r="E17" s="851" t="s">
        <v>675</v>
      </c>
      <c r="F17" s="851" t="s">
        <v>676</v>
      </c>
      <c r="G17" s="839" t="s">
        <v>518</v>
      </c>
      <c r="H17" s="850" t="s">
        <v>519</v>
      </c>
      <c r="I17" s="852" t="s">
        <v>520</v>
      </c>
      <c r="J17" s="852" t="s">
        <v>521</v>
      </c>
      <c r="K17" s="853" t="s">
        <v>522</v>
      </c>
      <c r="L17" s="854" t="s">
        <v>537</v>
      </c>
      <c r="M17" s="852" t="s">
        <v>523</v>
      </c>
      <c r="N17" s="851" t="s">
        <v>524</v>
      </c>
      <c r="O17" s="851" t="s">
        <v>525</v>
      </c>
      <c r="P17" s="851" t="s">
        <v>526</v>
      </c>
      <c r="Q17" s="855" t="s">
        <v>527</v>
      </c>
    </row>
    <row r="18" spans="2:17" x14ac:dyDescent="0.25">
      <c r="B18" s="856" t="s">
        <v>200</v>
      </c>
      <c r="C18" s="857"/>
      <c r="D18" s="858">
        <f>SUM(D19:D42)</f>
        <v>480759387.66666681</v>
      </c>
      <c r="E18" s="859">
        <f>SUM(E19:E42)</f>
        <v>472400234.33333337</v>
      </c>
      <c r="F18" s="859">
        <f>SUM(F19:F42)</f>
        <v>523305162.66666669</v>
      </c>
      <c r="G18" s="860">
        <f t="shared" ref="G18:G42" si="0">F18/D18</f>
        <v>1.0884970238573872</v>
      </c>
      <c r="H18" s="861"/>
      <c r="I18" s="862"/>
      <c r="J18" s="862"/>
      <c r="K18" s="863"/>
      <c r="L18" s="864"/>
      <c r="M18" s="217"/>
      <c r="N18" s="865">
        <f>SUM(N19:N42)</f>
        <v>1</v>
      </c>
      <c r="O18" s="866">
        <f>SUM(O19:O42)</f>
        <v>2013511.9084544606</v>
      </c>
      <c r="P18" s="866">
        <f>SUM(P19:P42)</f>
        <v>2145855.9315455398</v>
      </c>
      <c r="Q18" s="867">
        <f>SUM(Q19:Q42)</f>
        <v>4159367.8399999989</v>
      </c>
    </row>
    <row r="19" spans="2:17" x14ac:dyDescent="0.25">
      <c r="B19" s="868">
        <v>1</v>
      </c>
      <c r="C19" s="883" t="s">
        <v>73</v>
      </c>
      <c r="D19" s="1022">
        <f>MAX(G110:K110)</f>
        <v>25434525</v>
      </c>
      <c r="E19" s="1023">
        <f>K110</f>
        <v>20137826.333333332</v>
      </c>
      <c r="F19" s="1023">
        <f>L110</f>
        <v>22264885.666666668</v>
      </c>
      <c r="G19" s="869">
        <f t="shared" si="0"/>
        <v>0.87538043925202724</v>
      </c>
      <c r="H19" s="870" t="b">
        <f>G19&gt;=0.95</f>
        <v>0</v>
      </c>
      <c r="I19" s="33" t="b">
        <f>AND(G19&gt;=0.9,G19&lt;=0.9499)</f>
        <v>0</v>
      </c>
      <c r="J19" s="33" t="b">
        <f>AND(G19&gt;=0.85,G19&lt;=0.8999)</f>
        <v>1</v>
      </c>
      <c r="K19" s="871" t="b">
        <f>F19&gt;E19</f>
        <v>1</v>
      </c>
      <c r="L19" s="870" cm="1">
        <f t="array" ref="L19">IFERROR(_xlfn.IFS(G19&gt;=0.95,1,AND(G19&gt;=0.9,G19&lt;=0.9499),2,AND(G19&gt;=0.85,G19&lt;=0.8999),3,F19&gt;E19,4),0)</f>
        <v>3</v>
      </c>
      <c r="M19" s="872">
        <f>_xlfn.XLOOKUP(L19,$N$4:$N$7,$P$4:$P$7,0%)</f>
        <v>0.5</v>
      </c>
      <c r="N19" s="1039">
        <f>L139</f>
        <v>4.254665777270171E-2</v>
      </c>
      <c r="O19" s="873">
        <f>M19*N19*$D$9</f>
        <v>44241.800009815386</v>
      </c>
      <c r="P19" s="873">
        <f>$D$11*N19</f>
        <v>91298.997948990102</v>
      </c>
      <c r="Q19" s="874">
        <f>SUM(O19:P19)</f>
        <v>135540.79795880549</v>
      </c>
    </row>
    <row r="20" spans="2:17" x14ac:dyDescent="0.25">
      <c r="B20" s="868">
        <v>2</v>
      </c>
      <c r="C20" s="883" t="s">
        <v>82</v>
      </c>
      <c r="D20" s="1022">
        <f t="shared" ref="D20:D42" si="1">MAX(G111:K111)</f>
        <v>108953178.66666667</v>
      </c>
      <c r="E20" s="1023">
        <f t="shared" ref="E20:E42" si="2">K111</f>
        <v>108953178.66666667</v>
      </c>
      <c r="F20" s="1023">
        <f t="shared" ref="F20:F42" si="3">L111</f>
        <v>121930087.66666667</v>
      </c>
      <c r="G20" s="869">
        <f t="shared" si="0"/>
        <v>1.1191053731410792</v>
      </c>
      <c r="H20" s="870" t="b">
        <f t="shared" ref="H20:H42" si="4">G20&gt;=0.95</f>
        <v>1</v>
      </c>
      <c r="I20" s="33" t="b">
        <f t="shared" ref="I20:I42" si="5">AND(G20&gt;=0.9,G20&lt;=0.9499)</f>
        <v>0</v>
      </c>
      <c r="J20" s="33" t="b">
        <f t="shared" ref="J20:J42" si="6">AND(G20&gt;=0.85,G20&lt;=0.8999)</f>
        <v>0</v>
      </c>
      <c r="K20" s="871" t="b">
        <f t="shared" ref="K20:K42" si="7">F20&gt;E20</f>
        <v>1</v>
      </c>
      <c r="L20" s="870" cm="1">
        <f t="array" ref="L20">IFERROR(_xlfn.IFS(G20&gt;=0.95,1,AND(G20&gt;=0.9,G20&lt;=0.9499),2,AND(G20&gt;=0.85,G20&lt;=0.8999),3,F20&gt;E20,4),0)</f>
        <v>1</v>
      </c>
      <c r="M20" s="872">
        <f t="shared" ref="M20:M42" si="8">_xlfn.XLOOKUP(L20,$N$4:$N$7,$P$4:$P$7,0%)</f>
        <v>1</v>
      </c>
      <c r="N20" s="1039">
        <f t="shared" ref="N20:N42" si="9">L140</f>
        <v>0.23299997088760488</v>
      </c>
      <c r="O20" s="873">
        <f t="shared" ref="O20:O42" si="10">M20*N20*$D$9</f>
        <v>484566.29281542002</v>
      </c>
      <c r="P20" s="873">
        <f t="shared" ref="P20:P42" si="11">$D$11*N20</f>
        <v>499984.369579105</v>
      </c>
      <c r="Q20" s="874">
        <f t="shared" ref="Q20:Q42" si="12">SUM(O20:P20)</f>
        <v>984550.66239452502</v>
      </c>
    </row>
    <row r="21" spans="2:17" x14ac:dyDescent="0.25">
      <c r="B21" s="868">
        <v>3</v>
      </c>
      <c r="C21" s="883" t="s">
        <v>83</v>
      </c>
      <c r="D21" s="1022">
        <f t="shared" si="1"/>
        <v>169287312.66666666</v>
      </c>
      <c r="E21" s="1023">
        <f t="shared" si="2"/>
        <v>169287312.66666666</v>
      </c>
      <c r="F21" s="1023">
        <f t="shared" si="3"/>
        <v>183578098</v>
      </c>
      <c r="G21" s="869">
        <f t="shared" si="0"/>
        <v>1.084417344148362</v>
      </c>
      <c r="H21" s="870" t="b">
        <f t="shared" si="4"/>
        <v>1</v>
      </c>
      <c r="I21" s="33" t="b">
        <f t="shared" si="5"/>
        <v>0</v>
      </c>
      <c r="J21" s="33" t="b">
        <f t="shared" si="6"/>
        <v>0</v>
      </c>
      <c r="K21" s="871" t="b">
        <f t="shared" si="7"/>
        <v>1</v>
      </c>
      <c r="L21" s="870" cm="1">
        <f t="array" ref="L21">IFERROR(_xlfn.IFS(G21&gt;=0.95,1,AND(G21&gt;=0.9,G21&lt;=0.9499),2,AND(G21&gt;=0.85,G21&lt;=0.8999),3,F21&gt;E21,4),0)</f>
        <v>1</v>
      </c>
      <c r="M21" s="872">
        <f t="shared" si="8"/>
        <v>1</v>
      </c>
      <c r="N21" s="1039">
        <f t="shared" si="9"/>
        <v>0.35080505811278423</v>
      </c>
      <c r="O21" s="873">
        <f t="shared" si="10"/>
        <v>729563.63841182296</v>
      </c>
      <c r="P21" s="873">
        <f t="shared" si="11"/>
        <v>752777.11476749578</v>
      </c>
      <c r="Q21" s="874">
        <f t="shared" si="12"/>
        <v>1482340.7531793187</v>
      </c>
    </row>
    <row r="22" spans="2:17" x14ac:dyDescent="0.25">
      <c r="B22" s="868">
        <v>4</v>
      </c>
      <c r="C22" s="883" t="s">
        <v>84</v>
      </c>
      <c r="D22" s="1022">
        <f t="shared" si="1"/>
        <v>26536115.666666668</v>
      </c>
      <c r="E22" s="1023">
        <f t="shared" si="2"/>
        <v>26536115.666666668</v>
      </c>
      <c r="F22" s="1023">
        <f t="shared" si="3"/>
        <v>30183706.333333332</v>
      </c>
      <c r="G22" s="869">
        <f t="shared" si="0"/>
        <v>1.1374575959980677</v>
      </c>
      <c r="H22" s="870" t="b">
        <f t="shared" si="4"/>
        <v>1</v>
      </c>
      <c r="I22" s="33" t="b">
        <f t="shared" si="5"/>
        <v>0</v>
      </c>
      <c r="J22" s="33" t="b">
        <f t="shared" si="6"/>
        <v>0</v>
      </c>
      <c r="K22" s="871" t="b">
        <f t="shared" si="7"/>
        <v>1</v>
      </c>
      <c r="L22" s="870" cm="1">
        <f t="array" ref="L22">IFERROR(_xlfn.IFS(G22&gt;=0.95,1,AND(G22&gt;=0.9,G22&lt;=0.9499),2,AND(G22&gt;=0.85,G22&lt;=0.8999),3,F22&gt;E22,4),0)</f>
        <v>1</v>
      </c>
      <c r="M22" s="872">
        <f t="shared" si="8"/>
        <v>1</v>
      </c>
      <c r="N22" s="1039">
        <f t="shared" si="9"/>
        <v>5.7678976793431057E-2</v>
      </c>
      <c r="O22" s="873">
        <f t="shared" si="10"/>
        <v>119954.04055935174</v>
      </c>
      <c r="P22" s="873">
        <f t="shared" si="11"/>
        <v>123770.77447766157</v>
      </c>
      <c r="Q22" s="874">
        <f t="shared" si="12"/>
        <v>243724.81503701332</v>
      </c>
    </row>
    <row r="23" spans="2:17" x14ac:dyDescent="0.25">
      <c r="B23" s="868">
        <v>5</v>
      </c>
      <c r="C23" s="883" t="s">
        <v>85</v>
      </c>
      <c r="D23" s="1022">
        <f t="shared" si="1"/>
        <v>22860645</v>
      </c>
      <c r="E23" s="1023">
        <f t="shared" si="2"/>
        <v>22860645</v>
      </c>
      <c r="F23" s="1023">
        <f t="shared" si="3"/>
        <v>25399031.666666668</v>
      </c>
      <c r="G23" s="869">
        <f t="shared" si="0"/>
        <v>1.1110374036544755</v>
      </c>
      <c r="H23" s="870" t="b">
        <f t="shared" si="4"/>
        <v>1</v>
      </c>
      <c r="I23" s="33" t="b">
        <f t="shared" si="5"/>
        <v>0</v>
      </c>
      <c r="J23" s="33" t="b">
        <f t="shared" si="6"/>
        <v>0</v>
      </c>
      <c r="K23" s="871" t="b">
        <f t="shared" si="7"/>
        <v>1</v>
      </c>
      <c r="L23" s="870" cm="1">
        <f t="array" ref="L23">IFERROR(_xlfn.IFS(G23&gt;=0.95,1,AND(G23&gt;=0.9,G23&lt;=0.9499),2,AND(G23&gt;=0.85,G23&lt;=0.8999),3,F23&gt;E23,4),0)</f>
        <v>1</v>
      </c>
      <c r="M23" s="872">
        <f t="shared" si="8"/>
        <v>1</v>
      </c>
      <c r="N23" s="1039">
        <f t="shared" si="9"/>
        <v>4.8535794176456967E-2</v>
      </c>
      <c r="O23" s="873">
        <f t="shared" si="10"/>
        <v>100939.1106932072</v>
      </c>
      <c r="P23" s="873">
        <f t="shared" si="11"/>
        <v>104150.82182582364</v>
      </c>
      <c r="Q23" s="874">
        <f t="shared" si="12"/>
        <v>205089.93251903084</v>
      </c>
    </row>
    <row r="24" spans="2:17" x14ac:dyDescent="0.25">
      <c r="B24" s="868">
        <v>6</v>
      </c>
      <c r="C24" s="883" t="s">
        <v>86</v>
      </c>
      <c r="D24" s="1022">
        <f t="shared" si="1"/>
        <v>4453253.666666667</v>
      </c>
      <c r="E24" s="1023">
        <f t="shared" si="2"/>
        <v>4453253.666666667</v>
      </c>
      <c r="F24" s="1023">
        <f t="shared" si="3"/>
        <v>4653414</v>
      </c>
      <c r="G24" s="869">
        <f t="shared" si="0"/>
        <v>1.0449469867013339</v>
      </c>
      <c r="H24" s="870" t="b">
        <f t="shared" si="4"/>
        <v>1</v>
      </c>
      <c r="I24" s="33" t="b">
        <f t="shared" si="5"/>
        <v>0</v>
      </c>
      <c r="J24" s="33" t="b">
        <f t="shared" si="6"/>
        <v>0</v>
      </c>
      <c r="K24" s="871" t="b">
        <f t="shared" si="7"/>
        <v>1</v>
      </c>
      <c r="L24" s="870" cm="1">
        <f t="array" ref="L24">IFERROR(_xlfn.IFS(G24&gt;=0.95,1,AND(G24&gt;=0.9,G24&lt;=0.9499),2,AND(G24&gt;=0.85,G24&lt;=0.8999),3,F24&gt;E24,4),0)</f>
        <v>1</v>
      </c>
      <c r="M24" s="872">
        <f t="shared" si="8"/>
        <v>1</v>
      </c>
      <c r="N24" s="1039">
        <f t="shared" si="9"/>
        <v>8.8923525544580134E-3</v>
      </c>
      <c r="O24" s="873">
        <f t="shared" si="10"/>
        <v>18493.282618477257</v>
      </c>
      <c r="P24" s="873">
        <f t="shared" si="11"/>
        <v>19081.707474377861</v>
      </c>
      <c r="Q24" s="874">
        <f t="shared" si="12"/>
        <v>37574.990092855121</v>
      </c>
    </row>
    <row r="25" spans="2:17" x14ac:dyDescent="0.25">
      <c r="B25" s="868">
        <v>7</v>
      </c>
      <c r="C25" s="883" t="s">
        <v>87</v>
      </c>
      <c r="D25" s="1022">
        <f t="shared" si="1"/>
        <v>14554302.333333334</v>
      </c>
      <c r="E25" s="1023">
        <f t="shared" si="2"/>
        <v>14554302.333333334</v>
      </c>
      <c r="F25" s="1023">
        <f t="shared" si="3"/>
        <v>19079473.333333332</v>
      </c>
      <c r="G25" s="869">
        <f t="shared" si="0"/>
        <v>1.3109163803500301</v>
      </c>
      <c r="H25" s="870" t="b">
        <f t="shared" si="4"/>
        <v>1</v>
      </c>
      <c r="I25" s="33" t="b">
        <f t="shared" si="5"/>
        <v>0</v>
      </c>
      <c r="J25" s="33" t="b">
        <f t="shared" si="6"/>
        <v>0</v>
      </c>
      <c r="K25" s="871" t="b">
        <f t="shared" si="7"/>
        <v>1</v>
      </c>
      <c r="L25" s="870" cm="1">
        <f t="array" ref="L25">IFERROR(_xlfn.IFS(G25&gt;=0.95,1,AND(G25&gt;=0.9,G25&lt;=0.9499),2,AND(G25&gt;=0.85,G25&lt;=0.8999),3,F25&gt;E25,4),0)</f>
        <v>1</v>
      </c>
      <c r="M25" s="872">
        <f t="shared" si="8"/>
        <v>1</v>
      </c>
      <c r="N25" s="1039">
        <f t="shared" si="9"/>
        <v>3.6459554948985888E-2</v>
      </c>
      <c r="O25" s="873">
        <f t="shared" si="10"/>
        <v>75824.350157762383</v>
      </c>
      <c r="P25" s="873">
        <f t="shared" si="11"/>
        <v>78236.952248791902</v>
      </c>
      <c r="Q25" s="874">
        <f t="shared" si="12"/>
        <v>154061.30240655428</v>
      </c>
    </row>
    <row r="26" spans="2:17" x14ac:dyDescent="0.25">
      <c r="B26" s="868">
        <v>8</v>
      </c>
      <c r="C26" s="883" t="s">
        <v>88</v>
      </c>
      <c r="D26" s="1022">
        <f t="shared" si="1"/>
        <v>5404413.333333333</v>
      </c>
      <c r="E26" s="1023">
        <f t="shared" si="2"/>
        <v>5404413.333333333</v>
      </c>
      <c r="F26" s="1023">
        <f t="shared" si="3"/>
        <v>5902112.333333333</v>
      </c>
      <c r="G26" s="869">
        <f t="shared" si="0"/>
        <v>1.0920912168079915</v>
      </c>
      <c r="H26" s="870" t="b">
        <f t="shared" si="4"/>
        <v>1</v>
      </c>
      <c r="I26" s="33" t="b">
        <f t="shared" si="5"/>
        <v>0</v>
      </c>
      <c r="J26" s="33" t="b">
        <f t="shared" si="6"/>
        <v>0</v>
      </c>
      <c r="K26" s="871" t="b">
        <f t="shared" si="7"/>
        <v>1</v>
      </c>
      <c r="L26" s="870" cm="1">
        <f t="array" ref="L26">IFERROR(_xlfn.IFS(G26&gt;=0.95,1,AND(G26&gt;=0.9,G26&lt;=0.9499),2,AND(G26&gt;=0.85,G26&lt;=0.8999),3,F26&gt;E26,4),0)</f>
        <v>1</v>
      </c>
      <c r="M26" s="872">
        <f t="shared" si="8"/>
        <v>1</v>
      </c>
      <c r="N26" s="1039">
        <f t="shared" si="9"/>
        <v>1.1278528771352563E-2</v>
      </c>
      <c r="O26" s="873">
        <f t="shared" si="10"/>
        <v>23455.774927039285</v>
      </c>
      <c r="P26" s="873">
        <f t="shared" si="11"/>
        <v>24202.097863113926</v>
      </c>
      <c r="Q26" s="874">
        <f t="shared" si="12"/>
        <v>47657.872790153211</v>
      </c>
    </row>
    <row r="27" spans="2:17" x14ac:dyDescent="0.25">
      <c r="B27" s="868">
        <v>9</v>
      </c>
      <c r="C27" s="883" t="s">
        <v>89</v>
      </c>
      <c r="D27" s="1022">
        <f t="shared" si="1"/>
        <v>611656</v>
      </c>
      <c r="E27" s="1023">
        <f t="shared" si="2"/>
        <v>611656</v>
      </c>
      <c r="F27" s="1023">
        <f t="shared" si="3"/>
        <v>1147297.6666666667</v>
      </c>
      <c r="G27" s="869">
        <f t="shared" si="0"/>
        <v>1.8757237183427724</v>
      </c>
      <c r="H27" s="870" t="b">
        <f t="shared" si="4"/>
        <v>1</v>
      </c>
      <c r="I27" s="33" t="b">
        <f t="shared" si="5"/>
        <v>0</v>
      </c>
      <c r="J27" s="33" t="b">
        <f t="shared" si="6"/>
        <v>0</v>
      </c>
      <c r="K27" s="871" t="b">
        <f t="shared" si="7"/>
        <v>1</v>
      </c>
      <c r="L27" s="870" cm="1">
        <f t="array" ref="L27">IFERROR(_xlfn.IFS(G27&gt;=0.95,1,AND(G27&gt;=0.9,G27&lt;=0.9499),2,AND(G27&gt;=0.85,G27&lt;=0.8999),3,F27&gt;E27,4),0)</f>
        <v>1</v>
      </c>
      <c r="M27" s="872">
        <f t="shared" si="8"/>
        <v>1</v>
      </c>
      <c r="N27" s="1039">
        <f t="shared" si="9"/>
        <v>2.1924065507403926E-3</v>
      </c>
      <c r="O27" s="873">
        <f t="shared" si="10"/>
        <v>4559.5126496774592</v>
      </c>
      <c r="P27" s="873">
        <f t="shared" si="11"/>
        <v>4704.5886012655692</v>
      </c>
      <c r="Q27" s="874">
        <f t="shared" si="12"/>
        <v>9264.1012509430293</v>
      </c>
    </row>
    <row r="28" spans="2:17" x14ac:dyDescent="0.25">
      <c r="B28" s="868">
        <v>10</v>
      </c>
      <c r="C28" s="883" t="s">
        <v>90</v>
      </c>
      <c r="D28" s="1022">
        <f t="shared" si="1"/>
        <v>1133332</v>
      </c>
      <c r="E28" s="1023">
        <f t="shared" si="2"/>
        <v>945036</v>
      </c>
      <c r="F28" s="1023">
        <f t="shared" si="3"/>
        <v>904267.33333333337</v>
      </c>
      <c r="G28" s="869">
        <f t="shared" si="0"/>
        <v>0.79788387986338816</v>
      </c>
      <c r="H28" s="870" t="b">
        <f t="shared" si="4"/>
        <v>0</v>
      </c>
      <c r="I28" s="33" t="b">
        <f t="shared" si="5"/>
        <v>0</v>
      </c>
      <c r="J28" s="33" t="b">
        <f t="shared" si="6"/>
        <v>0</v>
      </c>
      <c r="K28" s="871" t="b">
        <f t="shared" si="7"/>
        <v>0</v>
      </c>
      <c r="L28" s="870" cm="1">
        <f t="array" ref="L28">IFERROR(_xlfn.IFS(G28&gt;=0.95,1,AND(G28&gt;=0.9,G28&lt;=0.9499),2,AND(G28&gt;=0.85,G28&lt;=0.8999),3,F28&gt;E28,4),0)</f>
        <v>0</v>
      </c>
      <c r="M28" s="872">
        <f t="shared" si="8"/>
        <v>0</v>
      </c>
      <c r="N28" s="1039">
        <f t="shared" si="9"/>
        <v>1.7279923796764275E-3</v>
      </c>
      <c r="O28" s="873">
        <f t="shared" si="10"/>
        <v>0</v>
      </c>
      <c r="P28" s="873">
        <f t="shared" si="11"/>
        <v>3708.0226975941541</v>
      </c>
      <c r="Q28" s="874">
        <f t="shared" si="12"/>
        <v>3708.0226975941541</v>
      </c>
    </row>
    <row r="29" spans="2:17" x14ac:dyDescent="0.25">
      <c r="B29" s="868">
        <v>12</v>
      </c>
      <c r="C29" s="883" t="s">
        <v>91</v>
      </c>
      <c r="D29" s="1022">
        <f t="shared" si="1"/>
        <v>10132893</v>
      </c>
      <c r="E29" s="1023">
        <f t="shared" si="2"/>
        <v>10132893</v>
      </c>
      <c r="F29" s="1023">
        <f t="shared" si="3"/>
        <v>11994977</v>
      </c>
      <c r="G29" s="869">
        <f t="shared" si="0"/>
        <v>1.1837662748437194</v>
      </c>
      <c r="H29" s="870" t="b">
        <f t="shared" si="4"/>
        <v>1</v>
      </c>
      <c r="I29" s="33" t="b">
        <f t="shared" si="5"/>
        <v>0</v>
      </c>
      <c r="J29" s="33" t="b">
        <f t="shared" si="6"/>
        <v>0</v>
      </c>
      <c r="K29" s="871" t="b">
        <f t="shared" si="7"/>
        <v>1</v>
      </c>
      <c r="L29" s="870" cm="1">
        <f t="array" ref="L29">IFERROR(_xlfn.IFS(G29&gt;=0.95,1,AND(G29&gt;=0.9,G29&lt;=0.9499),2,AND(G29&gt;=0.85,G29&lt;=0.8999),3,F29&gt;E29,4),0)</f>
        <v>1</v>
      </c>
      <c r="M29" s="872">
        <f t="shared" si="8"/>
        <v>1</v>
      </c>
      <c r="N29" s="1039">
        <f t="shared" si="9"/>
        <v>2.292157206872527E-2</v>
      </c>
      <c r="O29" s="873">
        <f t="shared" si="10"/>
        <v>47669.62485244908</v>
      </c>
      <c r="P29" s="873">
        <f t="shared" si="11"/>
        <v>49186.391384022689</v>
      </c>
      <c r="Q29" s="874">
        <f t="shared" si="12"/>
        <v>96856.016236471769</v>
      </c>
    </row>
    <row r="30" spans="2:17" x14ac:dyDescent="0.25">
      <c r="B30" s="868">
        <v>13</v>
      </c>
      <c r="C30" s="883" t="s">
        <v>92</v>
      </c>
      <c r="D30" s="1022">
        <f t="shared" si="1"/>
        <v>711139.66666666663</v>
      </c>
      <c r="E30" s="1023">
        <f t="shared" si="2"/>
        <v>711139.66666666663</v>
      </c>
      <c r="F30" s="1023">
        <f t="shared" si="3"/>
        <v>964689.33333333337</v>
      </c>
      <c r="G30" s="869">
        <f t="shared" si="0"/>
        <v>1.3565399014445827</v>
      </c>
      <c r="H30" s="870" t="b">
        <f t="shared" si="4"/>
        <v>1</v>
      </c>
      <c r="I30" s="33" t="b">
        <f t="shared" si="5"/>
        <v>0</v>
      </c>
      <c r="J30" s="33" t="b">
        <f t="shared" si="6"/>
        <v>0</v>
      </c>
      <c r="K30" s="871" t="b">
        <f t="shared" si="7"/>
        <v>1</v>
      </c>
      <c r="L30" s="870" cm="1">
        <f t="array" ref="L30">IFERROR(_xlfn.IFS(G30&gt;=0.95,1,AND(G30&gt;=0.9,G30&lt;=0.9499),2,AND(G30&gt;=0.85,G30&lt;=0.8999),3,F30&gt;E30,4),0)</f>
        <v>1</v>
      </c>
      <c r="M30" s="872">
        <f t="shared" si="8"/>
        <v>1</v>
      </c>
      <c r="N30" s="1039">
        <f t="shared" si="9"/>
        <v>1.8434546458847344E-3</v>
      </c>
      <c r="O30" s="873">
        <f t="shared" si="10"/>
        <v>3833.8029842957767</v>
      </c>
      <c r="P30" s="873">
        <f t="shared" si="11"/>
        <v>3955.7880864069398</v>
      </c>
      <c r="Q30" s="874">
        <f t="shared" si="12"/>
        <v>7789.591070702716</v>
      </c>
    </row>
    <row r="31" spans="2:17" x14ac:dyDescent="0.25">
      <c r="B31" s="868">
        <v>14</v>
      </c>
      <c r="C31" s="883" t="s">
        <v>93</v>
      </c>
      <c r="D31" s="1022">
        <f t="shared" si="1"/>
        <v>3004806.6666666665</v>
      </c>
      <c r="E31" s="1023">
        <f t="shared" si="2"/>
        <v>3004806.6666666665</v>
      </c>
      <c r="F31" s="1023">
        <f t="shared" si="3"/>
        <v>3420235.6666666665</v>
      </c>
      <c r="G31" s="869">
        <f t="shared" si="0"/>
        <v>1.138254818390978</v>
      </c>
      <c r="H31" s="870" t="b">
        <f t="shared" si="4"/>
        <v>1</v>
      </c>
      <c r="I31" s="33" t="b">
        <f t="shared" si="5"/>
        <v>0</v>
      </c>
      <c r="J31" s="33" t="b">
        <f t="shared" si="6"/>
        <v>0</v>
      </c>
      <c r="K31" s="871" t="b">
        <f t="shared" si="7"/>
        <v>1</v>
      </c>
      <c r="L31" s="870" cm="1">
        <f t="array" ref="L31">IFERROR(_xlfn.IFS(G31&gt;=0.95,1,AND(G31&gt;=0.9,G31&lt;=0.9499),2,AND(G31&gt;=0.85,G31&lt;=0.8999),3,F31&gt;E31,4),0)</f>
        <v>1</v>
      </c>
      <c r="M31" s="872">
        <f t="shared" si="8"/>
        <v>1</v>
      </c>
      <c r="N31" s="1039">
        <f t="shared" si="9"/>
        <v>6.5358339849692594E-3</v>
      </c>
      <c r="O31" s="873">
        <f t="shared" si="10"/>
        <v>13592.468842330092</v>
      </c>
      <c r="P31" s="873">
        <f t="shared" si="11"/>
        <v>14024.958124243207</v>
      </c>
      <c r="Q31" s="874">
        <f t="shared" si="12"/>
        <v>27617.426966573301</v>
      </c>
    </row>
    <row r="32" spans="2:17" x14ac:dyDescent="0.25">
      <c r="B32" s="868">
        <v>15</v>
      </c>
      <c r="C32" s="883" t="s">
        <v>94</v>
      </c>
      <c r="D32" s="1022">
        <f t="shared" si="1"/>
        <v>962855.33333333337</v>
      </c>
      <c r="E32" s="1023">
        <f t="shared" si="2"/>
        <v>778502.33333333337</v>
      </c>
      <c r="F32" s="1023">
        <f t="shared" si="3"/>
        <v>655581</v>
      </c>
      <c r="G32" s="869">
        <f t="shared" si="0"/>
        <v>0.68087175435839098</v>
      </c>
      <c r="H32" s="870" t="b">
        <f t="shared" si="4"/>
        <v>0</v>
      </c>
      <c r="I32" s="33" t="b">
        <f t="shared" si="5"/>
        <v>0</v>
      </c>
      <c r="J32" s="33" t="b">
        <f t="shared" si="6"/>
        <v>0</v>
      </c>
      <c r="K32" s="871" t="b">
        <f t="shared" si="7"/>
        <v>0</v>
      </c>
      <c r="L32" s="870" cm="1">
        <f t="array" ref="L32">IFERROR(_xlfn.IFS(G32&gt;=0.95,1,AND(G32&gt;=0.9,G32&lt;=0.9499),2,AND(G32&gt;=0.85,G32&lt;=0.8999),3,F32&gt;E32,4),0)</f>
        <v>0</v>
      </c>
      <c r="M32" s="872">
        <f t="shared" si="8"/>
        <v>0</v>
      </c>
      <c r="N32" s="1039">
        <f t="shared" si="9"/>
        <v>1.2527699835011756E-3</v>
      </c>
      <c r="O32" s="873">
        <f t="shared" si="10"/>
        <v>0</v>
      </c>
      <c r="P32" s="873">
        <f t="shared" si="11"/>
        <v>2688.2638999582055</v>
      </c>
      <c r="Q32" s="874">
        <f t="shared" si="12"/>
        <v>2688.2638999582055</v>
      </c>
    </row>
    <row r="33" spans="2:19" x14ac:dyDescent="0.25">
      <c r="B33" s="868">
        <v>16</v>
      </c>
      <c r="C33" s="883" t="s">
        <v>95</v>
      </c>
      <c r="D33" s="1022">
        <f t="shared" si="1"/>
        <v>1646024.6666666667</v>
      </c>
      <c r="E33" s="1023">
        <f t="shared" si="2"/>
        <v>1646024.6666666667</v>
      </c>
      <c r="F33" s="1023">
        <f t="shared" si="3"/>
        <v>1801056</v>
      </c>
      <c r="G33" s="869">
        <f t="shared" si="0"/>
        <v>1.0941853038249325</v>
      </c>
      <c r="H33" s="870" t="b">
        <f t="shared" si="4"/>
        <v>1</v>
      </c>
      <c r="I33" s="33" t="b">
        <f t="shared" si="5"/>
        <v>0</v>
      </c>
      <c r="J33" s="33" t="b">
        <f t="shared" si="6"/>
        <v>0</v>
      </c>
      <c r="K33" s="871" t="b">
        <f t="shared" si="7"/>
        <v>1</v>
      </c>
      <c r="L33" s="870" cm="1">
        <f t="array" ref="L33">IFERROR(_xlfn.IFS(G33&gt;=0.95,1,AND(G33&gt;=0.9,G33&lt;=0.9499),2,AND(G33&gt;=0.85,G33&lt;=0.8999),3,F33&gt;E33,4),0)</f>
        <v>1</v>
      </c>
      <c r="M33" s="872">
        <f t="shared" si="8"/>
        <v>1</v>
      </c>
      <c r="N33" s="1039">
        <f t="shared" si="9"/>
        <v>3.441693544206884E-3</v>
      </c>
      <c r="O33" s="873">
        <f t="shared" si="10"/>
        <v>7157.6347214548659</v>
      </c>
      <c r="P33" s="873">
        <f t="shared" si="11"/>
        <v>7385.3785063983332</v>
      </c>
      <c r="Q33" s="874">
        <f t="shared" si="12"/>
        <v>14543.0132278532</v>
      </c>
    </row>
    <row r="34" spans="2:19" x14ac:dyDescent="0.25">
      <c r="B34" s="868">
        <v>17</v>
      </c>
      <c r="C34" s="883" t="s">
        <v>96</v>
      </c>
      <c r="D34" s="1022">
        <f t="shared" si="1"/>
        <v>1617705</v>
      </c>
      <c r="E34" s="1023">
        <f t="shared" si="2"/>
        <v>1385433.3333333333</v>
      </c>
      <c r="F34" s="1023">
        <f t="shared" si="3"/>
        <v>1461992</v>
      </c>
      <c r="G34" s="869">
        <f t="shared" si="0"/>
        <v>0.90374450224237424</v>
      </c>
      <c r="H34" s="870" t="b">
        <f t="shared" si="4"/>
        <v>0</v>
      </c>
      <c r="I34" s="33" t="b">
        <f t="shared" si="5"/>
        <v>1</v>
      </c>
      <c r="J34" s="33" t="b">
        <f t="shared" si="6"/>
        <v>0</v>
      </c>
      <c r="K34" s="871" t="b">
        <f t="shared" si="7"/>
        <v>1</v>
      </c>
      <c r="L34" s="870" cm="1">
        <f t="array" ref="L34">IFERROR(_xlfn.IFS(G34&gt;=0.95,1,AND(G34&gt;=0.9,G34&lt;=0.9499),2,AND(G34&gt;=0.85,G34&lt;=0.8999),3,F34&gt;E34,4),0)</f>
        <v>2</v>
      </c>
      <c r="M34" s="872">
        <f t="shared" si="8"/>
        <v>0.75</v>
      </c>
      <c r="N34" s="1039">
        <f t="shared" si="9"/>
        <v>2.7937656730729699E-3</v>
      </c>
      <c r="O34" s="873">
        <f t="shared" si="10"/>
        <v>4357.612159903375</v>
      </c>
      <c r="P34" s="873">
        <f t="shared" si="11"/>
        <v>5995.0186409119497</v>
      </c>
      <c r="Q34" s="874">
        <f t="shared" si="12"/>
        <v>10352.630800815325</v>
      </c>
    </row>
    <row r="35" spans="2:19" x14ac:dyDescent="0.25">
      <c r="B35" s="868">
        <v>18</v>
      </c>
      <c r="C35" s="883" t="s">
        <v>97</v>
      </c>
      <c r="D35" s="1022">
        <f t="shared" si="1"/>
        <v>47083489.666666664</v>
      </c>
      <c r="E35" s="1023">
        <f t="shared" si="2"/>
        <v>47083489.666666664</v>
      </c>
      <c r="F35" s="1023">
        <f t="shared" si="3"/>
        <v>51496360.666666664</v>
      </c>
      <c r="G35" s="869">
        <f t="shared" si="0"/>
        <v>1.0937243826071827</v>
      </c>
      <c r="H35" s="870" t="b">
        <f t="shared" si="4"/>
        <v>1</v>
      </c>
      <c r="I35" s="33" t="b">
        <f t="shared" si="5"/>
        <v>0</v>
      </c>
      <c r="J35" s="33" t="b">
        <f t="shared" si="6"/>
        <v>0</v>
      </c>
      <c r="K35" s="871" t="b">
        <f t="shared" si="7"/>
        <v>1</v>
      </c>
      <c r="L35" s="870" cm="1">
        <f t="array" ref="L35">IFERROR(_xlfn.IFS(G35&gt;=0.95,1,AND(G35&gt;=0.9,G35&lt;=0.9499),2,AND(G35&gt;=0.85,G35&lt;=0.8999),3,F35&gt;E35,4),0)</f>
        <v>1</v>
      </c>
      <c r="M35" s="872">
        <f t="shared" si="8"/>
        <v>1</v>
      </c>
      <c r="N35" s="1039">
        <f t="shared" si="9"/>
        <v>9.8405986297270029E-2</v>
      </c>
      <c r="O35" s="873">
        <f t="shared" si="10"/>
        <v>204653.34733417284</v>
      </c>
      <c r="P35" s="873">
        <f t="shared" si="11"/>
        <v>211165.069395586</v>
      </c>
      <c r="Q35" s="874">
        <f t="shared" si="12"/>
        <v>415818.41672975884</v>
      </c>
    </row>
    <row r="36" spans="2:19" x14ac:dyDescent="0.25">
      <c r="B36" s="868">
        <v>19</v>
      </c>
      <c r="C36" s="883" t="s">
        <v>98</v>
      </c>
      <c r="D36" s="1022">
        <f t="shared" si="1"/>
        <v>5922071</v>
      </c>
      <c r="E36" s="1023">
        <f t="shared" si="2"/>
        <v>4616689.666666667</v>
      </c>
      <c r="F36" s="1023">
        <f t="shared" si="3"/>
        <v>5374457.333333333</v>
      </c>
      <c r="G36" s="869">
        <f t="shared" si="0"/>
        <v>0.90753004030740814</v>
      </c>
      <c r="H36" s="870" t="b">
        <f t="shared" si="4"/>
        <v>0</v>
      </c>
      <c r="I36" s="33" t="b">
        <f t="shared" si="5"/>
        <v>1</v>
      </c>
      <c r="J36" s="33" t="b">
        <f t="shared" si="6"/>
        <v>0</v>
      </c>
      <c r="K36" s="871" t="b">
        <f t="shared" si="7"/>
        <v>1</v>
      </c>
      <c r="L36" s="870" cm="1">
        <f t="array" ref="L36">IFERROR(_xlfn.IFS(G36&gt;=0.95,1,AND(G36&gt;=0.9,G36&lt;=0.9499),2,AND(G36&gt;=0.85,G36&lt;=0.8999),3,F36&gt;E36,4),0)</f>
        <v>2</v>
      </c>
      <c r="M36" s="872">
        <f t="shared" si="8"/>
        <v>0.75</v>
      </c>
      <c r="N36" s="1039">
        <f t="shared" si="9"/>
        <v>1.0270216532827784E-2</v>
      </c>
      <c r="O36" s="873">
        <f t="shared" si="10"/>
        <v>16019.103133680072</v>
      </c>
      <c r="P36" s="873">
        <f t="shared" si="11"/>
        <v>22038.405065225568</v>
      </c>
      <c r="Q36" s="874">
        <f t="shared" si="12"/>
        <v>38057.508198905642</v>
      </c>
    </row>
    <row r="37" spans="2:19" x14ac:dyDescent="0.25">
      <c r="B37" s="868">
        <v>20</v>
      </c>
      <c r="C37" s="883" t="s">
        <v>99</v>
      </c>
      <c r="D37" s="1022">
        <f t="shared" si="1"/>
        <v>1708385</v>
      </c>
      <c r="E37" s="1023">
        <f t="shared" si="2"/>
        <v>1708385</v>
      </c>
      <c r="F37" s="1023">
        <f t="shared" si="3"/>
        <v>1900846.3333333333</v>
      </c>
      <c r="G37" s="869">
        <f t="shared" si="0"/>
        <v>1.1126568854990726</v>
      </c>
      <c r="H37" s="870" t="b">
        <f t="shared" si="4"/>
        <v>1</v>
      </c>
      <c r="I37" s="33" t="b">
        <f t="shared" si="5"/>
        <v>0</v>
      </c>
      <c r="J37" s="33" t="b">
        <f t="shared" si="6"/>
        <v>0</v>
      </c>
      <c r="K37" s="871" t="b">
        <f t="shared" si="7"/>
        <v>1</v>
      </c>
      <c r="L37" s="870" cm="1">
        <f t="array" ref="L37">IFERROR(_xlfn.IFS(G37&gt;=0.95,1,AND(G37&gt;=0.9,G37&lt;=0.9499),2,AND(G37&gt;=0.85,G37&lt;=0.8999),3,F37&gt;E37,4),0)</f>
        <v>1</v>
      </c>
      <c r="M37" s="872">
        <f t="shared" si="8"/>
        <v>1</v>
      </c>
      <c r="N37" s="1039">
        <f t="shared" si="9"/>
        <v>3.632385974651904E-3</v>
      </c>
      <c r="O37" s="873">
        <f t="shared" si="10"/>
        <v>7554.2147027170931</v>
      </c>
      <c r="P37" s="873">
        <f t="shared" si="11"/>
        <v>7794.5769893696151</v>
      </c>
      <c r="Q37" s="874">
        <f t="shared" si="12"/>
        <v>15348.791692086708</v>
      </c>
    </row>
    <row r="38" spans="2:19" x14ac:dyDescent="0.25">
      <c r="B38" s="868">
        <v>21</v>
      </c>
      <c r="C38" s="883" t="s">
        <v>100</v>
      </c>
      <c r="D38" s="1022">
        <f t="shared" si="1"/>
        <v>3026789</v>
      </c>
      <c r="E38" s="1023">
        <f t="shared" si="2"/>
        <v>2532811.3333333335</v>
      </c>
      <c r="F38" s="1023">
        <f t="shared" si="3"/>
        <v>2249278.3333333335</v>
      </c>
      <c r="G38" s="869">
        <f t="shared" si="0"/>
        <v>0.74312359841843401</v>
      </c>
      <c r="H38" s="870" t="b">
        <f t="shared" si="4"/>
        <v>0</v>
      </c>
      <c r="I38" s="33" t="b">
        <f t="shared" si="5"/>
        <v>0</v>
      </c>
      <c r="J38" s="33" t="b">
        <f t="shared" si="6"/>
        <v>0</v>
      </c>
      <c r="K38" s="871" t="b">
        <f t="shared" si="7"/>
        <v>0</v>
      </c>
      <c r="L38" s="870" cm="1">
        <f t="array" ref="L38">IFERROR(_xlfn.IFS(G38&gt;=0.95,1,AND(G38&gt;=0.9,G38&lt;=0.9499),2,AND(G38&gt;=0.85,G38&lt;=0.8999),3,F38&gt;E38,4),0)</f>
        <v>0</v>
      </c>
      <c r="M38" s="872">
        <f t="shared" si="8"/>
        <v>0</v>
      </c>
      <c r="N38" s="1039">
        <f t="shared" si="9"/>
        <v>4.2982154463591105E-3</v>
      </c>
      <c r="O38" s="873">
        <f t="shared" si="10"/>
        <v>0</v>
      </c>
      <c r="P38" s="873">
        <f t="shared" si="11"/>
        <v>9223.3511106303577</v>
      </c>
      <c r="Q38" s="874">
        <f t="shared" si="12"/>
        <v>9223.3511106303577</v>
      </c>
    </row>
    <row r="39" spans="2:19" x14ac:dyDescent="0.25">
      <c r="B39" s="868">
        <v>22</v>
      </c>
      <c r="C39" s="883" t="s">
        <v>101</v>
      </c>
      <c r="D39" s="1022">
        <f t="shared" si="1"/>
        <v>1990222</v>
      </c>
      <c r="E39" s="1023">
        <f t="shared" si="2"/>
        <v>1990222</v>
      </c>
      <c r="F39" s="1023">
        <f t="shared" si="3"/>
        <v>2460441.6666666665</v>
      </c>
      <c r="G39" s="869">
        <f t="shared" si="0"/>
        <v>1.2362649325887598</v>
      </c>
      <c r="H39" s="870" t="b">
        <f t="shared" si="4"/>
        <v>1</v>
      </c>
      <c r="I39" s="33" t="b">
        <f t="shared" si="5"/>
        <v>0</v>
      </c>
      <c r="J39" s="33" t="b">
        <f t="shared" si="6"/>
        <v>0</v>
      </c>
      <c r="K39" s="871" t="b">
        <f t="shared" si="7"/>
        <v>1</v>
      </c>
      <c r="L39" s="870" cm="1">
        <f t="array" ref="L39">IFERROR(_xlfn.IFS(G39&gt;=0.95,1,AND(G39&gt;=0.9,G39&lt;=0.9499),2,AND(G39&gt;=0.85,G39&lt;=0.8999),3,F39&gt;E39,4),0)</f>
        <v>1</v>
      </c>
      <c r="M39" s="872">
        <f t="shared" si="8"/>
        <v>1</v>
      </c>
      <c r="N39" s="1039">
        <f t="shared" si="9"/>
        <v>4.7017339827658284E-3</v>
      </c>
      <c r="O39" s="873">
        <f t="shared" si="10"/>
        <v>9778.1205600756512</v>
      </c>
      <c r="P39" s="873">
        <f t="shared" si="11"/>
        <v>10089.243755467287</v>
      </c>
      <c r="Q39" s="874">
        <f t="shared" si="12"/>
        <v>19867.364315542938</v>
      </c>
    </row>
    <row r="40" spans="2:19" x14ac:dyDescent="0.25">
      <c r="B40" s="868">
        <v>23</v>
      </c>
      <c r="C40" s="883" t="s">
        <v>103</v>
      </c>
      <c r="D40" s="1022">
        <f t="shared" si="1"/>
        <v>15809396</v>
      </c>
      <c r="E40" s="1023">
        <f t="shared" si="2"/>
        <v>15809396</v>
      </c>
      <c r="F40" s="1023">
        <f t="shared" si="3"/>
        <v>16683603.666666666</v>
      </c>
      <c r="G40" s="869">
        <f t="shared" si="0"/>
        <v>1.0552967151095884</v>
      </c>
      <c r="H40" s="870" t="b">
        <f t="shared" si="4"/>
        <v>1</v>
      </c>
      <c r="I40" s="33" t="b">
        <f t="shared" si="5"/>
        <v>0</v>
      </c>
      <c r="J40" s="33" t="b">
        <f t="shared" si="6"/>
        <v>0</v>
      </c>
      <c r="K40" s="871" t="b">
        <f t="shared" si="7"/>
        <v>1</v>
      </c>
      <c r="L40" s="870" cm="1">
        <f t="array" ref="L40">IFERROR(_xlfn.IFS(G40&gt;=0.95,1,AND(G40&gt;=0.9,G40&lt;=0.9499),2,AND(G40&gt;=0.85,G40&lt;=0.8999),3,F40&gt;E40,4),0)</f>
        <v>1</v>
      </c>
      <c r="M40" s="872">
        <f t="shared" si="8"/>
        <v>1</v>
      </c>
      <c r="N40" s="1039">
        <f t="shared" si="9"/>
        <v>3.1881213595619996E-2</v>
      </c>
      <c r="O40" s="873">
        <f t="shared" si="10"/>
        <v>66302.847264896292</v>
      </c>
      <c r="P40" s="873">
        <f t="shared" si="11"/>
        <v>68412.491299031477</v>
      </c>
      <c r="Q40" s="874">
        <f t="shared" si="12"/>
        <v>134715.33856392777</v>
      </c>
    </row>
    <row r="41" spans="2:19" x14ac:dyDescent="0.25">
      <c r="B41" s="868">
        <v>24</v>
      </c>
      <c r="C41" s="883" t="s">
        <v>104</v>
      </c>
      <c r="D41" s="1022">
        <f t="shared" si="1"/>
        <v>6794125.666666667</v>
      </c>
      <c r="E41" s="1023">
        <f t="shared" si="2"/>
        <v>6135950.666666667</v>
      </c>
      <c r="F41" s="1023">
        <f t="shared" si="3"/>
        <v>6539771.666666667</v>
      </c>
      <c r="G41" s="869">
        <f t="shared" si="0"/>
        <v>0.96256265890872295</v>
      </c>
      <c r="H41" s="870" t="b">
        <f t="shared" si="4"/>
        <v>1</v>
      </c>
      <c r="I41" s="33" t="b">
        <f t="shared" si="5"/>
        <v>0</v>
      </c>
      <c r="J41" s="33" t="b">
        <f t="shared" si="6"/>
        <v>0</v>
      </c>
      <c r="K41" s="871" t="b">
        <f t="shared" si="7"/>
        <v>1</v>
      </c>
      <c r="L41" s="870" cm="1">
        <f t="array" ref="L41">IFERROR(_xlfn.IFS(G41&gt;=0.95,1,AND(G41&gt;=0.9,G41&lt;=0.9499),2,AND(G41&gt;=0.85,G41&lt;=0.8999),3,F41&gt;E41,4),0)</f>
        <v>1</v>
      </c>
      <c r="M41" s="872">
        <f t="shared" si="8"/>
        <v>1</v>
      </c>
      <c r="N41" s="1039">
        <f t="shared" si="9"/>
        <v>1.2497051688428212E-2</v>
      </c>
      <c r="O41" s="873">
        <f t="shared" si="10"/>
        <v>25989.917443833005</v>
      </c>
      <c r="P41" s="873">
        <f t="shared" si="11"/>
        <v>26816.872492444883</v>
      </c>
      <c r="Q41" s="874">
        <f t="shared" si="12"/>
        <v>52806.789936277884</v>
      </c>
    </row>
    <row r="42" spans="2:19" ht="15.75" thickBot="1" x14ac:dyDescent="0.3">
      <c r="B42" s="875">
        <v>25</v>
      </c>
      <c r="C42" s="884" t="s">
        <v>102</v>
      </c>
      <c r="D42" s="1022">
        <f t="shared" si="1"/>
        <v>1120750.6666666667</v>
      </c>
      <c r="E42" s="1023">
        <f t="shared" si="2"/>
        <v>1120750.6666666667</v>
      </c>
      <c r="F42" s="1023">
        <f t="shared" si="3"/>
        <v>1259498</v>
      </c>
      <c r="G42" s="876">
        <f t="shared" si="0"/>
        <v>1.1237985730992204</v>
      </c>
      <c r="H42" s="877" t="b">
        <f t="shared" si="4"/>
        <v>1</v>
      </c>
      <c r="I42" s="878" t="b">
        <f t="shared" si="5"/>
        <v>0</v>
      </c>
      <c r="J42" s="878" t="b">
        <f t="shared" si="6"/>
        <v>0</v>
      </c>
      <c r="K42" s="879" t="b">
        <f t="shared" si="7"/>
        <v>1</v>
      </c>
      <c r="L42" s="877" cm="1">
        <f t="array" ref="L42">IFERROR(_xlfn.IFS(G42&gt;=0.95,1,AND(G42&gt;=0.9,G42&lt;=0.9499),2,AND(G42&gt;=0.85,G42&lt;=0.8999),3,F42&gt;E42,4),0)</f>
        <v>1</v>
      </c>
      <c r="M42" s="880">
        <f t="shared" si="8"/>
        <v>1</v>
      </c>
      <c r="N42" s="1039">
        <f t="shared" si="9"/>
        <v>2.4068136335247108E-3</v>
      </c>
      <c r="O42" s="881">
        <f t="shared" si="10"/>
        <v>5005.4116120781146</v>
      </c>
      <c r="P42" s="881">
        <f t="shared" si="11"/>
        <v>5164.6753116236741</v>
      </c>
      <c r="Q42" s="882">
        <f t="shared" si="12"/>
        <v>10170.086923701789</v>
      </c>
    </row>
    <row r="45" spans="2:19" x14ac:dyDescent="0.25">
      <c r="B45" t="s">
        <v>489</v>
      </c>
      <c r="D45" s="34" t="s">
        <v>311</v>
      </c>
      <c r="E45" s="34" t="s">
        <v>312</v>
      </c>
      <c r="F45" s="34" t="s">
        <v>313</v>
      </c>
      <c r="G45" s="34" t="s">
        <v>314</v>
      </c>
      <c r="H45" s="34" t="s">
        <v>315</v>
      </c>
      <c r="I45" s="34" t="s">
        <v>316</v>
      </c>
      <c r="J45" s="34" t="s">
        <v>317</v>
      </c>
      <c r="K45" s="34" t="s">
        <v>322</v>
      </c>
      <c r="L45" s="34" t="s">
        <v>321</v>
      </c>
      <c r="M45" s="34" t="s">
        <v>603</v>
      </c>
      <c r="N45" s="34" t="s">
        <v>677</v>
      </c>
      <c r="S45" t="s">
        <v>491</v>
      </c>
    </row>
    <row r="47" spans="2:19" x14ac:dyDescent="0.25">
      <c r="B47" s="1322" t="s">
        <v>347</v>
      </c>
      <c r="C47" s="1323"/>
      <c r="D47" s="1323"/>
      <c r="E47" s="1323"/>
      <c r="F47" s="1323"/>
      <c r="G47" s="1323"/>
      <c r="H47" s="1323"/>
      <c r="I47" s="1323"/>
      <c r="J47" s="1323"/>
      <c r="K47" s="1323"/>
      <c r="L47" s="1323"/>
      <c r="M47" s="1323"/>
      <c r="N47" s="1323"/>
    </row>
    <row r="48" spans="2:19" x14ac:dyDescent="0.25">
      <c r="B48" s="1326" t="s">
        <v>302</v>
      </c>
      <c r="C48" s="1326"/>
      <c r="D48" s="1009">
        <v>2015</v>
      </c>
      <c r="E48" s="1009">
        <v>2016</v>
      </c>
      <c r="F48" s="1009">
        <v>2017</v>
      </c>
      <c r="G48" s="1009">
        <v>2018</v>
      </c>
      <c r="H48" s="1009">
        <v>2019</v>
      </c>
      <c r="I48" s="1009">
        <v>2020</v>
      </c>
      <c r="J48" s="1009">
        <v>2021</v>
      </c>
      <c r="K48" s="1018">
        <v>2022</v>
      </c>
      <c r="L48" s="1018">
        <v>2023</v>
      </c>
      <c r="M48" s="1018">
        <v>2024</v>
      </c>
      <c r="N48" s="1018">
        <v>2025</v>
      </c>
    </row>
    <row r="49" spans="2:20" x14ac:dyDescent="0.25">
      <c r="B49" s="206" t="s">
        <v>192</v>
      </c>
      <c r="C49" s="207" t="s">
        <v>51</v>
      </c>
      <c r="D49" s="213">
        <f>SUM(D50:D73)</f>
        <v>7707</v>
      </c>
      <c r="E49" s="213">
        <f t="shared" ref="E49:L49" si="13">SUM(E50:E73)</f>
        <v>8450</v>
      </c>
      <c r="F49" s="213">
        <f t="shared" si="13"/>
        <v>9402</v>
      </c>
      <c r="G49" s="213">
        <f t="shared" si="13"/>
        <v>8805</v>
      </c>
      <c r="H49" s="213">
        <f t="shared" si="13"/>
        <v>9939</v>
      </c>
      <c r="I49" s="213">
        <f t="shared" si="13"/>
        <v>9068</v>
      </c>
      <c r="J49" s="213">
        <f t="shared" si="13"/>
        <v>8485</v>
      </c>
      <c r="K49" s="213">
        <f t="shared" si="13"/>
        <v>11090</v>
      </c>
      <c r="L49" s="213">
        <f t="shared" si="13"/>
        <v>16022</v>
      </c>
      <c r="M49" s="213">
        <f t="shared" ref="M49:N49" si="14">SUM(M50:M73)</f>
        <v>16448</v>
      </c>
      <c r="N49" s="213">
        <f t="shared" si="14"/>
        <v>17452</v>
      </c>
    </row>
    <row r="50" spans="2:20" x14ac:dyDescent="0.25">
      <c r="B50" s="216">
        <v>1</v>
      </c>
      <c r="C50" s="217" t="s">
        <v>73</v>
      </c>
      <c r="D50" s="218">
        <f>'6c-STEMHWF_WtCalc'!N11</f>
        <v>328</v>
      </c>
      <c r="E50" s="218">
        <f>'6c-STEMHWF_WtCalc'!Z11</f>
        <v>343</v>
      </c>
      <c r="F50" s="218">
        <f>'6c-STEMHWF_WtCalc'!AL11</f>
        <v>364</v>
      </c>
      <c r="G50" s="218">
        <f>'6c-STEMHWF_WtCalc'!AX11</f>
        <v>358</v>
      </c>
      <c r="H50" s="218">
        <f>'6c-STEMHWF_WtCalc'!BJ11</f>
        <v>363</v>
      </c>
      <c r="I50" s="218">
        <f>'6c-STEMHWF_WtCalc'!BV11</f>
        <v>350</v>
      </c>
      <c r="J50" s="218">
        <f>'6c-STEMHWF_WtCalc'!CH11</f>
        <v>309</v>
      </c>
      <c r="K50" s="218">
        <f>'6c-STEMHWF_WtCalc'!CT11</f>
        <v>274</v>
      </c>
      <c r="L50" s="218">
        <f>'6c-STEMHWF_WtCalc'!DF11</f>
        <v>308</v>
      </c>
      <c r="M50" s="218">
        <f>'6c-STEMHWF_WtCalc'!DR11</f>
        <v>301</v>
      </c>
      <c r="N50" s="1015">
        <f>'6c-STEMHWF_WtCalc'!ED11</f>
        <v>348</v>
      </c>
      <c r="T50">
        <v>11</v>
      </c>
    </row>
    <row r="51" spans="2:20" x14ac:dyDescent="0.25">
      <c r="B51" s="204">
        <v>2</v>
      </c>
      <c r="C51" s="205" t="s">
        <v>82</v>
      </c>
      <c r="D51" s="218">
        <f>'6c-STEMHWF_WtCalc'!N21</f>
        <v>1183</v>
      </c>
      <c r="E51" s="218">
        <f>'6c-STEMHWF_WtCalc'!Z21</f>
        <v>1270</v>
      </c>
      <c r="F51" s="218">
        <f>'6c-STEMHWF_WtCalc'!AL21</f>
        <v>1283</v>
      </c>
      <c r="G51" s="218">
        <f>'6c-STEMHWF_WtCalc'!AX21</f>
        <v>1261</v>
      </c>
      <c r="H51" s="218">
        <f>'6c-STEMHWF_WtCalc'!BJ21</f>
        <v>1279</v>
      </c>
      <c r="I51" s="218">
        <f>'6c-STEMHWF_WtCalc'!BV21</f>
        <v>1201</v>
      </c>
      <c r="J51" s="218">
        <f>'6c-STEMHWF_WtCalc'!CH21</f>
        <v>1289</v>
      </c>
      <c r="K51" s="218">
        <f>'6c-STEMHWF_WtCalc'!CT21</f>
        <v>1770</v>
      </c>
      <c r="L51" s="218">
        <f>'6c-STEMHWF_WtCalc'!DF21</f>
        <v>2422</v>
      </c>
      <c r="M51" s="218">
        <f>'6c-STEMHWF_WtCalc'!DR21</f>
        <v>2391</v>
      </c>
      <c r="N51" s="1015">
        <f>'6c-STEMHWF_WtCalc'!ED21</f>
        <v>2837</v>
      </c>
      <c r="T51">
        <f>T50+10</f>
        <v>21</v>
      </c>
    </row>
    <row r="52" spans="2:20" x14ac:dyDescent="0.25">
      <c r="B52" s="204">
        <v>3</v>
      </c>
      <c r="C52" s="205" t="s">
        <v>83</v>
      </c>
      <c r="D52" s="218">
        <f>'6c-STEMHWF_WtCalc'!N31</f>
        <v>1616</v>
      </c>
      <c r="E52" s="218">
        <f>'6c-STEMHWF_WtCalc'!Z31</f>
        <v>1847</v>
      </c>
      <c r="F52" s="218">
        <f>'6c-STEMHWF_WtCalc'!AL31</f>
        <v>1921</v>
      </c>
      <c r="G52" s="218">
        <f>'6c-STEMHWF_WtCalc'!AX31</f>
        <v>2009</v>
      </c>
      <c r="H52" s="218">
        <f>'6c-STEMHWF_WtCalc'!BJ31</f>
        <v>2230</v>
      </c>
      <c r="I52" s="218">
        <f>'6c-STEMHWF_WtCalc'!BV31</f>
        <v>2050</v>
      </c>
      <c r="J52" s="218">
        <f>'6c-STEMHWF_WtCalc'!CH31</f>
        <v>2129</v>
      </c>
      <c r="K52" s="218">
        <f>'6c-STEMHWF_WtCalc'!CT31</f>
        <v>2793</v>
      </c>
      <c r="L52" s="218">
        <f>'6c-STEMHWF_WtCalc'!DF31</f>
        <v>3495</v>
      </c>
      <c r="M52" s="218">
        <f>'6c-STEMHWF_WtCalc'!DR31</f>
        <v>3363</v>
      </c>
      <c r="N52" s="1015">
        <f>'6c-STEMHWF_WtCalc'!ED31</f>
        <v>3948</v>
      </c>
      <c r="T52">
        <f t="shared" ref="T52:T70" si="15">T51+10</f>
        <v>31</v>
      </c>
    </row>
    <row r="53" spans="2:20" x14ac:dyDescent="0.25">
      <c r="B53" s="204">
        <v>4</v>
      </c>
      <c r="C53" s="205" t="s">
        <v>84</v>
      </c>
      <c r="D53" s="218">
        <f>'6c-STEMHWF_WtCalc'!N41</f>
        <v>234</v>
      </c>
      <c r="E53" s="218">
        <f>'6c-STEMHWF_WtCalc'!Z41</f>
        <v>234</v>
      </c>
      <c r="F53" s="218">
        <f>'6c-STEMHWF_WtCalc'!AL41</f>
        <v>285</v>
      </c>
      <c r="G53" s="218">
        <f>'6c-STEMHWF_WtCalc'!AX41</f>
        <v>302</v>
      </c>
      <c r="H53" s="218">
        <f>'6c-STEMHWF_WtCalc'!BJ41</f>
        <v>310</v>
      </c>
      <c r="I53" s="218">
        <f>'6c-STEMHWF_WtCalc'!BV41</f>
        <v>281</v>
      </c>
      <c r="J53" s="218">
        <f>'6c-STEMHWF_WtCalc'!CH41</f>
        <v>262</v>
      </c>
      <c r="K53" s="218">
        <f>'6c-STEMHWF_WtCalc'!CT41</f>
        <v>432</v>
      </c>
      <c r="L53" s="218">
        <f>'6c-STEMHWF_WtCalc'!DF41</f>
        <v>807</v>
      </c>
      <c r="M53" s="218">
        <f>'6c-STEMHWF_WtCalc'!DR41</f>
        <v>846</v>
      </c>
      <c r="N53" s="1015">
        <f>'6c-STEMHWF_WtCalc'!ED41</f>
        <v>785</v>
      </c>
      <c r="T53">
        <f t="shared" si="15"/>
        <v>41</v>
      </c>
    </row>
    <row r="54" spans="2:20" x14ac:dyDescent="0.25">
      <c r="B54" s="204">
        <v>5</v>
      </c>
      <c r="C54" s="205" t="s">
        <v>85</v>
      </c>
      <c r="D54" s="218">
        <f>'6c-STEMHWF_WtCalc'!N51</f>
        <v>352</v>
      </c>
      <c r="E54" s="218">
        <f>'6c-STEMHWF_WtCalc'!Z51</f>
        <v>382</v>
      </c>
      <c r="F54" s="218">
        <f>'6c-STEMHWF_WtCalc'!AL51</f>
        <v>390</v>
      </c>
      <c r="G54" s="218">
        <f>'6c-STEMHWF_WtCalc'!AX51</f>
        <v>393</v>
      </c>
      <c r="H54" s="218">
        <f>'6c-STEMHWF_WtCalc'!BJ51</f>
        <v>399</v>
      </c>
      <c r="I54" s="218">
        <f>'6c-STEMHWF_WtCalc'!BV51</f>
        <v>364</v>
      </c>
      <c r="J54" s="218">
        <f>'6c-STEMHWF_WtCalc'!CH51</f>
        <v>296</v>
      </c>
      <c r="K54" s="218">
        <f>'6c-STEMHWF_WtCalc'!CT51</f>
        <v>417</v>
      </c>
      <c r="L54" s="218">
        <f>'6c-STEMHWF_WtCalc'!DF51</f>
        <v>669</v>
      </c>
      <c r="M54" s="218">
        <f>'6c-STEMHWF_WtCalc'!DR51</f>
        <v>701</v>
      </c>
      <c r="N54" s="1015">
        <f>'6c-STEMHWF_WtCalc'!ED51</f>
        <v>695</v>
      </c>
      <c r="T54">
        <f t="shared" si="15"/>
        <v>51</v>
      </c>
    </row>
    <row r="55" spans="2:20" x14ac:dyDescent="0.25">
      <c r="B55" s="204">
        <v>6</v>
      </c>
      <c r="C55" s="205" t="s">
        <v>86</v>
      </c>
      <c r="D55" s="218">
        <f>'6c-STEMHWF_WtCalc'!N61</f>
        <v>70</v>
      </c>
      <c r="E55" s="218">
        <f>'6c-STEMHWF_WtCalc'!Z61</f>
        <v>63</v>
      </c>
      <c r="F55" s="218">
        <f>'6c-STEMHWF_WtCalc'!AL61</f>
        <v>67</v>
      </c>
      <c r="G55" s="218">
        <f>'6c-STEMHWF_WtCalc'!AX61</f>
        <v>86</v>
      </c>
      <c r="H55" s="218">
        <f>'6c-STEMHWF_WtCalc'!BJ61</f>
        <v>74</v>
      </c>
      <c r="I55" s="218">
        <f>'6c-STEMHWF_WtCalc'!BV61</f>
        <v>60</v>
      </c>
      <c r="J55" s="218">
        <f>'6c-STEMHWF_WtCalc'!CH61</f>
        <v>71</v>
      </c>
      <c r="K55" s="218">
        <f>'6c-STEMHWF_WtCalc'!CT61</f>
        <v>168</v>
      </c>
      <c r="L55" s="218">
        <f>'6c-STEMHWF_WtCalc'!DF61</f>
        <v>169</v>
      </c>
      <c r="M55" s="218">
        <f>'6c-STEMHWF_WtCalc'!DR61</f>
        <v>178</v>
      </c>
      <c r="N55" s="1015">
        <f>'6c-STEMHWF_WtCalc'!ED61</f>
        <v>225</v>
      </c>
      <c r="T55">
        <f t="shared" si="15"/>
        <v>61</v>
      </c>
    </row>
    <row r="56" spans="2:20" x14ac:dyDescent="0.25">
      <c r="B56" s="204">
        <v>7</v>
      </c>
      <c r="C56" s="205" t="s">
        <v>87</v>
      </c>
      <c r="D56" s="218">
        <f>'6c-STEMHWF_WtCalc'!N71</f>
        <v>170</v>
      </c>
      <c r="E56" s="218">
        <f>'6c-STEMHWF_WtCalc'!Z71</f>
        <v>175</v>
      </c>
      <c r="F56" s="218">
        <f>'6c-STEMHWF_WtCalc'!AL71</f>
        <v>278</v>
      </c>
      <c r="G56" s="218">
        <f>'6c-STEMHWF_WtCalc'!AX71</f>
        <v>130</v>
      </c>
      <c r="H56" s="218">
        <f>'6c-STEMHWF_WtCalc'!BJ71</f>
        <v>100</v>
      </c>
      <c r="I56" s="218">
        <f>'6c-STEMHWF_WtCalc'!BV71</f>
        <v>98</v>
      </c>
      <c r="J56" s="218">
        <f>'6c-STEMHWF_WtCalc'!CH71</f>
        <v>103</v>
      </c>
      <c r="K56" s="218">
        <f>'6c-STEMHWF_WtCalc'!CT71</f>
        <v>156</v>
      </c>
      <c r="L56" s="218">
        <f>'6c-STEMHWF_WtCalc'!DF71</f>
        <v>616</v>
      </c>
      <c r="M56" s="218">
        <f>'6c-STEMHWF_WtCalc'!DR71</f>
        <v>683</v>
      </c>
      <c r="N56" s="1015">
        <f>'6c-STEMHWF_WtCalc'!ED71</f>
        <v>655</v>
      </c>
      <c r="T56">
        <f t="shared" si="15"/>
        <v>71</v>
      </c>
    </row>
    <row r="57" spans="2:20" x14ac:dyDescent="0.25">
      <c r="B57" s="204">
        <v>8</v>
      </c>
      <c r="C57" s="205" t="s">
        <v>88</v>
      </c>
      <c r="D57" s="218">
        <f>'6c-STEMHWF_WtCalc'!N81</f>
        <v>305</v>
      </c>
      <c r="E57" s="218">
        <f>'6c-STEMHWF_WtCalc'!Z81</f>
        <v>301</v>
      </c>
      <c r="F57" s="218">
        <f>'6c-STEMHWF_WtCalc'!AL81</f>
        <v>278</v>
      </c>
      <c r="G57" s="218">
        <f>'6c-STEMHWF_WtCalc'!AX81</f>
        <v>327</v>
      </c>
      <c r="H57" s="218">
        <f>'6c-STEMHWF_WtCalc'!BJ81</f>
        <v>277</v>
      </c>
      <c r="I57" s="218">
        <f>'6c-STEMHWF_WtCalc'!BV81</f>
        <v>201</v>
      </c>
      <c r="J57" s="218">
        <f>'6c-STEMHWF_WtCalc'!CH81</f>
        <v>138</v>
      </c>
      <c r="K57" s="218">
        <f>'6c-STEMHWF_WtCalc'!CT81</f>
        <v>209</v>
      </c>
      <c r="L57" s="218">
        <f>'6c-STEMHWF_WtCalc'!DF81</f>
        <v>437</v>
      </c>
      <c r="M57" s="218">
        <f>'6c-STEMHWF_WtCalc'!DR81</f>
        <v>466</v>
      </c>
      <c r="N57" s="1015">
        <f>'6c-STEMHWF_WtCalc'!ED81</f>
        <v>316</v>
      </c>
      <c r="T57">
        <f t="shared" si="15"/>
        <v>81</v>
      </c>
    </row>
    <row r="58" spans="2:20" x14ac:dyDescent="0.25">
      <c r="B58" s="204">
        <v>9</v>
      </c>
      <c r="C58" s="205" t="s">
        <v>89</v>
      </c>
      <c r="D58" s="218">
        <f>'6c-STEMHWF_WtCalc'!N91</f>
        <v>69</v>
      </c>
      <c r="E58" s="218">
        <f>'6c-STEMHWF_WtCalc'!Z91</f>
        <v>42</v>
      </c>
      <c r="F58" s="218">
        <f>'6c-STEMHWF_WtCalc'!AL91</f>
        <v>42</v>
      </c>
      <c r="G58" s="218">
        <f>'6c-STEMHWF_WtCalc'!AX91</f>
        <v>34</v>
      </c>
      <c r="H58" s="218">
        <f>'6c-STEMHWF_WtCalc'!BJ91</f>
        <v>31</v>
      </c>
      <c r="I58" s="218">
        <f>'6c-STEMHWF_WtCalc'!BV91</f>
        <v>20</v>
      </c>
      <c r="J58" s="218">
        <f>'6c-STEMHWF_WtCalc'!CH91</f>
        <v>20</v>
      </c>
      <c r="K58" s="218">
        <f>'6c-STEMHWF_WtCalc'!CT91</f>
        <v>40</v>
      </c>
      <c r="L58" s="218">
        <f>'6c-STEMHWF_WtCalc'!DF91</f>
        <v>49</v>
      </c>
      <c r="M58" s="218">
        <f>'6c-STEMHWF_WtCalc'!DR91</f>
        <v>70</v>
      </c>
      <c r="N58" s="1015">
        <f>'6c-STEMHWF_WtCalc'!ED91</f>
        <v>209</v>
      </c>
      <c r="T58">
        <f t="shared" si="15"/>
        <v>91</v>
      </c>
    </row>
    <row r="59" spans="2:20" x14ac:dyDescent="0.25">
      <c r="B59" s="204">
        <v>10</v>
      </c>
      <c r="C59" s="205" t="s">
        <v>90</v>
      </c>
      <c r="D59" s="218">
        <f>'6c-STEMHWF_WtCalc'!N101</f>
        <v>23</v>
      </c>
      <c r="E59" s="218">
        <f>'6c-STEMHWF_WtCalc'!Z101</f>
        <v>34</v>
      </c>
      <c r="F59" s="218">
        <f>'6c-STEMHWF_WtCalc'!AL101</f>
        <v>19</v>
      </c>
      <c r="G59" s="218">
        <f>'6c-STEMHWF_WtCalc'!AX101</f>
        <v>30</v>
      </c>
      <c r="H59" s="218">
        <f>'6c-STEMHWF_WtCalc'!BJ101</f>
        <v>19</v>
      </c>
      <c r="I59" s="218">
        <f>'6c-STEMHWF_WtCalc'!BV101</f>
        <v>126</v>
      </c>
      <c r="J59" s="218">
        <f>'6c-STEMHWF_WtCalc'!CH101</f>
        <v>36</v>
      </c>
      <c r="K59" s="218">
        <f>'6c-STEMHWF_WtCalc'!CT101</f>
        <v>51</v>
      </c>
      <c r="L59" s="218">
        <f>'6c-STEMHWF_WtCalc'!DF101</f>
        <v>68</v>
      </c>
      <c r="M59" s="218">
        <f>'6c-STEMHWF_WtCalc'!DR101</f>
        <v>58</v>
      </c>
      <c r="N59" s="1015">
        <f>'6c-STEMHWF_WtCalc'!ED101</f>
        <v>56</v>
      </c>
      <c r="T59">
        <f t="shared" si="15"/>
        <v>101</v>
      </c>
    </row>
    <row r="60" spans="2:20" x14ac:dyDescent="0.25">
      <c r="B60" s="204">
        <v>12</v>
      </c>
      <c r="C60" s="205" t="s">
        <v>91</v>
      </c>
      <c r="D60" s="218">
        <f>'6c-STEMHWF_WtCalc'!N111</f>
        <v>340</v>
      </c>
      <c r="E60" s="218">
        <f>'6c-STEMHWF_WtCalc'!Z111</f>
        <v>478</v>
      </c>
      <c r="F60" s="218">
        <f>'6c-STEMHWF_WtCalc'!AL111</f>
        <v>367</v>
      </c>
      <c r="G60" s="218">
        <f>'6c-STEMHWF_WtCalc'!AX111</f>
        <v>359</v>
      </c>
      <c r="H60" s="218">
        <f>'6c-STEMHWF_WtCalc'!BJ111</f>
        <v>339</v>
      </c>
      <c r="I60" s="218">
        <f>'6c-STEMHWF_WtCalc'!BV111</f>
        <v>418</v>
      </c>
      <c r="J60" s="218">
        <f>'6c-STEMHWF_WtCalc'!CH111</f>
        <v>383</v>
      </c>
      <c r="K60" s="218">
        <f>'6c-STEMHWF_WtCalc'!CT111</f>
        <v>462</v>
      </c>
      <c r="L60" s="218">
        <f>'6c-STEMHWF_WtCalc'!DF111</f>
        <v>686</v>
      </c>
      <c r="M60" s="218">
        <f>'6c-STEMHWF_WtCalc'!DR111</f>
        <v>707</v>
      </c>
      <c r="N60" s="1015">
        <f>'6c-STEMHWF_WtCalc'!ED111</f>
        <v>822</v>
      </c>
      <c r="T60">
        <f t="shared" si="15"/>
        <v>111</v>
      </c>
    </row>
    <row r="61" spans="2:20" x14ac:dyDescent="0.25">
      <c r="B61" s="204">
        <v>13</v>
      </c>
      <c r="C61" s="205" t="s">
        <v>92</v>
      </c>
      <c r="D61" s="218">
        <f>'6c-STEMHWF_WtCalc'!N121</f>
        <v>41</v>
      </c>
      <c r="E61" s="218">
        <f>'6c-STEMHWF_WtCalc'!Z121</f>
        <v>32</v>
      </c>
      <c r="F61" s="218">
        <f>'6c-STEMHWF_WtCalc'!AL121</f>
        <v>22</v>
      </c>
      <c r="G61" s="218">
        <f>'6c-STEMHWF_WtCalc'!AX121</f>
        <v>33</v>
      </c>
      <c r="H61" s="218">
        <f>'6c-STEMHWF_WtCalc'!BJ121</f>
        <v>18</v>
      </c>
      <c r="I61" s="218">
        <f>'6c-STEMHWF_WtCalc'!BV121</f>
        <v>24</v>
      </c>
      <c r="J61" s="218">
        <f>'6c-STEMHWF_WtCalc'!CH121</f>
        <v>25</v>
      </c>
      <c r="K61" s="218">
        <f>'6c-STEMHWF_WtCalc'!CT121</f>
        <v>38</v>
      </c>
      <c r="L61" s="218">
        <f>'6c-STEMHWF_WtCalc'!DF121</f>
        <v>61</v>
      </c>
      <c r="M61" s="218">
        <f>'6c-STEMHWF_WtCalc'!DR121</f>
        <v>66</v>
      </c>
      <c r="N61" s="1015">
        <f>'6c-STEMHWF_WtCalc'!ED121</f>
        <v>93</v>
      </c>
      <c r="T61">
        <f t="shared" si="15"/>
        <v>121</v>
      </c>
    </row>
    <row r="62" spans="2:20" x14ac:dyDescent="0.25">
      <c r="B62" s="204">
        <v>14</v>
      </c>
      <c r="C62" s="205" t="s">
        <v>93</v>
      </c>
      <c r="D62" s="218">
        <f>'6c-STEMHWF_WtCalc'!N131</f>
        <v>67</v>
      </c>
      <c r="E62" s="218">
        <f>'6c-STEMHWF_WtCalc'!Z131</f>
        <v>77</v>
      </c>
      <c r="F62" s="218">
        <f>'6c-STEMHWF_WtCalc'!AL131</f>
        <v>89</v>
      </c>
      <c r="G62" s="218">
        <f>'6c-STEMHWF_WtCalc'!AX131</f>
        <v>91</v>
      </c>
      <c r="H62" s="218">
        <f>'6c-STEMHWF_WtCalc'!BJ131</f>
        <v>91</v>
      </c>
      <c r="I62" s="218">
        <f>'6c-STEMHWF_WtCalc'!BV131</f>
        <v>85</v>
      </c>
      <c r="J62" s="218">
        <f>'6c-STEMHWF_WtCalc'!CH131</f>
        <v>89</v>
      </c>
      <c r="K62" s="218">
        <f>'6c-STEMHWF_WtCalc'!CT131</f>
        <v>120</v>
      </c>
      <c r="L62" s="218">
        <f>'6c-STEMHWF_WtCalc'!DF131</f>
        <v>196</v>
      </c>
      <c r="M62" s="218">
        <f>'6c-STEMHWF_WtCalc'!DR131</f>
        <v>238</v>
      </c>
      <c r="N62" s="1015">
        <f>'6c-STEMHWF_WtCalc'!ED131</f>
        <v>220</v>
      </c>
      <c r="T62">
        <f t="shared" si="15"/>
        <v>131</v>
      </c>
    </row>
    <row r="63" spans="2:20" x14ac:dyDescent="0.25">
      <c r="B63" s="204">
        <v>15</v>
      </c>
      <c r="C63" s="205" t="s">
        <v>94</v>
      </c>
      <c r="D63" s="218">
        <f>'6c-STEMHWF_WtCalc'!N141</f>
        <v>22</v>
      </c>
      <c r="E63" s="218">
        <f>'6c-STEMHWF_WtCalc'!Z141</f>
        <v>28</v>
      </c>
      <c r="F63" s="218">
        <f>'6c-STEMHWF_WtCalc'!AL141</f>
        <v>50</v>
      </c>
      <c r="G63" s="218">
        <f>'6c-STEMHWF_WtCalc'!AX141</f>
        <v>94</v>
      </c>
      <c r="H63" s="218">
        <f>'6c-STEMHWF_WtCalc'!BJ141</f>
        <v>64</v>
      </c>
      <c r="I63" s="218">
        <f>'6c-STEMHWF_WtCalc'!BV141</f>
        <v>71</v>
      </c>
      <c r="J63" s="218">
        <f>'6c-STEMHWF_WtCalc'!CH141</f>
        <v>49</v>
      </c>
      <c r="K63" s="218">
        <f>'6c-STEMHWF_WtCalc'!CT141</f>
        <v>74</v>
      </c>
      <c r="L63" s="218">
        <f>'6c-STEMHWF_WtCalc'!DF141</f>
        <v>53</v>
      </c>
      <c r="M63" s="218">
        <f>'6c-STEMHWF_WtCalc'!DR141</f>
        <v>57</v>
      </c>
      <c r="N63" s="1015">
        <f>'6c-STEMHWF_WtCalc'!ED141</f>
        <v>35</v>
      </c>
      <c r="T63">
        <f t="shared" si="15"/>
        <v>141</v>
      </c>
    </row>
    <row r="64" spans="2:20" x14ac:dyDescent="0.25">
      <c r="B64" s="204">
        <v>16</v>
      </c>
      <c r="C64" s="205" t="s">
        <v>95</v>
      </c>
      <c r="D64" s="218">
        <f>'6c-STEMHWF_WtCalc'!N151</f>
        <v>47</v>
      </c>
      <c r="E64" s="218">
        <f>'6c-STEMHWF_WtCalc'!Z151</f>
        <v>61</v>
      </c>
      <c r="F64" s="218">
        <f>'6c-STEMHWF_WtCalc'!AL151</f>
        <v>41</v>
      </c>
      <c r="G64" s="218">
        <f>'6c-STEMHWF_WtCalc'!AX151</f>
        <v>52</v>
      </c>
      <c r="H64" s="218">
        <f>'6c-STEMHWF_WtCalc'!BJ151</f>
        <v>64</v>
      </c>
      <c r="I64" s="218">
        <f>'6c-STEMHWF_WtCalc'!BV151</f>
        <v>73</v>
      </c>
      <c r="J64" s="218">
        <f>'6c-STEMHWF_WtCalc'!CH151</f>
        <v>80</v>
      </c>
      <c r="K64" s="218">
        <f>'6c-STEMHWF_WtCalc'!CT151</f>
        <v>100</v>
      </c>
      <c r="L64" s="218">
        <f>'6c-STEMHWF_WtCalc'!DF151</f>
        <v>97</v>
      </c>
      <c r="M64" s="218">
        <f>'6c-STEMHWF_WtCalc'!DR151</f>
        <v>158</v>
      </c>
      <c r="N64" s="1015">
        <f>'6c-STEMHWF_WtCalc'!ED151</f>
        <v>136</v>
      </c>
      <c r="T64">
        <f t="shared" si="15"/>
        <v>151</v>
      </c>
    </row>
    <row r="65" spans="2:20" x14ac:dyDescent="0.25">
      <c r="B65" s="204">
        <v>17</v>
      </c>
      <c r="C65" s="205" t="s">
        <v>96</v>
      </c>
      <c r="D65" s="218">
        <f>'6c-STEMHWF_WtCalc'!N161</f>
        <v>102</v>
      </c>
      <c r="E65" s="218">
        <f>'6c-STEMHWF_WtCalc'!Z161</f>
        <v>108</v>
      </c>
      <c r="F65" s="218">
        <f>'6c-STEMHWF_WtCalc'!AL161</f>
        <v>144</v>
      </c>
      <c r="G65" s="218">
        <f>'6c-STEMHWF_WtCalc'!AX161</f>
        <v>113</v>
      </c>
      <c r="H65" s="218">
        <f>'6c-STEMHWF_WtCalc'!BJ161</f>
        <v>129</v>
      </c>
      <c r="I65" s="218">
        <f>'6c-STEMHWF_WtCalc'!BV161</f>
        <v>116</v>
      </c>
      <c r="J65" s="218">
        <f>'6c-STEMHWF_WtCalc'!CH161</f>
        <v>59</v>
      </c>
      <c r="K65" s="218">
        <f>'6c-STEMHWF_WtCalc'!CT161</f>
        <v>105</v>
      </c>
      <c r="L65" s="218">
        <f>'6c-STEMHWF_WtCalc'!DF161</f>
        <v>93</v>
      </c>
      <c r="M65" s="218">
        <f>'6c-STEMHWF_WtCalc'!DR161</f>
        <v>97</v>
      </c>
      <c r="N65" s="1015">
        <f>'6c-STEMHWF_WtCalc'!ED161</f>
        <v>118</v>
      </c>
      <c r="T65">
        <f t="shared" si="15"/>
        <v>161</v>
      </c>
    </row>
    <row r="66" spans="2:20" x14ac:dyDescent="0.25">
      <c r="B66" s="204">
        <v>18</v>
      </c>
      <c r="C66" s="205" t="s">
        <v>97</v>
      </c>
      <c r="D66" s="218">
        <f>'6c-STEMHWF_WtCalc'!N171</f>
        <v>1494</v>
      </c>
      <c r="E66" s="218">
        <f>'6c-STEMHWF_WtCalc'!Z171</f>
        <v>1456</v>
      </c>
      <c r="F66" s="218">
        <f>'6c-STEMHWF_WtCalc'!AL171</f>
        <v>1980</v>
      </c>
      <c r="G66" s="218">
        <f>'6c-STEMHWF_WtCalc'!AX171</f>
        <v>1543</v>
      </c>
      <c r="H66" s="218">
        <f>'6c-STEMHWF_WtCalc'!BJ171</f>
        <v>1892</v>
      </c>
      <c r="I66" s="218">
        <f>'6c-STEMHWF_WtCalc'!BV171</f>
        <v>1879</v>
      </c>
      <c r="J66" s="218">
        <f>'6c-STEMHWF_WtCalc'!CH171</f>
        <v>1597</v>
      </c>
      <c r="K66" s="218">
        <f>'6c-STEMHWF_WtCalc'!CT171</f>
        <v>2095</v>
      </c>
      <c r="L66" s="218">
        <f>'6c-STEMHWF_WtCalc'!DF171</f>
        <v>3473</v>
      </c>
      <c r="M66" s="218">
        <f>'6c-STEMHWF_WtCalc'!DR171</f>
        <v>3291</v>
      </c>
      <c r="N66" s="1015">
        <f>'6c-STEMHWF_WtCalc'!ED171</f>
        <v>3365</v>
      </c>
      <c r="T66">
        <f t="shared" si="15"/>
        <v>171</v>
      </c>
    </row>
    <row r="67" spans="2:20" x14ac:dyDescent="0.25">
      <c r="B67" s="204">
        <v>19</v>
      </c>
      <c r="C67" s="205" t="s">
        <v>98</v>
      </c>
      <c r="D67" s="218">
        <f>'6c-STEMHWF_WtCalc'!N181</f>
        <v>315</v>
      </c>
      <c r="E67" s="218">
        <f>'6c-STEMHWF_WtCalc'!Z181</f>
        <v>213</v>
      </c>
      <c r="F67" s="218">
        <f>'6c-STEMHWF_WtCalc'!AL181</f>
        <v>244</v>
      </c>
      <c r="G67" s="218">
        <f>'6c-STEMHWF_WtCalc'!AX181</f>
        <v>336</v>
      </c>
      <c r="H67" s="218">
        <f>'6c-STEMHWF_WtCalc'!BJ181</f>
        <v>333</v>
      </c>
      <c r="I67" s="218">
        <f>'6c-STEMHWF_WtCalc'!BV181</f>
        <v>382</v>
      </c>
      <c r="J67" s="218">
        <f>'6c-STEMHWF_WtCalc'!CH181</f>
        <v>347</v>
      </c>
      <c r="K67" s="218">
        <f>'6c-STEMHWF_WtCalc'!CT181</f>
        <v>287</v>
      </c>
      <c r="L67" s="218">
        <f>'6c-STEMHWF_WtCalc'!DF181</f>
        <v>402</v>
      </c>
      <c r="M67" s="218">
        <f>'6c-STEMHWF_WtCalc'!DR181</f>
        <v>388</v>
      </c>
      <c r="N67" s="1015">
        <f>'6c-STEMHWF_WtCalc'!ED181</f>
        <v>507</v>
      </c>
      <c r="T67">
        <f t="shared" si="15"/>
        <v>181</v>
      </c>
    </row>
    <row r="68" spans="2:20" x14ac:dyDescent="0.25">
      <c r="B68" s="204">
        <v>20</v>
      </c>
      <c r="C68" s="205" t="s">
        <v>99</v>
      </c>
      <c r="D68" s="218">
        <f>'6c-STEMHWF_WtCalc'!N191</f>
        <v>60</v>
      </c>
      <c r="E68" s="218">
        <f>'6c-STEMHWF_WtCalc'!Z191</f>
        <v>63</v>
      </c>
      <c r="F68" s="218">
        <f>'6c-STEMHWF_WtCalc'!AL191</f>
        <v>72</v>
      </c>
      <c r="G68" s="218">
        <f>'6c-STEMHWF_WtCalc'!AX191</f>
        <v>79</v>
      </c>
      <c r="H68" s="218">
        <f>'6c-STEMHWF_WtCalc'!BJ191</f>
        <v>67</v>
      </c>
      <c r="I68" s="218">
        <f>'6c-STEMHWF_WtCalc'!BV191</f>
        <v>37</v>
      </c>
      <c r="J68" s="218">
        <f>'6c-STEMHWF_WtCalc'!CH191</f>
        <v>55</v>
      </c>
      <c r="K68" s="218">
        <f>'6c-STEMHWF_WtCalc'!CT191</f>
        <v>57</v>
      </c>
      <c r="L68" s="218">
        <f>'6c-STEMHWF_WtCalc'!DF191</f>
        <v>106</v>
      </c>
      <c r="M68" s="218">
        <f>'6c-STEMHWF_WtCalc'!DR191</f>
        <v>76</v>
      </c>
      <c r="N68" s="1015">
        <f>'6c-STEMHWF_WtCalc'!ED191</f>
        <v>104</v>
      </c>
      <c r="T68">
        <f t="shared" si="15"/>
        <v>191</v>
      </c>
    </row>
    <row r="69" spans="2:20" x14ac:dyDescent="0.25">
      <c r="B69" s="204">
        <v>21</v>
      </c>
      <c r="C69" s="205" t="s">
        <v>100</v>
      </c>
      <c r="D69" s="218">
        <f>'6c-STEMHWF_WtCalc'!N201</f>
        <v>78</v>
      </c>
      <c r="E69" s="218">
        <f>'6c-STEMHWF_WtCalc'!Z201</f>
        <v>86</v>
      </c>
      <c r="F69" s="218">
        <f>'6c-STEMHWF_WtCalc'!AL201</f>
        <v>89</v>
      </c>
      <c r="G69" s="218">
        <f>'6c-STEMHWF_WtCalc'!AX201</f>
        <v>64</v>
      </c>
      <c r="H69" s="218">
        <f>'6c-STEMHWF_WtCalc'!BJ201</f>
        <v>301</v>
      </c>
      <c r="I69" s="218">
        <f>'6c-STEMHWF_WtCalc'!BV201</f>
        <v>201</v>
      </c>
      <c r="J69" s="218">
        <f>'6c-STEMHWF_WtCalc'!CH201</f>
        <v>296</v>
      </c>
      <c r="K69" s="218">
        <f>'6c-STEMHWF_WtCalc'!CT201</f>
        <v>263</v>
      </c>
      <c r="L69" s="218">
        <f>'6c-STEMHWF_WtCalc'!DF201</f>
        <v>244</v>
      </c>
      <c r="M69" s="218">
        <f>'6c-STEMHWF_WtCalc'!DR201</f>
        <v>142</v>
      </c>
      <c r="N69" s="1015">
        <f>'6c-STEMHWF_WtCalc'!ED201</f>
        <v>167</v>
      </c>
      <c r="T69">
        <f t="shared" si="15"/>
        <v>201</v>
      </c>
    </row>
    <row r="70" spans="2:20" x14ac:dyDescent="0.25">
      <c r="B70" s="204">
        <v>22</v>
      </c>
      <c r="C70" s="205" t="s">
        <v>101</v>
      </c>
      <c r="D70" s="218">
        <f>'6c-STEMHWF_WtCalc'!N211</f>
        <v>30</v>
      </c>
      <c r="E70" s="218">
        <f>'6c-STEMHWF_WtCalc'!Z211</f>
        <v>25</v>
      </c>
      <c r="F70" s="218">
        <f>'6c-STEMHWF_WtCalc'!AL211</f>
        <v>43</v>
      </c>
      <c r="G70" s="218">
        <f>'6c-STEMHWF_WtCalc'!AX211</f>
        <v>32</v>
      </c>
      <c r="H70" s="218">
        <f>'6c-STEMHWF_WtCalc'!BJ211</f>
        <v>52</v>
      </c>
      <c r="I70" s="218">
        <f>'6c-STEMHWF_WtCalc'!BV211</f>
        <v>42</v>
      </c>
      <c r="J70" s="218">
        <f>'6c-STEMHWF_WtCalc'!CH211</f>
        <v>31</v>
      </c>
      <c r="K70" s="218">
        <f>'6c-STEMHWF_WtCalc'!CT211</f>
        <v>45</v>
      </c>
      <c r="L70" s="218">
        <f>'6c-STEMHWF_WtCalc'!DF211</f>
        <v>181</v>
      </c>
      <c r="M70" s="218">
        <f>'6c-STEMHWF_WtCalc'!DR211</f>
        <v>190</v>
      </c>
      <c r="N70" s="1015">
        <f>'6c-STEMHWF_WtCalc'!ED211</f>
        <v>187</v>
      </c>
      <c r="T70">
        <f t="shared" si="15"/>
        <v>211</v>
      </c>
    </row>
    <row r="71" spans="2:20" x14ac:dyDescent="0.25">
      <c r="B71" s="204">
        <v>23</v>
      </c>
      <c r="C71" s="205" t="s">
        <v>103</v>
      </c>
      <c r="D71" s="218">
        <f>'6c-STEMHWF_WtCalc'!N221</f>
        <v>400</v>
      </c>
      <c r="E71" s="218">
        <f>'6c-STEMHWF_WtCalc'!Z221</f>
        <v>783</v>
      </c>
      <c r="F71" s="218">
        <f>'6c-STEMHWF_WtCalc'!AL221</f>
        <v>915</v>
      </c>
      <c r="G71" s="218">
        <f>'6c-STEMHWF_WtCalc'!AX221</f>
        <v>577</v>
      </c>
      <c r="H71" s="218">
        <f>'6c-STEMHWF_WtCalc'!BJ221</f>
        <v>1029</v>
      </c>
      <c r="I71" s="218">
        <f>'6c-STEMHWF_WtCalc'!BV221</f>
        <v>624</v>
      </c>
      <c r="J71" s="218">
        <f>'6c-STEMHWF_WtCalc'!CH221</f>
        <v>558</v>
      </c>
      <c r="K71" s="218">
        <f>'6c-STEMHWF_WtCalc'!CT221</f>
        <v>719</v>
      </c>
      <c r="L71" s="218">
        <f>'6c-STEMHWF_WtCalc'!DF221</f>
        <v>870</v>
      </c>
      <c r="M71" s="218">
        <f>'6c-STEMHWF_WtCalc'!DR221</f>
        <v>1460</v>
      </c>
      <c r="N71" s="1015">
        <f>'6c-STEMHWF_WtCalc'!ED221</f>
        <v>1005</v>
      </c>
      <c r="T71">
        <v>231</v>
      </c>
    </row>
    <row r="72" spans="2:20" x14ac:dyDescent="0.25">
      <c r="B72" s="204">
        <v>24</v>
      </c>
      <c r="C72" s="205" t="s">
        <v>104</v>
      </c>
      <c r="D72" s="218">
        <f>'6c-STEMHWF_WtCalc'!N231</f>
        <v>340</v>
      </c>
      <c r="E72" s="218">
        <f>'6c-STEMHWF_WtCalc'!Z231</f>
        <v>317</v>
      </c>
      <c r="F72" s="218">
        <f>'6c-STEMHWF_WtCalc'!AL231</f>
        <v>399</v>
      </c>
      <c r="G72" s="218">
        <f>'6c-STEMHWF_WtCalc'!AX231</f>
        <v>475</v>
      </c>
      <c r="H72" s="218">
        <f>'6c-STEMHWF_WtCalc'!BJ231</f>
        <v>434</v>
      </c>
      <c r="I72" s="218">
        <f>'6c-STEMHWF_WtCalc'!BV231</f>
        <v>341</v>
      </c>
      <c r="J72" s="218">
        <f>'6c-STEMHWF_WtCalc'!CH231</f>
        <v>227</v>
      </c>
      <c r="K72" s="218">
        <f>'6c-STEMHWF_WtCalc'!CT231</f>
        <v>347</v>
      </c>
      <c r="L72" s="218">
        <f>'6c-STEMHWF_WtCalc'!DF231</f>
        <v>458</v>
      </c>
      <c r="M72" s="218">
        <f>'6c-STEMHWF_WtCalc'!DR231</f>
        <v>464</v>
      </c>
      <c r="N72" s="1015">
        <f>'6c-STEMHWF_WtCalc'!ED231</f>
        <v>530</v>
      </c>
      <c r="T72">
        <v>241</v>
      </c>
    </row>
    <row r="73" spans="2:20" x14ac:dyDescent="0.25">
      <c r="B73" s="204">
        <v>25</v>
      </c>
      <c r="C73" s="205" t="s">
        <v>102</v>
      </c>
      <c r="D73" s="218">
        <f>'6c-STEMHWF_WtCalc'!N241</f>
        <v>21</v>
      </c>
      <c r="E73" s="218">
        <f>'6c-STEMHWF_WtCalc'!Z241</f>
        <v>32</v>
      </c>
      <c r="F73" s="218">
        <f>'6c-STEMHWF_WtCalc'!AL241</f>
        <v>20</v>
      </c>
      <c r="G73" s="218">
        <f>'6c-STEMHWF_WtCalc'!AX241</f>
        <v>27</v>
      </c>
      <c r="H73" s="218">
        <f>'6c-STEMHWF_WtCalc'!BJ241</f>
        <v>44</v>
      </c>
      <c r="I73" s="218">
        <f>'6c-STEMHWF_WtCalc'!BV241</f>
        <v>24</v>
      </c>
      <c r="J73" s="218">
        <f>'6c-STEMHWF_WtCalc'!CH241</f>
        <v>36</v>
      </c>
      <c r="K73" s="218">
        <f>'6c-STEMHWF_WtCalc'!CT241</f>
        <v>68</v>
      </c>
      <c r="L73" s="218">
        <f>'6c-STEMHWF_WtCalc'!DF241</f>
        <v>62</v>
      </c>
      <c r="M73" s="218">
        <f>'6c-STEMHWF_WtCalc'!DR241</f>
        <v>57</v>
      </c>
      <c r="N73" s="1015">
        <f>'6c-STEMHWF_WtCalc'!ED241</f>
        <v>89</v>
      </c>
      <c r="T73">
        <v>221</v>
      </c>
    </row>
    <row r="75" spans="2:20" x14ac:dyDescent="0.25">
      <c r="B75" t="s">
        <v>490</v>
      </c>
      <c r="D75" s="34" t="s">
        <v>311</v>
      </c>
      <c r="E75" s="34" t="s">
        <v>312</v>
      </c>
      <c r="F75" s="34" t="s">
        <v>313</v>
      </c>
      <c r="G75" s="34" t="s">
        <v>314</v>
      </c>
      <c r="H75" s="34" t="s">
        <v>315</v>
      </c>
      <c r="I75" s="34" t="s">
        <v>316</v>
      </c>
      <c r="J75" s="34" t="s">
        <v>317</v>
      </c>
      <c r="K75" s="34" t="s">
        <v>322</v>
      </c>
      <c r="L75" s="34" t="s">
        <v>321</v>
      </c>
      <c r="M75" s="34" t="s">
        <v>603</v>
      </c>
      <c r="N75" s="34" t="s">
        <v>677</v>
      </c>
    </row>
    <row r="76" spans="2:20" x14ac:dyDescent="0.25">
      <c r="D76" s="34"/>
      <c r="E76" s="34"/>
      <c r="F76" s="34"/>
      <c r="G76" s="34"/>
      <c r="H76" s="34"/>
      <c r="I76" s="34"/>
      <c r="J76" s="34"/>
      <c r="K76" s="34"/>
      <c r="L76" s="34"/>
      <c r="M76" s="34"/>
    </row>
    <row r="77" spans="2:20" x14ac:dyDescent="0.25">
      <c r="B77" s="1322" t="s">
        <v>349</v>
      </c>
      <c r="C77" s="1323"/>
      <c r="D77" s="1323"/>
      <c r="E77" s="1323"/>
      <c r="F77" s="1323"/>
      <c r="G77" s="1323"/>
      <c r="H77" s="1323"/>
      <c r="I77" s="1323"/>
      <c r="J77" s="1323"/>
      <c r="K77" s="1323"/>
      <c r="L77" s="1323"/>
      <c r="M77" s="1323"/>
      <c r="N77" s="1323"/>
    </row>
    <row r="78" spans="2:20" x14ac:dyDescent="0.25">
      <c r="B78" s="1016" t="s">
        <v>191</v>
      </c>
      <c r="C78" s="1017"/>
      <c r="D78" s="1009">
        <v>2015</v>
      </c>
      <c r="E78" s="1009">
        <v>2016</v>
      </c>
      <c r="F78" s="1009">
        <v>2017</v>
      </c>
      <c r="G78" s="1009">
        <v>2018</v>
      </c>
      <c r="H78" s="1009">
        <v>2019</v>
      </c>
      <c r="I78" s="1009">
        <v>2020</v>
      </c>
      <c r="J78" s="1009">
        <v>2021</v>
      </c>
      <c r="K78" s="1018">
        <v>2022</v>
      </c>
      <c r="L78" s="1009">
        <v>2023</v>
      </c>
      <c r="M78" s="1009">
        <v>2024</v>
      </c>
      <c r="N78" s="1009">
        <v>2025</v>
      </c>
    </row>
    <row r="79" spans="2:20" x14ac:dyDescent="0.25">
      <c r="B79" s="206" t="s">
        <v>192</v>
      </c>
      <c r="C79" s="207" t="s">
        <v>51</v>
      </c>
      <c r="D79" s="210">
        <f>SUM(D80:D103)</f>
        <v>320435218</v>
      </c>
      <c r="E79" s="210">
        <f t="shared" ref="E79:L79" si="16">SUM(E80:E103)</f>
        <v>341402790</v>
      </c>
      <c r="F79" s="210">
        <f t="shared" si="16"/>
        <v>370110711</v>
      </c>
      <c r="G79" s="210">
        <f t="shared" si="16"/>
        <v>357947410</v>
      </c>
      <c r="H79" s="210">
        <f t="shared" si="16"/>
        <v>387410140</v>
      </c>
      <c r="I79" s="210">
        <f t="shared" si="16"/>
        <v>353726625</v>
      </c>
      <c r="J79" s="210">
        <f t="shared" si="16"/>
        <v>343429904</v>
      </c>
      <c r="K79" s="210">
        <f t="shared" si="16"/>
        <v>403006029</v>
      </c>
      <c r="L79" s="210">
        <f t="shared" si="16"/>
        <v>509894867</v>
      </c>
      <c r="M79" s="210">
        <f t="shared" ref="M79:N79" si="17">SUM(M80:M103)</f>
        <v>504299807</v>
      </c>
      <c r="N79" s="210">
        <f t="shared" si="17"/>
        <v>555720814</v>
      </c>
    </row>
    <row r="80" spans="2:20" x14ac:dyDescent="0.25">
      <c r="B80" s="204">
        <v>1</v>
      </c>
      <c r="C80" s="33" t="s">
        <v>73</v>
      </c>
      <c r="D80" s="218">
        <f>'6c-STEMHWF_WtCalc'!N16</f>
        <v>23212644</v>
      </c>
      <c r="E80" s="218">
        <f>'6c-STEMHWF_WtCalc'!Z16</f>
        <v>24575801</v>
      </c>
      <c r="F80" s="218">
        <f>'6c-STEMHWF_WtCalc'!AL16</f>
        <v>25368518</v>
      </c>
      <c r="G80" s="218">
        <f>'6c-STEMHWF_WtCalc'!AX16</f>
        <v>25095441</v>
      </c>
      <c r="H80" s="218">
        <f>'6c-STEMHWF_WtCalc'!BJ16</f>
        <v>26601276</v>
      </c>
      <c r="I80" s="218">
        <f>'6c-STEMHWF_WtCalc'!BV16</f>
        <v>24606858</v>
      </c>
      <c r="J80" s="218">
        <f>'6c-STEMHWF_WtCalc'!CH16</f>
        <v>21791120</v>
      </c>
      <c r="K80" s="218">
        <f>'6c-STEMHWF_WtCalc'!CT16</f>
        <v>18025793</v>
      </c>
      <c r="L80" s="218">
        <f>'6c-STEMHWF_WtCalc'!DF16</f>
        <v>20355783</v>
      </c>
      <c r="M80" s="218">
        <f>'6c-STEMHWF_WtCalc'!DR16</f>
        <v>22031903</v>
      </c>
      <c r="N80" s="1015">
        <f>'6c-STEMHWF_WtCalc'!ED16</f>
        <v>24406971</v>
      </c>
      <c r="T80">
        <v>16</v>
      </c>
    </row>
    <row r="81" spans="2:20" x14ac:dyDescent="0.25">
      <c r="B81" s="204">
        <v>2</v>
      </c>
      <c r="C81" s="33" t="s">
        <v>82</v>
      </c>
      <c r="D81" s="218">
        <f>'6c-STEMHWF_WtCalc'!N26</f>
        <v>75906039</v>
      </c>
      <c r="E81" s="218">
        <f>'6c-STEMHWF_WtCalc'!Z26</f>
        <v>80513767</v>
      </c>
      <c r="F81" s="218">
        <f>'6c-STEMHWF_WtCalc'!AL26</f>
        <v>79760047</v>
      </c>
      <c r="G81" s="218">
        <f>'6c-STEMHWF_WtCalc'!AX26</f>
        <v>80216197</v>
      </c>
      <c r="H81" s="218">
        <f>'6c-STEMHWF_WtCalc'!BJ26</f>
        <v>81054213</v>
      </c>
      <c r="I81" s="218">
        <f>'6c-STEMHWF_WtCalc'!BV26</f>
        <v>71913330</v>
      </c>
      <c r="J81" s="218">
        <f>'6c-STEMHWF_WtCalc'!CH26</f>
        <v>80743106</v>
      </c>
      <c r="K81" s="218">
        <f>'6c-STEMHWF_WtCalc'!CT26</f>
        <v>96426226</v>
      </c>
      <c r="L81" s="218">
        <f>'6c-STEMHWF_WtCalc'!DF26</f>
        <v>117509296</v>
      </c>
      <c r="M81" s="218">
        <f>'6c-STEMHWF_WtCalc'!DR26</f>
        <v>112924014</v>
      </c>
      <c r="N81" s="1015">
        <f>'6c-STEMHWF_WtCalc'!ED26</f>
        <v>135356953</v>
      </c>
      <c r="T81">
        <f>T80+10</f>
        <v>26</v>
      </c>
    </row>
    <row r="82" spans="2:20" x14ac:dyDescent="0.25">
      <c r="B82" s="204">
        <v>3</v>
      </c>
      <c r="C82" s="33" t="s">
        <v>83</v>
      </c>
      <c r="D82" s="218">
        <f>'6c-STEMHWF_WtCalc'!N36</f>
        <v>117154978</v>
      </c>
      <c r="E82" s="218">
        <f>'6c-STEMHWF_WtCalc'!Z36</f>
        <v>124303754</v>
      </c>
      <c r="F82" s="218">
        <f>'6c-STEMHWF_WtCalc'!AL36</f>
        <v>132932825</v>
      </c>
      <c r="G82" s="218">
        <f>'6c-STEMHWF_WtCalc'!AX36</f>
        <v>134257379</v>
      </c>
      <c r="H82" s="218">
        <f>'6c-STEMHWF_WtCalc'!BJ36</f>
        <v>144809762</v>
      </c>
      <c r="I82" s="218">
        <f>'6c-STEMHWF_WtCalc'!BV36</f>
        <v>131005283</v>
      </c>
      <c r="J82" s="218">
        <f>'6c-STEMHWF_WtCalc'!CH36</f>
        <v>131671214</v>
      </c>
      <c r="K82" s="218">
        <f>'6c-STEMHWF_WtCalc'!CT36</f>
        <v>156153852</v>
      </c>
      <c r="L82" s="218">
        <f>'6c-STEMHWF_WtCalc'!DF36</f>
        <v>180693113</v>
      </c>
      <c r="M82" s="218">
        <f>'6c-STEMHWF_WtCalc'!DR36</f>
        <v>171014973</v>
      </c>
      <c r="N82" s="1015">
        <f>'6c-STEMHWF_WtCalc'!ED36</f>
        <v>199026208</v>
      </c>
      <c r="T82">
        <f t="shared" ref="T82:T100" si="18">T81+10</f>
        <v>36</v>
      </c>
    </row>
    <row r="83" spans="2:20" x14ac:dyDescent="0.25">
      <c r="B83" s="204">
        <v>4</v>
      </c>
      <c r="C83" s="33" t="s">
        <v>84</v>
      </c>
      <c r="D83" s="218">
        <f>'6c-STEMHWF_WtCalc'!N46</f>
        <v>11282286</v>
      </c>
      <c r="E83" s="218">
        <f>'6c-STEMHWF_WtCalc'!Z46</f>
        <v>11218049</v>
      </c>
      <c r="F83" s="218">
        <f>'6c-STEMHWF_WtCalc'!AL46</f>
        <v>13665766</v>
      </c>
      <c r="G83" s="218">
        <f>'6c-STEMHWF_WtCalc'!AX46</f>
        <v>14515270</v>
      </c>
      <c r="H83" s="218">
        <f>'6c-STEMHWF_WtCalc'!BJ46</f>
        <v>14953634</v>
      </c>
      <c r="I83" s="218">
        <f>'6c-STEMHWF_WtCalc'!BV46</f>
        <v>13334295</v>
      </c>
      <c r="J83" s="218">
        <f>'6c-STEMHWF_WtCalc'!CH46</f>
        <v>12425532</v>
      </c>
      <c r="K83" s="218">
        <f>'6c-STEMHWF_WtCalc'!CT46</f>
        <v>18430325</v>
      </c>
      <c r="L83" s="218">
        <f>'6c-STEMHWF_WtCalc'!DF46</f>
        <v>30070561</v>
      </c>
      <c r="M83" s="218">
        <f>'6c-STEMHWF_WtCalc'!DR46</f>
        <v>31107461</v>
      </c>
      <c r="N83" s="1015">
        <f>'6c-STEMHWF_WtCalc'!ED46</f>
        <v>29373097</v>
      </c>
      <c r="T83">
        <f t="shared" si="18"/>
        <v>46</v>
      </c>
    </row>
    <row r="84" spans="2:20" x14ac:dyDescent="0.25">
      <c r="B84" s="204">
        <v>5</v>
      </c>
      <c r="C84" s="33" t="s">
        <v>85</v>
      </c>
      <c r="D84" s="218">
        <f>'6c-STEMHWF_WtCalc'!N56</f>
        <v>16905917</v>
      </c>
      <c r="E84" s="218">
        <f>'6c-STEMHWF_WtCalc'!Z56</f>
        <v>18183111</v>
      </c>
      <c r="F84" s="218">
        <f>'6c-STEMHWF_WtCalc'!AL56</f>
        <v>18408798</v>
      </c>
      <c r="G84" s="218">
        <f>'6c-STEMHWF_WtCalc'!AX56</f>
        <v>18519157</v>
      </c>
      <c r="H84" s="218">
        <f>'6c-STEMHWF_WtCalc'!BJ56</f>
        <v>18962999</v>
      </c>
      <c r="I84" s="218">
        <f>'6c-STEMHWF_WtCalc'!BV56</f>
        <v>17286688</v>
      </c>
      <c r="J84" s="218">
        <f>'6c-STEMHWF_WtCalc'!CH56</f>
        <v>13882981</v>
      </c>
      <c r="K84" s="218">
        <f>'6c-STEMHWF_WtCalc'!CT56</f>
        <v>18030406</v>
      </c>
      <c r="L84" s="218">
        <f>'6c-STEMHWF_WtCalc'!DF56</f>
        <v>24538155</v>
      </c>
      <c r="M84" s="218">
        <f>'6c-STEMHWF_WtCalc'!DR56</f>
        <v>26013374</v>
      </c>
      <c r="N84" s="1015">
        <f>'6c-STEMHWF_WtCalc'!ED56</f>
        <v>25645566</v>
      </c>
      <c r="T84">
        <f t="shared" si="18"/>
        <v>56</v>
      </c>
    </row>
    <row r="85" spans="2:20" x14ac:dyDescent="0.25">
      <c r="B85" s="204">
        <v>6</v>
      </c>
      <c r="C85" s="33" t="s">
        <v>86</v>
      </c>
      <c r="D85" s="218">
        <f>'6c-STEMHWF_WtCalc'!N66</f>
        <v>2514407</v>
      </c>
      <c r="E85" s="218">
        <f>'6c-STEMHWF_WtCalc'!Z66</f>
        <v>2193580</v>
      </c>
      <c r="F85" s="218">
        <f>'6c-STEMHWF_WtCalc'!AL66</f>
        <v>2373639</v>
      </c>
      <c r="G85" s="218">
        <f>'6c-STEMHWF_WtCalc'!AX66</f>
        <v>3073183</v>
      </c>
      <c r="H85" s="218">
        <f>'6c-STEMHWF_WtCalc'!BJ66</f>
        <v>2671127</v>
      </c>
      <c r="I85" s="218">
        <f>'6c-STEMHWF_WtCalc'!BV66</f>
        <v>2393781</v>
      </c>
      <c r="J85" s="218">
        <f>'6c-STEMHWF_WtCalc'!CH66</f>
        <v>2311553</v>
      </c>
      <c r="K85" s="218">
        <f>'6c-STEMHWF_WtCalc'!CT66</f>
        <v>4606241</v>
      </c>
      <c r="L85" s="218">
        <f>'6c-STEMHWF_WtCalc'!DF66</f>
        <v>4494246</v>
      </c>
      <c r="M85" s="218">
        <f>'6c-STEMHWF_WtCalc'!DR66</f>
        <v>4259274</v>
      </c>
      <c r="N85" s="1015">
        <f>'6c-STEMHWF_WtCalc'!ED66</f>
        <v>5206722</v>
      </c>
      <c r="T85">
        <f t="shared" si="18"/>
        <v>66</v>
      </c>
    </row>
    <row r="86" spans="2:20" x14ac:dyDescent="0.25">
      <c r="B86" s="204">
        <v>7</v>
      </c>
      <c r="C86" s="33" t="s">
        <v>87</v>
      </c>
      <c r="D86" s="218">
        <f>'6c-STEMHWF_WtCalc'!N76</f>
        <v>7186310</v>
      </c>
      <c r="E86" s="218">
        <f>'6c-STEMHWF_WtCalc'!Z76</f>
        <v>7267955</v>
      </c>
      <c r="F86" s="218">
        <f>'6c-STEMHWF_WtCalc'!AL76</f>
        <v>12270713</v>
      </c>
      <c r="G86" s="218">
        <f>'6c-STEMHWF_WtCalc'!AX76</f>
        <v>5424543</v>
      </c>
      <c r="H86" s="218">
        <f>'6c-STEMHWF_WtCalc'!BJ76</f>
        <v>4020728</v>
      </c>
      <c r="I86" s="218">
        <f>'6c-STEMHWF_WtCalc'!BV76</f>
        <v>4044197</v>
      </c>
      <c r="J86" s="218">
        <f>'6c-STEMHWF_WtCalc'!CH76</f>
        <v>4310763</v>
      </c>
      <c r="K86" s="218">
        <f>'6c-STEMHWF_WtCalc'!CT76</f>
        <v>5583878</v>
      </c>
      <c r="L86" s="218">
        <f>'6c-STEMHWF_WtCalc'!DF76</f>
        <v>18940388</v>
      </c>
      <c r="M86" s="218">
        <f>'6c-STEMHWF_WtCalc'!DR76</f>
        <v>19138641</v>
      </c>
      <c r="N86" s="1015">
        <f>'6c-STEMHWF_WtCalc'!ED76</f>
        <v>19159391</v>
      </c>
      <c r="T86">
        <f t="shared" si="18"/>
        <v>76</v>
      </c>
    </row>
    <row r="87" spans="2:20" x14ac:dyDescent="0.25">
      <c r="B87" s="204">
        <v>8</v>
      </c>
      <c r="C87" s="33" t="s">
        <v>88</v>
      </c>
      <c r="D87" s="218">
        <f>'6c-STEMHWF_WtCalc'!N86</f>
        <v>5268449</v>
      </c>
      <c r="E87" s="218">
        <f>'6c-STEMHWF_WtCalc'!Z86</f>
        <v>5255736</v>
      </c>
      <c r="F87" s="218">
        <f>'6c-STEMHWF_WtCalc'!AL86</f>
        <v>4493778</v>
      </c>
      <c r="G87" s="218">
        <f>'6c-STEMHWF_WtCalc'!AX86</f>
        <v>5171437</v>
      </c>
      <c r="H87" s="218">
        <f>'6c-STEMHWF_WtCalc'!BJ86</f>
        <v>3987299</v>
      </c>
      <c r="I87" s="218">
        <f>'6c-STEMHWF_WtCalc'!BV86</f>
        <v>3488773</v>
      </c>
      <c r="J87" s="218">
        <f>'6c-STEMHWF_WtCalc'!CH86</f>
        <v>3068311</v>
      </c>
      <c r="K87" s="218">
        <f>'6c-STEMHWF_WtCalc'!CT86</f>
        <v>3281585</v>
      </c>
      <c r="L87" s="218">
        <f>'6c-STEMHWF_WtCalc'!DF86</f>
        <v>6247658</v>
      </c>
      <c r="M87" s="218">
        <f>'6c-STEMHWF_WtCalc'!DR86</f>
        <v>6683997</v>
      </c>
      <c r="N87" s="1015">
        <f>'6c-STEMHWF_WtCalc'!ED86</f>
        <v>4774682</v>
      </c>
      <c r="T87">
        <f t="shared" si="18"/>
        <v>86</v>
      </c>
    </row>
    <row r="88" spans="2:20" x14ac:dyDescent="0.25">
      <c r="B88" s="204">
        <v>9</v>
      </c>
      <c r="C88" s="33" t="s">
        <v>89</v>
      </c>
      <c r="D88" s="218">
        <f>'6c-STEMHWF_WtCalc'!N96</f>
        <v>760927</v>
      </c>
      <c r="E88" s="218">
        <f>'6c-STEMHWF_WtCalc'!Z96</f>
        <v>469229</v>
      </c>
      <c r="F88" s="218">
        <f>'6c-STEMHWF_WtCalc'!AL96</f>
        <v>461278</v>
      </c>
      <c r="G88" s="218">
        <f>'6c-STEMHWF_WtCalc'!AX96</f>
        <v>390567</v>
      </c>
      <c r="H88" s="218">
        <f>'6c-STEMHWF_WtCalc'!BJ96</f>
        <v>427836</v>
      </c>
      <c r="I88" s="218">
        <f>'6c-STEMHWF_WtCalc'!BV96</f>
        <v>209401</v>
      </c>
      <c r="J88" s="218">
        <f>'6c-STEMHWF_WtCalc'!CH96</f>
        <v>200816</v>
      </c>
      <c r="K88" s="218">
        <f>'6c-STEMHWF_WtCalc'!CT96</f>
        <v>427068</v>
      </c>
      <c r="L88" s="218">
        <f>'6c-STEMHWF_WtCalc'!DF96</f>
        <v>552463</v>
      </c>
      <c r="M88" s="218">
        <f>'6c-STEMHWF_WtCalc'!DR96</f>
        <v>855437</v>
      </c>
      <c r="N88" s="1015">
        <f>'6c-STEMHWF_WtCalc'!ED96</f>
        <v>2033993</v>
      </c>
      <c r="T88">
        <f t="shared" si="18"/>
        <v>96</v>
      </c>
    </row>
    <row r="89" spans="2:20" x14ac:dyDescent="0.25">
      <c r="B89" s="204">
        <v>10</v>
      </c>
      <c r="C89" s="33" t="s">
        <v>90</v>
      </c>
      <c r="D89" s="218">
        <f>'6c-STEMHWF_WtCalc'!N106</f>
        <v>394145</v>
      </c>
      <c r="E89" s="218">
        <f>'6c-STEMHWF_WtCalc'!Z106</f>
        <v>659257</v>
      </c>
      <c r="F89" s="218">
        <f>'6c-STEMHWF_WtCalc'!AL106</f>
        <v>399850</v>
      </c>
      <c r="G89" s="218">
        <f>'6c-STEMHWF_WtCalc'!AX106</f>
        <v>678065</v>
      </c>
      <c r="H89" s="218">
        <f>'6c-STEMHWF_WtCalc'!BJ106</f>
        <v>434800</v>
      </c>
      <c r="I89" s="218">
        <f>'6c-STEMHWF_WtCalc'!BV106</f>
        <v>1770173</v>
      </c>
      <c r="J89" s="218">
        <f>'6c-STEMHWF_WtCalc'!CH106</f>
        <v>739888</v>
      </c>
      <c r="K89" s="218">
        <f>'6c-STEMHWF_WtCalc'!CT106</f>
        <v>889935</v>
      </c>
      <c r="L89" s="218">
        <f>'6c-STEMHWF_WtCalc'!DF106</f>
        <v>1151327</v>
      </c>
      <c r="M89" s="218">
        <f>'6c-STEMHWF_WtCalc'!DR106</f>
        <v>793846</v>
      </c>
      <c r="N89" s="1015">
        <f>'6c-STEMHWF_WtCalc'!ED106</f>
        <v>767629</v>
      </c>
      <c r="T89">
        <f t="shared" si="18"/>
        <v>106</v>
      </c>
    </row>
    <row r="90" spans="2:20" x14ac:dyDescent="0.25">
      <c r="B90" s="204">
        <v>12</v>
      </c>
      <c r="C90" s="33" t="s">
        <v>91</v>
      </c>
      <c r="D90" s="218">
        <f>'6c-STEMHWF_WtCalc'!N116</f>
        <v>6238887</v>
      </c>
      <c r="E90" s="218">
        <f>'6c-STEMHWF_WtCalc'!Z116</f>
        <v>8339637</v>
      </c>
      <c r="F90" s="218">
        <f>'6c-STEMHWF_WtCalc'!AL116</f>
        <v>6523769</v>
      </c>
      <c r="G90" s="218">
        <f>'6c-STEMHWF_WtCalc'!AX116</f>
        <v>6756740</v>
      </c>
      <c r="H90" s="218">
        <f>'6c-STEMHWF_WtCalc'!BJ116</f>
        <v>6282752</v>
      </c>
      <c r="I90" s="218">
        <f>'6c-STEMHWF_WtCalc'!BV116</f>
        <v>7199219</v>
      </c>
      <c r="J90" s="218">
        <f>'6c-STEMHWF_WtCalc'!CH116</f>
        <v>7093103</v>
      </c>
      <c r="K90" s="218">
        <f>'6c-STEMHWF_WtCalc'!CT116</f>
        <v>7948228</v>
      </c>
      <c r="L90" s="218">
        <f>'6c-STEMHWF_WtCalc'!DF116</f>
        <v>10996344</v>
      </c>
      <c r="M90" s="218">
        <f>'6c-STEMHWF_WtCalc'!DR116</f>
        <v>11454107</v>
      </c>
      <c r="N90" s="1015">
        <f>'6c-STEMHWF_WtCalc'!ED116</f>
        <v>13534480</v>
      </c>
      <c r="T90">
        <f t="shared" si="18"/>
        <v>116</v>
      </c>
    </row>
    <row r="91" spans="2:20" x14ac:dyDescent="0.25">
      <c r="B91" s="204">
        <v>13</v>
      </c>
      <c r="C91" s="33" t="s">
        <v>92</v>
      </c>
      <c r="D91" s="218">
        <f>'6c-STEMHWF_WtCalc'!N126</f>
        <v>608590</v>
      </c>
      <c r="E91" s="218">
        <f>'6c-STEMHWF_WtCalc'!Z126</f>
        <v>485144</v>
      </c>
      <c r="F91" s="218">
        <f>'6c-STEMHWF_WtCalc'!AL126</f>
        <v>306728</v>
      </c>
      <c r="G91" s="218">
        <f>'6c-STEMHWF_WtCalc'!AX126</f>
        <v>482110</v>
      </c>
      <c r="H91" s="218">
        <f>'6c-STEMHWF_WtCalc'!BJ126</f>
        <v>286485</v>
      </c>
      <c r="I91" s="218">
        <f>'6c-STEMHWF_WtCalc'!BV126</f>
        <v>307378</v>
      </c>
      <c r="J91" s="218">
        <f>'6c-STEMHWF_WtCalc'!CH126</f>
        <v>332595</v>
      </c>
      <c r="K91" s="218">
        <f>'6c-STEMHWF_WtCalc'!CT126</f>
        <v>448648</v>
      </c>
      <c r="L91" s="218">
        <f>'6c-STEMHWF_WtCalc'!DF126</f>
        <v>829034</v>
      </c>
      <c r="M91" s="218">
        <f>'6c-STEMHWF_WtCalc'!DR126</f>
        <v>855737</v>
      </c>
      <c r="N91" s="1015">
        <f>'6c-STEMHWF_WtCalc'!ED126</f>
        <v>1209297</v>
      </c>
      <c r="T91">
        <f t="shared" si="18"/>
        <v>126</v>
      </c>
    </row>
    <row r="92" spans="2:20" x14ac:dyDescent="0.25">
      <c r="B92" s="204">
        <v>14</v>
      </c>
      <c r="C92" s="33" t="s">
        <v>93</v>
      </c>
      <c r="D92" s="218">
        <f>'6c-STEMHWF_WtCalc'!N136</f>
        <v>1402677</v>
      </c>
      <c r="E92" s="218">
        <f>'6c-STEMHWF_WtCalc'!Z136</f>
        <v>1695639</v>
      </c>
      <c r="F92" s="218">
        <f>'6c-STEMHWF_WtCalc'!AL136</f>
        <v>1871585</v>
      </c>
      <c r="G92" s="218">
        <f>'6c-STEMHWF_WtCalc'!AX136</f>
        <v>1557350</v>
      </c>
      <c r="H92" s="218">
        <f>'6c-STEMHWF_WtCalc'!BJ136</f>
        <v>1455601</v>
      </c>
      <c r="I92" s="218">
        <f>'6c-STEMHWF_WtCalc'!BV136</f>
        <v>1789901</v>
      </c>
      <c r="J92" s="218">
        <f>'6c-STEMHWF_WtCalc'!CH136</f>
        <v>1798627</v>
      </c>
      <c r="K92" s="218">
        <f>'6c-STEMHWF_WtCalc'!CT136</f>
        <v>2274126</v>
      </c>
      <c r="L92" s="218">
        <f>'6c-STEMHWF_WtCalc'!DF136</f>
        <v>3108113</v>
      </c>
      <c r="M92" s="218">
        <f>'6c-STEMHWF_WtCalc'!DR136</f>
        <v>3632181</v>
      </c>
      <c r="N92" s="1015">
        <f>'6c-STEMHWF_WtCalc'!ED136</f>
        <v>3520413</v>
      </c>
      <c r="T92">
        <f t="shared" si="18"/>
        <v>136</v>
      </c>
    </row>
    <row r="93" spans="2:20" x14ac:dyDescent="0.25">
      <c r="B93" s="204">
        <v>15</v>
      </c>
      <c r="C93" s="33" t="s">
        <v>94</v>
      </c>
      <c r="D93" s="218">
        <f>'6c-STEMHWF_WtCalc'!N146</f>
        <v>433300</v>
      </c>
      <c r="E93" s="218">
        <f>'6c-STEMHWF_WtCalc'!Z146</f>
        <v>516052</v>
      </c>
      <c r="F93" s="218">
        <f>'6c-STEMHWF_WtCalc'!AL146</f>
        <v>817637</v>
      </c>
      <c r="G93" s="218">
        <f>'6c-STEMHWF_WtCalc'!AX146</f>
        <v>1243895</v>
      </c>
      <c r="H93" s="218">
        <f>'6c-STEMHWF_WtCalc'!BJ146</f>
        <v>797850</v>
      </c>
      <c r="I93" s="218">
        <f>'6c-STEMHWF_WtCalc'!BV146</f>
        <v>846821</v>
      </c>
      <c r="J93" s="218">
        <f>'6c-STEMHWF_WtCalc'!CH146</f>
        <v>664042</v>
      </c>
      <c r="K93" s="218">
        <f>'6c-STEMHWF_WtCalc'!CT146</f>
        <v>889361</v>
      </c>
      <c r="L93" s="218">
        <f>'6c-STEMHWF_WtCalc'!DF146</f>
        <v>699290</v>
      </c>
      <c r="M93" s="218">
        <f>'6c-STEMHWF_WtCalc'!DR146</f>
        <v>746856</v>
      </c>
      <c r="N93" s="1015">
        <f>'6c-STEMHWF_WtCalc'!ED146</f>
        <v>520597</v>
      </c>
      <c r="T93">
        <f t="shared" si="18"/>
        <v>146</v>
      </c>
    </row>
    <row r="94" spans="2:20" x14ac:dyDescent="0.25">
      <c r="B94" s="204">
        <v>16</v>
      </c>
      <c r="C94" s="33" t="s">
        <v>95</v>
      </c>
      <c r="D94" s="218">
        <f>'6c-STEMHWF_WtCalc'!N156</f>
        <v>542938</v>
      </c>
      <c r="E94" s="218">
        <f>'6c-STEMHWF_WtCalc'!Z156</f>
        <v>891222</v>
      </c>
      <c r="F94" s="218">
        <f>'6c-STEMHWF_WtCalc'!AL156</f>
        <v>520586</v>
      </c>
      <c r="G94" s="218">
        <f>'6c-STEMHWF_WtCalc'!AX156</f>
        <v>710132</v>
      </c>
      <c r="H94" s="218">
        <f>'6c-STEMHWF_WtCalc'!BJ156</f>
        <v>888083</v>
      </c>
      <c r="I94" s="218">
        <f>'6c-STEMHWF_WtCalc'!BV156</f>
        <v>916454</v>
      </c>
      <c r="J94" s="218">
        <f>'6c-STEMHWF_WtCalc'!CH156</f>
        <v>1227498</v>
      </c>
      <c r="K94" s="218">
        <f>'6c-STEMHWF_WtCalc'!CT156</f>
        <v>1376458</v>
      </c>
      <c r="L94" s="218">
        <f>'6c-STEMHWF_WtCalc'!DF156</f>
        <v>1313862</v>
      </c>
      <c r="M94" s="218">
        <f>'6c-STEMHWF_WtCalc'!DR156</f>
        <v>2247754</v>
      </c>
      <c r="N94" s="1015">
        <f>'6c-STEMHWF_WtCalc'!ED156</f>
        <v>1841552</v>
      </c>
      <c r="T94">
        <f t="shared" si="18"/>
        <v>156</v>
      </c>
    </row>
    <row r="95" spans="2:20" x14ac:dyDescent="0.25">
      <c r="B95" s="204">
        <v>17</v>
      </c>
      <c r="C95" s="33" t="s">
        <v>96</v>
      </c>
      <c r="D95" s="218">
        <f>'6c-STEMHWF_WtCalc'!N166</f>
        <v>1489609</v>
      </c>
      <c r="E95" s="218">
        <f>'6c-STEMHWF_WtCalc'!Z166</f>
        <v>1616062</v>
      </c>
      <c r="F95" s="218">
        <f>'6c-STEMHWF_WtCalc'!AL166</f>
        <v>1982283</v>
      </c>
      <c r="G95" s="218">
        <f>'6c-STEMHWF_WtCalc'!AX166</f>
        <v>1530676</v>
      </c>
      <c r="H95" s="218">
        <f>'6c-STEMHWF_WtCalc'!BJ166</f>
        <v>1774733</v>
      </c>
      <c r="I95" s="218">
        <f>'6c-STEMHWF_WtCalc'!BV166</f>
        <v>1547706</v>
      </c>
      <c r="J95" s="218">
        <f>'6c-STEMHWF_WtCalc'!CH166</f>
        <v>898243</v>
      </c>
      <c r="K95" s="218">
        <f>'6c-STEMHWF_WtCalc'!CT166</f>
        <v>1479672</v>
      </c>
      <c r="L95" s="218">
        <f>'6c-STEMHWF_WtCalc'!DF166</f>
        <v>1277750</v>
      </c>
      <c r="M95" s="218">
        <f>'6c-STEMHWF_WtCalc'!DR166</f>
        <v>1398878</v>
      </c>
      <c r="N95" s="1015">
        <f>'6c-STEMHWF_WtCalc'!ED166</f>
        <v>1709348</v>
      </c>
      <c r="T95">
        <f t="shared" si="18"/>
        <v>166</v>
      </c>
    </row>
    <row r="96" spans="2:20" x14ac:dyDescent="0.25">
      <c r="B96" s="204">
        <v>18</v>
      </c>
      <c r="C96" s="33" t="s">
        <v>97</v>
      </c>
      <c r="D96" s="218">
        <f>'6c-STEMHWF_WtCalc'!N176</f>
        <v>26437996</v>
      </c>
      <c r="E96" s="218">
        <f>'6c-STEMHWF_WtCalc'!Z176</f>
        <v>27099836</v>
      </c>
      <c r="F96" s="218">
        <f>'6c-STEMHWF_WtCalc'!AL176</f>
        <v>35396909</v>
      </c>
      <c r="G96" s="218">
        <f>'6c-STEMHWF_WtCalc'!AX176</f>
        <v>29216945</v>
      </c>
      <c r="H96" s="218">
        <f>'6c-STEMHWF_WtCalc'!BJ176</f>
        <v>39770557</v>
      </c>
      <c r="I96" s="218">
        <f>'6c-STEMHWF_WtCalc'!BV176</f>
        <v>41954682</v>
      </c>
      <c r="J96" s="218">
        <f>'6c-STEMHWF_WtCalc'!CH176</f>
        <v>33400511</v>
      </c>
      <c r="K96" s="218">
        <f>'6c-STEMHWF_WtCalc'!CT176</f>
        <v>37700513</v>
      </c>
      <c r="L96" s="218">
        <f>'6c-STEMHWF_WtCalc'!DF176</f>
        <v>53315159</v>
      </c>
      <c r="M96" s="218">
        <f>'6c-STEMHWF_WtCalc'!DR176</f>
        <v>50234797</v>
      </c>
      <c r="N96" s="1015">
        <f>'6c-STEMHWF_WtCalc'!ED176</f>
        <v>50939126</v>
      </c>
      <c r="T96">
        <f t="shared" si="18"/>
        <v>176</v>
      </c>
    </row>
    <row r="97" spans="2:20" x14ac:dyDescent="0.25">
      <c r="B97" s="204">
        <v>19</v>
      </c>
      <c r="C97" s="33" t="s">
        <v>98</v>
      </c>
      <c r="D97" s="218">
        <f>'6c-STEMHWF_WtCalc'!N186</f>
        <v>5513941</v>
      </c>
      <c r="E97" s="218">
        <f>'6c-STEMHWF_WtCalc'!Z186</f>
        <v>3376424</v>
      </c>
      <c r="F97" s="218">
        <f>'6c-STEMHWF_WtCalc'!AL186</f>
        <v>4030015</v>
      </c>
      <c r="G97" s="218">
        <f>'6c-STEMHWF_WtCalc'!AX186</f>
        <v>5648946</v>
      </c>
      <c r="H97" s="218">
        <f>'6c-STEMHWF_WtCalc'!BJ186</f>
        <v>5384872</v>
      </c>
      <c r="I97" s="218">
        <f>'6c-STEMHWF_WtCalc'!BV186</f>
        <v>6732395</v>
      </c>
      <c r="J97" s="218">
        <f>'6c-STEMHWF_WtCalc'!CH186</f>
        <v>5034014</v>
      </c>
      <c r="K97" s="218">
        <f>'6c-STEMHWF_WtCalc'!CT186</f>
        <v>3861837</v>
      </c>
      <c r="L97" s="218">
        <f>'6c-STEMHWF_WtCalc'!DF186</f>
        <v>5169907</v>
      </c>
      <c r="M97" s="218">
        <f>'6c-STEMHWF_WtCalc'!DR186</f>
        <v>4818325</v>
      </c>
      <c r="N97" s="1015">
        <f>'6c-STEMHWF_WtCalc'!ED186</f>
        <v>6135140</v>
      </c>
      <c r="T97">
        <f t="shared" si="18"/>
        <v>186</v>
      </c>
    </row>
    <row r="98" spans="2:20" x14ac:dyDescent="0.25">
      <c r="B98" s="204">
        <v>20</v>
      </c>
      <c r="C98" s="33" t="s">
        <v>99</v>
      </c>
      <c r="D98" s="218">
        <f>'6c-STEMHWF_WtCalc'!N196</f>
        <v>1000354</v>
      </c>
      <c r="E98" s="218">
        <f>'6c-STEMHWF_WtCalc'!Z196</f>
        <v>1149886</v>
      </c>
      <c r="F98" s="218">
        <f>'6c-STEMHWF_WtCalc'!AL196</f>
        <v>1182058</v>
      </c>
      <c r="G98" s="218">
        <f>'6c-STEMHWF_WtCalc'!AX196</f>
        <v>1436902</v>
      </c>
      <c r="H98" s="218">
        <f>'6c-STEMHWF_WtCalc'!BJ196</f>
        <v>1334345</v>
      </c>
      <c r="I98" s="218">
        <f>'6c-STEMHWF_WtCalc'!BV196</f>
        <v>767247</v>
      </c>
      <c r="J98" s="218">
        <f>'6c-STEMHWF_WtCalc'!CH196</f>
        <v>1324299</v>
      </c>
      <c r="K98" s="218">
        <f>'6c-STEMHWF_WtCalc'!CT196</f>
        <v>1365209</v>
      </c>
      <c r="L98" s="218">
        <f>'6c-STEMHWF_WtCalc'!DF196</f>
        <v>2314975</v>
      </c>
      <c r="M98" s="218">
        <f>'6c-STEMHWF_WtCalc'!DR196</f>
        <v>1444971</v>
      </c>
      <c r="N98" s="1015">
        <f>'6c-STEMHWF_WtCalc'!ED196</f>
        <v>1942593</v>
      </c>
      <c r="T98">
        <f t="shared" si="18"/>
        <v>196</v>
      </c>
    </row>
    <row r="99" spans="2:20" x14ac:dyDescent="0.25">
      <c r="B99" s="204">
        <v>21</v>
      </c>
      <c r="C99" s="33" t="s">
        <v>100</v>
      </c>
      <c r="D99" s="218">
        <f>'6c-STEMHWF_WtCalc'!N206</f>
        <v>646030</v>
      </c>
      <c r="E99" s="218">
        <f>'6c-STEMHWF_WtCalc'!Z206</f>
        <v>924616</v>
      </c>
      <c r="F99" s="218">
        <f>'6c-STEMHWF_WtCalc'!AL206</f>
        <v>1049641</v>
      </c>
      <c r="G99" s="218">
        <f>'6c-STEMHWF_WtCalc'!AX206</f>
        <v>698304</v>
      </c>
      <c r="H99" s="218">
        <f>'6c-STEMHWF_WtCalc'!BJ206</f>
        <v>3341430</v>
      </c>
      <c r="I99" s="218">
        <f>'6c-STEMHWF_WtCalc'!BV206</f>
        <v>2245920</v>
      </c>
      <c r="J99" s="218">
        <f>'6c-STEMHWF_WtCalc'!CH206</f>
        <v>3253594</v>
      </c>
      <c r="K99" s="218">
        <f>'6c-STEMHWF_WtCalc'!CT206</f>
        <v>3049046</v>
      </c>
      <c r="L99" s="218">
        <f>'6c-STEMHWF_WtCalc'!DF206</f>
        <v>2777727</v>
      </c>
      <c r="M99" s="218">
        <f>'6c-STEMHWF_WtCalc'!DR206</f>
        <v>1771661</v>
      </c>
      <c r="N99" s="1015">
        <f>'6c-STEMHWF_WtCalc'!ED206</f>
        <v>2198447</v>
      </c>
      <c r="T99">
        <f t="shared" si="18"/>
        <v>206</v>
      </c>
    </row>
    <row r="100" spans="2:20" x14ac:dyDescent="0.25">
      <c r="B100" s="204">
        <v>22</v>
      </c>
      <c r="C100" s="33" t="s">
        <v>101</v>
      </c>
      <c r="D100" s="218">
        <f>'6c-STEMHWF_WtCalc'!N216</f>
        <v>806743</v>
      </c>
      <c r="E100" s="218">
        <f>'6c-STEMHWF_WtCalc'!Z216</f>
        <v>656767</v>
      </c>
      <c r="F100" s="218">
        <f>'6c-STEMHWF_WtCalc'!AL216</f>
        <v>1125106</v>
      </c>
      <c r="G100" s="218">
        <f>'6c-STEMHWF_WtCalc'!AX216</f>
        <v>802524</v>
      </c>
      <c r="H100" s="218">
        <f>'6c-STEMHWF_WtCalc'!BJ216</f>
        <v>1531585</v>
      </c>
      <c r="I100" s="218">
        <f>'6c-STEMHWF_WtCalc'!BV216</f>
        <v>1187250</v>
      </c>
      <c r="J100" s="218">
        <f>'6c-STEMHWF_WtCalc'!CH216</f>
        <v>867994</v>
      </c>
      <c r="K100" s="218">
        <f>'6c-STEMHWF_WtCalc'!CT216</f>
        <v>1165365</v>
      </c>
      <c r="L100" s="218">
        <f>'6c-STEMHWF_WtCalc'!DF216</f>
        <v>2252653</v>
      </c>
      <c r="M100" s="218">
        <f>'6c-STEMHWF_WtCalc'!DR216</f>
        <v>2552648</v>
      </c>
      <c r="N100" s="1015">
        <f>'6c-STEMHWF_WtCalc'!ED216</f>
        <v>2576024</v>
      </c>
      <c r="T100">
        <f t="shared" si="18"/>
        <v>216</v>
      </c>
    </row>
    <row r="101" spans="2:20" x14ac:dyDescent="0.25">
      <c r="B101" s="204">
        <v>23</v>
      </c>
      <c r="C101" s="33" t="s">
        <v>103</v>
      </c>
      <c r="D101" s="218">
        <f>'6c-STEMHWF_WtCalc'!N226</f>
        <v>8030767</v>
      </c>
      <c r="E101" s="218">
        <f>'6c-STEMHWF_WtCalc'!Z226</f>
        <v>14114118</v>
      </c>
      <c r="F101" s="218">
        <f>'6c-STEMHWF_WtCalc'!AL226</f>
        <v>16996683</v>
      </c>
      <c r="G101" s="218">
        <f>'6c-STEMHWF_WtCalc'!AX226</f>
        <v>11902882</v>
      </c>
      <c r="H101" s="218">
        <f>'6c-STEMHWF_WtCalc'!BJ226</f>
        <v>18453749</v>
      </c>
      <c r="I101" s="218">
        <f>'6c-STEMHWF_WtCalc'!BV226</f>
        <v>12272472</v>
      </c>
      <c r="J101" s="218">
        <f>'6c-STEMHWF_WtCalc'!CH226</f>
        <v>11341384</v>
      </c>
      <c r="K101" s="218">
        <f>'6c-STEMHWF_WtCalc'!CT226</f>
        <v>12786956</v>
      </c>
      <c r="L101" s="218">
        <f>'6c-STEMHWF_WtCalc'!DF226</f>
        <v>13983927</v>
      </c>
      <c r="M101" s="218">
        <f>'6c-STEMHWF_WtCalc'!DR226</f>
        <v>20657305</v>
      </c>
      <c r="N101" s="1015">
        <f>'6c-STEMHWF_WtCalc'!ED226</f>
        <v>15409579</v>
      </c>
      <c r="T101">
        <v>236</v>
      </c>
    </row>
    <row r="102" spans="2:20" x14ac:dyDescent="0.25">
      <c r="B102" s="204">
        <v>24</v>
      </c>
      <c r="C102" s="33" t="s">
        <v>104</v>
      </c>
      <c r="D102" s="218">
        <f>'6c-STEMHWF_WtCalc'!N236</f>
        <v>6241393</v>
      </c>
      <c r="E102" s="218">
        <f>'6c-STEMHWF_WtCalc'!Z236</f>
        <v>5194482</v>
      </c>
      <c r="F102" s="218">
        <f>'6c-STEMHWF_WtCalc'!AL236</f>
        <v>7652395</v>
      </c>
      <c r="G102" s="218">
        <f>'6c-STEMHWF_WtCalc'!AX236</f>
        <v>8040500</v>
      </c>
      <c r="H102" s="218">
        <f>'6c-STEMHWF_WtCalc'!BJ236</f>
        <v>7071676</v>
      </c>
      <c r="I102" s="218">
        <f>'6c-STEMHWF_WtCalc'!BV236</f>
        <v>5270201</v>
      </c>
      <c r="J102" s="218">
        <f>'6c-STEMHWF_WtCalc'!CH236</f>
        <v>4122655</v>
      </c>
      <c r="K102" s="218">
        <f>'6c-STEMHWF_WtCalc'!CT236</f>
        <v>5604286</v>
      </c>
      <c r="L102" s="218">
        <f>'6c-STEMHWF_WtCalc'!DF236</f>
        <v>6220238</v>
      </c>
      <c r="M102" s="218">
        <f>'6c-STEMHWF_WtCalc'!DR236</f>
        <v>6583328</v>
      </c>
      <c r="N102" s="1015">
        <f>'6c-STEMHWF_WtCalc'!ED236</f>
        <v>6815749</v>
      </c>
      <c r="T102">
        <v>246</v>
      </c>
    </row>
    <row r="103" spans="2:20" x14ac:dyDescent="0.25">
      <c r="B103" s="204">
        <v>25</v>
      </c>
      <c r="C103" s="33" t="s">
        <v>102</v>
      </c>
      <c r="D103" s="218">
        <f>'6c-STEMHWF_WtCalc'!N246</f>
        <v>455891</v>
      </c>
      <c r="E103" s="218">
        <f>'6c-STEMHWF_WtCalc'!Z246</f>
        <v>702666</v>
      </c>
      <c r="F103" s="218">
        <f>'6c-STEMHWF_WtCalc'!AL246</f>
        <v>520104</v>
      </c>
      <c r="G103" s="218">
        <f>'6c-STEMHWF_WtCalc'!AX246</f>
        <v>578265</v>
      </c>
      <c r="H103" s="218">
        <f>'6c-STEMHWF_WtCalc'!BJ246</f>
        <v>1112748</v>
      </c>
      <c r="I103" s="218">
        <f>'6c-STEMHWF_WtCalc'!BV246</f>
        <v>636200</v>
      </c>
      <c r="J103" s="218">
        <f>'6c-STEMHWF_WtCalc'!CH246</f>
        <v>926061</v>
      </c>
      <c r="K103" s="218">
        <f>'6c-STEMHWF_WtCalc'!CT246</f>
        <v>1201015</v>
      </c>
      <c r="L103" s="218">
        <f>'6c-STEMHWF_WtCalc'!DF246</f>
        <v>1082898</v>
      </c>
      <c r="M103" s="218">
        <f>'6c-STEMHWF_WtCalc'!DR246</f>
        <v>1078339</v>
      </c>
      <c r="N103" s="1015">
        <f>'6c-STEMHWF_WtCalc'!ED246</f>
        <v>1617257</v>
      </c>
      <c r="T103">
        <v>226</v>
      </c>
    </row>
    <row r="107" spans="2:20" x14ac:dyDescent="0.25">
      <c r="B107" s="1322" t="s">
        <v>351</v>
      </c>
      <c r="C107" s="1323"/>
      <c r="D107" s="1323"/>
      <c r="E107" s="1323"/>
      <c r="F107" s="1323"/>
      <c r="G107" s="1323"/>
      <c r="H107" s="1323"/>
      <c r="I107" s="1323"/>
      <c r="J107" s="1323"/>
      <c r="K107" s="1323"/>
      <c r="L107" s="1323"/>
    </row>
    <row r="108" spans="2:20" x14ac:dyDescent="0.25">
      <c r="B108" s="1016" t="s">
        <v>193</v>
      </c>
      <c r="C108" s="1017"/>
      <c r="D108" s="1018">
        <v>2019</v>
      </c>
      <c r="E108" s="1018">
        <v>2020</v>
      </c>
      <c r="F108" s="1018">
        <v>2021</v>
      </c>
      <c r="G108" s="1018">
        <v>2022</v>
      </c>
      <c r="H108" s="1018">
        <v>2023</v>
      </c>
      <c r="I108" s="1018">
        <v>2024</v>
      </c>
      <c r="J108" s="1018">
        <v>2025</v>
      </c>
      <c r="K108" s="212">
        <v>2026</v>
      </c>
      <c r="L108" s="212">
        <v>2027</v>
      </c>
    </row>
    <row r="109" spans="2:20" x14ac:dyDescent="0.25">
      <c r="B109" s="206" t="s">
        <v>192</v>
      </c>
      <c r="C109" s="207" t="s">
        <v>51</v>
      </c>
      <c r="D109" s="213">
        <f>SUM(D110:D133)</f>
        <v>343982906.33333343</v>
      </c>
      <c r="E109" s="213">
        <f t="shared" ref="E109:J109" si="19">SUM(E110:E133)</f>
        <v>356486970.33333331</v>
      </c>
      <c r="F109" s="213">
        <f t="shared" si="19"/>
        <v>371822753.66666663</v>
      </c>
      <c r="G109" s="213">
        <f t="shared" si="19"/>
        <v>366361391.66666663</v>
      </c>
      <c r="H109" s="213">
        <f t="shared" si="19"/>
        <v>361522222.99999994</v>
      </c>
      <c r="I109" s="213">
        <f t="shared" si="19"/>
        <v>366720852.66666663</v>
      </c>
      <c r="J109" s="213">
        <f t="shared" si="19"/>
        <v>418776933.33333331</v>
      </c>
      <c r="K109" s="213">
        <f t="shared" ref="K109:L109" si="20">SUM(K110:K133)</f>
        <v>472400234.33333337</v>
      </c>
      <c r="L109" s="213">
        <f t="shared" si="20"/>
        <v>523305162.66666669</v>
      </c>
    </row>
    <row r="110" spans="2:20" x14ac:dyDescent="0.25">
      <c r="B110" s="204">
        <v>1</v>
      </c>
      <c r="C110" s="33" t="s">
        <v>73</v>
      </c>
      <c r="D110" s="218">
        <f t="shared" ref="D110:D133" si="21">AVERAGE(D80:F80)</f>
        <v>24385654.333333332</v>
      </c>
      <c r="E110" s="218">
        <f t="shared" ref="E110:E133" si="22">AVERAGE(E80:G80)</f>
        <v>25013253.333333332</v>
      </c>
      <c r="F110" s="218">
        <f t="shared" ref="F110:F133" si="23">AVERAGE(F80:H80)</f>
        <v>25688411.666666668</v>
      </c>
      <c r="G110" s="218">
        <f t="shared" ref="G110:G133" si="24">AVERAGE(G80:I80)</f>
        <v>25434525</v>
      </c>
      <c r="H110" s="218">
        <f t="shared" ref="H110:H133" si="25">AVERAGE(H80:J80)</f>
        <v>24333084.666666668</v>
      </c>
      <c r="I110" s="218">
        <f t="shared" ref="I110:I133" si="26">AVERAGE(I80:K80)</f>
        <v>21474590.333333332</v>
      </c>
      <c r="J110" s="218">
        <f t="shared" ref="J110:L133" si="27">AVERAGE(J80:L80)</f>
        <v>20057565.333333332</v>
      </c>
      <c r="K110" s="218">
        <f t="shared" si="27"/>
        <v>20137826.333333332</v>
      </c>
      <c r="L110" s="1015">
        <f t="shared" si="27"/>
        <v>22264885.666666668</v>
      </c>
    </row>
    <row r="111" spans="2:20" x14ac:dyDescent="0.25">
      <c r="B111" s="204">
        <v>2</v>
      </c>
      <c r="C111" s="33" t="s">
        <v>82</v>
      </c>
      <c r="D111" s="218">
        <f t="shared" si="21"/>
        <v>78726617.666666672</v>
      </c>
      <c r="E111" s="218">
        <f t="shared" si="22"/>
        <v>80163337</v>
      </c>
      <c r="F111" s="218">
        <f t="shared" si="23"/>
        <v>80343485.666666672</v>
      </c>
      <c r="G111" s="218">
        <f t="shared" si="24"/>
        <v>77727913.333333328</v>
      </c>
      <c r="H111" s="218">
        <f t="shared" si="25"/>
        <v>77903549.666666672</v>
      </c>
      <c r="I111" s="218">
        <f t="shared" si="26"/>
        <v>83027554</v>
      </c>
      <c r="J111" s="218">
        <f t="shared" si="27"/>
        <v>98226209.333333328</v>
      </c>
      <c r="K111" s="218">
        <f t="shared" si="27"/>
        <v>108953178.66666667</v>
      </c>
      <c r="L111" s="1015">
        <f t="shared" si="27"/>
        <v>121930087.66666667</v>
      </c>
    </row>
    <row r="112" spans="2:20" x14ac:dyDescent="0.25">
      <c r="B112" s="204">
        <v>3</v>
      </c>
      <c r="C112" s="33" t="s">
        <v>83</v>
      </c>
      <c r="D112" s="218">
        <f t="shared" si="21"/>
        <v>124797185.66666667</v>
      </c>
      <c r="E112" s="218">
        <f t="shared" si="22"/>
        <v>130497986</v>
      </c>
      <c r="F112" s="218">
        <f t="shared" si="23"/>
        <v>137333322</v>
      </c>
      <c r="G112" s="218">
        <f t="shared" si="24"/>
        <v>136690808</v>
      </c>
      <c r="H112" s="218">
        <f t="shared" si="25"/>
        <v>135828753</v>
      </c>
      <c r="I112" s="218">
        <f t="shared" si="26"/>
        <v>139610116.33333334</v>
      </c>
      <c r="J112" s="218">
        <f t="shared" si="27"/>
        <v>156172726.33333334</v>
      </c>
      <c r="K112" s="218">
        <f t="shared" si="27"/>
        <v>169287312.66666666</v>
      </c>
      <c r="L112" s="1015">
        <f t="shared" si="27"/>
        <v>183578098</v>
      </c>
    </row>
    <row r="113" spans="2:12" x14ac:dyDescent="0.25">
      <c r="B113" s="204">
        <v>4</v>
      </c>
      <c r="C113" s="33" t="s">
        <v>84</v>
      </c>
      <c r="D113" s="218">
        <f t="shared" si="21"/>
        <v>12055367</v>
      </c>
      <c r="E113" s="218">
        <f t="shared" si="22"/>
        <v>13133028.333333334</v>
      </c>
      <c r="F113" s="218">
        <f t="shared" si="23"/>
        <v>14378223.333333334</v>
      </c>
      <c r="G113" s="218">
        <f t="shared" si="24"/>
        <v>14267733</v>
      </c>
      <c r="H113" s="218">
        <f t="shared" si="25"/>
        <v>13571153.666666666</v>
      </c>
      <c r="I113" s="218">
        <f t="shared" si="26"/>
        <v>14730050.666666666</v>
      </c>
      <c r="J113" s="218">
        <f t="shared" si="27"/>
        <v>20308806</v>
      </c>
      <c r="K113" s="218">
        <f t="shared" si="27"/>
        <v>26536115.666666668</v>
      </c>
      <c r="L113" s="1015">
        <f t="shared" si="27"/>
        <v>30183706.333333332</v>
      </c>
    </row>
    <row r="114" spans="2:12" x14ac:dyDescent="0.25">
      <c r="B114" s="204">
        <v>5</v>
      </c>
      <c r="C114" s="33" t="s">
        <v>85</v>
      </c>
      <c r="D114" s="218">
        <f t="shared" si="21"/>
        <v>17832608.666666668</v>
      </c>
      <c r="E114" s="218">
        <f t="shared" si="22"/>
        <v>18370355.333333332</v>
      </c>
      <c r="F114" s="218">
        <f t="shared" si="23"/>
        <v>18630318</v>
      </c>
      <c r="G114" s="218">
        <f t="shared" si="24"/>
        <v>18256281.333333332</v>
      </c>
      <c r="H114" s="218">
        <f t="shared" si="25"/>
        <v>16710889.333333334</v>
      </c>
      <c r="I114" s="218">
        <f t="shared" si="26"/>
        <v>16400025</v>
      </c>
      <c r="J114" s="218">
        <f t="shared" si="27"/>
        <v>18817180.666666668</v>
      </c>
      <c r="K114" s="218">
        <f t="shared" si="27"/>
        <v>22860645</v>
      </c>
      <c r="L114" s="1015">
        <f t="shared" si="27"/>
        <v>25399031.666666668</v>
      </c>
    </row>
    <row r="115" spans="2:12" x14ac:dyDescent="0.25">
      <c r="B115" s="204">
        <v>6</v>
      </c>
      <c r="C115" s="33" t="s">
        <v>86</v>
      </c>
      <c r="D115" s="218">
        <f t="shared" si="21"/>
        <v>2360542</v>
      </c>
      <c r="E115" s="218">
        <f t="shared" si="22"/>
        <v>2546800.6666666665</v>
      </c>
      <c r="F115" s="218">
        <f t="shared" si="23"/>
        <v>2705983</v>
      </c>
      <c r="G115" s="218">
        <f t="shared" si="24"/>
        <v>2712697</v>
      </c>
      <c r="H115" s="218">
        <f t="shared" si="25"/>
        <v>2458820.3333333335</v>
      </c>
      <c r="I115" s="218">
        <f t="shared" si="26"/>
        <v>3103858.3333333335</v>
      </c>
      <c r="J115" s="218">
        <f t="shared" si="27"/>
        <v>3804013.3333333335</v>
      </c>
      <c r="K115" s="218">
        <f t="shared" si="27"/>
        <v>4453253.666666667</v>
      </c>
      <c r="L115" s="1015">
        <f t="shared" si="27"/>
        <v>4653414</v>
      </c>
    </row>
    <row r="116" spans="2:12" x14ac:dyDescent="0.25">
      <c r="B116" s="204">
        <v>7</v>
      </c>
      <c r="C116" s="33" t="s">
        <v>87</v>
      </c>
      <c r="D116" s="218">
        <f t="shared" si="21"/>
        <v>8908326</v>
      </c>
      <c r="E116" s="218">
        <f t="shared" si="22"/>
        <v>8321070.333333333</v>
      </c>
      <c r="F116" s="218">
        <f t="shared" si="23"/>
        <v>7238661.333333333</v>
      </c>
      <c r="G116" s="218">
        <f t="shared" si="24"/>
        <v>4496489.333333333</v>
      </c>
      <c r="H116" s="218">
        <f t="shared" si="25"/>
        <v>4125229.3333333335</v>
      </c>
      <c r="I116" s="218">
        <f t="shared" si="26"/>
        <v>4646279.333333333</v>
      </c>
      <c r="J116" s="218">
        <f t="shared" si="27"/>
        <v>9611676.333333334</v>
      </c>
      <c r="K116" s="218">
        <f t="shared" si="27"/>
        <v>14554302.333333334</v>
      </c>
      <c r="L116" s="1015">
        <f t="shared" si="27"/>
        <v>19079473.333333332</v>
      </c>
    </row>
    <row r="117" spans="2:12" x14ac:dyDescent="0.25">
      <c r="B117" s="204">
        <v>8</v>
      </c>
      <c r="C117" s="33" t="s">
        <v>88</v>
      </c>
      <c r="D117" s="218">
        <f t="shared" si="21"/>
        <v>5005987.666666667</v>
      </c>
      <c r="E117" s="218">
        <f t="shared" si="22"/>
        <v>4973650.333333333</v>
      </c>
      <c r="F117" s="218">
        <f t="shared" si="23"/>
        <v>4550838</v>
      </c>
      <c r="G117" s="218">
        <f t="shared" si="24"/>
        <v>4215836.333333333</v>
      </c>
      <c r="H117" s="218">
        <f t="shared" si="25"/>
        <v>3514794.3333333335</v>
      </c>
      <c r="I117" s="218">
        <f t="shared" si="26"/>
        <v>3279556.3333333335</v>
      </c>
      <c r="J117" s="218">
        <f t="shared" si="27"/>
        <v>4199184.666666667</v>
      </c>
      <c r="K117" s="218">
        <f t="shared" si="27"/>
        <v>5404413.333333333</v>
      </c>
      <c r="L117" s="1015">
        <f t="shared" si="27"/>
        <v>5902112.333333333</v>
      </c>
    </row>
    <row r="118" spans="2:12" x14ac:dyDescent="0.25">
      <c r="B118" s="204">
        <v>9</v>
      </c>
      <c r="C118" s="33" t="s">
        <v>89</v>
      </c>
      <c r="D118" s="218">
        <f t="shared" si="21"/>
        <v>563811.33333333337</v>
      </c>
      <c r="E118" s="218">
        <f t="shared" si="22"/>
        <v>440358</v>
      </c>
      <c r="F118" s="218">
        <f t="shared" si="23"/>
        <v>426560.33333333331</v>
      </c>
      <c r="G118" s="218">
        <f t="shared" si="24"/>
        <v>342601.33333333331</v>
      </c>
      <c r="H118" s="218">
        <f t="shared" si="25"/>
        <v>279351</v>
      </c>
      <c r="I118" s="218">
        <f t="shared" si="26"/>
        <v>279095</v>
      </c>
      <c r="J118" s="218">
        <f t="shared" si="27"/>
        <v>393449</v>
      </c>
      <c r="K118" s="218">
        <f t="shared" si="27"/>
        <v>611656</v>
      </c>
      <c r="L118" s="1015">
        <f t="shared" si="27"/>
        <v>1147297.6666666667</v>
      </c>
    </row>
    <row r="119" spans="2:12" x14ac:dyDescent="0.25">
      <c r="B119" s="204">
        <v>10</v>
      </c>
      <c r="C119" s="33" t="s">
        <v>90</v>
      </c>
      <c r="D119" s="218">
        <f t="shared" si="21"/>
        <v>484417.33333333331</v>
      </c>
      <c r="E119" s="218">
        <f t="shared" si="22"/>
        <v>579057.33333333337</v>
      </c>
      <c r="F119" s="218">
        <f t="shared" si="23"/>
        <v>504238.33333333331</v>
      </c>
      <c r="G119" s="218">
        <f t="shared" si="24"/>
        <v>961012.66666666663</v>
      </c>
      <c r="H119" s="218">
        <f t="shared" si="25"/>
        <v>981620.33333333337</v>
      </c>
      <c r="I119" s="218">
        <f t="shared" si="26"/>
        <v>1133332</v>
      </c>
      <c r="J119" s="218">
        <f t="shared" si="27"/>
        <v>927050</v>
      </c>
      <c r="K119" s="218">
        <f t="shared" si="27"/>
        <v>945036</v>
      </c>
      <c r="L119" s="1015">
        <f t="shared" si="27"/>
        <v>904267.33333333337</v>
      </c>
    </row>
    <row r="120" spans="2:12" x14ac:dyDescent="0.25">
      <c r="B120" s="204">
        <v>12</v>
      </c>
      <c r="C120" s="33" t="s">
        <v>91</v>
      </c>
      <c r="D120" s="218">
        <f t="shared" si="21"/>
        <v>7034097.666666667</v>
      </c>
      <c r="E120" s="218">
        <f t="shared" si="22"/>
        <v>7206715.333333333</v>
      </c>
      <c r="F120" s="218">
        <f t="shared" si="23"/>
        <v>6521087</v>
      </c>
      <c r="G120" s="218">
        <f t="shared" si="24"/>
        <v>6746237</v>
      </c>
      <c r="H120" s="218">
        <f t="shared" si="25"/>
        <v>6858358</v>
      </c>
      <c r="I120" s="218">
        <f t="shared" si="26"/>
        <v>7413516.666666667</v>
      </c>
      <c r="J120" s="218">
        <f t="shared" si="27"/>
        <v>8679225</v>
      </c>
      <c r="K120" s="218">
        <f t="shared" si="27"/>
        <v>10132893</v>
      </c>
      <c r="L120" s="1015">
        <f t="shared" si="27"/>
        <v>11994977</v>
      </c>
    </row>
    <row r="121" spans="2:12" x14ac:dyDescent="0.25">
      <c r="B121" s="204">
        <v>13</v>
      </c>
      <c r="C121" s="33" t="s">
        <v>92</v>
      </c>
      <c r="D121" s="218">
        <f t="shared" si="21"/>
        <v>466820.66666666669</v>
      </c>
      <c r="E121" s="218">
        <f t="shared" si="22"/>
        <v>424660.66666666669</v>
      </c>
      <c r="F121" s="218">
        <f t="shared" si="23"/>
        <v>358441</v>
      </c>
      <c r="G121" s="218">
        <f t="shared" si="24"/>
        <v>358657.66666666669</v>
      </c>
      <c r="H121" s="218">
        <f t="shared" si="25"/>
        <v>308819.33333333331</v>
      </c>
      <c r="I121" s="218">
        <f t="shared" si="26"/>
        <v>362873.66666666669</v>
      </c>
      <c r="J121" s="218">
        <f t="shared" si="27"/>
        <v>536759</v>
      </c>
      <c r="K121" s="218">
        <f t="shared" si="27"/>
        <v>711139.66666666663</v>
      </c>
      <c r="L121" s="1015">
        <f t="shared" si="27"/>
        <v>964689.33333333337</v>
      </c>
    </row>
    <row r="122" spans="2:12" x14ac:dyDescent="0.25">
      <c r="B122" s="204">
        <v>14</v>
      </c>
      <c r="C122" s="33" t="s">
        <v>93</v>
      </c>
      <c r="D122" s="218">
        <f t="shared" si="21"/>
        <v>1656633.6666666667</v>
      </c>
      <c r="E122" s="218">
        <f t="shared" si="22"/>
        <v>1708191.3333333333</v>
      </c>
      <c r="F122" s="218">
        <f t="shared" si="23"/>
        <v>1628178.6666666667</v>
      </c>
      <c r="G122" s="218">
        <f t="shared" si="24"/>
        <v>1600950.6666666667</v>
      </c>
      <c r="H122" s="218">
        <f t="shared" si="25"/>
        <v>1681376.3333333333</v>
      </c>
      <c r="I122" s="218">
        <f t="shared" si="26"/>
        <v>1954218</v>
      </c>
      <c r="J122" s="218">
        <f t="shared" si="27"/>
        <v>2393622</v>
      </c>
      <c r="K122" s="218">
        <f t="shared" si="27"/>
        <v>3004806.6666666665</v>
      </c>
      <c r="L122" s="1015">
        <f t="shared" si="27"/>
        <v>3420235.6666666665</v>
      </c>
    </row>
    <row r="123" spans="2:12" x14ac:dyDescent="0.25">
      <c r="B123" s="204">
        <v>15</v>
      </c>
      <c r="C123" s="33" t="s">
        <v>94</v>
      </c>
      <c r="D123" s="218">
        <f t="shared" si="21"/>
        <v>588996.33333333337</v>
      </c>
      <c r="E123" s="218">
        <f t="shared" si="22"/>
        <v>859194.66666666663</v>
      </c>
      <c r="F123" s="218">
        <f t="shared" si="23"/>
        <v>953127.33333333337</v>
      </c>
      <c r="G123" s="218">
        <f t="shared" si="24"/>
        <v>962855.33333333337</v>
      </c>
      <c r="H123" s="218">
        <f t="shared" si="25"/>
        <v>769571</v>
      </c>
      <c r="I123" s="218">
        <f t="shared" si="26"/>
        <v>800074.66666666663</v>
      </c>
      <c r="J123" s="218">
        <f t="shared" si="27"/>
        <v>750897.66666666663</v>
      </c>
      <c r="K123" s="218">
        <f t="shared" si="27"/>
        <v>778502.33333333337</v>
      </c>
      <c r="L123" s="1015">
        <f t="shared" si="27"/>
        <v>655581</v>
      </c>
    </row>
    <row r="124" spans="2:12" x14ac:dyDescent="0.25">
      <c r="B124" s="204">
        <v>16</v>
      </c>
      <c r="C124" s="33" t="s">
        <v>95</v>
      </c>
      <c r="D124" s="218">
        <f t="shared" si="21"/>
        <v>651582</v>
      </c>
      <c r="E124" s="218">
        <f t="shared" si="22"/>
        <v>707313.33333333337</v>
      </c>
      <c r="F124" s="218">
        <f t="shared" si="23"/>
        <v>706267</v>
      </c>
      <c r="G124" s="218">
        <f t="shared" si="24"/>
        <v>838223</v>
      </c>
      <c r="H124" s="218">
        <f t="shared" si="25"/>
        <v>1010678.3333333334</v>
      </c>
      <c r="I124" s="218">
        <f t="shared" si="26"/>
        <v>1173470</v>
      </c>
      <c r="J124" s="218">
        <f t="shared" si="27"/>
        <v>1305939.3333333333</v>
      </c>
      <c r="K124" s="218">
        <f t="shared" si="27"/>
        <v>1646024.6666666667</v>
      </c>
      <c r="L124" s="1015">
        <f t="shared" si="27"/>
        <v>1801056</v>
      </c>
    </row>
    <row r="125" spans="2:12" x14ac:dyDescent="0.25">
      <c r="B125" s="204">
        <v>17</v>
      </c>
      <c r="C125" s="33" t="s">
        <v>96</v>
      </c>
      <c r="D125" s="218">
        <f t="shared" si="21"/>
        <v>1695984.6666666667</v>
      </c>
      <c r="E125" s="218">
        <f t="shared" si="22"/>
        <v>1709673.6666666667</v>
      </c>
      <c r="F125" s="218">
        <f t="shared" si="23"/>
        <v>1762564</v>
      </c>
      <c r="G125" s="218">
        <f t="shared" si="24"/>
        <v>1617705</v>
      </c>
      <c r="H125" s="218">
        <f t="shared" si="25"/>
        <v>1406894</v>
      </c>
      <c r="I125" s="218">
        <f t="shared" si="26"/>
        <v>1308540.3333333333</v>
      </c>
      <c r="J125" s="218">
        <f t="shared" si="27"/>
        <v>1218555</v>
      </c>
      <c r="K125" s="218">
        <f t="shared" si="27"/>
        <v>1385433.3333333333</v>
      </c>
      <c r="L125" s="1015">
        <f t="shared" si="27"/>
        <v>1461992</v>
      </c>
    </row>
    <row r="126" spans="2:12" x14ac:dyDescent="0.25">
      <c r="B126" s="204">
        <v>18</v>
      </c>
      <c r="C126" s="33" t="s">
        <v>97</v>
      </c>
      <c r="D126" s="218">
        <f t="shared" si="21"/>
        <v>29644913.666666668</v>
      </c>
      <c r="E126" s="218">
        <f t="shared" si="22"/>
        <v>30571230</v>
      </c>
      <c r="F126" s="218">
        <f t="shared" si="23"/>
        <v>34794803.666666664</v>
      </c>
      <c r="G126" s="218">
        <f t="shared" si="24"/>
        <v>36980728</v>
      </c>
      <c r="H126" s="218">
        <f t="shared" si="25"/>
        <v>38375250</v>
      </c>
      <c r="I126" s="218">
        <f t="shared" si="26"/>
        <v>37685235.333333336</v>
      </c>
      <c r="J126" s="218">
        <f t="shared" si="27"/>
        <v>41472061</v>
      </c>
      <c r="K126" s="218">
        <f t="shared" si="27"/>
        <v>47083489.666666664</v>
      </c>
      <c r="L126" s="1015">
        <f t="shared" si="27"/>
        <v>51496360.666666664</v>
      </c>
    </row>
    <row r="127" spans="2:12" x14ac:dyDescent="0.25">
      <c r="B127" s="204">
        <v>19</v>
      </c>
      <c r="C127" s="33" t="s">
        <v>98</v>
      </c>
      <c r="D127" s="218">
        <f t="shared" si="21"/>
        <v>4306793.333333333</v>
      </c>
      <c r="E127" s="218">
        <f t="shared" si="22"/>
        <v>4351795</v>
      </c>
      <c r="F127" s="218">
        <f t="shared" si="23"/>
        <v>5021277.666666667</v>
      </c>
      <c r="G127" s="218">
        <f t="shared" si="24"/>
        <v>5922071</v>
      </c>
      <c r="H127" s="218">
        <f t="shared" si="25"/>
        <v>5717093.666666667</v>
      </c>
      <c r="I127" s="218">
        <f t="shared" si="26"/>
        <v>5209415.333333333</v>
      </c>
      <c r="J127" s="218">
        <f t="shared" si="27"/>
        <v>4688586</v>
      </c>
      <c r="K127" s="218">
        <f t="shared" si="27"/>
        <v>4616689.666666667</v>
      </c>
      <c r="L127" s="1015">
        <f t="shared" si="27"/>
        <v>5374457.333333333</v>
      </c>
    </row>
    <row r="128" spans="2:12" x14ac:dyDescent="0.25">
      <c r="B128" s="204">
        <v>20</v>
      </c>
      <c r="C128" s="33" t="s">
        <v>99</v>
      </c>
      <c r="D128" s="218">
        <f t="shared" si="21"/>
        <v>1110766</v>
      </c>
      <c r="E128" s="218">
        <f t="shared" si="22"/>
        <v>1256282</v>
      </c>
      <c r="F128" s="218">
        <f t="shared" si="23"/>
        <v>1317768.3333333333</v>
      </c>
      <c r="G128" s="218">
        <f t="shared" si="24"/>
        <v>1179498</v>
      </c>
      <c r="H128" s="218">
        <f t="shared" si="25"/>
        <v>1141963.6666666667</v>
      </c>
      <c r="I128" s="218">
        <f t="shared" si="26"/>
        <v>1152251.6666666667</v>
      </c>
      <c r="J128" s="218">
        <f t="shared" si="27"/>
        <v>1668161</v>
      </c>
      <c r="K128" s="218">
        <f t="shared" si="27"/>
        <v>1708385</v>
      </c>
      <c r="L128" s="1015">
        <f t="shared" si="27"/>
        <v>1900846.3333333333</v>
      </c>
    </row>
    <row r="129" spans="2:16" x14ac:dyDescent="0.25">
      <c r="B129" s="204">
        <v>21</v>
      </c>
      <c r="C129" s="33" t="s">
        <v>100</v>
      </c>
      <c r="D129" s="218">
        <f t="shared" si="21"/>
        <v>873429</v>
      </c>
      <c r="E129" s="218">
        <f t="shared" si="22"/>
        <v>890853.66666666663</v>
      </c>
      <c r="F129" s="218">
        <f t="shared" si="23"/>
        <v>1696458.3333333333</v>
      </c>
      <c r="G129" s="218">
        <f t="shared" si="24"/>
        <v>2095218</v>
      </c>
      <c r="H129" s="218">
        <f t="shared" si="25"/>
        <v>2946981.3333333335</v>
      </c>
      <c r="I129" s="218">
        <f t="shared" si="26"/>
        <v>2849520</v>
      </c>
      <c r="J129" s="218">
        <f t="shared" si="27"/>
        <v>3026789</v>
      </c>
      <c r="K129" s="218">
        <f t="shared" si="27"/>
        <v>2532811.3333333335</v>
      </c>
      <c r="L129" s="1015">
        <f t="shared" si="27"/>
        <v>2249278.3333333335</v>
      </c>
    </row>
    <row r="130" spans="2:16" x14ac:dyDescent="0.25">
      <c r="B130" s="204">
        <v>22</v>
      </c>
      <c r="C130" s="33" t="s">
        <v>101</v>
      </c>
      <c r="D130" s="218">
        <f t="shared" si="21"/>
        <v>862872</v>
      </c>
      <c r="E130" s="218">
        <f t="shared" si="22"/>
        <v>861465.66666666663</v>
      </c>
      <c r="F130" s="218">
        <f t="shared" si="23"/>
        <v>1153071.6666666667</v>
      </c>
      <c r="G130" s="218">
        <f t="shared" si="24"/>
        <v>1173786.3333333333</v>
      </c>
      <c r="H130" s="218">
        <f t="shared" si="25"/>
        <v>1195609.6666666667</v>
      </c>
      <c r="I130" s="218">
        <f t="shared" si="26"/>
        <v>1073536.3333333333</v>
      </c>
      <c r="J130" s="218">
        <f t="shared" si="27"/>
        <v>1428670.6666666667</v>
      </c>
      <c r="K130" s="218">
        <f t="shared" si="27"/>
        <v>1990222</v>
      </c>
      <c r="L130" s="1015">
        <f t="shared" si="27"/>
        <v>2460441.6666666665</v>
      </c>
    </row>
    <row r="131" spans="2:16" x14ac:dyDescent="0.25">
      <c r="B131" s="204">
        <v>23</v>
      </c>
      <c r="C131" s="33" t="s">
        <v>103</v>
      </c>
      <c r="D131" s="218">
        <f t="shared" si="21"/>
        <v>13047189.333333334</v>
      </c>
      <c r="E131" s="218">
        <f t="shared" si="22"/>
        <v>14337894.333333334</v>
      </c>
      <c r="F131" s="218">
        <f t="shared" si="23"/>
        <v>15784438</v>
      </c>
      <c r="G131" s="218">
        <f t="shared" si="24"/>
        <v>14209701</v>
      </c>
      <c r="H131" s="218">
        <f t="shared" si="25"/>
        <v>14022535</v>
      </c>
      <c r="I131" s="218">
        <f t="shared" si="26"/>
        <v>12133604</v>
      </c>
      <c r="J131" s="218">
        <f t="shared" si="27"/>
        <v>12704089</v>
      </c>
      <c r="K131" s="218">
        <f t="shared" si="27"/>
        <v>15809396</v>
      </c>
      <c r="L131" s="1015">
        <f t="shared" si="27"/>
        <v>16683603.666666666</v>
      </c>
    </row>
    <row r="132" spans="2:16" x14ac:dyDescent="0.25">
      <c r="B132" s="204">
        <v>24</v>
      </c>
      <c r="C132" s="33" t="s">
        <v>104</v>
      </c>
      <c r="D132" s="218">
        <f t="shared" si="21"/>
        <v>6362756.666666667</v>
      </c>
      <c r="E132" s="218">
        <f t="shared" si="22"/>
        <v>6962459</v>
      </c>
      <c r="F132" s="218">
        <f t="shared" si="23"/>
        <v>7588190.333333333</v>
      </c>
      <c r="G132" s="218">
        <f t="shared" si="24"/>
        <v>6794125.666666667</v>
      </c>
      <c r="H132" s="218">
        <f t="shared" si="25"/>
        <v>5488177.333333333</v>
      </c>
      <c r="I132" s="218">
        <f t="shared" si="26"/>
        <v>4999047.333333333</v>
      </c>
      <c r="J132" s="218">
        <f t="shared" si="27"/>
        <v>5315726.333333333</v>
      </c>
      <c r="K132" s="218">
        <f t="shared" si="27"/>
        <v>6135950.666666667</v>
      </c>
      <c r="L132" s="1015">
        <f t="shared" si="27"/>
        <v>6539771.666666667</v>
      </c>
    </row>
    <row r="133" spans="2:16" x14ac:dyDescent="0.25">
      <c r="B133" s="204">
        <v>25</v>
      </c>
      <c r="C133" s="33" t="s">
        <v>102</v>
      </c>
      <c r="D133" s="218">
        <f t="shared" si="21"/>
        <v>559553.66666666663</v>
      </c>
      <c r="E133" s="218">
        <f t="shared" si="22"/>
        <v>600345</v>
      </c>
      <c r="F133" s="218">
        <f t="shared" si="23"/>
        <v>737039</v>
      </c>
      <c r="G133" s="218">
        <f t="shared" si="24"/>
        <v>775737.66666666663</v>
      </c>
      <c r="H133" s="218">
        <f t="shared" si="25"/>
        <v>891669.66666666663</v>
      </c>
      <c r="I133" s="218">
        <f t="shared" si="26"/>
        <v>921092</v>
      </c>
      <c r="J133" s="218">
        <f t="shared" si="27"/>
        <v>1069991.3333333333</v>
      </c>
      <c r="K133" s="218">
        <f t="shared" si="27"/>
        <v>1120750.6666666667</v>
      </c>
      <c r="L133" s="1015">
        <f t="shared" si="27"/>
        <v>1259498</v>
      </c>
    </row>
    <row r="136" spans="2:16" x14ac:dyDescent="0.25">
      <c r="B136" s="1338" t="s">
        <v>354</v>
      </c>
      <c r="C136" s="1339"/>
      <c r="D136" s="1339"/>
      <c r="E136" s="1339"/>
      <c r="F136" s="1339"/>
      <c r="G136" s="1339"/>
      <c r="H136" s="1339"/>
      <c r="I136" s="1339"/>
      <c r="J136" s="1339"/>
      <c r="K136" s="1339"/>
      <c r="L136" s="1339"/>
    </row>
    <row r="137" spans="2:16" x14ac:dyDescent="0.25">
      <c r="B137" s="1016" t="s">
        <v>193</v>
      </c>
      <c r="C137" s="1017"/>
      <c r="D137" s="1018">
        <v>2019</v>
      </c>
      <c r="E137" s="1018">
        <v>2020</v>
      </c>
      <c r="F137" s="1018">
        <v>2021</v>
      </c>
      <c r="G137" s="1018">
        <v>2022</v>
      </c>
      <c r="H137" s="1018">
        <v>2023</v>
      </c>
      <c r="I137" s="1018">
        <v>2024</v>
      </c>
      <c r="J137" s="212">
        <v>2025</v>
      </c>
      <c r="K137" s="212">
        <v>2026</v>
      </c>
      <c r="L137" s="212">
        <v>2027</v>
      </c>
      <c r="M137" s="34"/>
      <c r="N137" s="34"/>
      <c r="O137" s="34"/>
      <c r="P137" s="34"/>
    </row>
    <row r="138" spans="2:16" x14ac:dyDescent="0.25">
      <c r="B138" s="206" t="s">
        <v>192</v>
      </c>
      <c r="C138" s="207" t="s">
        <v>51</v>
      </c>
      <c r="D138" s="215">
        <f t="shared" ref="D138:J138" si="28">SUM(D139:D162)</f>
        <v>0.99999999999999989</v>
      </c>
      <c r="E138" s="215">
        <f t="shared" si="28"/>
        <v>1</v>
      </c>
      <c r="F138" s="215">
        <f t="shared" si="28"/>
        <v>1</v>
      </c>
      <c r="G138" s="215">
        <f t="shared" si="28"/>
        <v>1</v>
      </c>
      <c r="H138" s="215">
        <f t="shared" si="28"/>
        <v>1.0000000000000004</v>
      </c>
      <c r="I138" s="215">
        <f t="shared" si="28"/>
        <v>1</v>
      </c>
      <c r="J138" s="215">
        <f t="shared" si="28"/>
        <v>1.0000000000000002</v>
      </c>
      <c r="K138" s="215">
        <f t="shared" ref="K138:L138" si="29">SUM(K139:K162)</f>
        <v>0.99999999999999978</v>
      </c>
      <c r="L138" s="215">
        <f t="shared" si="29"/>
        <v>1</v>
      </c>
    </row>
    <row r="139" spans="2:16" x14ac:dyDescent="0.25">
      <c r="B139" s="204">
        <v>1</v>
      </c>
      <c r="C139" s="33" t="s">
        <v>73</v>
      </c>
      <c r="D139" s="219">
        <f t="shared" ref="D139:J148" si="30">D110/D$109</f>
        <v>7.0892052728058069E-2</v>
      </c>
      <c r="E139" s="219">
        <f t="shared" si="30"/>
        <v>7.0165967945321192E-2</v>
      </c>
      <c r="F139" s="219">
        <f t="shared" si="30"/>
        <v>6.9087788236047359E-2</v>
      </c>
      <c r="G139" s="219">
        <f t="shared" si="30"/>
        <v>6.9424687149189465E-2</v>
      </c>
      <c r="H139" s="219">
        <f t="shared" si="30"/>
        <v>6.7307299852121874E-2</v>
      </c>
      <c r="I139" s="219">
        <f t="shared" si="30"/>
        <v>5.8558410783508964E-2</v>
      </c>
      <c r="J139" s="219">
        <f t="shared" si="30"/>
        <v>4.7895582914945646E-2</v>
      </c>
      <c r="K139" s="1025">
        <f t="shared" ref="K139:L139" si="31">K110/K$109</f>
        <v>4.2628739085518216E-2</v>
      </c>
      <c r="L139" s="1019">
        <f t="shared" si="31"/>
        <v>4.254665777270171E-2</v>
      </c>
    </row>
    <row r="140" spans="2:16" x14ac:dyDescent="0.25">
      <c r="B140" s="204">
        <v>2</v>
      </c>
      <c r="C140" s="33" t="s">
        <v>82</v>
      </c>
      <c r="D140" s="219">
        <f t="shared" si="30"/>
        <v>0.22886781935139933</v>
      </c>
      <c r="E140" s="219">
        <f t="shared" si="30"/>
        <v>0.2248703141240849</v>
      </c>
      <c r="F140" s="219">
        <f t="shared" si="30"/>
        <v>0.21608006738257166</v>
      </c>
      <c r="G140" s="219">
        <f t="shared" si="30"/>
        <v>0.21216185739367963</v>
      </c>
      <c r="H140" s="219">
        <f t="shared" si="30"/>
        <v>0.21548758198100226</v>
      </c>
      <c r="I140" s="219">
        <f t="shared" si="30"/>
        <v>0.22640532545736758</v>
      </c>
      <c r="J140" s="219">
        <f t="shared" si="30"/>
        <v>0.23455496593731523</v>
      </c>
      <c r="K140" s="1025">
        <f t="shared" ref="K140:L140" si="32">K111/K$109</f>
        <v>0.23063743569142162</v>
      </c>
      <c r="L140" s="1019">
        <f t="shared" si="32"/>
        <v>0.23299997088760488</v>
      </c>
    </row>
    <row r="141" spans="2:16" x14ac:dyDescent="0.25">
      <c r="B141" s="204">
        <v>3</v>
      </c>
      <c r="C141" s="33" t="s">
        <v>83</v>
      </c>
      <c r="D141" s="219">
        <f t="shared" si="30"/>
        <v>0.36280054435534398</v>
      </c>
      <c r="E141" s="219">
        <f t="shared" si="30"/>
        <v>0.36606663597824568</v>
      </c>
      <c r="F141" s="219">
        <f t="shared" si="30"/>
        <v>0.36935158121903749</v>
      </c>
      <c r="G141" s="219">
        <f t="shared" si="30"/>
        <v>0.3731037470355717</v>
      </c>
      <c r="H141" s="219">
        <f t="shared" si="30"/>
        <v>0.37571342605956487</v>
      </c>
      <c r="I141" s="219">
        <f t="shared" si="30"/>
        <v>0.38069860308770848</v>
      </c>
      <c r="J141" s="219">
        <f t="shared" si="30"/>
        <v>0.37292580823458282</v>
      </c>
      <c r="K141" s="1025">
        <f t="shared" ref="K141:L141" si="33">K112/K$109</f>
        <v>0.35835569155796554</v>
      </c>
      <c r="L141" s="1019">
        <f t="shared" si="33"/>
        <v>0.35080505811278423</v>
      </c>
    </row>
    <row r="142" spans="2:16" x14ac:dyDescent="0.25">
      <c r="B142" s="204">
        <v>4</v>
      </c>
      <c r="C142" s="33" t="s">
        <v>84</v>
      </c>
      <c r="D142" s="219">
        <f t="shared" si="30"/>
        <v>3.5046412999132748E-2</v>
      </c>
      <c r="E142" s="219">
        <f t="shared" si="30"/>
        <v>3.6840135618570545E-2</v>
      </c>
      <c r="F142" s="219">
        <f t="shared" si="30"/>
        <v>3.8669562826763391E-2</v>
      </c>
      <c r="G142" s="219">
        <f t="shared" si="30"/>
        <v>3.8944422978340131E-2</v>
      </c>
      <c r="H142" s="219">
        <f t="shared" si="30"/>
        <v>3.7538919610667111E-2</v>
      </c>
      <c r="I142" s="219">
        <f t="shared" si="30"/>
        <v>4.0166929585691284E-2</v>
      </c>
      <c r="J142" s="219">
        <f t="shared" si="30"/>
        <v>4.8495522039259088E-2</v>
      </c>
      <c r="K142" s="1025">
        <f t="shared" ref="K142:L142" si="34">K113/K$109</f>
        <v>5.6172951954850954E-2</v>
      </c>
      <c r="L142" s="1019">
        <f t="shared" si="34"/>
        <v>5.7678976793431057E-2</v>
      </c>
    </row>
    <row r="143" spans="2:16" x14ac:dyDescent="0.25">
      <c r="B143" s="204">
        <v>5</v>
      </c>
      <c r="C143" s="33" t="s">
        <v>85</v>
      </c>
      <c r="D143" s="219">
        <f t="shared" si="30"/>
        <v>5.1841554735240665E-2</v>
      </c>
      <c r="E143" s="219">
        <f t="shared" si="30"/>
        <v>5.1531631902720379E-2</v>
      </c>
      <c r="F143" s="219">
        <f t="shared" si="30"/>
        <v>5.0105373639133963E-2</v>
      </c>
      <c r="G143" s="219">
        <f t="shared" si="30"/>
        <v>4.9831346175100738E-2</v>
      </c>
      <c r="H143" s="219">
        <f t="shared" si="30"/>
        <v>4.622368493605257E-2</v>
      </c>
      <c r="I143" s="219">
        <f t="shared" si="30"/>
        <v>4.4720732079304236E-2</v>
      </c>
      <c r="J143" s="219">
        <f t="shared" si="30"/>
        <v>4.4933660784245683E-2</v>
      </c>
      <c r="K143" s="1025">
        <f t="shared" ref="K143:L143" si="35">K114/K$109</f>
        <v>4.8392535266756777E-2</v>
      </c>
      <c r="L143" s="1019">
        <f t="shared" si="35"/>
        <v>4.8535794176456967E-2</v>
      </c>
    </row>
    <row r="144" spans="2:16" x14ac:dyDescent="0.25">
      <c r="B144" s="204">
        <v>6</v>
      </c>
      <c r="C144" s="33" t="s">
        <v>86</v>
      </c>
      <c r="D144" s="219">
        <f t="shared" si="30"/>
        <v>6.8623816955384947E-3</v>
      </c>
      <c r="E144" s="219">
        <f t="shared" si="30"/>
        <v>7.144161999203728E-3</v>
      </c>
      <c r="F144" s="219">
        <f t="shared" si="30"/>
        <v>7.2776154049622047E-3</v>
      </c>
      <c r="G144" s="219">
        <f t="shared" si="30"/>
        <v>7.4044292376423317E-3</v>
      </c>
      <c r="H144" s="219">
        <f t="shared" si="30"/>
        <v>6.8012978923658969E-3</v>
      </c>
      <c r="I144" s="219">
        <f t="shared" si="30"/>
        <v>8.4638173988829755E-3</v>
      </c>
      <c r="J144" s="219">
        <f t="shared" si="30"/>
        <v>9.0836267008657275E-3</v>
      </c>
      <c r="K144" s="1025">
        <f t="shared" ref="K144:L144" si="36">K115/K$109</f>
        <v>9.4268659137124351E-3</v>
      </c>
      <c r="L144" s="1019">
        <f t="shared" si="36"/>
        <v>8.8923525544580134E-3</v>
      </c>
    </row>
    <row r="145" spans="2:12" x14ac:dyDescent="0.25">
      <c r="B145" s="204">
        <v>7</v>
      </c>
      <c r="C145" s="33" t="s">
        <v>87</v>
      </c>
      <c r="D145" s="219">
        <f t="shared" si="30"/>
        <v>2.5897583385633326E-2</v>
      </c>
      <c r="E145" s="219">
        <f t="shared" si="30"/>
        <v>2.3341863871077007E-2</v>
      </c>
      <c r="F145" s="219">
        <f t="shared" si="30"/>
        <v>1.9468042936992183E-2</v>
      </c>
      <c r="G145" s="219">
        <f t="shared" si="30"/>
        <v>1.2273371145572176E-2</v>
      </c>
      <c r="H145" s="219">
        <f t="shared" si="30"/>
        <v>1.1410721308087703E-2</v>
      </c>
      <c r="I145" s="219">
        <f t="shared" si="30"/>
        <v>1.2669798566258788E-2</v>
      </c>
      <c r="J145" s="219">
        <f t="shared" si="30"/>
        <v>2.2951780693428837E-2</v>
      </c>
      <c r="K145" s="1025">
        <f t="shared" ref="K145:L145" si="37">K116/K$109</f>
        <v>3.0809261459983906E-2</v>
      </c>
      <c r="L145" s="1019">
        <f t="shared" si="37"/>
        <v>3.6459554948985888E-2</v>
      </c>
    </row>
    <row r="146" spans="2:12" x14ac:dyDescent="0.25">
      <c r="B146" s="204">
        <v>8</v>
      </c>
      <c r="C146" s="33" t="s">
        <v>88</v>
      </c>
      <c r="D146" s="219">
        <f t="shared" si="30"/>
        <v>1.4553012880865834E-2</v>
      </c>
      <c r="E146" s="219">
        <f t="shared" si="30"/>
        <v>1.3951843257224013E-2</v>
      </c>
      <c r="F146" s="219">
        <f t="shared" si="30"/>
        <v>1.2239267110801283E-2</v>
      </c>
      <c r="G146" s="219">
        <f t="shared" si="30"/>
        <v>1.1507316079771597E-2</v>
      </c>
      <c r="H146" s="219">
        <f t="shared" si="30"/>
        <v>9.7222082343008109E-3</v>
      </c>
      <c r="I146" s="219">
        <f t="shared" si="30"/>
        <v>8.9429229602994743E-3</v>
      </c>
      <c r="J146" s="219">
        <f t="shared" si="30"/>
        <v>1.0027258744273404E-2</v>
      </c>
      <c r="K146" s="1025">
        <f t="shared" ref="K146:L146" si="38">K117/K$109</f>
        <v>1.1440327376128882E-2</v>
      </c>
      <c r="L146" s="1019">
        <f t="shared" si="38"/>
        <v>1.1278528771352563E-2</v>
      </c>
    </row>
    <row r="147" spans="2:12" x14ac:dyDescent="0.25">
      <c r="B147" s="204">
        <v>9</v>
      </c>
      <c r="C147" s="33" t="s">
        <v>89</v>
      </c>
      <c r="D147" s="219">
        <f t="shared" si="30"/>
        <v>1.639067880852711E-3</v>
      </c>
      <c r="E147" s="219">
        <f t="shared" si="30"/>
        <v>1.2352709541901155E-3</v>
      </c>
      <c r="F147" s="219">
        <f t="shared" si="30"/>
        <v>1.1472141742991289E-3</v>
      </c>
      <c r="G147" s="219">
        <f t="shared" si="30"/>
        <v>9.3514584540351517E-4</v>
      </c>
      <c r="H147" s="219">
        <f t="shared" si="30"/>
        <v>7.727076849712778E-4</v>
      </c>
      <c r="I147" s="219">
        <f t="shared" si="30"/>
        <v>7.6105571300491407E-4</v>
      </c>
      <c r="J147" s="219">
        <f t="shared" si="30"/>
        <v>9.3951927310864311E-4</v>
      </c>
      <c r="K147" s="1025">
        <f t="shared" ref="K147:L147" si="39">K118/K$109</f>
        <v>1.2947834390116019E-3</v>
      </c>
      <c r="L147" s="1019">
        <f t="shared" si="39"/>
        <v>2.1924065507403926E-3</v>
      </c>
    </row>
    <row r="148" spans="2:12" x14ac:dyDescent="0.25">
      <c r="B148" s="204">
        <v>10</v>
      </c>
      <c r="C148" s="33" t="s">
        <v>90</v>
      </c>
      <c r="D148" s="219">
        <f t="shared" si="30"/>
        <v>1.4082599001704846E-3</v>
      </c>
      <c r="E148" s="219">
        <f t="shared" si="30"/>
        <v>1.6243436128728227E-3</v>
      </c>
      <c r="F148" s="219">
        <f t="shared" si="30"/>
        <v>1.3561255419709338E-3</v>
      </c>
      <c r="G148" s="219">
        <f t="shared" si="30"/>
        <v>2.6231275689143647E-3</v>
      </c>
      <c r="H148" s="219">
        <f t="shared" si="30"/>
        <v>2.7152420263064536E-3</v>
      </c>
      <c r="I148" s="219">
        <f t="shared" si="30"/>
        <v>3.0904487480294712E-3</v>
      </c>
      <c r="J148" s="219">
        <f t="shared" si="30"/>
        <v>2.2137083640709917E-3</v>
      </c>
      <c r="K148" s="1025">
        <f t="shared" ref="K148:L148" si="40">K119/K$109</f>
        <v>2.0004985842855595E-3</v>
      </c>
      <c r="L148" s="1019">
        <f t="shared" si="40"/>
        <v>1.7279923796764275E-3</v>
      </c>
    </row>
    <row r="149" spans="2:12" x14ac:dyDescent="0.25">
      <c r="B149" s="204">
        <v>12</v>
      </c>
      <c r="C149" s="33" t="s">
        <v>91</v>
      </c>
      <c r="D149" s="219">
        <f t="shared" ref="D149:J158" si="41">D120/D$109</f>
        <v>2.0448974461104007E-2</v>
      </c>
      <c r="E149" s="219">
        <f t="shared" si="41"/>
        <v>2.0215929144884848E-2</v>
      </c>
      <c r="F149" s="219">
        <f t="shared" si="41"/>
        <v>1.753816014671887E-2</v>
      </c>
      <c r="G149" s="219">
        <f t="shared" si="41"/>
        <v>1.8414159224883757E-2</v>
      </c>
      <c r="H149" s="219">
        <f t="shared" si="41"/>
        <v>1.8970778457511314E-2</v>
      </c>
      <c r="I149" s="219">
        <f t="shared" si="41"/>
        <v>2.0215694342871831E-2</v>
      </c>
      <c r="J149" s="219">
        <f t="shared" si="41"/>
        <v>2.0725174452461088E-2</v>
      </c>
      <c r="K149" s="1025">
        <f t="shared" ref="K149:L149" si="42">K120/K$109</f>
        <v>2.1449805193894261E-2</v>
      </c>
      <c r="L149" s="1019">
        <f t="shared" si="42"/>
        <v>2.292157206872527E-2</v>
      </c>
    </row>
    <row r="150" spans="2:12" x14ac:dyDescent="0.25">
      <c r="B150" s="204">
        <v>13</v>
      </c>
      <c r="C150" s="33" t="s">
        <v>92</v>
      </c>
      <c r="D150" s="219">
        <f t="shared" si="41"/>
        <v>1.357104257425799E-3</v>
      </c>
      <c r="E150" s="219">
        <f t="shared" si="41"/>
        <v>1.1912375542634491E-3</v>
      </c>
      <c r="F150" s="219">
        <f t="shared" si="41"/>
        <v>9.6401039598920525E-4</v>
      </c>
      <c r="G150" s="219">
        <f t="shared" si="41"/>
        <v>9.7897233394339447E-4</v>
      </c>
      <c r="H150" s="219">
        <f t="shared" si="41"/>
        <v>8.5421950211158487E-4</v>
      </c>
      <c r="I150" s="219">
        <f t="shared" si="41"/>
        <v>9.8950922487220307E-4</v>
      </c>
      <c r="J150" s="219">
        <f t="shared" si="41"/>
        <v>1.2817300984740644E-3</v>
      </c>
      <c r="K150" s="1025">
        <f t="shared" ref="K150:L150" si="43">K121/K$109</f>
        <v>1.5053753469666462E-3</v>
      </c>
      <c r="L150" s="1019">
        <f t="shared" si="43"/>
        <v>1.8434546458847344E-3</v>
      </c>
    </row>
    <row r="151" spans="2:12" x14ac:dyDescent="0.25">
      <c r="B151" s="204">
        <v>14</v>
      </c>
      <c r="C151" s="33" t="s">
        <v>93</v>
      </c>
      <c r="D151" s="219">
        <f t="shared" si="41"/>
        <v>4.8160348557010017E-3</v>
      </c>
      <c r="E151" s="219">
        <f t="shared" si="41"/>
        <v>4.7917356747599728E-3</v>
      </c>
      <c r="F151" s="219">
        <f t="shared" si="41"/>
        <v>4.3789107864181543E-3</v>
      </c>
      <c r="G151" s="219">
        <f t="shared" si="41"/>
        <v>4.3698673033846572E-3</v>
      </c>
      <c r="H151" s="219">
        <f t="shared" si="41"/>
        <v>4.650824282338332E-3</v>
      </c>
      <c r="I151" s="219">
        <f t="shared" si="41"/>
        <v>5.3288979500064034E-3</v>
      </c>
      <c r="J151" s="219">
        <f t="shared" si="41"/>
        <v>5.7157446112122701E-3</v>
      </c>
      <c r="K151" s="1025">
        <f t="shared" ref="K151:L151" si="44">K122/K$109</f>
        <v>6.3607222187498438E-3</v>
      </c>
      <c r="L151" s="1019">
        <f t="shared" si="44"/>
        <v>6.5358339849692594E-3</v>
      </c>
    </row>
    <row r="152" spans="2:12" x14ac:dyDescent="0.25">
      <c r="B152" s="204">
        <v>15</v>
      </c>
      <c r="C152" s="33" t="s">
        <v>94</v>
      </c>
      <c r="D152" s="219">
        <f t="shared" si="41"/>
        <v>1.7122837283157668E-3</v>
      </c>
      <c r="E152" s="219">
        <f t="shared" si="41"/>
        <v>2.4101713054569041E-3</v>
      </c>
      <c r="F152" s="219">
        <f t="shared" si="41"/>
        <v>2.5633916266130322E-3</v>
      </c>
      <c r="G152" s="219">
        <f t="shared" si="41"/>
        <v>2.6281572109797691E-3</v>
      </c>
      <c r="H152" s="219">
        <f t="shared" si="41"/>
        <v>2.12869624891635E-3</v>
      </c>
      <c r="I152" s="219">
        <f t="shared" si="41"/>
        <v>2.1816994066435045E-3</v>
      </c>
      <c r="J152" s="219">
        <f t="shared" si="41"/>
        <v>1.7930731301023584E-3</v>
      </c>
      <c r="K152" s="1025">
        <f t="shared" ref="K152:L152" si="45">K123/K$109</f>
        <v>1.6479719457209441E-3</v>
      </c>
      <c r="L152" s="1019">
        <f t="shared" si="45"/>
        <v>1.2527699835011756E-3</v>
      </c>
    </row>
    <row r="153" spans="2:12" x14ac:dyDescent="0.25">
      <c r="B153" s="204">
        <v>16</v>
      </c>
      <c r="C153" s="33" t="s">
        <v>95</v>
      </c>
      <c r="D153" s="219">
        <f t="shared" si="41"/>
        <v>1.8942278468005922E-3</v>
      </c>
      <c r="E153" s="219">
        <f t="shared" si="41"/>
        <v>1.984121138205864E-3</v>
      </c>
      <c r="F153" s="219">
        <f t="shared" si="41"/>
        <v>1.8994722432537237E-3</v>
      </c>
      <c r="G153" s="219">
        <f t="shared" si="41"/>
        <v>2.2879676163110986E-3</v>
      </c>
      <c r="H153" s="219">
        <f t="shared" si="41"/>
        <v>2.7956188279284109E-3</v>
      </c>
      <c r="I153" s="219">
        <f t="shared" si="41"/>
        <v>3.1998998460734747E-3</v>
      </c>
      <c r="J153" s="219">
        <f t="shared" si="41"/>
        <v>3.1184605201114227E-3</v>
      </c>
      <c r="K153" s="1025">
        <f t="shared" ref="K153:L153" si="46">K124/K$109</f>
        <v>3.4843857962720752E-3</v>
      </c>
      <c r="L153" s="1019">
        <f t="shared" si="46"/>
        <v>3.441693544206884E-3</v>
      </c>
    </row>
    <row r="154" spans="2:12" x14ac:dyDescent="0.25">
      <c r="B154" s="204">
        <v>17</v>
      </c>
      <c r="C154" s="33" t="s">
        <v>96</v>
      </c>
      <c r="D154" s="219">
        <f t="shared" si="41"/>
        <v>4.9304329821063513E-3</v>
      </c>
      <c r="E154" s="219">
        <f t="shared" si="41"/>
        <v>4.7958938445016256E-3</v>
      </c>
      <c r="F154" s="219">
        <f t="shared" si="41"/>
        <v>4.7403338892490461E-3</v>
      </c>
      <c r="G154" s="219">
        <f t="shared" si="41"/>
        <v>4.4155990145158816E-3</v>
      </c>
      <c r="H154" s="219">
        <f t="shared" si="41"/>
        <v>3.8915837270673127E-3</v>
      </c>
      <c r="I154" s="219">
        <f t="shared" si="41"/>
        <v>3.5682190522248261E-3</v>
      </c>
      <c r="J154" s="219">
        <f t="shared" si="41"/>
        <v>2.9097949361744538E-3</v>
      </c>
      <c r="K154" s="1025">
        <f t="shared" ref="K154:L154" si="47">K125/K$109</f>
        <v>2.932753272843952E-3</v>
      </c>
      <c r="L154" s="1019">
        <f t="shared" si="47"/>
        <v>2.7937656730729699E-3</v>
      </c>
    </row>
    <row r="155" spans="2:12" x14ac:dyDescent="0.25">
      <c r="B155" s="204">
        <v>18</v>
      </c>
      <c r="C155" s="33" t="s">
        <v>97</v>
      </c>
      <c r="D155" s="219">
        <f t="shared" si="41"/>
        <v>8.6181357040862785E-2</v>
      </c>
      <c r="E155" s="219">
        <f t="shared" si="41"/>
        <v>8.5756935159269229E-2</v>
      </c>
      <c r="F155" s="219">
        <f t="shared" si="41"/>
        <v>9.3579005920276917E-2</v>
      </c>
      <c r="G155" s="219">
        <f t="shared" si="41"/>
        <v>0.10094057081660739</v>
      </c>
      <c r="H155" s="219">
        <f t="shared" si="41"/>
        <v>0.10614907620768864</v>
      </c>
      <c r="I155" s="219">
        <f t="shared" si="41"/>
        <v>0.1027627282694709</v>
      </c>
      <c r="J155" s="219">
        <f t="shared" si="41"/>
        <v>9.903138807072151E-2</v>
      </c>
      <c r="K155" s="1025">
        <f t="shared" ref="K155:L155" si="48">K126/K$109</f>
        <v>9.9668641640519973E-2</v>
      </c>
      <c r="L155" s="1019">
        <f t="shared" si="48"/>
        <v>9.8405986297270029E-2</v>
      </c>
    </row>
    <row r="156" spans="2:12" x14ac:dyDescent="0.25">
      <c r="B156" s="204">
        <v>19</v>
      </c>
      <c r="C156" s="33" t="s">
        <v>98</v>
      </c>
      <c r="D156" s="219">
        <f t="shared" si="41"/>
        <v>1.2520370210372823E-2</v>
      </c>
      <c r="E156" s="219">
        <f t="shared" si="41"/>
        <v>1.2207444765599292E-2</v>
      </c>
      <c r="F156" s="219">
        <f t="shared" si="41"/>
        <v>1.3504492710976384E-2</v>
      </c>
      <c r="G156" s="219">
        <f t="shared" si="41"/>
        <v>1.6164560826289764E-2</v>
      </c>
      <c r="H156" s="219">
        <f t="shared" si="41"/>
        <v>1.5813948086579085E-2</v>
      </c>
      <c r="I156" s="219">
        <f t="shared" si="41"/>
        <v>1.4205397090054396E-2</v>
      </c>
      <c r="J156" s="219">
        <f t="shared" si="41"/>
        <v>1.1195903180913817E-2</v>
      </c>
      <c r="K156" s="1025">
        <f t="shared" ref="K156:L156" si="49">K127/K$109</f>
        <v>9.7728352594530152E-3</v>
      </c>
      <c r="L156" s="1019">
        <f t="shared" si="49"/>
        <v>1.0270216532827784E-2</v>
      </c>
    </row>
    <row r="157" spans="2:12" x14ac:dyDescent="0.25">
      <c r="B157" s="204">
        <v>20</v>
      </c>
      <c r="C157" s="33" t="s">
        <v>99</v>
      </c>
      <c r="D157" s="219">
        <f t="shared" si="41"/>
        <v>3.2291313886499422E-3</v>
      </c>
      <c r="E157" s="219">
        <f t="shared" si="41"/>
        <v>3.5240614792325028E-3</v>
      </c>
      <c r="F157" s="219">
        <f t="shared" si="41"/>
        <v>3.5440766341983802E-3</v>
      </c>
      <c r="G157" s="219">
        <f t="shared" si="41"/>
        <v>3.2194931748516899E-3</v>
      </c>
      <c r="H157" s="219">
        <f t="shared" si="41"/>
        <v>3.1587647840577338E-3</v>
      </c>
      <c r="I157" s="219">
        <f t="shared" si="41"/>
        <v>3.1420402147516102E-3</v>
      </c>
      <c r="J157" s="219">
        <f t="shared" si="41"/>
        <v>3.9834118529928587E-3</v>
      </c>
      <c r="K157" s="1025">
        <f t="shared" ref="K157:L157" si="50">K128/K$109</f>
        <v>3.6163932103271046E-3</v>
      </c>
      <c r="L157" s="1019">
        <f t="shared" si="50"/>
        <v>3.632385974651904E-3</v>
      </c>
    </row>
    <row r="158" spans="2:12" x14ac:dyDescent="0.25">
      <c r="B158" s="204">
        <v>21</v>
      </c>
      <c r="C158" s="33" t="s">
        <v>100</v>
      </c>
      <c r="D158" s="219">
        <f t="shared" si="41"/>
        <v>2.5391639640186415E-3</v>
      </c>
      <c r="E158" s="219">
        <f t="shared" si="41"/>
        <v>2.4989796003867222E-3</v>
      </c>
      <c r="F158" s="219">
        <f t="shared" si="41"/>
        <v>4.5625457737698914E-3</v>
      </c>
      <c r="G158" s="219">
        <f t="shared" si="41"/>
        <v>5.7189923601620417E-3</v>
      </c>
      <c r="H158" s="219">
        <f t="shared" si="41"/>
        <v>8.1515910941201922E-3</v>
      </c>
      <c r="I158" s="219">
        <f t="shared" si="41"/>
        <v>7.7702698913336412E-3</v>
      </c>
      <c r="J158" s="219">
        <f t="shared" si="41"/>
        <v>7.2276879624379184E-3</v>
      </c>
      <c r="K158" s="1025">
        <f t="shared" ref="K158:L158" si="51">K129/K$109</f>
        <v>5.361579333057951E-3</v>
      </c>
      <c r="L158" s="1019">
        <f t="shared" si="51"/>
        <v>4.2982154463591105E-3</v>
      </c>
    </row>
    <row r="159" spans="2:12" x14ac:dyDescent="0.25">
      <c r="B159" s="204">
        <v>22</v>
      </c>
      <c r="C159" s="33" t="s">
        <v>101</v>
      </c>
      <c r="D159" s="219">
        <f t="shared" ref="D159:J162" si="52">D130/D$109</f>
        <v>2.5084734854930318E-3</v>
      </c>
      <c r="E159" s="219">
        <f t="shared" si="52"/>
        <v>2.4165418047710206E-3</v>
      </c>
      <c r="F159" s="219">
        <f t="shared" si="52"/>
        <v>3.101132610352237E-3</v>
      </c>
      <c r="G159" s="219">
        <f t="shared" si="52"/>
        <v>3.2039029221760927E-3</v>
      </c>
      <c r="H159" s="219">
        <f t="shared" si="52"/>
        <v>3.3071540021667408E-3</v>
      </c>
      <c r="I159" s="219">
        <f t="shared" si="52"/>
        <v>2.9273937533874882E-3</v>
      </c>
      <c r="J159" s="219">
        <f t="shared" si="52"/>
        <v>3.4115314215014073E-3</v>
      </c>
      <c r="K159" s="1025">
        <f t="shared" ref="K159:L159" si="53">K130/K$109</f>
        <v>4.2129996036277722E-3</v>
      </c>
      <c r="L159" s="1019">
        <f t="shared" si="53"/>
        <v>4.7017339827658284E-3</v>
      </c>
    </row>
    <row r="160" spans="2:12" x14ac:dyDescent="0.25">
      <c r="B160" s="204">
        <v>23</v>
      </c>
      <c r="C160" s="33" t="s">
        <v>103</v>
      </c>
      <c r="D160" s="219">
        <f t="shared" si="52"/>
        <v>3.7929760732616398E-2</v>
      </c>
      <c r="E160" s="219">
        <f t="shared" si="52"/>
        <v>4.0219967422446545E-2</v>
      </c>
      <c r="F160" s="219">
        <f t="shared" si="52"/>
        <v>4.2451511760225692E-2</v>
      </c>
      <c r="G160" s="219">
        <f t="shared" si="52"/>
        <v>3.8786022007823016E-2</v>
      </c>
      <c r="H160" s="219">
        <f t="shared" si="52"/>
        <v>3.8787477250049995E-2</v>
      </c>
      <c r="I160" s="219">
        <f t="shared" si="52"/>
        <v>3.3086757711672646E-2</v>
      </c>
      <c r="J160" s="219">
        <f t="shared" si="52"/>
        <v>3.0336171810800151E-2</v>
      </c>
      <c r="K160" s="1025">
        <f t="shared" ref="K160:L160" si="54">K131/K$109</f>
        <v>3.3466105329754407E-2</v>
      </c>
      <c r="L160" s="1019">
        <f t="shared" si="54"/>
        <v>3.1881213595619996E-2</v>
      </c>
    </row>
    <row r="161" spans="2:12" x14ac:dyDescent="0.25">
      <c r="B161" s="204">
        <v>24</v>
      </c>
      <c r="C161" s="33" t="s">
        <v>104</v>
      </c>
      <c r="D161" s="219">
        <f t="shared" si="52"/>
        <v>1.8497304806480402E-2</v>
      </c>
      <c r="E161" s="219">
        <f t="shared" si="52"/>
        <v>1.9530753097342517E-2</v>
      </c>
      <c r="F161" s="219">
        <f t="shared" si="52"/>
        <v>2.0408084923538673E-2</v>
      </c>
      <c r="G161" s="219">
        <f t="shared" si="52"/>
        <v>1.8544873507982229E-2</v>
      </c>
      <c r="H161" s="219">
        <f t="shared" si="52"/>
        <v>1.5180746809396926E-2</v>
      </c>
      <c r="I161" s="219">
        <f t="shared" si="52"/>
        <v>1.3631750954389416E-2</v>
      </c>
      <c r="J161" s="219">
        <f t="shared" si="52"/>
        <v>1.2693455417952023E-2</v>
      </c>
      <c r="K161" s="1025">
        <f t="shared" ref="K161:L161" si="55">K132/K$109</f>
        <v>1.298888150495082E-2</v>
      </c>
      <c r="L161" s="1019">
        <f t="shared" si="55"/>
        <v>1.2497051688428212E-2</v>
      </c>
    </row>
    <row r="162" spans="2:12" x14ac:dyDescent="0.25">
      <c r="B162" s="204">
        <v>25</v>
      </c>
      <c r="C162" s="33" t="s">
        <v>102</v>
      </c>
      <c r="D162" s="219">
        <f t="shared" si="52"/>
        <v>1.62669032781657E-3</v>
      </c>
      <c r="E162" s="219">
        <f t="shared" si="52"/>
        <v>1.6840587453691425E-3</v>
      </c>
      <c r="F162" s="219">
        <f t="shared" si="52"/>
        <v>1.9822321058402576E-3</v>
      </c>
      <c r="G162" s="219">
        <f t="shared" si="52"/>
        <v>2.1174110709036458E-3</v>
      </c>
      <c r="H162" s="219">
        <f t="shared" si="52"/>
        <v>2.4664311346267276E-3</v>
      </c>
      <c r="I162" s="219">
        <f t="shared" si="52"/>
        <v>2.5116979121916276E-3</v>
      </c>
      <c r="J162" s="219">
        <f t="shared" si="52"/>
        <v>2.5550388480486191E-3</v>
      </c>
      <c r="K162" s="1025">
        <f t="shared" ref="K162:L162" si="56">K133/K$109</f>
        <v>2.372460014225663E-3</v>
      </c>
      <c r="L162" s="1019">
        <f t="shared" si="56"/>
        <v>2.4068136335247108E-3</v>
      </c>
    </row>
    <row r="164" spans="2:12" ht="15.75" thickBot="1" x14ac:dyDescent="0.3"/>
    <row r="165" spans="2:12" x14ac:dyDescent="0.25">
      <c r="B165" s="1242" t="s">
        <v>196</v>
      </c>
      <c r="C165" s="1244"/>
    </row>
    <row r="166" spans="2:12" x14ac:dyDescent="0.25">
      <c r="B166" s="224" t="s">
        <v>197</v>
      </c>
      <c r="C166" s="1020">
        <v>2022</v>
      </c>
    </row>
    <row r="167" spans="2:12" ht="15.75" thickBot="1" x14ac:dyDescent="0.3">
      <c r="B167" s="226" t="s">
        <v>198</v>
      </c>
      <c r="C167" s="1021">
        <v>2026</v>
      </c>
    </row>
    <row r="170" spans="2:12" x14ac:dyDescent="0.25">
      <c r="B170" s="833" t="s">
        <v>513</v>
      </c>
      <c r="C170" s="834"/>
      <c r="D170" s="835"/>
    </row>
    <row r="171" spans="2:12" x14ac:dyDescent="0.25">
      <c r="B171" s="228" t="s">
        <v>192</v>
      </c>
      <c r="C171" s="229" t="s">
        <v>0</v>
      </c>
      <c r="D171" s="229" t="s">
        <v>199</v>
      </c>
    </row>
    <row r="172" spans="2:12" x14ac:dyDescent="0.25">
      <c r="B172" s="230" t="s">
        <v>200</v>
      </c>
      <c r="C172" s="231"/>
      <c r="D172" s="232">
        <f>SUM(D173:D196)</f>
        <v>480759387.66666681</v>
      </c>
      <c r="G172" s="238"/>
    </row>
    <row r="173" spans="2:12" x14ac:dyDescent="0.25">
      <c r="B173" s="233">
        <v>1</v>
      </c>
      <c r="C173" s="234" t="s">
        <v>73</v>
      </c>
      <c r="D173" s="1024">
        <f>MAX(G110:K110)</f>
        <v>25434525</v>
      </c>
      <c r="G173" s="238"/>
    </row>
    <row r="174" spans="2:12" x14ac:dyDescent="0.25">
      <c r="B174" s="233">
        <v>2</v>
      </c>
      <c r="C174" s="234" t="s">
        <v>82</v>
      </c>
      <c r="D174" s="1024">
        <f t="shared" ref="D174:D196" si="57">MAX(G111:K111)</f>
        <v>108953178.66666667</v>
      </c>
      <c r="G174" s="238"/>
    </row>
    <row r="175" spans="2:12" x14ac:dyDescent="0.25">
      <c r="B175" s="233">
        <v>3</v>
      </c>
      <c r="C175" s="234" t="s">
        <v>83</v>
      </c>
      <c r="D175" s="1024">
        <f t="shared" si="57"/>
        <v>169287312.66666666</v>
      </c>
      <c r="G175" s="238"/>
    </row>
    <row r="176" spans="2:12" x14ac:dyDescent="0.25">
      <c r="B176" s="233">
        <v>4</v>
      </c>
      <c r="C176" s="234" t="s">
        <v>84</v>
      </c>
      <c r="D176" s="1024">
        <f t="shared" si="57"/>
        <v>26536115.666666668</v>
      </c>
      <c r="G176" s="238"/>
    </row>
    <row r="177" spans="2:7" x14ac:dyDescent="0.25">
      <c r="B177" s="233">
        <v>5</v>
      </c>
      <c r="C177" s="234" t="s">
        <v>85</v>
      </c>
      <c r="D177" s="1024">
        <f t="shared" si="57"/>
        <v>22860645</v>
      </c>
      <c r="G177" s="238"/>
    </row>
    <row r="178" spans="2:7" x14ac:dyDescent="0.25">
      <c r="B178" s="233">
        <v>6</v>
      </c>
      <c r="C178" s="234" t="s">
        <v>86</v>
      </c>
      <c r="D178" s="1024">
        <f t="shared" si="57"/>
        <v>4453253.666666667</v>
      </c>
      <c r="G178" s="238"/>
    </row>
    <row r="179" spans="2:7" x14ac:dyDescent="0.25">
      <c r="B179" s="233">
        <v>7</v>
      </c>
      <c r="C179" s="234" t="s">
        <v>87</v>
      </c>
      <c r="D179" s="1024">
        <f t="shared" si="57"/>
        <v>14554302.333333334</v>
      </c>
      <c r="G179" s="238"/>
    </row>
    <row r="180" spans="2:7" x14ac:dyDescent="0.25">
      <c r="B180" s="233">
        <v>8</v>
      </c>
      <c r="C180" s="234" t="s">
        <v>88</v>
      </c>
      <c r="D180" s="1024">
        <f t="shared" si="57"/>
        <v>5404413.333333333</v>
      </c>
      <c r="G180" s="238"/>
    </row>
    <row r="181" spans="2:7" x14ac:dyDescent="0.25">
      <c r="B181" s="233">
        <v>9</v>
      </c>
      <c r="C181" s="234" t="s">
        <v>89</v>
      </c>
      <c r="D181" s="1024">
        <f t="shared" si="57"/>
        <v>611656</v>
      </c>
      <c r="G181" s="238"/>
    </row>
    <row r="182" spans="2:7" x14ac:dyDescent="0.25">
      <c r="B182" s="233">
        <v>10</v>
      </c>
      <c r="C182" s="234" t="s">
        <v>90</v>
      </c>
      <c r="D182" s="1024">
        <f t="shared" si="57"/>
        <v>1133332</v>
      </c>
      <c r="G182" s="238"/>
    </row>
    <row r="183" spans="2:7" x14ac:dyDescent="0.25">
      <c r="B183" s="233">
        <v>12</v>
      </c>
      <c r="C183" s="234" t="s">
        <v>91</v>
      </c>
      <c r="D183" s="1024">
        <f t="shared" si="57"/>
        <v>10132893</v>
      </c>
      <c r="G183" s="238"/>
    </row>
    <row r="184" spans="2:7" x14ac:dyDescent="0.25">
      <c r="B184" s="233">
        <v>13</v>
      </c>
      <c r="C184" s="234" t="s">
        <v>92</v>
      </c>
      <c r="D184" s="1024">
        <f t="shared" si="57"/>
        <v>711139.66666666663</v>
      </c>
      <c r="G184" s="238"/>
    </row>
    <row r="185" spans="2:7" x14ac:dyDescent="0.25">
      <c r="B185" s="233">
        <v>14</v>
      </c>
      <c r="C185" s="234" t="s">
        <v>93</v>
      </c>
      <c r="D185" s="1024">
        <f t="shared" si="57"/>
        <v>3004806.6666666665</v>
      </c>
      <c r="G185" s="238"/>
    </row>
    <row r="186" spans="2:7" x14ac:dyDescent="0.25">
      <c r="B186" s="233">
        <v>15</v>
      </c>
      <c r="C186" s="234" t="s">
        <v>94</v>
      </c>
      <c r="D186" s="1024">
        <f t="shared" si="57"/>
        <v>962855.33333333337</v>
      </c>
      <c r="G186" s="238"/>
    </row>
    <row r="187" spans="2:7" x14ac:dyDescent="0.25">
      <c r="B187" s="233">
        <v>16</v>
      </c>
      <c r="C187" s="234" t="s">
        <v>95</v>
      </c>
      <c r="D187" s="1024">
        <f t="shared" si="57"/>
        <v>1646024.6666666667</v>
      </c>
      <c r="G187" s="238"/>
    </row>
    <row r="188" spans="2:7" x14ac:dyDescent="0.25">
      <c r="B188" s="233">
        <v>17</v>
      </c>
      <c r="C188" s="234" t="s">
        <v>96</v>
      </c>
      <c r="D188" s="1024">
        <f t="shared" si="57"/>
        <v>1617705</v>
      </c>
      <c r="G188" s="238"/>
    </row>
    <row r="189" spans="2:7" x14ac:dyDescent="0.25">
      <c r="B189" s="233">
        <v>18</v>
      </c>
      <c r="C189" s="234" t="s">
        <v>97</v>
      </c>
      <c r="D189" s="1024">
        <f t="shared" si="57"/>
        <v>47083489.666666664</v>
      </c>
      <c r="G189" s="238"/>
    </row>
    <row r="190" spans="2:7" x14ac:dyDescent="0.25">
      <c r="B190" s="233">
        <v>19</v>
      </c>
      <c r="C190" s="234" t="s">
        <v>98</v>
      </c>
      <c r="D190" s="1024">
        <f t="shared" si="57"/>
        <v>5922071</v>
      </c>
      <c r="G190" s="238"/>
    </row>
    <row r="191" spans="2:7" x14ac:dyDescent="0.25">
      <c r="B191" s="233">
        <v>20</v>
      </c>
      <c r="C191" s="234" t="s">
        <v>99</v>
      </c>
      <c r="D191" s="1024">
        <f t="shared" si="57"/>
        <v>1708385</v>
      </c>
      <c r="G191" s="238"/>
    </row>
    <row r="192" spans="2:7" x14ac:dyDescent="0.25">
      <c r="B192" s="233">
        <v>21</v>
      </c>
      <c r="C192" s="234" t="s">
        <v>100</v>
      </c>
      <c r="D192" s="1024">
        <f t="shared" si="57"/>
        <v>3026789</v>
      </c>
      <c r="G192" s="238"/>
    </row>
    <row r="193" spans="2:7" x14ac:dyDescent="0.25">
      <c r="B193" s="233">
        <v>22</v>
      </c>
      <c r="C193" s="234" t="s">
        <v>101</v>
      </c>
      <c r="D193" s="1024">
        <f t="shared" si="57"/>
        <v>1990222</v>
      </c>
      <c r="G193" s="238"/>
    </row>
    <row r="194" spans="2:7" x14ac:dyDescent="0.25">
      <c r="B194" s="233">
        <v>23</v>
      </c>
      <c r="C194" s="234" t="s">
        <v>103</v>
      </c>
      <c r="D194" s="1024">
        <f t="shared" si="57"/>
        <v>15809396</v>
      </c>
      <c r="G194" s="238"/>
    </row>
    <row r="195" spans="2:7" x14ac:dyDescent="0.25">
      <c r="B195" s="233">
        <v>24</v>
      </c>
      <c r="C195" s="234" t="s">
        <v>104</v>
      </c>
      <c r="D195" s="1024">
        <f t="shared" si="57"/>
        <v>6794125.666666667</v>
      </c>
      <c r="G195" s="238"/>
    </row>
    <row r="196" spans="2:7" x14ac:dyDescent="0.25">
      <c r="B196" s="233">
        <v>25</v>
      </c>
      <c r="C196" s="234" t="s">
        <v>102</v>
      </c>
      <c r="D196" s="1024">
        <f t="shared" si="57"/>
        <v>1120750.6666666667</v>
      </c>
      <c r="G196" s="238"/>
    </row>
  </sheetData>
  <sheetProtection selectLockedCells="1"/>
  <mergeCells count="18">
    <mergeCell ref="B11:C11"/>
    <mergeCell ref="B48:C48"/>
    <mergeCell ref="B165:C165"/>
    <mergeCell ref="B15:B17"/>
    <mergeCell ref="C15:C17"/>
    <mergeCell ref="B14:Q14"/>
    <mergeCell ref="B47:N47"/>
    <mergeCell ref="B77:N77"/>
    <mergeCell ref="B107:L107"/>
    <mergeCell ref="B136:L136"/>
    <mergeCell ref="B10:C10"/>
    <mergeCell ref="B3:C3"/>
    <mergeCell ref="B4:C4"/>
    <mergeCell ref="B5:C5"/>
    <mergeCell ref="B6:C6"/>
    <mergeCell ref="B7:C7"/>
    <mergeCell ref="B8:C8"/>
    <mergeCell ref="B9:C9"/>
  </mergeCells>
  <conditionalFormatting sqref="H19:K42">
    <cfRule type="containsText" dxfId="3" priority="1" operator="containsText" text="True">
      <formula>NOT(ISERROR(SEARCH("True",H19)))</formula>
    </cfRule>
  </conditionalFormatting>
  <conditionalFormatting sqref="N19:N42">
    <cfRule type="containsText" dxfId="2" priority="2" operator="containsText" text="True">
      <formula>NOT(ISERROR(SEARCH("True",N19)))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049DD-BE84-49AD-A761-55289167AC99}">
  <sheetPr>
    <tabColor theme="8" tint="0.39997558519241921"/>
  </sheetPr>
  <dimension ref="B2:T196"/>
  <sheetViews>
    <sheetView topLeftCell="A18" workbookViewId="0">
      <selection activeCell="I56" sqref="I56"/>
    </sheetView>
  </sheetViews>
  <sheetFormatPr defaultRowHeight="15" x14ac:dyDescent="0.25"/>
  <cols>
    <col min="2" max="2" width="11.85546875" customWidth="1"/>
    <col min="3" max="4" width="14.5703125" customWidth="1"/>
    <col min="5" max="5" width="15.140625" customWidth="1"/>
    <col min="6" max="6" width="16.42578125" customWidth="1"/>
    <col min="7" max="7" width="17.140625" customWidth="1"/>
    <col min="8" max="11" width="14.5703125" customWidth="1"/>
    <col min="12" max="13" width="12.5703125" bestFit="1" customWidth="1"/>
    <col min="14" max="14" width="12.28515625" customWidth="1"/>
    <col min="15" max="15" width="16.140625" customWidth="1"/>
    <col min="16" max="16" width="13.5703125" customWidth="1"/>
    <col min="17" max="17" width="11.42578125" customWidth="1"/>
    <col min="19" max="19" width="0" hidden="1" customWidth="1"/>
  </cols>
  <sheetData>
    <row r="2" spans="2:17" x14ac:dyDescent="0.25">
      <c r="N2" s="830" t="s">
        <v>528</v>
      </c>
      <c r="O2" s="889"/>
      <c r="P2" s="890"/>
    </row>
    <row r="3" spans="2:17" x14ac:dyDescent="0.25">
      <c r="B3" s="1325" t="s">
        <v>175</v>
      </c>
      <c r="C3" s="1325"/>
      <c r="D3" s="198">
        <f>'2-Assumptions'!C4</f>
        <v>2027</v>
      </c>
      <c r="E3" t="s">
        <v>176</v>
      </c>
      <c r="N3" s="37" t="s">
        <v>75</v>
      </c>
      <c r="O3" s="37" t="s">
        <v>529</v>
      </c>
      <c r="P3" s="37" t="s">
        <v>530</v>
      </c>
    </row>
    <row r="4" spans="2:17" x14ac:dyDescent="0.25">
      <c r="B4" s="1327" t="s">
        <v>324</v>
      </c>
      <c r="C4" s="1328"/>
      <c r="D4" s="443">
        <f>'2-Assumptions'!D23</f>
        <v>0.185</v>
      </c>
      <c r="E4" t="s">
        <v>178</v>
      </c>
      <c r="N4" s="887">
        <v>1</v>
      </c>
      <c r="O4" s="204" t="s">
        <v>519</v>
      </c>
      <c r="P4" s="888">
        <v>1</v>
      </c>
    </row>
    <row r="5" spans="2:17" x14ac:dyDescent="0.25">
      <c r="B5" s="1325" t="s">
        <v>535</v>
      </c>
      <c r="C5" s="1325"/>
      <c r="D5" s="200">
        <f>D3-1</f>
        <v>2026</v>
      </c>
      <c r="E5" t="s">
        <v>179</v>
      </c>
      <c r="N5" s="887">
        <v>2</v>
      </c>
      <c r="O5" s="204" t="s">
        <v>531</v>
      </c>
      <c r="P5" s="888">
        <v>0.75</v>
      </c>
    </row>
    <row r="6" spans="2:17" x14ac:dyDescent="0.25">
      <c r="B6" s="1325" t="s">
        <v>180</v>
      </c>
      <c r="C6" s="1325"/>
      <c r="D6" s="198">
        <f>D3</f>
        <v>2027</v>
      </c>
      <c r="E6" t="s">
        <v>181</v>
      </c>
      <c r="N6" s="887">
        <v>3</v>
      </c>
      <c r="O6" s="204" t="s">
        <v>521</v>
      </c>
      <c r="P6" s="888">
        <v>0.5</v>
      </c>
    </row>
    <row r="7" spans="2:17" x14ac:dyDescent="0.25">
      <c r="B7" s="1325" t="s">
        <v>325</v>
      </c>
      <c r="C7" s="1325"/>
      <c r="D7" s="201">
        <f>'2-Assumptions'!E23</f>
        <v>6691156.96</v>
      </c>
      <c r="E7" t="s">
        <v>183</v>
      </c>
      <c r="N7" s="887">
        <v>4</v>
      </c>
      <c r="O7" s="204" t="s">
        <v>532</v>
      </c>
      <c r="P7" s="888">
        <v>0.25</v>
      </c>
    </row>
    <row r="8" spans="2:17" x14ac:dyDescent="0.25">
      <c r="B8" s="1325" t="s">
        <v>184</v>
      </c>
      <c r="C8" s="1325"/>
      <c r="D8" s="443">
        <f>'2-Assumptions'!D35</f>
        <v>0.5</v>
      </c>
      <c r="E8" t="s">
        <v>185</v>
      </c>
    </row>
    <row r="9" spans="2:17" x14ac:dyDescent="0.25">
      <c r="B9" s="1325" t="s">
        <v>186</v>
      </c>
      <c r="C9" s="1325"/>
      <c r="D9" s="202">
        <f>'2-Assumptions'!D43</f>
        <v>3345578.48</v>
      </c>
      <c r="E9" t="s">
        <v>187</v>
      </c>
    </row>
    <row r="10" spans="2:17" x14ac:dyDescent="0.25">
      <c r="B10" s="1325" t="s">
        <v>188</v>
      </c>
      <c r="C10" s="1325"/>
      <c r="D10" s="202">
        <f>O18</f>
        <v>1979067.8190518983</v>
      </c>
      <c r="E10" t="s">
        <v>189</v>
      </c>
    </row>
    <row r="11" spans="2:17" x14ac:dyDescent="0.25">
      <c r="B11" s="1325" t="s">
        <v>452</v>
      </c>
      <c r="C11" s="1325"/>
      <c r="D11" s="202">
        <f>D7-D10</f>
        <v>4712089.1409481019</v>
      </c>
      <c r="E11" t="s">
        <v>190</v>
      </c>
    </row>
    <row r="13" spans="2:17" ht="15.75" thickBot="1" x14ac:dyDescent="0.3"/>
    <row r="14" spans="2:17" ht="19.5" thickBot="1" x14ac:dyDescent="0.35">
      <c r="B14" s="1335" t="s">
        <v>576</v>
      </c>
      <c r="C14" s="1336"/>
      <c r="D14" s="1336"/>
      <c r="E14" s="1336"/>
      <c r="F14" s="1336"/>
      <c r="G14" s="1336"/>
      <c r="H14" s="1336"/>
      <c r="I14" s="1336"/>
      <c r="J14" s="1336"/>
      <c r="K14" s="1336"/>
      <c r="L14" s="1336"/>
      <c r="M14" s="1336"/>
      <c r="N14" s="1336"/>
      <c r="O14" s="1336"/>
      <c r="P14" s="1336"/>
      <c r="Q14" s="1337"/>
    </row>
    <row r="15" spans="2:17" x14ac:dyDescent="0.25">
      <c r="B15" s="1329" t="s">
        <v>192</v>
      </c>
      <c r="C15" s="1332" t="s">
        <v>0</v>
      </c>
      <c r="D15" s="841" t="s">
        <v>516</v>
      </c>
      <c r="E15" s="842"/>
      <c r="F15" s="842"/>
      <c r="G15" s="842"/>
      <c r="H15" s="843" t="s">
        <v>536</v>
      </c>
      <c r="I15" s="844"/>
      <c r="J15" s="844"/>
      <c r="K15" s="845"/>
      <c r="L15" s="846" t="s">
        <v>517</v>
      </c>
      <c r="M15" s="847"/>
      <c r="N15" s="847"/>
      <c r="O15" s="847"/>
      <c r="P15" s="847"/>
      <c r="Q15" s="848"/>
    </row>
    <row r="16" spans="2:17" x14ac:dyDescent="0.25">
      <c r="B16" s="1330"/>
      <c r="C16" s="1333"/>
      <c r="D16" s="849"/>
      <c r="E16" s="885"/>
      <c r="F16" s="885"/>
      <c r="G16" s="885"/>
      <c r="H16" s="836">
        <v>1</v>
      </c>
      <c r="I16" s="837">
        <v>2</v>
      </c>
      <c r="J16" s="837">
        <v>3</v>
      </c>
      <c r="K16" s="838">
        <v>4</v>
      </c>
      <c r="L16" s="886"/>
      <c r="Q16" s="450"/>
    </row>
    <row r="17" spans="2:17" ht="60" x14ac:dyDescent="0.25">
      <c r="B17" s="1331"/>
      <c r="C17" s="1334"/>
      <c r="D17" s="850" t="s">
        <v>511</v>
      </c>
      <c r="E17" s="851" t="s">
        <v>675</v>
      </c>
      <c r="F17" s="851" t="s">
        <v>676</v>
      </c>
      <c r="G17" s="839" t="s">
        <v>518</v>
      </c>
      <c r="H17" s="850" t="s">
        <v>519</v>
      </c>
      <c r="I17" s="852" t="s">
        <v>520</v>
      </c>
      <c r="J17" s="852" t="s">
        <v>521</v>
      </c>
      <c r="K17" s="853" t="s">
        <v>522</v>
      </c>
      <c r="L17" s="854" t="s">
        <v>537</v>
      </c>
      <c r="M17" s="852" t="s">
        <v>523</v>
      </c>
      <c r="N17" s="851" t="s">
        <v>524</v>
      </c>
      <c r="O17" s="851" t="s">
        <v>525</v>
      </c>
      <c r="P17" s="851" t="s">
        <v>526</v>
      </c>
      <c r="Q17" s="855" t="s">
        <v>527</v>
      </c>
    </row>
    <row r="18" spans="2:17" x14ac:dyDescent="0.25">
      <c r="B18" s="856" t="s">
        <v>200</v>
      </c>
      <c r="C18" s="857"/>
      <c r="D18" s="858">
        <f>SUM(D19:D42)</f>
        <v>357537224.33333337</v>
      </c>
      <c r="E18" s="859">
        <f>SUM(E19:E42)</f>
        <v>322195768.33333331</v>
      </c>
      <c r="F18" s="859">
        <f>SUM(F19:F42)</f>
        <v>317340565.33333331</v>
      </c>
      <c r="G18" s="860">
        <f t="shared" ref="G18:G42" si="0">F18/D18</f>
        <v>0.88757349930499951</v>
      </c>
      <c r="H18" s="861"/>
      <c r="I18" s="862"/>
      <c r="J18" s="862"/>
      <c r="K18" s="863"/>
      <c r="L18" s="864"/>
      <c r="M18" s="217"/>
      <c r="N18" s="865">
        <f>SUM(N19:N42)</f>
        <v>0.99999999999999989</v>
      </c>
      <c r="O18" s="866">
        <f>SUM(O19:O42)</f>
        <v>1979067.8190518983</v>
      </c>
      <c r="P18" s="866">
        <f>SUM(P19:P42)</f>
        <v>4712089.1409481028</v>
      </c>
      <c r="Q18" s="867">
        <f>SUM(Q19:Q42)</f>
        <v>6691156.959999999</v>
      </c>
    </row>
    <row r="19" spans="2:17" x14ac:dyDescent="0.25">
      <c r="B19" s="868">
        <v>1</v>
      </c>
      <c r="C19" s="883" t="s">
        <v>73</v>
      </c>
      <c r="D19" s="1022">
        <f>MAX(G110:K110)</f>
        <v>9040656</v>
      </c>
      <c r="E19" s="1023">
        <f>K110</f>
        <v>7310537</v>
      </c>
      <c r="F19" s="1023">
        <f>L110</f>
        <v>7711596.333333333</v>
      </c>
      <c r="G19" s="869">
        <f t="shared" si="0"/>
        <v>0.85299079329346594</v>
      </c>
      <c r="H19" s="870" t="b">
        <f>G19&gt;=0.95</f>
        <v>0</v>
      </c>
      <c r="I19" s="33" t="b">
        <f>AND(G19&gt;=0.9,G19&lt;=0.9499)</f>
        <v>0</v>
      </c>
      <c r="J19" s="33" t="b">
        <f>AND(G19&gt;=0.85,G19&lt;=0.8999)</f>
        <v>1</v>
      </c>
      <c r="K19" s="871" t="b">
        <f>F19&gt;E19</f>
        <v>1</v>
      </c>
      <c r="L19" s="870" cm="1">
        <f t="array" ref="L19">IFERROR(_xlfn.IFS(G19&gt;=0.95,1,AND(G19&gt;=0.9,G19&lt;=0.9499),2,AND(G19&gt;=0.85,G19&lt;=0.8999),3,F19&gt;E19,4),0)</f>
        <v>3</v>
      </c>
      <c r="M19" s="872">
        <f>_xlfn.XLOOKUP(L19,$N$4:$N$7,$P$4:$P$7,0%)</f>
        <v>0.5</v>
      </c>
      <c r="N19" s="1039">
        <f>L139</f>
        <v>2.4300695138779693E-2</v>
      </c>
      <c r="O19" s="873">
        <f>M19*N19*$D$9</f>
        <v>40649.941352670976</v>
      </c>
      <c r="P19" s="873">
        <f>$D$11*N19</f>
        <v>114507.04168093413</v>
      </c>
      <c r="Q19" s="874">
        <f>SUM(O19:P19)</f>
        <v>155156.98303360509</v>
      </c>
    </row>
    <row r="20" spans="2:17" x14ac:dyDescent="0.25">
      <c r="B20" s="868">
        <v>2</v>
      </c>
      <c r="C20" s="883" t="s">
        <v>82</v>
      </c>
      <c r="D20" s="1022">
        <f t="shared" ref="D20:D42" si="1">MAX(G111:K111)</f>
        <v>71938662.666666672</v>
      </c>
      <c r="E20" s="1023">
        <f t="shared" ref="E20:E42" si="2">K111</f>
        <v>71938662.666666672</v>
      </c>
      <c r="F20" s="1023">
        <f t="shared" ref="F20:F42" si="3">L111</f>
        <v>72700774.666666672</v>
      </c>
      <c r="G20" s="869">
        <f t="shared" si="0"/>
        <v>1.010593913922633</v>
      </c>
      <c r="H20" s="870" t="b">
        <f t="shared" ref="H20:H42" si="4">G20&gt;=0.95</f>
        <v>1</v>
      </c>
      <c r="I20" s="33" t="b">
        <f t="shared" ref="I20:I42" si="5">AND(G20&gt;=0.9,G20&lt;=0.9499)</f>
        <v>0</v>
      </c>
      <c r="J20" s="33" t="b">
        <f t="shared" ref="J20:J42" si="6">AND(G20&gt;=0.85,G20&lt;=0.8999)</f>
        <v>0</v>
      </c>
      <c r="K20" s="871" t="b">
        <f t="shared" ref="K20:K42" si="7">F20&gt;E20</f>
        <v>1</v>
      </c>
      <c r="L20" s="870" cm="1">
        <f t="array" ref="L20">IFERROR(_xlfn.IFS(G20&gt;=0.95,1,AND(G20&gt;=0.9,G20&lt;=0.9499),2,AND(G20&gt;=0.85,G20&lt;=0.8999),3,F20&gt;E20,4),0)</f>
        <v>1</v>
      </c>
      <c r="M20" s="872">
        <f t="shared" ref="M20:M42" si="8">_xlfn.XLOOKUP(L20,$N$4:$N$7,$P$4:$P$7,0%)</f>
        <v>1</v>
      </c>
      <c r="N20" s="1039">
        <f t="shared" ref="N20:N42" si="9">L140</f>
        <v>0.22909385880214228</v>
      </c>
      <c r="O20" s="873">
        <f t="shared" ref="O20:O42" si="10">M20*N20*$D$9</f>
        <v>766451.48390860576</v>
      </c>
      <c r="P20" s="873">
        <f t="shared" ref="P20:P42" si="11">$D$11*N20</f>
        <v>1079510.6843194724</v>
      </c>
      <c r="Q20" s="874">
        <f t="shared" ref="Q20:Q42" si="12">SUM(O20:P20)</f>
        <v>1845962.1682280782</v>
      </c>
    </row>
    <row r="21" spans="2:17" x14ac:dyDescent="0.25">
      <c r="B21" s="868">
        <v>3</v>
      </c>
      <c r="C21" s="883" t="s">
        <v>83</v>
      </c>
      <c r="D21" s="1022">
        <f t="shared" si="1"/>
        <v>132627356.66666667</v>
      </c>
      <c r="E21" s="1023">
        <f t="shared" si="2"/>
        <v>122597622.66666667</v>
      </c>
      <c r="F21" s="1023">
        <f t="shared" si="3"/>
        <v>117573051.66666667</v>
      </c>
      <c r="G21" s="869">
        <f t="shared" si="0"/>
        <v>0.88649170594694049</v>
      </c>
      <c r="H21" s="870" t="b">
        <f t="shared" si="4"/>
        <v>0</v>
      </c>
      <c r="I21" s="33" t="b">
        <f t="shared" si="5"/>
        <v>0</v>
      </c>
      <c r="J21" s="33" t="b">
        <f t="shared" si="6"/>
        <v>1</v>
      </c>
      <c r="K21" s="871" t="b">
        <f t="shared" si="7"/>
        <v>0</v>
      </c>
      <c r="L21" s="870" cm="1">
        <f t="array" ref="L21">IFERROR(_xlfn.IFS(G21&gt;=0.95,1,AND(G21&gt;=0.9,G21&lt;=0.9499),2,AND(G21&gt;=0.85,G21&lt;=0.8999),3,F21&gt;E21,4),0)</f>
        <v>3</v>
      </c>
      <c r="M21" s="872">
        <f t="shared" si="8"/>
        <v>0.5</v>
      </c>
      <c r="N21" s="1039">
        <f t="shared" si="9"/>
        <v>0.37049487052866498</v>
      </c>
      <c r="O21" s="873">
        <f t="shared" si="10"/>
        <v>619759.83289554389</v>
      </c>
      <c r="P21" s="873">
        <f t="shared" si="11"/>
        <v>1745804.8561950952</v>
      </c>
      <c r="Q21" s="874">
        <f t="shared" si="12"/>
        <v>2365564.6890906394</v>
      </c>
    </row>
    <row r="22" spans="2:17" x14ac:dyDescent="0.25">
      <c r="B22" s="868">
        <v>4</v>
      </c>
      <c r="C22" s="883" t="s">
        <v>84</v>
      </c>
      <c r="D22" s="1022">
        <f t="shared" si="1"/>
        <v>21551297.666666668</v>
      </c>
      <c r="E22" s="1023">
        <f t="shared" si="2"/>
        <v>21551297.666666668</v>
      </c>
      <c r="F22" s="1023">
        <f t="shared" si="3"/>
        <v>21558911.666666668</v>
      </c>
      <c r="G22" s="869">
        <f t="shared" si="0"/>
        <v>1.0003532965911273</v>
      </c>
      <c r="H22" s="870" t="b">
        <f t="shared" si="4"/>
        <v>1</v>
      </c>
      <c r="I22" s="33" t="b">
        <f t="shared" si="5"/>
        <v>0</v>
      </c>
      <c r="J22" s="33" t="b">
        <f t="shared" si="6"/>
        <v>0</v>
      </c>
      <c r="K22" s="871" t="b">
        <f t="shared" si="7"/>
        <v>1</v>
      </c>
      <c r="L22" s="870" cm="1">
        <f t="array" ref="L22">IFERROR(_xlfn.IFS(G22&gt;=0.95,1,AND(G22&gt;=0.9,G22&lt;=0.9499),2,AND(G22&gt;=0.85,G22&lt;=0.8999),3,F22&gt;E22,4),0)</f>
        <v>1</v>
      </c>
      <c r="M22" s="872">
        <f t="shared" si="8"/>
        <v>1</v>
      </c>
      <c r="N22" s="1039">
        <f t="shared" si="9"/>
        <v>6.7936198588482599E-2</v>
      </c>
      <c r="O22" s="873">
        <f t="shared" si="10"/>
        <v>227285.88401063374</v>
      </c>
      <c r="P22" s="873">
        <f t="shared" si="11"/>
        <v>320121.42364608264</v>
      </c>
      <c r="Q22" s="874">
        <f t="shared" si="12"/>
        <v>547407.30765671632</v>
      </c>
    </row>
    <row r="23" spans="2:17" x14ac:dyDescent="0.25">
      <c r="B23" s="868">
        <v>5</v>
      </c>
      <c r="C23" s="883" t="s">
        <v>85</v>
      </c>
      <c r="D23" s="1022">
        <f t="shared" si="1"/>
        <v>23211610</v>
      </c>
      <c r="E23" s="1023">
        <f t="shared" si="2"/>
        <v>17173954.333333332</v>
      </c>
      <c r="F23" s="1023">
        <f t="shared" si="3"/>
        <v>16636132.666666666</v>
      </c>
      <c r="G23" s="869">
        <f t="shared" si="0"/>
        <v>0.71671601697024312</v>
      </c>
      <c r="H23" s="870" t="b">
        <f t="shared" si="4"/>
        <v>0</v>
      </c>
      <c r="I23" s="33" t="b">
        <f t="shared" si="5"/>
        <v>0</v>
      </c>
      <c r="J23" s="33" t="b">
        <f t="shared" si="6"/>
        <v>0</v>
      </c>
      <c r="K23" s="871" t="b">
        <f t="shared" si="7"/>
        <v>0</v>
      </c>
      <c r="L23" s="870" cm="1">
        <f t="array" ref="L23">IFERROR(_xlfn.IFS(G23&gt;=0.95,1,AND(G23&gt;=0.9,G23&lt;=0.9499),2,AND(G23&gt;=0.85,G23&lt;=0.8999),3,F23&gt;E23,4),0)</f>
        <v>0</v>
      </c>
      <c r="M23" s="872">
        <f t="shared" si="8"/>
        <v>0</v>
      </c>
      <c r="N23" s="1039">
        <f t="shared" si="9"/>
        <v>5.2423593085844968E-2</v>
      </c>
      <c r="O23" s="873">
        <f t="shared" si="10"/>
        <v>0</v>
      </c>
      <c r="P23" s="873">
        <f t="shared" si="11"/>
        <v>247024.64370929205</v>
      </c>
      <c r="Q23" s="874">
        <f t="shared" si="12"/>
        <v>247024.64370929205</v>
      </c>
    </row>
    <row r="24" spans="2:17" x14ac:dyDescent="0.25">
      <c r="B24" s="868">
        <v>6</v>
      </c>
      <c r="C24" s="883" t="s">
        <v>86</v>
      </c>
      <c r="D24" s="1022">
        <f t="shared" si="1"/>
        <v>3580938</v>
      </c>
      <c r="E24" s="1023">
        <f t="shared" si="2"/>
        <v>3329503</v>
      </c>
      <c r="F24" s="1023">
        <f t="shared" si="3"/>
        <v>3270253.6666666665</v>
      </c>
      <c r="G24" s="869">
        <f t="shared" si="0"/>
        <v>0.91323939891354344</v>
      </c>
      <c r="H24" s="870" t="b">
        <f t="shared" si="4"/>
        <v>0</v>
      </c>
      <c r="I24" s="33" t="b">
        <f t="shared" si="5"/>
        <v>1</v>
      </c>
      <c r="J24" s="33" t="b">
        <f t="shared" si="6"/>
        <v>0</v>
      </c>
      <c r="K24" s="871" t="b">
        <f t="shared" si="7"/>
        <v>0</v>
      </c>
      <c r="L24" s="870" cm="1">
        <f t="array" ref="L24">IFERROR(_xlfn.IFS(G24&gt;=0.95,1,AND(G24&gt;=0.9,G24&lt;=0.9499),2,AND(G24&gt;=0.85,G24&lt;=0.8999),3,F24&gt;E24,4),0)</f>
        <v>2</v>
      </c>
      <c r="M24" s="872">
        <f t="shared" si="8"/>
        <v>0.75</v>
      </c>
      <c r="N24" s="1039">
        <f t="shared" si="9"/>
        <v>1.0305186364156138E-2</v>
      </c>
      <c r="O24" s="873">
        <f t="shared" si="10"/>
        <v>25857.607299232666</v>
      </c>
      <c r="P24" s="873">
        <f t="shared" si="11"/>
        <v>48558.956761986592</v>
      </c>
      <c r="Q24" s="874">
        <f t="shared" si="12"/>
        <v>74416.564061219251</v>
      </c>
    </row>
    <row r="25" spans="2:17" x14ac:dyDescent="0.25">
      <c r="B25" s="868">
        <v>7</v>
      </c>
      <c r="C25" s="883" t="s">
        <v>87</v>
      </c>
      <c r="D25" s="1022">
        <f t="shared" si="1"/>
        <v>12397896.666666666</v>
      </c>
      <c r="E25" s="1023">
        <f t="shared" si="2"/>
        <v>12397896.666666666</v>
      </c>
      <c r="F25" s="1023">
        <f t="shared" si="3"/>
        <v>13634237.333333334</v>
      </c>
      <c r="G25" s="869">
        <f t="shared" si="0"/>
        <v>1.0997218076507065</v>
      </c>
      <c r="H25" s="870" t="b">
        <f t="shared" si="4"/>
        <v>1</v>
      </c>
      <c r="I25" s="33" t="b">
        <f t="shared" si="5"/>
        <v>0</v>
      </c>
      <c r="J25" s="33" t="b">
        <f t="shared" si="6"/>
        <v>0</v>
      </c>
      <c r="K25" s="871" t="b">
        <f t="shared" si="7"/>
        <v>1</v>
      </c>
      <c r="L25" s="870" cm="1">
        <f t="array" ref="L25">IFERROR(_xlfn.IFS(G25&gt;=0.95,1,AND(G25&gt;=0.9,G25&lt;=0.9499),2,AND(G25&gt;=0.85,G25&lt;=0.8999),3,F25&gt;E25,4),0)</f>
        <v>1</v>
      </c>
      <c r="M25" s="872">
        <f t="shared" si="8"/>
        <v>1</v>
      </c>
      <c r="N25" s="1039">
        <f t="shared" si="9"/>
        <v>4.2964054466254523E-2</v>
      </c>
      <c r="O25" s="873">
        <f t="shared" si="10"/>
        <v>143739.61603584903</v>
      </c>
      <c r="P25" s="873">
        <f t="shared" si="11"/>
        <v>202450.45450154072</v>
      </c>
      <c r="Q25" s="874">
        <f t="shared" si="12"/>
        <v>346190.07053738972</v>
      </c>
    </row>
    <row r="26" spans="2:17" x14ac:dyDescent="0.25">
      <c r="B26" s="868">
        <v>8</v>
      </c>
      <c r="C26" s="883" t="s">
        <v>88</v>
      </c>
      <c r="D26" s="1022">
        <f t="shared" si="1"/>
        <v>2739680.3333333335</v>
      </c>
      <c r="E26" s="1023">
        <f t="shared" si="2"/>
        <v>2585036</v>
      </c>
      <c r="F26" s="1023">
        <f t="shared" si="3"/>
        <v>2830429.6666666665</v>
      </c>
      <c r="G26" s="869">
        <f t="shared" si="0"/>
        <v>1.033124059120766</v>
      </c>
      <c r="H26" s="870" t="b">
        <f t="shared" si="4"/>
        <v>1</v>
      </c>
      <c r="I26" s="33" t="b">
        <f t="shared" si="5"/>
        <v>0</v>
      </c>
      <c r="J26" s="33" t="b">
        <f t="shared" si="6"/>
        <v>0</v>
      </c>
      <c r="K26" s="871" t="b">
        <f t="shared" si="7"/>
        <v>1</v>
      </c>
      <c r="L26" s="870" cm="1">
        <f t="array" ref="L26">IFERROR(_xlfn.IFS(G26&gt;=0.95,1,AND(G26&gt;=0.9,G26&lt;=0.9499),2,AND(G26&gt;=0.85,G26&lt;=0.8999),3,F26&gt;E26,4),0)</f>
        <v>1</v>
      </c>
      <c r="M26" s="872">
        <f t="shared" si="8"/>
        <v>1</v>
      </c>
      <c r="N26" s="1039">
        <f t="shared" si="9"/>
        <v>8.9192179502598223E-3</v>
      </c>
      <c r="O26" s="873">
        <f t="shared" si="10"/>
        <v>29839.943632818973</v>
      </c>
      <c r="P26" s="873">
        <f t="shared" si="11"/>
        <v>42028.150049168697</v>
      </c>
      <c r="Q26" s="874">
        <f t="shared" si="12"/>
        <v>71868.093681987666</v>
      </c>
    </row>
    <row r="27" spans="2:17" x14ac:dyDescent="0.25">
      <c r="B27" s="868">
        <v>9</v>
      </c>
      <c r="C27" s="883" t="s">
        <v>89</v>
      </c>
      <c r="D27" s="1022">
        <f t="shared" si="1"/>
        <v>337537.66666666669</v>
      </c>
      <c r="E27" s="1023">
        <f t="shared" si="2"/>
        <v>337537.66666666669</v>
      </c>
      <c r="F27" s="1023">
        <f t="shared" si="3"/>
        <v>410765.33333333331</v>
      </c>
      <c r="G27" s="869">
        <f t="shared" si="0"/>
        <v>1.2169466518798395</v>
      </c>
      <c r="H27" s="870" t="b">
        <f t="shared" si="4"/>
        <v>1</v>
      </c>
      <c r="I27" s="33" t="b">
        <f t="shared" si="5"/>
        <v>0</v>
      </c>
      <c r="J27" s="33" t="b">
        <f t="shared" si="6"/>
        <v>0</v>
      </c>
      <c r="K27" s="871" t="b">
        <f t="shared" si="7"/>
        <v>1</v>
      </c>
      <c r="L27" s="870" cm="1">
        <f t="array" ref="L27">IFERROR(_xlfn.IFS(G27&gt;=0.95,1,AND(G27&gt;=0.9,G27&lt;=0.9499),2,AND(G27&gt;=0.85,G27&lt;=0.8999),3,F27&gt;E27,4),0)</f>
        <v>1</v>
      </c>
      <c r="M27" s="872">
        <f t="shared" si="8"/>
        <v>1</v>
      </c>
      <c r="N27" s="1039">
        <f t="shared" si="9"/>
        <v>1.2943990721824895E-3</v>
      </c>
      <c r="O27" s="873">
        <f t="shared" si="10"/>
        <v>4330.5136804257036</v>
      </c>
      <c r="P27" s="873">
        <f t="shared" si="11"/>
        <v>6099.3238120844071</v>
      </c>
      <c r="Q27" s="874">
        <f t="shared" si="12"/>
        <v>10429.837492510111</v>
      </c>
    </row>
    <row r="28" spans="2:17" x14ac:dyDescent="0.25">
      <c r="B28" s="868">
        <v>10</v>
      </c>
      <c r="C28" s="883" t="s">
        <v>90</v>
      </c>
      <c r="D28" s="1022">
        <f t="shared" si="1"/>
        <v>1144580.3333333333</v>
      </c>
      <c r="E28" s="1023">
        <f t="shared" si="2"/>
        <v>743788.66666666663</v>
      </c>
      <c r="F28" s="1023">
        <f t="shared" si="3"/>
        <v>707381</v>
      </c>
      <c r="G28" s="869">
        <f t="shared" si="0"/>
        <v>0.61802651976372125</v>
      </c>
      <c r="H28" s="870" t="b">
        <f t="shared" si="4"/>
        <v>0</v>
      </c>
      <c r="I28" s="33" t="b">
        <f t="shared" si="5"/>
        <v>0</v>
      </c>
      <c r="J28" s="33" t="b">
        <f t="shared" si="6"/>
        <v>0</v>
      </c>
      <c r="K28" s="871" t="b">
        <f t="shared" si="7"/>
        <v>0</v>
      </c>
      <c r="L28" s="870" cm="1">
        <f t="array" ref="L28">IFERROR(_xlfn.IFS(G28&gt;=0.95,1,AND(G28&gt;=0.9,G28&lt;=0.9499),2,AND(G28&gt;=0.85,G28&lt;=0.8999),3,F28&gt;E28,4),0)</f>
        <v>0</v>
      </c>
      <c r="M28" s="872">
        <f t="shared" si="8"/>
        <v>0</v>
      </c>
      <c r="N28" s="1039">
        <f t="shared" si="9"/>
        <v>2.2290910059259827E-3</v>
      </c>
      <c r="O28" s="873">
        <f t="shared" si="10"/>
        <v>0</v>
      </c>
      <c r="P28" s="873">
        <f t="shared" si="11"/>
        <v>10503.675523208904</v>
      </c>
      <c r="Q28" s="874">
        <f t="shared" si="12"/>
        <v>10503.675523208904</v>
      </c>
    </row>
    <row r="29" spans="2:17" x14ac:dyDescent="0.25">
      <c r="B29" s="868">
        <v>12</v>
      </c>
      <c r="C29" s="883" t="s">
        <v>91</v>
      </c>
      <c r="D29" s="1022">
        <f t="shared" si="1"/>
        <v>9896099.333333334</v>
      </c>
      <c r="E29" s="1023">
        <f t="shared" si="2"/>
        <v>8875393</v>
      </c>
      <c r="F29" s="1023">
        <f t="shared" si="3"/>
        <v>9338608</v>
      </c>
      <c r="G29" s="869">
        <f t="shared" si="0"/>
        <v>0.94366554795428148</v>
      </c>
      <c r="H29" s="870" t="b">
        <f t="shared" si="4"/>
        <v>0</v>
      </c>
      <c r="I29" s="33" t="b">
        <f t="shared" si="5"/>
        <v>1</v>
      </c>
      <c r="J29" s="33" t="b">
        <f t="shared" si="6"/>
        <v>0</v>
      </c>
      <c r="K29" s="871" t="b">
        <f t="shared" si="7"/>
        <v>1</v>
      </c>
      <c r="L29" s="870" cm="1">
        <f t="array" ref="L29">IFERROR(_xlfn.IFS(G29&gt;=0.95,1,AND(G29&gt;=0.9,G29&lt;=0.9499),2,AND(G29&gt;=0.85,G29&lt;=0.8999),3,F29&gt;E29,4),0)</f>
        <v>2</v>
      </c>
      <c r="M29" s="872">
        <f t="shared" si="8"/>
        <v>0.75</v>
      </c>
      <c r="N29" s="1039">
        <f t="shared" si="9"/>
        <v>2.9427715899449418E-2</v>
      </c>
      <c r="O29" s="873">
        <f t="shared" si="10"/>
        <v>73839.549771563863</v>
      </c>
      <c r="P29" s="873">
        <f t="shared" si="11"/>
        <v>138666.0205327014</v>
      </c>
      <c r="Q29" s="874">
        <f t="shared" si="12"/>
        <v>212505.57030426525</v>
      </c>
    </row>
    <row r="30" spans="2:17" x14ac:dyDescent="0.25">
      <c r="B30" s="868">
        <v>13</v>
      </c>
      <c r="C30" s="883" t="s">
        <v>92</v>
      </c>
      <c r="D30" s="1022">
        <f t="shared" si="1"/>
        <v>724812</v>
      </c>
      <c r="E30" s="1023">
        <f t="shared" si="2"/>
        <v>696844</v>
      </c>
      <c r="F30" s="1023">
        <f t="shared" si="3"/>
        <v>832517</v>
      </c>
      <c r="G30" s="869">
        <f t="shared" si="0"/>
        <v>1.1485971534687616</v>
      </c>
      <c r="H30" s="870" t="b">
        <f t="shared" si="4"/>
        <v>1</v>
      </c>
      <c r="I30" s="33" t="b">
        <f t="shared" si="5"/>
        <v>0</v>
      </c>
      <c r="J30" s="33" t="b">
        <f t="shared" si="6"/>
        <v>0</v>
      </c>
      <c r="K30" s="871" t="b">
        <f t="shared" si="7"/>
        <v>1</v>
      </c>
      <c r="L30" s="870" cm="1">
        <f t="array" ref="L30">IFERROR(_xlfn.IFS(G30&gt;=0.95,1,AND(G30&gt;=0.9,G30&lt;=0.9499),2,AND(G30&gt;=0.85,G30&lt;=0.8999),3,F30&gt;E30,4),0)</f>
        <v>1</v>
      </c>
      <c r="M30" s="872">
        <f t="shared" si="8"/>
        <v>1</v>
      </c>
      <c r="N30" s="1039">
        <f t="shared" si="9"/>
        <v>2.6234181536972032E-3</v>
      </c>
      <c r="O30" s="873">
        <f t="shared" si="10"/>
        <v>8776.8513190506947</v>
      </c>
      <c r="P30" s="873">
        <f t="shared" si="11"/>
        <v>12361.780194202709</v>
      </c>
      <c r="Q30" s="874">
        <f t="shared" si="12"/>
        <v>21138.631513253404</v>
      </c>
    </row>
    <row r="31" spans="2:17" x14ac:dyDescent="0.25">
      <c r="B31" s="868">
        <v>14</v>
      </c>
      <c r="C31" s="883" t="s">
        <v>93</v>
      </c>
      <c r="D31" s="1022">
        <f t="shared" si="1"/>
        <v>3284535.3333333335</v>
      </c>
      <c r="E31" s="1023">
        <f t="shared" si="2"/>
        <v>2692018</v>
      </c>
      <c r="F31" s="1023">
        <f t="shared" si="3"/>
        <v>2464180</v>
      </c>
      <c r="G31" s="869">
        <f t="shared" si="0"/>
        <v>0.75023701982807101</v>
      </c>
      <c r="H31" s="870" t="b">
        <f t="shared" si="4"/>
        <v>0</v>
      </c>
      <c r="I31" s="33" t="b">
        <f t="shared" si="5"/>
        <v>0</v>
      </c>
      <c r="J31" s="33" t="b">
        <f t="shared" si="6"/>
        <v>0</v>
      </c>
      <c r="K31" s="871" t="b">
        <f t="shared" si="7"/>
        <v>0</v>
      </c>
      <c r="L31" s="870" cm="1">
        <f t="array" ref="L31">IFERROR(_xlfn.IFS(G31&gt;=0.95,1,AND(G31&gt;=0.9,G31&lt;=0.9499),2,AND(G31&gt;=0.85,G31&lt;=0.8999),3,F31&gt;E31,4),0)</f>
        <v>0</v>
      </c>
      <c r="M31" s="872">
        <f t="shared" si="8"/>
        <v>0</v>
      </c>
      <c r="N31" s="1039">
        <f t="shared" si="9"/>
        <v>7.7650961433551203E-3</v>
      </c>
      <c r="O31" s="873">
        <f t="shared" si="10"/>
        <v>0</v>
      </c>
      <c r="P31" s="873">
        <f t="shared" si="11"/>
        <v>36589.825215521647</v>
      </c>
      <c r="Q31" s="874">
        <f t="shared" si="12"/>
        <v>36589.825215521647</v>
      </c>
    </row>
    <row r="32" spans="2:17" x14ac:dyDescent="0.25">
      <c r="B32" s="868">
        <v>15</v>
      </c>
      <c r="C32" s="883" t="s">
        <v>94</v>
      </c>
      <c r="D32" s="1022">
        <f t="shared" si="1"/>
        <v>411166.66666666669</v>
      </c>
      <c r="E32" s="1023">
        <f t="shared" si="2"/>
        <v>333485</v>
      </c>
      <c r="F32" s="1023">
        <f t="shared" si="3"/>
        <v>284596.66666666669</v>
      </c>
      <c r="G32" s="869">
        <f t="shared" si="0"/>
        <v>0.69216862586137007</v>
      </c>
      <c r="H32" s="870" t="b">
        <f t="shared" si="4"/>
        <v>0</v>
      </c>
      <c r="I32" s="33" t="b">
        <f t="shared" si="5"/>
        <v>0</v>
      </c>
      <c r="J32" s="33" t="b">
        <f t="shared" si="6"/>
        <v>0</v>
      </c>
      <c r="K32" s="871" t="b">
        <f t="shared" si="7"/>
        <v>0</v>
      </c>
      <c r="L32" s="870" cm="1">
        <f t="array" ref="L32">IFERROR(_xlfn.IFS(G32&gt;=0.95,1,AND(G32&gt;=0.9,G32&lt;=0.9499),2,AND(G32&gt;=0.85,G32&lt;=0.8999),3,F32&gt;E32,4),0)</f>
        <v>0</v>
      </c>
      <c r="M32" s="872">
        <f t="shared" si="8"/>
        <v>0</v>
      </c>
      <c r="N32" s="1039">
        <f t="shared" si="9"/>
        <v>8.9681779689188945E-4</v>
      </c>
      <c r="O32" s="873">
        <f t="shared" si="10"/>
        <v>0</v>
      </c>
      <c r="P32" s="873">
        <f t="shared" si="11"/>
        <v>4225.8854021432726</v>
      </c>
      <c r="Q32" s="874">
        <f t="shared" si="12"/>
        <v>4225.8854021432726</v>
      </c>
    </row>
    <row r="33" spans="2:19" x14ac:dyDescent="0.25">
      <c r="B33" s="868">
        <v>16</v>
      </c>
      <c r="C33" s="883" t="s">
        <v>95</v>
      </c>
      <c r="D33" s="1022">
        <f t="shared" si="1"/>
        <v>1309752.3333333333</v>
      </c>
      <c r="E33" s="1023">
        <f t="shared" si="2"/>
        <v>1196422.3333333333</v>
      </c>
      <c r="F33" s="1023">
        <f t="shared" si="3"/>
        <v>1219660</v>
      </c>
      <c r="G33" s="869">
        <f t="shared" si="0"/>
        <v>0.93121422192541747</v>
      </c>
      <c r="H33" s="870" t="b">
        <f t="shared" si="4"/>
        <v>0</v>
      </c>
      <c r="I33" s="33" t="b">
        <f t="shared" si="5"/>
        <v>1</v>
      </c>
      <c r="J33" s="33" t="b">
        <f t="shared" si="6"/>
        <v>0</v>
      </c>
      <c r="K33" s="871" t="b">
        <f t="shared" si="7"/>
        <v>1</v>
      </c>
      <c r="L33" s="870" cm="1">
        <f t="array" ref="L33">IFERROR(_xlfn.IFS(G33&gt;=0.95,1,AND(G33&gt;=0.9,G33&lt;=0.9499),2,AND(G33&gt;=0.85,G33&lt;=0.8999),3,F33&gt;E33,4),0)</f>
        <v>2</v>
      </c>
      <c r="M33" s="872">
        <f t="shared" si="8"/>
        <v>0.75</v>
      </c>
      <c r="N33" s="1039">
        <f t="shared" si="9"/>
        <v>3.8433787962748279E-3</v>
      </c>
      <c r="O33" s="873">
        <f t="shared" si="10"/>
        <v>9643.744043479026</v>
      </c>
      <c r="P33" s="873">
        <f t="shared" si="11"/>
        <v>18110.343490476804</v>
      </c>
      <c r="Q33" s="874">
        <f t="shared" si="12"/>
        <v>27754.08753395583</v>
      </c>
    </row>
    <row r="34" spans="2:19" x14ac:dyDescent="0.25">
      <c r="B34" s="868">
        <v>17</v>
      </c>
      <c r="C34" s="883" t="s">
        <v>96</v>
      </c>
      <c r="D34" s="1022">
        <f t="shared" si="1"/>
        <v>1661425.6666666667</v>
      </c>
      <c r="E34" s="1023">
        <f t="shared" si="2"/>
        <v>1237205.6666666667</v>
      </c>
      <c r="F34" s="1023">
        <f t="shared" si="3"/>
        <v>1051085.6666666667</v>
      </c>
      <c r="G34" s="869">
        <f t="shared" si="0"/>
        <v>0.63264080226680819</v>
      </c>
      <c r="H34" s="870" t="b">
        <f t="shared" si="4"/>
        <v>0</v>
      </c>
      <c r="I34" s="33" t="b">
        <f t="shared" si="5"/>
        <v>0</v>
      </c>
      <c r="J34" s="33" t="b">
        <f t="shared" si="6"/>
        <v>0</v>
      </c>
      <c r="K34" s="871" t="b">
        <f t="shared" si="7"/>
        <v>0</v>
      </c>
      <c r="L34" s="870" cm="1">
        <f t="array" ref="L34">IFERROR(_xlfn.IFS(G34&gt;=0.95,1,AND(G34&gt;=0.9,G34&lt;=0.9499),2,AND(G34&gt;=0.85,G34&lt;=0.8999),3,F34&gt;E34,4),0)</f>
        <v>0</v>
      </c>
      <c r="M34" s="872">
        <f t="shared" si="8"/>
        <v>0</v>
      </c>
      <c r="N34" s="1039">
        <f t="shared" si="9"/>
        <v>3.3121692638399709E-3</v>
      </c>
      <c r="O34" s="873">
        <f t="shared" si="10"/>
        <v>0</v>
      </c>
      <c r="P34" s="873">
        <f t="shared" si="11"/>
        <v>15607.236821122395</v>
      </c>
      <c r="Q34" s="874">
        <f t="shared" si="12"/>
        <v>15607.236821122395</v>
      </c>
    </row>
    <row r="35" spans="2:19" x14ac:dyDescent="0.25">
      <c r="B35" s="868">
        <v>18</v>
      </c>
      <c r="C35" s="883" t="s">
        <v>97</v>
      </c>
      <c r="D35" s="1022">
        <f t="shared" si="1"/>
        <v>37168863.666666664</v>
      </c>
      <c r="E35" s="1023">
        <f t="shared" si="2"/>
        <v>28283366.333333332</v>
      </c>
      <c r="F35" s="1023">
        <f t="shared" si="3"/>
        <v>26389854</v>
      </c>
      <c r="G35" s="869">
        <f t="shared" si="0"/>
        <v>0.70999894526414142</v>
      </c>
      <c r="H35" s="870" t="b">
        <f t="shared" si="4"/>
        <v>0</v>
      </c>
      <c r="I35" s="33" t="b">
        <f t="shared" si="5"/>
        <v>0</v>
      </c>
      <c r="J35" s="33" t="b">
        <f t="shared" si="6"/>
        <v>0</v>
      </c>
      <c r="K35" s="871" t="b">
        <f t="shared" si="7"/>
        <v>0</v>
      </c>
      <c r="L35" s="870" cm="1">
        <f t="array" ref="L35">IFERROR(_xlfn.IFS(G35&gt;=0.95,1,AND(G35&gt;=0.9,G35&lt;=0.9499),2,AND(G35&gt;=0.85,G35&lt;=0.8999),3,F35&gt;E35,4),0)</f>
        <v>0</v>
      </c>
      <c r="M35" s="872">
        <f t="shared" si="8"/>
        <v>0</v>
      </c>
      <c r="N35" s="1039">
        <f t="shared" si="9"/>
        <v>8.3159409425896114E-2</v>
      </c>
      <c r="O35" s="873">
        <f t="shared" si="10"/>
        <v>0</v>
      </c>
      <c r="P35" s="873">
        <f t="shared" si="11"/>
        <v>391854.55012342229</v>
      </c>
      <c r="Q35" s="874">
        <f t="shared" si="12"/>
        <v>391854.55012342229</v>
      </c>
    </row>
    <row r="36" spans="2:19" x14ac:dyDescent="0.25">
      <c r="B36" s="868">
        <v>19</v>
      </c>
      <c r="C36" s="883" t="s">
        <v>98</v>
      </c>
      <c r="D36" s="1022">
        <f t="shared" si="1"/>
        <v>5146917</v>
      </c>
      <c r="E36" s="1023">
        <f t="shared" si="2"/>
        <v>3416383.6666666665</v>
      </c>
      <c r="F36" s="1023">
        <f t="shared" si="3"/>
        <v>3511993.3333333335</v>
      </c>
      <c r="G36" s="869">
        <f t="shared" si="0"/>
        <v>0.68234893497084437</v>
      </c>
      <c r="H36" s="870" t="b">
        <f t="shared" si="4"/>
        <v>0</v>
      </c>
      <c r="I36" s="33" t="b">
        <f t="shared" si="5"/>
        <v>0</v>
      </c>
      <c r="J36" s="33" t="b">
        <f t="shared" si="6"/>
        <v>0</v>
      </c>
      <c r="K36" s="871" t="b">
        <f t="shared" si="7"/>
        <v>1</v>
      </c>
      <c r="L36" s="870" cm="1">
        <f t="array" ref="L36">IFERROR(_xlfn.IFS(G36&gt;=0.95,1,AND(G36&gt;=0.9,G36&lt;=0.9499),2,AND(G36&gt;=0.85,G36&lt;=0.8999),3,F36&gt;E36,4),0)</f>
        <v>4</v>
      </c>
      <c r="M36" s="872">
        <f t="shared" si="8"/>
        <v>0.25</v>
      </c>
      <c r="N36" s="1039">
        <f t="shared" si="9"/>
        <v>1.1066953667408858E-2</v>
      </c>
      <c r="O36" s="873">
        <f t="shared" si="10"/>
        <v>9256.3405072100377</v>
      </c>
      <c r="P36" s="873">
        <f t="shared" si="11"/>
        <v>52148.472199573051</v>
      </c>
      <c r="Q36" s="874">
        <f t="shared" si="12"/>
        <v>61404.812706783086</v>
      </c>
    </row>
    <row r="37" spans="2:19" x14ac:dyDescent="0.25">
      <c r="B37" s="868">
        <v>20</v>
      </c>
      <c r="C37" s="883" t="s">
        <v>99</v>
      </c>
      <c r="D37" s="1022">
        <f t="shared" si="1"/>
        <v>1351028.3333333333</v>
      </c>
      <c r="E37" s="1023">
        <f t="shared" si="2"/>
        <v>1245946.6666666667</v>
      </c>
      <c r="F37" s="1023">
        <f t="shared" si="3"/>
        <v>1208185</v>
      </c>
      <c r="G37" s="869">
        <f t="shared" si="0"/>
        <v>0.89427066049688086</v>
      </c>
      <c r="H37" s="870" t="b">
        <f t="shared" si="4"/>
        <v>0</v>
      </c>
      <c r="I37" s="33" t="b">
        <f t="shared" si="5"/>
        <v>0</v>
      </c>
      <c r="J37" s="33" t="b">
        <f t="shared" si="6"/>
        <v>1</v>
      </c>
      <c r="K37" s="871" t="b">
        <f t="shared" si="7"/>
        <v>0</v>
      </c>
      <c r="L37" s="870" cm="1">
        <f t="array" ref="L37">IFERROR(_xlfn.IFS(G37&gt;=0.95,1,AND(G37&gt;=0.9,G37&lt;=0.9499),2,AND(G37&gt;=0.85,G37&lt;=0.8999),3,F37&gt;E37,4),0)</f>
        <v>3</v>
      </c>
      <c r="M37" s="872">
        <f t="shared" si="8"/>
        <v>0.5</v>
      </c>
      <c r="N37" s="1039">
        <f t="shared" si="9"/>
        <v>3.8072189060699728E-3</v>
      </c>
      <c r="O37" s="873">
        <f t="shared" si="10"/>
        <v>6368.6748203984207</v>
      </c>
      <c r="P37" s="873">
        <f t="shared" si="11"/>
        <v>17939.954864504631</v>
      </c>
      <c r="Q37" s="874">
        <f t="shared" si="12"/>
        <v>24308.629684903051</v>
      </c>
    </row>
    <row r="38" spans="2:19" x14ac:dyDescent="0.25">
      <c r="B38" s="868">
        <v>21</v>
      </c>
      <c r="C38" s="883" t="s">
        <v>100</v>
      </c>
      <c r="D38" s="1022">
        <f t="shared" si="1"/>
        <v>651260.66666666663</v>
      </c>
      <c r="E38" s="1023">
        <f t="shared" si="2"/>
        <v>651260.66666666663</v>
      </c>
      <c r="F38" s="1023">
        <f t="shared" si="3"/>
        <v>796665.33333333337</v>
      </c>
      <c r="G38" s="869">
        <f t="shared" si="0"/>
        <v>1.2232664647335272</v>
      </c>
      <c r="H38" s="870" t="b">
        <f t="shared" si="4"/>
        <v>1</v>
      </c>
      <c r="I38" s="33" t="b">
        <f t="shared" si="5"/>
        <v>0</v>
      </c>
      <c r="J38" s="33" t="b">
        <f t="shared" si="6"/>
        <v>0</v>
      </c>
      <c r="K38" s="871" t="b">
        <f t="shared" si="7"/>
        <v>1</v>
      </c>
      <c r="L38" s="870" cm="1">
        <f t="array" ref="L38">IFERROR(_xlfn.IFS(G38&gt;=0.95,1,AND(G38&gt;=0.9,G38&lt;=0.9499),2,AND(G38&gt;=0.85,G38&lt;=0.8999),3,F38&gt;E38,4),0)</f>
        <v>1</v>
      </c>
      <c r="M38" s="872">
        <f t="shared" si="8"/>
        <v>1</v>
      </c>
      <c r="N38" s="1039">
        <f t="shared" si="9"/>
        <v>2.5104427872198413E-3</v>
      </c>
      <c r="O38" s="873">
        <f t="shared" si="10"/>
        <v>8398.88336419392</v>
      </c>
      <c r="P38" s="873">
        <f t="shared" si="11"/>
        <v>11829.430196630101</v>
      </c>
      <c r="Q38" s="874">
        <f t="shared" si="12"/>
        <v>20228.313560824019</v>
      </c>
    </row>
    <row r="39" spans="2:19" x14ac:dyDescent="0.25">
      <c r="B39" s="868">
        <v>22</v>
      </c>
      <c r="C39" s="883" t="s">
        <v>101</v>
      </c>
      <c r="D39" s="1022">
        <f t="shared" si="1"/>
        <v>2294408.3333333335</v>
      </c>
      <c r="E39" s="1023">
        <f t="shared" si="2"/>
        <v>1615114.3333333333</v>
      </c>
      <c r="F39" s="1023">
        <f t="shared" si="3"/>
        <v>1847353</v>
      </c>
      <c r="G39" s="869">
        <f t="shared" si="0"/>
        <v>0.8051544152631942</v>
      </c>
      <c r="H39" s="870" t="b">
        <f t="shared" si="4"/>
        <v>0</v>
      </c>
      <c r="I39" s="33" t="b">
        <f t="shared" si="5"/>
        <v>0</v>
      </c>
      <c r="J39" s="33" t="b">
        <f t="shared" si="6"/>
        <v>0</v>
      </c>
      <c r="K39" s="871" t="b">
        <f t="shared" si="7"/>
        <v>1</v>
      </c>
      <c r="L39" s="870" cm="1">
        <f t="array" ref="L39">IFERROR(_xlfn.IFS(G39&gt;=0.95,1,AND(G39&gt;=0.9,G39&lt;=0.9499),2,AND(G39&gt;=0.85,G39&lt;=0.8999),3,F39&gt;E39,4),0)</f>
        <v>4</v>
      </c>
      <c r="M39" s="872">
        <f t="shared" si="8"/>
        <v>0.25</v>
      </c>
      <c r="N39" s="1039">
        <f t="shared" si="9"/>
        <v>5.8213578779616384E-3</v>
      </c>
      <c r="O39" s="873">
        <f t="shared" si="10"/>
        <v>4868.952410221731</v>
      </c>
      <c r="P39" s="873">
        <f t="shared" si="11"/>
        <v>27430.757242315722</v>
      </c>
      <c r="Q39" s="874">
        <f t="shared" si="12"/>
        <v>32299.709652537451</v>
      </c>
    </row>
    <row r="40" spans="2:19" x14ac:dyDescent="0.25">
      <c r="B40" s="868">
        <v>23</v>
      </c>
      <c r="C40" s="883" t="s">
        <v>103</v>
      </c>
      <c r="D40" s="1022">
        <f t="shared" si="1"/>
        <v>10232176.666666666</v>
      </c>
      <c r="E40" s="1023">
        <f t="shared" si="2"/>
        <v>8585814.666666666</v>
      </c>
      <c r="F40" s="1023">
        <f t="shared" si="3"/>
        <v>8262453</v>
      </c>
      <c r="G40" s="869">
        <f t="shared" si="0"/>
        <v>0.8074971014639114</v>
      </c>
      <c r="H40" s="870" t="b">
        <f t="shared" si="4"/>
        <v>0</v>
      </c>
      <c r="I40" s="33" t="b">
        <f t="shared" si="5"/>
        <v>0</v>
      </c>
      <c r="J40" s="33" t="b">
        <f t="shared" si="6"/>
        <v>0</v>
      </c>
      <c r="K40" s="871" t="b">
        <f t="shared" si="7"/>
        <v>0</v>
      </c>
      <c r="L40" s="870" cm="1">
        <f t="array" ref="L40">IFERROR(_xlfn.IFS(G40&gt;=0.95,1,AND(G40&gt;=0.9,G40&lt;=0.9499),2,AND(G40&gt;=0.85,G40&lt;=0.8999),3,F40&gt;E40,4),0)</f>
        <v>0</v>
      </c>
      <c r="M40" s="872">
        <f t="shared" si="8"/>
        <v>0</v>
      </c>
      <c r="N40" s="1039">
        <f t="shared" si="9"/>
        <v>2.6036548435971779E-2</v>
      </c>
      <c r="O40" s="873">
        <f t="shared" si="10"/>
        <v>0</v>
      </c>
      <c r="P40" s="873">
        <f t="shared" si="11"/>
        <v>122686.5371529119</v>
      </c>
      <c r="Q40" s="874">
        <f t="shared" si="12"/>
        <v>122686.5371529119</v>
      </c>
    </row>
    <row r="41" spans="2:19" x14ac:dyDescent="0.25">
      <c r="B41" s="868">
        <v>24</v>
      </c>
      <c r="C41" s="883" t="s">
        <v>104</v>
      </c>
      <c r="D41" s="1022">
        <f t="shared" si="1"/>
        <v>3927812.6666666665</v>
      </c>
      <c r="E41" s="1023">
        <f t="shared" si="2"/>
        <v>2745579.3333333335</v>
      </c>
      <c r="F41" s="1023">
        <f t="shared" si="3"/>
        <v>2479617</v>
      </c>
      <c r="G41" s="869">
        <f t="shared" si="0"/>
        <v>0.63129716471542519</v>
      </c>
      <c r="H41" s="870" t="b">
        <f t="shared" si="4"/>
        <v>0</v>
      </c>
      <c r="I41" s="33" t="b">
        <f t="shared" si="5"/>
        <v>0</v>
      </c>
      <c r="J41" s="33" t="b">
        <f t="shared" si="6"/>
        <v>0</v>
      </c>
      <c r="K41" s="871" t="b">
        <f t="shared" si="7"/>
        <v>0</v>
      </c>
      <c r="L41" s="870" cm="1">
        <f t="array" ref="L41">IFERROR(_xlfn.IFS(G41&gt;=0.95,1,AND(G41&gt;=0.9,G41&lt;=0.9499),2,AND(G41&gt;=0.85,G41&lt;=0.8999),3,F41&gt;E41,4),0)</f>
        <v>0</v>
      </c>
      <c r="M41" s="872">
        <f t="shared" si="8"/>
        <v>0</v>
      </c>
      <c r="N41" s="1039">
        <f t="shared" si="9"/>
        <v>7.8137410431453024E-3</v>
      </c>
      <c r="O41" s="873">
        <f t="shared" si="10"/>
        <v>0</v>
      </c>
      <c r="P41" s="873">
        <f t="shared" si="11"/>
        <v>36819.044319585475</v>
      </c>
      <c r="Q41" s="874">
        <f t="shared" si="12"/>
        <v>36819.044319585475</v>
      </c>
    </row>
    <row r="42" spans="2:19" ht="15.75" thickBot="1" x14ac:dyDescent="0.3">
      <c r="B42" s="875">
        <v>25</v>
      </c>
      <c r="C42" s="884" t="s">
        <v>102</v>
      </c>
      <c r="D42" s="1022">
        <f t="shared" si="1"/>
        <v>906749.66666666663</v>
      </c>
      <c r="E42" s="1023">
        <f t="shared" si="2"/>
        <v>655098.33333333337</v>
      </c>
      <c r="F42" s="1023">
        <f t="shared" si="3"/>
        <v>620263.33333333337</v>
      </c>
      <c r="G42" s="876">
        <f t="shared" si="0"/>
        <v>0.68405134971100079</v>
      </c>
      <c r="H42" s="877" t="b">
        <f t="shared" si="4"/>
        <v>0</v>
      </c>
      <c r="I42" s="878" t="b">
        <f t="shared" si="5"/>
        <v>0</v>
      </c>
      <c r="J42" s="878" t="b">
        <f t="shared" si="6"/>
        <v>0</v>
      </c>
      <c r="K42" s="879" t="b">
        <f t="shared" si="7"/>
        <v>0</v>
      </c>
      <c r="L42" s="877" cm="1">
        <f t="array" ref="L42">IFERROR(_xlfn.IFS(G42&gt;=0.95,1,AND(G42&gt;=0.9,G42&lt;=0.9499),2,AND(G42&gt;=0.85,G42&lt;=0.8999),3,F42&gt;E42,4),0)</f>
        <v>0</v>
      </c>
      <c r="M42" s="880">
        <f t="shared" si="8"/>
        <v>0</v>
      </c>
      <c r="N42" s="1039">
        <f t="shared" si="9"/>
        <v>1.9545668001246896E-3</v>
      </c>
      <c r="O42" s="881">
        <f t="shared" si="10"/>
        <v>0</v>
      </c>
      <c r="P42" s="881">
        <f t="shared" si="11"/>
        <v>9210.0929941252289</v>
      </c>
      <c r="Q42" s="882">
        <f t="shared" si="12"/>
        <v>9210.0929941252289</v>
      </c>
    </row>
    <row r="45" spans="2:19" x14ac:dyDescent="0.25">
      <c r="B45" t="s">
        <v>489</v>
      </c>
      <c r="D45" s="34" t="s">
        <v>311</v>
      </c>
      <c r="E45" s="34" t="s">
        <v>312</v>
      </c>
      <c r="F45" s="34" t="s">
        <v>313</v>
      </c>
      <c r="G45" s="34" t="s">
        <v>314</v>
      </c>
      <c r="H45" s="34" t="s">
        <v>315</v>
      </c>
      <c r="I45" s="34" t="s">
        <v>316</v>
      </c>
      <c r="J45" s="34" t="s">
        <v>317</v>
      </c>
      <c r="K45" s="34" t="s">
        <v>322</v>
      </c>
      <c r="L45" s="34" t="s">
        <v>321</v>
      </c>
      <c r="M45" s="34" t="s">
        <v>603</v>
      </c>
    </row>
    <row r="47" spans="2:19" x14ac:dyDescent="0.25">
      <c r="B47" s="1341" t="s">
        <v>355</v>
      </c>
      <c r="C47" s="1285"/>
      <c r="D47" s="1285"/>
      <c r="E47" s="1285"/>
      <c r="F47" s="1285"/>
      <c r="G47" s="1285"/>
      <c r="H47" s="1285"/>
      <c r="I47" s="1285"/>
      <c r="J47" s="1285"/>
      <c r="K47" s="1285"/>
      <c r="L47" s="1285"/>
      <c r="M47" s="1285"/>
      <c r="N47" s="1285"/>
      <c r="S47" t="s">
        <v>488</v>
      </c>
    </row>
    <row r="48" spans="2:19" x14ac:dyDescent="0.25">
      <c r="B48" s="1340" t="s">
        <v>302</v>
      </c>
      <c r="C48" s="1340"/>
      <c r="D48" s="203">
        <v>2015</v>
      </c>
      <c r="E48" s="203">
        <v>2016</v>
      </c>
      <c r="F48" s="203">
        <v>2017</v>
      </c>
      <c r="G48" s="203">
        <v>2018</v>
      </c>
      <c r="H48" s="203">
        <v>2019</v>
      </c>
      <c r="I48" s="203">
        <v>2020</v>
      </c>
      <c r="J48" s="203">
        <v>2021</v>
      </c>
      <c r="K48" s="37">
        <v>2022</v>
      </c>
      <c r="L48" s="37">
        <v>2023</v>
      </c>
      <c r="M48" s="37">
        <v>2024</v>
      </c>
      <c r="N48" s="37">
        <v>2025</v>
      </c>
    </row>
    <row r="49" spans="2:20" x14ac:dyDescent="0.25">
      <c r="B49" s="206" t="s">
        <v>192</v>
      </c>
      <c r="C49" s="207" t="s">
        <v>51</v>
      </c>
      <c r="D49" s="213">
        <f>SUM(D50:D73)</f>
        <v>12544</v>
      </c>
      <c r="E49" s="213">
        <f t="shared" ref="E49:L49" si="13">SUM(E50:E73)</f>
        <v>12067</v>
      </c>
      <c r="F49" s="213">
        <f t="shared" si="13"/>
        <v>13020</v>
      </c>
      <c r="G49" s="213">
        <f t="shared" si="13"/>
        <v>12084</v>
      </c>
      <c r="H49" s="213">
        <f t="shared" si="13"/>
        <v>11729</v>
      </c>
      <c r="I49" s="213">
        <f t="shared" si="13"/>
        <v>11278</v>
      </c>
      <c r="J49" s="213">
        <f t="shared" si="13"/>
        <v>10634</v>
      </c>
      <c r="K49" s="213">
        <f t="shared" si="13"/>
        <v>10276</v>
      </c>
      <c r="L49" s="213">
        <f t="shared" si="13"/>
        <v>10136</v>
      </c>
      <c r="M49" s="213">
        <f t="shared" ref="M49:N49" si="14">SUM(M50:M73)</f>
        <v>10296</v>
      </c>
      <c r="N49" s="213">
        <f t="shared" si="14"/>
        <v>10047</v>
      </c>
    </row>
    <row r="50" spans="2:20" x14ac:dyDescent="0.25">
      <c r="B50" s="216">
        <v>1</v>
      </c>
      <c r="C50" s="217" t="s">
        <v>73</v>
      </c>
      <c r="D50" s="218">
        <f>'6d-AtRisk_WtCalc'!N11</f>
        <v>138</v>
      </c>
      <c r="E50" s="218">
        <f>'6d-AtRisk_WtCalc'!Z11</f>
        <v>142</v>
      </c>
      <c r="F50" s="218">
        <f>'6d-AtRisk_WtCalc'!AL11</f>
        <v>150</v>
      </c>
      <c r="G50" s="218">
        <f>'6d-AtRisk_WtCalc'!AX11</f>
        <v>146</v>
      </c>
      <c r="H50" s="218">
        <f>'6d-AtRisk_WtCalc'!BJ11</f>
        <v>135</v>
      </c>
      <c r="I50" s="218">
        <f>'6d-AtRisk_WtCalc'!BV11</f>
        <v>144</v>
      </c>
      <c r="J50" s="218">
        <f>'6d-AtRisk_WtCalc'!CH11</f>
        <v>126</v>
      </c>
      <c r="K50" s="218">
        <f>'6d-AtRisk_WtCalc'!CT11</f>
        <v>124</v>
      </c>
      <c r="L50" s="218">
        <f>'6d-AtRisk_WtCalc'!DF11</f>
        <v>116</v>
      </c>
      <c r="M50" s="218">
        <f>'6d-AtRisk_WtCalc'!DR11</f>
        <v>125</v>
      </c>
      <c r="N50" s="1015">
        <f>'6d-AtRisk_WtCalc'!ED11</f>
        <v>138</v>
      </c>
      <c r="T50">
        <v>11</v>
      </c>
    </row>
    <row r="51" spans="2:20" x14ac:dyDescent="0.25">
      <c r="B51" s="204">
        <v>2</v>
      </c>
      <c r="C51" s="205" t="s">
        <v>82</v>
      </c>
      <c r="D51" s="218">
        <f>'6d-AtRisk_WtCalc'!N21</f>
        <v>1907</v>
      </c>
      <c r="E51" s="218">
        <f>'6d-AtRisk_WtCalc'!Z21</f>
        <v>1853</v>
      </c>
      <c r="F51" s="218">
        <f>'6d-AtRisk_WtCalc'!AL21</f>
        <v>1719</v>
      </c>
      <c r="G51" s="218">
        <f>'6d-AtRisk_WtCalc'!AX21</f>
        <v>1706</v>
      </c>
      <c r="H51" s="218">
        <f>'6d-AtRisk_WtCalc'!BJ21</f>
        <v>1647</v>
      </c>
      <c r="I51" s="218">
        <f>'6d-AtRisk_WtCalc'!BV21</f>
        <v>1707</v>
      </c>
      <c r="J51" s="218">
        <f>'6d-AtRisk_WtCalc'!CH21</f>
        <v>1636</v>
      </c>
      <c r="K51" s="218">
        <f>'6d-AtRisk_WtCalc'!CT21</f>
        <v>1713</v>
      </c>
      <c r="L51" s="218">
        <f>'6d-AtRisk_WtCalc'!DF21</f>
        <v>1699</v>
      </c>
      <c r="M51" s="218">
        <f>'6d-AtRisk_WtCalc'!DR21</f>
        <v>1732</v>
      </c>
      <c r="N51" s="1015">
        <f>'6d-AtRisk_WtCalc'!ED21</f>
        <v>1799</v>
      </c>
      <c r="T51">
        <v>21</v>
      </c>
    </row>
    <row r="52" spans="2:20" x14ac:dyDescent="0.25">
      <c r="B52" s="204">
        <v>3</v>
      </c>
      <c r="C52" s="205" t="s">
        <v>83</v>
      </c>
      <c r="D52" s="218">
        <f>'6d-AtRisk_WtCalc'!N31</f>
        <v>2931</v>
      </c>
      <c r="E52" s="218">
        <f>'6d-AtRisk_WtCalc'!Z31</f>
        <v>2934</v>
      </c>
      <c r="F52" s="218">
        <f>'6d-AtRisk_WtCalc'!AL31</f>
        <v>2971</v>
      </c>
      <c r="G52" s="218">
        <f>'6d-AtRisk_WtCalc'!AX31</f>
        <v>2958</v>
      </c>
      <c r="H52" s="218">
        <f>'6d-AtRisk_WtCalc'!BJ31</f>
        <v>2810</v>
      </c>
      <c r="I52" s="218">
        <f>'6d-AtRisk_WtCalc'!BV31</f>
        <v>2675</v>
      </c>
      <c r="J52" s="218">
        <f>'6d-AtRisk_WtCalc'!CH31</f>
        <v>2763</v>
      </c>
      <c r="K52" s="218">
        <f>'6d-AtRisk_WtCalc'!CT31</f>
        <v>2580</v>
      </c>
      <c r="L52" s="218">
        <f>'6d-AtRisk_WtCalc'!DF31</f>
        <v>2578</v>
      </c>
      <c r="M52" s="218">
        <f>'6d-AtRisk_WtCalc'!DR31</f>
        <v>2467</v>
      </c>
      <c r="N52" s="1015">
        <f>'6d-AtRisk_WtCalc'!ED31</f>
        <v>2326</v>
      </c>
      <c r="T52">
        <v>31</v>
      </c>
    </row>
    <row r="53" spans="2:20" x14ac:dyDescent="0.25">
      <c r="B53" s="204">
        <v>4</v>
      </c>
      <c r="C53" s="205" t="s">
        <v>84</v>
      </c>
      <c r="D53" s="218">
        <f>'6d-AtRisk_WtCalc'!N41</f>
        <v>550</v>
      </c>
      <c r="E53" s="218">
        <f>'6d-AtRisk_WtCalc'!Z41</f>
        <v>570</v>
      </c>
      <c r="F53" s="218">
        <f>'6d-AtRisk_WtCalc'!AL41</f>
        <v>662</v>
      </c>
      <c r="G53" s="218">
        <f>'6d-AtRisk_WtCalc'!AX41</f>
        <v>639</v>
      </c>
      <c r="H53" s="218">
        <f>'6d-AtRisk_WtCalc'!BJ41</f>
        <v>641</v>
      </c>
      <c r="I53" s="218">
        <f>'6d-AtRisk_WtCalc'!BV41</f>
        <v>612</v>
      </c>
      <c r="J53" s="218">
        <f>'6d-AtRisk_WtCalc'!CH41</f>
        <v>646</v>
      </c>
      <c r="K53" s="218">
        <f>'6d-AtRisk_WtCalc'!CT41</f>
        <v>629</v>
      </c>
      <c r="L53" s="218">
        <f>'6d-AtRisk_WtCalc'!DF41</f>
        <v>622</v>
      </c>
      <c r="M53" s="218">
        <f>'6d-AtRisk_WtCalc'!DR41</f>
        <v>688</v>
      </c>
      <c r="N53" s="1015">
        <f>'6d-AtRisk_WtCalc'!ED41</f>
        <v>673</v>
      </c>
      <c r="T53">
        <v>41</v>
      </c>
    </row>
    <row r="54" spans="2:20" x14ac:dyDescent="0.25">
      <c r="B54" s="204">
        <v>5</v>
      </c>
      <c r="C54" s="205" t="s">
        <v>85</v>
      </c>
      <c r="D54" s="218">
        <f>'6d-AtRisk_WtCalc'!N51</f>
        <v>583</v>
      </c>
      <c r="E54" s="218">
        <f>'6d-AtRisk_WtCalc'!Z51</f>
        <v>592</v>
      </c>
      <c r="F54" s="218">
        <f>'6d-AtRisk_WtCalc'!AL51</f>
        <v>665</v>
      </c>
      <c r="G54" s="218">
        <f>'6d-AtRisk_WtCalc'!AX51</f>
        <v>648</v>
      </c>
      <c r="H54" s="218">
        <f>'6d-AtRisk_WtCalc'!BJ51</f>
        <v>608</v>
      </c>
      <c r="I54" s="218">
        <f>'6d-AtRisk_WtCalc'!BV51</f>
        <v>521</v>
      </c>
      <c r="J54" s="218">
        <f>'6d-AtRisk_WtCalc'!CH51</f>
        <v>465</v>
      </c>
      <c r="K54" s="218">
        <f>'6d-AtRisk_WtCalc'!CT51</f>
        <v>454</v>
      </c>
      <c r="L54" s="218">
        <f>'6d-AtRisk_WtCalc'!DF51</f>
        <v>490</v>
      </c>
      <c r="M54" s="218">
        <f>'6d-AtRisk_WtCalc'!DR51</f>
        <v>454</v>
      </c>
      <c r="N54" s="1015">
        <f>'6d-AtRisk_WtCalc'!ED51</f>
        <v>429</v>
      </c>
      <c r="T54">
        <v>51</v>
      </c>
    </row>
    <row r="55" spans="2:20" x14ac:dyDescent="0.25">
      <c r="B55" s="204">
        <v>6</v>
      </c>
      <c r="C55" s="205" t="s">
        <v>86</v>
      </c>
      <c r="D55" s="218">
        <f>'6d-AtRisk_WtCalc'!N61</f>
        <v>137</v>
      </c>
      <c r="E55" s="218">
        <f>'6d-AtRisk_WtCalc'!Z61</f>
        <v>102</v>
      </c>
      <c r="F55" s="218">
        <f>'6d-AtRisk_WtCalc'!AL61</f>
        <v>104</v>
      </c>
      <c r="G55" s="218">
        <f>'6d-AtRisk_WtCalc'!AX61</f>
        <v>120</v>
      </c>
      <c r="H55" s="218">
        <f>'6d-AtRisk_WtCalc'!BJ61</f>
        <v>118</v>
      </c>
      <c r="I55" s="218">
        <f>'6d-AtRisk_WtCalc'!BV61</f>
        <v>97</v>
      </c>
      <c r="J55" s="218">
        <f>'6d-AtRisk_WtCalc'!CH61</f>
        <v>132</v>
      </c>
      <c r="K55" s="218">
        <f>'6d-AtRisk_WtCalc'!CT61</f>
        <v>137</v>
      </c>
      <c r="L55" s="218">
        <f>'6d-AtRisk_WtCalc'!DF61</f>
        <v>119</v>
      </c>
      <c r="M55" s="218">
        <f>'6d-AtRisk_WtCalc'!DR61</f>
        <v>117</v>
      </c>
      <c r="N55" s="1015">
        <f>'6d-AtRisk_WtCalc'!ED61</f>
        <v>162</v>
      </c>
      <c r="T55">
        <v>61</v>
      </c>
    </row>
    <row r="56" spans="2:20" x14ac:dyDescent="0.25">
      <c r="B56" s="204">
        <v>7</v>
      </c>
      <c r="C56" s="205" t="s">
        <v>87</v>
      </c>
      <c r="D56" s="218">
        <f>'6d-AtRisk_WtCalc'!N71</f>
        <v>325</v>
      </c>
      <c r="E56" s="218">
        <f>'6d-AtRisk_WtCalc'!Z71</f>
        <v>343</v>
      </c>
      <c r="F56" s="218">
        <f>'6d-AtRisk_WtCalc'!AL71</f>
        <v>393</v>
      </c>
      <c r="G56" s="218">
        <f>'6d-AtRisk_WtCalc'!AX71</f>
        <v>412</v>
      </c>
      <c r="H56" s="218">
        <f>'6d-AtRisk_WtCalc'!BJ71</f>
        <v>379</v>
      </c>
      <c r="I56" s="218">
        <f>'6d-AtRisk_WtCalc'!BV71</f>
        <v>382</v>
      </c>
      <c r="J56" s="218">
        <f>'6d-AtRisk_WtCalc'!CH71</f>
        <v>337</v>
      </c>
      <c r="K56" s="218">
        <f>'6d-AtRisk_WtCalc'!CT71</f>
        <v>330</v>
      </c>
      <c r="L56" s="218">
        <f>'6d-AtRisk_WtCalc'!DF71</f>
        <v>429</v>
      </c>
      <c r="M56" s="218">
        <f>'6d-AtRisk_WtCalc'!DR71</f>
        <v>489</v>
      </c>
      <c r="N56" s="1015">
        <f>'6d-AtRisk_WtCalc'!ED71</f>
        <v>481</v>
      </c>
      <c r="T56">
        <v>71</v>
      </c>
    </row>
    <row r="57" spans="2:20" x14ac:dyDescent="0.25">
      <c r="B57" s="204">
        <v>8</v>
      </c>
      <c r="C57" s="205" t="s">
        <v>88</v>
      </c>
      <c r="D57" s="218">
        <f>'6d-AtRisk_WtCalc'!N81</f>
        <v>219</v>
      </c>
      <c r="E57" s="218">
        <f>'6d-AtRisk_WtCalc'!Z81</f>
        <v>202</v>
      </c>
      <c r="F57" s="218">
        <f>'6d-AtRisk_WtCalc'!AL81</f>
        <v>178</v>
      </c>
      <c r="G57" s="218">
        <f>'6d-AtRisk_WtCalc'!AX81</f>
        <v>206</v>
      </c>
      <c r="H57" s="218">
        <f>'6d-AtRisk_WtCalc'!BJ81</f>
        <v>171</v>
      </c>
      <c r="I57" s="218">
        <f>'6d-AtRisk_WtCalc'!BV81</f>
        <v>145</v>
      </c>
      <c r="J57" s="218">
        <f>'6d-AtRisk_WtCalc'!CH81</f>
        <v>129</v>
      </c>
      <c r="K57" s="218">
        <f>'6d-AtRisk_WtCalc'!CT81</f>
        <v>118</v>
      </c>
      <c r="L57" s="218">
        <f>'6d-AtRisk_WtCalc'!DF81</f>
        <v>171</v>
      </c>
      <c r="M57" s="218">
        <f>'6d-AtRisk_WtCalc'!DR81</f>
        <v>183</v>
      </c>
      <c r="N57" s="1015">
        <f>'6d-AtRisk_WtCalc'!ED81</f>
        <v>152</v>
      </c>
      <c r="T57">
        <v>81</v>
      </c>
    </row>
    <row r="58" spans="2:20" x14ac:dyDescent="0.25">
      <c r="B58" s="204">
        <v>9</v>
      </c>
      <c r="C58" s="205" t="s">
        <v>89</v>
      </c>
      <c r="D58" s="218">
        <f>'6d-AtRisk_WtCalc'!N91</f>
        <v>50</v>
      </c>
      <c r="E58" s="218">
        <f>'6d-AtRisk_WtCalc'!Z91</f>
        <v>35</v>
      </c>
      <c r="F58" s="218">
        <f>'6d-AtRisk_WtCalc'!AL91</f>
        <v>26</v>
      </c>
      <c r="G58" s="218">
        <f>'6d-AtRisk_WtCalc'!AX91</f>
        <v>20</v>
      </c>
      <c r="H58" s="218">
        <f>'6d-AtRisk_WtCalc'!BJ91</f>
        <v>28</v>
      </c>
      <c r="I58" s="218">
        <f>'6d-AtRisk_WtCalc'!BV91</f>
        <v>17</v>
      </c>
      <c r="J58" s="218">
        <f>'6d-AtRisk_WtCalc'!CH91</f>
        <v>29</v>
      </c>
      <c r="K58" s="218">
        <f>'6d-AtRisk_WtCalc'!CT91</f>
        <v>30</v>
      </c>
      <c r="L58" s="218">
        <f>'6d-AtRisk_WtCalc'!DF91</f>
        <v>16</v>
      </c>
      <c r="M58" s="218">
        <f>'6d-AtRisk_WtCalc'!DR91</f>
        <v>29</v>
      </c>
      <c r="N58" s="1015">
        <f>'6d-AtRisk_WtCalc'!ED91</f>
        <v>58</v>
      </c>
      <c r="T58">
        <v>91</v>
      </c>
    </row>
    <row r="59" spans="2:20" x14ac:dyDescent="0.25">
      <c r="B59" s="204">
        <v>10</v>
      </c>
      <c r="C59" s="205" t="s">
        <v>90</v>
      </c>
      <c r="D59" s="218">
        <f>'6d-AtRisk_WtCalc'!N101</f>
        <v>103</v>
      </c>
      <c r="E59" s="218">
        <f>'6d-AtRisk_WtCalc'!Z101</f>
        <v>102</v>
      </c>
      <c r="F59" s="218">
        <f>'6d-AtRisk_WtCalc'!AL101</f>
        <v>58</v>
      </c>
      <c r="G59" s="218">
        <f>'6d-AtRisk_WtCalc'!AX101</f>
        <v>63</v>
      </c>
      <c r="H59" s="218">
        <f>'6d-AtRisk_WtCalc'!BJ101</f>
        <v>53</v>
      </c>
      <c r="I59" s="218">
        <f>'6d-AtRisk_WtCalc'!BV101</f>
        <v>99</v>
      </c>
      <c r="J59" s="218">
        <f>'6d-AtRisk_WtCalc'!CH101</f>
        <v>54</v>
      </c>
      <c r="K59" s="218">
        <f>'6d-AtRisk_WtCalc'!CT101</f>
        <v>53</v>
      </c>
      <c r="L59" s="218">
        <f>'6d-AtRisk_WtCalc'!DF101</f>
        <v>43</v>
      </c>
      <c r="M59" s="218">
        <f>'6d-AtRisk_WtCalc'!DR101</f>
        <v>50</v>
      </c>
      <c r="N59" s="1015">
        <f>'6d-AtRisk_WtCalc'!ED101</f>
        <v>49</v>
      </c>
      <c r="T59">
        <f>T58+10</f>
        <v>101</v>
      </c>
    </row>
    <row r="60" spans="2:20" x14ac:dyDescent="0.25">
      <c r="B60" s="204">
        <v>12</v>
      </c>
      <c r="C60" s="205" t="s">
        <v>91</v>
      </c>
      <c r="D60" s="218">
        <f>'6d-AtRisk_WtCalc'!N111</f>
        <v>747</v>
      </c>
      <c r="E60" s="218">
        <f>'6d-AtRisk_WtCalc'!Z111</f>
        <v>894</v>
      </c>
      <c r="F60" s="218">
        <f>'6d-AtRisk_WtCalc'!AL111</f>
        <v>734</v>
      </c>
      <c r="G60" s="218">
        <f>'6d-AtRisk_WtCalc'!AX111</f>
        <v>662</v>
      </c>
      <c r="H60" s="218">
        <f>'6d-AtRisk_WtCalc'!BJ111</f>
        <v>568</v>
      </c>
      <c r="I60" s="218">
        <f>'6d-AtRisk_WtCalc'!BV111</f>
        <v>629</v>
      </c>
      <c r="J60" s="218">
        <f>'6d-AtRisk_WtCalc'!CH111</f>
        <v>521</v>
      </c>
      <c r="K60" s="218">
        <f>'6d-AtRisk_WtCalc'!CT111</f>
        <v>551</v>
      </c>
      <c r="L60" s="218">
        <f>'6d-AtRisk_WtCalc'!DF111</f>
        <v>545</v>
      </c>
      <c r="M60" s="218">
        <f>'6d-AtRisk_WtCalc'!DR111</f>
        <v>571</v>
      </c>
      <c r="N60" s="1015">
        <f>'6d-AtRisk_WtCalc'!ED111</f>
        <v>620</v>
      </c>
      <c r="T60">
        <f t="shared" ref="T60:T70" si="15">T59+10</f>
        <v>111</v>
      </c>
    </row>
    <row r="61" spans="2:20" x14ac:dyDescent="0.25">
      <c r="B61" s="204">
        <v>13</v>
      </c>
      <c r="C61" s="205" t="s">
        <v>92</v>
      </c>
      <c r="D61" s="218">
        <f>'6d-AtRisk_WtCalc'!N121</f>
        <v>78</v>
      </c>
      <c r="E61" s="218">
        <f>'6d-AtRisk_WtCalc'!Z121</f>
        <v>63</v>
      </c>
      <c r="F61" s="218">
        <f>'6d-AtRisk_WtCalc'!AL121</f>
        <v>53</v>
      </c>
      <c r="G61" s="218">
        <f>'6d-AtRisk_WtCalc'!AX121</f>
        <v>66</v>
      </c>
      <c r="H61" s="218">
        <f>'6d-AtRisk_WtCalc'!BJ121</f>
        <v>45</v>
      </c>
      <c r="I61" s="218">
        <f>'6d-AtRisk_WtCalc'!BV121</f>
        <v>39</v>
      </c>
      <c r="J61" s="218">
        <f>'6d-AtRisk_WtCalc'!CH121</f>
        <v>39</v>
      </c>
      <c r="K61" s="218">
        <f>'6d-AtRisk_WtCalc'!CT121</f>
        <v>45</v>
      </c>
      <c r="L61" s="218">
        <f>'6d-AtRisk_WtCalc'!DF121</f>
        <v>50</v>
      </c>
      <c r="M61" s="218">
        <f>'6d-AtRisk_WtCalc'!DR121</f>
        <v>62</v>
      </c>
      <c r="N61" s="1015">
        <f>'6d-AtRisk_WtCalc'!ED121</f>
        <v>78</v>
      </c>
      <c r="T61">
        <f t="shared" si="15"/>
        <v>121</v>
      </c>
    </row>
    <row r="62" spans="2:20" x14ac:dyDescent="0.25">
      <c r="B62" s="204">
        <v>14</v>
      </c>
      <c r="C62" s="205" t="s">
        <v>93</v>
      </c>
      <c r="D62" s="218">
        <f>'6d-AtRisk_WtCalc'!N131</f>
        <v>165</v>
      </c>
      <c r="E62" s="218">
        <f>'6d-AtRisk_WtCalc'!Z131</f>
        <v>166</v>
      </c>
      <c r="F62" s="218">
        <f>'6d-AtRisk_WtCalc'!AL131</f>
        <v>205</v>
      </c>
      <c r="G62" s="218">
        <f>'6d-AtRisk_WtCalc'!AX131</f>
        <v>206</v>
      </c>
      <c r="H62" s="218">
        <f>'6d-AtRisk_WtCalc'!BJ131</f>
        <v>240</v>
      </c>
      <c r="I62" s="218">
        <f>'6d-AtRisk_WtCalc'!BV131</f>
        <v>189</v>
      </c>
      <c r="J62" s="218">
        <f>'6d-AtRisk_WtCalc'!CH131</f>
        <v>181</v>
      </c>
      <c r="K62" s="218">
        <f>'6d-AtRisk_WtCalc'!CT131</f>
        <v>164</v>
      </c>
      <c r="L62" s="218">
        <f>'6d-AtRisk_WtCalc'!DF131</f>
        <v>162</v>
      </c>
      <c r="M62" s="218">
        <f>'6d-AtRisk_WtCalc'!DR131</f>
        <v>165</v>
      </c>
      <c r="N62" s="1015">
        <f>'6d-AtRisk_WtCalc'!ED131</f>
        <v>134</v>
      </c>
      <c r="T62">
        <f t="shared" si="15"/>
        <v>131</v>
      </c>
    </row>
    <row r="63" spans="2:20" x14ac:dyDescent="0.25">
      <c r="B63" s="204">
        <v>15</v>
      </c>
      <c r="C63" s="205" t="s">
        <v>94</v>
      </c>
      <c r="D63" s="218">
        <f>'6d-AtRisk_WtCalc'!N141</f>
        <v>17</v>
      </c>
      <c r="E63" s="218">
        <f>'6d-AtRisk_WtCalc'!Z141</f>
        <v>26</v>
      </c>
      <c r="F63" s="218">
        <f>'6d-AtRisk_WtCalc'!AL141</f>
        <v>39</v>
      </c>
      <c r="G63" s="218">
        <f>'6d-AtRisk_WtCalc'!AX141</f>
        <v>35</v>
      </c>
      <c r="H63" s="218">
        <f>'6d-AtRisk_WtCalc'!BJ141</f>
        <v>36</v>
      </c>
      <c r="I63" s="218">
        <f>'6d-AtRisk_WtCalc'!BV141</f>
        <v>15</v>
      </c>
      <c r="J63" s="218">
        <f>'6d-AtRisk_WtCalc'!CH141</f>
        <v>19</v>
      </c>
      <c r="K63" s="218">
        <f>'6d-AtRisk_WtCalc'!CT141</f>
        <v>27</v>
      </c>
      <c r="L63" s="218">
        <f>'6d-AtRisk_WtCalc'!DF141</f>
        <v>26</v>
      </c>
      <c r="M63" s="218">
        <f>'6d-AtRisk_WtCalc'!DR141</f>
        <v>14</v>
      </c>
      <c r="N63" s="1015">
        <f>'6d-AtRisk_WtCalc'!ED141</f>
        <v>18</v>
      </c>
      <c r="T63">
        <f t="shared" si="15"/>
        <v>141</v>
      </c>
    </row>
    <row r="64" spans="2:20" x14ac:dyDescent="0.25">
      <c r="B64" s="204">
        <v>16</v>
      </c>
      <c r="C64" s="205" t="s">
        <v>95</v>
      </c>
      <c r="D64" s="218">
        <f>'6d-AtRisk_WtCalc'!N151</f>
        <v>101</v>
      </c>
      <c r="E64" s="218">
        <f>'6d-AtRisk_WtCalc'!Z151</f>
        <v>116</v>
      </c>
      <c r="F64" s="218">
        <f>'6d-AtRisk_WtCalc'!AL151</f>
        <v>92</v>
      </c>
      <c r="G64" s="218">
        <f>'6d-AtRisk_WtCalc'!AX151</f>
        <v>100</v>
      </c>
      <c r="H64" s="218">
        <f>'6d-AtRisk_WtCalc'!BJ151</f>
        <v>96</v>
      </c>
      <c r="I64" s="218">
        <f>'6d-AtRisk_WtCalc'!BV151</f>
        <v>88</v>
      </c>
      <c r="J64" s="218">
        <f>'6d-AtRisk_WtCalc'!CH151</f>
        <v>88</v>
      </c>
      <c r="K64" s="218">
        <f>'6d-AtRisk_WtCalc'!CT151</f>
        <v>74</v>
      </c>
      <c r="L64" s="218">
        <f>'6d-AtRisk_WtCalc'!DF151</f>
        <v>71</v>
      </c>
      <c r="M64" s="218">
        <f>'6d-AtRisk_WtCalc'!DR151</f>
        <v>106</v>
      </c>
      <c r="N64" s="1015">
        <f>'6d-AtRisk_WtCalc'!ED151</f>
        <v>77</v>
      </c>
      <c r="T64">
        <f t="shared" si="15"/>
        <v>151</v>
      </c>
    </row>
    <row r="65" spans="2:20" x14ac:dyDescent="0.25">
      <c r="B65" s="204">
        <v>17</v>
      </c>
      <c r="C65" s="205" t="s">
        <v>96</v>
      </c>
      <c r="D65" s="218">
        <f>'6d-AtRisk_WtCalc'!N161</f>
        <v>152</v>
      </c>
      <c r="E65" s="218">
        <f>'6d-AtRisk_WtCalc'!Z161</f>
        <v>153</v>
      </c>
      <c r="F65" s="218">
        <f>'6d-AtRisk_WtCalc'!AL161</f>
        <v>127</v>
      </c>
      <c r="G65" s="218">
        <f>'6d-AtRisk_WtCalc'!AX161</f>
        <v>123</v>
      </c>
      <c r="H65" s="218">
        <f>'6d-AtRisk_WtCalc'!BJ161</f>
        <v>107</v>
      </c>
      <c r="I65" s="218">
        <f>'6d-AtRisk_WtCalc'!BV161</f>
        <v>107</v>
      </c>
      <c r="J65" s="218">
        <f>'6d-AtRisk_WtCalc'!CH161</f>
        <v>79</v>
      </c>
      <c r="K65" s="218">
        <f>'6d-AtRisk_WtCalc'!CT161</f>
        <v>103</v>
      </c>
      <c r="L65" s="218">
        <f>'6d-AtRisk_WtCalc'!DF161</f>
        <v>77</v>
      </c>
      <c r="M65" s="218">
        <f>'6d-AtRisk_WtCalc'!DR161</f>
        <v>69</v>
      </c>
      <c r="N65" s="1015">
        <f>'6d-AtRisk_WtCalc'!ED161</f>
        <v>55</v>
      </c>
      <c r="T65">
        <f t="shared" si="15"/>
        <v>161</v>
      </c>
    </row>
    <row r="66" spans="2:20" x14ac:dyDescent="0.25">
      <c r="B66" s="204">
        <v>18</v>
      </c>
      <c r="C66" s="205" t="s">
        <v>97</v>
      </c>
      <c r="D66" s="218">
        <f>'6d-AtRisk_WtCalc'!N171</f>
        <v>2969</v>
      </c>
      <c r="E66" s="218">
        <f>'6d-AtRisk_WtCalc'!Z171</f>
        <v>2435</v>
      </c>
      <c r="F66" s="218">
        <f>'6d-AtRisk_WtCalc'!AL171</f>
        <v>3404</v>
      </c>
      <c r="G66" s="218">
        <f>'6d-AtRisk_WtCalc'!AX171</f>
        <v>2593</v>
      </c>
      <c r="H66" s="218">
        <f>'6d-AtRisk_WtCalc'!BJ171</f>
        <v>2481</v>
      </c>
      <c r="I66" s="218">
        <f>'6d-AtRisk_WtCalc'!BV171</f>
        <v>2495</v>
      </c>
      <c r="J66" s="218">
        <f>'6d-AtRisk_WtCalc'!CH171</f>
        <v>2162</v>
      </c>
      <c r="K66" s="218">
        <f>'6d-AtRisk_WtCalc'!CT171</f>
        <v>1910</v>
      </c>
      <c r="L66" s="218">
        <f>'6d-AtRisk_WtCalc'!DF171</f>
        <v>1827</v>
      </c>
      <c r="M66" s="218">
        <f>'6d-AtRisk_WtCalc'!DR171</f>
        <v>1668</v>
      </c>
      <c r="N66" s="1015">
        <f>'6d-AtRisk_WtCalc'!ED171</f>
        <v>1544</v>
      </c>
      <c r="T66">
        <f t="shared" si="15"/>
        <v>171</v>
      </c>
    </row>
    <row r="67" spans="2:20" x14ac:dyDescent="0.25">
      <c r="B67" s="204">
        <v>19</v>
      </c>
      <c r="C67" s="205" t="s">
        <v>98</v>
      </c>
      <c r="D67" s="218">
        <f>'6d-AtRisk_WtCalc'!N181</f>
        <v>234</v>
      </c>
      <c r="E67" s="218">
        <f>'6d-AtRisk_WtCalc'!Z181</f>
        <v>171</v>
      </c>
      <c r="F67" s="218">
        <f>'6d-AtRisk_WtCalc'!AL181</f>
        <v>237</v>
      </c>
      <c r="G67" s="218">
        <f>'6d-AtRisk_WtCalc'!AX181</f>
        <v>291</v>
      </c>
      <c r="H67" s="218">
        <f>'6d-AtRisk_WtCalc'!BJ181</f>
        <v>300</v>
      </c>
      <c r="I67" s="218">
        <f>'6d-AtRisk_WtCalc'!BV181</f>
        <v>309</v>
      </c>
      <c r="J67" s="218">
        <f>'6d-AtRisk_WtCalc'!CH181</f>
        <v>297</v>
      </c>
      <c r="K67" s="218">
        <f>'6d-AtRisk_WtCalc'!CT181</f>
        <v>287</v>
      </c>
      <c r="L67" s="218">
        <f>'6d-AtRisk_WtCalc'!DF181</f>
        <v>254</v>
      </c>
      <c r="M67" s="218">
        <f>'6d-AtRisk_WtCalc'!DR181</f>
        <v>247</v>
      </c>
      <c r="N67" s="1015">
        <f>'6d-AtRisk_WtCalc'!ED181</f>
        <v>299</v>
      </c>
      <c r="T67">
        <f t="shared" si="15"/>
        <v>181</v>
      </c>
    </row>
    <row r="68" spans="2:20" x14ac:dyDescent="0.25">
      <c r="B68" s="204">
        <v>20</v>
      </c>
      <c r="C68" s="205" t="s">
        <v>99</v>
      </c>
      <c r="D68" s="218">
        <f>'6d-AtRisk_WtCalc'!N191</f>
        <v>103</v>
      </c>
      <c r="E68" s="218">
        <f>'6d-AtRisk_WtCalc'!Z191</f>
        <v>123</v>
      </c>
      <c r="F68" s="218">
        <f>'6d-AtRisk_WtCalc'!AL191</f>
        <v>74</v>
      </c>
      <c r="G68" s="218">
        <f>'6d-AtRisk_WtCalc'!AX191</f>
        <v>92</v>
      </c>
      <c r="H68" s="218">
        <f>'6d-AtRisk_WtCalc'!BJ191</f>
        <v>53</v>
      </c>
      <c r="I68" s="218">
        <f>'6d-AtRisk_WtCalc'!BV191</f>
        <v>37</v>
      </c>
      <c r="J68" s="218">
        <f>'6d-AtRisk_WtCalc'!CH191</f>
        <v>65</v>
      </c>
      <c r="K68" s="218">
        <f>'6d-AtRisk_WtCalc'!CT191</f>
        <v>58</v>
      </c>
      <c r="L68" s="218">
        <f>'6d-AtRisk_WtCalc'!DF191</f>
        <v>73</v>
      </c>
      <c r="M68" s="218">
        <f>'6d-AtRisk_WtCalc'!DR191</f>
        <v>48</v>
      </c>
      <c r="N68" s="1015">
        <f>'6d-AtRisk_WtCalc'!ED191</f>
        <v>63</v>
      </c>
      <c r="T68">
        <f t="shared" si="15"/>
        <v>191</v>
      </c>
    </row>
    <row r="69" spans="2:20" x14ac:dyDescent="0.25">
      <c r="B69" s="204">
        <v>21</v>
      </c>
      <c r="C69" s="205" t="s">
        <v>100</v>
      </c>
      <c r="D69" s="218">
        <f>'6d-AtRisk_WtCalc'!N201</f>
        <v>21</v>
      </c>
      <c r="E69" s="218">
        <f>'6d-AtRisk_WtCalc'!Z201</f>
        <v>47</v>
      </c>
      <c r="F69" s="218">
        <f>'6d-AtRisk_WtCalc'!AL201</f>
        <v>44</v>
      </c>
      <c r="G69" s="218">
        <f>'6d-AtRisk_WtCalc'!AX201</f>
        <v>37</v>
      </c>
      <c r="H69" s="218">
        <f>'6d-AtRisk_WtCalc'!BJ201</f>
        <v>53</v>
      </c>
      <c r="I69" s="218">
        <f>'6d-AtRisk_WtCalc'!BV201</f>
        <v>28</v>
      </c>
      <c r="J69" s="218">
        <f>'6d-AtRisk_WtCalc'!CH201</f>
        <v>44</v>
      </c>
      <c r="K69" s="218">
        <f>'6d-AtRisk_WtCalc'!CT201</f>
        <v>15</v>
      </c>
      <c r="L69" s="218">
        <f>'6d-AtRisk_WtCalc'!DF201</f>
        <v>50</v>
      </c>
      <c r="M69" s="218">
        <f>'6d-AtRisk_WtCalc'!DR201</f>
        <v>73</v>
      </c>
      <c r="N69" s="1015">
        <f>'6d-AtRisk_WtCalc'!ED201</f>
        <v>35</v>
      </c>
      <c r="T69">
        <f t="shared" si="15"/>
        <v>201</v>
      </c>
    </row>
    <row r="70" spans="2:20" x14ac:dyDescent="0.25">
      <c r="B70" s="204">
        <v>22</v>
      </c>
      <c r="C70" s="205" t="s">
        <v>101</v>
      </c>
      <c r="D70" s="218">
        <f>'6d-AtRisk_WtCalc'!N211</f>
        <v>124</v>
      </c>
      <c r="E70" s="218">
        <f>'6d-AtRisk_WtCalc'!Z211</f>
        <v>109</v>
      </c>
      <c r="F70" s="218">
        <f>'6d-AtRisk_WtCalc'!AL211</f>
        <v>120</v>
      </c>
      <c r="G70" s="218">
        <f>'6d-AtRisk_WtCalc'!AX211</f>
        <v>112</v>
      </c>
      <c r="H70" s="218">
        <f>'6d-AtRisk_WtCalc'!BJ211</f>
        <v>152</v>
      </c>
      <c r="I70" s="218">
        <f>'6d-AtRisk_WtCalc'!BV211</f>
        <v>130</v>
      </c>
      <c r="J70" s="218">
        <f>'6d-AtRisk_WtCalc'!CH211</f>
        <v>97</v>
      </c>
      <c r="K70" s="218">
        <f>'6d-AtRisk_WtCalc'!CT211</f>
        <v>90</v>
      </c>
      <c r="L70" s="218">
        <f>'6d-AtRisk_WtCalc'!DF211</f>
        <v>107</v>
      </c>
      <c r="M70" s="218">
        <f>'6d-AtRisk_WtCalc'!DR211</f>
        <v>113</v>
      </c>
      <c r="N70" s="1015">
        <f>'6d-AtRisk_WtCalc'!ED211</f>
        <v>141</v>
      </c>
      <c r="T70">
        <f t="shared" si="15"/>
        <v>211</v>
      </c>
    </row>
    <row r="71" spans="2:20" x14ac:dyDescent="0.25">
      <c r="B71" s="204">
        <v>23</v>
      </c>
      <c r="C71" s="205" t="s">
        <v>103</v>
      </c>
      <c r="D71" s="218">
        <f>'6d-AtRisk_WtCalc'!N221</f>
        <v>444</v>
      </c>
      <c r="E71" s="218">
        <f>'6d-AtRisk_WtCalc'!Z221</f>
        <v>501</v>
      </c>
      <c r="F71" s="218">
        <f>'6d-AtRisk_WtCalc'!AL221</f>
        <v>573</v>
      </c>
      <c r="G71" s="218">
        <f>'6d-AtRisk_WtCalc'!AX221</f>
        <v>492</v>
      </c>
      <c r="H71" s="218">
        <f>'6d-AtRisk_WtCalc'!BJ221</f>
        <v>698</v>
      </c>
      <c r="I71" s="218">
        <f>'6d-AtRisk_WtCalc'!BV221</f>
        <v>570</v>
      </c>
      <c r="J71" s="218">
        <f>'6d-AtRisk_WtCalc'!CH221</f>
        <v>508</v>
      </c>
      <c r="K71" s="218">
        <f>'6d-AtRisk_WtCalc'!CT221</f>
        <v>546</v>
      </c>
      <c r="L71" s="218">
        <f>'6d-AtRisk_WtCalc'!DF221</f>
        <v>426</v>
      </c>
      <c r="M71" s="218">
        <f>'6d-AtRisk_WtCalc'!DR221</f>
        <v>622</v>
      </c>
      <c r="N71" s="1015">
        <f>'6d-AtRisk_WtCalc'!ED221</f>
        <v>508</v>
      </c>
      <c r="T71">
        <v>231</v>
      </c>
    </row>
    <row r="72" spans="2:20" x14ac:dyDescent="0.25">
      <c r="B72" s="204">
        <v>24</v>
      </c>
      <c r="C72" s="205" t="s">
        <v>104</v>
      </c>
      <c r="D72" s="218">
        <f>'6d-AtRisk_WtCalc'!N231</f>
        <v>385</v>
      </c>
      <c r="E72" s="218">
        <f>'6d-AtRisk_WtCalc'!Z231</f>
        <v>329</v>
      </c>
      <c r="F72" s="218">
        <f>'6d-AtRisk_WtCalc'!AL231</f>
        <v>338</v>
      </c>
      <c r="G72" s="218">
        <f>'6d-AtRisk_WtCalc'!AX231</f>
        <v>307</v>
      </c>
      <c r="H72" s="218">
        <f>'6d-AtRisk_WtCalc'!BJ231</f>
        <v>255</v>
      </c>
      <c r="I72" s="218">
        <f>'6d-AtRisk_WtCalc'!BV231</f>
        <v>200</v>
      </c>
      <c r="J72" s="218">
        <f>'6d-AtRisk_WtCalc'!CH231</f>
        <v>166</v>
      </c>
      <c r="K72" s="218">
        <f>'6d-AtRisk_WtCalc'!CT231</f>
        <v>188</v>
      </c>
      <c r="L72" s="218">
        <f>'6d-AtRisk_WtCalc'!DF231</f>
        <v>162</v>
      </c>
      <c r="M72" s="218">
        <f>'6d-AtRisk_WtCalc'!DR231</f>
        <v>169</v>
      </c>
      <c r="N72" s="1015">
        <f>'6d-AtRisk_WtCalc'!ED231</f>
        <v>163</v>
      </c>
      <c r="T72">
        <v>241</v>
      </c>
    </row>
    <row r="73" spans="2:20" x14ac:dyDescent="0.25">
      <c r="B73" s="204">
        <v>25</v>
      </c>
      <c r="C73" s="205" t="s">
        <v>102</v>
      </c>
      <c r="D73" s="218">
        <f>'6d-AtRisk_WtCalc'!N241</f>
        <v>61</v>
      </c>
      <c r="E73" s="218">
        <f>'6d-AtRisk_WtCalc'!Z241</f>
        <v>59</v>
      </c>
      <c r="F73" s="218">
        <f>'6d-AtRisk_WtCalc'!AL241</f>
        <v>54</v>
      </c>
      <c r="G73" s="218">
        <f>'6d-AtRisk_WtCalc'!AX241</f>
        <v>50</v>
      </c>
      <c r="H73" s="218">
        <f>'6d-AtRisk_WtCalc'!BJ241</f>
        <v>55</v>
      </c>
      <c r="I73" s="218">
        <f>'6d-AtRisk_WtCalc'!BV241</f>
        <v>43</v>
      </c>
      <c r="J73" s="218">
        <f>'6d-AtRisk_WtCalc'!CH241</f>
        <v>51</v>
      </c>
      <c r="K73" s="218">
        <f>'6d-AtRisk_WtCalc'!CT241</f>
        <v>50</v>
      </c>
      <c r="L73" s="218">
        <f>'6d-AtRisk_WtCalc'!DF241</f>
        <v>23</v>
      </c>
      <c r="M73" s="218">
        <f>'6d-AtRisk_WtCalc'!DR241</f>
        <v>35</v>
      </c>
      <c r="N73" s="1015">
        <f>'6d-AtRisk_WtCalc'!ED241</f>
        <v>45</v>
      </c>
      <c r="T73">
        <v>221</v>
      </c>
    </row>
    <row r="75" spans="2:20" x14ac:dyDescent="0.25">
      <c r="B75" t="s">
        <v>487</v>
      </c>
      <c r="D75" s="34" t="s">
        <v>311</v>
      </c>
      <c r="E75" s="34" t="s">
        <v>312</v>
      </c>
      <c r="F75" s="34" t="s">
        <v>313</v>
      </c>
      <c r="G75" s="34" t="s">
        <v>314</v>
      </c>
      <c r="H75" s="34" t="s">
        <v>315</v>
      </c>
      <c r="I75" s="34" t="s">
        <v>316</v>
      </c>
      <c r="J75" s="34" t="s">
        <v>317</v>
      </c>
      <c r="K75" s="34" t="s">
        <v>322</v>
      </c>
      <c r="L75" s="34" t="s">
        <v>321</v>
      </c>
      <c r="M75" s="34" t="s">
        <v>603</v>
      </c>
    </row>
    <row r="76" spans="2:20" x14ac:dyDescent="0.25">
      <c r="D76" s="34"/>
      <c r="E76" s="34"/>
      <c r="F76" s="34"/>
      <c r="G76" s="34"/>
      <c r="H76" s="34"/>
      <c r="I76" s="34"/>
      <c r="J76" s="34"/>
      <c r="K76" s="34"/>
      <c r="L76" s="34"/>
      <c r="M76" s="34"/>
    </row>
    <row r="77" spans="2:20" x14ac:dyDescent="0.25">
      <c r="B77" s="1322" t="s">
        <v>356</v>
      </c>
      <c r="C77" s="1323"/>
      <c r="D77" s="1323"/>
      <c r="E77" s="1323"/>
      <c r="F77" s="1323"/>
      <c r="G77" s="1323"/>
      <c r="H77" s="1323"/>
      <c r="I77" s="1323"/>
      <c r="J77" s="1323"/>
      <c r="K77" s="1323"/>
      <c r="L77" s="1323"/>
      <c r="M77" s="1323"/>
    </row>
    <row r="78" spans="2:20" x14ac:dyDescent="0.25">
      <c r="B78" s="208" t="s">
        <v>191</v>
      </c>
      <c r="C78" s="209"/>
      <c r="D78" s="203">
        <v>2015</v>
      </c>
      <c r="E78" s="203">
        <v>2016</v>
      </c>
      <c r="F78" s="203">
        <v>2017</v>
      </c>
      <c r="G78" s="203">
        <v>2018</v>
      </c>
      <c r="H78" s="203">
        <v>2019</v>
      </c>
      <c r="I78" s="203">
        <v>2020</v>
      </c>
      <c r="J78" s="203">
        <v>2021</v>
      </c>
      <c r="K78" s="37">
        <v>2022</v>
      </c>
      <c r="L78" s="203">
        <v>2023</v>
      </c>
      <c r="M78" s="203">
        <v>2024</v>
      </c>
      <c r="N78" s="203">
        <v>2025</v>
      </c>
    </row>
    <row r="79" spans="2:20" x14ac:dyDescent="0.25">
      <c r="B79" s="206" t="s">
        <v>192</v>
      </c>
      <c r="C79" s="207" t="s">
        <v>51</v>
      </c>
      <c r="D79" s="210">
        <f>SUM(D80:D103)</f>
        <v>370667329</v>
      </c>
      <c r="E79" s="210">
        <f t="shared" ref="E79:L79" si="16">SUM(E80:E103)</f>
        <v>363442085</v>
      </c>
      <c r="F79" s="210">
        <f t="shared" si="16"/>
        <v>378654339</v>
      </c>
      <c r="G79" s="210">
        <f t="shared" si="16"/>
        <v>363441790</v>
      </c>
      <c r="H79" s="210">
        <f t="shared" si="16"/>
        <v>357303628</v>
      </c>
      <c r="I79" s="210">
        <f t="shared" si="16"/>
        <v>341533050</v>
      </c>
      <c r="J79" s="210">
        <f t="shared" si="16"/>
        <v>325092571</v>
      </c>
      <c r="K79" s="210">
        <f t="shared" si="16"/>
        <v>325600003</v>
      </c>
      <c r="L79" s="210">
        <f t="shared" si="16"/>
        <v>321882006</v>
      </c>
      <c r="M79" s="210">
        <f t="shared" ref="M79:N79" si="17">SUM(M80:M103)</f>
        <v>319105296</v>
      </c>
      <c r="N79" s="210">
        <f t="shared" si="17"/>
        <v>311034394</v>
      </c>
    </row>
    <row r="80" spans="2:20" x14ac:dyDescent="0.25">
      <c r="B80" s="204">
        <v>1</v>
      </c>
      <c r="C80" s="33" t="s">
        <v>73</v>
      </c>
      <c r="D80" s="218">
        <f>'6d-AtRisk_WtCalc'!N16</f>
        <v>8786473</v>
      </c>
      <c r="E80" s="218">
        <f>'6d-AtRisk_WtCalc'!Z16</f>
        <v>8994496</v>
      </c>
      <c r="F80" s="218">
        <f>'6d-AtRisk_WtCalc'!AL16</f>
        <v>9829938</v>
      </c>
      <c r="G80" s="218">
        <f>'6d-AtRisk_WtCalc'!AX16</f>
        <v>9253784</v>
      </c>
      <c r="H80" s="218">
        <f>'6d-AtRisk_WtCalc'!BJ16</f>
        <v>8904232</v>
      </c>
      <c r="I80" s="218">
        <f>'6d-AtRisk_WtCalc'!BV16</f>
        <v>8963952</v>
      </c>
      <c r="J80" s="218">
        <f>'6d-AtRisk_WtCalc'!CH16</f>
        <v>7967369</v>
      </c>
      <c r="K80" s="218">
        <f>'6d-AtRisk_WtCalc'!CT16</f>
        <v>7463405</v>
      </c>
      <c r="L80" s="218">
        <f>'6d-AtRisk_WtCalc'!DF16</f>
        <v>6686672</v>
      </c>
      <c r="M80" s="218">
        <f>'6d-AtRisk_WtCalc'!DR16</f>
        <v>7781534</v>
      </c>
      <c r="N80" s="1015">
        <f>'6d-AtRisk_WtCalc'!ED16</f>
        <v>8666583</v>
      </c>
      <c r="T80">
        <v>16</v>
      </c>
    </row>
    <row r="81" spans="2:20" x14ac:dyDescent="0.25">
      <c r="B81" s="204">
        <v>2</v>
      </c>
      <c r="C81" s="33" t="s">
        <v>82</v>
      </c>
      <c r="D81" s="218">
        <f>'6d-AtRisk_WtCalc'!N26</f>
        <v>76922315</v>
      </c>
      <c r="E81" s="218">
        <f>'6d-AtRisk_WtCalc'!Z26</f>
        <v>74927626</v>
      </c>
      <c r="F81" s="218">
        <f>'6d-AtRisk_WtCalc'!AL26</f>
        <v>69815490</v>
      </c>
      <c r="G81" s="218">
        <f>'6d-AtRisk_WtCalc'!AX26</f>
        <v>71305943</v>
      </c>
      <c r="H81" s="218">
        <f>'6d-AtRisk_WtCalc'!BJ26</f>
        <v>69423075</v>
      </c>
      <c r="I81" s="218">
        <f>'6d-AtRisk_WtCalc'!BV26</f>
        <v>70750769</v>
      </c>
      <c r="J81" s="218">
        <f>'6d-AtRisk_WtCalc'!CH26</f>
        <v>68545752</v>
      </c>
      <c r="K81" s="218">
        <f>'6d-AtRisk_WtCalc'!CT26</f>
        <v>72523563</v>
      </c>
      <c r="L81" s="218">
        <f>'6d-AtRisk_WtCalc'!DF26</f>
        <v>71713373</v>
      </c>
      <c r="M81" s="218">
        <f>'6d-AtRisk_WtCalc'!DR26</f>
        <v>71579052</v>
      </c>
      <c r="N81" s="1015">
        <f>'6d-AtRisk_WtCalc'!ED26</f>
        <v>74809899</v>
      </c>
      <c r="T81">
        <v>26</v>
      </c>
    </row>
    <row r="82" spans="2:20" x14ac:dyDescent="0.25">
      <c r="B82" s="204">
        <v>3</v>
      </c>
      <c r="C82" s="33" t="s">
        <v>83</v>
      </c>
      <c r="D82" s="218">
        <f>'6d-AtRisk_WtCalc'!N36</f>
        <v>136930994</v>
      </c>
      <c r="E82" s="218">
        <f>'6d-AtRisk_WtCalc'!Z36</f>
        <v>136644963</v>
      </c>
      <c r="F82" s="218">
        <f>'6d-AtRisk_WtCalc'!AL36</f>
        <v>140773849</v>
      </c>
      <c r="G82" s="218">
        <f>'6d-AtRisk_WtCalc'!AX36</f>
        <v>136798528</v>
      </c>
      <c r="H82" s="218">
        <f>'6d-AtRisk_WtCalc'!BJ36</f>
        <v>134581207</v>
      </c>
      <c r="I82" s="218">
        <f>'6d-AtRisk_WtCalc'!BV36</f>
        <v>126502335</v>
      </c>
      <c r="J82" s="218">
        <f>'6d-AtRisk_WtCalc'!CH36</f>
        <v>126978543</v>
      </c>
      <c r="K82" s="218">
        <f>'6d-AtRisk_WtCalc'!CT36</f>
        <v>125201021</v>
      </c>
      <c r="L82" s="218">
        <f>'6d-AtRisk_WtCalc'!DF36</f>
        <v>125075631</v>
      </c>
      <c r="M82" s="218">
        <f>'6d-AtRisk_WtCalc'!DR36</f>
        <v>117516216</v>
      </c>
      <c r="N82" s="1015">
        <f>'6d-AtRisk_WtCalc'!ED36</f>
        <v>110127308</v>
      </c>
      <c r="T82">
        <v>36</v>
      </c>
    </row>
    <row r="83" spans="2:20" x14ac:dyDescent="0.25">
      <c r="B83" s="204">
        <v>4</v>
      </c>
      <c r="C83" s="33" t="s">
        <v>84</v>
      </c>
      <c r="D83" s="218">
        <f>'6d-AtRisk_WtCalc'!N46</f>
        <v>18836533</v>
      </c>
      <c r="E83" s="218">
        <f>'6d-AtRisk_WtCalc'!Z46</f>
        <v>19227920</v>
      </c>
      <c r="F83" s="218">
        <f>'6d-AtRisk_WtCalc'!AL46</f>
        <v>21278419</v>
      </c>
      <c r="G83" s="218">
        <f>'6d-AtRisk_WtCalc'!AX46</f>
        <v>21047810</v>
      </c>
      <c r="H83" s="218">
        <f>'6d-AtRisk_WtCalc'!BJ46</f>
        <v>20647343</v>
      </c>
      <c r="I83" s="218">
        <f>'6d-AtRisk_WtCalc'!BV46</f>
        <v>20318157</v>
      </c>
      <c r="J83" s="218">
        <f>'6d-AtRisk_WtCalc'!CH46</f>
        <v>21039955</v>
      </c>
      <c r="K83" s="218">
        <f>'6d-AtRisk_WtCalc'!CT46</f>
        <v>21430453</v>
      </c>
      <c r="L83" s="218">
        <f>'6d-AtRisk_WtCalc'!DF46</f>
        <v>20377645</v>
      </c>
      <c r="M83" s="218">
        <f>'6d-AtRisk_WtCalc'!DR46</f>
        <v>22845795</v>
      </c>
      <c r="N83" s="1015">
        <f>'6d-AtRisk_WtCalc'!ED46</f>
        <v>21453295</v>
      </c>
      <c r="T83">
        <v>46</v>
      </c>
    </row>
    <row r="84" spans="2:20" x14ac:dyDescent="0.25">
      <c r="B84" s="204">
        <v>5</v>
      </c>
      <c r="C84" s="33" t="s">
        <v>85</v>
      </c>
      <c r="D84" s="218">
        <f>'6d-AtRisk_WtCalc'!N56</f>
        <v>22908953</v>
      </c>
      <c r="E84" s="218">
        <f>'6d-AtRisk_WtCalc'!Z56</f>
        <v>23264710</v>
      </c>
      <c r="F84" s="218">
        <f>'6d-AtRisk_WtCalc'!AL56</f>
        <v>26016629</v>
      </c>
      <c r="G84" s="218">
        <f>'6d-AtRisk_WtCalc'!AX56</f>
        <v>25238179</v>
      </c>
      <c r="H84" s="218">
        <f>'6d-AtRisk_WtCalc'!BJ56</f>
        <v>23899886</v>
      </c>
      <c r="I84" s="218">
        <f>'6d-AtRisk_WtCalc'!BV56</f>
        <v>20496765</v>
      </c>
      <c r="J84" s="218">
        <f>'6d-AtRisk_WtCalc'!CH56</f>
        <v>17338054</v>
      </c>
      <c r="K84" s="218">
        <f>'6d-AtRisk_WtCalc'!CT56</f>
        <v>17053280</v>
      </c>
      <c r="L84" s="218">
        <f>'6d-AtRisk_WtCalc'!DF56</f>
        <v>17860436</v>
      </c>
      <c r="M84" s="218">
        <f>'6d-AtRisk_WtCalc'!DR56</f>
        <v>16608147</v>
      </c>
      <c r="N84" s="1015">
        <f>'6d-AtRisk_WtCalc'!ED56</f>
        <v>15439815</v>
      </c>
      <c r="T84">
        <v>56</v>
      </c>
    </row>
    <row r="85" spans="2:20" x14ac:dyDescent="0.25">
      <c r="B85" s="204">
        <v>6</v>
      </c>
      <c r="C85" s="33" t="s">
        <v>86</v>
      </c>
      <c r="D85" s="218">
        <f>'6d-AtRisk_WtCalc'!N66</f>
        <v>3480795</v>
      </c>
      <c r="E85" s="218">
        <f>'6d-AtRisk_WtCalc'!Z66</f>
        <v>2873779</v>
      </c>
      <c r="F85" s="218">
        <f>'6d-AtRisk_WtCalc'!AL66</f>
        <v>2955622</v>
      </c>
      <c r="G85" s="218">
        <f>'6d-AtRisk_WtCalc'!AX66</f>
        <v>3603253</v>
      </c>
      <c r="H85" s="218">
        <f>'6d-AtRisk_WtCalc'!BJ66</f>
        <v>3343330</v>
      </c>
      <c r="I85" s="218">
        <f>'6d-AtRisk_WtCalc'!BV66</f>
        <v>3012779</v>
      </c>
      <c r="J85" s="218">
        <f>'6d-AtRisk_WtCalc'!CH66</f>
        <v>3550610</v>
      </c>
      <c r="K85" s="218">
        <f>'6d-AtRisk_WtCalc'!CT66</f>
        <v>4000268</v>
      </c>
      <c r="L85" s="218">
        <f>'6d-AtRisk_WtCalc'!DF66</f>
        <v>3191936</v>
      </c>
      <c r="M85" s="218">
        <f>'6d-AtRisk_WtCalc'!DR66</f>
        <v>2796305</v>
      </c>
      <c r="N85" s="1015">
        <f>'6d-AtRisk_WtCalc'!ED66</f>
        <v>3822520</v>
      </c>
      <c r="T85">
        <v>66</v>
      </c>
    </row>
    <row r="86" spans="2:20" x14ac:dyDescent="0.25">
      <c r="B86" s="204">
        <v>7</v>
      </c>
      <c r="C86" s="33" t="s">
        <v>87</v>
      </c>
      <c r="D86" s="218">
        <f>'6d-AtRisk_WtCalc'!N76</f>
        <v>10276559</v>
      </c>
      <c r="E86" s="218">
        <f>'6d-AtRisk_WtCalc'!Z76</f>
        <v>10505364</v>
      </c>
      <c r="F86" s="218">
        <f>'6d-AtRisk_WtCalc'!AL76</f>
        <v>13541278</v>
      </c>
      <c r="G86" s="218">
        <f>'6d-AtRisk_WtCalc'!AX76</f>
        <v>12755304</v>
      </c>
      <c r="H86" s="218">
        <f>'6d-AtRisk_WtCalc'!BJ76</f>
        <v>11723896</v>
      </c>
      <c r="I86" s="218">
        <f>'6d-AtRisk_WtCalc'!BV76</f>
        <v>12156215</v>
      </c>
      <c r="J86" s="218">
        <f>'6d-AtRisk_WtCalc'!CH76</f>
        <v>10415451</v>
      </c>
      <c r="K86" s="218">
        <f>'6d-AtRisk_WtCalc'!CT76</f>
        <v>9975223</v>
      </c>
      <c r="L86" s="218">
        <f>'6d-AtRisk_WtCalc'!DF76</f>
        <v>13071521</v>
      </c>
      <c r="M86" s="218">
        <f>'6d-AtRisk_WtCalc'!DR76</f>
        <v>14146946</v>
      </c>
      <c r="N86" s="1015">
        <f>'6d-AtRisk_WtCalc'!ED76</f>
        <v>13684245</v>
      </c>
      <c r="T86">
        <v>76</v>
      </c>
    </row>
    <row r="87" spans="2:20" x14ac:dyDescent="0.25">
      <c r="B87" s="204">
        <v>8</v>
      </c>
      <c r="C87" s="33" t="s">
        <v>88</v>
      </c>
      <c r="D87" s="218">
        <f>'6d-AtRisk_WtCalc'!N86</f>
        <v>3470333</v>
      </c>
      <c r="E87" s="218">
        <f>'6d-AtRisk_WtCalc'!Z86</f>
        <v>3493680</v>
      </c>
      <c r="F87" s="218">
        <f>'6d-AtRisk_WtCalc'!AL86</f>
        <v>3073373</v>
      </c>
      <c r="G87" s="218">
        <f>'6d-AtRisk_WtCalc'!AX86</f>
        <v>3360355</v>
      </c>
      <c r="H87" s="218">
        <f>'6d-AtRisk_WtCalc'!BJ86</f>
        <v>2585146</v>
      </c>
      <c r="I87" s="218">
        <f>'6d-AtRisk_WtCalc'!BV86</f>
        <v>2273540</v>
      </c>
      <c r="J87" s="218">
        <f>'6d-AtRisk_WtCalc'!CH86</f>
        <v>2137846</v>
      </c>
      <c r="K87" s="218">
        <f>'6d-AtRisk_WtCalc'!CT86</f>
        <v>1914993</v>
      </c>
      <c r="L87" s="218">
        <f>'6d-AtRisk_WtCalc'!DF86</f>
        <v>2886298</v>
      </c>
      <c r="M87" s="218">
        <f>'6d-AtRisk_WtCalc'!DR86</f>
        <v>2953817</v>
      </c>
      <c r="N87" s="1015">
        <f>'6d-AtRisk_WtCalc'!ED86</f>
        <v>2651174</v>
      </c>
      <c r="T87">
        <v>86</v>
      </c>
    </row>
    <row r="88" spans="2:20" x14ac:dyDescent="0.25">
      <c r="B88" s="204">
        <v>9</v>
      </c>
      <c r="C88" s="33" t="s">
        <v>89</v>
      </c>
      <c r="D88" s="218">
        <f>'6d-AtRisk_WtCalc'!N96</f>
        <v>636864</v>
      </c>
      <c r="E88" s="218">
        <f>'6d-AtRisk_WtCalc'!Z96</f>
        <v>449339</v>
      </c>
      <c r="F88" s="218">
        <f>'6d-AtRisk_WtCalc'!AL96</f>
        <v>358415</v>
      </c>
      <c r="G88" s="218">
        <f>'6d-AtRisk_WtCalc'!AX96</f>
        <v>276666</v>
      </c>
      <c r="H88" s="218">
        <f>'6d-AtRisk_WtCalc'!BJ96</f>
        <v>375305</v>
      </c>
      <c r="I88" s="218">
        <f>'6d-AtRisk_WtCalc'!BV96</f>
        <v>201910</v>
      </c>
      <c r="J88" s="218">
        <f>'6d-AtRisk_WtCalc'!CH96</f>
        <v>327567</v>
      </c>
      <c r="K88" s="218">
        <f>'6d-AtRisk_WtCalc'!CT96</f>
        <v>418649</v>
      </c>
      <c r="L88" s="218">
        <f>'6d-AtRisk_WtCalc'!DF96</f>
        <v>192974</v>
      </c>
      <c r="M88" s="218">
        <f>'6d-AtRisk_WtCalc'!DR96</f>
        <v>400990</v>
      </c>
      <c r="N88" s="1015">
        <f>'6d-AtRisk_WtCalc'!ED96</f>
        <v>638332</v>
      </c>
      <c r="T88">
        <v>96</v>
      </c>
    </row>
    <row r="89" spans="2:20" x14ac:dyDescent="0.25">
      <c r="B89" s="204">
        <v>10</v>
      </c>
      <c r="C89" s="33" t="s">
        <v>90</v>
      </c>
      <c r="D89" s="218">
        <f>'6d-AtRisk_WtCalc'!N106</f>
        <v>1538525</v>
      </c>
      <c r="E89" s="218">
        <f>'6d-AtRisk_WtCalc'!Z106</f>
        <v>1626082</v>
      </c>
      <c r="F89" s="218">
        <f>'6d-AtRisk_WtCalc'!AL106</f>
        <v>911360</v>
      </c>
      <c r="G89" s="218">
        <f>'6d-AtRisk_WtCalc'!AX106</f>
        <v>1054617</v>
      </c>
      <c r="H89" s="218">
        <f>'6d-AtRisk_WtCalc'!BJ106</f>
        <v>867542</v>
      </c>
      <c r="I89" s="218">
        <f>'6d-AtRisk_WtCalc'!BV106</f>
        <v>1511582</v>
      </c>
      <c r="J89" s="218">
        <f>'6d-AtRisk_WtCalc'!CH106</f>
        <v>789136</v>
      </c>
      <c r="K89" s="218">
        <f>'6d-AtRisk_WtCalc'!CT106</f>
        <v>820755</v>
      </c>
      <c r="L89" s="218">
        <f>'6d-AtRisk_WtCalc'!DF106</f>
        <v>745097</v>
      </c>
      <c r="M89" s="218">
        <f>'6d-AtRisk_WtCalc'!DR106</f>
        <v>665514</v>
      </c>
      <c r="N89" s="1015">
        <f>'6d-AtRisk_WtCalc'!ED106</f>
        <v>711532</v>
      </c>
      <c r="T89">
        <v>106</v>
      </c>
    </row>
    <row r="90" spans="2:20" x14ac:dyDescent="0.25">
      <c r="B90" s="204">
        <v>12</v>
      </c>
      <c r="C90" s="33" t="s">
        <v>91</v>
      </c>
      <c r="D90" s="218">
        <f>'6d-AtRisk_WtCalc'!N116</f>
        <v>11981960</v>
      </c>
      <c r="E90" s="218">
        <f>'6d-AtRisk_WtCalc'!Z116</f>
        <v>14286858</v>
      </c>
      <c r="F90" s="218">
        <f>'6d-AtRisk_WtCalc'!AL116</f>
        <v>11807492</v>
      </c>
      <c r="G90" s="218">
        <f>'6d-AtRisk_WtCalc'!AX116</f>
        <v>10581716</v>
      </c>
      <c r="H90" s="218">
        <f>'6d-AtRisk_WtCalc'!BJ116</f>
        <v>9134672</v>
      </c>
      <c r="I90" s="218">
        <f>'6d-AtRisk_WtCalc'!BV116</f>
        <v>9971910</v>
      </c>
      <c r="J90" s="218">
        <f>'6d-AtRisk_WtCalc'!CH116</f>
        <v>8398263</v>
      </c>
      <c r="K90" s="218">
        <f>'6d-AtRisk_WtCalc'!CT116</f>
        <v>8874763</v>
      </c>
      <c r="L90" s="218">
        <f>'6d-AtRisk_WtCalc'!DF116</f>
        <v>8558496</v>
      </c>
      <c r="M90" s="218">
        <f>'6d-AtRisk_WtCalc'!DR116</f>
        <v>9192920</v>
      </c>
      <c r="N90" s="1015">
        <f>'6d-AtRisk_WtCalc'!ED116</f>
        <v>10264408</v>
      </c>
      <c r="T90">
        <v>116</v>
      </c>
    </row>
    <row r="91" spans="2:20" x14ac:dyDescent="0.25">
      <c r="B91" s="204">
        <v>13</v>
      </c>
      <c r="C91" s="33" t="s">
        <v>92</v>
      </c>
      <c r="D91" s="218">
        <f>'6d-AtRisk_WtCalc'!N126</f>
        <v>1162970</v>
      </c>
      <c r="E91" s="218">
        <f>'6d-AtRisk_WtCalc'!Z126</f>
        <v>953044</v>
      </c>
      <c r="F91" s="218">
        <f>'6d-AtRisk_WtCalc'!AL126</f>
        <v>741316</v>
      </c>
      <c r="G91" s="218">
        <f>'6d-AtRisk_WtCalc'!AX126</f>
        <v>941659</v>
      </c>
      <c r="H91" s="218">
        <f>'6d-AtRisk_WtCalc'!BJ126</f>
        <v>682905</v>
      </c>
      <c r="I91" s="218">
        <f>'6d-AtRisk_WtCalc'!BV126</f>
        <v>549872</v>
      </c>
      <c r="J91" s="218">
        <f>'6d-AtRisk_WtCalc'!CH126</f>
        <v>519570</v>
      </c>
      <c r="K91" s="218">
        <f>'6d-AtRisk_WtCalc'!CT126</f>
        <v>610452</v>
      </c>
      <c r="L91" s="218">
        <f>'6d-AtRisk_WtCalc'!DF126</f>
        <v>644224</v>
      </c>
      <c r="M91" s="218">
        <f>'6d-AtRisk_WtCalc'!DR126</f>
        <v>835856</v>
      </c>
      <c r="N91" s="1015">
        <f>'6d-AtRisk_WtCalc'!ED126</f>
        <v>1017471</v>
      </c>
      <c r="T91">
        <v>126</v>
      </c>
    </row>
    <row r="92" spans="2:20" x14ac:dyDescent="0.25">
      <c r="B92" s="204">
        <v>14</v>
      </c>
      <c r="C92" s="33" t="s">
        <v>93</v>
      </c>
      <c r="D92" s="218">
        <f>'6d-AtRisk_WtCalc'!N136</f>
        <v>2644832</v>
      </c>
      <c r="E92" s="218">
        <f>'6d-AtRisk_WtCalc'!Z136</f>
        <v>2890699</v>
      </c>
      <c r="F92" s="218">
        <f>'6d-AtRisk_WtCalc'!AL136</f>
        <v>3444276</v>
      </c>
      <c r="G92" s="218">
        <f>'6d-AtRisk_WtCalc'!AX136</f>
        <v>3158477</v>
      </c>
      <c r="H92" s="218">
        <f>'6d-AtRisk_WtCalc'!BJ136</f>
        <v>3599682</v>
      </c>
      <c r="I92" s="218">
        <f>'6d-AtRisk_WtCalc'!BV136</f>
        <v>3095447</v>
      </c>
      <c r="J92" s="218">
        <f>'6d-AtRisk_WtCalc'!CH136</f>
        <v>3046605</v>
      </c>
      <c r="K92" s="218">
        <f>'6d-AtRisk_WtCalc'!CT136</f>
        <v>2871450</v>
      </c>
      <c r="L92" s="218">
        <f>'6d-AtRisk_WtCalc'!DF136</f>
        <v>2613975</v>
      </c>
      <c r="M92" s="218">
        <f>'6d-AtRisk_WtCalc'!DR136</f>
        <v>2590629</v>
      </c>
      <c r="N92" s="1015">
        <f>'6d-AtRisk_WtCalc'!ED136</f>
        <v>2187936</v>
      </c>
      <c r="T92">
        <v>136</v>
      </c>
    </row>
    <row r="93" spans="2:20" x14ac:dyDescent="0.25">
      <c r="B93" s="204">
        <v>15</v>
      </c>
      <c r="C93" s="33" t="s">
        <v>94</v>
      </c>
      <c r="D93" s="218">
        <f>'6d-AtRisk_WtCalc'!N146</f>
        <v>290570</v>
      </c>
      <c r="E93" s="218">
        <f>'6d-AtRisk_WtCalc'!Z146</f>
        <v>420665</v>
      </c>
      <c r="F93" s="218">
        <f>'6d-AtRisk_WtCalc'!AL146</f>
        <v>653110</v>
      </c>
      <c r="G93" s="218">
        <f>'6d-AtRisk_WtCalc'!AX146</f>
        <v>521462</v>
      </c>
      <c r="H93" s="218">
        <f>'6d-AtRisk_WtCalc'!BJ146</f>
        <v>483791</v>
      </c>
      <c r="I93" s="218">
        <f>'6d-AtRisk_WtCalc'!BV146</f>
        <v>228247</v>
      </c>
      <c r="J93" s="218">
        <f>'6d-AtRisk_WtCalc'!CH146</f>
        <v>263539</v>
      </c>
      <c r="K93" s="218">
        <f>'6d-AtRisk_WtCalc'!CT146</f>
        <v>414998</v>
      </c>
      <c r="L93" s="218">
        <f>'6d-AtRisk_WtCalc'!DF146</f>
        <v>382235</v>
      </c>
      <c r="M93" s="218">
        <f>'6d-AtRisk_WtCalc'!DR146</f>
        <v>203222</v>
      </c>
      <c r="N93" s="1015">
        <f>'6d-AtRisk_WtCalc'!ED146</f>
        <v>268333</v>
      </c>
      <c r="T93">
        <v>146</v>
      </c>
    </row>
    <row r="94" spans="2:20" x14ac:dyDescent="0.25">
      <c r="B94" s="204">
        <v>16</v>
      </c>
      <c r="C94" s="33" t="s">
        <v>95</v>
      </c>
      <c r="D94" s="218">
        <f>'6d-AtRisk_WtCalc'!N156</f>
        <v>1285993</v>
      </c>
      <c r="E94" s="218">
        <f>'6d-AtRisk_WtCalc'!Z156</f>
        <v>1581043</v>
      </c>
      <c r="F94" s="218">
        <f>'6d-AtRisk_WtCalc'!AL156</f>
        <v>1223519</v>
      </c>
      <c r="G94" s="218">
        <f>'6d-AtRisk_WtCalc'!AX156</f>
        <v>1384122</v>
      </c>
      <c r="H94" s="218">
        <f>'6d-AtRisk_WtCalc'!BJ156</f>
        <v>1383145</v>
      </c>
      <c r="I94" s="218">
        <f>'6d-AtRisk_WtCalc'!BV156</f>
        <v>1161990</v>
      </c>
      <c r="J94" s="218">
        <f>'6d-AtRisk_WtCalc'!CH156</f>
        <v>1320193</v>
      </c>
      <c r="K94" s="218">
        <f>'6d-AtRisk_WtCalc'!CT156</f>
        <v>1053527</v>
      </c>
      <c r="L94" s="218">
        <f>'6d-AtRisk_WtCalc'!DF156</f>
        <v>997336</v>
      </c>
      <c r="M94" s="218">
        <f>'6d-AtRisk_WtCalc'!DR156</f>
        <v>1538404</v>
      </c>
      <c r="N94" s="1015">
        <f>'6d-AtRisk_WtCalc'!ED156</f>
        <v>1123240</v>
      </c>
      <c r="T94">
        <v>156</v>
      </c>
    </row>
    <row r="95" spans="2:20" x14ac:dyDescent="0.25">
      <c r="B95" s="204">
        <v>17</v>
      </c>
      <c r="C95" s="33" t="s">
        <v>96</v>
      </c>
      <c r="D95" s="218">
        <f>'6d-AtRisk_WtCalc'!N166</f>
        <v>2278743</v>
      </c>
      <c r="E95" s="218">
        <f>'6d-AtRisk_WtCalc'!Z166</f>
        <v>2318619</v>
      </c>
      <c r="F95" s="218">
        <f>'6d-AtRisk_WtCalc'!AL166</f>
        <v>1823129</v>
      </c>
      <c r="G95" s="218">
        <f>'6d-AtRisk_WtCalc'!AX166</f>
        <v>1769678</v>
      </c>
      <c r="H95" s="218">
        <f>'6d-AtRisk_WtCalc'!BJ166</f>
        <v>1677144</v>
      </c>
      <c r="I95" s="218">
        <f>'6d-AtRisk_WtCalc'!BV166</f>
        <v>1537455</v>
      </c>
      <c r="J95" s="218">
        <f>'6d-AtRisk_WtCalc'!CH166</f>
        <v>1166558</v>
      </c>
      <c r="K95" s="218">
        <f>'6d-AtRisk_WtCalc'!CT166</f>
        <v>1510857</v>
      </c>
      <c r="L95" s="218">
        <f>'6d-AtRisk_WtCalc'!DF166</f>
        <v>1148368</v>
      </c>
      <c r="M95" s="218">
        <f>'6d-AtRisk_WtCalc'!DR166</f>
        <v>1052392</v>
      </c>
      <c r="N95" s="1015">
        <f>'6d-AtRisk_WtCalc'!ED166</f>
        <v>952497</v>
      </c>
      <c r="T95">
        <v>166</v>
      </c>
    </row>
    <row r="96" spans="2:20" x14ac:dyDescent="0.25">
      <c r="B96" s="204">
        <v>18</v>
      </c>
      <c r="C96" s="33" t="s">
        <v>97</v>
      </c>
      <c r="D96" s="218">
        <f>'6d-AtRisk_WtCalc'!N176</f>
        <v>44137937</v>
      </c>
      <c r="E96" s="218">
        <f>'6d-AtRisk_WtCalc'!Z176</f>
        <v>37414862</v>
      </c>
      <c r="F96" s="218">
        <f>'6d-AtRisk_WtCalc'!AL176</f>
        <v>45815428</v>
      </c>
      <c r="G96" s="218">
        <f>'6d-AtRisk_WtCalc'!AX176</f>
        <v>37077720</v>
      </c>
      <c r="H96" s="218">
        <f>'6d-AtRisk_WtCalc'!BJ176</f>
        <v>37602503</v>
      </c>
      <c r="I96" s="218">
        <f>'6d-AtRisk_WtCalc'!BV176</f>
        <v>36826368</v>
      </c>
      <c r="J96" s="218">
        <f>'6d-AtRisk_WtCalc'!CH176</f>
        <v>30740024</v>
      </c>
      <c r="K96" s="218">
        <f>'6d-AtRisk_WtCalc'!CT176</f>
        <v>29887424</v>
      </c>
      <c r="L96" s="218">
        <f>'6d-AtRisk_WtCalc'!DF176</f>
        <v>28622236</v>
      </c>
      <c r="M96" s="218">
        <f>'6d-AtRisk_WtCalc'!DR176</f>
        <v>26340439</v>
      </c>
      <c r="N96" s="1015">
        <f>'6d-AtRisk_WtCalc'!ED176</f>
        <v>24206887</v>
      </c>
      <c r="T96">
        <v>176</v>
      </c>
    </row>
    <row r="97" spans="2:20" x14ac:dyDescent="0.25">
      <c r="B97" s="204">
        <v>19</v>
      </c>
      <c r="C97" s="33" t="s">
        <v>98</v>
      </c>
      <c r="D97" s="218">
        <f>'6d-AtRisk_WtCalc'!N186</f>
        <v>4224690</v>
      </c>
      <c r="E97" s="218">
        <f>'6d-AtRisk_WtCalc'!Z186</f>
        <v>2811558</v>
      </c>
      <c r="F97" s="218">
        <f>'6d-AtRisk_WtCalc'!AL186</f>
        <v>3908254</v>
      </c>
      <c r="G97" s="218">
        <f>'6d-AtRisk_WtCalc'!AX186</f>
        <v>5045137</v>
      </c>
      <c r="H97" s="218">
        <f>'6d-AtRisk_WtCalc'!BJ186</f>
        <v>4923346</v>
      </c>
      <c r="I97" s="218">
        <f>'6d-AtRisk_WtCalc'!BV186</f>
        <v>5472268</v>
      </c>
      <c r="J97" s="218">
        <f>'6d-AtRisk_WtCalc'!CH186</f>
        <v>4525144</v>
      </c>
      <c r="K97" s="218">
        <f>'6d-AtRisk_WtCalc'!CT186</f>
        <v>3525644</v>
      </c>
      <c r="L97" s="218">
        <f>'6d-AtRisk_WtCalc'!DF186</f>
        <v>3399826</v>
      </c>
      <c r="M97" s="218">
        <f>'6d-AtRisk_WtCalc'!DR186</f>
        <v>3323681</v>
      </c>
      <c r="N97" s="1015">
        <f>'6d-AtRisk_WtCalc'!ED186</f>
        <v>3812473</v>
      </c>
      <c r="T97">
        <v>186</v>
      </c>
    </row>
    <row r="98" spans="2:20" x14ac:dyDescent="0.25">
      <c r="B98" s="204">
        <v>20</v>
      </c>
      <c r="C98" s="33" t="s">
        <v>99</v>
      </c>
      <c r="D98" s="218">
        <f>'6d-AtRisk_WtCalc'!N196</f>
        <v>1531932</v>
      </c>
      <c r="E98" s="218">
        <f>'6d-AtRisk_WtCalc'!Z196</f>
        <v>1975897</v>
      </c>
      <c r="F98" s="218">
        <f>'6d-AtRisk_WtCalc'!AL196</f>
        <v>1193293</v>
      </c>
      <c r="G98" s="218">
        <f>'6d-AtRisk_WtCalc'!AX196</f>
        <v>1505928</v>
      </c>
      <c r="H98" s="218">
        <f>'6d-AtRisk_WtCalc'!BJ196</f>
        <v>851611</v>
      </c>
      <c r="I98" s="218">
        <f>'6d-AtRisk_WtCalc'!BV196</f>
        <v>602111</v>
      </c>
      <c r="J98" s="218">
        <f>'6d-AtRisk_WtCalc'!CH196</f>
        <v>1242873</v>
      </c>
      <c r="K98" s="218">
        <f>'6d-AtRisk_WtCalc'!CT196</f>
        <v>1245750</v>
      </c>
      <c r="L98" s="218">
        <f>'6d-AtRisk_WtCalc'!DF196</f>
        <v>1564462</v>
      </c>
      <c r="M98" s="218">
        <f>'6d-AtRisk_WtCalc'!DR196</f>
        <v>927628</v>
      </c>
      <c r="N98" s="1015">
        <f>'6d-AtRisk_WtCalc'!ED196</f>
        <v>1132465</v>
      </c>
      <c r="T98">
        <v>196</v>
      </c>
    </row>
    <row r="99" spans="2:20" x14ac:dyDescent="0.25">
      <c r="B99" s="204">
        <v>21</v>
      </c>
      <c r="C99" s="33" t="s">
        <v>100</v>
      </c>
      <c r="D99" s="218">
        <f>'6d-AtRisk_WtCalc'!N206</f>
        <v>363553</v>
      </c>
      <c r="E99" s="218">
        <f>'6d-AtRisk_WtCalc'!Z206</f>
        <v>548090</v>
      </c>
      <c r="F99" s="218">
        <f>'6d-AtRisk_WtCalc'!AL206</f>
        <v>589660</v>
      </c>
      <c r="G99" s="218">
        <f>'6d-AtRisk_WtCalc'!AX206</f>
        <v>509026</v>
      </c>
      <c r="H99" s="218">
        <f>'6d-AtRisk_WtCalc'!BJ206</f>
        <v>914705</v>
      </c>
      <c r="I99" s="218">
        <f>'6d-AtRisk_WtCalc'!BV206</f>
        <v>409585</v>
      </c>
      <c r="J99" s="218">
        <f>'6d-AtRisk_WtCalc'!CH206</f>
        <v>615496</v>
      </c>
      <c r="K99" s="218">
        <f>'6d-AtRisk_WtCalc'!CT206</f>
        <v>174806</v>
      </c>
      <c r="L99" s="218">
        <f>'6d-AtRisk_WtCalc'!DF206</f>
        <v>729781</v>
      </c>
      <c r="M99" s="218">
        <f>'6d-AtRisk_WtCalc'!DR206</f>
        <v>1049195</v>
      </c>
      <c r="N99" s="1015">
        <f>'6d-AtRisk_WtCalc'!ED206</f>
        <v>611020</v>
      </c>
      <c r="T99">
        <v>206</v>
      </c>
    </row>
    <row r="100" spans="2:20" x14ac:dyDescent="0.25">
      <c r="B100" s="204">
        <v>22</v>
      </c>
      <c r="C100" s="33" t="s">
        <v>101</v>
      </c>
      <c r="D100" s="218">
        <f>'6d-AtRisk_WtCalc'!N216</f>
        <v>1958703</v>
      </c>
      <c r="E100" s="218">
        <f>'6d-AtRisk_WtCalc'!Z216</f>
        <v>1717378</v>
      </c>
      <c r="F100" s="218">
        <f>'6d-AtRisk_WtCalc'!AL216</f>
        <v>1988779</v>
      </c>
      <c r="G100" s="218">
        <f>'6d-AtRisk_WtCalc'!AX216</f>
        <v>1963454</v>
      </c>
      <c r="H100" s="218">
        <f>'6d-AtRisk_WtCalc'!BJ216</f>
        <v>2701661</v>
      </c>
      <c r="I100" s="218">
        <f>'6d-AtRisk_WtCalc'!BV216</f>
        <v>2218110</v>
      </c>
      <c r="J100" s="218">
        <f>'6d-AtRisk_WtCalc'!CH216</f>
        <v>1592817</v>
      </c>
      <c r="K100" s="218">
        <f>'6d-AtRisk_WtCalc'!CT216</f>
        <v>1514240</v>
      </c>
      <c r="L100" s="218">
        <f>'6d-AtRisk_WtCalc'!DF216</f>
        <v>1573051</v>
      </c>
      <c r="M100" s="218">
        <f>'6d-AtRisk_WtCalc'!DR216</f>
        <v>1758052</v>
      </c>
      <c r="N100" s="1015">
        <f>'6d-AtRisk_WtCalc'!ED216</f>
        <v>2210956</v>
      </c>
      <c r="T100">
        <v>216</v>
      </c>
    </row>
    <row r="101" spans="2:20" x14ac:dyDescent="0.25">
      <c r="B101" s="204">
        <v>23</v>
      </c>
      <c r="C101" s="33" t="s">
        <v>103</v>
      </c>
      <c r="D101" s="218">
        <f>'6d-AtRisk_WtCalc'!N226</f>
        <v>7579964</v>
      </c>
      <c r="E101" s="218">
        <f>'6d-AtRisk_WtCalc'!Z226</f>
        <v>8664933</v>
      </c>
      <c r="F101" s="218">
        <f>'6d-AtRisk_WtCalc'!AL226</f>
        <v>10182786</v>
      </c>
      <c r="G101" s="218">
        <f>'6d-AtRisk_WtCalc'!AX226</f>
        <v>8605671</v>
      </c>
      <c r="H101" s="218">
        <f>'6d-AtRisk_WtCalc'!BJ226</f>
        <v>12152620</v>
      </c>
      <c r="I101" s="218">
        <f>'6d-AtRisk_WtCalc'!BV226</f>
        <v>9427481</v>
      </c>
      <c r="J101" s="218">
        <f>'6d-AtRisk_WtCalc'!CH226</f>
        <v>9116429</v>
      </c>
      <c r="K101" s="218">
        <f>'6d-AtRisk_WtCalc'!CT226</f>
        <v>9129007</v>
      </c>
      <c r="L101" s="218">
        <f>'6d-AtRisk_WtCalc'!DF226</f>
        <v>7098108</v>
      </c>
      <c r="M101" s="218">
        <f>'6d-AtRisk_WtCalc'!DR226</f>
        <v>9530329</v>
      </c>
      <c r="N101" s="1015">
        <f>'6d-AtRisk_WtCalc'!ED226</f>
        <v>8158922</v>
      </c>
      <c r="T101">
        <v>236</v>
      </c>
    </row>
    <row r="102" spans="2:20" x14ac:dyDescent="0.25">
      <c r="B102" s="204">
        <v>24</v>
      </c>
      <c r="C102" s="33" t="s">
        <v>104</v>
      </c>
      <c r="D102" s="218">
        <f>'6d-AtRisk_WtCalc'!N236</f>
        <v>6469619</v>
      </c>
      <c r="E102" s="218">
        <f>'6d-AtRisk_WtCalc'!Z236</f>
        <v>4888517</v>
      </c>
      <c r="F102" s="218">
        <f>'6d-AtRisk_WtCalc'!AL236</f>
        <v>5785297</v>
      </c>
      <c r="G102" s="218">
        <f>'6d-AtRisk_WtCalc'!AX236</f>
        <v>4895764</v>
      </c>
      <c r="H102" s="218">
        <f>'6d-AtRisk_WtCalc'!BJ236</f>
        <v>3827824</v>
      </c>
      <c r="I102" s="218">
        <f>'6d-AtRisk_WtCalc'!BV236</f>
        <v>3059850</v>
      </c>
      <c r="J102" s="218">
        <f>'6d-AtRisk_WtCalc'!CH236</f>
        <v>2535937</v>
      </c>
      <c r="K102" s="218">
        <f>'6d-AtRisk_WtCalc'!CT236</f>
        <v>3094131</v>
      </c>
      <c r="L102" s="218">
        <f>'6d-AtRisk_WtCalc'!DF236</f>
        <v>2364148</v>
      </c>
      <c r="M102" s="218">
        <f>'6d-AtRisk_WtCalc'!DR236</f>
        <v>2778459</v>
      </c>
      <c r="N102" s="1015">
        <f>'6d-AtRisk_WtCalc'!ED236</f>
        <v>2296244</v>
      </c>
      <c r="T102">
        <v>246</v>
      </c>
    </row>
    <row r="103" spans="2:20" x14ac:dyDescent="0.25">
      <c r="B103" s="204">
        <v>25</v>
      </c>
      <c r="C103" s="33" t="s">
        <v>102</v>
      </c>
      <c r="D103" s="218">
        <f>'6d-AtRisk_WtCalc'!N246</f>
        <v>967519</v>
      </c>
      <c r="E103" s="218">
        <f>'6d-AtRisk_WtCalc'!Z246</f>
        <v>961963</v>
      </c>
      <c r="F103" s="218">
        <f>'6d-AtRisk_WtCalc'!AL246</f>
        <v>943627</v>
      </c>
      <c r="G103" s="218">
        <f>'6d-AtRisk_WtCalc'!AX246</f>
        <v>787537</v>
      </c>
      <c r="H103" s="218">
        <f>'6d-AtRisk_WtCalc'!BJ246</f>
        <v>1017057</v>
      </c>
      <c r="I103" s="218">
        <f>'6d-AtRisk_WtCalc'!BV246</f>
        <v>784352</v>
      </c>
      <c r="J103" s="218">
        <f>'6d-AtRisk_WtCalc'!CH246</f>
        <v>918840</v>
      </c>
      <c r="K103" s="218">
        <f>'6d-AtRisk_WtCalc'!CT246</f>
        <v>891344</v>
      </c>
      <c r="L103" s="218">
        <f>'6d-AtRisk_WtCalc'!DF246</f>
        <v>384177</v>
      </c>
      <c r="M103" s="218">
        <f>'6d-AtRisk_WtCalc'!DR246</f>
        <v>689774</v>
      </c>
      <c r="N103" s="1015">
        <f>'6d-AtRisk_WtCalc'!ED246</f>
        <v>786839</v>
      </c>
      <c r="T103">
        <v>226</v>
      </c>
    </row>
    <row r="107" spans="2:20" x14ac:dyDescent="0.25">
      <c r="B107" s="1322" t="s">
        <v>357</v>
      </c>
      <c r="C107" s="1323"/>
      <c r="D107" s="1323"/>
      <c r="E107" s="1323"/>
      <c r="F107" s="1323"/>
      <c r="G107" s="1323"/>
      <c r="H107" s="1323"/>
      <c r="I107" s="1323"/>
      <c r="J107" s="1323"/>
      <c r="K107" s="1323"/>
      <c r="L107" s="1323"/>
    </row>
    <row r="108" spans="2:20" x14ac:dyDescent="0.25">
      <c r="B108" s="1016" t="s">
        <v>193</v>
      </c>
      <c r="C108" s="1017"/>
      <c r="D108" s="1018">
        <v>2019</v>
      </c>
      <c r="E108" s="1018">
        <v>2020</v>
      </c>
      <c r="F108" s="1018">
        <v>2021</v>
      </c>
      <c r="G108" s="1018">
        <v>2022</v>
      </c>
      <c r="H108" s="1018">
        <v>2023</v>
      </c>
      <c r="I108" s="1018">
        <v>2024</v>
      </c>
      <c r="J108" s="1018">
        <v>2025</v>
      </c>
      <c r="K108" s="1018">
        <v>2026</v>
      </c>
      <c r="L108" s="1018">
        <v>2027</v>
      </c>
    </row>
    <row r="109" spans="2:20" x14ac:dyDescent="0.25">
      <c r="B109" s="206" t="s">
        <v>192</v>
      </c>
      <c r="C109" s="207" t="s">
        <v>51</v>
      </c>
      <c r="D109" s="213">
        <f>SUM(D110:D133)</f>
        <v>370921251.00000006</v>
      </c>
      <c r="E109" s="213">
        <f t="shared" ref="E109:J109" si="18">SUM(E110:E133)</f>
        <v>368512737.99999994</v>
      </c>
      <c r="F109" s="213">
        <f t="shared" si="18"/>
        <v>366466585.66666669</v>
      </c>
      <c r="G109" s="213">
        <f t="shared" si="18"/>
        <v>354092822.66666663</v>
      </c>
      <c r="H109" s="213">
        <f t="shared" si="18"/>
        <v>341309749.66666675</v>
      </c>
      <c r="I109" s="213">
        <f t="shared" si="18"/>
        <v>330741874.66666669</v>
      </c>
      <c r="J109" s="213">
        <f t="shared" si="18"/>
        <v>324191526.66666663</v>
      </c>
      <c r="K109" s="213">
        <f t="shared" ref="K109:L109" si="19">SUM(K110:K133)</f>
        <v>322195768.33333331</v>
      </c>
      <c r="L109" s="213">
        <f t="shared" si="19"/>
        <v>317340565.33333331</v>
      </c>
    </row>
    <row r="110" spans="2:20" x14ac:dyDescent="0.25">
      <c r="B110" s="204">
        <v>1</v>
      </c>
      <c r="C110" s="33" t="s">
        <v>73</v>
      </c>
      <c r="D110" s="218">
        <f t="shared" ref="D110:D133" si="20">AVERAGE(D80:F80)</f>
        <v>9203635.666666666</v>
      </c>
      <c r="E110" s="218">
        <f t="shared" ref="E110:E133" si="21">AVERAGE(E80:G80)</f>
        <v>9359406</v>
      </c>
      <c r="F110" s="218">
        <f t="shared" ref="F110:F133" si="22">AVERAGE(F80:H80)</f>
        <v>9329318</v>
      </c>
      <c r="G110" s="218">
        <f t="shared" ref="G110:G133" si="23">AVERAGE(G80:I80)</f>
        <v>9040656</v>
      </c>
      <c r="H110" s="218">
        <f t="shared" ref="H110:H133" si="24">AVERAGE(H80:J80)</f>
        <v>8611851</v>
      </c>
      <c r="I110" s="218">
        <f t="shared" ref="I110:I133" si="25">AVERAGE(I80:K80)</f>
        <v>8131575.333333333</v>
      </c>
      <c r="J110" s="218">
        <f t="shared" ref="J110:L133" si="26">AVERAGE(J80:L80)</f>
        <v>7372482</v>
      </c>
      <c r="K110" s="218">
        <f t="shared" si="26"/>
        <v>7310537</v>
      </c>
      <c r="L110" s="1015">
        <f t="shared" si="26"/>
        <v>7711596.333333333</v>
      </c>
    </row>
    <row r="111" spans="2:20" x14ac:dyDescent="0.25">
      <c r="B111" s="204">
        <v>2</v>
      </c>
      <c r="C111" s="33" t="s">
        <v>82</v>
      </c>
      <c r="D111" s="218">
        <f t="shared" si="20"/>
        <v>73888477</v>
      </c>
      <c r="E111" s="218">
        <f t="shared" si="21"/>
        <v>72016353</v>
      </c>
      <c r="F111" s="218">
        <f t="shared" si="22"/>
        <v>70181502.666666672</v>
      </c>
      <c r="G111" s="218">
        <f t="shared" si="23"/>
        <v>70493262.333333328</v>
      </c>
      <c r="H111" s="218">
        <f t="shared" si="24"/>
        <v>69573198.666666672</v>
      </c>
      <c r="I111" s="218">
        <f t="shared" si="25"/>
        <v>70606694.666666672</v>
      </c>
      <c r="J111" s="218">
        <f t="shared" si="26"/>
        <v>70927562.666666672</v>
      </c>
      <c r="K111" s="218">
        <f t="shared" si="26"/>
        <v>71938662.666666672</v>
      </c>
      <c r="L111" s="1015">
        <f t="shared" si="26"/>
        <v>72700774.666666672</v>
      </c>
    </row>
    <row r="112" spans="2:20" x14ac:dyDescent="0.25">
      <c r="B112" s="204">
        <v>3</v>
      </c>
      <c r="C112" s="33" t="s">
        <v>83</v>
      </c>
      <c r="D112" s="218">
        <f t="shared" si="20"/>
        <v>138116602</v>
      </c>
      <c r="E112" s="218">
        <f t="shared" si="21"/>
        <v>138072446.66666666</v>
      </c>
      <c r="F112" s="218">
        <f t="shared" si="22"/>
        <v>137384528</v>
      </c>
      <c r="G112" s="218">
        <f t="shared" si="23"/>
        <v>132627356.66666667</v>
      </c>
      <c r="H112" s="218">
        <f t="shared" si="24"/>
        <v>129354028.33333333</v>
      </c>
      <c r="I112" s="218">
        <f t="shared" si="25"/>
        <v>126227299.66666667</v>
      </c>
      <c r="J112" s="218">
        <f t="shared" si="26"/>
        <v>125751731.66666667</v>
      </c>
      <c r="K112" s="218">
        <f t="shared" si="26"/>
        <v>122597622.66666667</v>
      </c>
      <c r="L112" s="1015">
        <f t="shared" si="26"/>
        <v>117573051.66666667</v>
      </c>
    </row>
    <row r="113" spans="2:12" x14ac:dyDescent="0.25">
      <c r="B113" s="204">
        <v>4</v>
      </c>
      <c r="C113" s="33" t="s">
        <v>84</v>
      </c>
      <c r="D113" s="218">
        <f t="shared" si="20"/>
        <v>19780957.333333332</v>
      </c>
      <c r="E113" s="218">
        <f t="shared" si="21"/>
        <v>20518049.666666668</v>
      </c>
      <c r="F113" s="218">
        <f t="shared" si="22"/>
        <v>20991190.666666668</v>
      </c>
      <c r="G113" s="218">
        <f t="shared" si="23"/>
        <v>20671103.333333332</v>
      </c>
      <c r="H113" s="218">
        <f t="shared" si="24"/>
        <v>20668485</v>
      </c>
      <c r="I113" s="218">
        <f t="shared" si="25"/>
        <v>20929521.666666668</v>
      </c>
      <c r="J113" s="218">
        <f t="shared" si="26"/>
        <v>20949351</v>
      </c>
      <c r="K113" s="218">
        <f t="shared" si="26"/>
        <v>21551297.666666668</v>
      </c>
      <c r="L113" s="1015">
        <f t="shared" si="26"/>
        <v>21558911.666666668</v>
      </c>
    </row>
    <row r="114" spans="2:12" x14ac:dyDescent="0.25">
      <c r="B114" s="204">
        <v>5</v>
      </c>
      <c r="C114" s="33" t="s">
        <v>85</v>
      </c>
      <c r="D114" s="218">
        <f t="shared" si="20"/>
        <v>24063430.666666668</v>
      </c>
      <c r="E114" s="218">
        <f t="shared" si="21"/>
        <v>24839839.333333332</v>
      </c>
      <c r="F114" s="218">
        <f t="shared" si="22"/>
        <v>25051564.666666668</v>
      </c>
      <c r="G114" s="218">
        <f t="shared" si="23"/>
        <v>23211610</v>
      </c>
      <c r="H114" s="218">
        <f t="shared" si="24"/>
        <v>20578235</v>
      </c>
      <c r="I114" s="218">
        <f t="shared" si="25"/>
        <v>18296033</v>
      </c>
      <c r="J114" s="218">
        <f t="shared" si="26"/>
        <v>17417256.666666668</v>
      </c>
      <c r="K114" s="218">
        <f t="shared" si="26"/>
        <v>17173954.333333332</v>
      </c>
      <c r="L114" s="1015">
        <f t="shared" si="26"/>
        <v>16636132.666666666</v>
      </c>
    </row>
    <row r="115" spans="2:12" x14ac:dyDescent="0.25">
      <c r="B115" s="204">
        <v>6</v>
      </c>
      <c r="C115" s="33" t="s">
        <v>86</v>
      </c>
      <c r="D115" s="218">
        <f t="shared" si="20"/>
        <v>3103398.6666666665</v>
      </c>
      <c r="E115" s="218">
        <f t="shared" si="21"/>
        <v>3144218</v>
      </c>
      <c r="F115" s="218">
        <f t="shared" si="22"/>
        <v>3300735</v>
      </c>
      <c r="G115" s="218">
        <f t="shared" si="23"/>
        <v>3319787.3333333335</v>
      </c>
      <c r="H115" s="218">
        <f t="shared" si="24"/>
        <v>3302239.6666666665</v>
      </c>
      <c r="I115" s="218">
        <f t="shared" si="25"/>
        <v>3521219</v>
      </c>
      <c r="J115" s="218">
        <f t="shared" si="26"/>
        <v>3580938</v>
      </c>
      <c r="K115" s="218">
        <f t="shared" si="26"/>
        <v>3329503</v>
      </c>
      <c r="L115" s="1015">
        <f t="shared" si="26"/>
        <v>3270253.6666666665</v>
      </c>
    </row>
    <row r="116" spans="2:12" x14ac:dyDescent="0.25">
      <c r="B116" s="204">
        <v>7</v>
      </c>
      <c r="C116" s="33" t="s">
        <v>87</v>
      </c>
      <c r="D116" s="218">
        <f t="shared" si="20"/>
        <v>11441067</v>
      </c>
      <c r="E116" s="218">
        <f t="shared" si="21"/>
        <v>12267315.333333334</v>
      </c>
      <c r="F116" s="218">
        <f t="shared" si="22"/>
        <v>12673492.666666666</v>
      </c>
      <c r="G116" s="218">
        <f t="shared" si="23"/>
        <v>12211805</v>
      </c>
      <c r="H116" s="218">
        <f t="shared" si="24"/>
        <v>11431854</v>
      </c>
      <c r="I116" s="218">
        <f t="shared" si="25"/>
        <v>10848963</v>
      </c>
      <c r="J116" s="218">
        <f t="shared" si="26"/>
        <v>11154065</v>
      </c>
      <c r="K116" s="218">
        <f t="shared" si="26"/>
        <v>12397896.666666666</v>
      </c>
      <c r="L116" s="1015">
        <f t="shared" si="26"/>
        <v>13634237.333333334</v>
      </c>
    </row>
    <row r="117" spans="2:12" x14ac:dyDescent="0.25">
      <c r="B117" s="204">
        <v>8</v>
      </c>
      <c r="C117" s="33" t="s">
        <v>88</v>
      </c>
      <c r="D117" s="218">
        <f t="shared" si="20"/>
        <v>3345795.3333333335</v>
      </c>
      <c r="E117" s="218">
        <f t="shared" si="21"/>
        <v>3309136</v>
      </c>
      <c r="F117" s="218">
        <f t="shared" si="22"/>
        <v>3006291.3333333335</v>
      </c>
      <c r="G117" s="218">
        <f t="shared" si="23"/>
        <v>2739680.3333333335</v>
      </c>
      <c r="H117" s="218">
        <f t="shared" si="24"/>
        <v>2332177.3333333335</v>
      </c>
      <c r="I117" s="218">
        <f t="shared" si="25"/>
        <v>2108793</v>
      </c>
      <c r="J117" s="218">
        <f t="shared" si="26"/>
        <v>2313045.6666666665</v>
      </c>
      <c r="K117" s="218">
        <f t="shared" si="26"/>
        <v>2585036</v>
      </c>
      <c r="L117" s="1015">
        <f t="shared" si="26"/>
        <v>2830429.6666666665</v>
      </c>
    </row>
    <row r="118" spans="2:12" x14ac:dyDescent="0.25">
      <c r="B118" s="204">
        <v>9</v>
      </c>
      <c r="C118" s="33" t="s">
        <v>89</v>
      </c>
      <c r="D118" s="218">
        <f t="shared" si="20"/>
        <v>481539.33333333331</v>
      </c>
      <c r="E118" s="218">
        <f t="shared" si="21"/>
        <v>361473.33333333331</v>
      </c>
      <c r="F118" s="218">
        <f t="shared" si="22"/>
        <v>336795.33333333331</v>
      </c>
      <c r="G118" s="218">
        <f t="shared" si="23"/>
        <v>284627</v>
      </c>
      <c r="H118" s="218">
        <f t="shared" si="24"/>
        <v>301594</v>
      </c>
      <c r="I118" s="218">
        <f t="shared" si="25"/>
        <v>316042</v>
      </c>
      <c r="J118" s="218">
        <f t="shared" si="26"/>
        <v>313063.33333333331</v>
      </c>
      <c r="K118" s="218">
        <f t="shared" si="26"/>
        <v>337537.66666666669</v>
      </c>
      <c r="L118" s="1015">
        <f t="shared" si="26"/>
        <v>410765.33333333331</v>
      </c>
    </row>
    <row r="119" spans="2:12" x14ac:dyDescent="0.25">
      <c r="B119" s="204">
        <v>10</v>
      </c>
      <c r="C119" s="33" t="s">
        <v>90</v>
      </c>
      <c r="D119" s="218">
        <f t="shared" si="20"/>
        <v>1358655.6666666667</v>
      </c>
      <c r="E119" s="218">
        <f t="shared" si="21"/>
        <v>1197353</v>
      </c>
      <c r="F119" s="218">
        <f t="shared" si="22"/>
        <v>944506.33333333337</v>
      </c>
      <c r="G119" s="218">
        <f t="shared" si="23"/>
        <v>1144580.3333333333</v>
      </c>
      <c r="H119" s="218">
        <f t="shared" si="24"/>
        <v>1056086.6666666667</v>
      </c>
      <c r="I119" s="218">
        <f t="shared" si="25"/>
        <v>1040491</v>
      </c>
      <c r="J119" s="218">
        <f t="shared" si="26"/>
        <v>784996</v>
      </c>
      <c r="K119" s="218">
        <f t="shared" si="26"/>
        <v>743788.66666666663</v>
      </c>
      <c r="L119" s="1015">
        <f t="shared" si="26"/>
        <v>707381</v>
      </c>
    </row>
    <row r="120" spans="2:12" x14ac:dyDescent="0.25">
      <c r="B120" s="204">
        <v>12</v>
      </c>
      <c r="C120" s="33" t="s">
        <v>91</v>
      </c>
      <c r="D120" s="218">
        <f t="shared" si="20"/>
        <v>12692103.333333334</v>
      </c>
      <c r="E120" s="218">
        <f t="shared" si="21"/>
        <v>12225355.333333334</v>
      </c>
      <c r="F120" s="218">
        <f t="shared" si="22"/>
        <v>10507960</v>
      </c>
      <c r="G120" s="218">
        <f t="shared" si="23"/>
        <v>9896099.333333334</v>
      </c>
      <c r="H120" s="218">
        <f t="shared" si="24"/>
        <v>9168281.666666666</v>
      </c>
      <c r="I120" s="218">
        <f t="shared" si="25"/>
        <v>9081645.333333334</v>
      </c>
      <c r="J120" s="218">
        <f t="shared" si="26"/>
        <v>8610507.333333334</v>
      </c>
      <c r="K120" s="218">
        <f t="shared" si="26"/>
        <v>8875393</v>
      </c>
      <c r="L120" s="1015">
        <f t="shared" si="26"/>
        <v>9338608</v>
      </c>
    </row>
    <row r="121" spans="2:12" x14ac:dyDescent="0.25">
      <c r="B121" s="204">
        <v>13</v>
      </c>
      <c r="C121" s="33" t="s">
        <v>92</v>
      </c>
      <c r="D121" s="218">
        <f t="shared" si="20"/>
        <v>952443.33333333337</v>
      </c>
      <c r="E121" s="218">
        <f t="shared" si="21"/>
        <v>878673</v>
      </c>
      <c r="F121" s="218">
        <f t="shared" si="22"/>
        <v>788626.66666666663</v>
      </c>
      <c r="G121" s="218">
        <f t="shared" si="23"/>
        <v>724812</v>
      </c>
      <c r="H121" s="218">
        <f t="shared" si="24"/>
        <v>584115.66666666663</v>
      </c>
      <c r="I121" s="218">
        <f t="shared" si="25"/>
        <v>559964.66666666663</v>
      </c>
      <c r="J121" s="218">
        <f t="shared" si="26"/>
        <v>591415.33333333337</v>
      </c>
      <c r="K121" s="218">
        <f t="shared" si="26"/>
        <v>696844</v>
      </c>
      <c r="L121" s="1015">
        <f t="shared" si="26"/>
        <v>832517</v>
      </c>
    </row>
    <row r="122" spans="2:12" x14ac:dyDescent="0.25">
      <c r="B122" s="204">
        <v>14</v>
      </c>
      <c r="C122" s="33" t="s">
        <v>93</v>
      </c>
      <c r="D122" s="218">
        <f t="shared" si="20"/>
        <v>2993269</v>
      </c>
      <c r="E122" s="218">
        <f t="shared" si="21"/>
        <v>3164484</v>
      </c>
      <c r="F122" s="218">
        <f t="shared" si="22"/>
        <v>3400811.6666666665</v>
      </c>
      <c r="G122" s="218">
        <f t="shared" si="23"/>
        <v>3284535.3333333335</v>
      </c>
      <c r="H122" s="218">
        <f t="shared" si="24"/>
        <v>3247244.6666666665</v>
      </c>
      <c r="I122" s="218">
        <f t="shared" si="25"/>
        <v>3004500.6666666665</v>
      </c>
      <c r="J122" s="218">
        <f t="shared" si="26"/>
        <v>2844010</v>
      </c>
      <c r="K122" s="218">
        <f t="shared" si="26"/>
        <v>2692018</v>
      </c>
      <c r="L122" s="1015">
        <f t="shared" si="26"/>
        <v>2464180</v>
      </c>
    </row>
    <row r="123" spans="2:12" x14ac:dyDescent="0.25">
      <c r="B123" s="204">
        <v>15</v>
      </c>
      <c r="C123" s="33" t="s">
        <v>94</v>
      </c>
      <c r="D123" s="218">
        <f t="shared" si="20"/>
        <v>454781.66666666669</v>
      </c>
      <c r="E123" s="218">
        <f t="shared" si="21"/>
        <v>531745.66666666663</v>
      </c>
      <c r="F123" s="218">
        <f t="shared" si="22"/>
        <v>552787.66666666663</v>
      </c>
      <c r="G123" s="218">
        <f t="shared" si="23"/>
        <v>411166.66666666669</v>
      </c>
      <c r="H123" s="218">
        <f t="shared" si="24"/>
        <v>325192.33333333331</v>
      </c>
      <c r="I123" s="218">
        <f t="shared" si="25"/>
        <v>302261.33333333331</v>
      </c>
      <c r="J123" s="218">
        <f t="shared" si="26"/>
        <v>353590.66666666669</v>
      </c>
      <c r="K123" s="218">
        <f t="shared" si="26"/>
        <v>333485</v>
      </c>
      <c r="L123" s="1015">
        <f t="shared" si="26"/>
        <v>284596.66666666669</v>
      </c>
    </row>
    <row r="124" spans="2:12" x14ac:dyDescent="0.25">
      <c r="B124" s="204">
        <v>16</v>
      </c>
      <c r="C124" s="33" t="s">
        <v>95</v>
      </c>
      <c r="D124" s="218">
        <f t="shared" si="20"/>
        <v>1363518.3333333333</v>
      </c>
      <c r="E124" s="218">
        <f t="shared" si="21"/>
        <v>1396228</v>
      </c>
      <c r="F124" s="218">
        <f t="shared" si="22"/>
        <v>1330262</v>
      </c>
      <c r="G124" s="218">
        <f t="shared" si="23"/>
        <v>1309752.3333333333</v>
      </c>
      <c r="H124" s="218">
        <f t="shared" si="24"/>
        <v>1288442.6666666667</v>
      </c>
      <c r="I124" s="218">
        <f t="shared" si="25"/>
        <v>1178570</v>
      </c>
      <c r="J124" s="218">
        <f t="shared" si="26"/>
        <v>1123685.3333333333</v>
      </c>
      <c r="K124" s="218">
        <f t="shared" si="26"/>
        <v>1196422.3333333333</v>
      </c>
      <c r="L124" s="1015">
        <f t="shared" si="26"/>
        <v>1219660</v>
      </c>
    </row>
    <row r="125" spans="2:12" x14ac:dyDescent="0.25">
      <c r="B125" s="204">
        <v>17</v>
      </c>
      <c r="C125" s="33" t="s">
        <v>96</v>
      </c>
      <c r="D125" s="218">
        <f t="shared" si="20"/>
        <v>2140163.6666666665</v>
      </c>
      <c r="E125" s="218">
        <f t="shared" si="21"/>
        <v>1970475.3333333333</v>
      </c>
      <c r="F125" s="218">
        <f t="shared" si="22"/>
        <v>1756650.3333333333</v>
      </c>
      <c r="G125" s="218">
        <f t="shared" si="23"/>
        <v>1661425.6666666667</v>
      </c>
      <c r="H125" s="218">
        <f t="shared" si="24"/>
        <v>1460385.6666666667</v>
      </c>
      <c r="I125" s="218">
        <f t="shared" si="25"/>
        <v>1404956.6666666667</v>
      </c>
      <c r="J125" s="218">
        <f t="shared" si="26"/>
        <v>1275261</v>
      </c>
      <c r="K125" s="218">
        <f t="shared" si="26"/>
        <v>1237205.6666666667</v>
      </c>
      <c r="L125" s="1015">
        <f t="shared" si="26"/>
        <v>1051085.6666666667</v>
      </c>
    </row>
    <row r="126" spans="2:12" x14ac:dyDescent="0.25">
      <c r="B126" s="204">
        <v>18</v>
      </c>
      <c r="C126" s="33" t="s">
        <v>97</v>
      </c>
      <c r="D126" s="218">
        <f t="shared" si="20"/>
        <v>42456075.666666664</v>
      </c>
      <c r="E126" s="218">
        <f t="shared" si="21"/>
        <v>40102670</v>
      </c>
      <c r="F126" s="218">
        <f t="shared" si="22"/>
        <v>40165217</v>
      </c>
      <c r="G126" s="218">
        <f t="shared" si="23"/>
        <v>37168863.666666664</v>
      </c>
      <c r="H126" s="218">
        <f t="shared" si="24"/>
        <v>35056298.333333336</v>
      </c>
      <c r="I126" s="218">
        <f t="shared" si="25"/>
        <v>32484605.333333332</v>
      </c>
      <c r="J126" s="218">
        <f t="shared" si="26"/>
        <v>29749894.666666668</v>
      </c>
      <c r="K126" s="218">
        <f t="shared" si="26"/>
        <v>28283366.333333332</v>
      </c>
      <c r="L126" s="1015">
        <f t="shared" si="26"/>
        <v>26389854</v>
      </c>
    </row>
    <row r="127" spans="2:12" x14ac:dyDescent="0.25">
      <c r="B127" s="204">
        <v>19</v>
      </c>
      <c r="C127" s="33" t="s">
        <v>98</v>
      </c>
      <c r="D127" s="218">
        <f t="shared" si="20"/>
        <v>3648167.3333333335</v>
      </c>
      <c r="E127" s="218">
        <f t="shared" si="21"/>
        <v>3921649.6666666665</v>
      </c>
      <c r="F127" s="218">
        <f t="shared" si="22"/>
        <v>4625579</v>
      </c>
      <c r="G127" s="218">
        <f t="shared" si="23"/>
        <v>5146917</v>
      </c>
      <c r="H127" s="218">
        <f t="shared" si="24"/>
        <v>4973586</v>
      </c>
      <c r="I127" s="218">
        <f t="shared" si="25"/>
        <v>4507685.333333333</v>
      </c>
      <c r="J127" s="218">
        <f t="shared" si="26"/>
        <v>3816871.3333333335</v>
      </c>
      <c r="K127" s="218">
        <f t="shared" si="26"/>
        <v>3416383.6666666665</v>
      </c>
      <c r="L127" s="1015">
        <f t="shared" si="26"/>
        <v>3511993.3333333335</v>
      </c>
    </row>
    <row r="128" spans="2:12" x14ac:dyDescent="0.25">
      <c r="B128" s="204">
        <v>20</v>
      </c>
      <c r="C128" s="33" t="s">
        <v>99</v>
      </c>
      <c r="D128" s="218">
        <f t="shared" si="20"/>
        <v>1567040.6666666667</v>
      </c>
      <c r="E128" s="218">
        <f t="shared" si="21"/>
        <v>1558372.6666666667</v>
      </c>
      <c r="F128" s="218">
        <f t="shared" si="22"/>
        <v>1183610.6666666667</v>
      </c>
      <c r="G128" s="218">
        <f t="shared" si="23"/>
        <v>986550</v>
      </c>
      <c r="H128" s="218">
        <f t="shared" si="24"/>
        <v>898865</v>
      </c>
      <c r="I128" s="218">
        <f t="shared" si="25"/>
        <v>1030244.6666666666</v>
      </c>
      <c r="J128" s="218">
        <f t="shared" si="26"/>
        <v>1351028.3333333333</v>
      </c>
      <c r="K128" s="218">
        <f t="shared" si="26"/>
        <v>1245946.6666666667</v>
      </c>
      <c r="L128" s="1015">
        <f t="shared" si="26"/>
        <v>1208185</v>
      </c>
    </row>
    <row r="129" spans="2:16" x14ac:dyDescent="0.25">
      <c r="B129" s="204">
        <v>21</v>
      </c>
      <c r="C129" s="33" t="s">
        <v>100</v>
      </c>
      <c r="D129" s="218">
        <f t="shared" si="20"/>
        <v>500434.33333333331</v>
      </c>
      <c r="E129" s="218">
        <f t="shared" si="21"/>
        <v>548925.33333333337</v>
      </c>
      <c r="F129" s="218">
        <f t="shared" si="22"/>
        <v>671130.33333333337</v>
      </c>
      <c r="G129" s="218">
        <f t="shared" si="23"/>
        <v>611105.33333333337</v>
      </c>
      <c r="H129" s="218">
        <f t="shared" si="24"/>
        <v>646595.33333333337</v>
      </c>
      <c r="I129" s="218">
        <f t="shared" si="25"/>
        <v>399962.33333333331</v>
      </c>
      <c r="J129" s="218">
        <f t="shared" si="26"/>
        <v>506694.33333333331</v>
      </c>
      <c r="K129" s="218">
        <f t="shared" si="26"/>
        <v>651260.66666666663</v>
      </c>
      <c r="L129" s="1015">
        <f t="shared" si="26"/>
        <v>796665.33333333337</v>
      </c>
    </row>
    <row r="130" spans="2:16" x14ac:dyDescent="0.25">
      <c r="B130" s="204">
        <v>22</v>
      </c>
      <c r="C130" s="33" t="s">
        <v>101</v>
      </c>
      <c r="D130" s="218">
        <f t="shared" si="20"/>
        <v>1888286.6666666667</v>
      </c>
      <c r="E130" s="218">
        <f t="shared" si="21"/>
        <v>1889870.3333333333</v>
      </c>
      <c r="F130" s="218">
        <f t="shared" si="22"/>
        <v>2217964.6666666665</v>
      </c>
      <c r="G130" s="218">
        <f t="shared" si="23"/>
        <v>2294408.3333333335</v>
      </c>
      <c r="H130" s="218">
        <f t="shared" si="24"/>
        <v>2170862.6666666665</v>
      </c>
      <c r="I130" s="218">
        <f t="shared" si="25"/>
        <v>1775055.6666666667</v>
      </c>
      <c r="J130" s="218">
        <f t="shared" si="26"/>
        <v>1560036</v>
      </c>
      <c r="K130" s="218">
        <f t="shared" si="26"/>
        <v>1615114.3333333333</v>
      </c>
      <c r="L130" s="1015">
        <f t="shared" si="26"/>
        <v>1847353</v>
      </c>
    </row>
    <row r="131" spans="2:16" x14ac:dyDescent="0.25">
      <c r="B131" s="204">
        <v>23</v>
      </c>
      <c r="C131" s="33" t="s">
        <v>103</v>
      </c>
      <c r="D131" s="218">
        <f t="shared" si="20"/>
        <v>8809227.666666666</v>
      </c>
      <c r="E131" s="218">
        <f t="shared" si="21"/>
        <v>9151130</v>
      </c>
      <c r="F131" s="218">
        <f t="shared" si="22"/>
        <v>10313692.333333334</v>
      </c>
      <c r="G131" s="218">
        <f t="shared" si="23"/>
        <v>10061924</v>
      </c>
      <c r="H131" s="218">
        <f t="shared" si="24"/>
        <v>10232176.666666666</v>
      </c>
      <c r="I131" s="218">
        <f t="shared" si="25"/>
        <v>9224305.666666666</v>
      </c>
      <c r="J131" s="218">
        <f t="shared" si="26"/>
        <v>8447848</v>
      </c>
      <c r="K131" s="218">
        <f t="shared" si="26"/>
        <v>8585814.666666666</v>
      </c>
      <c r="L131" s="1015">
        <f t="shared" si="26"/>
        <v>8262453</v>
      </c>
    </row>
    <row r="132" spans="2:16" x14ac:dyDescent="0.25">
      <c r="B132" s="204">
        <v>24</v>
      </c>
      <c r="C132" s="33" t="s">
        <v>104</v>
      </c>
      <c r="D132" s="218">
        <f t="shared" si="20"/>
        <v>5714477.666666667</v>
      </c>
      <c r="E132" s="218">
        <f t="shared" si="21"/>
        <v>5189859.333333333</v>
      </c>
      <c r="F132" s="218">
        <f t="shared" si="22"/>
        <v>4836295</v>
      </c>
      <c r="G132" s="218">
        <f t="shared" si="23"/>
        <v>3927812.6666666665</v>
      </c>
      <c r="H132" s="218">
        <f t="shared" si="24"/>
        <v>3141203.6666666665</v>
      </c>
      <c r="I132" s="218">
        <f t="shared" si="25"/>
        <v>2896639.3333333335</v>
      </c>
      <c r="J132" s="218">
        <f t="shared" si="26"/>
        <v>2664738.6666666665</v>
      </c>
      <c r="K132" s="218">
        <f t="shared" si="26"/>
        <v>2745579.3333333335</v>
      </c>
      <c r="L132" s="1015">
        <f t="shared" si="26"/>
        <v>2479617</v>
      </c>
    </row>
    <row r="133" spans="2:16" x14ac:dyDescent="0.25">
      <c r="B133" s="204">
        <v>25</v>
      </c>
      <c r="C133" s="33" t="s">
        <v>102</v>
      </c>
      <c r="D133" s="218">
        <f t="shared" si="20"/>
        <v>957703</v>
      </c>
      <c r="E133" s="218">
        <f t="shared" si="21"/>
        <v>897709</v>
      </c>
      <c r="F133" s="218">
        <f t="shared" si="22"/>
        <v>916073.66666666663</v>
      </c>
      <c r="G133" s="218">
        <f t="shared" si="23"/>
        <v>862982</v>
      </c>
      <c r="H133" s="218">
        <f t="shared" si="24"/>
        <v>906749.66666666663</v>
      </c>
      <c r="I133" s="218">
        <f t="shared" si="25"/>
        <v>864845.33333333337</v>
      </c>
      <c r="J133" s="218">
        <f t="shared" si="26"/>
        <v>731453.66666666663</v>
      </c>
      <c r="K133" s="218">
        <f t="shared" si="26"/>
        <v>655098.33333333337</v>
      </c>
      <c r="L133" s="1015">
        <f t="shared" si="26"/>
        <v>620263.33333333337</v>
      </c>
    </row>
    <row r="136" spans="2:16" x14ac:dyDescent="0.25">
      <c r="B136" s="1338" t="s">
        <v>345</v>
      </c>
      <c r="C136" s="1339"/>
      <c r="D136" s="1339"/>
      <c r="E136" s="1339"/>
      <c r="F136" s="1339"/>
      <c r="G136" s="1339"/>
      <c r="H136" s="1339"/>
      <c r="I136" s="1339"/>
      <c r="J136" s="1339"/>
      <c r="K136" s="1339"/>
    </row>
    <row r="137" spans="2:16" x14ac:dyDescent="0.25">
      <c r="B137" s="208" t="s">
        <v>193</v>
      </c>
      <c r="C137" s="209"/>
      <c r="D137" s="37">
        <v>2019</v>
      </c>
      <c r="E137" s="37">
        <v>2020</v>
      </c>
      <c r="F137" s="37">
        <v>2021</v>
      </c>
      <c r="G137" s="37">
        <v>2022</v>
      </c>
      <c r="H137" s="37">
        <v>2023</v>
      </c>
      <c r="I137" s="37">
        <v>2024</v>
      </c>
      <c r="J137" s="37">
        <v>2025</v>
      </c>
      <c r="K137" s="37">
        <v>2026</v>
      </c>
      <c r="L137" s="1014">
        <v>2027</v>
      </c>
      <c r="M137" s="34"/>
      <c r="N137" s="34"/>
      <c r="O137" s="34"/>
      <c r="P137" s="34"/>
    </row>
    <row r="138" spans="2:16" x14ac:dyDescent="0.25">
      <c r="B138" s="206" t="s">
        <v>192</v>
      </c>
      <c r="C138" s="207" t="s">
        <v>51</v>
      </c>
      <c r="D138" s="215">
        <f>SUM(D139:D162)</f>
        <v>0.99999999999999967</v>
      </c>
      <c r="E138" s="215">
        <f t="shared" ref="E138:J138" si="27">SUM(E139:E162)</f>
        <v>1</v>
      </c>
      <c r="F138" s="215">
        <f t="shared" si="27"/>
        <v>0.99999999999999978</v>
      </c>
      <c r="G138" s="215">
        <f t="shared" si="27"/>
        <v>1.0000000000000002</v>
      </c>
      <c r="H138" s="215">
        <f t="shared" si="27"/>
        <v>0.99999999999999978</v>
      </c>
      <c r="I138" s="215">
        <f t="shared" si="27"/>
        <v>1</v>
      </c>
      <c r="J138" s="215">
        <f t="shared" si="27"/>
        <v>1</v>
      </c>
      <c r="K138" s="215">
        <f t="shared" ref="K138:L138" si="28">SUM(K139:K162)</f>
        <v>1.0000000000000002</v>
      </c>
      <c r="L138" s="215">
        <f t="shared" si="28"/>
        <v>0.99999999999999989</v>
      </c>
    </row>
    <row r="139" spans="2:16" x14ac:dyDescent="0.25">
      <c r="B139" s="204">
        <v>1</v>
      </c>
      <c r="C139" s="33" t="s">
        <v>73</v>
      </c>
      <c r="D139" s="219">
        <f t="shared" ref="D139:J148" si="29">D110/D$109</f>
        <v>2.4812910130799341E-2</v>
      </c>
      <c r="E139" s="219">
        <f t="shared" si="29"/>
        <v>2.5397781500839198E-2</v>
      </c>
      <c r="F139" s="219">
        <f t="shared" si="29"/>
        <v>2.5457486070737778E-2</v>
      </c>
      <c r="G139" s="219">
        <f t="shared" si="29"/>
        <v>2.5531881532969189E-2</v>
      </c>
      <c r="H139" s="219">
        <f t="shared" si="29"/>
        <v>2.5231775559914682E-2</v>
      </c>
      <c r="I139" s="219">
        <f t="shared" si="29"/>
        <v>2.458586576474062E-2</v>
      </c>
      <c r="J139" s="219">
        <f t="shared" si="29"/>
        <v>2.274113107089433E-2</v>
      </c>
      <c r="K139" s="219">
        <f t="shared" ref="K139:L154" si="30">K110/K$109</f>
        <v>2.2689736236500644E-2</v>
      </c>
      <c r="L139" s="1019">
        <f t="shared" si="30"/>
        <v>2.4300695138779693E-2</v>
      </c>
    </row>
    <row r="140" spans="2:16" x14ac:dyDescent="0.25">
      <c r="B140" s="204">
        <v>2</v>
      </c>
      <c r="C140" s="33" t="s">
        <v>82</v>
      </c>
      <c r="D140" s="219">
        <f t="shared" si="29"/>
        <v>0.19920259839736168</v>
      </c>
      <c r="E140" s="219">
        <f t="shared" si="29"/>
        <v>0.19542432478955452</v>
      </c>
      <c r="F140" s="219">
        <f t="shared" si="29"/>
        <v>0.19150859972402196</v>
      </c>
      <c r="G140" s="219">
        <f t="shared" si="29"/>
        <v>0.19908130812268335</v>
      </c>
      <c r="H140" s="219">
        <f t="shared" si="29"/>
        <v>0.20384181446505389</v>
      </c>
      <c r="I140" s="219">
        <f t="shared" si="29"/>
        <v>0.21347975589068238</v>
      </c>
      <c r="J140" s="219">
        <f t="shared" si="29"/>
        <v>0.21878290094729808</v>
      </c>
      <c r="K140" s="219">
        <f t="shared" ref="K140" si="31">K111/K$109</f>
        <v>0.22327624921579126</v>
      </c>
      <c r="L140" s="1019">
        <f t="shared" si="30"/>
        <v>0.22909385880214228</v>
      </c>
    </row>
    <row r="141" spans="2:16" x14ac:dyDescent="0.25">
      <c r="B141" s="204">
        <v>3</v>
      </c>
      <c r="C141" s="33" t="s">
        <v>83</v>
      </c>
      <c r="D141" s="219">
        <f t="shared" si="29"/>
        <v>0.37236098397608386</v>
      </c>
      <c r="E141" s="219">
        <f t="shared" si="29"/>
        <v>0.37467482783910355</v>
      </c>
      <c r="F141" s="219">
        <f t="shared" si="29"/>
        <v>0.37488964444077094</v>
      </c>
      <c r="G141" s="219">
        <f t="shared" si="29"/>
        <v>0.37455533740518221</v>
      </c>
      <c r="H141" s="219">
        <f t="shared" si="29"/>
        <v>0.37899306556482587</v>
      </c>
      <c r="I141" s="219">
        <f t="shared" si="29"/>
        <v>0.3816489816836256</v>
      </c>
      <c r="J141" s="219">
        <f t="shared" si="29"/>
        <v>0.38789333256067626</v>
      </c>
      <c r="K141" s="219">
        <f t="shared" ref="K141" si="32">K112/K$109</f>
        <v>0.38050661962708071</v>
      </c>
      <c r="L141" s="1019">
        <f t="shared" si="30"/>
        <v>0.37049487052866498</v>
      </c>
    </row>
    <row r="142" spans="2:16" x14ac:dyDescent="0.25">
      <c r="B142" s="204">
        <v>4</v>
      </c>
      <c r="C142" s="33" t="s">
        <v>84</v>
      </c>
      <c r="D142" s="219">
        <f t="shared" si="29"/>
        <v>5.3329264041906646E-2</v>
      </c>
      <c r="E142" s="219">
        <f t="shared" si="29"/>
        <v>5.5677993053978699E-2</v>
      </c>
      <c r="F142" s="219">
        <f t="shared" si="29"/>
        <v>5.7279958085346382E-2</v>
      </c>
      <c r="G142" s="219">
        <f t="shared" si="29"/>
        <v>5.8377640014444877E-2</v>
      </c>
      <c r="H142" s="219">
        <f t="shared" si="29"/>
        <v>6.0556386157106436E-2</v>
      </c>
      <c r="I142" s="219">
        <f t="shared" si="29"/>
        <v>6.3280531646499785E-2</v>
      </c>
      <c r="J142" s="219">
        <f t="shared" si="29"/>
        <v>6.4620291638714231E-2</v>
      </c>
      <c r="K142" s="219">
        <f t="shared" ref="K142" si="33">K113/K$109</f>
        <v>6.6888829043745823E-2</v>
      </c>
      <c r="L142" s="1019">
        <f t="shared" si="30"/>
        <v>6.7936198588482599E-2</v>
      </c>
    </row>
    <row r="143" spans="2:16" x14ac:dyDescent="0.25">
      <c r="B143" s="204">
        <v>5</v>
      </c>
      <c r="C143" s="33" t="s">
        <v>85</v>
      </c>
      <c r="D143" s="219">
        <f t="shared" si="29"/>
        <v>6.4874769514531444E-2</v>
      </c>
      <c r="E143" s="219">
        <f t="shared" si="29"/>
        <v>6.7405646459182469E-2</v>
      </c>
      <c r="F143" s="219">
        <f t="shared" si="29"/>
        <v>6.8359751329288315E-2</v>
      </c>
      <c r="G143" s="219">
        <f t="shared" si="29"/>
        <v>6.5552331236746864E-2</v>
      </c>
      <c r="H143" s="219">
        <f t="shared" si="29"/>
        <v>6.0291963590542952E-2</v>
      </c>
      <c r="I143" s="219">
        <f t="shared" si="29"/>
        <v>5.5318163200348873E-2</v>
      </c>
      <c r="J143" s="219">
        <f t="shared" si="29"/>
        <v>5.3725206348699768E-2</v>
      </c>
      <c r="K143" s="219">
        <f t="shared" ref="K143" si="34">K114/K$109</f>
        <v>5.3302855038014386E-2</v>
      </c>
      <c r="L143" s="1019">
        <f t="shared" si="30"/>
        <v>5.2423593085844968E-2</v>
      </c>
    </row>
    <row r="144" spans="2:16" x14ac:dyDescent="0.25">
      <c r="B144" s="204">
        <v>6</v>
      </c>
      <c r="C144" s="33" t="s">
        <v>86</v>
      </c>
      <c r="D144" s="219">
        <f t="shared" si="29"/>
        <v>8.3667319095358759E-3</v>
      </c>
      <c r="E144" s="219">
        <f t="shared" si="29"/>
        <v>8.5321826785808436E-3</v>
      </c>
      <c r="F144" s="219">
        <f t="shared" si="29"/>
        <v>9.0069194002923535E-3</v>
      </c>
      <c r="G144" s="219">
        <f t="shared" si="29"/>
        <v>9.3754719689941052E-3</v>
      </c>
      <c r="H144" s="219">
        <f t="shared" si="29"/>
        <v>9.6751987597533673E-3</v>
      </c>
      <c r="I144" s="219">
        <f t="shared" si="29"/>
        <v>1.0646426321277911E-2</v>
      </c>
      <c r="J144" s="219">
        <f t="shared" si="29"/>
        <v>1.1045748285956643E-2</v>
      </c>
      <c r="K144" s="219">
        <f t="shared" ref="K144" si="35">K115/K$109</f>
        <v>1.0333788731065531E-2</v>
      </c>
      <c r="L144" s="1019">
        <f t="shared" si="30"/>
        <v>1.0305186364156138E-2</v>
      </c>
    </row>
    <row r="145" spans="2:12" x14ac:dyDescent="0.25">
      <c r="B145" s="204">
        <v>7</v>
      </c>
      <c r="C145" s="33" t="s">
        <v>87</v>
      </c>
      <c r="D145" s="219">
        <f t="shared" si="29"/>
        <v>3.0845002730781793E-2</v>
      </c>
      <c r="E145" s="219">
        <f t="shared" si="29"/>
        <v>3.3288714522897542E-2</v>
      </c>
      <c r="F145" s="219">
        <f t="shared" si="29"/>
        <v>3.4582941971670819E-2</v>
      </c>
      <c r="G145" s="219">
        <f t="shared" si="29"/>
        <v>3.4487581273274948E-2</v>
      </c>
      <c r="H145" s="219">
        <f t="shared" si="29"/>
        <v>3.3494073964088891E-2</v>
      </c>
      <c r="I145" s="219">
        <f t="shared" si="29"/>
        <v>3.2801903330003095E-2</v>
      </c>
      <c r="J145" s="219">
        <f t="shared" si="29"/>
        <v>3.4405788191585268E-2</v>
      </c>
      <c r="K145" s="219">
        <f t="shared" ref="K145" si="36">K116/K$109</f>
        <v>3.8479390126068332E-2</v>
      </c>
      <c r="L145" s="1019">
        <f t="shared" si="30"/>
        <v>4.2964054466254523E-2</v>
      </c>
    </row>
    <row r="146" spans="2:12" x14ac:dyDescent="0.25">
      <c r="B146" s="204">
        <v>8</v>
      </c>
      <c r="C146" s="33" t="s">
        <v>88</v>
      </c>
      <c r="D146" s="219">
        <f t="shared" si="29"/>
        <v>9.0202309096960656E-3</v>
      </c>
      <c r="E146" s="219">
        <f t="shared" si="29"/>
        <v>8.9797058792578308E-3</v>
      </c>
      <c r="F146" s="219">
        <f t="shared" si="29"/>
        <v>8.2034527864644595E-3</v>
      </c>
      <c r="G146" s="219">
        <f t="shared" si="29"/>
        <v>7.7371812077433556E-3</v>
      </c>
      <c r="H146" s="219">
        <f t="shared" si="29"/>
        <v>6.8330228937526901E-3</v>
      </c>
      <c r="I146" s="219">
        <f t="shared" si="29"/>
        <v>6.3759480172424976E-3</v>
      </c>
      <c r="J146" s="219">
        <f t="shared" si="29"/>
        <v>7.1348122218041115E-3</v>
      </c>
      <c r="K146" s="219">
        <f t="shared" ref="K146" si="37">K117/K$109</f>
        <v>8.0231842068316846E-3</v>
      </c>
      <c r="L146" s="1019">
        <f t="shared" si="30"/>
        <v>8.9192179502598223E-3</v>
      </c>
    </row>
    <row r="147" spans="2:12" x14ac:dyDescent="0.25">
      <c r="B147" s="204">
        <v>9</v>
      </c>
      <c r="C147" s="33" t="s">
        <v>89</v>
      </c>
      <c r="D147" s="219">
        <f t="shared" si="29"/>
        <v>1.2982252487154834E-3</v>
      </c>
      <c r="E147" s="219">
        <f t="shared" si="29"/>
        <v>9.8089779825557438E-4</v>
      </c>
      <c r="F147" s="219">
        <f t="shared" si="29"/>
        <v>9.1903422168939037E-4</v>
      </c>
      <c r="G147" s="219">
        <f t="shared" si="29"/>
        <v>8.038203029829275E-4</v>
      </c>
      <c r="H147" s="219">
        <f t="shared" si="29"/>
        <v>8.8363722482157536E-4</v>
      </c>
      <c r="I147" s="219">
        <f t="shared" si="29"/>
        <v>9.5555484263526739E-4</v>
      </c>
      <c r="J147" s="219">
        <f t="shared" si="29"/>
        <v>9.6567401545699465E-4</v>
      </c>
      <c r="K147" s="219">
        <f t="shared" ref="K147" si="38">K118/K$109</f>
        <v>1.0476166971797754E-3</v>
      </c>
      <c r="L147" s="1019">
        <f t="shared" si="30"/>
        <v>1.2943990721824895E-3</v>
      </c>
    </row>
    <row r="148" spans="2:12" x14ac:dyDescent="0.25">
      <c r="B148" s="204">
        <v>10</v>
      </c>
      <c r="C148" s="33" t="s">
        <v>90</v>
      </c>
      <c r="D148" s="219">
        <f t="shared" si="29"/>
        <v>3.6629221512753567E-3</v>
      </c>
      <c r="E148" s="219">
        <f t="shared" si="29"/>
        <v>3.2491495585696695E-3</v>
      </c>
      <c r="F148" s="219">
        <f t="shared" si="29"/>
        <v>2.5773327508567022E-3</v>
      </c>
      <c r="G148" s="219">
        <f t="shared" si="29"/>
        <v>3.2324301992723817E-3</v>
      </c>
      <c r="H148" s="219">
        <f t="shared" si="29"/>
        <v>3.0942176943321202E-3</v>
      </c>
      <c r="I148" s="219">
        <f t="shared" si="29"/>
        <v>3.1459306477253403E-3</v>
      </c>
      <c r="J148" s="219">
        <f t="shared" si="29"/>
        <v>2.421395796711035E-3</v>
      </c>
      <c r="K148" s="219">
        <f t="shared" ref="K148" si="39">K119/K$109</f>
        <v>2.3084991789748366E-3</v>
      </c>
      <c r="L148" s="1019">
        <f t="shared" si="30"/>
        <v>2.2290910059259827E-3</v>
      </c>
    </row>
    <row r="149" spans="2:12" x14ac:dyDescent="0.25">
      <c r="B149" s="204">
        <v>12</v>
      </c>
      <c r="C149" s="33" t="s">
        <v>91</v>
      </c>
      <c r="D149" s="219">
        <f t="shared" ref="D149:J158" si="40">D120/D$109</f>
        <v>3.4217784230791706E-2</v>
      </c>
      <c r="E149" s="219">
        <f t="shared" si="40"/>
        <v>3.3174851430327862E-2</v>
      </c>
      <c r="F149" s="219">
        <f t="shared" si="40"/>
        <v>2.867371927207002E-2</v>
      </c>
      <c r="G149" s="219">
        <f t="shared" si="40"/>
        <v>2.7947754655985368E-2</v>
      </c>
      <c r="H149" s="219">
        <f t="shared" si="40"/>
        <v>2.6862056169273462E-2</v>
      </c>
      <c r="I149" s="219">
        <f t="shared" si="40"/>
        <v>2.7458407988060585E-2</v>
      </c>
      <c r="J149" s="219">
        <f t="shared" si="40"/>
        <v>2.6559939495848232E-2</v>
      </c>
      <c r="K149" s="219">
        <f t="shared" ref="K149" si="41">K120/K$109</f>
        <v>2.7546584630552335E-2</v>
      </c>
      <c r="L149" s="1019">
        <f t="shared" si="30"/>
        <v>2.9427715899449418E-2</v>
      </c>
    </row>
    <row r="150" spans="2:12" x14ac:dyDescent="0.25">
      <c r="B150" s="204">
        <v>13</v>
      </c>
      <c r="C150" s="33" t="s">
        <v>92</v>
      </c>
      <c r="D150" s="219">
        <f t="shared" si="40"/>
        <v>2.5677777446440598E-3</v>
      </c>
      <c r="E150" s="219">
        <f t="shared" si="40"/>
        <v>2.3843761948874618E-3</v>
      </c>
      <c r="F150" s="219">
        <f t="shared" si="40"/>
        <v>2.1519742795431595E-3</v>
      </c>
      <c r="G150" s="219">
        <f t="shared" si="40"/>
        <v>2.0469547915189412E-3</v>
      </c>
      <c r="H150" s="219">
        <f t="shared" si="40"/>
        <v>1.7113946121877016E-3</v>
      </c>
      <c r="I150" s="219">
        <f t="shared" si="40"/>
        <v>1.6930564574897532E-3</v>
      </c>
      <c r="J150" s="219">
        <f t="shared" si="40"/>
        <v>1.8242775787950373E-3</v>
      </c>
      <c r="K150" s="219">
        <f t="shared" ref="K150" si="42">K121/K$109</f>
        <v>2.1627968722390785E-3</v>
      </c>
      <c r="L150" s="1019">
        <f t="shared" si="30"/>
        <v>2.6234181536972032E-3</v>
      </c>
    </row>
    <row r="151" spans="2:12" x14ac:dyDescent="0.25">
      <c r="B151" s="204">
        <v>14</v>
      </c>
      <c r="C151" s="33" t="s">
        <v>93</v>
      </c>
      <c r="D151" s="219">
        <f t="shared" si="40"/>
        <v>8.0698234245953175E-3</v>
      </c>
      <c r="E151" s="219">
        <f t="shared" si="40"/>
        <v>8.587176707036924E-3</v>
      </c>
      <c r="F151" s="219">
        <f t="shared" si="40"/>
        <v>9.2800047799173734E-3</v>
      </c>
      <c r="G151" s="219">
        <f t="shared" si="40"/>
        <v>9.2759161527126068E-3</v>
      </c>
      <c r="H151" s="219">
        <f t="shared" si="40"/>
        <v>9.5140694628208615E-3</v>
      </c>
      <c r="I151" s="219">
        <f t="shared" si="40"/>
        <v>9.0841254065416061E-3</v>
      </c>
      <c r="J151" s="219">
        <f t="shared" si="40"/>
        <v>8.7726228666186214E-3</v>
      </c>
      <c r="K151" s="219">
        <f t="shared" ref="K151" si="43">K122/K$109</f>
        <v>8.3552245702213108E-3</v>
      </c>
      <c r="L151" s="1019">
        <f t="shared" si="30"/>
        <v>7.7650961433551203E-3</v>
      </c>
    </row>
    <row r="152" spans="2:12" x14ac:dyDescent="0.25">
      <c r="B152" s="204">
        <v>15</v>
      </c>
      <c r="C152" s="33" t="s">
        <v>94</v>
      </c>
      <c r="D152" s="219">
        <f t="shared" si="40"/>
        <v>1.2260868457673422E-3</v>
      </c>
      <c r="E152" s="219">
        <f t="shared" si="40"/>
        <v>1.4429505735746554E-3</v>
      </c>
      <c r="F152" s="219">
        <f t="shared" si="40"/>
        <v>1.5084258382276501E-3</v>
      </c>
      <c r="G152" s="219">
        <f t="shared" si="40"/>
        <v>1.1611832840049622E-3</v>
      </c>
      <c r="H152" s="219">
        <f t="shared" si="40"/>
        <v>9.5277774411931047E-4</v>
      </c>
      <c r="I152" s="219">
        <f t="shared" si="40"/>
        <v>9.1388891605564894E-4</v>
      </c>
      <c r="J152" s="219">
        <f t="shared" si="40"/>
        <v>1.0906844799501137E-3</v>
      </c>
      <c r="K152" s="219">
        <f t="shared" ref="K152" si="44">K123/K$109</f>
        <v>1.0350384231458535E-3</v>
      </c>
      <c r="L152" s="1019">
        <f t="shared" si="30"/>
        <v>8.9681779689188945E-4</v>
      </c>
    </row>
    <row r="153" spans="2:12" x14ac:dyDescent="0.25">
      <c r="B153" s="204">
        <v>16</v>
      </c>
      <c r="C153" s="33" t="s">
        <v>95</v>
      </c>
      <c r="D153" s="219">
        <f t="shared" si="40"/>
        <v>3.6760318521985493E-3</v>
      </c>
      <c r="E153" s="219">
        <f t="shared" si="40"/>
        <v>3.7888188277497214E-3</v>
      </c>
      <c r="F153" s="219">
        <f t="shared" si="40"/>
        <v>3.6299680571968691E-3</v>
      </c>
      <c r="G153" s="219">
        <f t="shared" si="40"/>
        <v>3.6988954576080142E-3</v>
      </c>
      <c r="H153" s="219">
        <f t="shared" si="40"/>
        <v>3.7749951998880728E-3</v>
      </c>
      <c r="I153" s="219">
        <f t="shared" si="40"/>
        <v>3.5634133149538573E-3</v>
      </c>
      <c r="J153" s="219">
        <f t="shared" si="40"/>
        <v>3.466115678244439E-3</v>
      </c>
      <c r="K153" s="219">
        <f t="shared" ref="K153" si="45">K124/K$109</f>
        <v>3.7133396863721483E-3</v>
      </c>
      <c r="L153" s="1019">
        <f t="shared" si="30"/>
        <v>3.8433787962748279E-3</v>
      </c>
    </row>
    <row r="154" spans="2:12" x14ac:dyDescent="0.25">
      <c r="B154" s="204">
        <v>17</v>
      </c>
      <c r="C154" s="33" t="s">
        <v>96</v>
      </c>
      <c r="D154" s="219">
        <f t="shared" si="40"/>
        <v>5.7698599389946143E-3</v>
      </c>
      <c r="E154" s="219">
        <f t="shared" si="40"/>
        <v>5.3471023661964528E-3</v>
      </c>
      <c r="F154" s="219">
        <f t="shared" si="40"/>
        <v>4.7934802299578819E-3</v>
      </c>
      <c r="G154" s="219">
        <f t="shared" si="40"/>
        <v>4.6920625336444276E-3</v>
      </c>
      <c r="H154" s="219">
        <f t="shared" si="40"/>
        <v>4.2787692648479066E-3</v>
      </c>
      <c r="I154" s="219">
        <f t="shared" si="40"/>
        <v>4.247894730846016E-3</v>
      </c>
      <c r="J154" s="219">
        <f t="shared" si="40"/>
        <v>3.9336654264601496E-3</v>
      </c>
      <c r="K154" s="219">
        <f t="shared" ref="K154" si="46">K125/K$109</f>
        <v>3.8399190438363979E-3</v>
      </c>
      <c r="L154" s="1019">
        <f t="shared" si="30"/>
        <v>3.3121692638399709E-3</v>
      </c>
    </row>
    <row r="155" spans="2:12" x14ac:dyDescent="0.25">
      <c r="B155" s="204">
        <v>18</v>
      </c>
      <c r="C155" s="33" t="s">
        <v>97</v>
      </c>
      <c r="D155" s="219">
        <f t="shared" si="40"/>
        <v>0.11446115732707549</v>
      </c>
      <c r="E155" s="219">
        <f t="shared" si="40"/>
        <v>0.10882302255722842</v>
      </c>
      <c r="F155" s="219">
        <f t="shared" si="40"/>
        <v>0.10960130765246294</v>
      </c>
      <c r="G155" s="219">
        <f t="shared" si="40"/>
        <v>0.1049692659307484</v>
      </c>
      <c r="H155" s="219">
        <f t="shared" si="40"/>
        <v>0.10271109561789653</v>
      </c>
      <c r="I155" s="219">
        <f t="shared" si="40"/>
        <v>9.8217394958145118E-2</v>
      </c>
      <c r="J155" s="219">
        <f t="shared" si="40"/>
        <v>9.1766416514813723E-2</v>
      </c>
      <c r="K155" s="219">
        <f t="shared" ref="K155:L162" si="47">K126/K$109</f>
        <v>8.7783171329774506E-2</v>
      </c>
      <c r="L155" s="1019">
        <f t="shared" si="47"/>
        <v>8.3159409425896114E-2</v>
      </c>
    </row>
    <row r="156" spans="2:12" x14ac:dyDescent="0.25">
      <c r="B156" s="204">
        <v>19</v>
      </c>
      <c r="C156" s="33" t="s">
        <v>98</v>
      </c>
      <c r="D156" s="219">
        <f t="shared" si="40"/>
        <v>9.835422811440191E-3</v>
      </c>
      <c r="E156" s="219">
        <f t="shared" si="40"/>
        <v>1.0641829337977096E-2</v>
      </c>
      <c r="F156" s="219">
        <f t="shared" si="40"/>
        <v>1.2622103026351679E-2</v>
      </c>
      <c r="G156" s="219">
        <f t="shared" si="40"/>
        <v>1.4535502191879128E-2</v>
      </c>
      <c r="H156" s="219">
        <f t="shared" si="40"/>
        <v>1.4572059558384582E-2</v>
      </c>
      <c r="I156" s="219">
        <f t="shared" si="40"/>
        <v>1.3629013072131664E-2</v>
      </c>
      <c r="J156" s="219">
        <f t="shared" si="40"/>
        <v>1.1773507384904099E-2</v>
      </c>
      <c r="K156" s="219">
        <f t="shared" ref="K156" si="48">K127/K$109</f>
        <v>1.0603440524185243E-2</v>
      </c>
      <c r="L156" s="1019">
        <f t="shared" si="47"/>
        <v>1.1066953667408858E-2</v>
      </c>
    </row>
    <row r="157" spans="2:12" x14ac:dyDescent="0.25">
      <c r="B157" s="204">
        <v>20</v>
      </c>
      <c r="C157" s="33" t="s">
        <v>99</v>
      </c>
      <c r="D157" s="219">
        <f t="shared" si="40"/>
        <v>4.2247260367043963E-3</v>
      </c>
      <c r="E157" s="219">
        <f t="shared" si="40"/>
        <v>4.2288162822384364E-3</v>
      </c>
      <c r="F157" s="219">
        <f t="shared" si="40"/>
        <v>3.2297915088587746E-3</v>
      </c>
      <c r="G157" s="219">
        <f t="shared" si="40"/>
        <v>2.7861338520513063E-3</v>
      </c>
      <c r="H157" s="219">
        <f t="shared" si="40"/>
        <v>2.6335755157239379E-3</v>
      </c>
      <c r="I157" s="219">
        <f t="shared" si="40"/>
        <v>3.1149507987308337E-3</v>
      </c>
      <c r="J157" s="219">
        <f t="shared" si="40"/>
        <v>4.16737706634282E-3</v>
      </c>
      <c r="K157" s="219">
        <f t="shared" ref="K157" si="49">K128/K$109</f>
        <v>3.8670485124983104E-3</v>
      </c>
      <c r="L157" s="1019">
        <f t="shared" si="47"/>
        <v>3.8072189060699728E-3</v>
      </c>
    </row>
    <row r="158" spans="2:12" x14ac:dyDescent="0.25">
      <c r="B158" s="204">
        <v>21</v>
      </c>
      <c r="C158" s="33" t="s">
        <v>100</v>
      </c>
      <c r="D158" s="219">
        <f t="shared" si="40"/>
        <v>1.3491659806068464E-3</v>
      </c>
      <c r="E158" s="219">
        <f t="shared" si="40"/>
        <v>1.4895694957858783E-3</v>
      </c>
      <c r="F158" s="219">
        <f t="shared" si="40"/>
        <v>1.8313547798974091E-3</v>
      </c>
      <c r="G158" s="219">
        <f t="shared" si="40"/>
        <v>1.7258337199017766E-3</v>
      </c>
      <c r="H158" s="219">
        <f t="shared" si="40"/>
        <v>1.8944531586478782E-3</v>
      </c>
      <c r="I158" s="219">
        <f t="shared" si="40"/>
        <v>1.2092884632054211E-3</v>
      </c>
      <c r="J158" s="219">
        <f t="shared" si="40"/>
        <v>1.562947491389298E-3</v>
      </c>
      <c r="K158" s="219">
        <f t="shared" ref="K158" si="50">K129/K$109</f>
        <v>2.0213197399690658E-3</v>
      </c>
      <c r="L158" s="1019">
        <f t="shared" si="47"/>
        <v>2.5104427872198413E-3</v>
      </c>
    </row>
    <row r="159" spans="2:12" x14ac:dyDescent="0.25">
      <c r="B159" s="204">
        <v>22</v>
      </c>
      <c r="C159" s="33" t="s">
        <v>101</v>
      </c>
      <c r="D159" s="219">
        <f t="shared" ref="D159:J162" si="51">D130/D$109</f>
        <v>5.0908020545489489E-3</v>
      </c>
      <c r="E159" s="219">
        <f t="shared" si="51"/>
        <v>5.1283717995477636E-3</v>
      </c>
      <c r="F159" s="219">
        <f t="shared" si="51"/>
        <v>6.0522971354449728E-3</v>
      </c>
      <c r="G159" s="219">
        <f t="shared" si="51"/>
        <v>6.4796804297081933E-3</v>
      </c>
      <c r="H159" s="219">
        <f t="shared" si="51"/>
        <v>6.3603886756437387E-3</v>
      </c>
      <c r="I159" s="219">
        <f t="shared" si="51"/>
        <v>5.3668912303760459E-3</v>
      </c>
      <c r="J159" s="219">
        <f t="shared" si="51"/>
        <v>4.8120813521570762E-3</v>
      </c>
      <c r="K159" s="219">
        <f t="shared" ref="K159" si="52">K130/K$109</f>
        <v>5.0128353382418982E-3</v>
      </c>
      <c r="L159" s="1019">
        <f t="shared" si="47"/>
        <v>5.8213578779616384E-3</v>
      </c>
    </row>
    <row r="160" spans="2:12" x14ac:dyDescent="0.25">
      <c r="B160" s="204">
        <v>23</v>
      </c>
      <c r="C160" s="33" t="s">
        <v>103</v>
      </c>
      <c r="D160" s="219">
        <f t="shared" si="51"/>
        <v>2.3749590089317003E-2</v>
      </c>
      <c r="E160" s="219">
        <f t="shared" si="51"/>
        <v>2.4832601580247145E-2</v>
      </c>
      <c r="F160" s="219">
        <f t="shared" si="51"/>
        <v>2.8143609094867211E-2</v>
      </c>
      <c r="G160" s="219">
        <f t="shared" si="51"/>
        <v>2.8416063122160547E-2</v>
      </c>
      <c r="H160" s="219">
        <f t="shared" si="51"/>
        <v>2.9979151420841961E-2</v>
      </c>
      <c r="I160" s="219">
        <f t="shared" si="51"/>
        <v>2.7889742343521654E-2</v>
      </c>
      <c r="J160" s="219">
        <f t="shared" si="51"/>
        <v>2.6058201109883012E-2</v>
      </c>
      <c r="K160" s="219">
        <f t="shared" ref="K160" si="53">K131/K$109</f>
        <v>2.6647819464171423E-2</v>
      </c>
      <c r="L160" s="1019">
        <f t="shared" si="47"/>
        <v>2.6036548435971779E-2</v>
      </c>
    </row>
    <row r="161" spans="2:12" x14ac:dyDescent="0.25">
      <c r="B161" s="204">
        <v>24</v>
      </c>
      <c r="C161" s="33" t="s">
        <v>104</v>
      </c>
      <c r="D161" s="219">
        <f t="shared" si="51"/>
        <v>1.5406174899012907E-2</v>
      </c>
      <c r="E161" s="219">
        <f t="shared" si="51"/>
        <v>1.4083256284436317E-2</v>
      </c>
      <c r="F161" s="219">
        <f t="shared" si="51"/>
        <v>1.3197096786333016E-2</v>
      </c>
      <c r="G161" s="219">
        <f t="shared" si="51"/>
        <v>1.1092607404709253E-2</v>
      </c>
      <c r="H161" s="219">
        <f t="shared" si="51"/>
        <v>9.2033810043060868E-3</v>
      </c>
      <c r="I161" s="219">
        <f t="shared" si="51"/>
        <v>8.7580060319022764E-3</v>
      </c>
      <c r="J161" s="219">
        <f t="shared" si="51"/>
        <v>8.2196431660798708E-3</v>
      </c>
      <c r="K161" s="219">
        <f t="shared" ref="K161" si="54">K132/K$109</f>
        <v>8.5214630456997374E-3</v>
      </c>
      <c r="L161" s="1019">
        <f t="shared" si="47"/>
        <v>7.8137410431453024E-3</v>
      </c>
    </row>
    <row r="162" spans="2:12" x14ac:dyDescent="0.25">
      <c r="B162" s="204">
        <v>25</v>
      </c>
      <c r="C162" s="33" t="s">
        <v>102</v>
      </c>
      <c r="D162" s="219">
        <f t="shared" si="51"/>
        <v>2.5819577536149306E-3</v>
      </c>
      <c r="E162" s="219">
        <f t="shared" si="51"/>
        <v>2.4360324825460989E-3</v>
      </c>
      <c r="F162" s="219">
        <f t="shared" si="51"/>
        <v>2.4997467777319146E-3</v>
      </c>
      <c r="G162" s="219">
        <f t="shared" si="51"/>
        <v>2.437163209072972E-3</v>
      </c>
      <c r="H162" s="219">
        <f t="shared" si="51"/>
        <v>2.6566767212252954E-3</v>
      </c>
      <c r="I162" s="219">
        <f t="shared" si="51"/>
        <v>2.6148649432581072E-3</v>
      </c>
      <c r="J162" s="219">
        <f t="shared" si="51"/>
        <v>2.2562393107169224E-3</v>
      </c>
      <c r="K162" s="219">
        <f t="shared" ref="K162" si="55">K133/K$109</f>
        <v>2.0332307178398128E-3</v>
      </c>
      <c r="L162" s="1019">
        <f t="shared" si="47"/>
        <v>1.9545668001246896E-3</v>
      </c>
    </row>
    <row r="164" spans="2:12" ht="15.75" thickBot="1" x14ac:dyDescent="0.3"/>
    <row r="165" spans="2:12" x14ac:dyDescent="0.25">
      <c r="B165" s="1242" t="s">
        <v>346</v>
      </c>
      <c r="C165" s="1244"/>
    </row>
    <row r="166" spans="2:12" x14ac:dyDescent="0.25">
      <c r="B166" s="224" t="s">
        <v>197</v>
      </c>
      <c r="C166" s="1020">
        <v>2022</v>
      </c>
    </row>
    <row r="167" spans="2:12" ht="15.75" thickBot="1" x14ac:dyDescent="0.3">
      <c r="B167" s="226" t="s">
        <v>198</v>
      </c>
      <c r="C167" s="1021">
        <v>2026</v>
      </c>
    </row>
    <row r="170" spans="2:12" x14ac:dyDescent="0.25">
      <c r="B170" s="833" t="s">
        <v>514</v>
      </c>
      <c r="C170" s="834"/>
      <c r="D170" s="834"/>
      <c r="E170" s="840"/>
    </row>
    <row r="171" spans="2:12" x14ac:dyDescent="0.25">
      <c r="B171" s="228" t="s">
        <v>192</v>
      </c>
      <c r="C171" s="229" t="s">
        <v>0</v>
      </c>
      <c r="D171" s="229" t="s">
        <v>199</v>
      </c>
    </row>
    <row r="172" spans="2:12" x14ac:dyDescent="0.25">
      <c r="B172" s="230" t="s">
        <v>200</v>
      </c>
      <c r="C172" s="231"/>
      <c r="D172" s="232">
        <f>SUM(D173:D196)</f>
        <v>357537224.33333337</v>
      </c>
    </row>
    <row r="173" spans="2:12" x14ac:dyDescent="0.25">
      <c r="B173" s="233">
        <v>1</v>
      </c>
      <c r="C173" s="234" t="s">
        <v>73</v>
      </c>
      <c r="D173" s="1024">
        <f>MAX(G110:K110)</f>
        <v>9040656</v>
      </c>
    </row>
    <row r="174" spans="2:12" x14ac:dyDescent="0.25">
      <c r="B174" s="233">
        <v>2</v>
      </c>
      <c r="C174" s="234" t="s">
        <v>82</v>
      </c>
      <c r="D174" s="1024">
        <f t="shared" ref="D174:D196" si="56">MAX(G111:K111)</f>
        <v>71938662.666666672</v>
      </c>
    </row>
    <row r="175" spans="2:12" x14ac:dyDescent="0.25">
      <c r="B175" s="233">
        <v>3</v>
      </c>
      <c r="C175" s="234" t="s">
        <v>83</v>
      </c>
      <c r="D175" s="1024">
        <f t="shared" si="56"/>
        <v>132627356.66666667</v>
      </c>
    </row>
    <row r="176" spans="2:12" x14ac:dyDescent="0.25">
      <c r="B176" s="233">
        <v>4</v>
      </c>
      <c r="C176" s="234" t="s">
        <v>84</v>
      </c>
      <c r="D176" s="1024">
        <f t="shared" si="56"/>
        <v>21551297.666666668</v>
      </c>
    </row>
    <row r="177" spans="2:4" x14ac:dyDescent="0.25">
      <c r="B177" s="233">
        <v>5</v>
      </c>
      <c r="C177" s="234" t="s">
        <v>85</v>
      </c>
      <c r="D177" s="1024">
        <f t="shared" si="56"/>
        <v>23211610</v>
      </c>
    </row>
    <row r="178" spans="2:4" x14ac:dyDescent="0.25">
      <c r="B178" s="233">
        <v>6</v>
      </c>
      <c r="C178" s="234" t="s">
        <v>86</v>
      </c>
      <c r="D178" s="1024">
        <f t="shared" si="56"/>
        <v>3580938</v>
      </c>
    </row>
    <row r="179" spans="2:4" x14ac:dyDescent="0.25">
      <c r="B179" s="233">
        <v>7</v>
      </c>
      <c r="C179" s="234" t="s">
        <v>87</v>
      </c>
      <c r="D179" s="1024">
        <f t="shared" si="56"/>
        <v>12397896.666666666</v>
      </c>
    </row>
    <row r="180" spans="2:4" x14ac:dyDescent="0.25">
      <c r="B180" s="233">
        <v>8</v>
      </c>
      <c r="C180" s="234" t="s">
        <v>88</v>
      </c>
      <c r="D180" s="1024">
        <f t="shared" si="56"/>
        <v>2739680.3333333335</v>
      </c>
    </row>
    <row r="181" spans="2:4" x14ac:dyDescent="0.25">
      <c r="B181" s="233">
        <v>9</v>
      </c>
      <c r="C181" s="234" t="s">
        <v>89</v>
      </c>
      <c r="D181" s="1024">
        <f t="shared" si="56"/>
        <v>337537.66666666669</v>
      </c>
    </row>
    <row r="182" spans="2:4" x14ac:dyDescent="0.25">
      <c r="B182" s="233">
        <v>10</v>
      </c>
      <c r="C182" s="234" t="s">
        <v>90</v>
      </c>
      <c r="D182" s="1024">
        <f t="shared" si="56"/>
        <v>1144580.3333333333</v>
      </c>
    </row>
    <row r="183" spans="2:4" x14ac:dyDescent="0.25">
      <c r="B183" s="233">
        <v>12</v>
      </c>
      <c r="C183" s="234" t="s">
        <v>91</v>
      </c>
      <c r="D183" s="1024">
        <f t="shared" si="56"/>
        <v>9896099.333333334</v>
      </c>
    </row>
    <row r="184" spans="2:4" x14ac:dyDescent="0.25">
      <c r="B184" s="233">
        <v>13</v>
      </c>
      <c r="C184" s="234" t="s">
        <v>92</v>
      </c>
      <c r="D184" s="1024">
        <f t="shared" si="56"/>
        <v>724812</v>
      </c>
    </row>
    <row r="185" spans="2:4" x14ac:dyDescent="0.25">
      <c r="B185" s="233">
        <v>14</v>
      </c>
      <c r="C185" s="234" t="s">
        <v>93</v>
      </c>
      <c r="D185" s="1024">
        <f t="shared" si="56"/>
        <v>3284535.3333333335</v>
      </c>
    </row>
    <row r="186" spans="2:4" x14ac:dyDescent="0.25">
      <c r="B186" s="233">
        <v>15</v>
      </c>
      <c r="C186" s="234" t="s">
        <v>94</v>
      </c>
      <c r="D186" s="1024">
        <f t="shared" si="56"/>
        <v>411166.66666666669</v>
      </c>
    </row>
    <row r="187" spans="2:4" x14ac:dyDescent="0.25">
      <c r="B187" s="233">
        <v>16</v>
      </c>
      <c r="C187" s="234" t="s">
        <v>95</v>
      </c>
      <c r="D187" s="1024">
        <f t="shared" si="56"/>
        <v>1309752.3333333333</v>
      </c>
    </row>
    <row r="188" spans="2:4" x14ac:dyDescent="0.25">
      <c r="B188" s="233">
        <v>17</v>
      </c>
      <c r="C188" s="234" t="s">
        <v>344</v>
      </c>
      <c r="D188" s="1024">
        <f t="shared" si="56"/>
        <v>1661425.6666666667</v>
      </c>
    </row>
    <row r="189" spans="2:4" x14ac:dyDescent="0.25">
      <c r="B189" s="233">
        <v>18</v>
      </c>
      <c r="C189" s="234" t="s">
        <v>97</v>
      </c>
      <c r="D189" s="1024">
        <f t="shared" si="56"/>
        <v>37168863.666666664</v>
      </c>
    </row>
    <row r="190" spans="2:4" x14ac:dyDescent="0.25">
      <c r="B190" s="233">
        <v>19</v>
      </c>
      <c r="C190" s="234" t="s">
        <v>98</v>
      </c>
      <c r="D190" s="1024">
        <f t="shared" si="56"/>
        <v>5146917</v>
      </c>
    </row>
    <row r="191" spans="2:4" x14ac:dyDescent="0.25">
      <c r="B191" s="233">
        <v>20</v>
      </c>
      <c r="C191" s="234" t="s">
        <v>99</v>
      </c>
      <c r="D191" s="1024">
        <f t="shared" si="56"/>
        <v>1351028.3333333333</v>
      </c>
    </row>
    <row r="192" spans="2:4" x14ac:dyDescent="0.25">
      <c r="B192" s="233">
        <v>21</v>
      </c>
      <c r="C192" s="234" t="s">
        <v>100</v>
      </c>
      <c r="D192" s="1024">
        <f t="shared" si="56"/>
        <v>651260.66666666663</v>
      </c>
    </row>
    <row r="193" spans="2:4" x14ac:dyDescent="0.25">
      <c r="B193" s="233">
        <v>22</v>
      </c>
      <c r="C193" s="234" t="s">
        <v>101</v>
      </c>
      <c r="D193" s="1024">
        <f t="shared" si="56"/>
        <v>2294408.3333333335</v>
      </c>
    </row>
    <row r="194" spans="2:4" x14ac:dyDescent="0.25">
      <c r="B194" s="233">
        <v>23</v>
      </c>
      <c r="C194" s="234" t="s">
        <v>103</v>
      </c>
      <c r="D194" s="1024">
        <f t="shared" si="56"/>
        <v>10232176.666666666</v>
      </c>
    </row>
    <row r="195" spans="2:4" x14ac:dyDescent="0.25">
      <c r="B195" s="233">
        <v>24</v>
      </c>
      <c r="C195" s="234" t="s">
        <v>104</v>
      </c>
      <c r="D195" s="1024">
        <f t="shared" si="56"/>
        <v>3927812.6666666665</v>
      </c>
    </row>
    <row r="196" spans="2:4" x14ac:dyDescent="0.25">
      <c r="B196" s="233">
        <v>25</v>
      </c>
      <c r="C196" s="234" t="s">
        <v>102</v>
      </c>
      <c r="D196" s="1024">
        <f t="shared" si="56"/>
        <v>906749.66666666663</v>
      </c>
    </row>
  </sheetData>
  <sheetProtection selectLockedCells="1"/>
  <mergeCells count="18">
    <mergeCell ref="B10:C10"/>
    <mergeCell ref="B3:C3"/>
    <mergeCell ref="B4:C4"/>
    <mergeCell ref="B5:C5"/>
    <mergeCell ref="B6:C6"/>
    <mergeCell ref="B7:C7"/>
    <mergeCell ref="B8:C8"/>
    <mergeCell ref="B9:C9"/>
    <mergeCell ref="B11:C11"/>
    <mergeCell ref="B48:C48"/>
    <mergeCell ref="B165:C165"/>
    <mergeCell ref="B15:B17"/>
    <mergeCell ref="C15:C17"/>
    <mergeCell ref="B14:Q14"/>
    <mergeCell ref="B77:M77"/>
    <mergeCell ref="B136:K136"/>
    <mergeCell ref="B47:N47"/>
    <mergeCell ref="B107:L107"/>
  </mergeCells>
  <conditionalFormatting sqref="H19:K42">
    <cfRule type="containsText" dxfId="1" priority="1" operator="containsText" text="True">
      <formula>NOT(ISERROR(SEARCH("True",H19)))</formula>
    </cfRule>
  </conditionalFormatting>
  <conditionalFormatting sqref="N19:N42">
    <cfRule type="containsText" dxfId="0" priority="2" operator="containsText" text="True">
      <formula>NOT(ISERROR(SEARCH("True",N19)))</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0BA9-D940-4589-8108-A419859EFA8C}">
  <sheetPr>
    <tabColor theme="8" tint="0.39997558519241921"/>
    <pageSetUpPr fitToPage="1"/>
  </sheetPr>
  <dimension ref="A1:CK32"/>
  <sheetViews>
    <sheetView workbookViewId="0">
      <pane xSplit="4" ySplit="3" topLeftCell="J4" activePane="bottomRight" state="frozen"/>
      <selection pane="topRight" activeCell="E1" sqref="E1"/>
      <selection pane="bottomLeft" activeCell="A4" sqref="A4"/>
      <selection pane="bottomRight" activeCell="X14" sqref="X14"/>
    </sheetView>
  </sheetViews>
  <sheetFormatPr defaultColWidth="9.140625" defaultRowHeight="16.5" x14ac:dyDescent="0.3"/>
  <cols>
    <col min="1" max="1" width="12.42578125" style="43" customWidth="1"/>
    <col min="2" max="2" width="9.140625" style="920"/>
    <col min="3" max="3" width="13.42578125" style="43" customWidth="1"/>
    <col min="4" max="4" width="2.42578125" style="552" customWidth="1"/>
    <col min="5" max="26" width="11.85546875" style="552" customWidth="1"/>
    <col min="27" max="31" width="11.85546875" style="553" customWidth="1"/>
    <col min="32" max="32" width="11.140625" style="553" customWidth="1"/>
    <col min="33" max="38" width="11.85546875" style="553" customWidth="1"/>
    <col min="39" max="39" width="18.42578125" style="553" customWidth="1"/>
    <col min="40" max="40" width="25.42578125" style="553" customWidth="1"/>
    <col min="41" max="41" width="2.5703125" style="552" customWidth="1"/>
    <col min="42" max="42" width="21.140625" style="554" customWidth="1"/>
    <col min="43" max="43" width="3.42578125" style="43" customWidth="1"/>
    <col min="44" max="44" width="14.5703125" style="43" customWidth="1"/>
    <col min="45" max="45" width="15.42578125" style="43" customWidth="1"/>
    <col min="46" max="46" width="17.5703125" style="43" customWidth="1"/>
    <col min="47" max="47" width="3.140625" style="43" customWidth="1"/>
    <col min="48" max="48" width="4.42578125" style="43" customWidth="1"/>
    <col min="49" max="49" width="16.42578125" style="43" customWidth="1"/>
    <col min="50" max="50" width="15.42578125" style="43" customWidth="1"/>
    <col min="51" max="51" width="18.140625" style="43" customWidth="1"/>
    <col min="52" max="84" width="9.140625" style="43"/>
    <col min="85" max="85" width="0" style="43" hidden="1" customWidth="1"/>
    <col min="86" max="89" width="0" style="45" hidden="1" customWidth="1"/>
    <col min="90" max="16384" width="9.140625" style="43"/>
  </cols>
  <sheetData>
    <row r="1" spans="1:51" ht="38.25" customHeight="1" x14ac:dyDescent="0.4">
      <c r="A1" s="955"/>
      <c r="B1" s="954" t="s">
        <v>474</v>
      </c>
      <c r="F1" s="1348" t="s">
        <v>690</v>
      </c>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103"/>
      <c r="AK1" s="1103"/>
      <c r="AL1" s="1103"/>
    </row>
    <row r="2" spans="1:51" ht="17.25" thickBot="1" x14ac:dyDescent="0.35"/>
    <row r="3" spans="1:51" ht="72.599999999999994" customHeight="1" thickBot="1" x14ac:dyDescent="0.35">
      <c r="C3" s="555" t="s">
        <v>374</v>
      </c>
      <c r="D3" s="556"/>
      <c r="E3" s="557" t="s">
        <v>375</v>
      </c>
      <c r="F3" s="557" t="s">
        <v>376</v>
      </c>
      <c r="G3" s="557" t="s">
        <v>377</v>
      </c>
      <c r="H3" s="558" t="s">
        <v>378</v>
      </c>
      <c r="I3" s="559" t="s">
        <v>379</v>
      </c>
      <c r="J3" s="558" t="s">
        <v>380</v>
      </c>
      <c r="K3" s="558" t="s">
        <v>381</v>
      </c>
      <c r="L3" s="559" t="s">
        <v>382</v>
      </c>
      <c r="M3" s="558" t="s">
        <v>383</v>
      </c>
      <c r="N3" s="558" t="s">
        <v>384</v>
      </c>
      <c r="O3" s="560" t="s">
        <v>385</v>
      </c>
      <c r="P3" s="561" t="s">
        <v>386</v>
      </c>
      <c r="Q3" s="562" t="s">
        <v>387</v>
      </c>
      <c r="R3" s="563" t="s">
        <v>388</v>
      </c>
      <c r="S3" s="561" t="s">
        <v>389</v>
      </c>
      <c r="T3" s="562" t="s">
        <v>390</v>
      </c>
      <c r="U3" s="563" t="s">
        <v>391</v>
      </c>
      <c r="V3" s="561" t="s">
        <v>392</v>
      </c>
      <c r="W3" s="562" t="s">
        <v>393</v>
      </c>
      <c r="X3" s="563" t="s">
        <v>394</v>
      </c>
      <c r="Y3" s="561" t="s">
        <v>395</v>
      </c>
      <c r="Z3" s="562" t="s">
        <v>396</v>
      </c>
      <c r="AA3" s="560" t="s">
        <v>397</v>
      </c>
      <c r="AB3" s="558" t="s">
        <v>398</v>
      </c>
      <c r="AC3" s="559" t="s">
        <v>399</v>
      </c>
      <c r="AD3" s="560" t="s">
        <v>402</v>
      </c>
      <c r="AE3" s="558" t="s">
        <v>403</v>
      </c>
      <c r="AF3" s="559" t="s">
        <v>404</v>
      </c>
      <c r="AG3" s="560" t="s">
        <v>600</v>
      </c>
      <c r="AH3" s="558" t="s">
        <v>601</v>
      </c>
      <c r="AI3" s="559" t="s">
        <v>602</v>
      </c>
      <c r="AJ3" s="560" t="s">
        <v>672</v>
      </c>
      <c r="AK3" s="558" t="s">
        <v>673</v>
      </c>
      <c r="AL3" s="559" t="s">
        <v>674</v>
      </c>
      <c r="AM3" s="564" t="s">
        <v>400</v>
      </c>
      <c r="AN3" s="565" t="s">
        <v>572</v>
      </c>
      <c r="AO3" s="556"/>
      <c r="AP3" s="566" t="s">
        <v>401</v>
      </c>
      <c r="AR3" s="1342" t="s">
        <v>631</v>
      </c>
      <c r="AS3" s="1343"/>
      <c r="AT3" s="1344"/>
      <c r="AW3" s="1342" t="s">
        <v>632</v>
      </c>
      <c r="AX3" s="1343"/>
      <c r="AY3" s="1344"/>
    </row>
    <row r="4" spans="1:51" ht="21.75" customHeight="1" thickBot="1" x14ac:dyDescent="0.35">
      <c r="A4"/>
      <c r="C4" s="567" t="s">
        <v>84</v>
      </c>
      <c r="E4" s="1098">
        <v>0</v>
      </c>
      <c r="F4" s="1098">
        <v>0</v>
      </c>
      <c r="G4" s="1104">
        <v>0</v>
      </c>
      <c r="H4" s="1098">
        <v>0</v>
      </c>
      <c r="I4" s="1098">
        <v>0</v>
      </c>
      <c r="J4" s="1104">
        <v>0</v>
      </c>
      <c r="K4" s="1098">
        <v>0</v>
      </c>
      <c r="L4" s="1104">
        <v>0</v>
      </c>
      <c r="M4" s="1098">
        <v>0</v>
      </c>
      <c r="N4" s="1098">
        <v>0</v>
      </c>
      <c r="O4" s="1098">
        <v>0</v>
      </c>
      <c r="P4" s="1105">
        <v>0</v>
      </c>
      <c r="Q4" s="1131">
        <v>0</v>
      </c>
      <c r="R4" s="1131">
        <v>0</v>
      </c>
      <c r="S4" s="1131">
        <v>0</v>
      </c>
      <c r="T4" s="1131">
        <v>0</v>
      </c>
      <c r="U4" s="1131">
        <v>0</v>
      </c>
      <c r="V4" s="1131">
        <v>0</v>
      </c>
      <c r="W4" s="1131">
        <v>0</v>
      </c>
      <c r="X4" s="1131">
        <v>0</v>
      </c>
      <c r="Y4" s="1131">
        <v>0</v>
      </c>
      <c r="Z4" s="1131">
        <v>0</v>
      </c>
      <c r="AA4" s="1132">
        <v>0</v>
      </c>
      <c r="AB4" s="1132">
        <v>0</v>
      </c>
      <c r="AC4" s="1132">
        <v>0</v>
      </c>
      <c r="AD4" s="1132">
        <v>0</v>
      </c>
      <c r="AE4" s="1132">
        <v>0</v>
      </c>
      <c r="AF4" s="1132">
        <v>0</v>
      </c>
      <c r="AG4" s="1132">
        <v>0</v>
      </c>
      <c r="AH4" s="1132">
        <v>0.80913800000000002</v>
      </c>
      <c r="AI4" s="1132">
        <v>2.439127</v>
      </c>
      <c r="AJ4" s="1132">
        <v>11.036204</v>
      </c>
      <c r="AK4" s="1132">
        <v>73.004490000000004</v>
      </c>
      <c r="AL4" s="1132">
        <v>257.38065799999998</v>
      </c>
      <c r="AM4" s="1098">
        <f>SUM(E4:AL4)</f>
        <v>344.66961700000002</v>
      </c>
      <c r="AN4" s="568">
        <f t="shared" ref="AN4:AN25" si="0">AM4/$AM$25</f>
        <v>4.8718836573270557E-2</v>
      </c>
      <c r="AO4" s="556"/>
      <c r="AP4" s="569">
        <f>AN4</f>
        <v>4.8718836573270557E-2</v>
      </c>
      <c r="AR4" s="1345">
        <f>'2-Assumptions'!I21</f>
        <v>0</v>
      </c>
      <c r="AS4" s="1346"/>
      <c r="AT4" s="1347"/>
      <c r="AW4" s="570" t="s">
        <v>84</v>
      </c>
      <c r="AX4" s="571">
        <f>AN4</f>
        <v>4.8718836573270557E-2</v>
      </c>
      <c r="AY4" s="572">
        <f t="shared" ref="AY4:AY25" si="1">$AR$4*AX4</f>
        <v>0</v>
      </c>
    </row>
    <row r="5" spans="1:51" x14ac:dyDescent="0.3">
      <c r="A5"/>
      <c r="C5" s="573" t="s">
        <v>85</v>
      </c>
      <c r="E5" s="1099">
        <v>0</v>
      </c>
      <c r="F5" s="1099">
        <v>0</v>
      </c>
      <c r="G5" s="1101">
        <v>0</v>
      </c>
      <c r="H5" s="1099">
        <v>0</v>
      </c>
      <c r="I5" s="1099">
        <v>0</v>
      </c>
      <c r="J5" s="1101">
        <v>0</v>
      </c>
      <c r="K5" s="1099">
        <v>0</v>
      </c>
      <c r="L5" s="1101">
        <v>0</v>
      </c>
      <c r="M5" s="1099">
        <v>0</v>
      </c>
      <c r="N5" s="1099">
        <v>0</v>
      </c>
      <c r="O5" s="1099">
        <v>0</v>
      </c>
      <c r="P5" s="1106">
        <v>0</v>
      </c>
      <c r="Q5" s="1133">
        <v>0</v>
      </c>
      <c r="R5" s="1133">
        <v>0</v>
      </c>
      <c r="S5" s="1133">
        <v>0</v>
      </c>
      <c r="T5" s="1133">
        <v>0</v>
      </c>
      <c r="U5" s="1133">
        <v>0</v>
      </c>
      <c r="V5" s="1133">
        <v>0</v>
      </c>
      <c r="W5" s="1133">
        <v>0</v>
      </c>
      <c r="X5" s="1133">
        <v>0</v>
      </c>
      <c r="Y5" s="1133">
        <v>0</v>
      </c>
      <c r="Z5" s="1133">
        <v>0</v>
      </c>
      <c r="AA5" s="1134">
        <v>0</v>
      </c>
      <c r="AB5" s="1134">
        <v>0</v>
      </c>
      <c r="AC5" s="1134">
        <v>0</v>
      </c>
      <c r="AD5" s="1134">
        <v>0</v>
      </c>
      <c r="AE5" s="1134">
        <v>0</v>
      </c>
      <c r="AF5" s="1134">
        <v>0</v>
      </c>
      <c r="AG5" s="1134">
        <v>0</v>
      </c>
      <c r="AH5" s="1134">
        <v>0.53333299999999995</v>
      </c>
      <c r="AI5" s="1134">
        <v>0.3125</v>
      </c>
      <c r="AJ5" s="1134">
        <v>7.2696959999999997</v>
      </c>
      <c r="AK5" s="1134">
        <v>45.095346999999997</v>
      </c>
      <c r="AL5" s="1134">
        <v>86.349050000000005</v>
      </c>
      <c r="AM5" s="1099">
        <f t="shared" ref="AM5:AM24" si="2">SUM(E5:AL5)</f>
        <v>139.55992600000002</v>
      </c>
      <c r="AN5" s="547">
        <f t="shared" si="0"/>
        <v>1.9726708974675111E-2</v>
      </c>
      <c r="AO5" s="575"/>
      <c r="AP5" s="576">
        <f t="shared" ref="AP5:AP25" si="3">AN5</f>
        <v>1.9726708974675111E-2</v>
      </c>
      <c r="AW5" s="190" t="s">
        <v>85</v>
      </c>
      <c r="AX5" s="577">
        <f t="shared" ref="AX5:AX25" si="4">AN5</f>
        <v>1.9726708974675111E-2</v>
      </c>
      <c r="AY5" s="191">
        <f t="shared" si="1"/>
        <v>0</v>
      </c>
    </row>
    <row r="6" spans="1:51" x14ac:dyDescent="0.3">
      <c r="A6"/>
      <c r="C6" s="573" t="s">
        <v>86</v>
      </c>
      <c r="E6" s="1099">
        <v>0</v>
      </c>
      <c r="F6" s="1099">
        <v>0</v>
      </c>
      <c r="G6" s="1101">
        <v>0</v>
      </c>
      <c r="H6" s="1099">
        <v>0</v>
      </c>
      <c r="I6" s="1099">
        <v>0</v>
      </c>
      <c r="J6" s="1101">
        <v>0</v>
      </c>
      <c r="K6" s="1099">
        <v>0</v>
      </c>
      <c r="L6" s="1101">
        <v>0</v>
      </c>
      <c r="M6" s="1099">
        <v>0</v>
      </c>
      <c r="N6" s="1099">
        <v>0</v>
      </c>
      <c r="O6" s="1099">
        <v>0</v>
      </c>
      <c r="P6" s="1106">
        <v>0</v>
      </c>
      <c r="Q6" s="1133">
        <v>0</v>
      </c>
      <c r="R6" s="1133">
        <v>0</v>
      </c>
      <c r="S6" s="1133">
        <v>0</v>
      </c>
      <c r="T6" s="1133">
        <v>0</v>
      </c>
      <c r="U6" s="1133">
        <v>0</v>
      </c>
      <c r="V6" s="1133">
        <v>0</v>
      </c>
      <c r="W6" s="1133">
        <v>0</v>
      </c>
      <c r="X6" s="1133">
        <v>0</v>
      </c>
      <c r="Y6" s="1133">
        <v>1</v>
      </c>
      <c r="Z6" s="1133">
        <v>1.1000000000000001</v>
      </c>
      <c r="AA6" s="1134">
        <v>0</v>
      </c>
      <c r="AB6" s="1134">
        <v>0</v>
      </c>
      <c r="AC6" s="1134">
        <v>2.4722219999999999</v>
      </c>
      <c r="AD6" s="1134">
        <v>0</v>
      </c>
      <c r="AE6" s="1134">
        <v>0</v>
      </c>
      <c r="AF6" s="1134">
        <v>2.4722219999999999</v>
      </c>
      <c r="AG6" s="1134">
        <v>2</v>
      </c>
      <c r="AH6" s="1134">
        <v>0.37142799999999998</v>
      </c>
      <c r="AI6" s="1134">
        <v>1.823529</v>
      </c>
      <c r="AJ6" s="1134">
        <v>6.2215680000000004</v>
      </c>
      <c r="AK6" s="1134">
        <v>41.711319000000003</v>
      </c>
      <c r="AL6" s="1134">
        <v>76.425021000000001</v>
      </c>
      <c r="AM6" s="1099">
        <f t="shared" si="2"/>
        <v>135.597309</v>
      </c>
      <c r="AN6" s="547">
        <f t="shared" si="0"/>
        <v>1.9166595519634292E-2</v>
      </c>
      <c r="AO6" s="575"/>
      <c r="AP6" s="576">
        <f t="shared" si="3"/>
        <v>1.9166595519634292E-2</v>
      </c>
      <c r="AW6" s="190" t="s">
        <v>86</v>
      </c>
      <c r="AX6" s="577">
        <f t="shared" si="4"/>
        <v>1.9166595519634292E-2</v>
      </c>
      <c r="AY6" s="191">
        <f t="shared" si="1"/>
        <v>0</v>
      </c>
    </row>
    <row r="7" spans="1:51" ht="18" customHeight="1" x14ac:dyDescent="0.3">
      <c r="A7"/>
      <c r="C7" s="573" t="s">
        <v>87</v>
      </c>
      <c r="E7" s="1099">
        <v>0</v>
      </c>
      <c r="F7" s="1099">
        <v>0</v>
      </c>
      <c r="G7" s="1101">
        <v>0</v>
      </c>
      <c r="H7" s="1099">
        <v>0</v>
      </c>
      <c r="I7" s="1099">
        <v>0</v>
      </c>
      <c r="J7" s="1101">
        <v>0</v>
      </c>
      <c r="K7" s="1099">
        <v>0</v>
      </c>
      <c r="L7" s="1101">
        <v>0</v>
      </c>
      <c r="M7" s="1099">
        <v>0</v>
      </c>
      <c r="N7" s="1099">
        <v>0</v>
      </c>
      <c r="O7" s="1099">
        <v>0</v>
      </c>
      <c r="P7" s="1106">
        <v>0</v>
      </c>
      <c r="Q7" s="1133">
        <v>0</v>
      </c>
      <c r="R7" s="1133">
        <v>0</v>
      </c>
      <c r="S7" s="1133">
        <v>0</v>
      </c>
      <c r="T7" s="1133">
        <v>0</v>
      </c>
      <c r="U7" s="1133">
        <v>0</v>
      </c>
      <c r="V7" s="1133">
        <v>0</v>
      </c>
      <c r="W7" s="1133">
        <v>0</v>
      </c>
      <c r="X7" s="1133">
        <v>0</v>
      </c>
      <c r="Y7" s="1133">
        <v>0</v>
      </c>
      <c r="Z7" s="1133">
        <v>1</v>
      </c>
      <c r="AA7" s="1134">
        <v>1</v>
      </c>
      <c r="AB7" s="1134">
        <v>12</v>
      </c>
      <c r="AC7" s="1134">
        <v>20</v>
      </c>
      <c r="AD7" s="1134">
        <v>1</v>
      </c>
      <c r="AE7" s="1134">
        <v>12</v>
      </c>
      <c r="AF7" s="1134">
        <v>20</v>
      </c>
      <c r="AG7" s="1134">
        <v>3</v>
      </c>
      <c r="AH7" s="1134">
        <v>8</v>
      </c>
      <c r="AI7" s="1134">
        <v>1.890517</v>
      </c>
      <c r="AJ7" s="1134">
        <v>18.077148000000001</v>
      </c>
      <c r="AK7" s="1134">
        <v>82.200011000000003</v>
      </c>
      <c r="AL7" s="1134">
        <v>164.07602700000001</v>
      </c>
      <c r="AM7" s="1099">
        <f t="shared" si="2"/>
        <v>344.24370300000004</v>
      </c>
      <c r="AN7" s="547">
        <f t="shared" si="0"/>
        <v>4.8658633893554036E-2</v>
      </c>
      <c r="AO7" s="575"/>
      <c r="AP7" s="576">
        <f t="shared" si="3"/>
        <v>4.8658633893554036E-2</v>
      </c>
      <c r="AW7" s="190" t="s">
        <v>87</v>
      </c>
      <c r="AX7" s="577">
        <f t="shared" si="4"/>
        <v>4.8658633893554036E-2</v>
      </c>
      <c r="AY7" s="191">
        <f t="shared" si="1"/>
        <v>0</v>
      </c>
    </row>
    <row r="8" spans="1:51" x14ac:dyDescent="0.3">
      <c r="A8"/>
      <c r="C8" s="573" t="s">
        <v>88</v>
      </c>
      <c r="E8" s="1099">
        <v>0</v>
      </c>
      <c r="F8" s="1099">
        <v>0</v>
      </c>
      <c r="G8" s="1101">
        <v>0</v>
      </c>
      <c r="H8" s="1099">
        <v>0</v>
      </c>
      <c r="I8" s="1099">
        <v>0</v>
      </c>
      <c r="J8" s="1101">
        <v>0</v>
      </c>
      <c r="K8" s="1099">
        <v>0</v>
      </c>
      <c r="L8" s="1101">
        <v>0</v>
      </c>
      <c r="M8" s="1099">
        <v>0</v>
      </c>
      <c r="N8" s="1099">
        <v>0</v>
      </c>
      <c r="O8" s="1099">
        <v>0</v>
      </c>
      <c r="P8" s="1106">
        <v>0</v>
      </c>
      <c r="Q8" s="1133">
        <v>0.48571399999999998</v>
      </c>
      <c r="R8" s="1133">
        <v>0</v>
      </c>
      <c r="S8" s="1133">
        <v>0</v>
      </c>
      <c r="T8" s="1133">
        <v>0</v>
      </c>
      <c r="U8" s="1133">
        <v>0</v>
      </c>
      <c r="V8" s="1133">
        <v>0</v>
      </c>
      <c r="W8" s="1133">
        <v>0</v>
      </c>
      <c r="X8" s="1133">
        <v>0</v>
      </c>
      <c r="Y8" s="1133">
        <v>0</v>
      </c>
      <c r="Z8" s="1133">
        <v>1</v>
      </c>
      <c r="AA8" s="1134">
        <v>0</v>
      </c>
      <c r="AB8" s="1134">
        <v>1</v>
      </c>
      <c r="AC8" s="1134">
        <v>2.1176469999999998</v>
      </c>
      <c r="AD8" s="1134">
        <v>0</v>
      </c>
      <c r="AE8" s="1134">
        <v>1</v>
      </c>
      <c r="AF8" s="1134">
        <v>2.1176469999999998</v>
      </c>
      <c r="AG8" s="1134">
        <v>0</v>
      </c>
      <c r="AH8" s="1134">
        <v>3</v>
      </c>
      <c r="AI8" s="1134">
        <v>2.5</v>
      </c>
      <c r="AJ8" s="1134">
        <v>22.285571000000001</v>
      </c>
      <c r="AK8" s="1134">
        <v>100.467367</v>
      </c>
      <c r="AL8" s="1134">
        <v>113.439391</v>
      </c>
      <c r="AM8" s="1099">
        <f t="shared" si="2"/>
        <v>249.41333700000001</v>
      </c>
      <c r="AN8" s="547">
        <f t="shared" si="0"/>
        <v>3.5254420480285778E-2</v>
      </c>
      <c r="AO8" s="575"/>
      <c r="AP8" s="576">
        <f t="shared" si="3"/>
        <v>3.5254420480285778E-2</v>
      </c>
      <c r="AW8" s="190" t="s">
        <v>88</v>
      </c>
      <c r="AX8" s="577">
        <f t="shared" si="4"/>
        <v>3.5254420480285778E-2</v>
      </c>
      <c r="AY8" s="191">
        <f t="shared" si="1"/>
        <v>0</v>
      </c>
    </row>
    <row r="9" spans="1:51" x14ac:dyDescent="0.3">
      <c r="A9"/>
      <c r="C9" s="573" t="s">
        <v>89</v>
      </c>
      <c r="E9" s="1099">
        <v>0</v>
      </c>
      <c r="F9" s="1099">
        <v>0</v>
      </c>
      <c r="G9" s="1101">
        <v>0</v>
      </c>
      <c r="H9" s="1099">
        <v>0</v>
      </c>
      <c r="I9" s="1099">
        <v>0</v>
      </c>
      <c r="J9" s="1101">
        <v>0</v>
      </c>
      <c r="K9" s="1099">
        <v>0</v>
      </c>
      <c r="L9" s="1101">
        <v>0</v>
      </c>
      <c r="M9" s="1099">
        <v>0</v>
      </c>
      <c r="N9" s="1099">
        <v>0</v>
      </c>
      <c r="O9" s="1099">
        <v>0</v>
      </c>
      <c r="P9" s="1106">
        <v>0</v>
      </c>
      <c r="Q9" s="1133">
        <v>0</v>
      </c>
      <c r="R9" s="1133">
        <v>0</v>
      </c>
      <c r="S9" s="1133">
        <v>0</v>
      </c>
      <c r="T9" s="1133">
        <v>0</v>
      </c>
      <c r="U9" s="1133">
        <v>0</v>
      </c>
      <c r="V9" s="1133">
        <v>0</v>
      </c>
      <c r="W9" s="1133">
        <v>0</v>
      </c>
      <c r="X9" s="1133">
        <v>0</v>
      </c>
      <c r="Y9" s="1133">
        <v>0</v>
      </c>
      <c r="Z9" s="1133">
        <v>0</v>
      </c>
      <c r="AA9" s="1134">
        <v>0</v>
      </c>
      <c r="AB9" s="1134">
        <v>0</v>
      </c>
      <c r="AC9" s="1134">
        <v>1</v>
      </c>
      <c r="AD9" s="1134">
        <v>0</v>
      </c>
      <c r="AE9" s="1134">
        <v>0</v>
      </c>
      <c r="AF9" s="1134">
        <v>1</v>
      </c>
      <c r="AG9" s="1134">
        <v>0</v>
      </c>
      <c r="AH9" s="1134">
        <v>1</v>
      </c>
      <c r="AI9" s="1134">
        <v>1</v>
      </c>
      <c r="AJ9" s="1134">
        <v>6.5062499999999996</v>
      </c>
      <c r="AK9" s="1134">
        <v>21.417943000000001</v>
      </c>
      <c r="AL9" s="1134">
        <v>23.409846999999999</v>
      </c>
      <c r="AM9" s="1099">
        <f t="shared" si="2"/>
        <v>55.334040000000002</v>
      </c>
      <c r="AN9" s="547">
        <f t="shared" si="0"/>
        <v>7.8214322317212426E-3</v>
      </c>
      <c r="AO9" s="575"/>
      <c r="AP9" s="576">
        <f t="shared" si="3"/>
        <v>7.8214322317212426E-3</v>
      </c>
      <c r="AW9" s="190" t="s">
        <v>89</v>
      </c>
      <c r="AX9" s="577">
        <f t="shared" si="4"/>
        <v>7.8214322317212426E-3</v>
      </c>
      <c r="AY9" s="191">
        <f t="shared" si="1"/>
        <v>0</v>
      </c>
    </row>
    <row r="10" spans="1:51" x14ac:dyDescent="0.3">
      <c r="A10"/>
      <c r="C10" s="573" t="s">
        <v>90</v>
      </c>
      <c r="E10" s="1099">
        <v>0</v>
      </c>
      <c r="F10" s="1099">
        <v>0</v>
      </c>
      <c r="G10" s="1101">
        <v>0</v>
      </c>
      <c r="H10" s="1099">
        <v>0</v>
      </c>
      <c r="I10" s="1099">
        <v>0</v>
      </c>
      <c r="J10" s="1101">
        <v>0</v>
      </c>
      <c r="K10" s="1099">
        <v>0</v>
      </c>
      <c r="L10" s="1101">
        <v>0</v>
      </c>
      <c r="M10" s="1099">
        <v>0</v>
      </c>
      <c r="N10" s="1099">
        <v>0</v>
      </c>
      <c r="O10" s="1099">
        <v>0</v>
      </c>
      <c r="P10" s="1106">
        <v>0</v>
      </c>
      <c r="Q10" s="1133">
        <v>0</v>
      </c>
      <c r="R10" s="1133">
        <v>0</v>
      </c>
      <c r="S10" s="1133">
        <v>0</v>
      </c>
      <c r="T10" s="1133">
        <v>0</v>
      </c>
      <c r="U10" s="1133">
        <v>0</v>
      </c>
      <c r="V10" s="1133">
        <v>0</v>
      </c>
      <c r="W10" s="1133">
        <v>0</v>
      </c>
      <c r="X10" s="1133">
        <v>0</v>
      </c>
      <c r="Y10" s="1133">
        <v>1</v>
      </c>
      <c r="Z10" s="1133">
        <v>0</v>
      </c>
      <c r="AA10" s="1134">
        <v>0</v>
      </c>
      <c r="AB10" s="1134">
        <v>0</v>
      </c>
      <c r="AC10" s="1134">
        <v>0</v>
      </c>
      <c r="AD10" s="1134">
        <v>0</v>
      </c>
      <c r="AE10" s="1134">
        <v>0</v>
      </c>
      <c r="AF10" s="1134">
        <v>0</v>
      </c>
      <c r="AG10" s="1134">
        <v>0</v>
      </c>
      <c r="AH10" s="1134">
        <v>1</v>
      </c>
      <c r="AI10" s="1134">
        <v>3</v>
      </c>
      <c r="AJ10" s="1134">
        <v>10.012449999999999</v>
      </c>
      <c r="AK10" s="1134">
        <v>66.065528999999998</v>
      </c>
      <c r="AL10" s="1134">
        <v>53.567577</v>
      </c>
      <c r="AM10" s="1099">
        <f t="shared" si="2"/>
        <v>134.645556</v>
      </c>
      <c r="AN10" s="547">
        <f t="shared" si="0"/>
        <v>1.903206582343215E-2</v>
      </c>
      <c r="AO10" s="575"/>
      <c r="AP10" s="576">
        <f t="shared" si="3"/>
        <v>1.903206582343215E-2</v>
      </c>
      <c r="AW10" s="190" t="s">
        <v>90</v>
      </c>
      <c r="AX10" s="577">
        <f t="shared" si="4"/>
        <v>1.903206582343215E-2</v>
      </c>
      <c r="AY10" s="191">
        <f t="shared" si="1"/>
        <v>0</v>
      </c>
    </row>
    <row r="11" spans="1:51" x14ac:dyDescent="0.3">
      <c r="A11"/>
      <c r="C11" s="573" t="s">
        <v>91</v>
      </c>
      <c r="E11" s="1099">
        <v>0</v>
      </c>
      <c r="F11" s="1099">
        <v>0</v>
      </c>
      <c r="G11" s="1101">
        <v>0</v>
      </c>
      <c r="H11" s="1099">
        <v>0</v>
      </c>
      <c r="I11" s="1099">
        <v>0</v>
      </c>
      <c r="J11" s="1101">
        <v>0</v>
      </c>
      <c r="K11" s="1099">
        <v>0</v>
      </c>
      <c r="L11" s="1101">
        <v>0</v>
      </c>
      <c r="M11" s="1099">
        <v>0</v>
      </c>
      <c r="N11" s="1099">
        <v>0</v>
      </c>
      <c r="O11" s="1099">
        <v>0</v>
      </c>
      <c r="P11" s="1106">
        <v>0</v>
      </c>
      <c r="Q11" s="1133">
        <v>1</v>
      </c>
      <c r="R11" s="1133">
        <v>0</v>
      </c>
      <c r="S11" s="1133">
        <v>0</v>
      </c>
      <c r="T11" s="1133">
        <v>0</v>
      </c>
      <c r="U11" s="1133">
        <v>0</v>
      </c>
      <c r="V11" s="1133">
        <v>0</v>
      </c>
      <c r="W11" s="1133">
        <v>0</v>
      </c>
      <c r="X11" s="1133">
        <v>0</v>
      </c>
      <c r="Y11" s="1133">
        <v>0</v>
      </c>
      <c r="Z11" s="1133">
        <v>1</v>
      </c>
      <c r="AA11" s="1134">
        <v>1</v>
      </c>
      <c r="AB11" s="1134">
        <v>6</v>
      </c>
      <c r="AC11" s="1134">
        <v>76</v>
      </c>
      <c r="AD11" s="1134">
        <v>1</v>
      </c>
      <c r="AE11" s="1134">
        <v>6</v>
      </c>
      <c r="AF11" s="1134">
        <v>76</v>
      </c>
      <c r="AG11" s="1134">
        <v>6</v>
      </c>
      <c r="AH11" s="1134">
        <v>12</v>
      </c>
      <c r="AI11" s="1134">
        <v>3</v>
      </c>
      <c r="AJ11" s="1134">
        <v>79.786349999999999</v>
      </c>
      <c r="AK11" s="1134">
        <v>517.61949300000003</v>
      </c>
      <c r="AL11" s="1134">
        <v>380.55586299999999</v>
      </c>
      <c r="AM11" s="1099">
        <f t="shared" si="2"/>
        <v>1166.961706</v>
      </c>
      <c r="AN11" s="547">
        <f t="shared" si="0"/>
        <v>0.1649493133068326</v>
      </c>
      <c r="AO11" s="575"/>
      <c r="AP11" s="576">
        <f t="shared" si="3"/>
        <v>0.1649493133068326</v>
      </c>
      <c r="AW11" s="190" t="s">
        <v>91</v>
      </c>
      <c r="AX11" s="577">
        <f t="shared" si="4"/>
        <v>0.1649493133068326</v>
      </c>
      <c r="AY11" s="191">
        <f t="shared" si="1"/>
        <v>0</v>
      </c>
    </row>
    <row r="12" spans="1:51" x14ac:dyDescent="0.3">
      <c r="A12"/>
      <c r="C12" s="573" t="s">
        <v>92</v>
      </c>
      <c r="E12" s="1099">
        <v>0</v>
      </c>
      <c r="F12" s="1099">
        <v>0</v>
      </c>
      <c r="G12" s="1101">
        <v>0</v>
      </c>
      <c r="H12" s="1099">
        <v>0</v>
      </c>
      <c r="I12" s="1099">
        <v>0</v>
      </c>
      <c r="J12" s="1101">
        <v>0</v>
      </c>
      <c r="K12" s="1099">
        <v>0</v>
      </c>
      <c r="L12" s="1101">
        <v>0</v>
      </c>
      <c r="M12" s="1099">
        <v>0</v>
      </c>
      <c r="N12" s="1099">
        <v>0</v>
      </c>
      <c r="O12" s="1099">
        <v>0</v>
      </c>
      <c r="P12" s="1106">
        <v>0</v>
      </c>
      <c r="Q12" s="1133">
        <v>0</v>
      </c>
      <c r="R12" s="1133">
        <v>0</v>
      </c>
      <c r="S12" s="1133">
        <v>0</v>
      </c>
      <c r="T12" s="1133">
        <v>0</v>
      </c>
      <c r="U12" s="1133">
        <v>0</v>
      </c>
      <c r="V12" s="1133">
        <v>0</v>
      </c>
      <c r="W12" s="1133">
        <v>0</v>
      </c>
      <c r="X12" s="1133">
        <v>0</v>
      </c>
      <c r="Y12" s="1133">
        <v>0</v>
      </c>
      <c r="Z12" s="1133">
        <v>0</v>
      </c>
      <c r="AA12" s="1134">
        <v>0</v>
      </c>
      <c r="AB12" s="1134">
        <v>3</v>
      </c>
      <c r="AC12" s="1134">
        <v>1.8</v>
      </c>
      <c r="AD12" s="1134">
        <v>0</v>
      </c>
      <c r="AE12" s="1134">
        <v>3</v>
      </c>
      <c r="AF12" s="1134">
        <v>1.8</v>
      </c>
      <c r="AG12" s="1134">
        <v>1</v>
      </c>
      <c r="AH12" s="1134">
        <v>0.111111</v>
      </c>
      <c r="AI12" s="1134">
        <v>0</v>
      </c>
      <c r="AJ12" s="1134">
        <v>7.2420859999999996</v>
      </c>
      <c r="AK12" s="1134">
        <v>35.274033000000003</v>
      </c>
      <c r="AL12" s="1134">
        <v>34.585276999999998</v>
      </c>
      <c r="AM12" s="1099">
        <f t="shared" si="2"/>
        <v>87.812507000000011</v>
      </c>
      <c r="AN12" s="547">
        <f t="shared" si="0"/>
        <v>1.2412243396615306E-2</v>
      </c>
      <c r="AO12" s="575"/>
      <c r="AP12" s="576">
        <f t="shared" si="3"/>
        <v>1.2412243396615306E-2</v>
      </c>
      <c r="AW12" s="190" t="s">
        <v>92</v>
      </c>
      <c r="AX12" s="577">
        <f t="shared" si="4"/>
        <v>1.2412243396615306E-2</v>
      </c>
      <c r="AY12" s="191">
        <f t="shared" si="1"/>
        <v>0</v>
      </c>
    </row>
    <row r="13" spans="1:51" x14ac:dyDescent="0.3">
      <c r="A13"/>
      <c r="C13" s="573" t="s">
        <v>93</v>
      </c>
      <c r="E13" s="1099">
        <v>0</v>
      </c>
      <c r="F13" s="1099">
        <v>0</v>
      </c>
      <c r="G13" s="1101">
        <v>0</v>
      </c>
      <c r="H13" s="1099">
        <v>0</v>
      </c>
      <c r="I13" s="1099">
        <v>0</v>
      </c>
      <c r="J13" s="1101">
        <v>0</v>
      </c>
      <c r="K13" s="1099">
        <v>0</v>
      </c>
      <c r="L13" s="1101">
        <v>0</v>
      </c>
      <c r="M13" s="1099">
        <v>0</v>
      </c>
      <c r="N13" s="1099">
        <v>0</v>
      </c>
      <c r="O13" s="1099">
        <v>0</v>
      </c>
      <c r="P13" s="1106">
        <v>0</v>
      </c>
      <c r="Q13" s="1133">
        <v>0</v>
      </c>
      <c r="R13" s="1133">
        <v>0</v>
      </c>
      <c r="S13" s="1133">
        <v>0</v>
      </c>
      <c r="T13" s="1133">
        <v>0</v>
      </c>
      <c r="U13" s="1133">
        <v>0</v>
      </c>
      <c r="V13" s="1133">
        <v>0</v>
      </c>
      <c r="W13" s="1133">
        <v>0</v>
      </c>
      <c r="X13" s="1133">
        <v>0</v>
      </c>
      <c r="Y13" s="1133">
        <v>1</v>
      </c>
      <c r="Z13" s="1133">
        <v>3</v>
      </c>
      <c r="AA13" s="1134">
        <v>3</v>
      </c>
      <c r="AB13" s="1134">
        <v>20.921052</v>
      </c>
      <c r="AC13" s="1134">
        <v>13.1</v>
      </c>
      <c r="AD13" s="1134">
        <v>3</v>
      </c>
      <c r="AE13" s="1134">
        <v>20.921052</v>
      </c>
      <c r="AF13" s="1134">
        <v>13.1</v>
      </c>
      <c r="AG13" s="1134">
        <v>2</v>
      </c>
      <c r="AH13" s="1134">
        <v>8.7777770000000004</v>
      </c>
      <c r="AI13" s="1134">
        <v>7.90625</v>
      </c>
      <c r="AJ13" s="1134">
        <v>13.867848</v>
      </c>
      <c r="AK13" s="1134">
        <v>74.940538000000004</v>
      </c>
      <c r="AL13" s="1134">
        <v>66.415386999999996</v>
      </c>
      <c r="AM13" s="1099">
        <f t="shared" si="2"/>
        <v>251.949904</v>
      </c>
      <c r="AN13" s="547">
        <f t="shared" si="0"/>
        <v>3.5612962652368643E-2</v>
      </c>
      <c r="AO13" s="575"/>
      <c r="AP13" s="576">
        <f t="shared" si="3"/>
        <v>3.5612962652368643E-2</v>
      </c>
      <c r="AW13" s="190" t="s">
        <v>93</v>
      </c>
      <c r="AX13" s="577">
        <f t="shared" si="4"/>
        <v>3.5612962652368643E-2</v>
      </c>
      <c r="AY13" s="191">
        <f t="shared" si="1"/>
        <v>0</v>
      </c>
    </row>
    <row r="14" spans="1:51" x14ac:dyDescent="0.3">
      <c r="A14"/>
      <c r="C14" s="573" t="s">
        <v>94</v>
      </c>
      <c r="E14" s="1099">
        <v>0</v>
      </c>
      <c r="F14" s="1099">
        <v>0</v>
      </c>
      <c r="G14" s="1101">
        <v>0</v>
      </c>
      <c r="H14" s="1099">
        <v>0</v>
      </c>
      <c r="I14" s="1099">
        <v>0</v>
      </c>
      <c r="J14" s="1101">
        <v>0</v>
      </c>
      <c r="K14" s="1099">
        <v>0</v>
      </c>
      <c r="L14" s="1101">
        <v>0</v>
      </c>
      <c r="M14" s="1099">
        <v>0</v>
      </c>
      <c r="N14" s="1099">
        <v>0</v>
      </c>
      <c r="O14" s="1099">
        <v>0</v>
      </c>
      <c r="P14" s="1106">
        <v>0</v>
      </c>
      <c r="Q14" s="1133">
        <v>0</v>
      </c>
      <c r="R14" s="1133">
        <v>0</v>
      </c>
      <c r="S14" s="1133">
        <v>0</v>
      </c>
      <c r="T14" s="1133">
        <v>0</v>
      </c>
      <c r="U14" s="1133">
        <v>0</v>
      </c>
      <c r="V14" s="1133">
        <v>0</v>
      </c>
      <c r="W14" s="1133">
        <v>0</v>
      </c>
      <c r="X14" s="1133">
        <v>0</v>
      </c>
      <c r="Y14" s="1133">
        <v>1</v>
      </c>
      <c r="Z14" s="1133">
        <v>0</v>
      </c>
      <c r="AA14" s="1134">
        <v>0</v>
      </c>
      <c r="AB14" s="1134">
        <v>0</v>
      </c>
      <c r="AC14" s="1134">
        <v>0</v>
      </c>
      <c r="AD14" s="1134">
        <v>0</v>
      </c>
      <c r="AE14" s="1134">
        <v>0</v>
      </c>
      <c r="AF14" s="1134">
        <v>0</v>
      </c>
      <c r="AG14" s="1134">
        <v>1</v>
      </c>
      <c r="AH14" s="1134">
        <v>0</v>
      </c>
      <c r="AI14" s="1134">
        <v>0</v>
      </c>
      <c r="AJ14" s="1134">
        <v>7.4908419999999998</v>
      </c>
      <c r="AK14" s="1134">
        <v>18.718843</v>
      </c>
      <c r="AL14" s="1134">
        <v>23.782464000000001</v>
      </c>
      <c r="AM14" s="1099">
        <f t="shared" si="2"/>
        <v>51.992148999999998</v>
      </c>
      <c r="AN14" s="547">
        <f t="shared" si="0"/>
        <v>7.3490580117600906E-3</v>
      </c>
      <c r="AO14" s="575"/>
      <c r="AP14" s="576">
        <f t="shared" si="3"/>
        <v>7.3490580117600906E-3</v>
      </c>
      <c r="AW14" s="190" t="s">
        <v>94</v>
      </c>
      <c r="AX14" s="577">
        <f t="shared" si="4"/>
        <v>7.3490580117600906E-3</v>
      </c>
      <c r="AY14" s="191">
        <f t="shared" si="1"/>
        <v>0</v>
      </c>
    </row>
    <row r="15" spans="1:51" x14ac:dyDescent="0.3">
      <c r="A15"/>
      <c r="C15" s="573" t="s">
        <v>95</v>
      </c>
      <c r="E15" s="1099">
        <v>0</v>
      </c>
      <c r="F15" s="1099">
        <v>0</v>
      </c>
      <c r="G15" s="1101">
        <v>0</v>
      </c>
      <c r="H15" s="1099">
        <v>0</v>
      </c>
      <c r="I15" s="1099">
        <v>0</v>
      </c>
      <c r="J15" s="1101">
        <v>0</v>
      </c>
      <c r="K15" s="1099">
        <v>0</v>
      </c>
      <c r="L15" s="1101">
        <v>0</v>
      </c>
      <c r="M15" s="1099">
        <v>0</v>
      </c>
      <c r="N15" s="1099">
        <v>0</v>
      </c>
      <c r="O15" s="1099">
        <v>0</v>
      </c>
      <c r="P15" s="1106">
        <v>0</v>
      </c>
      <c r="Q15" s="1133">
        <v>0</v>
      </c>
      <c r="R15" s="1133">
        <v>0</v>
      </c>
      <c r="S15" s="1133">
        <v>0</v>
      </c>
      <c r="T15" s="1133">
        <v>1</v>
      </c>
      <c r="U15" s="1133">
        <v>0</v>
      </c>
      <c r="V15" s="1133">
        <v>0</v>
      </c>
      <c r="W15" s="1133">
        <v>0</v>
      </c>
      <c r="X15" s="1133">
        <v>0</v>
      </c>
      <c r="Y15" s="1133">
        <v>0</v>
      </c>
      <c r="Z15" s="1133">
        <v>1.9</v>
      </c>
      <c r="AA15" s="1134">
        <v>0</v>
      </c>
      <c r="AB15" s="1134">
        <v>1.290322</v>
      </c>
      <c r="AC15" s="1134">
        <v>3.5277769999999999</v>
      </c>
      <c r="AD15" s="1134">
        <v>0</v>
      </c>
      <c r="AE15" s="1134">
        <v>1.290322</v>
      </c>
      <c r="AF15" s="1134">
        <v>3.5277769999999999</v>
      </c>
      <c r="AG15" s="1134">
        <v>0</v>
      </c>
      <c r="AH15" s="1134">
        <v>3.3861460000000001</v>
      </c>
      <c r="AI15" s="1134">
        <v>5.1764700000000001</v>
      </c>
      <c r="AJ15" s="1134">
        <v>7.4098579999999998</v>
      </c>
      <c r="AK15" s="1134">
        <v>37.225116999999997</v>
      </c>
      <c r="AL15" s="1134">
        <v>47.822305999999998</v>
      </c>
      <c r="AM15" s="1099">
        <f t="shared" si="2"/>
        <v>113.556095</v>
      </c>
      <c r="AN15" s="547">
        <f t="shared" si="0"/>
        <v>1.605108359233122E-2</v>
      </c>
      <c r="AO15" s="575"/>
      <c r="AP15" s="576">
        <f t="shared" si="3"/>
        <v>1.605108359233122E-2</v>
      </c>
      <c r="AW15" s="190" t="s">
        <v>95</v>
      </c>
      <c r="AX15" s="577">
        <f t="shared" si="4"/>
        <v>1.605108359233122E-2</v>
      </c>
      <c r="AY15" s="191">
        <f t="shared" si="1"/>
        <v>0</v>
      </c>
    </row>
    <row r="16" spans="1:51" x14ac:dyDescent="0.3">
      <c r="A16"/>
      <c r="C16" s="573" t="s">
        <v>96</v>
      </c>
      <c r="E16" s="1099">
        <v>0</v>
      </c>
      <c r="F16" s="1099">
        <v>0</v>
      </c>
      <c r="G16" s="1101">
        <v>0</v>
      </c>
      <c r="H16" s="1099">
        <v>0</v>
      </c>
      <c r="I16" s="1099">
        <v>0</v>
      </c>
      <c r="J16" s="1101">
        <v>0</v>
      </c>
      <c r="K16" s="1099">
        <v>0</v>
      </c>
      <c r="L16" s="1101">
        <v>0</v>
      </c>
      <c r="M16" s="1099">
        <v>0</v>
      </c>
      <c r="N16" s="1099">
        <v>0</v>
      </c>
      <c r="O16" s="1099">
        <v>0</v>
      </c>
      <c r="P16" s="1106">
        <v>0</v>
      </c>
      <c r="Q16" s="1133">
        <v>0</v>
      </c>
      <c r="R16" s="1133">
        <v>0</v>
      </c>
      <c r="S16" s="1133">
        <v>0</v>
      </c>
      <c r="T16" s="1133">
        <v>0</v>
      </c>
      <c r="U16" s="1133">
        <v>0</v>
      </c>
      <c r="V16" s="1133">
        <v>0</v>
      </c>
      <c r="W16" s="1133">
        <v>0</v>
      </c>
      <c r="X16" s="1133">
        <v>0</v>
      </c>
      <c r="Y16" s="1133">
        <v>1</v>
      </c>
      <c r="Z16" s="1133">
        <v>0</v>
      </c>
      <c r="AA16" s="1134">
        <v>0</v>
      </c>
      <c r="AB16" s="1134">
        <v>1.0144299999999999</v>
      </c>
      <c r="AC16" s="1134">
        <v>13</v>
      </c>
      <c r="AD16" s="1134">
        <v>0</v>
      </c>
      <c r="AE16" s="1134">
        <v>1.0144299999999999</v>
      </c>
      <c r="AF16" s="1134">
        <v>13</v>
      </c>
      <c r="AG16" s="1134">
        <v>0</v>
      </c>
      <c r="AH16" s="1134">
        <v>8</v>
      </c>
      <c r="AI16" s="1134">
        <v>4</v>
      </c>
      <c r="AJ16" s="1134">
        <v>21.289396</v>
      </c>
      <c r="AK16" s="1134">
        <v>69.341081000000003</v>
      </c>
      <c r="AL16" s="1134">
        <v>79.565006999999994</v>
      </c>
      <c r="AM16" s="1099">
        <f t="shared" si="2"/>
        <v>211.22434399999997</v>
      </c>
      <c r="AN16" s="547">
        <f t="shared" si="0"/>
        <v>2.9856430007383791E-2</v>
      </c>
      <c r="AO16" s="575"/>
      <c r="AP16" s="576">
        <f t="shared" si="3"/>
        <v>2.9856430007383791E-2</v>
      </c>
      <c r="AW16" s="190" t="s">
        <v>96</v>
      </c>
      <c r="AX16" s="577">
        <f t="shared" si="4"/>
        <v>2.9856430007383791E-2</v>
      </c>
      <c r="AY16" s="191">
        <f t="shared" si="1"/>
        <v>0</v>
      </c>
    </row>
    <row r="17" spans="1:51" x14ac:dyDescent="0.3">
      <c r="A17"/>
      <c r="C17" s="573" t="s">
        <v>97</v>
      </c>
      <c r="E17" s="1099">
        <v>0</v>
      </c>
      <c r="F17" s="1099">
        <v>0</v>
      </c>
      <c r="G17" s="1101">
        <v>0</v>
      </c>
      <c r="H17" s="1099">
        <v>0</v>
      </c>
      <c r="I17" s="1099">
        <v>0</v>
      </c>
      <c r="J17" s="1101">
        <v>0</v>
      </c>
      <c r="K17" s="1099">
        <v>0</v>
      </c>
      <c r="L17" s="1101">
        <v>0</v>
      </c>
      <c r="M17" s="1099">
        <v>0</v>
      </c>
      <c r="N17" s="1099">
        <v>0</v>
      </c>
      <c r="O17" s="1099">
        <v>0</v>
      </c>
      <c r="P17" s="1106">
        <v>0</v>
      </c>
      <c r="Q17" s="1133">
        <v>0</v>
      </c>
      <c r="R17" s="1133">
        <v>9.375E-2</v>
      </c>
      <c r="S17" s="1133">
        <v>0</v>
      </c>
      <c r="T17" s="1133">
        <v>0</v>
      </c>
      <c r="U17" s="1133">
        <v>0</v>
      </c>
      <c r="V17" s="1133">
        <v>0</v>
      </c>
      <c r="W17" s="1133">
        <v>0</v>
      </c>
      <c r="X17" s="1133">
        <v>0</v>
      </c>
      <c r="Y17" s="1133">
        <v>2</v>
      </c>
      <c r="Z17" s="1133">
        <v>5</v>
      </c>
      <c r="AA17" s="1134">
        <v>6</v>
      </c>
      <c r="AB17" s="1134">
        <v>14.939393000000001</v>
      </c>
      <c r="AC17" s="1134">
        <v>24.302213999999999</v>
      </c>
      <c r="AD17" s="1134">
        <v>6</v>
      </c>
      <c r="AE17" s="1134">
        <v>14.939393000000001</v>
      </c>
      <c r="AF17" s="1134">
        <v>24.302213999999999</v>
      </c>
      <c r="AG17" s="1134">
        <v>24.934911</v>
      </c>
      <c r="AH17" s="1134">
        <v>30.628260999999998</v>
      </c>
      <c r="AI17" s="1134">
        <v>32.793461000000001</v>
      </c>
      <c r="AJ17" s="1134">
        <v>460.06091700000002</v>
      </c>
      <c r="AK17" s="1134">
        <v>793.297099</v>
      </c>
      <c r="AL17" s="1134">
        <v>712.83370100000002</v>
      </c>
      <c r="AM17" s="1099">
        <f t="shared" si="2"/>
        <v>2152.1253139999999</v>
      </c>
      <c r="AN17" s="547">
        <f t="shared" si="0"/>
        <v>0.30420157822603949</v>
      </c>
      <c r="AO17" s="575"/>
      <c r="AP17" s="576">
        <f t="shared" si="3"/>
        <v>0.30420157822603949</v>
      </c>
      <c r="AW17" s="190" t="s">
        <v>97</v>
      </c>
      <c r="AX17" s="577">
        <f t="shared" si="4"/>
        <v>0.30420157822603949</v>
      </c>
      <c r="AY17" s="191">
        <f t="shared" si="1"/>
        <v>0</v>
      </c>
    </row>
    <row r="18" spans="1:51" x14ac:dyDescent="0.3">
      <c r="A18"/>
      <c r="C18" s="573" t="s">
        <v>98</v>
      </c>
      <c r="E18" s="1099">
        <v>0</v>
      </c>
      <c r="F18" s="1099">
        <v>0</v>
      </c>
      <c r="G18" s="1101">
        <v>0</v>
      </c>
      <c r="H18" s="1099">
        <v>0</v>
      </c>
      <c r="I18" s="1099">
        <v>0</v>
      </c>
      <c r="J18" s="1101">
        <v>0</v>
      </c>
      <c r="K18" s="1099">
        <v>0</v>
      </c>
      <c r="L18" s="1101">
        <v>0</v>
      </c>
      <c r="M18" s="1099">
        <v>0</v>
      </c>
      <c r="N18" s="1099">
        <v>0</v>
      </c>
      <c r="O18" s="1099">
        <v>0</v>
      </c>
      <c r="P18" s="1106">
        <v>0</v>
      </c>
      <c r="Q18" s="1133">
        <v>0</v>
      </c>
      <c r="R18" s="1133">
        <v>0</v>
      </c>
      <c r="S18" s="1133">
        <v>0</v>
      </c>
      <c r="T18" s="1133">
        <v>0</v>
      </c>
      <c r="U18" s="1133">
        <v>0</v>
      </c>
      <c r="V18" s="1133">
        <v>0</v>
      </c>
      <c r="W18" s="1133">
        <v>0</v>
      </c>
      <c r="X18" s="1133">
        <v>0</v>
      </c>
      <c r="Y18" s="1133">
        <v>1</v>
      </c>
      <c r="Z18" s="1133">
        <v>2</v>
      </c>
      <c r="AA18" s="1134">
        <v>1</v>
      </c>
      <c r="AB18" s="1134">
        <v>5.0789470000000003</v>
      </c>
      <c r="AC18" s="1134">
        <v>16.882352000000001</v>
      </c>
      <c r="AD18" s="1134">
        <v>1</v>
      </c>
      <c r="AE18" s="1134">
        <v>5.0789470000000003</v>
      </c>
      <c r="AF18" s="1134">
        <v>16.882352000000001</v>
      </c>
      <c r="AG18" s="1134">
        <v>5</v>
      </c>
      <c r="AH18" s="1134">
        <v>17.002884000000002</v>
      </c>
      <c r="AI18" s="1134">
        <v>11.247161999999999</v>
      </c>
      <c r="AJ18" s="1134">
        <v>16.528759000000001</v>
      </c>
      <c r="AK18" s="1134">
        <v>86.855799000000005</v>
      </c>
      <c r="AL18" s="1134">
        <v>86.515808000000007</v>
      </c>
      <c r="AM18" s="1099">
        <f t="shared" si="2"/>
        <v>272.07301000000001</v>
      </c>
      <c r="AN18" s="547">
        <f t="shared" si="0"/>
        <v>3.8457351203624673E-2</v>
      </c>
      <c r="AO18" s="575"/>
      <c r="AP18" s="576">
        <f t="shared" si="3"/>
        <v>3.8457351203624673E-2</v>
      </c>
      <c r="AW18" s="190" t="s">
        <v>98</v>
      </c>
      <c r="AX18" s="577">
        <f t="shared" si="4"/>
        <v>3.8457351203624673E-2</v>
      </c>
      <c r="AY18" s="191">
        <f t="shared" si="1"/>
        <v>0</v>
      </c>
    </row>
    <row r="19" spans="1:51" ht="18" customHeight="1" x14ac:dyDescent="0.3">
      <c r="A19"/>
      <c r="C19" s="573" t="s">
        <v>99</v>
      </c>
      <c r="E19" s="1099">
        <v>0</v>
      </c>
      <c r="F19" s="1099">
        <v>0</v>
      </c>
      <c r="G19" s="1101">
        <v>0</v>
      </c>
      <c r="H19" s="1099">
        <v>0</v>
      </c>
      <c r="I19" s="1099">
        <v>0</v>
      </c>
      <c r="J19" s="1101">
        <v>0</v>
      </c>
      <c r="K19" s="1099">
        <v>0</v>
      </c>
      <c r="L19" s="1101">
        <v>0</v>
      </c>
      <c r="M19" s="1099">
        <v>0</v>
      </c>
      <c r="N19" s="1099">
        <v>0</v>
      </c>
      <c r="O19" s="1099">
        <v>0</v>
      </c>
      <c r="P19" s="1106">
        <v>0</v>
      </c>
      <c r="Q19" s="1133">
        <v>0</v>
      </c>
      <c r="R19" s="1133">
        <v>0</v>
      </c>
      <c r="S19" s="1133">
        <v>0</v>
      </c>
      <c r="T19" s="1133">
        <v>0</v>
      </c>
      <c r="U19" s="1133">
        <v>0</v>
      </c>
      <c r="V19" s="1133">
        <v>0</v>
      </c>
      <c r="W19" s="1133">
        <v>0</v>
      </c>
      <c r="X19" s="1133">
        <v>0</v>
      </c>
      <c r="Y19" s="1133">
        <v>0</v>
      </c>
      <c r="Z19" s="1133">
        <v>0</v>
      </c>
      <c r="AA19" s="1134">
        <v>0</v>
      </c>
      <c r="AB19" s="1134">
        <v>1.014802</v>
      </c>
      <c r="AC19" s="1134">
        <v>0</v>
      </c>
      <c r="AD19" s="1134">
        <v>0</v>
      </c>
      <c r="AE19" s="1134">
        <v>1.014802</v>
      </c>
      <c r="AF19" s="1134">
        <v>0</v>
      </c>
      <c r="AG19" s="1134">
        <v>0</v>
      </c>
      <c r="AH19" s="1134">
        <v>2.466666</v>
      </c>
      <c r="AI19" s="1134">
        <v>1.9652769999999999</v>
      </c>
      <c r="AJ19" s="1134">
        <v>3.9157190000000002</v>
      </c>
      <c r="AK19" s="1134">
        <v>32.632148000000001</v>
      </c>
      <c r="AL19" s="1134">
        <v>54.251604</v>
      </c>
      <c r="AM19" s="1099">
        <f t="shared" si="2"/>
        <v>97.261018000000007</v>
      </c>
      <c r="AN19" s="547">
        <f t="shared" si="0"/>
        <v>1.3747784565797472E-2</v>
      </c>
      <c r="AO19" s="575"/>
      <c r="AP19" s="576">
        <f t="shared" si="3"/>
        <v>1.3747784565797472E-2</v>
      </c>
      <c r="AW19" s="190" t="s">
        <v>99</v>
      </c>
      <c r="AX19" s="577">
        <f t="shared" si="4"/>
        <v>1.3747784565797472E-2</v>
      </c>
      <c r="AY19" s="191">
        <f t="shared" si="1"/>
        <v>0</v>
      </c>
    </row>
    <row r="20" spans="1:51" x14ac:dyDescent="0.3">
      <c r="A20"/>
      <c r="C20" s="573" t="s">
        <v>100</v>
      </c>
      <c r="E20" s="1099">
        <v>0</v>
      </c>
      <c r="F20" s="1099">
        <v>0</v>
      </c>
      <c r="G20" s="1101">
        <v>0</v>
      </c>
      <c r="H20" s="1099">
        <v>0</v>
      </c>
      <c r="I20" s="1099">
        <v>0</v>
      </c>
      <c r="J20" s="1101">
        <v>0</v>
      </c>
      <c r="K20" s="1099">
        <v>0</v>
      </c>
      <c r="L20" s="1101">
        <v>0</v>
      </c>
      <c r="M20" s="1099">
        <v>0</v>
      </c>
      <c r="N20" s="1099">
        <v>0</v>
      </c>
      <c r="O20" s="1099">
        <v>0</v>
      </c>
      <c r="P20" s="1106">
        <v>0</v>
      </c>
      <c r="Q20" s="1133">
        <v>0</v>
      </c>
      <c r="R20" s="1133">
        <v>0</v>
      </c>
      <c r="S20" s="1133">
        <v>0</v>
      </c>
      <c r="T20" s="1133">
        <v>0</v>
      </c>
      <c r="U20" s="1133">
        <v>0</v>
      </c>
      <c r="V20" s="1133">
        <v>0</v>
      </c>
      <c r="W20" s="1133">
        <v>0</v>
      </c>
      <c r="X20" s="1133">
        <v>0</v>
      </c>
      <c r="Y20" s="1133">
        <v>0</v>
      </c>
      <c r="Z20" s="1133">
        <v>0</v>
      </c>
      <c r="AA20" s="1134">
        <v>0</v>
      </c>
      <c r="AB20" s="1134">
        <v>0</v>
      </c>
      <c r="AC20" s="1134">
        <v>0</v>
      </c>
      <c r="AD20" s="1134">
        <v>0</v>
      </c>
      <c r="AE20" s="1134">
        <v>0</v>
      </c>
      <c r="AF20" s="1134">
        <v>0</v>
      </c>
      <c r="AG20" s="1134">
        <v>0</v>
      </c>
      <c r="AH20" s="1134">
        <v>3.2690480000000002</v>
      </c>
      <c r="AI20" s="1134">
        <v>4.7025940000000004</v>
      </c>
      <c r="AJ20" s="1134">
        <v>1.0857140000000001</v>
      </c>
      <c r="AK20" s="1134">
        <v>9.0599539999999994</v>
      </c>
      <c r="AL20" s="1134">
        <v>13.935980000000001</v>
      </c>
      <c r="AM20" s="1099">
        <f t="shared" si="2"/>
        <v>32.053290000000004</v>
      </c>
      <c r="AN20" s="547">
        <f t="shared" si="0"/>
        <v>4.5307126596703983E-3</v>
      </c>
      <c r="AO20" s="575"/>
      <c r="AP20" s="576">
        <f t="shared" si="3"/>
        <v>4.5307126596703983E-3</v>
      </c>
      <c r="AW20" s="190" t="s">
        <v>100</v>
      </c>
      <c r="AX20" s="577">
        <f t="shared" si="4"/>
        <v>4.5307126596703983E-3</v>
      </c>
      <c r="AY20" s="191">
        <f t="shared" si="1"/>
        <v>0</v>
      </c>
    </row>
    <row r="21" spans="1:51" x14ac:dyDescent="0.3">
      <c r="A21"/>
      <c r="C21" s="573" t="s">
        <v>101</v>
      </c>
      <c r="E21" s="1099">
        <v>0</v>
      </c>
      <c r="F21" s="1099">
        <v>0</v>
      </c>
      <c r="G21" s="1101">
        <v>0</v>
      </c>
      <c r="H21" s="1099">
        <v>0</v>
      </c>
      <c r="I21" s="1099">
        <v>0</v>
      </c>
      <c r="J21" s="1101">
        <v>0</v>
      </c>
      <c r="K21" s="1099">
        <v>0</v>
      </c>
      <c r="L21" s="1101">
        <v>0</v>
      </c>
      <c r="M21" s="1099">
        <v>0</v>
      </c>
      <c r="N21" s="1099">
        <v>0</v>
      </c>
      <c r="O21" s="1099">
        <v>0</v>
      </c>
      <c r="P21" s="1106">
        <v>0</v>
      </c>
      <c r="Q21" s="1133">
        <v>0</v>
      </c>
      <c r="R21" s="1133">
        <v>0</v>
      </c>
      <c r="S21" s="1133">
        <v>0</v>
      </c>
      <c r="T21" s="1133">
        <v>0</v>
      </c>
      <c r="U21" s="1133">
        <v>0</v>
      </c>
      <c r="V21" s="1133">
        <v>0</v>
      </c>
      <c r="W21" s="1133">
        <v>0</v>
      </c>
      <c r="X21" s="1133">
        <v>0</v>
      </c>
      <c r="Y21" s="1133">
        <v>0</v>
      </c>
      <c r="Z21" s="1133">
        <v>0</v>
      </c>
      <c r="AA21" s="1134">
        <v>0</v>
      </c>
      <c r="AB21" s="1134">
        <v>0</v>
      </c>
      <c r="AC21" s="1134">
        <v>1</v>
      </c>
      <c r="AD21" s="1134">
        <v>0</v>
      </c>
      <c r="AE21" s="1134">
        <v>0</v>
      </c>
      <c r="AF21" s="1134">
        <v>1</v>
      </c>
      <c r="AG21" s="1134">
        <v>0</v>
      </c>
      <c r="AH21" s="1134">
        <v>4</v>
      </c>
      <c r="AI21" s="1134">
        <v>8</v>
      </c>
      <c r="AJ21" s="1134">
        <v>40.515151000000003</v>
      </c>
      <c r="AK21" s="1134">
        <v>147.41814199999999</v>
      </c>
      <c r="AL21" s="1134">
        <v>199.41888299999999</v>
      </c>
      <c r="AM21" s="1099">
        <f t="shared" si="2"/>
        <v>401.35217599999999</v>
      </c>
      <c r="AN21" s="547">
        <f t="shared" si="0"/>
        <v>5.6730881129190218E-2</v>
      </c>
      <c r="AO21" s="575"/>
      <c r="AP21" s="576">
        <f t="shared" si="3"/>
        <v>5.6730881129190218E-2</v>
      </c>
      <c r="AW21" s="190" t="s">
        <v>101</v>
      </c>
      <c r="AX21" s="577">
        <f t="shared" si="4"/>
        <v>5.6730881129190218E-2</v>
      </c>
      <c r="AY21" s="191">
        <f t="shared" si="1"/>
        <v>0</v>
      </c>
    </row>
    <row r="22" spans="1:51" x14ac:dyDescent="0.3">
      <c r="A22"/>
      <c r="C22" s="573" t="s">
        <v>103</v>
      </c>
      <c r="E22" s="1099">
        <v>0</v>
      </c>
      <c r="F22" s="1099">
        <v>0</v>
      </c>
      <c r="G22" s="1101">
        <v>0</v>
      </c>
      <c r="H22" s="1099">
        <v>0</v>
      </c>
      <c r="I22" s="1099">
        <v>0</v>
      </c>
      <c r="J22" s="1101">
        <v>0</v>
      </c>
      <c r="K22" s="1099">
        <v>0</v>
      </c>
      <c r="L22" s="1101">
        <v>0</v>
      </c>
      <c r="M22" s="1099">
        <v>0</v>
      </c>
      <c r="N22" s="1099">
        <v>0</v>
      </c>
      <c r="O22" s="1099">
        <v>0</v>
      </c>
      <c r="P22" s="1106">
        <v>0</v>
      </c>
      <c r="Q22" s="1133">
        <v>0</v>
      </c>
      <c r="R22" s="1133">
        <v>0</v>
      </c>
      <c r="S22" s="1133">
        <v>0</v>
      </c>
      <c r="T22" s="1133">
        <v>0</v>
      </c>
      <c r="U22" s="1133">
        <v>0</v>
      </c>
      <c r="V22" s="1133">
        <v>0</v>
      </c>
      <c r="W22" s="1133">
        <v>0</v>
      </c>
      <c r="X22" s="1133">
        <v>0</v>
      </c>
      <c r="Y22" s="1133">
        <v>0</v>
      </c>
      <c r="Z22" s="1133">
        <v>2</v>
      </c>
      <c r="AA22" s="1134">
        <v>0</v>
      </c>
      <c r="AB22" s="1134">
        <v>12.709676999999999</v>
      </c>
      <c r="AC22" s="1134">
        <v>7.1</v>
      </c>
      <c r="AD22" s="1134">
        <v>0</v>
      </c>
      <c r="AE22" s="1134">
        <v>12.709676999999999</v>
      </c>
      <c r="AF22" s="1134">
        <v>7.1</v>
      </c>
      <c r="AG22" s="1134">
        <v>3</v>
      </c>
      <c r="AH22" s="1134">
        <v>11.353535000000001</v>
      </c>
      <c r="AI22" s="1134">
        <v>4.09375</v>
      </c>
      <c r="AJ22" s="1134">
        <v>59.825024999999997</v>
      </c>
      <c r="AK22" s="1134">
        <v>164.74396400000001</v>
      </c>
      <c r="AL22" s="1134">
        <v>216.84369000000001</v>
      </c>
      <c r="AM22" s="1099">
        <f t="shared" si="2"/>
        <v>501.47931800000003</v>
      </c>
      <c r="AN22" s="547">
        <f t="shared" si="0"/>
        <v>7.0883790544604849E-2</v>
      </c>
      <c r="AO22" s="575"/>
      <c r="AP22" s="576">
        <f t="shared" si="3"/>
        <v>7.0883790544604849E-2</v>
      </c>
      <c r="AW22" s="190" t="s">
        <v>103</v>
      </c>
      <c r="AX22" s="577">
        <f t="shared" si="4"/>
        <v>7.0883790544604849E-2</v>
      </c>
      <c r="AY22" s="191">
        <f t="shared" si="1"/>
        <v>0</v>
      </c>
    </row>
    <row r="23" spans="1:51" x14ac:dyDescent="0.3">
      <c r="A23"/>
      <c r="C23" s="573" t="s">
        <v>104</v>
      </c>
      <c r="E23" s="1099">
        <v>0</v>
      </c>
      <c r="F23" s="1099">
        <v>0</v>
      </c>
      <c r="G23" s="1101">
        <v>0</v>
      </c>
      <c r="H23" s="1099">
        <v>0</v>
      </c>
      <c r="I23" s="1099">
        <v>0</v>
      </c>
      <c r="J23" s="1101">
        <v>0</v>
      </c>
      <c r="K23" s="1099">
        <v>0</v>
      </c>
      <c r="L23" s="1101">
        <v>0</v>
      </c>
      <c r="M23" s="1099">
        <v>0</v>
      </c>
      <c r="N23" s="1099">
        <v>0</v>
      </c>
      <c r="O23" s="1099">
        <v>0</v>
      </c>
      <c r="P23" s="1106">
        <v>0</v>
      </c>
      <c r="Q23" s="1133">
        <v>0</v>
      </c>
      <c r="R23" s="1133">
        <v>0</v>
      </c>
      <c r="S23" s="1133">
        <v>0</v>
      </c>
      <c r="T23" s="1133">
        <v>0</v>
      </c>
      <c r="U23" s="1133">
        <v>0</v>
      </c>
      <c r="V23" s="1133">
        <v>0</v>
      </c>
      <c r="W23" s="1133">
        <v>0</v>
      </c>
      <c r="X23" s="1133">
        <v>0</v>
      </c>
      <c r="Y23" s="1133">
        <v>2</v>
      </c>
      <c r="Z23" s="1133">
        <v>1</v>
      </c>
      <c r="AA23" s="1134">
        <v>0</v>
      </c>
      <c r="AB23" s="1134">
        <v>5.9707660000000002</v>
      </c>
      <c r="AC23" s="1134">
        <v>7</v>
      </c>
      <c r="AD23" s="1134">
        <v>0</v>
      </c>
      <c r="AE23" s="1134">
        <v>5.9707660000000002</v>
      </c>
      <c r="AF23" s="1134">
        <v>7</v>
      </c>
      <c r="AG23" s="1134">
        <v>1</v>
      </c>
      <c r="AH23" s="1134">
        <v>6.9189179999999997</v>
      </c>
      <c r="AI23" s="1134">
        <v>12</v>
      </c>
      <c r="AJ23" s="1134">
        <v>27.328824000000001</v>
      </c>
      <c r="AK23" s="1134">
        <v>110.805232</v>
      </c>
      <c r="AL23" s="1134">
        <v>123.57941700000001</v>
      </c>
      <c r="AM23" s="1099">
        <f t="shared" si="2"/>
        <v>310.57392300000004</v>
      </c>
      <c r="AN23" s="547">
        <f t="shared" si="0"/>
        <v>4.3899431375050715E-2</v>
      </c>
      <c r="AO23" s="575"/>
      <c r="AP23" s="576">
        <f>AN23</f>
        <v>4.3899431375050715E-2</v>
      </c>
      <c r="AW23" s="190" t="s">
        <v>104</v>
      </c>
      <c r="AX23" s="577">
        <f>AN23</f>
        <v>4.3899431375050715E-2</v>
      </c>
      <c r="AY23" s="191">
        <f t="shared" si="1"/>
        <v>0</v>
      </c>
    </row>
    <row r="24" spans="1:51" ht="17.25" thickBot="1" x14ac:dyDescent="0.35">
      <c r="A24"/>
      <c r="C24" s="578" t="s">
        <v>102</v>
      </c>
      <c r="E24" s="1100">
        <v>0</v>
      </c>
      <c r="F24" s="1100">
        <v>0</v>
      </c>
      <c r="G24" s="1102">
        <v>0</v>
      </c>
      <c r="H24" s="1100">
        <v>0</v>
      </c>
      <c r="I24" s="1100">
        <v>0</v>
      </c>
      <c r="J24" s="1102">
        <v>0</v>
      </c>
      <c r="K24" s="1100">
        <v>0</v>
      </c>
      <c r="L24" s="1102">
        <v>0</v>
      </c>
      <c r="M24" s="1100">
        <v>0</v>
      </c>
      <c r="N24" s="1100">
        <v>0</v>
      </c>
      <c r="O24" s="1100">
        <v>0</v>
      </c>
      <c r="P24" s="1107">
        <v>0</v>
      </c>
      <c r="Q24" s="1135">
        <v>0.51428499999999999</v>
      </c>
      <c r="R24" s="1135">
        <v>0</v>
      </c>
      <c r="S24" s="1135">
        <v>0</v>
      </c>
      <c r="T24" s="1135">
        <v>0</v>
      </c>
      <c r="U24" s="1135">
        <v>0</v>
      </c>
      <c r="V24" s="1135">
        <v>0</v>
      </c>
      <c r="W24" s="1135">
        <v>0</v>
      </c>
      <c r="X24" s="1135">
        <v>0</v>
      </c>
      <c r="Y24" s="1135">
        <v>0</v>
      </c>
      <c r="Z24" s="1135">
        <v>0</v>
      </c>
      <c r="AA24" s="1136">
        <v>0</v>
      </c>
      <c r="AB24" s="1136">
        <v>0</v>
      </c>
      <c r="AC24" s="1136">
        <v>0</v>
      </c>
      <c r="AD24" s="1136">
        <v>0</v>
      </c>
      <c r="AE24" s="1136">
        <v>0</v>
      </c>
      <c r="AF24" s="1136">
        <v>0</v>
      </c>
      <c r="AG24" s="1136">
        <v>0</v>
      </c>
      <c r="AH24" s="1136">
        <v>0</v>
      </c>
      <c r="AI24" s="1136">
        <v>0.5</v>
      </c>
      <c r="AJ24" s="1136">
        <v>0.86287199999999997</v>
      </c>
      <c r="AK24" s="1136">
        <v>9.7120370000000005</v>
      </c>
      <c r="AL24" s="1136">
        <v>9.2010339999999999</v>
      </c>
      <c r="AM24" s="1100">
        <f t="shared" si="2"/>
        <v>20.790227999999999</v>
      </c>
      <c r="AN24" s="580">
        <f t="shared" si="0"/>
        <v>2.9386858321574466E-3</v>
      </c>
      <c r="AO24" s="575"/>
      <c r="AP24" s="581">
        <f>AN24</f>
        <v>2.9386858321574466E-3</v>
      </c>
      <c r="AW24" s="190" t="s">
        <v>102</v>
      </c>
      <c r="AX24" s="577">
        <f>AN24</f>
        <v>2.9386858321574466E-3</v>
      </c>
      <c r="AY24" s="191">
        <f t="shared" si="1"/>
        <v>0</v>
      </c>
    </row>
    <row r="25" spans="1:51" ht="18" thickBot="1" x14ac:dyDescent="0.4">
      <c r="E25" s="553"/>
      <c r="F25" s="553"/>
      <c r="G25" s="553"/>
      <c r="H25" s="553"/>
      <c r="I25" s="553"/>
      <c r="J25" s="553"/>
      <c r="K25" s="553"/>
      <c r="L25" s="553"/>
      <c r="M25" s="553"/>
      <c r="N25" s="553"/>
      <c r="O25" s="553"/>
      <c r="AM25" s="582">
        <f>SUM(AM4:AM24)</f>
        <v>7074.6684699999996</v>
      </c>
      <c r="AN25" s="583">
        <f t="shared" si="0"/>
        <v>1</v>
      </c>
      <c r="AO25" s="584"/>
      <c r="AP25" s="585">
        <f t="shared" si="3"/>
        <v>1</v>
      </c>
      <c r="AW25" s="184" t="s">
        <v>200</v>
      </c>
      <c r="AX25" s="586">
        <f t="shared" si="4"/>
        <v>1</v>
      </c>
      <c r="AY25" s="185">
        <f t="shared" si="1"/>
        <v>0</v>
      </c>
    </row>
    <row r="26" spans="1:51" x14ac:dyDescent="0.3">
      <c r="E26" s="553"/>
      <c r="F26" s="553"/>
      <c r="G26" s="553"/>
      <c r="H26" s="553"/>
      <c r="I26" s="553"/>
      <c r="J26" s="553"/>
      <c r="K26" s="553"/>
      <c r="L26" s="553"/>
      <c r="M26" s="553"/>
      <c r="N26" s="553"/>
      <c r="O26" s="553"/>
    </row>
    <row r="27" spans="1:51" x14ac:dyDescent="0.3">
      <c r="D27" s="587"/>
      <c r="E27" s="553"/>
      <c r="F27" s="553"/>
      <c r="G27" s="553"/>
      <c r="H27" s="553"/>
      <c r="I27" s="553"/>
      <c r="J27" s="553"/>
      <c r="K27" s="553"/>
      <c r="L27" s="553"/>
      <c r="M27" s="553"/>
      <c r="N27" s="553"/>
      <c r="O27" s="553"/>
    </row>
    <row r="28" spans="1:51" ht="17.25" thickBot="1" x14ac:dyDescent="0.35">
      <c r="D28" s="587"/>
      <c r="E28" s="553"/>
      <c r="F28" s="553"/>
      <c r="G28" s="553"/>
      <c r="H28" s="553"/>
      <c r="I28" s="553"/>
      <c r="J28" s="553"/>
      <c r="K28" s="553"/>
      <c r="L28" s="553"/>
      <c r="M28" s="553"/>
      <c r="N28" s="553"/>
      <c r="O28" s="553"/>
    </row>
    <row r="29" spans="1:51" ht="72.95" customHeight="1" thickBot="1" x14ac:dyDescent="0.35">
      <c r="C29" s="555" t="s">
        <v>374</v>
      </c>
      <c r="D29" s="588"/>
      <c r="E29" s="558" t="s">
        <v>375</v>
      </c>
      <c r="F29" s="558" t="s">
        <v>376</v>
      </c>
      <c r="G29" s="558" t="s">
        <v>377</v>
      </c>
      <c r="H29" s="558" t="s">
        <v>378</v>
      </c>
      <c r="I29" s="559" t="s">
        <v>379</v>
      </c>
      <c r="J29" s="558" t="s">
        <v>380</v>
      </c>
      <c r="K29" s="558" t="s">
        <v>381</v>
      </c>
      <c r="L29" s="559" t="s">
        <v>382</v>
      </c>
      <c r="M29" s="558" t="s">
        <v>383</v>
      </c>
      <c r="N29" s="558" t="s">
        <v>384</v>
      </c>
      <c r="O29" s="560" t="s">
        <v>385</v>
      </c>
      <c r="P29" s="561" t="s">
        <v>386</v>
      </c>
      <c r="Q29" s="562" t="s">
        <v>387</v>
      </c>
      <c r="R29" s="563" t="s">
        <v>388</v>
      </c>
      <c r="S29" s="561" t="s">
        <v>389</v>
      </c>
      <c r="T29" s="562" t="s">
        <v>390</v>
      </c>
      <c r="U29" s="563" t="s">
        <v>391</v>
      </c>
      <c r="V29" s="561" t="s">
        <v>392</v>
      </c>
      <c r="W29" s="562" t="s">
        <v>393</v>
      </c>
      <c r="X29" s="563" t="s">
        <v>394</v>
      </c>
      <c r="Y29" s="561" t="s">
        <v>395</v>
      </c>
      <c r="Z29" s="562" t="s">
        <v>396</v>
      </c>
      <c r="AA29" s="560" t="s">
        <v>397</v>
      </c>
      <c r="AB29" s="558" t="s">
        <v>398</v>
      </c>
      <c r="AC29" s="559" t="s">
        <v>399</v>
      </c>
      <c r="AD29" s="560" t="s">
        <v>402</v>
      </c>
      <c r="AE29" s="558" t="s">
        <v>403</v>
      </c>
      <c r="AF29" s="559" t="s">
        <v>404</v>
      </c>
      <c r="AG29" s="560" t="s">
        <v>600</v>
      </c>
      <c r="AH29" s="558" t="s">
        <v>601</v>
      </c>
      <c r="AI29" s="559" t="s">
        <v>602</v>
      </c>
      <c r="AJ29" s="560" t="s">
        <v>672</v>
      </c>
      <c r="AK29" s="558" t="s">
        <v>673</v>
      </c>
      <c r="AL29" s="559" t="s">
        <v>674</v>
      </c>
      <c r="AM29" s="589" t="s">
        <v>400</v>
      </c>
    </row>
    <row r="30" spans="1:51" x14ac:dyDescent="0.3">
      <c r="B30" s="920">
        <v>1</v>
      </c>
      <c r="C30" s="567" t="s">
        <v>73</v>
      </c>
      <c r="E30" s="1108">
        <v>0</v>
      </c>
      <c r="F30" s="1099">
        <v>0</v>
      </c>
      <c r="G30" s="1101">
        <v>0</v>
      </c>
      <c r="H30" s="1108">
        <v>0</v>
      </c>
      <c r="I30" s="1099">
        <v>0</v>
      </c>
      <c r="J30" s="1101">
        <v>0</v>
      </c>
      <c r="K30" s="1108">
        <v>0</v>
      </c>
      <c r="L30" s="1099">
        <v>0</v>
      </c>
      <c r="M30" s="1101">
        <v>0</v>
      </c>
      <c r="N30" s="1109">
        <v>0</v>
      </c>
      <c r="O30" s="1098">
        <v>0</v>
      </c>
      <c r="P30" s="1110">
        <v>0</v>
      </c>
      <c r="Q30" s="1131">
        <v>0</v>
      </c>
      <c r="R30" s="1137">
        <v>0</v>
      </c>
      <c r="S30" s="1131">
        <v>0</v>
      </c>
      <c r="T30" s="1138">
        <v>0</v>
      </c>
      <c r="U30" s="1137">
        <v>0</v>
      </c>
      <c r="V30" s="1131">
        <v>0</v>
      </c>
      <c r="W30" s="1138">
        <v>0</v>
      </c>
      <c r="X30" s="1137">
        <v>0</v>
      </c>
      <c r="Y30" s="1131">
        <v>0</v>
      </c>
      <c r="Z30" s="1138">
        <v>0</v>
      </c>
      <c r="AA30" s="1139">
        <v>0</v>
      </c>
      <c r="AB30" s="1132">
        <v>0</v>
      </c>
      <c r="AC30" s="1140">
        <v>0</v>
      </c>
      <c r="AD30" s="1140">
        <v>0</v>
      </c>
      <c r="AE30" s="1140">
        <v>0</v>
      </c>
      <c r="AF30" s="1140">
        <v>0</v>
      </c>
      <c r="AG30" s="1140">
        <v>0</v>
      </c>
      <c r="AH30" s="1140">
        <v>0</v>
      </c>
      <c r="AI30" s="1140">
        <v>0</v>
      </c>
      <c r="AJ30" s="1140">
        <v>2.5499999999999998</v>
      </c>
      <c r="AK30" s="1140">
        <v>16.280947000000001</v>
      </c>
      <c r="AL30" s="1140">
        <v>73.146694999999994</v>
      </c>
      <c r="AM30" s="1104">
        <f>SUM(E30:AL30)</f>
        <v>91.977642000000003</v>
      </c>
    </row>
    <row r="31" spans="1:51" x14ac:dyDescent="0.3">
      <c r="B31" s="920">
        <v>2</v>
      </c>
      <c r="C31" s="573" t="s">
        <v>82</v>
      </c>
      <c r="E31" s="1108">
        <v>0</v>
      </c>
      <c r="F31" s="1099">
        <v>0</v>
      </c>
      <c r="G31" s="1101">
        <v>0</v>
      </c>
      <c r="H31" s="1108">
        <v>0</v>
      </c>
      <c r="I31" s="1099">
        <v>0</v>
      </c>
      <c r="J31" s="1101">
        <v>0</v>
      </c>
      <c r="K31" s="1108">
        <v>0</v>
      </c>
      <c r="L31" s="1099">
        <v>0</v>
      </c>
      <c r="M31" s="1101">
        <v>0</v>
      </c>
      <c r="N31" s="1108">
        <v>0</v>
      </c>
      <c r="O31" s="1099">
        <v>0</v>
      </c>
      <c r="P31" s="1062">
        <v>0</v>
      </c>
      <c r="Q31" s="1133">
        <v>0</v>
      </c>
      <c r="R31" s="1141">
        <v>0</v>
      </c>
      <c r="S31" s="1133">
        <v>0</v>
      </c>
      <c r="T31" s="1142">
        <v>0</v>
      </c>
      <c r="U31" s="1141">
        <v>0</v>
      </c>
      <c r="V31" s="1133">
        <v>0</v>
      </c>
      <c r="W31" s="1142">
        <v>0</v>
      </c>
      <c r="X31" s="1141">
        <v>0</v>
      </c>
      <c r="Y31" s="1133">
        <v>0</v>
      </c>
      <c r="Z31" s="1142">
        <v>0</v>
      </c>
      <c r="AA31" s="1143">
        <v>0</v>
      </c>
      <c r="AB31" s="1134">
        <v>0</v>
      </c>
      <c r="AC31" s="1144">
        <v>0</v>
      </c>
      <c r="AD31" s="1144">
        <v>0</v>
      </c>
      <c r="AE31" s="1144">
        <v>0</v>
      </c>
      <c r="AF31" s="1144">
        <v>0</v>
      </c>
      <c r="AG31" s="1144">
        <v>0</v>
      </c>
      <c r="AH31" s="1144">
        <v>0</v>
      </c>
      <c r="AI31" s="1144">
        <v>0</v>
      </c>
      <c r="AJ31" s="1144">
        <v>48.769356999999999</v>
      </c>
      <c r="AK31" s="1144">
        <v>299.08371299999999</v>
      </c>
      <c r="AL31" s="1144">
        <v>1209.8542090000001</v>
      </c>
      <c r="AM31" s="1101">
        <f t="shared" ref="AM31:AM32" si="5">SUM(E31:AL31)</f>
        <v>1557.7072790000002</v>
      </c>
    </row>
    <row r="32" spans="1:51" ht="17.25" thickBot="1" x14ac:dyDescent="0.35">
      <c r="B32" s="920">
        <v>3</v>
      </c>
      <c r="C32" s="578" t="s">
        <v>83</v>
      </c>
      <c r="E32" s="1111">
        <v>0</v>
      </c>
      <c r="F32" s="1100">
        <v>0</v>
      </c>
      <c r="G32" s="1102">
        <v>0</v>
      </c>
      <c r="H32" s="1111">
        <v>0</v>
      </c>
      <c r="I32" s="1100">
        <v>0</v>
      </c>
      <c r="J32" s="1102">
        <v>0</v>
      </c>
      <c r="K32" s="1111">
        <v>0</v>
      </c>
      <c r="L32" s="1100">
        <v>0</v>
      </c>
      <c r="M32" s="1102">
        <v>0</v>
      </c>
      <c r="N32" s="1111">
        <v>0</v>
      </c>
      <c r="O32" s="1100">
        <v>0</v>
      </c>
      <c r="P32" s="1112">
        <v>0</v>
      </c>
      <c r="Q32" s="1135">
        <v>0</v>
      </c>
      <c r="R32" s="1145">
        <v>0</v>
      </c>
      <c r="S32" s="1135">
        <v>0</v>
      </c>
      <c r="T32" s="1146">
        <v>0</v>
      </c>
      <c r="U32" s="1145">
        <v>0</v>
      </c>
      <c r="V32" s="1135">
        <v>0</v>
      </c>
      <c r="W32" s="1146">
        <v>0</v>
      </c>
      <c r="X32" s="1145">
        <v>0</v>
      </c>
      <c r="Y32" s="1135">
        <v>0</v>
      </c>
      <c r="Z32" s="1146">
        <v>0</v>
      </c>
      <c r="AA32" s="1147">
        <v>0</v>
      </c>
      <c r="AB32" s="1136">
        <v>6.0606E-2</v>
      </c>
      <c r="AC32" s="1148">
        <v>0.69778300000000004</v>
      </c>
      <c r="AD32" s="1148">
        <v>0</v>
      </c>
      <c r="AE32" s="1148">
        <v>6.0606E-2</v>
      </c>
      <c r="AF32" s="1148">
        <v>0.69778300000000004</v>
      </c>
      <c r="AG32" s="1148">
        <v>1.0650839999999999</v>
      </c>
      <c r="AH32" s="1148">
        <v>1.3717349999999999</v>
      </c>
      <c r="AI32" s="1148">
        <v>0.64934999999999998</v>
      </c>
      <c r="AJ32" s="1148">
        <v>159.062209</v>
      </c>
      <c r="AK32" s="1148">
        <v>522.02885900000001</v>
      </c>
      <c r="AL32" s="1148">
        <v>1691.0434</v>
      </c>
      <c r="AM32" s="1102">
        <f t="shared" si="5"/>
        <v>2376.7374150000001</v>
      </c>
    </row>
  </sheetData>
  <mergeCells count="4">
    <mergeCell ref="AR3:AT3"/>
    <mergeCell ref="AW3:AY3"/>
    <mergeCell ref="AR4:AT4"/>
    <mergeCell ref="F1:AI1"/>
  </mergeCells>
  <pageMargins left="0.25" right="0.25" top="0.75" bottom="0.75" header="0.3" footer="0.3"/>
  <pageSetup scale="26" fitToHeight="0" orientation="landscape" r:id="rId1"/>
  <headerFooter>
    <oddFooter>&amp;L&amp;F - &amp;A&amp;RPage &amp;P of &amp;N  &amp;D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28D30-90F5-4E5C-9391-592E46E07D25}">
  <sheetPr>
    <tabColor theme="8" tint="0.39997558519241921"/>
    <pageSetUpPr fitToPage="1"/>
  </sheetPr>
  <dimension ref="B1:CM35"/>
  <sheetViews>
    <sheetView topLeftCell="Q1" workbookViewId="0">
      <selection activeCell="AL17" sqref="AL17"/>
    </sheetView>
  </sheetViews>
  <sheetFormatPr defaultColWidth="9.140625" defaultRowHeight="16.5" x14ac:dyDescent="0.3"/>
  <cols>
    <col min="1" max="2" width="9.140625" style="43"/>
    <col min="3" max="3" width="13.42578125" style="43" customWidth="1"/>
    <col min="4" max="4" width="3.42578125" style="552" customWidth="1"/>
    <col min="5" max="17" width="15.5703125" style="552" customWidth="1"/>
    <col min="18" max="29" width="15.5703125" style="553" customWidth="1"/>
    <col min="30" max="30" width="4.140625" style="552" customWidth="1"/>
    <col min="31" max="31" width="18.42578125" style="594" customWidth="1"/>
    <col min="32" max="32" width="28.85546875" style="552" customWidth="1"/>
    <col min="33" max="33" width="2.5703125" style="552" customWidth="1"/>
    <col min="34" max="34" width="21.140625" style="554" customWidth="1"/>
    <col min="35" max="35" width="3.42578125" style="43" customWidth="1"/>
    <col min="36" max="36" width="14.5703125" style="43" customWidth="1"/>
    <col min="37" max="37" width="15.42578125" style="43" customWidth="1"/>
    <col min="38" max="38" width="17.5703125" style="43" customWidth="1"/>
    <col min="39" max="39" width="4.42578125" style="43" customWidth="1"/>
    <col min="40" max="40" width="16.42578125" style="43" customWidth="1"/>
    <col min="41" max="41" width="15.42578125" style="43" customWidth="1"/>
    <col min="42" max="42" width="18.140625" style="43" customWidth="1"/>
    <col min="43" max="86" width="9.140625" style="43"/>
    <col min="87" max="87" width="0" style="43" hidden="1" customWidth="1"/>
    <col min="88" max="91" width="0" style="45" hidden="1" customWidth="1"/>
    <col min="92" max="16384" width="9.140625" style="43"/>
  </cols>
  <sheetData>
    <row r="1" spans="2:42" ht="38.25" customHeight="1" x14ac:dyDescent="0.4">
      <c r="C1" s="172" t="s">
        <v>476</v>
      </c>
      <c r="V1"/>
      <c r="W1"/>
    </row>
    <row r="2" spans="2:42" ht="17.25" thickBot="1" x14ac:dyDescent="0.35">
      <c r="S2" s="1349" t="s">
        <v>692</v>
      </c>
      <c r="T2" s="1349"/>
      <c r="U2" s="1349"/>
      <c r="V2" s="1349"/>
      <c r="W2" s="1349"/>
      <c r="X2" s="1349"/>
      <c r="Y2" s="1349"/>
      <c r="Z2" s="1349"/>
      <c r="AA2" s="1349"/>
      <c r="AB2" s="1349"/>
      <c r="AC2" s="1349"/>
    </row>
    <row r="3" spans="2:42" ht="72.599999999999994" customHeight="1" thickBot="1" x14ac:dyDescent="0.35">
      <c r="C3" s="595" t="s">
        <v>374</v>
      </c>
      <c r="D3" s="596"/>
      <c r="E3" s="561" t="s">
        <v>384</v>
      </c>
      <c r="F3" s="563" t="s">
        <v>385</v>
      </c>
      <c r="G3" s="561" t="s">
        <v>386</v>
      </c>
      <c r="H3" s="562" t="s">
        <v>387</v>
      </c>
      <c r="I3" s="563" t="s">
        <v>388</v>
      </c>
      <c r="J3" s="561" t="s">
        <v>405</v>
      </c>
      <c r="K3" s="562" t="s">
        <v>390</v>
      </c>
      <c r="L3" s="563" t="s">
        <v>391</v>
      </c>
      <c r="M3" s="561" t="s">
        <v>392</v>
      </c>
      <c r="N3" s="562" t="s">
        <v>393</v>
      </c>
      <c r="O3" s="563" t="s">
        <v>394</v>
      </c>
      <c r="P3" s="561" t="s">
        <v>395</v>
      </c>
      <c r="Q3" s="562" t="s">
        <v>396</v>
      </c>
      <c r="R3" s="560" t="s">
        <v>397</v>
      </c>
      <c r="S3" s="558" t="s">
        <v>398</v>
      </c>
      <c r="T3" s="559" t="s">
        <v>399</v>
      </c>
      <c r="U3" s="560" t="s">
        <v>402</v>
      </c>
      <c r="V3" s="558" t="s">
        <v>403</v>
      </c>
      <c r="W3" s="559" t="s">
        <v>404</v>
      </c>
      <c r="X3" s="560" t="s">
        <v>600</v>
      </c>
      <c r="Y3" s="558" t="s">
        <v>601</v>
      </c>
      <c r="Z3" s="559" t="s">
        <v>602</v>
      </c>
      <c r="AA3" s="560" t="s">
        <v>672</v>
      </c>
      <c r="AB3" s="558" t="s">
        <v>673</v>
      </c>
      <c r="AC3" s="559" t="s">
        <v>674</v>
      </c>
      <c r="AD3" s="556"/>
      <c r="AE3" s="564" t="s">
        <v>406</v>
      </c>
      <c r="AF3" s="597" t="s">
        <v>407</v>
      </c>
      <c r="AG3" s="556"/>
      <c r="AH3" s="566" t="s">
        <v>408</v>
      </c>
      <c r="AJ3" s="1342" t="s">
        <v>633</v>
      </c>
      <c r="AK3" s="1343"/>
      <c r="AL3" s="1344"/>
      <c r="AN3" s="1342" t="s">
        <v>634</v>
      </c>
      <c r="AO3" s="1343"/>
      <c r="AP3" s="1344"/>
    </row>
    <row r="4" spans="2:42" ht="21.75" customHeight="1" thickBot="1" x14ac:dyDescent="0.35">
      <c r="B4" s="34">
        <v>4</v>
      </c>
      <c r="C4" s="598" t="s">
        <v>84</v>
      </c>
      <c r="E4" s="599">
        <v>0</v>
      </c>
      <c r="F4" s="600">
        <v>0</v>
      </c>
      <c r="G4" s="574">
        <v>0</v>
      </c>
      <c r="H4" s="591">
        <v>0</v>
      </c>
      <c r="I4" s="590">
        <v>0</v>
      </c>
      <c r="J4" s="574">
        <v>0</v>
      </c>
      <c r="K4" s="591">
        <v>0</v>
      </c>
      <c r="L4" s="590">
        <v>0</v>
      </c>
      <c r="M4" s="574">
        <v>0</v>
      </c>
      <c r="N4" s="1142">
        <v>0</v>
      </c>
      <c r="O4" s="1141">
        <v>0</v>
      </c>
      <c r="P4" s="1133">
        <v>0</v>
      </c>
      <c r="Q4" s="1142">
        <v>0</v>
      </c>
      <c r="R4" s="1143">
        <v>0</v>
      </c>
      <c r="S4" s="1134">
        <v>0</v>
      </c>
      <c r="T4" s="1144">
        <v>0</v>
      </c>
      <c r="U4" s="1144">
        <v>0</v>
      </c>
      <c r="V4" s="1144">
        <v>0</v>
      </c>
      <c r="W4" s="1144">
        <v>0</v>
      </c>
      <c r="X4" s="1132">
        <v>0</v>
      </c>
      <c r="Y4" s="1132">
        <v>4.6153E-2</v>
      </c>
      <c r="Z4" s="1132">
        <v>0</v>
      </c>
      <c r="AA4" s="1132">
        <v>10.432561</v>
      </c>
      <c r="AB4" s="1132">
        <v>94.207482999999996</v>
      </c>
      <c r="AC4" s="1132">
        <v>184.41446400000001</v>
      </c>
      <c r="AD4" s="601"/>
      <c r="AE4" s="1132">
        <f>SUM(E4:AC4)</f>
        <v>289.100661</v>
      </c>
      <c r="AF4" s="602">
        <f>AE4/$AE$8</f>
        <v>0.41380366250271633</v>
      </c>
      <c r="AG4" s="556"/>
      <c r="AH4" s="569">
        <f>AF4</f>
        <v>0.41380366250271633</v>
      </c>
      <c r="AJ4" s="1345">
        <f>'2-Assumptions'!I22</f>
        <v>0</v>
      </c>
      <c r="AK4" s="1346"/>
      <c r="AL4" s="1347"/>
      <c r="AN4" s="190" t="s">
        <v>84</v>
      </c>
      <c r="AO4" s="577">
        <f>AH4</f>
        <v>0.41380366250271633</v>
      </c>
      <c r="AP4" s="191">
        <f>$AJ$4*AO4</f>
        <v>0</v>
      </c>
    </row>
    <row r="5" spans="2:42" x14ac:dyDescent="0.3">
      <c r="B5" s="34">
        <v>5</v>
      </c>
      <c r="C5" s="598" t="s">
        <v>85</v>
      </c>
      <c r="E5" s="599">
        <v>0</v>
      </c>
      <c r="F5" s="600">
        <v>0</v>
      </c>
      <c r="G5" s="574">
        <v>0</v>
      </c>
      <c r="H5" s="591">
        <v>0</v>
      </c>
      <c r="I5" s="590">
        <v>0</v>
      </c>
      <c r="J5" s="574">
        <v>0</v>
      </c>
      <c r="K5" s="591">
        <v>0</v>
      </c>
      <c r="L5" s="590">
        <v>0</v>
      </c>
      <c r="M5" s="574">
        <v>0</v>
      </c>
      <c r="N5" s="1142">
        <v>0</v>
      </c>
      <c r="O5" s="1141">
        <v>0</v>
      </c>
      <c r="P5" s="1133">
        <v>0</v>
      </c>
      <c r="Q5" s="1142">
        <v>0</v>
      </c>
      <c r="R5" s="1143">
        <v>0</v>
      </c>
      <c r="S5" s="1134">
        <v>0</v>
      </c>
      <c r="T5" s="1144">
        <v>0</v>
      </c>
      <c r="U5" s="1144">
        <v>0</v>
      </c>
      <c r="V5" s="1144">
        <v>0</v>
      </c>
      <c r="W5" s="1144">
        <v>0</v>
      </c>
      <c r="X5" s="1134">
        <v>0</v>
      </c>
      <c r="Y5" s="1134">
        <v>0</v>
      </c>
      <c r="Z5" s="1134">
        <v>0</v>
      </c>
      <c r="AA5" s="1134">
        <v>3.9094890000000002</v>
      </c>
      <c r="AB5" s="1134">
        <v>39.037843000000002</v>
      </c>
      <c r="AC5" s="1134">
        <v>59.921615000000003</v>
      </c>
      <c r="AD5" s="601"/>
      <c r="AE5" s="1134">
        <f t="shared" ref="AE5:AE7" si="0">SUM(E5:AC5)</f>
        <v>102.86894700000001</v>
      </c>
      <c r="AF5" s="603">
        <f>AE5/$AE$8</f>
        <v>0.14724126495995046</v>
      </c>
      <c r="AG5" s="575"/>
      <c r="AH5" s="576">
        <f>AF5</f>
        <v>0.14724126495995046</v>
      </c>
      <c r="AN5" s="190" t="s">
        <v>85</v>
      </c>
      <c r="AO5" s="577">
        <f>AH5</f>
        <v>0.14724126495995046</v>
      </c>
      <c r="AP5" s="191">
        <f>$AJ$4*AO5</f>
        <v>0</v>
      </c>
    </row>
    <row r="6" spans="2:42" x14ac:dyDescent="0.3">
      <c r="B6" s="34">
        <v>6</v>
      </c>
      <c r="C6" s="598" t="s">
        <v>86</v>
      </c>
      <c r="E6" s="599">
        <v>0</v>
      </c>
      <c r="F6" s="600">
        <v>0</v>
      </c>
      <c r="G6" s="574">
        <v>0</v>
      </c>
      <c r="H6" s="591">
        <v>0</v>
      </c>
      <c r="I6" s="590">
        <v>0</v>
      </c>
      <c r="J6" s="574">
        <v>0</v>
      </c>
      <c r="K6" s="591">
        <v>0</v>
      </c>
      <c r="L6" s="590">
        <v>0</v>
      </c>
      <c r="M6" s="574">
        <v>0</v>
      </c>
      <c r="N6" s="1142">
        <v>0</v>
      </c>
      <c r="O6" s="1141">
        <v>0</v>
      </c>
      <c r="P6" s="1133">
        <v>0</v>
      </c>
      <c r="Q6" s="1142">
        <v>0</v>
      </c>
      <c r="R6" s="1143">
        <v>0</v>
      </c>
      <c r="S6" s="1134">
        <v>0</v>
      </c>
      <c r="T6" s="1144">
        <v>0</v>
      </c>
      <c r="U6" s="1144">
        <v>0</v>
      </c>
      <c r="V6" s="1144">
        <v>0</v>
      </c>
      <c r="W6" s="1144">
        <v>0</v>
      </c>
      <c r="X6" s="1134">
        <v>0</v>
      </c>
      <c r="Y6" s="1134">
        <v>0</v>
      </c>
      <c r="Z6" s="1134">
        <v>3.1064430000000001</v>
      </c>
      <c r="AA6" s="1134">
        <v>5.7957400000000003</v>
      </c>
      <c r="AB6" s="1134">
        <v>36.490051999999999</v>
      </c>
      <c r="AC6" s="1134">
        <v>55.144576999999998</v>
      </c>
      <c r="AD6" s="601"/>
      <c r="AE6" s="1134">
        <f t="shared" si="0"/>
        <v>100.536812</v>
      </c>
      <c r="AF6" s="603">
        <f>AE6/$AE$8</f>
        <v>0.14390316811467629</v>
      </c>
      <c r="AG6" s="575"/>
      <c r="AH6" s="576">
        <f>AF6</f>
        <v>0.14390316811467629</v>
      </c>
      <c r="AN6" s="190" t="s">
        <v>86</v>
      </c>
      <c r="AO6" s="577">
        <f>AH6</f>
        <v>0.14390316811467629</v>
      </c>
      <c r="AP6" s="191">
        <f>$AJ$4*AO6</f>
        <v>0</v>
      </c>
    </row>
    <row r="7" spans="2:42" ht="18" customHeight="1" thickBot="1" x14ac:dyDescent="0.35">
      <c r="B7" s="34">
        <v>7</v>
      </c>
      <c r="C7" s="604" t="s">
        <v>87</v>
      </c>
      <c r="E7" s="605">
        <v>0</v>
      </c>
      <c r="F7" s="606">
        <v>0</v>
      </c>
      <c r="G7" s="579">
        <v>0</v>
      </c>
      <c r="H7" s="593">
        <v>0</v>
      </c>
      <c r="I7" s="592">
        <v>0</v>
      </c>
      <c r="J7" s="579">
        <v>0</v>
      </c>
      <c r="K7" s="593">
        <v>0</v>
      </c>
      <c r="L7" s="592">
        <v>0</v>
      </c>
      <c r="M7" s="579">
        <v>0</v>
      </c>
      <c r="N7" s="1146">
        <v>0</v>
      </c>
      <c r="O7" s="1145">
        <v>0</v>
      </c>
      <c r="P7" s="1135">
        <v>0</v>
      </c>
      <c r="Q7" s="1146">
        <v>0</v>
      </c>
      <c r="R7" s="1147">
        <v>0</v>
      </c>
      <c r="S7" s="1136">
        <v>0</v>
      </c>
      <c r="T7" s="1148">
        <v>0</v>
      </c>
      <c r="U7" s="1148">
        <v>0</v>
      </c>
      <c r="V7" s="1148">
        <v>0</v>
      </c>
      <c r="W7" s="1148">
        <v>1</v>
      </c>
      <c r="X7" s="1136">
        <v>1</v>
      </c>
      <c r="Y7" s="1136">
        <v>4.9374520000000004</v>
      </c>
      <c r="Z7" s="1136">
        <v>18</v>
      </c>
      <c r="AA7" s="1136">
        <v>10.069520000000001</v>
      </c>
      <c r="AB7" s="1136">
        <v>68.844476999999998</v>
      </c>
      <c r="AC7" s="1136">
        <v>102.284234</v>
      </c>
      <c r="AD7" s="601"/>
      <c r="AE7" s="1136">
        <f t="shared" si="0"/>
        <v>206.135683</v>
      </c>
      <c r="AF7" s="603">
        <f>AE7/$AE$8</f>
        <v>0.29505190442265689</v>
      </c>
      <c r="AG7" s="575"/>
      <c r="AH7" s="576">
        <f>AF7</f>
        <v>0.29505190442265689</v>
      </c>
      <c r="AN7" s="190" t="s">
        <v>87</v>
      </c>
      <c r="AO7" s="577">
        <f>AH7</f>
        <v>0.29505190442265689</v>
      </c>
      <c r="AP7" s="191">
        <f>$AJ$4*AO7</f>
        <v>0</v>
      </c>
    </row>
    <row r="8" spans="2:42" ht="18" thickBot="1" x14ac:dyDescent="0.4">
      <c r="AE8" s="582">
        <f>SUM(AE4:AE7)</f>
        <v>698.64210300000002</v>
      </c>
      <c r="AF8" s="607">
        <f>AE8/$AE$8</f>
        <v>1</v>
      </c>
      <c r="AG8" s="584"/>
      <c r="AH8" s="608">
        <f>AF8</f>
        <v>1</v>
      </c>
      <c r="AN8" s="184" t="s">
        <v>200</v>
      </c>
      <c r="AO8" s="586">
        <f>AH8</f>
        <v>1</v>
      </c>
      <c r="AP8" s="185">
        <f>$AJ$4*AO8</f>
        <v>0</v>
      </c>
    </row>
    <row r="9" spans="2:42" x14ac:dyDescent="0.3">
      <c r="AE9" s="553"/>
    </row>
    <row r="10" spans="2:42" x14ac:dyDescent="0.3">
      <c r="AE10" s="553"/>
    </row>
    <row r="11" spans="2:42" x14ac:dyDescent="0.3">
      <c r="D11" s="594"/>
      <c r="E11" s="594"/>
      <c r="F11" s="594"/>
      <c r="G11" s="594"/>
      <c r="H11" s="594"/>
      <c r="I11" s="594"/>
      <c r="J11" s="594"/>
      <c r="K11" s="594"/>
      <c r="L11" s="594"/>
      <c r="M11" s="594"/>
      <c r="N11" s="594"/>
      <c r="O11" s="594"/>
      <c r="P11" s="594"/>
      <c r="Q11" s="594"/>
      <c r="AD11" s="594"/>
      <c r="AE11" s="553"/>
    </row>
    <row r="12" spans="2:42" ht="17.25" thickBot="1" x14ac:dyDescent="0.35">
      <c r="D12" s="594"/>
      <c r="E12" s="594"/>
      <c r="F12" s="594"/>
      <c r="G12" s="594"/>
      <c r="H12" s="594"/>
      <c r="I12" s="594"/>
      <c r="J12" s="594"/>
      <c r="K12" s="594"/>
      <c r="L12" s="594"/>
      <c r="M12" s="594"/>
      <c r="N12" s="594"/>
      <c r="O12" s="594"/>
      <c r="P12" s="594"/>
      <c r="Q12" s="594"/>
      <c r="S12" s="1349" t="s">
        <v>692</v>
      </c>
      <c r="T12" s="1349"/>
      <c r="U12" s="1349"/>
      <c r="V12" s="1349"/>
      <c r="W12" s="1349"/>
      <c r="X12" s="1349"/>
      <c r="Y12" s="1349"/>
      <c r="Z12" s="1349"/>
      <c r="AA12" s="1349"/>
      <c r="AB12" s="1349"/>
      <c r="AC12" s="1349"/>
      <c r="AD12" s="594"/>
      <c r="AE12" s="553"/>
    </row>
    <row r="13" spans="2:42" ht="72.95" customHeight="1" thickBot="1" x14ac:dyDescent="0.35">
      <c r="C13" s="595" t="s">
        <v>374</v>
      </c>
      <c r="D13" s="596"/>
      <c r="E13" s="561" t="s">
        <v>384</v>
      </c>
      <c r="F13" s="563" t="s">
        <v>385</v>
      </c>
      <c r="G13" s="561" t="s">
        <v>386</v>
      </c>
      <c r="H13" s="562" t="s">
        <v>387</v>
      </c>
      <c r="I13" s="563" t="s">
        <v>388</v>
      </c>
      <c r="J13" s="561" t="s">
        <v>405</v>
      </c>
      <c r="K13" s="562" t="s">
        <v>390</v>
      </c>
      <c r="L13" s="563" t="s">
        <v>391</v>
      </c>
      <c r="M13" s="561" t="s">
        <v>392</v>
      </c>
      <c r="N13" s="562" t="s">
        <v>393</v>
      </c>
      <c r="O13" s="563" t="s">
        <v>394</v>
      </c>
      <c r="P13" s="561" t="s">
        <v>395</v>
      </c>
      <c r="Q13" s="562" t="s">
        <v>396</v>
      </c>
      <c r="R13" s="560" t="s">
        <v>397</v>
      </c>
      <c r="S13" s="558" t="s">
        <v>398</v>
      </c>
      <c r="T13" s="559" t="s">
        <v>399</v>
      </c>
      <c r="U13" s="560" t="s">
        <v>402</v>
      </c>
      <c r="V13" s="558" t="s">
        <v>403</v>
      </c>
      <c r="W13" s="559" t="s">
        <v>404</v>
      </c>
      <c r="X13" s="560" t="s">
        <v>600</v>
      </c>
      <c r="Y13" s="558" t="s">
        <v>601</v>
      </c>
      <c r="Z13" s="559" t="s">
        <v>602</v>
      </c>
      <c r="AA13" s="560" t="s">
        <v>672</v>
      </c>
      <c r="AB13" s="558" t="s">
        <v>673</v>
      </c>
      <c r="AC13" s="559" t="s">
        <v>674</v>
      </c>
      <c r="AE13" s="564" t="s">
        <v>406</v>
      </c>
    </row>
    <row r="14" spans="2:42" x14ac:dyDescent="0.3">
      <c r="B14" s="920">
        <v>1</v>
      </c>
      <c r="C14" s="544" t="s">
        <v>73</v>
      </c>
      <c r="E14" s="609">
        <v>0</v>
      </c>
      <c r="F14" s="600">
        <v>0</v>
      </c>
      <c r="G14" s="574">
        <v>0</v>
      </c>
      <c r="H14" s="591">
        <v>0</v>
      </c>
      <c r="I14" s="590">
        <v>0</v>
      </c>
      <c r="J14" s="574">
        <v>0</v>
      </c>
      <c r="K14" s="591">
        <v>0</v>
      </c>
      <c r="L14" s="590">
        <v>0</v>
      </c>
      <c r="M14" s="574">
        <v>0</v>
      </c>
      <c r="N14" s="1142">
        <v>0</v>
      </c>
      <c r="O14" s="1141">
        <v>0</v>
      </c>
      <c r="P14" s="1133">
        <v>0</v>
      </c>
      <c r="Q14" s="1142">
        <v>0</v>
      </c>
      <c r="R14" s="1143">
        <v>0</v>
      </c>
      <c r="S14" s="1134">
        <v>0</v>
      </c>
      <c r="T14" s="1144">
        <v>0</v>
      </c>
      <c r="U14" s="1144">
        <v>0</v>
      </c>
      <c r="V14" s="1144">
        <v>0</v>
      </c>
      <c r="W14" s="1144">
        <v>0</v>
      </c>
      <c r="X14" s="1132">
        <v>0</v>
      </c>
      <c r="Y14" s="1132">
        <v>0</v>
      </c>
      <c r="Z14" s="1132">
        <v>0</v>
      </c>
      <c r="AA14" s="1132">
        <v>3.9401570000000001</v>
      </c>
      <c r="AB14" s="1132">
        <v>41.559409000000002</v>
      </c>
      <c r="AC14" s="1132">
        <v>86.177443999999994</v>
      </c>
      <c r="AD14" s="601"/>
      <c r="AE14" s="1132">
        <f>SUM(E14:AC14)</f>
        <v>131.67701</v>
      </c>
    </row>
    <row r="15" spans="2:42" x14ac:dyDescent="0.3">
      <c r="B15" s="920">
        <v>2</v>
      </c>
      <c r="C15" s="186" t="s">
        <v>82</v>
      </c>
      <c r="E15" s="599">
        <v>0</v>
      </c>
      <c r="F15" s="600">
        <v>0</v>
      </c>
      <c r="G15" s="574">
        <v>0</v>
      </c>
      <c r="H15" s="591">
        <v>0</v>
      </c>
      <c r="I15" s="590">
        <v>0</v>
      </c>
      <c r="J15" s="574">
        <v>0</v>
      </c>
      <c r="K15" s="591">
        <v>0</v>
      </c>
      <c r="L15" s="590">
        <v>0</v>
      </c>
      <c r="M15" s="574">
        <v>0</v>
      </c>
      <c r="N15" s="1142">
        <v>0</v>
      </c>
      <c r="O15" s="1141">
        <v>0</v>
      </c>
      <c r="P15" s="1133">
        <v>0</v>
      </c>
      <c r="Q15" s="1142">
        <v>0</v>
      </c>
      <c r="R15" s="1143">
        <v>0</v>
      </c>
      <c r="S15" s="1134">
        <v>0</v>
      </c>
      <c r="T15" s="1144">
        <v>0</v>
      </c>
      <c r="U15" s="1144">
        <v>0</v>
      </c>
      <c r="V15" s="1144">
        <v>0</v>
      </c>
      <c r="W15" s="1144">
        <v>0</v>
      </c>
      <c r="X15" s="1134">
        <v>0</v>
      </c>
      <c r="Y15" s="1134" t="s">
        <v>693</v>
      </c>
      <c r="Z15" s="1134">
        <v>0</v>
      </c>
      <c r="AA15" s="1134">
        <v>51.891384000000002</v>
      </c>
      <c r="AB15" s="1134">
        <v>418.763533</v>
      </c>
      <c r="AC15" s="1134">
        <v>1052.7089579999999</v>
      </c>
      <c r="AD15" s="601"/>
      <c r="AE15" s="1134">
        <f t="shared" ref="AE15:AE33" si="1">SUM(E15:AC15)</f>
        <v>1523.363875</v>
      </c>
    </row>
    <row r="16" spans="2:42" x14ac:dyDescent="0.3">
      <c r="B16" s="920">
        <v>3</v>
      </c>
      <c r="C16" s="186" t="s">
        <v>83</v>
      </c>
      <c r="E16" s="599">
        <v>0</v>
      </c>
      <c r="F16" s="600">
        <v>0</v>
      </c>
      <c r="G16" s="574">
        <v>0</v>
      </c>
      <c r="H16" s="591">
        <v>0</v>
      </c>
      <c r="I16" s="590">
        <v>0</v>
      </c>
      <c r="J16" s="574">
        <v>0</v>
      </c>
      <c r="K16" s="591">
        <v>0</v>
      </c>
      <c r="L16" s="590">
        <v>0</v>
      </c>
      <c r="M16" s="574">
        <v>0</v>
      </c>
      <c r="N16" s="1142">
        <v>0</v>
      </c>
      <c r="O16" s="1141">
        <v>0</v>
      </c>
      <c r="P16" s="1133">
        <v>0</v>
      </c>
      <c r="Q16" s="1142">
        <v>0</v>
      </c>
      <c r="R16" s="1143">
        <v>0</v>
      </c>
      <c r="S16" s="1134">
        <v>0</v>
      </c>
      <c r="T16" s="1144">
        <v>0</v>
      </c>
      <c r="U16" s="1144">
        <v>0</v>
      </c>
      <c r="V16" s="1144">
        <v>0</v>
      </c>
      <c r="W16" s="1144">
        <v>0</v>
      </c>
      <c r="X16" s="1134" t="s">
        <v>694</v>
      </c>
      <c r="Y16" s="1134">
        <v>0.224968</v>
      </c>
      <c r="Z16" s="1134">
        <v>0.319606</v>
      </c>
      <c r="AA16" s="1134">
        <v>114.820684</v>
      </c>
      <c r="AB16" s="1134">
        <v>523.84069199999999</v>
      </c>
      <c r="AC16" s="1134">
        <v>1469.9716040000001</v>
      </c>
      <c r="AD16" s="601"/>
      <c r="AE16" s="1134">
        <f t="shared" si="1"/>
        <v>2109.1775539999999</v>
      </c>
    </row>
    <row r="17" spans="2:31" x14ac:dyDescent="0.3">
      <c r="B17" s="920">
        <v>8</v>
      </c>
      <c r="C17" s="186" t="s">
        <v>88</v>
      </c>
      <c r="E17" s="599">
        <v>0</v>
      </c>
      <c r="F17" s="600">
        <v>0</v>
      </c>
      <c r="G17" s="574">
        <v>0</v>
      </c>
      <c r="H17" s="591">
        <v>0</v>
      </c>
      <c r="I17" s="590">
        <v>0</v>
      </c>
      <c r="J17" s="574">
        <v>0</v>
      </c>
      <c r="K17" s="591">
        <v>0</v>
      </c>
      <c r="L17" s="590">
        <v>0</v>
      </c>
      <c r="M17" s="574">
        <v>0</v>
      </c>
      <c r="N17" s="1142">
        <v>0</v>
      </c>
      <c r="O17" s="1141">
        <v>0</v>
      </c>
      <c r="P17" s="1133">
        <v>0</v>
      </c>
      <c r="Q17" s="1142">
        <v>0</v>
      </c>
      <c r="R17" s="1143">
        <v>0</v>
      </c>
      <c r="S17" s="1134">
        <v>0</v>
      </c>
      <c r="T17" s="1144">
        <v>0</v>
      </c>
      <c r="U17" s="1144">
        <v>0</v>
      </c>
      <c r="V17" s="1144">
        <v>0</v>
      </c>
      <c r="W17" s="1144">
        <v>0</v>
      </c>
      <c r="X17" s="1134">
        <v>0</v>
      </c>
      <c r="Y17" s="1134">
        <v>1</v>
      </c>
      <c r="Z17" s="1134">
        <v>2.0588229999999998</v>
      </c>
      <c r="AA17" s="1134">
        <v>19.361173000000001</v>
      </c>
      <c r="AB17" s="1134">
        <v>64.694874999999996</v>
      </c>
      <c r="AC17" s="1134">
        <v>63.800193999999998</v>
      </c>
      <c r="AD17" s="601"/>
      <c r="AE17" s="1134">
        <f t="shared" si="1"/>
        <v>150.915065</v>
      </c>
    </row>
    <row r="18" spans="2:31" x14ac:dyDescent="0.3">
      <c r="B18" s="920">
        <v>9</v>
      </c>
      <c r="C18" s="186" t="s">
        <v>89</v>
      </c>
      <c r="E18" s="599">
        <v>0</v>
      </c>
      <c r="F18" s="600">
        <v>0</v>
      </c>
      <c r="G18" s="574">
        <v>0</v>
      </c>
      <c r="H18" s="591">
        <v>0</v>
      </c>
      <c r="I18" s="590">
        <v>0</v>
      </c>
      <c r="J18" s="574">
        <v>0</v>
      </c>
      <c r="K18" s="591">
        <v>0</v>
      </c>
      <c r="L18" s="590">
        <v>0</v>
      </c>
      <c r="M18" s="574">
        <v>0</v>
      </c>
      <c r="N18" s="1142">
        <v>0</v>
      </c>
      <c r="O18" s="1141">
        <v>0</v>
      </c>
      <c r="P18" s="1133">
        <v>0</v>
      </c>
      <c r="Q18" s="1142">
        <v>0</v>
      </c>
      <c r="R18" s="1143">
        <v>0</v>
      </c>
      <c r="S18" s="1134">
        <v>0</v>
      </c>
      <c r="T18" s="1144">
        <v>0</v>
      </c>
      <c r="U18" s="1144">
        <v>0</v>
      </c>
      <c r="V18" s="1144">
        <v>0</v>
      </c>
      <c r="W18" s="1144">
        <v>0</v>
      </c>
      <c r="X18" s="1134">
        <v>0</v>
      </c>
      <c r="Y18" s="1134">
        <v>0</v>
      </c>
      <c r="Z18" s="1134">
        <v>1</v>
      </c>
      <c r="AA18" s="1134">
        <v>2.6950590000000001</v>
      </c>
      <c r="AB18" s="1134">
        <v>14.337042</v>
      </c>
      <c r="AC18" s="1134">
        <v>13.007685</v>
      </c>
      <c r="AD18" s="601"/>
      <c r="AE18" s="1134">
        <f t="shared" si="1"/>
        <v>31.039785999999999</v>
      </c>
    </row>
    <row r="19" spans="2:31" x14ac:dyDescent="0.3">
      <c r="B19" s="920">
        <v>10</v>
      </c>
      <c r="C19" s="186" t="s">
        <v>90</v>
      </c>
      <c r="E19" s="599">
        <v>0</v>
      </c>
      <c r="F19" s="600">
        <v>0</v>
      </c>
      <c r="G19" s="574">
        <v>0</v>
      </c>
      <c r="H19" s="591">
        <v>0</v>
      </c>
      <c r="I19" s="590">
        <v>0</v>
      </c>
      <c r="J19" s="574">
        <v>0</v>
      </c>
      <c r="K19" s="591">
        <v>0</v>
      </c>
      <c r="L19" s="590">
        <v>0</v>
      </c>
      <c r="M19" s="574">
        <v>0</v>
      </c>
      <c r="N19" s="1142">
        <v>0</v>
      </c>
      <c r="O19" s="1141">
        <v>0</v>
      </c>
      <c r="P19" s="1133">
        <v>0</v>
      </c>
      <c r="Q19" s="1142">
        <v>0</v>
      </c>
      <c r="R19" s="1143">
        <v>0</v>
      </c>
      <c r="S19" s="1134">
        <v>0</v>
      </c>
      <c r="T19" s="1144">
        <v>0</v>
      </c>
      <c r="U19" s="1144">
        <v>0</v>
      </c>
      <c r="V19" s="1144">
        <v>1</v>
      </c>
      <c r="W19" s="1144">
        <v>0</v>
      </c>
      <c r="X19" s="1134">
        <v>0</v>
      </c>
      <c r="Y19" s="1134">
        <v>0</v>
      </c>
      <c r="Z19" s="1134">
        <v>0</v>
      </c>
      <c r="AA19" s="1134">
        <v>4.6168750000000003</v>
      </c>
      <c r="AB19" s="1134">
        <v>36.838107999999998</v>
      </c>
      <c r="AC19" s="1134">
        <v>33.108507000000003</v>
      </c>
      <c r="AD19" s="601"/>
      <c r="AE19" s="1134">
        <f t="shared" si="1"/>
        <v>75.563490000000002</v>
      </c>
    </row>
    <row r="20" spans="2:31" x14ac:dyDescent="0.3">
      <c r="B20" s="920">
        <v>11</v>
      </c>
      <c r="C20" s="186" t="s">
        <v>91</v>
      </c>
      <c r="E20" s="599">
        <v>0</v>
      </c>
      <c r="F20" s="600">
        <v>0</v>
      </c>
      <c r="G20" s="574">
        <v>0</v>
      </c>
      <c r="H20" s="591">
        <v>0</v>
      </c>
      <c r="I20" s="590">
        <v>0</v>
      </c>
      <c r="J20" s="574">
        <v>0</v>
      </c>
      <c r="K20" s="591">
        <v>0</v>
      </c>
      <c r="L20" s="590">
        <v>0</v>
      </c>
      <c r="M20" s="574">
        <v>0</v>
      </c>
      <c r="N20" s="1142">
        <v>0</v>
      </c>
      <c r="O20" s="1141">
        <v>0</v>
      </c>
      <c r="P20" s="1133">
        <v>0</v>
      </c>
      <c r="Q20" s="1142">
        <v>0</v>
      </c>
      <c r="R20" s="1143">
        <v>0</v>
      </c>
      <c r="S20" s="1134">
        <v>0</v>
      </c>
      <c r="T20" s="1144">
        <v>1</v>
      </c>
      <c r="U20" s="1144">
        <v>0</v>
      </c>
      <c r="V20" s="1144">
        <v>0</v>
      </c>
      <c r="W20" s="1144">
        <v>1</v>
      </c>
      <c r="X20" s="1134">
        <v>0</v>
      </c>
      <c r="Y20" s="1134">
        <v>1.0163930000000001</v>
      </c>
      <c r="Z20" s="1134">
        <v>60</v>
      </c>
      <c r="AA20" s="1134">
        <v>56.463500000000003</v>
      </c>
      <c r="AB20" s="1134">
        <v>353.77417000000003</v>
      </c>
      <c r="AC20" s="1134">
        <v>297.86942399999998</v>
      </c>
      <c r="AD20" s="601"/>
      <c r="AE20" s="1134">
        <f t="shared" si="1"/>
        <v>771.12348700000007</v>
      </c>
    </row>
    <row r="21" spans="2:31" x14ac:dyDescent="0.3">
      <c r="B21" s="920">
        <v>12</v>
      </c>
      <c r="C21" s="186" t="s">
        <v>92</v>
      </c>
      <c r="E21" s="599">
        <v>0</v>
      </c>
      <c r="F21" s="600">
        <v>0</v>
      </c>
      <c r="G21" s="574">
        <v>0</v>
      </c>
      <c r="H21" s="591">
        <v>0</v>
      </c>
      <c r="I21" s="590">
        <v>0</v>
      </c>
      <c r="J21" s="574">
        <v>0</v>
      </c>
      <c r="K21" s="591">
        <v>0</v>
      </c>
      <c r="L21" s="590">
        <v>0</v>
      </c>
      <c r="M21" s="574">
        <v>0</v>
      </c>
      <c r="N21" s="1142">
        <v>0</v>
      </c>
      <c r="O21" s="1141">
        <v>0</v>
      </c>
      <c r="P21" s="1133">
        <v>0</v>
      </c>
      <c r="Q21" s="1142">
        <v>0</v>
      </c>
      <c r="R21" s="1143">
        <v>0</v>
      </c>
      <c r="S21" s="1134">
        <v>0</v>
      </c>
      <c r="T21" s="1144">
        <v>0</v>
      </c>
      <c r="U21" s="1144">
        <v>0</v>
      </c>
      <c r="V21" s="1144">
        <v>0</v>
      </c>
      <c r="W21" s="1144">
        <v>0</v>
      </c>
      <c r="X21" s="1134">
        <v>0</v>
      </c>
      <c r="Y21" s="1134">
        <v>3</v>
      </c>
      <c r="Z21" s="1134">
        <v>1</v>
      </c>
      <c r="AA21" s="1134">
        <v>3.9727290000000002</v>
      </c>
      <c r="AB21" s="1134">
        <v>22.942098999999999</v>
      </c>
      <c r="AC21" s="1134">
        <v>23.806760000000001</v>
      </c>
      <c r="AD21" s="601"/>
      <c r="AE21" s="1134">
        <f t="shared" si="1"/>
        <v>54.721587999999997</v>
      </c>
    </row>
    <row r="22" spans="2:31" x14ac:dyDescent="0.3">
      <c r="B22" s="920">
        <v>13</v>
      </c>
      <c r="C22" s="186" t="s">
        <v>93</v>
      </c>
      <c r="E22" s="599">
        <v>0</v>
      </c>
      <c r="F22" s="600">
        <v>0</v>
      </c>
      <c r="G22" s="574">
        <v>0</v>
      </c>
      <c r="H22" s="591">
        <v>0</v>
      </c>
      <c r="I22" s="590">
        <v>0</v>
      </c>
      <c r="J22" s="574">
        <v>0</v>
      </c>
      <c r="K22" s="591">
        <v>0</v>
      </c>
      <c r="L22" s="590">
        <v>0</v>
      </c>
      <c r="M22" s="574">
        <v>0</v>
      </c>
      <c r="N22" s="1142">
        <v>0</v>
      </c>
      <c r="O22" s="1141">
        <v>0</v>
      </c>
      <c r="P22" s="1133">
        <v>0</v>
      </c>
      <c r="Q22" s="1142">
        <v>0</v>
      </c>
      <c r="R22" s="1143">
        <v>0</v>
      </c>
      <c r="S22" s="1134">
        <v>0</v>
      </c>
      <c r="T22" s="1144">
        <v>0</v>
      </c>
      <c r="U22" s="1144">
        <v>0</v>
      </c>
      <c r="V22" s="1144">
        <v>0</v>
      </c>
      <c r="W22" s="1144">
        <v>3</v>
      </c>
      <c r="X22" s="1134">
        <v>0</v>
      </c>
      <c r="Y22" s="1134">
        <v>14.781027999999999</v>
      </c>
      <c r="Z22" s="1134">
        <v>23.909728000000001</v>
      </c>
      <c r="AA22" s="1134">
        <v>9.1024419999999999</v>
      </c>
      <c r="AB22" s="1134">
        <v>49.912427000000001</v>
      </c>
      <c r="AC22" s="1134">
        <v>64.090672999999995</v>
      </c>
      <c r="AD22" s="601"/>
      <c r="AE22" s="1134">
        <f t="shared" si="1"/>
        <v>164.79629799999998</v>
      </c>
    </row>
    <row r="23" spans="2:31" x14ac:dyDescent="0.3">
      <c r="B23" s="920">
        <v>14</v>
      </c>
      <c r="C23" s="186" t="s">
        <v>94</v>
      </c>
      <c r="E23" s="599">
        <v>0</v>
      </c>
      <c r="F23" s="600">
        <v>0</v>
      </c>
      <c r="G23" s="574">
        <v>0</v>
      </c>
      <c r="H23" s="591">
        <v>0</v>
      </c>
      <c r="I23" s="590">
        <v>0</v>
      </c>
      <c r="J23" s="574">
        <v>0</v>
      </c>
      <c r="K23" s="591">
        <v>0</v>
      </c>
      <c r="L23" s="590">
        <v>0</v>
      </c>
      <c r="M23" s="574">
        <v>0</v>
      </c>
      <c r="N23" s="1142">
        <v>0</v>
      </c>
      <c r="O23" s="1141">
        <v>0</v>
      </c>
      <c r="P23" s="1133">
        <v>0</v>
      </c>
      <c r="Q23" s="1142">
        <v>0</v>
      </c>
      <c r="R23" s="1143">
        <v>0</v>
      </c>
      <c r="S23" s="1134">
        <v>0</v>
      </c>
      <c r="T23" s="1144">
        <v>0</v>
      </c>
      <c r="U23" s="1144">
        <v>0</v>
      </c>
      <c r="V23" s="1144">
        <v>0</v>
      </c>
      <c r="W23" s="1144">
        <v>0</v>
      </c>
      <c r="X23" s="1134">
        <v>0</v>
      </c>
      <c r="Y23" s="1134">
        <v>0</v>
      </c>
      <c r="Z23" s="1134">
        <v>1</v>
      </c>
      <c r="AA23" s="1134">
        <v>4.2714910000000001</v>
      </c>
      <c r="AB23" s="1134">
        <v>21.392652999999999</v>
      </c>
      <c r="AC23" s="1134">
        <v>27.730906999999998</v>
      </c>
      <c r="AD23" s="601"/>
      <c r="AE23" s="1134">
        <f t="shared" si="1"/>
        <v>54.395050999999995</v>
      </c>
    </row>
    <row r="24" spans="2:31" x14ac:dyDescent="0.3">
      <c r="B24" s="920">
        <v>15</v>
      </c>
      <c r="C24" s="186" t="s">
        <v>95</v>
      </c>
      <c r="E24" s="599">
        <v>0</v>
      </c>
      <c r="F24" s="600">
        <v>0</v>
      </c>
      <c r="G24" s="574">
        <v>0</v>
      </c>
      <c r="H24" s="591">
        <v>0</v>
      </c>
      <c r="I24" s="590">
        <v>0</v>
      </c>
      <c r="J24" s="574">
        <v>0</v>
      </c>
      <c r="K24" s="591">
        <v>0</v>
      </c>
      <c r="L24" s="590">
        <v>0</v>
      </c>
      <c r="M24" s="574">
        <v>0</v>
      </c>
      <c r="N24" s="1142">
        <v>0</v>
      </c>
      <c r="O24" s="1141">
        <v>0</v>
      </c>
      <c r="P24" s="1133">
        <v>0</v>
      </c>
      <c r="Q24" s="1142">
        <v>0</v>
      </c>
      <c r="R24" s="1143">
        <v>0</v>
      </c>
      <c r="S24" s="1134">
        <v>0</v>
      </c>
      <c r="T24" s="1144">
        <v>0</v>
      </c>
      <c r="U24" s="1144">
        <v>0</v>
      </c>
      <c r="V24" s="1144">
        <v>0</v>
      </c>
      <c r="W24" s="1144">
        <v>0</v>
      </c>
      <c r="X24" s="1134">
        <v>0</v>
      </c>
      <c r="Y24" s="1134">
        <v>2</v>
      </c>
      <c r="Z24" s="1134">
        <v>1.8347309999999999</v>
      </c>
      <c r="AA24" s="1134">
        <v>7.3533229999999996</v>
      </c>
      <c r="AB24" s="1134">
        <v>28.850175</v>
      </c>
      <c r="AC24" s="1134">
        <v>29.305174999999998</v>
      </c>
      <c r="AD24" s="601"/>
      <c r="AE24" s="1134">
        <f t="shared" si="1"/>
        <v>69.343403999999992</v>
      </c>
    </row>
    <row r="25" spans="2:31" x14ac:dyDescent="0.3">
      <c r="B25" s="920">
        <v>16</v>
      </c>
      <c r="C25" s="186" t="s">
        <v>96</v>
      </c>
      <c r="E25" s="599">
        <v>0</v>
      </c>
      <c r="F25" s="600">
        <v>0</v>
      </c>
      <c r="G25" s="574">
        <v>0</v>
      </c>
      <c r="H25" s="591">
        <v>0</v>
      </c>
      <c r="I25" s="590">
        <v>0</v>
      </c>
      <c r="J25" s="574">
        <v>0</v>
      </c>
      <c r="K25" s="591">
        <v>0</v>
      </c>
      <c r="L25" s="590">
        <v>0</v>
      </c>
      <c r="M25" s="574">
        <v>0</v>
      </c>
      <c r="N25" s="1142">
        <v>0</v>
      </c>
      <c r="O25" s="1141">
        <v>0</v>
      </c>
      <c r="P25" s="1133">
        <v>0</v>
      </c>
      <c r="Q25" s="1142">
        <v>0</v>
      </c>
      <c r="R25" s="1143">
        <v>0</v>
      </c>
      <c r="S25" s="1134">
        <v>0</v>
      </c>
      <c r="T25" s="1144">
        <v>0</v>
      </c>
      <c r="U25" s="1144">
        <v>0</v>
      </c>
      <c r="V25" s="1144">
        <v>0</v>
      </c>
      <c r="W25" s="1144">
        <v>0</v>
      </c>
      <c r="X25" s="1134">
        <v>0</v>
      </c>
      <c r="Y25" s="1134">
        <v>0.17730099999999999</v>
      </c>
      <c r="Z25" s="1134">
        <v>2.0902699999999999</v>
      </c>
      <c r="AA25" s="1134">
        <v>15.905533</v>
      </c>
      <c r="AB25" s="1134">
        <v>54.445641000000002</v>
      </c>
      <c r="AC25" s="1134">
        <v>74.652168000000003</v>
      </c>
      <c r="AD25" s="601"/>
      <c r="AE25" s="1134">
        <f t="shared" si="1"/>
        <v>147.27091300000001</v>
      </c>
    </row>
    <row r="26" spans="2:31" x14ac:dyDescent="0.3">
      <c r="B26" s="920">
        <v>17</v>
      </c>
      <c r="C26" s="186" t="s">
        <v>97</v>
      </c>
      <c r="E26" s="599">
        <v>0</v>
      </c>
      <c r="F26" s="600">
        <v>0</v>
      </c>
      <c r="G26" s="574">
        <v>0</v>
      </c>
      <c r="H26" s="591">
        <v>0</v>
      </c>
      <c r="I26" s="590">
        <v>0</v>
      </c>
      <c r="J26" s="574">
        <v>0</v>
      </c>
      <c r="K26" s="591">
        <v>0</v>
      </c>
      <c r="L26" s="590">
        <v>0</v>
      </c>
      <c r="M26" s="574">
        <v>0</v>
      </c>
      <c r="N26" s="1142">
        <v>0</v>
      </c>
      <c r="O26" s="1141">
        <v>0</v>
      </c>
      <c r="P26" s="1133">
        <v>0</v>
      </c>
      <c r="Q26" s="1142">
        <v>0</v>
      </c>
      <c r="R26" s="1143">
        <v>0</v>
      </c>
      <c r="S26" s="1134">
        <v>0</v>
      </c>
      <c r="T26" s="1144">
        <v>0</v>
      </c>
      <c r="U26" s="1144">
        <v>0</v>
      </c>
      <c r="V26" s="1144">
        <v>1</v>
      </c>
      <c r="W26" s="1144">
        <v>3</v>
      </c>
      <c r="X26" s="1134">
        <v>2.7915679999999998</v>
      </c>
      <c r="Y26" s="1134">
        <v>16.816697000000001</v>
      </c>
      <c r="Z26" s="1134">
        <v>22.680389999999999</v>
      </c>
      <c r="AA26" s="1134">
        <v>298.77218199999999</v>
      </c>
      <c r="AB26" s="1134">
        <v>513.41491900000005</v>
      </c>
      <c r="AC26" s="1134">
        <v>637.62472100000002</v>
      </c>
      <c r="AD26" s="601"/>
      <c r="AE26" s="1134">
        <f t="shared" si="1"/>
        <v>1496.100477</v>
      </c>
    </row>
    <row r="27" spans="2:31" x14ac:dyDescent="0.3">
      <c r="B27" s="920">
        <v>18</v>
      </c>
      <c r="C27" s="186" t="s">
        <v>98</v>
      </c>
      <c r="E27" s="599">
        <v>0</v>
      </c>
      <c r="F27" s="600">
        <v>0</v>
      </c>
      <c r="G27" s="574">
        <v>0</v>
      </c>
      <c r="H27" s="591">
        <v>0</v>
      </c>
      <c r="I27" s="590">
        <v>0</v>
      </c>
      <c r="J27" s="574">
        <v>0</v>
      </c>
      <c r="K27" s="591">
        <v>0</v>
      </c>
      <c r="L27" s="590">
        <v>0</v>
      </c>
      <c r="M27" s="574">
        <v>0</v>
      </c>
      <c r="N27" s="1142">
        <v>0</v>
      </c>
      <c r="O27" s="1141">
        <v>0</v>
      </c>
      <c r="P27" s="1133">
        <v>0</v>
      </c>
      <c r="Q27" s="1142">
        <v>0</v>
      </c>
      <c r="R27" s="1143">
        <v>0</v>
      </c>
      <c r="S27" s="1134">
        <v>0</v>
      </c>
      <c r="T27" s="1144">
        <v>1</v>
      </c>
      <c r="U27" s="1144">
        <v>0</v>
      </c>
      <c r="V27" s="1144">
        <v>0</v>
      </c>
      <c r="W27" s="1144">
        <v>4</v>
      </c>
      <c r="X27" s="1134">
        <v>0</v>
      </c>
      <c r="Y27" s="1134">
        <v>4.0882350000000001</v>
      </c>
      <c r="Z27" s="1134">
        <v>21.999998999999999</v>
      </c>
      <c r="AA27" s="1134">
        <v>8.8714030000000008</v>
      </c>
      <c r="AB27" s="1134">
        <v>51.295737000000003</v>
      </c>
      <c r="AC27" s="1134">
        <v>44.855120999999997</v>
      </c>
      <c r="AD27" s="601"/>
      <c r="AE27" s="1134">
        <f t="shared" si="1"/>
        <v>136.11049500000001</v>
      </c>
    </row>
    <row r="28" spans="2:31" x14ac:dyDescent="0.3">
      <c r="B28" s="920">
        <v>19</v>
      </c>
      <c r="C28" s="186" t="s">
        <v>99</v>
      </c>
      <c r="E28" s="599">
        <v>0</v>
      </c>
      <c r="F28" s="600">
        <v>0</v>
      </c>
      <c r="G28" s="574">
        <v>0</v>
      </c>
      <c r="H28" s="591">
        <v>0</v>
      </c>
      <c r="I28" s="590">
        <v>0</v>
      </c>
      <c r="J28" s="574">
        <v>0</v>
      </c>
      <c r="K28" s="591">
        <v>0</v>
      </c>
      <c r="L28" s="590">
        <v>0</v>
      </c>
      <c r="M28" s="574">
        <v>0</v>
      </c>
      <c r="N28" s="1142">
        <v>0</v>
      </c>
      <c r="O28" s="1141">
        <v>0</v>
      </c>
      <c r="P28" s="1133">
        <v>0</v>
      </c>
      <c r="Q28" s="1142">
        <v>0</v>
      </c>
      <c r="R28" s="1143">
        <v>0</v>
      </c>
      <c r="S28" s="1134">
        <v>0</v>
      </c>
      <c r="T28" s="1144">
        <v>0</v>
      </c>
      <c r="U28" s="1144">
        <v>0</v>
      </c>
      <c r="V28" s="1144">
        <v>0</v>
      </c>
      <c r="W28" s="1144">
        <v>0</v>
      </c>
      <c r="X28" s="1134">
        <v>0</v>
      </c>
      <c r="Y28" s="1134">
        <v>0.91176400000000002</v>
      </c>
      <c r="Z28" s="1134">
        <v>4.1095E-2</v>
      </c>
      <c r="AA28" s="1134">
        <v>2.3388800000000001</v>
      </c>
      <c r="AB28" s="1134">
        <v>22.292283999999999</v>
      </c>
      <c r="AC28" s="1134">
        <v>37.078234999999999</v>
      </c>
      <c r="AD28" s="601"/>
      <c r="AE28" s="1134">
        <f t="shared" si="1"/>
        <v>62.662257999999994</v>
      </c>
    </row>
    <row r="29" spans="2:31" x14ac:dyDescent="0.3">
      <c r="B29" s="920">
        <v>20</v>
      </c>
      <c r="C29" s="186" t="s">
        <v>100</v>
      </c>
      <c r="E29" s="599">
        <v>0</v>
      </c>
      <c r="F29" s="600">
        <v>0</v>
      </c>
      <c r="G29" s="574">
        <v>0</v>
      </c>
      <c r="H29" s="591">
        <v>0</v>
      </c>
      <c r="I29" s="590">
        <v>0</v>
      </c>
      <c r="J29" s="574">
        <v>0</v>
      </c>
      <c r="K29" s="591">
        <v>0</v>
      </c>
      <c r="L29" s="590">
        <v>0</v>
      </c>
      <c r="M29" s="574">
        <v>0</v>
      </c>
      <c r="N29" s="1142">
        <v>0</v>
      </c>
      <c r="O29" s="1141">
        <v>0</v>
      </c>
      <c r="P29" s="1133">
        <v>0</v>
      </c>
      <c r="Q29" s="1142">
        <v>0</v>
      </c>
      <c r="R29" s="1143">
        <v>0</v>
      </c>
      <c r="S29" s="1134">
        <v>0</v>
      </c>
      <c r="T29" s="1144">
        <v>0</v>
      </c>
      <c r="U29" s="1144">
        <v>0</v>
      </c>
      <c r="V29" s="1144">
        <v>0</v>
      </c>
      <c r="W29" s="1144">
        <v>0</v>
      </c>
      <c r="X29" s="1134">
        <v>0</v>
      </c>
      <c r="Y29" s="1134">
        <v>0</v>
      </c>
      <c r="Z29" s="1134">
        <v>0</v>
      </c>
      <c r="AA29" s="1134">
        <v>3.134674</v>
      </c>
      <c r="AB29" s="1134">
        <v>5.4823380000000004</v>
      </c>
      <c r="AC29" s="1134">
        <v>5.4441189999999997</v>
      </c>
      <c r="AD29" s="601"/>
      <c r="AE29" s="1134">
        <f t="shared" si="1"/>
        <v>14.061131</v>
      </c>
    </row>
    <row r="30" spans="2:31" x14ac:dyDescent="0.3">
      <c r="B30" s="920">
        <v>21</v>
      </c>
      <c r="C30" s="186" t="s">
        <v>101</v>
      </c>
      <c r="E30" s="599">
        <v>0</v>
      </c>
      <c r="F30" s="600">
        <v>0</v>
      </c>
      <c r="G30" s="574">
        <v>0</v>
      </c>
      <c r="H30" s="591">
        <v>0</v>
      </c>
      <c r="I30" s="590">
        <v>0</v>
      </c>
      <c r="J30" s="574">
        <v>0</v>
      </c>
      <c r="K30" s="591">
        <v>0</v>
      </c>
      <c r="L30" s="590">
        <v>0</v>
      </c>
      <c r="M30" s="574">
        <v>0</v>
      </c>
      <c r="N30" s="1142">
        <v>0</v>
      </c>
      <c r="O30" s="1141">
        <v>0</v>
      </c>
      <c r="P30" s="1133">
        <v>0</v>
      </c>
      <c r="Q30" s="1142">
        <v>0</v>
      </c>
      <c r="R30" s="1143">
        <v>0</v>
      </c>
      <c r="S30" s="1134">
        <v>0</v>
      </c>
      <c r="T30" s="1144">
        <v>0</v>
      </c>
      <c r="U30" s="1144">
        <v>0</v>
      </c>
      <c r="V30" s="1144">
        <v>0</v>
      </c>
      <c r="W30" s="1144">
        <v>0</v>
      </c>
      <c r="X30" s="1134">
        <v>0</v>
      </c>
      <c r="Y30" s="1134">
        <v>0</v>
      </c>
      <c r="Z30" s="1134">
        <v>0</v>
      </c>
      <c r="AA30" s="1134">
        <v>6</v>
      </c>
      <c r="AB30" s="1134">
        <v>75.638699000000003</v>
      </c>
      <c r="AC30" s="1134">
        <v>125.44428600000001</v>
      </c>
      <c r="AD30" s="601"/>
      <c r="AE30" s="1134">
        <f t="shared" si="1"/>
        <v>207.08298500000001</v>
      </c>
    </row>
    <row r="31" spans="2:31" x14ac:dyDescent="0.3">
      <c r="B31" s="920">
        <v>23</v>
      </c>
      <c r="C31" s="186" t="s">
        <v>103</v>
      </c>
      <c r="E31" s="599">
        <v>0</v>
      </c>
      <c r="F31" s="600">
        <v>0</v>
      </c>
      <c r="G31" s="574">
        <v>0</v>
      </c>
      <c r="H31" s="591">
        <v>0</v>
      </c>
      <c r="I31" s="590">
        <v>0</v>
      </c>
      <c r="J31" s="574">
        <v>0</v>
      </c>
      <c r="K31" s="591">
        <v>0</v>
      </c>
      <c r="L31" s="590">
        <v>0</v>
      </c>
      <c r="M31" s="574">
        <v>0</v>
      </c>
      <c r="N31" s="1142">
        <v>0</v>
      </c>
      <c r="O31" s="1141">
        <v>0</v>
      </c>
      <c r="P31" s="1133">
        <v>0</v>
      </c>
      <c r="Q31" s="1142">
        <v>0</v>
      </c>
      <c r="R31" s="1143">
        <v>0</v>
      </c>
      <c r="S31" s="1134">
        <v>0</v>
      </c>
      <c r="T31" s="1144">
        <v>0</v>
      </c>
      <c r="U31" s="1144">
        <v>0</v>
      </c>
      <c r="V31" s="1144">
        <v>1</v>
      </c>
      <c r="W31" s="1144">
        <v>1</v>
      </c>
      <c r="X31" s="1134">
        <v>0</v>
      </c>
      <c r="Y31" s="1134">
        <v>7</v>
      </c>
      <c r="Z31" s="1134">
        <v>13</v>
      </c>
      <c r="AA31" s="1134">
        <v>34.242362999999997</v>
      </c>
      <c r="AB31" s="1134">
        <v>90.693948000000006</v>
      </c>
      <c r="AC31" s="1134">
        <v>131.705805</v>
      </c>
      <c r="AD31" s="601"/>
      <c r="AE31" s="1134">
        <f t="shared" si="1"/>
        <v>278.64211599999999</v>
      </c>
    </row>
    <row r="32" spans="2:31" x14ac:dyDescent="0.3">
      <c r="B32" s="920">
        <v>24</v>
      </c>
      <c r="C32" s="186" t="s">
        <v>104</v>
      </c>
      <c r="E32" s="599">
        <v>0</v>
      </c>
      <c r="F32" s="600">
        <v>0</v>
      </c>
      <c r="G32" s="574">
        <v>0</v>
      </c>
      <c r="H32" s="591">
        <v>0</v>
      </c>
      <c r="I32" s="590">
        <v>0</v>
      </c>
      <c r="J32" s="574">
        <v>0</v>
      </c>
      <c r="K32" s="591">
        <v>0</v>
      </c>
      <c r="L32" s="590">
        <v>0</v>
      </c>
      <c r="M32" s="574">
        <v>0</v>
      </c>
      <c r="N32" s="1142">
        <v>0</v>
      </c>
      <c r="O32" s="1141">
        <v>0</v>
      </c>
      <c r="P32" s="1133">
        <v>0</v>
      </c>
      <c r="Q32" s="1142">
        <v>0</v>
      </c>
      <c r="R32" s="1143">
        <v>0</v>
      </c>
      <c r="S32" s="1134">
        <v>0</v>
      </c>
      <c r="T32" s="1144">
        <v>2</v>
      </c>
      <c r="U32" s="1144">
        <v>1</v>
      </c>
      <c r="V32" s="1144">
        <v>0</v>
      </c>
      <c r="W32" s="1144">
        <v>0</v>
      </c>
      <c r="X32" s="1134">
        <v>0</v>
      </c>
      <c r="Y32" s="1134">
        <v>0</v>
      </c>
      <c r="Z32" s="1134">
        <v>6.9589040000000004</v>
      </c>
      <c r="AA32" s="1134">
        <v>22.630970000000001</v>
      </c>
      <c r="AB32" s="1134">
        <v>85.629377000000005</v>
      </c>
      <c r="AC32" s="1134">
        <v>78.725404999999995</v>
      </c>
      <c r="AD32" s="601"/>
      <c r="AE32" s="1134">
        <f t="shared" si="1"/>
        <v>196.94465600000001</v>
      </c>
    </row>
    <row r="33" spans="2:31" ht="17.25" thickBot="1" x14ac:dyDescent="0.35">
      <c r="B33" s="920">
        <v>22</v>
      </c>
      <c r="C33" s="610" t="s">
        <v>102</v>
      </c>
      <c r="E33" s="605">
        <v>0</v>
      </c>
      <c r="F33" s="606">
        <v>0</v>
      </c>
      <c r="G33" s="579">
        <v>0</v>
      </c>
      <c r="H33" s="593">
        <v>0</v>
      </c>
      <c r="I33" s="592">
        <v>0</v>
      </c>
      <c r="J33" s="579">
        <v>0</v>
      </c>
      <c r="K33" s="593">
        <v>0</v>
      </c>
      <c r="L33" s="592">
        <v>0</v>
      </c>
      <c r="M33" s="579">
        <v>0</v>
      </c>
      <c r="N33" s="1146">
        <v>0</v>
      </c>
      <c r="O33" s="1145">
        <v>0</v>
      </c>
      <c r="P33" s="1135">
        <v>0</v>
      </c>
      <c r="Q33" s="1146">
        <v>0</v>
      </c>
      <c r="R33" s="1147">
        <v>0</v>
      </c>
      <c r="S33" s="1136">
        <v>0</v>
      </c>
      <c r="T33" s="1148">
        <v>0</v>
      </c>
      <c r="U33" s="1148">
        <v>0</v>
      </c>
      <c r="V33" s="1148">
        <v>0</v>
      </c>
      <c r="W33" s="1148">
        <v>0</v>
      </c>
      <c r="X33" s="1136">
        <v>0</v>
      </c>
      <c r="Y33" s="1136">
        <v>0</v>
      </c>
      <c r="Z33" s="1136">
        <v>0</v>
      </c>
      <c r="AA33" s="1136">
        <v>2.4076050000000002</v>
      </c>
      <c r="AB33" s="1136">
        <v>9.6205540000000003</v>
      </c>
      <c r="AC33" s="1136">
        <v>7.125826</v>
      </c>
      <c r="AD33" s="601"/>
      <c r="AE33" s="1136">
        <f t="shared" si="1"/>
        <v>19.153984999999999</v>
      </c>
    </row>
    <row r="34" spans="2:31" x14ac:dyDescent="0.3">
      <c r="AE34" s="553"/>
    </row>
    <row r="35" spans="2:31" x14ac:dyDescent="0.3">
      <c r="AE35" s="553"/>
    </row>
  </sheetData>
  <mergeCells count="5">
    <mergeCell ref="AJ3:AL3"/>
    <mergeCell ref="AN3:AP3"/>
    <mergeCell ref="AJ4:AL4"/>
    <mergeCell ref="S2:AC2"/>
    <mergeCell ref="S12:AC12"/>
  </mergeCells>
  <pageMargins left="0.25" right="0.25" top="0.75" bottom="0.75" header="0.3" footer="0.3"/>
  <pageSetup scale="29" fitToHeight="0" orientation="landscape" r:id="rId1"/>
  <headerFooter>
    <oddFooter>&amp;L&amp;F - &amp;A&amp;RPage &amp;P of &amp;N  &amp;D</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8A0E9-DDCB-42C2-8E5F-23A51744D6D6}">
  <sheetPr>
    <tabColor theme="8" tint="0.39997558519241921"/>
    <pageSetUpPr fitToPage="1"/>
  </sheetPr>
  <dimension ref="A1:CF86"/>
  <sheetViews>
    <sheetView workbookViewId="0">
      <selection activeCell="E11" sqref="E11"/>
    </sheetView>
  </sheetViews>
  <sheetFormatPr defaultColWidth="8.5703125" defaultRowHeight="16.5" x14ac:dyDescent="0.3"/>
  <cols>
    <col min="1" max="1" width="21.140625" style="43" customWidth="1"/>
    <col min="2" max="2" width="15.42578125" style="43" customWidth="1"/>
    <col min="3" max="11" width="12.5703125" style="177" customWidth="1"/>
    <col min="12" max="12" width="13.7109375" style="611" customWidth="1"/>
    <col min="13" max="13" width="13.85546875" style="611" customWidth="1"/>
    <col min="14" max="15" width="12.5703125" style="611" customWidth="1"/>
    <col min="16" max="16" width="2.140625" style="611" customWidth="1"/>
    <col min="17" max="17" width="21.5703125" style="611" customWidth="1"/>
    <col min="18" max="18" width="25.5703125" style="612" bestFit="1" customWidth="1"/>
    <col min="19" max="19" width="27.85546875" style="178" bestFit="1" customWidth="1"/>
    <col min="20" max="20" width="30.5703125" style="45" bestFit="1" customWidth="1"/>
    <col min="21" max="21" width="2.42578125" style="43" customWidth="1"/>
    <col min="22" max="22" width="27.42578125" style="43" customWidth="1"/>
    <col min="23" max="23" width="3" style="43" customWidth="1"/>
    <col min="24" max="24" width="2.5703125" style="43" customWidth="1"/>
    <col min="25" max="25" width="14.42578125" style="43" customWidth="1"/>
    <col min="26" max="26" width="12.5703125" style="43" customWidth="1"/>
    <col min="27" max="27" width="12.140625" style="43" customWidth="1"/>
    <col min="28" max="28" width="4.42578125" style="176" customWidth="1"/>
    <col min="29" max="29" width="4.42578125" style="43" customWidth="1"/>
    <col min="30" max="30" width="15.42578125" style="43" customWidth="1"/>
    <col min="31" max="31" width="12.42578125" style="43" customWidth="1"/>
    <col min="32" max="32" width="14" style="43" customWidth="1"/>
    <col min="33" max="78" width="8.5703125" style="43"/>
    <col min="79" max="79" width="0" style="43" hidden="1" customWidth="1"/>
    <col min="80" max="83" width="0" style="45" hidden="1" customWidth="1"/>
    <col min="84" max="16384" width="8.5703125" style="43"/>
  </cols>
  <sheetData>
    <row r="1" spans="1:32" ht="22.5" x14ac:dyDescent="0.4">
      <c r="A1" s="172" t="s">
        <v>475</v>
      </c>
      <c r="N1" s="1061"/>
      <c r="O1" s="1061" t="s">
        <v>690</v>
      </c>
    </row>
    <row r="2" spans="1:32" ht="17.25" thickBot="1" x14ac:dyDescent="0.35">
      <c r="F2" s="613"/>
      <c r="G2" s="613"/>
      <c r="H2" s="613"/>
      <c r="I2" s="613"/>
      <c r="J2" s="613"/>
      <c r="K2" s="613"/>
      <c r="L2" s="614"/>
      <c r="M2" s="614"/>
      <c r="N2" s="614"/>
      <c r="O2" s="614"/>
      <c r="AB2" s="43"/>
    </row>
    <row r="3" spans="1:32" ht="48.75" customHeight="1" thickBot="1" x14ac:dyDescent="0.35">
      <c r="C3" s="1359" t="s">
        <v>409</v>
      </c>
      <c r="D3" s="1360"/>
      <c r="E3" s="1360"/>
      <c r="F3" s="1360"/>
      <c r="G3" s="1360"/>
      <c r="H3" s="1360"/>
      <c r="I3" s="1360"/>
      <c r="J3" s="1360"/>
      <c r="K3" s="1360"/>
      <c r="L3" s="1360"/>
      <c r="M3" s="1360"/>
      <c r="N3" s="1012"/>
      <c r="O3" s="1012"/>
      <c r="Q3" s="1361" t="s">
        <v>410</v>
      </c>
      <c r="R3" s="1362"/>
      <c r="S3" s="1363"/>
      <c r="AB3" s="43"/>
    </row>
    <row r="4" spans="1:32" ht="17.25" thickBot="1" x14ac:dyDescent="0.35">
      <c r="AB4" s="43"/>
    </row>
    <row r="5" spans="1:32" ht="78.75" customHeight="1" thickBot="1" x14ac:dyDescent="0.4">
      <c r="A5" s="541" t="s">
        <v>411</v>
      </c>
      <c r="B5" s="180" t="s">
        <v>0</v>
      </c>
      <c r="C5" s="615" t="s">
        <v>412</v>
      </c>
      <c r="D5" s="616" t="s">
        <v>413</v>
      </c>
      <c r="E5" s="616" t="s">
        <v>414</v>
      </c>
      <c r="F5" s="616" t="s">
        <v>415</v>
      </c>
      <c r="G5" s="616" t="s">
        <v>416</v>
      </c>
      <c r="H5" s="616" t="s">
        <v>417</v>
      </c>
      <c r="I5" s="616" t="s">
        <v>418</v>
      </c>
      <c r="J5" s="616" t="s">
        <v>419</v>
      </c>
      <c r="K5" s="616" t="s">
        <v>420</v>
      </c>
      <c r="L5" s="617" t="s">
        <v>421</v>
      </c>
      <c r="M5" s="617" t="s">
        <v>427</v>
      </c>
      <c r="N5" s="617" t="s">
        <v>598</v>
      </c>
      <c r="O5" s="617" t="s">
        <v>667</v>
      </c>
      <c r="P5" s="618"/>
      <c r="Q5" s="619" t="s">
        <v>668</v>
      </c>
      <c r="R5" s="620" t="s">
        <v>669</v>
      </c>
      <c r="S5" s="621" t="s">
        <v>422</v>
      </c>
      <c r="T5" s="622" t="s">
        <v>423</v>
      </c>
      <c r="V5" s="623" t="s">
        <v>670</v>
      </c>
      <c r="Y5" s="1342" t="s">
        <v>424</v>
      </c>
      <c r="Z5" s="1343"/>
      <c r="AA5" s="1344"/>
      <c r="AB5" s="43"/>
      <c r="AD5" s="1350" t="s">
        <v>425</v>
      </c>
      <c r="AE5" s="1351"/>
      <c r="AF5" s="1352"/>
    </row>
    <row r="6" spans="1:32" ht="20.45" customHeight="1" thickBot="1" x14ac:dyDescent="0.4">
      <c r="A6" s="180"/>
      <c r="B6" s="820" t="s">
        <v>51</v>
      </c>
      <c r="C6" s="824">
        <f t="shared" ref="C6:M6" si="0">SUM(C7:C27)</f>
        <v>86981.468800000002</v>
      </c>
      <c r="D6" s="824">
        <f t="shared" si="0"/>
        <v>96576.510000000009</v>
      </c>
      <c r="E6" s="824">
        <f t="shared" si="0"/>
        <v>107283.35</v>
      </c>
      <c r="F6" s="824">
        <f t="shared" si="0"/>
        <v>127378.5</v>
      </c>
      <c r="G6" s="824">
        <f t="shared" si="0"/>
        <v>139777.53320000001</v>
      </c>
      <c r="H6" s="824">
        <f t="shared" si="0"/>
        <v>137528.0012</v>
      </c>
      <c r="I6" s="824">
        <f t="shared" si="0"/>
        <v>123939.5</v>
      </c>
      <c r="J6" s="824">
        <f t="shared" si="0"/>
        <v>138743</v>
      </c>
      <c r="K6" s="824">
        <f t="shared" si="0"/>
        <v>112476.48</v>
      </c>
      <c r="L6" s="824">
        <f t="shared" si="0"/>
        <v>106387.45999999999</v>
      </c>
      <c r="M6" s="824">
        <f t="shared" si="0"/>
        <v>121321</v>
      </c>
      <c r="N6" s="824">
        <f>SUM(N7:N27)</f>
        <v>133105</v>
      </c>
      <c r="O6" s="824">
        <f>SUM(O7:O27)</f>
        <v>139513.49</v>
      </c>
      <c r="P6" s="618"/>
      <c r="Q6" s="619"/>
      <c r="R6" s="821"/>
      <c r="S6" s="822"/>
      <c r="T6" s="622"/>
      <c r="V6" s="823"/>
      <c r="Y6" s="814"/>
      <c r="Z6" s="815"/>
      <c r="AA6" s="816"/>
      <c r="AB6" s="43"/>
      <c r="AD6" s="817"/>
      <c r="AE6" s="818"/>
      <c r="AF6" s="819"/>
    </row>
    <row r="7" spans="1:32" ht="18" thickBot="1" x14ac:dyDescent="0.4">
      <c r="A7" s="567" t="s">
        <v>172</v>
      </c>
      <c r="B7" s="624" t="s">
        <v>84</v>
      </c>
      <c r="C7" s="625">
        <v>3844</v>
      </c>
      <c r="D7" s="625">
        <v>4384</v>
      </c>
      <c r="E7" s="625">
        <v>4572</v>
      </c>
      <c r="F7" s="626">
        <v>5614</v>
      </c>
      <c r="G7" s="626">
        <v>4473.0029999999997</v>
      </c>
      <c r="H7" s="626">
        <v>5920</v>
      </c>
      <c r="I7" s="627">
        <v>4652</v>
      </c>
      <c r="J7" s="627">
        <v>5101</v>
      </c>
      <c r="K7" s="625">
        <v>3387</v>
      </c>
      <c r="L7" s="627">
        <v>2785</v>
      </c>
      <c r="M7" s="627">
        <v>5342</v>
      </c>
      <c r="N7" s="627">
        <v>4780</v>
      </c>
      <c r="O7" s="1149">
        <v>4936</v>
      </c>
      <c r="Q7" s="1149">
        <f>AVERAGE(M7:O7)</f>
        <v>5019.333333333333</v>
      </c>
      <c r="R7" s="966">
        <f t="shared" ref="R7:R24" si="1">N41</f>
        <v>174.75</v>
      </c>
      <c r="S7" s="913">
        <f>Q7*R7</f>
        <v>877128.5</v>
      </c>
      <c r="T7" s="628">
        <f t="shared" ref="T7:T28" si="2">S7/$S$28</f>
        <v>8.4701974283673861E-2</v>
      </c>
      <c r="V7" s="629">
        <f>T7</f>
        <v>8.4701974283673861E-2</v>
      </c>
      <c r="Y7" s="1353">
        <f>'2-Assumptions'!I23</f>
        <v>1085052.48</v>
      </c>
      <c r="Z7" s="1354"/>
      <c r="AA7" s="1355"/>
      <c r="AB7" s="43"/>
      <c r="AD7" s="570" t="s">
        <v>84</v>
      </c>
      <c r="AE7" s="630">
        <f>V7</f>
        <v>8.4701974283673861E-2</v>
      </c>
      <c r="AF7" s="572">
        <f>$Y$7*AE7</f>
        <v>91906.087257396546</v>
      </c>
    </row>
    <row r="8" spans="1:32" x14ac:dyDescent="0.3">
      <c r="A8" s="573" t="s">
        <v>172</v>
      </c>
      <c r="B8" s="598" t="s">
        <v>85</v>
      </c>
      <c r="C8" s="631">
        <v>423</v>
      </c>
      <c r="D8" s="631">
        <v>899</v>
      </c>
      <c r="E8" s="631">
        <v>583</v>
      </c>
      <c r="F8" s="632">
        <v>417</v>
      </c>
      <c r="G8" s="632">
        <v>405</v>
      </c>
      <c r="H8" s="632">
        <v>716</v>
      </c>
      <c r="I8" s="633">
        <v>506</v>
      </c>
      <c r="J8" s="633">
        <v>399</v>
      </c>
      <c r="K8" s="631">
        <v>224</v>
      </c>
      <c r="L8" s="633">
        <v>492</v>
      </c>
      <c r="M8" s="633">
        <v>604</v>
      </c>
      <c r="N8" s="633">
        <v>912</v>
      </c>
      <c r="O8" s="1150">
        <v>829</v>
      </c>
      <c r="Q8" s="1150">
        <f t="shared" ref="Q8:Q27" si="3">AVERAGE(M8:O8)</f>
        <v>781.66666666666663</v>
      </c>
      <c r="R8" s="967">
        <f t="shared" si="1"/>
        <v>203.65</v>
      </c>
      <c r="S8" s="914">
        <f t="shared" ref="S8:S24" si="4">Q8*R8</f>
        <v>159186.41666666666</v>
      </c>
      <c r="T8" s="634">
        <f t="shared" si="2"/>
        <v>1.5372210309903499E-2</v>
      </c>
      <c r="V8" s="635">
        <f t="shared" ref="V8:V26" si="5">T8</f>
        <v>1.5372210309903499E-2</v>
      </c>
      <c r="AB8" s="43"/>
      <c r="AD8" s="190" t="s">
        <v>85</v>
      </c>
      <c r="AE8" s="548">
        <f t="shared" ref="AE8:AE28" si="6">V8</f>
        <v>1.5372210309903499E-2</v>
      </c>
      <c r="AF8" s="191">
        <f t="shared" ref="AF8:AF26" si="7">$Y$7*AE8</f>
        <v>16679.65491984236</v>
      </c>
    </row>
    <row r="9" spans="1:32" x14ac:dyDescent="0.3">
      <c r="A9" s="573" t="s">
        <v>172</v>
      </c>
      <c r="B9" s="598" t="s">
        <v>86</v>
      </c>
      <c r="C9" s="631">
        <v>2799</v>
      </c>
      <c r="D9" s="631">
        <v>3342.5</v>
      </c>
      <c r="E9" s="631">
        <v>2972</v>
      </c>
      <c r="F9" s="632">
        <v>1656</v>
      </c>
      <c r="G9" s="632">
        <v>1949</v>
      </c>
      <c r="H9" s="632">
        <v>1963</v>
      </c>
      <c r="I9" s="633">
        <v>1683</v>
      </c>
      <c r="J9" s="633">
        <v>2519</v>
      </c>
      <c r="K9" s="631">
        <v>2419</v>
      </c>
      <c r="L9" s="633">
        <v>1774</v>
      </c>
      <c r="M9" s="633">
        <v>1649</v>
      </c>
      <c r="N9" s="633">
        <v>2435.5</v>
      </c>
      <c r="O9" s="1150">
        <v>3091</v>
      </c>
      <c r="Q9" s="1150">
        <f t="shared" si="3"/>
        <v>2391.8333333333335</v>
      </c>
      <c r="R9" s="967">
        <f t="shared" si="1"/>
        <v>211</v>
      </c>
      <c r="S9" s="914">
        <f t="shared" si="4"/>
        <v>504676.83333333337</v>
      </c>
      <c r="T9" s="634">
        <f t="shared" si="2"/>
        <v>4.8735304072967604E-2</v>
      </c>
      <c r="V9" s="635">
        <f t="shared" si="5"/>
        <v>4.8735304072967604E-2</v>
      </c>
      <c r="AB9" s="43"/>
      <c r="AD9" s="190" t="s">
        <v>86</v>
      </c>
      <c r="AE9" s="548">
        <f t="shared" si="6"/>
        <v>4.8735304072967604E-2</v>
      </c>
      <c r="AF9" s="191">
        <f t="shared" si="7"/>
        <v>52880.362547927602</v>
      </c>
    </row>
    <row r="10" spans="1:32" x14ac:dyDescent="0.3">
      <c r="A10" s="573" t="s">
        <v>172</v>
      </c>
      <c r="B10" s="598" t="s">
        <v>87</v>
      </c>
      <c r="C10" s="631">
        <v>5767</v>
      </c>
      <c r="D10" s="631">
        <v>6016.01</v>
      </c>
      <c r="E10" s="631">
        <v>6554</v>
      </c>
      <c r="F10" s="632">
        <v>5740</v>
      </c>
      <c r="G10" s="632">
        <v>5482</v>
      </c>
      <c r="H10" s="632">
        <v>4677</v>
      </c>
      <c r="I10" s="633">
        <v>4949</v>
      </c>
      <c r="J10" s="633">
        <v>6360</v>
      </c>
      <c r="K10" s="631">
        <v>4882</v>
      </c>
      <c r="L10" s="633">
        <v>6707</v>
      </c>
      <c r="M10" s="633">
        <v>7268</v>
      </c>
      <c r="N10" s="633">
        <v>8019</v>
      </c>
      <c r="O10" s="1150">
        <v>7523</v>
      </c>
      <c r="Q10" s="1150">
        <f t="shared" si="3"/>
        <v>7603.333333333333</v>
      </c>
      <c r="R10" s="967">
        <f t="shared" si="1"/>
        <v>204.73</v>
      </c>
      <c r="S10" s="914">
        <f t="shared" si="4"/>
        <v>1556630.4333333331</v>
      </c>
      <c r="T10" s="634">
        <f t="shared" si="2"/>
        <v>0.15031967486335707</v>
      </c>
      <c r="V10" s="635">
        <f t="shared" si="5"/>
        <v>0.15031967486335707</v>
      </c>
      <c r="AB10" s="43"/>
      <c r="AD10" s="190" t="s">
        <v>87</v>
      </c>
      <c r="AE10" s="548">
        <f t="shared" si="6"/>
        <v>0.15031967486335707</v>
      </c>
      <c r="AF10" s="191">
        <f t="shared" si="7"/>
        <v>163104.73600327925</v>
      </c>
    </row>
    <row r="11" spans="1:32" x14ac:dyDescent="0.3">
      <c r="A11" s="573" t="s">
        <v>173</v>
      </c>
      <c r="B11" s="598" t="s">
        <v>88</v>
      </c>
      <c r="C11" s="631">
        <v>6437.47</v>
      </c>
      <c r="D11" s="631">
        <v>5545.5</v>
      </c>
      <c r="E11" s="631">
        <v>5036</v>
      </c>
      <c r="F11" s="632">
        <v>6404</v>
      </c>
      <c r="G11" s="632">
        <v>9669.5018</v>
      </c>
      <c r="H11" s="632">
        <v>9263.0008999999991</v>
      </c>
      <c r="I11" s="633">
        <v>7755</v>
      </c>
      <c r="J11" s="633">
        <v>7930</v>
      </c>
      <c r="K11" s="631">
        <v>5317</v>
      </c>
      <c r="L11" s="633">
        <v>4631</v>
      </c>
      <c r="M11" s="633">
        <v>7133</v>
      </c>
      <c r="N11" s="633">
        <v>7578</v>
      </c>
      <c r="O11" s="1150">
        <v>7623</v>
      </c>
      <c r="Q11" s="1150">
        <f t="shared" si="3"/>
        <v>7444.666666666667</v>
      </c>
      <c r="R11" s="967">
        <f t="shared" si="1"/>
        <v>78</v>
      </c>
      <c r="S11" s="914">
        <f t="shared" si="4"/>
        <v>580684</v>
      </c>
      <c r="T11" s="634">
        <f t="shared" si="2"/>
        <v>5.6075114689513421E-2</v>
      </c>
      <c r="V11" s="635">
        <f t="shared" si="5"/>
        <v>5.6075114689513421E-2</v>
      </c>
      <c r="AB11" s="43"/>
      <c r="AD11" s="190" t="s">
        <v>88</v>
      </c>
      <c r="AE11" s="548">
        <f t="shared" si="6"/>
        <v>5.6075114689513421E-2</v>
      </c>
      <c r="AF11" s="191">
        <f t="shared" si="7"/>
        <v>60844.442260140968</v>
      </c>
    </row>
    <row r="12" spans="1:32" x14ac:dyDescent="0.3">
      <c r="A12" s="573" t="s">
        <v>173</v>
      </c>
      <c r="B12" s="598" t="s">
        <v>89</v>
      </c>
      <c r="C12" s="631">
        <v>2550</v>
      </c>
      <c r="D12" s="631">
        <v>2733</v>
      </c>
      <c r="E12" s="631">
        <v>3748</v>
      </c>
      <c r="F12" s="632">
        <v>4085</v>
      </c>
      <c r="G12" s="632">
        <v>3756</v>
      </c>
      <c r="H12" s="631">
        <v>2310.5</v>
      </c>
      <c r="I12" s="633">
        <v>2230.5</v>
      </c>
      <c r="J12" s="633">
        <v>3147</v>
      </c>
      <c r="K12" s="631">
        <v>2482.5</v>
      </c>
      <c r="L12" s="633">
        <v>3030.96</v>
      </c>
      <c r="M12" s="633">
        <v>3565</v>
      </c>
      <c r="N12" s="633">
        <v>3628</v>
      </c>
      <c r="O12" s="1150">
        <v>4795</v>
      </c>
      <c r="Q12" s="1150">
        <f t="shared" si="3"/>
        <v>3996</v>
      </c>
      <c r="R12" s="967">
        <f t="shared" si="1"/>
        <v>53</v>
      </c>
      <c r="S12" s="914">
        <f>Q12*R12</f>
        <v>211788</v>
      </c>
      <c r="T12" s="634">
        <f t="shared" si="2"/>
        <v>2.0451805783976602E-2</v>
      </c>
      <c r="V12" s="635">
        <f t="shared" si="5"/>
        <v>2.0451805783976602E-2</v>
      </c>
      <c r="AB12" s="43"/>
      <c r="AD12" s="190" t="s">
        <v>89</v>
      </c>
      <c r="AE12" s="548">
        <f t="shared" si="6"/>
        <v>2.0451805783976602E-2</v>
      </c>
      <c r="AF12" s="191">
        <f t="shared" si="7"/>
        <v>22191.282586382156</v>
      </c>
    </row>
    <row r="13" spans="1:32" x14ac:dyDescent="0.3">
      <c r="A13" s="573" t="s">
        <v>173</v>
      </c>
      <c r="B13" s="598" t="s">
        <v>90</v>
      </c>
      <c r="C13" s="631">
        <v>2178</v>
      </c>
      <c r="D13" s="631">
        <v>2253</v>
      </c>
      <c r="E13" s="631">
        <v>2063</v>
      </c>
      <c r="F13" s="632">
        <v>1827</v>
      </c>
      <c r="G13" s="632">
        <v>1876</v>
      </c>
      <c r="H13" s="631">
        <v>2092</v>
      </c>
      <c r="I13" s="633">
        <v>2055</v>
      </c>
      <c r="J13" s="633">
        <v>1813</v>
      </c>
      <c r="K13" s="631">
        <v>1145</v>
      </c>
      <c r="L13" s="633">
        <v>1244</v>
      </c>
      <c r="M13" s="633">
        <v>1280</v>
      </c>
      <c r="N13" s="633">
        <v>1913</v>
      </c>
      <c r="O13" s="1150">
        <v>1762</v>
      </c>
      <c r="Q13" s="1150">
        <f t="shared" si="3"/>
        <v>1651.6666666666667</v>
      </c>
      <c r="R13" s="967">
        <f t="shared" si="1"/>
        <v>81</v>
      </c>
      <c r="S13" s="914">
        <f t="shared" si="4"/>
        <v>133785</v>
      </c>
      <c r="T13" s="634">
        <f t="shared" si="2"/>
        <v>1.2919262832687923E-2</v>
      </c>
      <c r="V13" s="635">
        <f t="shared" si="5"/>
        <v>1.2919262832687923E-2</v>
      </c>
      <c r="AB13" s="43"/>
      <c r="AD13" s="190" t="s">
        <v>90</v>
      </c>
      <c r="AE13" s="548">
        <f t="shared" si="6"/>
        <v>1.2919262832687923E-2</v>
      </c>
      <c r="AF13" s="191">
        <f t="shared" si="7"/>
        <v>14018.078176379855</v>
      </c>
    </row>
    <row r="14" spans="1:32" x14ac:dyDescent="0.3">
      <c r="A14" s="573" t="s">
        <v>173</v>
      </c>
      <c r="B14" s="598" t="s">
        <v>91</v>
      </c>
      <c r="C14" s="631">
        <v>5557</v>
      </c>
      <c r="D14" s="631">
        <v>4302</v>
      </c>
      <c r="E14" s="631">
        <v>4506</v>
      </c>
      <c r="F14" s="632">
        <v>13798</v>
      </c>
      <c r="G14" s="632">
        <v>16190</v>
      </c>
      <c r="H14" s="631">
        <v>13562</v>
      </c>
      <c r="I14" s="633">
        <v>12010</v>
      </c>
      <c r="J14" s="633">
        <v>13114</v>
      </c>
      <c r="K14" s="631">
        <v>12326</v>
      </c>
      <c r="L14" s="633">
        <v>12187</v>
      </c>
      <c r="M14" s="633">
        <v>12776</v>
      </c>
      <c r="N14" s="633">
        <v>12513</v>
      </c>
      <c r="O14" s="1150">
        <v>12112</v>
      </c>
      <c r="Q14" s="1150">
        <f t="shared" si="3"/>
        <v>12467</v>
      </c>
      <c r="R14" s="967">
        <f t="shared" si="1"/>
        <v>68.5</v>
      </c>
      <c r="S14" s="914">
        <f t="shared" si="4"/>
        <v>853989.5</v>
      </c>
      <c r="T14" s="634">
        <f t="shared" si="2"/>
        <v>8.2467502387081823E-2</v>
      </c>
      <c r="V14" s="635">
        <f t="shared" si="5"/>
        <v>8.2467502387081823E-2</v>
      </c>
      <c r="AB14" s="43"/>
      <c r="AD14" s="190" t="s">
        <v>91</v>
      </c>
      <c r="AE14" s="548">
        <f t="shared" si="6"/>
        <v>8.2467502387081823E-2</v>
      </c>
      <c r="AF14" s="191">
        <f t="shared" si="7"/>
        <v>89481.567984509049</v>
      </c>
    </row>
    <row r="15" spans="1:32" x14ac:dyDescent="0.3">
      <c r="A15" s="573" t="s">
        <v>173</v>
      </c>
      <c r="B15" s="598" t="s">
        <v>92</v>
      </c>
      <c r="C15" s="631">
        <v>1676</v>
      </c>
      <c r="D15" s="631">
        <v>1920</v>
      </c>
      <c r="E15" s="631">
        <v>2510</v>
      </c>
      <c r="F15" s="632">
        <v>2790</v>
      </c>
      <c r="G15" s="632">
        <v>3329.0027</v>
      </c>
      <c r="H15" s="631">
        <v>3068</v>
      </c>
      <c r="I15" s="633">
        <v>2489</v>
      </c>
      <c r="J15" s="633">
        <v>1748</v>
      </c>
      <c r="K15" s="631">
        <v>1313</v>
      </c>
      <c r="L15" s="633">
        <v>1197</v>
      </c>
      <c r="M15" s="633">
        <v>1489</v>
      </c>
      <c r="N15" s="633">
        <v>1597</v>
      </c>
      <c r="O15" s="1150">
        <v>1566</v>
      </c>
      <c r="Q15" s="1150">
        <f t="shared" si="3"/>
        <v>1550.6666666666667</v>
      </c>
      <c r="R15" s="967">
        <f t="shared" si="1"/>
        <v>81</v>
      </c>
      <c r="S15" s="914">
        <f t="shared" si="4"/>
        <v>125604</v>
      </c>
      <c r="T15" s="634">
        <f t="shared" si="2"/>
        <v>1.2129245347661799E-2</v>
      </c>
      <c r="V15" s="635">
        <f t="shared" si="5"/>
        <v>1.2129245347661799E-2</v>
      </c>
      <c r="AB15" s="43"/>
      <c r="AD15" s="190" t="s">
        <v>92</v>
      </c>
      <c r="AE15" s="548">
        <f t="shared" si="6"/>
        <v>1.2129245347661799E-2</v>
      </c>
      <c r="AF15" s="191">
        <f t="shared" si="7"/>
        <v>13160.867745008896</v>
      </c>
    </row>
    <row r="16" spans="1:32" x14ac:dyDescent="0.3">
      <c r="A16" s="573" t="s">
        <v>173</v>
      </c>
      <c r="B16" s="598" t="s">
        <v>93</v>
      </c>
      <c r="C16" s="631">
        <v>48</v>
      </c>
      <c r="D16" s="631">
        <v>69</v>
      </c>
      <c r="E16" s="631">
        <v>99</v>
      </c>
      <c r="F16" s="632">
        <v>247</v>
      </c>
      <c r="G16" s="632">
        <v>560.99940000000004</v>
      </c>
      <c r="H16" s="631">
        <v>349</v>
      </c>
      <c r="I16" s="633">
        <v>298</v>
      </c>
      <c r="J16" s="633">
        <v>267</v>
      </c>
      <c r="K16" s="631">
        <v>288</v>
      </c>
      <c r="L16" s="633">
        <v>457</v>
      </c>
      <c r="M16" s="633">
        <v>1194</v>
      </c>
      <c r="N16" s="633">
        <v>2427</v>
      </c>
      <c r="O16" s="1150">
        <v>2607</v>
      </c>
      <c r="Q16" s="1150">
        <f t="shared" si="3"/>
        <v>2076</v>
      </c>
      <c r="R16" s="967">
        <f t="shared" si="1"/>
        <v>70.099999999999994</v>
      </c>
      <c r="S16" s="914">
        <f t="shared" si="4"/>
        <v>145527.59999999998</v>
      </c>
      <c r="T16" s="634">
        <f t="shared" si="2"/>
        <v>1.4053214589156293E-2</v>
      </c>
      <c r="V16" s="635">
        <f t="shared" si="5"/>
        <v>1.4053214589156293E-2</v>
      </c>
      <c r="AB16" s="43"/>
      <c r="AD16" s="190" t="s">
        <v>93</v>
      </c>
      <c r="AE16" s="548">
        <f t="shared" si="6"/>
        <v>1.4053214589156293E-2</v>
      </c>
      <c r="AF16" s="191">
        <f t="shared" si="7"/>
        <v>15248.475341936217</v>
      </c>
    </row>
    <row r="17" spans="1:83" x14ac:dyDescent="0.3">
      <c r="A17" s="573" t="s">
        <v>173</v>
      </c>
      <c r="B17" s="598" t="s">
        <v>94</v>
      </c>
      <c r="C17" s="631">
        <v>993</v>
      </c>
      <c r="D17" s="631">
        <v>1018</v>
      </c>
      <c r="E17" s="631">
        <v>1315</v>
      </c>
      <c r="F17" s="632">
        <v>1211</v>
      </c>
      <c r="G17" s="632">
        <v>1401.9978999999998</v>
      </c>
      <c r="H17" s="631">
        <v>1542</v>
      </c>
      <c r="I17" s="633">
        <v>1385</v>
      </c>
      <c r="J17" s="633">
        <v>1638</v>
      </c>
      <c r="K17" s="631">
        <v>1598</v>
      </c>
      <c r="L17" s="633">
        <v>1258</v>
      </c>
      <c r="M17" s="633">
        <v>434</v>
      </c>
      <c r="N17" s="633">
        <v>1145</v>
      </c>
      <c r="O17" s="1150">
        <v>1150</v>
      </c>
      <c r="Q17" s="1150">
        <f t="shared" si="3"/>
        <v>909.66666666666663</v>
      </c>
      <c r="R17" s="967">
        <f t="shared" si="1"/>
        <v>82</v>
      </c>
      <c r="S17" s="914">
        <f t="shared" si="4"/>
        <v>74592.666666666657</v>
      </c>
      <c r="T17" s="634">
        <f t="shared" si="2"/>
        <v>7.2032161008913241E-3</v>
      </c>
      <c r="V17" s="635">
        <f t="shared" si="5"/>
        <v>7.2032161008913241E-3</v>
      </c>
      <c r="AB17" s="43"/>
      <c r="AD17" s="190" t="s">
        <v>94</v>
      </c>
      <c r="AE17" s="548">
        <f t="shared" si="6"/>
        <v>7.2032161008913241E-3</v>
      </c>
      <c r="AF17" s="191">
        <f t="shared" si="7"/>
        <v>7815.8674942480611</v>
      </c>
    </row>
    <row r="18" spans="1:83" x14ac:dyDescent="0.3">
      <c r="A18" s="573" t="s">
        <v>173</v>
      </c>
      <c r="B18" s="598" t="s">
        <v>95</v>
      </c>
      <c r="C18" s="631">
        <v>5546</v>
      </c>
      <c r="D18" s="631">
        <v>7006</v>
      </c>
      <c r="E18" s="631">
        <v>6100.35</v>
      </c>
      <c r="F18" s="632">
        <v>6195</v>
      </c>
      <c r="G18" s="632">
        <v>6438.9912999999997</v>
      </c>
      <c r="H18" s="631">
        <v>5851</v>
      </c>
      <c r="I18" s="633">
        <v>4162</v>
      </c>
      <c r="J18" s="633">
        <v>3453</v>
      </c>
      <c r="K18" s="631">
        <v>2311</v>
      </c>
      <c r="L18" s="633">
        <v>2798</v>
      </c>
      <c r="M18" s="633">
        <v>3455</v>
      </c>
      <c r="N18" s="633">
        <v>3397</v>
      </c>
      <c r="O18" s="1150">
        <v>3532</v>
      </c>
      <c r="Q18" s="1150">
        <f t="shared" si="3"/>
        <v>3461.3333333333335</v>
      </c>
      <c r="R18" s="967">
        <f t="shared" si="1"/>
        <v>78</v>
      </c>
      <c r="S18" s="914">
        <f t="shared" si="4"/>
        <v>269984</v>
      </c>
      <c r="T18" s="634">
        <f t="shared" si="2"/>
        <v>2.6071639246704907E-2</v>
      </c>
      <c r="V18" s="635">
        <f t="shared" si="5"/>
        <v>2.6071639246704907E-2</v>
      </c>
      <c r="AB18" s="43"/>
      <c r="AD18" s="190" t="s">
        <v>95</v>
      </c>
      <c r="AE18" s="548">
        <f t="shared" si="6"/>
        <v>2.6071639246704907E-2</v>
      </c>
      <c r="AF18" s="191">
        <f t="shared" si="7"/>
        <v>28289.09682230249</v>
      </c>
    </row>
    <row r="19" spans="1:83" x14ac:dyDescent="0.3">
      <c r="A19" s="573" t="s">
        <v>173</v>
      </c>
      <c r="B19" s="598" t="s">
        <v>96</v>
      </c>
      <c r="C19" s="631">
        <v>3276</v>
      </c>
      <c r="D19" s="631">
        <v>4389</v>
      </c>
      <c r="E19" s="631">
        <v>5522</v>
      </c>
      <c r="F19" s="632">
        <v>5710</v>
      </c>
      <c r="G19" s="632">
        <v>6392.0250999999998</v>
      </c>
      <c r="H19" s="631">
        <v>7452</v>
      </c>
      <c r="I19" s="633">
        <v>6744</v>
      </c>
      <c r="J19" s="633">
        <v>7014</v>
      </c>
      <c r="K19" s="631">
        <v>4324</v>
      </c>
      <c r="L19" s="633">
        <v>5374</v>
      </c>
      <c r="M19" s="633">
        <v>5765</v>
      </c>
      <c r="N19" s="633">
        <v>6944</v>
      </c>
      <c r="O19" s="1150">
        <v>7279</v>
      </c>
      <c r="Q19" s="1150">
        <f t="shared" si="3"/>
        <v>6662.666666666667</v>
      </c>
      <c r="R19" s="967">
        <f t="shared" si="1"/>
        <v>74.5</v>
      </c>
      <c r="S19" s="914">
        <f t="shared" si="4"/>
        <v>496368.66666666669</v>
      </c>
      <c r="T19" s="634">
        <f t="shared" si="2"/>
        <v>4.7933006440015899E-2</v>
      </c>
      <c r="V19" s="635">
        <f t="shared" si="5"/>
        <v>4.7933006440015899E-2</v>
      </c>
      <c r="AB19" s="43"/>
      <c r="AD19" s="190" t="s">
        <v>96</v>
      </c>
      <c r="AE19" s="548">
        <f t="shared" si="6"/>
        <v>4.7933006440015899E-2</v>
      </c>
      <c r="AF19" s="191">
        <f t="shared" si="7"/>
        <v>52009.82751159522</v>
      </c>
    </row>
    <row r="20" spans="1:83" x14ac:dyDescent="0.3">
      <c r="A20" s="573" t="s">
        <v>174</v>
      </c>
      <c r="B20" s="598" t="s">
        <v>97</v>
      </c>
      <c r="C20" s="631">
        <v>14504</v>
      </c>
      <c r="D20" s="631">
        <v>18098</v>
      </c>
      <c r="E20" s="631">
        <v>24000</v>
      </c>
      <c r="F20" s="632">
        <v>28714</v>
      </c>
      <c r="G20" s="632">
        <v>30864</v>
      </c>
      <c r="H20" s="631">
        <v>32604</v>
      </c>
      <c r="I20" s="633">
        <v>32955</v>
      </c>
      <c r="J20" s="633">
        <v>34259</v>
      </c>
      <c r="K20" s="631">
        <v>29228.98</v>
      </c>
      <c r="L20" s="633">
        <v>25077</v>
      </c>
      <c r="M20" s="633">
        <v>28523</v>
      </c>
      <c r="N20" s="633">
        <v>31361</v>
      </c>
      <c r="O20" s="1150">
        <v>34538</v>
      </c>
      <c r="Q20" s="1150">
        <f t="shared" si="3"/>
        <v>31474</v>
      </c>
      <c r="R20" s="967">
        <f t="shared" si="1"/>
        <v>68</v>
      </c>
      <c r="S20" s="914">
        <f t="shared" si="4"/>
        <v>2140232</v>
      </c>
      <c r="T20" s="634">
        <f t="shared" si="2"/>
        <v>0.20667653123242019</v>
      </c>
      <c r="V20" s="635">
        <f t="shared" si="5"/>
        <v>0.20667653123242019</v>
      </c>
      <c r="AB20" s="43"/>
      <c r="AD20" s="190" t="s">
        <v>97</v>
      </c>
      <c r="AE20" s="548">
        <f t="shared" si="6"/>
        <v>0.20667653123242019</v>
      </c>
      <c r="AF20" s="191">
        <f t="shared" si="7"/>
        <v>224254.88277153499</v>
      </c>
    </row>
    <row r="21" spans="1:83" x14ac:dyDescent="0.3">
      <c r="A21" s="573" t="s">
        <v>174</v>
      </c>
      <c r="B21" s="598" t="s">
        <v>98</v>
      </c>
      <c r="C21" s="631">
        <v>3572</v>
      </c>
      <c r="D21" s="631">
        <v>3865</v>
      </c>
      <c r="E21" s="631">
        <v>4921</v>
      </c>
      <c r="F21" s="632">
        <v>6452</v>
      </c>
      <c r="G21" s="632">
        <v>6457</v>
      </c>
      <c r="H21" s="631">
        <v>6224</v>
      </c>
      <c r="I21" s="633">
        <v>6174</v>
      </c>
      <c r="J21" s="633">
        <v>6936</v>
      </c>
      <c r="K21" s="631">
        <v>7604</v>
      </c>
      <c r="L21" s="633">
        <v>7279</v>
      </c>
      <c r="M21" s="633">
        <v>7785</v>
      </c>
      <c r="N21" s="633">
        <v>9077</v>
      </c>
      <c r="O21" s="1150">
        <v>8927</v>
      </c>
      <c r="Q21" s="1150">
        <f t="shared" si="3"/>
        <v>8596.3333333333339</v>
      </c>
      <c r="R21" s="967">
        <f t="shared" si="1"/>
        <v>48</v>
      </c>
      <c r="S21" s="914">
        <f t="shared" si="4"/>
        <v>412624</v>
      </c>
      <c r="T21" s="634">
        <f t="shared" si="2"/>
        <v>3.9846005957880341E-2</v>
      </c>
      <c r="V21" s="635">
        <f t="shared" si="5"/>
        <v>3.9846005957880341E-2</v>
      </c>
      <c r="AB21" s="43"/>
      <c r="AD21" s="190" t="s">
        <v>98</v>
      </c>
      <c r="AE21" s="548">
        <f t="shared" si="6"/>
        <v>3.9846005957880341E-2</v>
      </c>
      <c r="AF21" s="191">
        <f t="shared" si="7"/>
        <v>43235.007582692837</v>
      </c>
    </row>
    <row r="22" spans="1:83" x14ac:dyDescent="0.3">
      <c r="A22" s="573" t="s">
        <v>174</v>
      </c>
      <c r="B22" s="598" t="s">
        <v>99</v>
      </c>
      <c r="C22" s="631">
        <v>3544</v>
      </c>
      <c r="D22" s="631">
        <v>3303</v>
      </c>
      <c r="E22" s="631">
        <v>2542</v>
      </c>
      <c r="F22" s="632">
        <v>2760</v>
      </c>
      <c r="G22" s="632">
        <v>3206</v>
      </c>
      <c r="H22" s="631">
        <v>2764</v>
      </c>
      <c r="I22" s="633">
        <v>1747</v>
      </c>
      <c r="J22" s="633">
        <v>1837</v>
      </c>
      <c r="K22" s="631">
        <v>1712</v>
      </c>
      <c r="L22" s="633">
        <v>1180</v>
      </c>
      <c r="M22" s="633">
        <v>1052</v>
      </c>
      <c r="N22" s="633">
        <v>1146</v>
      </c>
      <c r="O22" s="1150">
        <v>1248.99</v>
      </c>
      <c r="Q22" s="1150">
        <f t="shared" si="3"/>
        <v>1148.9966666666667</v>
      </c>
      <c r="R22" s="967">
        <f t="shared" si="1"/>
        <v>50</v>
      </c>
      <c r="S22" s="914">
        <f t="shared" si="4"/>
        <v>57449.833333333336</v>
      </c>
      <c r="T22" s="634">
        <f t="shared" si="2"/>
        <v>5.5477781255555483E-3</v>
      </c>
      <c r="V22" s="635">
        <f t="shared" si="5"/>
        <v>5.5477781255555483E-3</v>
      </c>
      <c r="AB22" s="43"/>
      <c r="AD22" s="190" t="s">
        <v>99</v>
      </c>
      <c r="AE22" s="548">
        <f t="shared" si="6"/>
        <v>5.5477781255555483E-3</v>
      </c>
      <c r="AF22" s="191">
        <f t="shared" si="7"/>
        <v>6019.6304136237986</v>
      </c>
    </row>
    <row r="23" spans="1:83" x14ac:dyDescent="0.3">
      <c r="A23" s="573" t="s">
        <v>174</v>
      </c>
      <c r="B23" s="598" t="s">
        <v>100</v>
      </c>
      <c r="C23" s="631">
        <v>2263</v>
      </c>
      <c r="D23" s="631">
        <v>2621</v>
      </c>
      <c r="E23" s="631">
        <v>2062</v>
      </c>
      <c r="F23" s="632">
        <v>1751</v>
      </c>
      <c r="G23" s="632">
        <v>2553.0104000000001</v>
      </c>
      <c r="H23" s="631">
        <v>2869.0003000000002</v>
      </c>
      <c r="I23" s="633">
        <v>2773</v>
      </c>
      <c r="J23" s="633">
        <v>3341.5</v>
      </c>
      <c r="K23" s="631">
        <v>2632</v>
      </c>
      <c r="L23" s="633">
        <v>2611</v>
      </c>
      <c r="M23" s="633">
        <v>3166</v>
      </c>
      <c r="N23" s="633">
        <v>1372</v>
      </c>
      <c r="O23" s="1150">
        <v>1426</v>
      </c>
      <c r="Q23" s="1150">
        <f t="shared" si="3"/>
        <v>1988</v>
      </c>
      <c r="R23" s="967">
        <f t="shared" si="1"/>
        <v>63</v>
      </c>
      <c r="S23" s="914">
        <f t="shared" si="4"/>
        <v>125244</v>
      </c>
      <c r="T23" s="634">
        <f t="shared" si="2"/>
        <v>1.2094481101896072E-2</v>
      </c>
      <c r="V23" s="635">
        <f t="shared" si="5"/>
        <v>1.2094481101896072E-2</v>
      </c>
      <c r="AB23" s="43"/>
      <c r="AD23" s="190" t="s">
        <v>100</v>
      </c>
      <c r="AE23" s="548">
        <f t="shared" si="6"/>
        <v>1.2094481101896072E-2</v>
      </c>
      <c r="AF23" s="191">
        <f t="shared" si="7"/>
        <v>13123.146713925466</v>
      </c>
    </row>
    <row r="24" spans="1:83" x14ac:dyDescent="0.3">
      <c r="A24" s="573" t="s">
        <v>174</v>
      </c>
      <c r="B24" s="598" t="s">
        <v>101</v>
      </c>
      <c r="C24" s="631">
        <v>6514</v>
      </c>
      <c r="D24" s="631">
        <v>6570</v>
      </c>
      <c r="E24" s="631">
        <v>6894</v>
      </c>
      <c r="F24" s="632">
        <v>6802</v>
      </c>
      <c r="G24" s="632">
        <v>7729</v>
      </c>
      <c r="H24" s="631">
        <v>6703</v>
      </c>
      <c r="I24" s="633">
        <v>5155</v>
      </c>
      <c r="J24" s="633">
        <v>5786</v>
      </c>
      <c r="K24" s="631">
        <v>5199</v>
      </c>
      <c r="L24" s="633">
        <v>2304</v>
      </c>
      <c r="M24" s="633">
        <v>2750</v>
      </c>
      <c r="N24" s="633">
        <v>2473</v>
      </c>
      <c r="O24" s="1150">
        <v>2688</v>
      </c>
      <c r="Q24" s="1150">
        <f t="shared" si="3"/>
        <v>2637</v>
      </c>
      <c r="R24" s="967">
        <f t="shared" si="1"/>
        <v>40</v>
      </c>
      <c r="S24" s="914">
        <f t="shared" si="4"/>
        <v>105480</v>
      </c>
      <c r="T24" s="634">
        <f t="shared" si="2"/>
        <v>1.0185924009357717E-2</v>
      </c>
      <c r="V24" s="635">
        <f t="shared" si="5"/>
        <v>1.0185924009357717E-2</v>
      </c>
      <c r="AB24" s="43"/>
      <c r="AD24" s="190" t="s">
        <v>101</v>
      </c>
      <c r="AE24" s="548">
        <f t="shared" si="6"/>
        <v>1.0185924009357717E-2</v>
      </c>
      <c r="AF24" s="191">
        <f t="shared" si="7"/>
        <v>11052.262107445133</v>
      </c>
    </row>
    <row r="25" spans="1:83" x14ac:dyDescent="0.3">
      <c r="A25" s="573" t="s">
        <v>174</v>
      </c>
      <c r="B25" s="598" t="s">
        <v>103</v>
      </c>
      <c r="C25" s="631">
        <v>5975.5</v>
      </c>
      <c r="D25" s="631">
        <v>7704</v>
      </c>
      <c r="E25" s="631">
        <v>8336</v>
      </c>
      <c r="F25" s="632">
        <v>9595</v>
      </c>
      <c r="G25" s="632">
        <v>10794.5</v>
      </c>
      <c r="H25" s="631">
        <v>11207</v>
      </c>
      <c r="I25" s="633">
        <v>7904</v>
      </c>
      <c r="J25" s="633">
        <v>14979</v>
      </c>
      <c r="K25" s="631">
        <v>11157</v>
      </c>
      <c r="L25" s="633">
        <v>10311</v>
      </c>
      <c r="M25" s="633">
        <v>12128</v>
      </c>
      <c r="N25" s="633">
        <v>13949</v>
      </c>
      <c r="O25" s="1150">
        <v>14542</v>
      </c>
      <c r="Q25" s="1150">
        <f t="shared" si="3"/>
        <v>13539.666666666666</v>
      </c>
      <c r="R25" s="967">
        <f t="shared" ref="R25:R26" si="8">N59</f>
        <v>59.333333333333336</v>
      </c>
      <c r="S25" s="914">
        <f>Q25*R25</f>
        <v>803353.5555555555</v>
      </c>
      <c r="T25" s="634">
        <f t="shared" si="2"/>
        <v>7.7577723450286504E-2</v>
      </c>
      <c r="V25" s="635">
        <f t="shared" si="5"/>
        <v>7.7577723450286504E-2</v>
      </c>
      <c r="AB25" s="43"/>
      <c r="AD25" s="190" t="s">
        <v>103</v>
      </c>
      <c r="AE25" s="548">
        <f t="shared" si="6"/>
        <v>7.7577723450286504E-2</v>
      </c>
      <c r="AF25" s="191">
        <f t="shared" si="7"/>
        <v>84175.901222487533</v>
      </c>
    </row>
    <row r="26" spans="1:83" x14ac:dyDescent="0.3">
      <c r="A26" s="573" t="s">
        <v>174</v>
      </c>
      <c r="B26" s="598" t="s">
        <v>104</v>
      </c>
      <c r="C26" s="631">
        <v>3701.4988000000003</v>
      </c>
      <c r="D26" s="631">
        <v>4580.5</v>
      </c>
      <c r="E26" s="631">
        <v>6575</v>
      </c>
      <c r="F26" s="632">
        <v>7190.5</v>
      </c>
      <c r="G26" s="632">
        <v>6939.5015999999996</v>
      </c>
      <c r="H26" s="631">
        <v>6432.5</v>
      </c>
      <c r="I26" s="633">
        <v>7826</v>
      </c>
      <c r="J26" s="633">
        <v>7834.5</v>
      </c>
      <c r="K26" s="631">
        <v>6956</v>
      </c>
      <c r="L26" s="633">
        <v>7072.5</v>
      </c>
      <c r="M26" s="633">
        <v>6255</v>
      </c>
      <c r="N26" s="633">
        <v>7335.5</v>
      </c>
      <c r="O26" s="1150">
        <v>7727.5</v>
      </c>
      <c r="Q26" s="1150">
        <f t="shared" si="3"/>
        <v>7106</v>
      </c>
      <c r="R26" s="967">
        <f t="shared" si="8"/>
        <v>50.666666666666664</v>
      </c>
      <c r="S26" s="914">
        <f>Q26*R26</f>
        <v>360037.33333333331</v>
      </c>
      <c r="T26" s="634">
        <f t="shared" si="2"/>
        <v>3.4767850946768361E-2</v>
      </c>
      <c r="V26" s="635">
        <f t="shared" si="5"/>
        <v>3.4767850946768361E-2</v>
      </c>
      <c r="AB26" s="43"/>
      <c r="AD26" s="190" t="s">
        <v>104</v>
      </c>
      <c r="AE26" s="548">
        <f t="shared" si="6"/>
        <v>3.4767850946768361E-2</v>
      </c>
      <c r="AF26" s="191">
        <f t="shared" si="7"/>
        <v>37724.942894061358</v>
      </c>
    </row>
    <row r="27" spans="1:83" ht="17.25" thickBot="1" x14ac:dyDescent="0.35">
      <c r="A27" s="573" t="s">
        <v>174</v>
      </c>
      <c r="B27" s="598" t="s">
        <v>102</v>
      </c>
      <c r="C27" s="631">
        <v>5813</v>
      </c>
      <c r="D27" s="631">
        <v>5958</v>
      </c>
      <c r="E27" s="631">
        <v>6373</v>
      </c>
      <c r="F27" s="632">
        <v>8420</v>
      </c>
      <c r="G27" s="632">
        <v>9311</v>
      </c>
      <c r="H27" s="631">
        <v>9959</v>
      </c>
      <c r="I27" s="633">
        <v>8487</v>
      </c>
      <c r="J27" s="633">
        <v>9267</v>
      </c>
      <c r="K27" s="631">
        <v>5971</v>
      </c>
      <c r="L27" s="633">
        <v>6618</v>
      </c>
      <c r="M27" s="633">
        <v>7708</v>
      </c>
      <c r="N27" s="633">
        <v>9103</v>
      </c>
      <c r="O27" s="1150">
        <v>9611</v>
      </c>
      <c r="Q27" s="1156">
        <f t="shared" si="3"/>
        <v>8807.3333333333339</v>
      </c>
      <c r="R27" s="968">
        <f>N61</f>
        <v>41</v>
      </c>
      <c r="S27" s="915">
        <f>Q27*R27</f>
        <v>361100.66666666669</v>
      </c>
      <c r="T27" s="634">
        <f t="shared" si="2"/>
        <v>3.4870534228243058E-2</v>
      </c>
      <c r="V27" s="635">
        <f>T27</f>
        <v>3.4870534228243058E-2</v>
      </c>
      <c r="AB27" s="43"/>
      <c r="AD27" s="190" t="s">
        <v>102</v>
      </c>
      <c r="AE27" s="548">
        <f>V27</f>
        <v>3.4870534228243058E-2</v>
      </c>
      <c r="AF27" s="191">
        <f>$Y$7*AE27</f>
        <v>37836.359643280019</v>
      </c>
    </row>
    <row r="28" spans="1:83" ht="18" thickBot="1" x14ac:dyDescent="0.4">
      <c r="A28" s="637"/>
      <c r="B28" s="638"/>
      <c r="C28" s="1356"/>
      <c r="D28" s="1357"/>
      <c r="E28" s="1357"/>
      <c r="F28" s="1357"/>
      <c r="G28" s="1357"/>
      <c r="H28" s="1357"/>
      <c r="I28" s="1357"/>
      <c r="J28" s="1357"/>
      <c r="K28" s="639"/>
      <c r="L28" s="649"/>
      <c r="M28" s="649"/>
      <c r="N28" s="640"/>
      <c r="O28" s="640"/>
      <c r="Q28" s="641"/>
      <c r="R28" s="642"/>
      <c r="S28" s="916">
        <f>SUM(S7:S27)</f>
        <v>10355467.005555557</v>
      </c>
      <c r="T28" s="643">
        <f t="shared" si="2"/>
        <v>1</v>
      </c>
      <c r="V28" s="644">
        <f>T28</f>
        <v>1</v>
      </c>
      <c r="AB28" s="43"/>
      <c r="AD28" s="184" t="s">
        <v>200</v>
      </c>
      <c r="AE28" s="550">
        <f t="shared" si="6"/>
        <v>1</v>
      </c>
      <c r="AF28" s="185">
        <f>Y7</f>
        <v>1085052.48</v>
      </c>
    </row>
    <row r="29" spans="1:83" x14ac:dyDescent="0.3">
      <c r="AB29" s="43"/>
    </row>
    <row r="30" spans="1:83" x14ac:dyDescent="0.3">
      <c r="AB30" s="43"/>
    </row>
    <row r="31" spans="1:83" ht="44.25" customHeight="1" thickBot="1" x14ac:dyDescent="0.4">
      <c r="B31" s="645"/>
      <c r="C31" s="1365" t="s">
        <v>426</v>
      </c>
      <c r="D31" s="1366"/>
      <c r="E31" s="1366"/>
      <c r="F31" s="1366"/>
      <c r="G31" s="1366"/>
      <c r="H31" s="1366"/>
      <c r="I31" s="1366"/>
      <c r="J31" s="1366"/>
      <c r="K31" s="1366"/>
      <c r="L31" s="1366"/>
      <c r="M31" s="1366"/>
      <c r="N31" s="1366"/>
      <c r="O31" s="1366"/>
      <c r="R31" s="45"/>
      <c r="S31" s="43"/>
      <c r="T31" s="43"/>
      <c r="Z31" s="176"/>
      <c r="AB31" s="43"/>
      <c r="BZ31" s="45"/>
      <c r="CA31" s="45"/>
      <c r="CD31" s="43"/>
      <c r="CE31" s="43"/>
    </row>
    <row r="32" spans="1:83" ht="30" customHeight="1" thickBot="1" x14ac:dyDescent="0.35">
      <c r="B32" s="555" t="s">
        <v>0</v>
      </c>
      <c r="C32" s="615" t="s">
        <v>412</v>
      </c>
      <c r="D32" s="616" t="s">
        <v>413</v>
      </c>
      <c r="E32" s="616" t="s">
        <v>414</v>
      </c>
      <c r="F32" s="616" t="s">
        <v>415</v>
      </c>
      <c r="G32" s="616" t="s">
        <v>416</v>
      </c>
      <c r="H32" s="616" t="s">
        <v>417</v>
      </c>
      <c r="I32" s="616" t="s">
        <v>418</v>
      </c>
      <c r="J32" s="616" t="s">
        <v>419</v>
      </c>
      <c r="K32" s="616" t="s">
        <v>420</v>
      </c>
      <c r="L32" s="617" t="s">
        <v>421</v>
      </c>
      <c r="M32" s="617" t="s">
        <v>427</v>
      </c>
      <c r="N32" s="617" t="s">
        <v>598</v>
      </c>
      <c r="O32" s="617" t="s">
        <v>598</v>
      </c>
      <c r="R32" s="45"/>
      <c r="S32" s="43"/>
      <c r="T32" s="43"/>
      <c r="Z32" s="176"/>
      <c r="AB32" s="43"/>
      <c r="BZ32" s="45"/>
      <c r="CA32" s="45"/>
      <c r="CD32" s="43"/>
      <c r="CE32" s="43"/>
    </row>
    <row r="33" spans="1:83" ht="18" thickBot="1" x14ac:dyDescent="0.35">
      <c r="B33" s="555" t="s">
        <v>51</v>
      </c>
      <c r="C33" s="825">
        <f>SUM(C34:C36)</f>
        <v>3388</v>
      </c>
      <c r="D33" s="825">
        <f t="shared" ref="D33:M33" si="9">SUM(D34:D36)</f>
        <v>3657</v>
      </c>
      <c r="E33" s="825">
        <f t="shared" si="9"/>
        <v>4377</v>
      </c>
      <c r="F33" s="825">
        <f t="shared" si="9"/>
        <v>5472</v>
      </c>
      <c r="G33" s="825">
        <f t="shared" si="9"/>
        <v>5667</v>
      </c>
      <c r="H33" s="825">
        <f t="shared" si="9"/>
        <v>5857</v>
      </c>
      <c r="I33" s="825">
        <f t="shared" si="9"/>
        <v>4817</v>
      </c>
      <c r="J33" s="825">
        <f t="shared" si="9"/>
        <v>3034</v>
      </c>
      <c r="K33" s="825">
        <f t="shared" si="9"/>
        <v>4059</v>
      </c>
      <c r="L33" s="825">
        <f t="shared" si="9"/>
        <v>3332</v>
      </c>
      <c r="M33" s="616">
        <f t="shared" si="9"/>
        <v>0</v>
      </c>
      <c r="N33" s="616">
        <f t="shared" ref="N33:O33" si="10">SUM(N34:N36)</f>
        <v>3157</v>
      </c>
      <c r="O33" s="616">
        <f t="shared" si="10"/>
        <v>2957</v>
      </c>
      <c r="R33" s="45"/>
      <c r="S33" s="43"/>
      <c r="T33" s="43"/>
      <c r="Z33" s="176"/>
      <c r="AB33" s="43"/>
      <c r="BZ33" s="45"/>
      <c r="CA33" s="45"/>
      <c r="CD33" s="43"/>
      <c r="CE33" s="43"/>
    </row>
    <row r="34" spans="1:83" ht="18" customHeight="1" x14ac:dyDescent="0.3">
      <c r="B34" s="573" t="s">
        <v>73</v>
      </c>
      <c r="C34" s="631">
        <v>65</v>
      </c>
      <c r="D34" s="646">
        <v>106</v>
      </c>
      <c r="E34" s="631">
        <v>154</v>
      </c>
      <c r="F34" s="631">
        <v>124</v>
      </c>
      <c r="G34" s="631">
        <v>143</v>
      </c>
      <c r="H34" s="631">
        <v>51</v>
      </c>
      <c r="I34" s="633">
        <v>76</v>
      </c>
      <c r="J34" s="633">
        <v>40</v>
      </c>
      <c r="K34" s="631">
        <v>38</v>
      </c>
      <c r="L34" s="1057">
        <v>33</v>
      </c>
      <c r="M34" s="1057"/>
      <c r="N34" s="633">
        <v>39</v>
      </c>
      <c r="O34" s="1150">
        <v>86</v>
      </c>
      <c r="P34" s="178"/>
      <c r="Q34" s="45"/>
      <c r="R34" s="45"/>
      <c r="S34" s="43"/>
      <c r="T34" s="43"/>
      <c r="W34" s="176"/>
      <c r="AB34" s="43"/>
      <c r="BZ34" s="45"/>
      <c r="CA34" s="45"/>
      <c r="CD34" s="43"/>
      <c r="CE34" s="43"/>
    </row>
    <row r="35" spans="1:83" ht="17.25" customHeight="1" x14ac:dyDescent="0.3">
      <c r="B35" s="573" t="s">
        <v>82</v>
      </c>
      <c r="C35" s="631">
        <v>1199</v>
      </c>
      <c r="D35" s="646">
        <v>1110</v>
      </c>
      <c r="E35" s="631">
        <v>1162</v>
      </c>
      <c r="F35" s="631">
        <v>1951</v>
      </c>
      <c r="G35" s="631">
        <v>2227</v>
      </c>
      <c r="H35" s="631">
        <v>2176</v>
      </c>
      <c r="I35" s="633">
        <v>2060</v>
      </c>
      <c r="J35" s="633">
        <v>1982</v>
      </c>
      <c r="K35" s="631">
        <v>1984</v>
      </c>
      <c r="L35" s="1057">
        <v>1544</v>
      </c>
      <c r="M35" s="1057"/>
      <c r="N35" s="633">
        <v>1816</v>
      </c>
      <c r="O35" s="1150">
        <v>1813</v>
      </c>
      <c r="R35" s="45"/>
      <c r="S35" s="43"/>
      <c r="T35" s="43"/>
      <c r="Z35" s="176"/>
      <c r="AB35" s="43"/>
      <c r="BZ35" s="45"/>
      <c r="CA35" s="45"/>
      <c r="CD35" s="43"/>
      <c r="CE35" s="43"/>
    </row>
    <row r="36" spans="1:83" ht="17.25" customHeight="1" thickBot="1" x14ac:dyDescent="0.35">
      <c r="B36" s="578" t="s">
        <v>83</v>
      </c>
      <c r="C36" s="647">
        <v>2124</v>
      </c>
      <c r="D36" s="648">
        <v>2441</v>
      </c>
      <c r="E36" s="647">
        <v>3061</v>
      </c>
      <c r="F36" s="647">
        <v>3397</v>
      </c>
      <c r="G36" s="647">
        <v>3297</v>
      </c>
      <c r="H36" s="647">
        <v>3630</v>
      </c>
      <c r="I36" s="636">
        <v>2681</v>
      </c>
      <c r="J36" s="636">
        <v>1012</v>
      </c>
      <c r="K36" s="647">
        <v>2037</v>
      </c>
      <c r="L36" s="1058">
        <v>1755</v>
      </c>
      <c r="M36" s="1058"/>
      <c r="N36" s="636">
        <v>1302</v>
      </c>
      <c r="O36" s="1156">
        <v>1058</v>
      </c>
      <c r="R36" s="45"/>
      <c r="S36" s="43"/>
      <c r="T36" s="43"/>
      <c r="Z36" s="176"/>
      <c r="AB36" s="43"/>
      <c r="BZ36" s="45"/>
      <c r="CA36" s="45"/>
      <c r="CD36" s="43"/>
      <c r="CE36" s="43"/>
    </row>
    <row r="37" spans="1:83" x14ac:dyDescent="0.3">
      <c r="R37" s="45"/>
      <c r="S37" s="43"/>
      <c r="T37" s="43"/>
      <c r="Z37" s="176"/>
      <c r="AB37" s="43"/>
      <c r="BZ37" s="45"/>
      <c r="CA37" s="45"/>
      <c r="CD37" s="43"/>
      <c r="CE37" s="43"/>
    </row>
    <row r="38" spans="1:83" x14ac:dyDescent="0.3">
      <c r="L38" s="1081" t="s">
        <v>690</v>
      </c>
      <c r="R38" s="45"/>
      <c r="S38" s="43"/>
      <c r="T38" s="43"/>
      <c r="Z38" s="176"/>
      <c r="AB38" s="43"/>
      <c r="BZ38" s="45"/>
      <c r="CA38" s="45"/>
      <c r="CD38" s="43"/>
      <c r="CE38" s="43"/>
    </row>
    <row r="39" spans="1:83" ht="18" thickBot="1" x14ac:dyDescent="0.4">
      <c r="B39" s="1364" t="s">
        <v>510</v>
      </c>
      <c r="C39" s="1364"/>
      <c r="D39" s="1364"/>
      <c r="E39" s="1364"/>
      <c r="F39" s="1364"/>
      <c r="G39" s="1364"/>
      <c r="H39" s="1364"/>
      <c r="I39" s="1364"/>
      <c r="J39" s="1364"/>
      <c r="K39" s="1364"/>
      <c r="L39" s="1364"/>
      <c r="R39" s="45"/>
      <c r="S39" s="43"/>
      <c r="T39" s="43"/>
      <c r="Z39" s="176"/>
      <c r="AB39" s="43"/>
      <c r="BZ39" s="45"/>
      <c r="CA39" s="45"/>
      <c r="CD39" s="43"/>
      <c r="CE39" s="43"/>
    </row>
    <row r="40" spans="1:83" ht="18" thickBot="1" x14ac:dyDescent="0.4">
      <c r="A40" s="541" t="s">
        <v>411</v>
      </c>
      <c r="B40" s="180" t="s">
        <v>0</v>
      </c>
      <c r="D40" s="541" t="s">
        <v>509</v>
      </c>
      <c r="E40" s="541" t="s">
        <v>508</v>
      </c>
      <c r="F40" s="541" t="s">
        <v>507</v>
      </c>
      <c r="G40" s="541" t="s">
        <v>506</v>
      </c>
      <c r="H40" s="541" t="s">
        <v>505</v>
      </c>
      <c r="I40" s="541" t="s">
        <v>504</v>
      </c>
      <c r="J40" s="541" t="s">
        <v>503</v>
      </c>
      <c r="K40" s="541" t="s">
        <v>599</v>
      </c>
      <c r="L40" s="541" t="s">
        <v>638</v>
      </c>
      <c r="N40" s="541" t="s">
        <v>539</v>
      </c>
      <c r="R40" s="611"/>
      <c r="S40" s="45"/>
      <c r="T40" s="43"/>
      <c r="AA40" s="176"/>
      <c r="AB40" s="43"/>
      <c r="CA40" s="45"/>
      <c r="CE40" s="43"/>
    </row>
    <row r="41" spans="1:83" x14ac:dyDescent="0.3">
      <c r="A41" s="567" t="s">
        <v>172</v>
      </c>
      <c r="B41" s="567" t="s">
        <v>84</v>
      </c>
      <c r="D41" s="826"/>
      <c r="E41" s="826"/>
      <c r="F41" s="826">
        <v>166.5</v>
      </c>
      <c r="G41" s="826">
        <v>169.75</v>
      </c>
      <c r="H41" s="826">
        <v>169.75</v>
      </c>
      <c r="I41" s="826">
        <v>174.75</v>
      </c>
      <c r="J41" s="826">
        <v>174.75</v>
      </c>
      <c r="K41" s="826">
        <v>174.75</v>
      </c>
      <c r="L41" s="1151">
        <v>174.75</v>
      </c>
      <c r="N41" s="1151">
        <f>AVERAGE(J41:L41)</f>
        <v>174.75</v>
      </c>
      <c r="O41" s="611" t="s">
        <v>691</v>
      </c>
      <c r="R41" s="611"/>
      <c r="S41" s="45"/>
      <c r="T41" s="43"/>
      <c r="AA41" s="176"/>
      <c r="AB41" s="43"/>
      <c r="CA41" s="45"/>
      <c r="CE41" s="43"/>
    </row>
    <row r="42" spans="1:83" x14ac:dyDescent="0.3">
      <c r="A42" s="573" t="s">
        <v>172</v>
      </c>
      <c r="B42" s="573" t="s">
        <v>85</v>
      </c>
      <c r="D42" s="826"/>
      <c r="E42" s="826"/>
      <c r="F42" s="826">
        <v>185</v>
      </c>
      <c r="G42" s="826">
        <v>192</v>
      </c>
      <c r="H42" s="826">
        <v>198.28</v>
      </c>
      <c r="I42" s="826">
        <v>199.25</v>
      </c>
      <c r="J42" s="826">
        <v>203.65</v>
      </c>
      <c r="K42" s="826">
        <v>203.65</v>
      </c>
      <c r="L42" s="1151">
        <v>203.65</v>
      </c>
      <c r="N42" s="1151">
        <f t="shared" ref="N42:N61" si="11">AVERAGE(J42:L42)</f>
        <v>203.65</v>
      </c>
      <c r="R42" s="611"/>
      <c r="S42" s="45"/>
      <c r="T42" s="43"/>
      <c r="AA42" s="176"/>
      <c r="AB42" s="43"/>
      <c r="CA42" s="45"/>
      <c r="CE42" s="43"/>
    </row>
    <row r="43" spans="1:83" x14ac:dyDescent="0.3">
      <c r="A43" s="573" t="s">
        <v>172</v>
      </c>
      <c r="B43" s="573" t="s">
        <v>86</v>
      </c>
      <c r="D43" s="826"/>
      <c r="E43" s="826"/>
      <c r="F43" s="826">
        <v>135.85</v>
      </c>
      <c r="G43" s="826">
        <v>135.85</v>
      </c>
      <c r="H43" s="826">
        <v>135.85</v>
      </c>
      <c r="I43" s="826">
        <v>211</v>
      </c>
      <c r="J43" s="826">
        <v>211</v>
      </c>
      <c r="K43" s="826">
        <v>211</v>
      </c>
      <c r="L43" s="1151">
        <v>211</v>
      </c>
      <c r="N43" s="1151">
        <f t="shared" si="11"/>
        <v>211</v>
      </c>
      <c r="R43" s="611"/>
      <c r="S43" s="45"/>
      <c r="T43" s="43"/>
      <c r="AA43" s="176"/>
      <c r="AB43" s="43"/>
      <c r="CA43" s="45"/>
      <c r="CE43" s="43"/>
    </row>
    <row r="44" spans="1:83" x14ac:dyDescent="0.3">
      <c r="A44" s="573" t="s">
        <v>172</v>
      </c>
      <c r="B44" s="573" t="s">
        <v>87</v>
      </c>
      <c r="D44" s="826"/>
      <c r="E44" s="826"/>
      <c r="F44" s="826">
        <v>173.63</v>
      </c>
      <c r="G44" s="826">
        <v>184.05</v>
      </c>
      <c r="H44" s="826">
        <v>184.05</v>
      </c>
      <c r="I44" s="826">
        <v>198.77</v>
      </c>
      <c r="J44" s="826">
        <v>204.73</v>
      </c>
      <c r="K44" s="826">
        <v>204.73</v>
      </c>
      <c r="L44" s="1151">
        <v>204.73</v>
      </c>
      <c r="N44" s="1151">
        <f t="shared" si="11"/>
        <v>204.73</v>
      </c>
      <c r="R44" s="611"/>
      <c r="S44" s="45"/>
      <c r="T44" s="43"/>
      <c r="AA44" s="176"/>
      <c r="AB44" s="43"/>
      <c r="CA44" s="45"/>
      <c r="CE44" s="43"/>
    </row>
    <row r="45" spans="1:83" x14ac:dyDescent="0.3">
      <c r="A45" s="573" t="s">
        <v>173</v>
      </c>
      <c r="B45" s="573" t="s">
        <v>88</v>
      </c>
      <c r="D45" s="826"/>
      <c r="E45" s="826"/>
      <c r="F45" s="826">
        <v>78</v>
      </c>
      <c r="G45" s="826">
        <v>78</v>
      </c>
      <c r="H45" s="826">
        <v>78</v>
      </c>
      <c r="I45" s="826">
        <v>78</v>
      </c>
      <c r="J45" s="826">
        <v>78</v>
      </c>
      <c r="K45" s="826">
        <v>78</v>
      </c>
      <c r="L45" s="1151">
        <v>78</v>
      </c>
      <c r="N45" s="1151">
        <f t="shared" si="11"/>
        <v>78</v>
      </c>
      <c r="R45" s="611"/>
      <c r="S45" s="45"/>
      <c r="T45" s="43"/>
      <c r="AA45" s="176"/>
      <c r="AB45" s="43"/>
      <c r="CA45" s="45"/>
      <c r="CE45" s="43"/>
    </row>
    <row r="46" spans="1:83" x14ac:dyDescent="0.3">
      <c r="A46" s="573" t="s">
        <v>173</v>
      </c>
      <c r="B46" s="573" t="s">
        <v>89</v>
      </c>
      <c r="D46" s="826"/>
      <c r="E46" s="826"/>
      <c r="F46" s="826">
        <v>50</v>
      </c>
      <c r="G46" s="826">
        <v>53</v>
      </c>
      <c r="H46" s="826">
        <v>53</v>
      </c>
      <c r="I46" s="826">
        <v>53</v>
      </c>
      <c r="J46" s="826">
        <v>53</v>
      </c>
      <c r="K46" s="826">
        <v>53</v>
      </c>
      <c r="L46" s="1151">
        <v>53</v>
      </c>
      <c r="N46" s="1151">
        <f t="shared" si="11"/>
        <v>53</v>
      </c>
      <c r="R46" s="611"/>
      <c r="S46" s="45"/>
      <c r="T46" s="43"/>
      <c r="AA46" s="176"/>
      <c r="AB46" s="43"/>
      <c r="CA46" s="45"/>
      <c r="CE46" s="43"/>
    </row>
    <row r="47" spans="1:83" x14ac:dyDescent="0.3">
      <c r="A47" s="573" t="s">
        <v>173</v>
      </c>
      <c r="B47" s="573" t="s">
        <v>90</v>
      </c>
      <c r="D47" s="826"/>
      <c r="E47" s="826"/>
      <c r="F47" s="826">
        <v>78</v>
      </c>
      <c r="G47" s="826">
        <v>78</v>
      </c>
      <c r="H47" s="826">
        <v>78</v>
      </c>
      <c r="I47" s="826">
        <v>81</v>
      </c>
      <c r="J47" s="826">
        <v>81</v>
      </c>
      <c r="K47" s="826">
        <v>81</v>
      </c>
      <c r="L47" s="1151">
        <v>81</v>
      </c>
      <c r="N47" s="1151">
        <f t="shared" si="11"/>
        <v>81</v>
      </c>
      <c r="R47" s="611"/>
      <c r="S47" s="45"/>
      <c r="T47" s="43"/>
      <c r="AA47" s="176"/>
      <c r="AB47" s="43"/>
      <c r="CA47" s="45"/>
      <c r="CE47" s="43"/>
    </row>
    <row r="48" spans="1:83" x14ac:dyDescent="0.3">
      <c r="A48" s="573" t="s">
        <v>173</v>
      </c>
      <c r="B48" s="573" t="s">
        <v>91</v>
      </c>
      <c r="D48" s="826"/>
      <c r="E48" s="826"/>
      <c r="F48" s="826">
        <v>65.75</v>
      </c>
      <c r="G48" s="826">
        <v>65.75</v>
      </c>
      <c r="H48" s="826">
        <v>65.75</v>
      </c>
      <c r="I48" s="826">
        <v>68.5</v>
      </c>
      <c r="J48" s="826">
        <v>68.5</v>
      </c>
      <c r="K48" s="826">
        <v>68.5</v>
      </c>
      <c r="L48" s="1151">
        <v>68.5</v>
      </c>
      <c r="N48" s="1151">
        <f t="shared" si="11"/>
        <v>68.5</v>
      </c>
      <c r="R48" s="611"/>
      <c r="S48" s="45"/>
      <c r="T48" s="43"/>
      <c r="AA48" s="176"/>
      <c r="AB48" s="43"/>
      <c r="CA48" s="45"/>
      <c r="CE48" s="43"/>
    </row>
    <row r="49" spans="1:83" x14ac:dyDescent="0.3">
      <c r="A49" s="573" t="s">
        <v>173</v>
      </c>
      <c r="B49" s="573" t="s">
        <v>92</v>
      </c>
      <c r="D49" s="826"/>
      <c r="E49" s="826"/>
      <c r="F49" s="826">
        <v>78</v>
      </c>
      <c r="G49" s="826">
        <v>78</v>
      </c>
      <c r="H49" s="826">
        <v>78</v>
      </c>
      <c r="I49" s="826">
        <v>81</v>
      </c>
      <c r="J49" s="826">
        <v>81</v>
      </c>
      <c r="K49" s="826">
        <v>81</v>
      </c>
      <c r="L49" s="1151">
        <v>81</v>
      </c>
      <c r="N49" s="1151">
        <f t="shared" si="11"/>
        <v>81</v>
      </c>
      <c r="R49" s="611"/>
      <c r="S49" s="45"/>
      <c r="T49" s="43"/>
      <c r="AA49" s="176"/>
      <c r="AB49" s="43"/>
      <c r="CA49" s="45"/>
      <c r="CE49" s="43"/>
    </row>
    <row r="50" spans="1:83" x14ac:dyDescent="0.3">
      <c r="A50" s="573" t="s">
        <v>173</v>
      </c>
      <c r="B50" s="573" t="s">
        <v>93</v>
      </c>
      <c r="D50" s="826"/>
      <c r="E50" s="826"/>
      <c r="F50" s="826">
        <v>70.099999999999994</v>
      </c>
      <c r="G50" s="826">
        <v>70.099999999999994</v>
      </c>
      <c r="H50" s="826">
        <v>70.099999999999994</v>
      </c>
      <c r="I50" s="826">
        <v>70.099999999999994</v>
      </c>
      <c r="J50" s="826">
        <v>70.099999999999994</v>
      </c>
      <c r="K50" s="826">
        <v>70.099999999999994</v>
      </c>
      <c r="L50" s="1151">
        <v>70.099999999999994</v>
      </c>
      <c r="N50" s="1151">
        <f t="shared" si="11"/>
        <v>70.099999999999994</v>
      </c>
      <c r="R50" s="611"/>
      <c r="S50" s="45"/>
      <c r="T50" s="43"/>
      <c r="AA50" s="176"/>
      <c r="AB50" s="43"/>
      <c r="CA50" s="45"/>
      <c r="CE50" s="43"/>
    </row>
    <row r="51" spans="1:83" x14ac:dyDescent="0.3">
      <c r="A51" s="573" t="s">
        <v>173</v>
      </c>
      <c r="B51" s="573" t="s">
        <v>94</v>
      </c>
      <c r="D51" s="826"/>
      <c r="E51" s="826"/>
      <c r="F51" s="826">
        <v>82</v>
      </c>
      <c r="G51" s="826">
        <v>82</v>
      </c>
      <c r="H51" s="826">
        <v>82</v>
      </c>
      <c r="I51" s="826">
        <v>82</v>
      </c>
      <c r="J51" s="826">
        <v>82</v>
      </c>
      <c r="K51" s="826">
        <v>82</v>
      </c>
      <c r="L51" s="1151">
        <v>82</v>
      </c>
      <c r="N51" s="1151">
        <f t="shared" si="11"/>
        <v>82</v>
      </c>
      <c r="R51" s="611"/>
      <c r="S51" s="45"/>
      <c r="T51" s="43"/>
      <c r="AA51" s="176"/>
      <c r="AB51" s="43"/>
      <c r="CA51" s="45"/>
      <c r="CE51" s="43"/>
    </row>
    <row r="52" spans="1:83" x14ac:dyDescent="0.3">
      <c r="A52" s="573" t="s">
        <v>173</v>
      </c>
      <c r="B52" s="573" t="s">
        <v>95</v>
      </c>
      <c r="D52" s="826"/>
      <c r="E52" s="826"/>
      <c r="F52" s="826">
        <v>75</v>
      </c>
      <c r="G52" s="826">
        <v>75</v>
      </c>
      <c r="H52" s="826">
        <v>75</v>
      </c>
      <c r="I52" s="826">
        <v>78</v>
      </c>
      <c r="J52" s="826">
        <v>78</v>
      </c>
      <c r="K52" s="826">
        <v>78</v>
      </c>
      <c r="L52" s="1151">
        <v>78</v>
      </c>
      <c r="N52" s="1151">
        <f t="shared" si="11"/>
        <v>78</v>
      </c>
      <c r="R52" s="611"/>
      <c r="S52" s="45"/>
      <c r="T52" s="43"/>
      <c r="AA52" s="176"/>
      <c r="AB52" s="43"/>
      <c r="CA52" s="45"/>
      <c r="CE52" s="43"/>
    </row>
    <row r="53" spans="1:83" x14ac:dyDescent="0.3">
      <c r="A53" s="573" t="s">
        <v>173</v>
      </c>
      <c r="B53" s="573" t="s">
        <v>96</v>
      </c>
      <c r="D53" s="826"/>
      <c r="E53" s="826"/>
      <c r="F53" s="826">
        <v>74.5</v>
      </c>
      <c r="G53" s="826">
        <v>74.5</v>
      </c>
      <c r="H53" s="826">
        <v>74.5</v>
      </c>
      <c r="I53" s="826">
        <v>74.5</v>
      </c>
      <c r="J53" s="826">
        <v>74.5</v>
      </c>
      <c r="K53" s="826">
        <v>74.5</v>
      </c>
      <c r="L53" s="1151">
        <v>74.5</v>
      </c>
      <c r="N53" s="1151">
        <f t="shared" si="11"/>
        <v>74.5</v>
      </c>
      <c r="R53" s="611"/>
      <c r="S53" s="45"/>
      <c r="T53" s="43"/>
      <c r="AA53" s="176"/>
      <c r="AB53" s="43"/>
      <c r="CA53" s="45"/>
      <c r="CE53" s="43"/>
    </row>
    <row r="54" spans="1:83" x14ac:dyDescent="0.3">
      <c r="A54" s="573" t="s">
        <v>174</v>
      </c>
      <c r="B54" s="573" t="s">
        <v>97</v>
      </c>
      <c r="D54" s="826"/>
      <c r="E54" s="826"/>
      <c r="F54" s="826">
        <v>56</v>
      </c>
      <c r="G54" s="826">
        <v>56</v>
      </c>
      <c r="H54" s="826">
        <v>57</v>
      </c>
      <c r="I54" s="826">
        <v>63</v>
      </c>
      <c r="J54" s="826">
        <v>66</v>
      </c>
      <c r="K54" s="826">
        <v>68</v>
      </c>
      <c r="L54" s="1162">
        <v>70</v>
      </c>
      <c r="N54" s="1151">
        <f t="shared" si="11"/>
        <v>68</v>
      </c>
      <c r="R54" s="611"/>
      <c r="S54" s="45"/>
      <c r="T54" s="43"/>
      <c r="AA54" s="176"/>
      <c r="AB54" s="43"/>
      <c r="CA54" s="45"/>
      <c r="CE54" s="43"/>
    </row>
    <row r="55" spans="1:83" x14ac:dyDescent="0.3">
      <c r="A55" s="573" t="s">
        <v>174</v>
      </c>
      <c r="B55" s="573" t="s">
        <v>98</v>
      </c>
      <c r="D55" s="826"/>
      <c r="E55" s="826"/>
      <c r="F55" s="826">
        <v>44</v>
      </c>
      <c r="G55" s="826">
        <v>44</v>
      </c>
      <c r="H55" s="826">
        <v>44</v>
      </c>
      <c r="I55" s="826">
        <v>48</v>
      </c>
      <c r="J55" s="826">
        <v>48</v>
      </c>
      <c r="K55" s="826">
        <v>48</v>
      </c>
      <c r="L55" s="1151">
        <v>48</v>
      </c>
      <c r="N55" s="1151">
        <f t="shared" si="11"/>
        <v>48</v>
      </c>
      <c r="R55" s="611"/>
      <c r="S55" s="45"/>
      <c r="T55" s="43"/>
      <c r="AA55" s="176"/>
      <c r="AB55" s="43"/>
      <c r="CA55" s="45"/>
      <c r="CE55" s="43"/>
    </row>
    <row r="56" spans="1:83" x14ac:dyDescent="0.3">
      <c r="A56" s="573" t="s">
        <v>174</v>
      </c>
      <c r="B56" s="573" t="s">
        <v>99</v>
      </c>
      <c r="D56" s="826"/>
      <c r="E56" s="826"/>
      <c r="F56" s="826">
        <v>38</v>
      </c>
      <c r="G56" s="826">
        <v>40</v>
      </c>
      <c r="H56" s="826">
        <v>40</v>
      </c>
      <c r="I56" s="826">
        <v>45</v>
      </c>
      <c r="J56" s="826">
        <v>48</v>
      </c>
      <c r="K56" s="826">
        <v>51</v>
      </c>
      <c r="L56" s="1151">
        <v>51</v>
      </c>
      <c r="N56" s="1151">
        <f t="shared" si="11"/>
        <v>50</v>
      </c>
      <c r="R56" s="611"/>
      <c r="S56" s="45"/>
      <c r="T56" s="43"/>
      <c r="AA56" s="176"/>
      <c r="AB56" s="43"/>
      <c r="CA56" s="45"/>
      <c r="CE56" s="43"/>
    </row>
    <row r="57" spans="1:83" x14ac:dyDescent="0.3">
      <c r="A57" s="573" t="s">
        <v>174</v>
      </c>
      <c r="B57" s="573" t="s">
        <v>100</v>
      </c>
      <c r="D57" s="826"/>
      <c r="E57" s="826"/>
      <c r="F57" s="826">
        <v>58</v>
      </c>
      <c r="G57" s="826">
        <v>63</v>
      </c>
      <c r="H57" s="826">
        <v>63</v>
      </c>
      <c r="I57" s="826">
        <v>63</v>
      </c>
      <c r="J57" s="826">
        <v>63</v>
      </c>
      <c r="K57" s="826">
        <v>63</v>
      </c>
      <c r="L57" s="1151">
        <v>63</v>
      </c>
      <c r="N57" s="1151">
        <f t="shared" si="11"/>
        <v>63</v>
      </c>
      <c r="R57" s="611"/>
      <c r="S57" s="45"/>
      <c r="T57" s="43"/>
      <c r="AA57" s="176"/>
      <c r="AB57" s="43"/>
      <c r="CA57" s="45"/>
      <c r="CE57" s="43"/>
    </row>
    <row r="58" spans="1:83" x14ac:dyDescent="0.3">
      <c r="A58" s="573" t="s">
        <v>174</v>
      </c>
      <c r="B58" s="573" t="s">
        <v>101</v>
      </c>
      <c r="D58" s="826"/>
      <c r="E58" s="826"/>
      <c r="F58" s="826">
        <v>38</v>
      </c>
      <c r="G58" s="826">
        <v>39</v>
      </c>
      <c r="H58" s="826">
        <v>40</v>
      </c>
      <c r="I58" s="826">
        <v>40</v>
      </c>
      <c r="J58" s="826">
        <v>40</v>
      </c>
      <c r="K58" s="826">
        <v>40</v>
      </c>
      <c r="L58" s="1151">
        <v>40</v>
      </c>
      <c r="N58" s="1151">
        <f t="shared" si="11"/>
        <v>40</v>
      </c>
      <c r="R58" s="611"/>
      <c r="S58" s="45"/>
      <c r="T58" s="43"/>
      <c r="AA58" s="176"/>
      <c r="AB58" s="43"/>
      <c r="CA58" s="45"/>
      <c r="CE58" s="43"/>
    </row>
    <row r="59" spans="1:83" x14ac:dyDescent="0.3">
      <c r="A59" s="573" t="s">
        <v>174</v>
      </c>
      <c r="B59" s="573" t="s">
        <v>103</v>
      </c>
      <c r="D59" s="826"/>
      <c r="E59" s="826"/>
      <c r="F59" s="826">
        <v>49</v>
      </c>
      <c r="G59" s="826">
        <v>52</v>
      </c>
      <c r="H59" s="826">
        <v>52</v>
      </c>
      <c r="I59" s="826">
        <v>56</v>
      </c>
      <c r="J59" s="826">
        <v>56</v>
      </c>
      <c r="K59" s="826">
        <v>61</v>
      </c>
      <c r="L59" s="1151">
        <v>61</v>
      </c>
      <c r="N59" s="1151">
        <f t="shared" si="11"/>
        <v>59.333333333333336</v>
      </c>
      <c r="R59" s="611"/>
      <c r="S59" s="45"/>
      <c r="T59" s="43"/>
      <c r="AA59" s="176"/>
      <c r="AB59" s="43"/>
      <c r="CA59" s="45"/>
      <c r="CE59" s="43"/>
    </row>
    <row r="60" spans="1:83" x14ac:dyDescent="0.3">
      <c r="A60" s="573" t="s">
        <v>174</v>
      </c>
      <c r="B60" s="573" t="s">
        <v>104</v>
      </c>
      <c r="D60" s="826"/>
      <c r="E60" s="826"/>
      <c r="F60" s="826">
        <v>48</v>
      </c>
      <c r="G60" s="826">
        <v>49</v>
      </c>
      <c r="H60" s="826">
        <v>49</v>
      </c>
      <c r="I60" s="826">
        <v>49</v>
      </c>
      <c r="J60" s="826">
        <v>49</v>
      </c>
      <c r="K60" s="826">
        <v>49</v>
      </c>
      <c r="L60" s="1151">
        <v>54</v>
      </c>
      <c r="N60" s="1151">
        <f t="shared" si="11"/>
        <v>50.666666666666664</v>
      </c>
      <c r="R60" s="611"/>
      <c r="S60" s="45"/>
      <c r="T60" s="43"/>
      <c r="AA60" s="176"/>
      <c r="AB60" s="43"/>
      <c r="CA60" s="45"/>
      <c r="CE60" s="43"/>
    </row>
    <row r="61" spans="1:83" ht="17.25" thickBot="1" x14ac:dyDescent="0.35">
      <c r="A61" s="578" t="s">
        <v>174</v>
      </c>
      <c r="B61" s="578" t="s">
        <v>102</v>
      </c>
      <c r="D61" s="827"/>
      <c r="E61" s="827"/>
      <c r="F61" s="827">
        <v>41</v>
      </c>
      <c r="G61" s="827">
        <v>41</v>
      </c>
      <c r="H61" s="827">
        <v>41</v>
      </c>
      <c r="I61" s="827">
        <v>41</v>
      </c>
      <c r="J61" s="827">
        <v>41</v>
      </c>
      <c r="K61" s="827">
        <v>41</v>
      </c>
      <c r="L61" s="1152">
        <v>41</v>
      </c>
      <c r="N61" s="1151">
        <f t="shared" si="11"/>
        <v>41</v>
      </c>
      <c r="R61" s="611"/>
      <c r="S61" s="45"/>
      <c r="T61" s="43"/>
      <c r="AA61" s="176"/>
      <c r="AB61" s="43"/>
      <c r="CA61" s="45"/>
      <c r="CE61" s="43"/>
    </row>
    <row r="62" spans="1:83" x14ac:dyDescent="0.3">
      <c r="R62" s="45"/>
      <c r="S62" s="43"/>
      <c r="T62" s="43"/>
      <c r="Z62" s="176"/>
      <c r="AB62" s="43"/>
      <c r="BZ62" s="45"/>
      <c r="CA62" s="45"/>
      <c r="CD62" s="43"/>
      <c r="CE62" s="43"/>
    </row>
    <row r="63" spans="1:83" x14ac:dyDescent="0.3">
      <c r="R63" s="45"/>
      <c r="S63" s="43"/>
      <c r="T63" s="43"/>
      <c r="Z63" s="176"/>
      <c r="AB63" s="43"/>
      <c r="BZ63" s="45"/>
      <c r="CA63" s="45"/>
      <c r="CD63" s="43"/>
      <c r="CE63" s="43"/>
    </row>
    <row r="64" spans="1:83" ht="17.25" thickBot="1" x14ac:dyDescent="0.35">
      <c r="D64" s="1358" t="s">
        <v>671</v>
      </c>
      <c r="E64" s="1358"/>
      <c r="F64" s="1358"/>
      <c r="G64" s="1358"/>
      <c r="H64" s="1358"/>
      <c r="I64" s="1358"/>
      <c r="J64" s="1358"/>
      <c r="K64" s="1358"/>
      <c r="L64" s="1358"/>
      <c r="R64" s="45"/>
      <c r="S64" s="43"/>
      <c r="T64" s="43"/>
      <c r="Z64" s="176"/>
      <c r="AB64" s="43"/>
      <c r="BZ64" s="45"/>
      <c r="CA64" s="45"/>
      <c r="CD64" s="43"/>
      <c r="CE64" s="43"/>
    </row>
    <row r="65" spans="1:83" ht="18" thickBot="1" x14ac:dyDescent="0.4">
      <c r="A65" s="541" t="s">
        <v>411</v>
      </c>
      <c r="B65" s="180" t="s">
        <v>0</v>
      </c>
      <c r="D65" s="180" t="s">
        <v>509</v>
      </c>
      <c r="E65" s="180" t="s">
        <v>508</v>
      </c>
      <c r="F65" s="180" t="s">
        <v>507</v>
      </c>
      <c r="G65" s="180" t="s">
        <v>506</v>
      </c>
      <c r="H65" s="180" t="s">
        <v>505</v>
      </c>
      <c r="I65" s="180" t="s">
        <v>504</v>
      </c>
      <c r="J65" s="180" t="s">
        <v>503</v>
      </c>
      <c r="K65" s="180" t="s">
        <v>599</v>
      </c>
      <c r="L65" s="180" t="s">
        <v>638</v>
      </c>
      <c r="N65"/>
      <c r="R65" s="611"/>
      <c r="S65" s="45"/>
      <c r="T65" s="43"/>
      <c r="AA65" s="176"/>
      <c r="AB65" s="43"/>
      <c r="CA65" s="45"/>
      <c r="CE65" s="43"/>
    </row>
    <row r="66" spans="1:83" x14ac:dyDescent="0.3">
      <c r="A66" s="567" t="s">
        <v>172</v>
      </c>
      <c r="B66" s="567" t="s">
        <v>84</v>
      </c>
      <c r="D66" s="828">
        <f t="shared" ref="D66:D83" si="12">AVERAGE(E7:G7)</f>
        <v>4886.3343333333332</v>
      </c>
      <c r="E66" s="828">
        <f t="shared" ref="E66:E83" si="13">AVERAGE(F7:H7)</f>
        <v>5335.6676666666672</v>
      </c>
      <c r="F66" s="828">
        <f t="shared" ref="F66:F83" si="14">AVERAGE(G7:I7)</f>
        <v>5015.0010000000002</v>
      </c>
      <c r="G66" s="828">
        <f t="shared" ref="G66:G83" si="15">AVERAGE(H7:J7)</f>
        <v>5224.333333333333</v>
      </c>
      <c r="H66" s="828">
        <f t="shared" ref="H66:H83" si="16">AVERAGE(I7:K7)</f>
        <v>4380</v>
      </c>
      <c r="I66" s="828">
        <f t="shared" ref="I66:I83" si="17">AVERAGE(J7:L7)</f>
        <v>3757.6666666666665</v>
      </c>
      <c r="J66" s="909">
        <f t="shared" ref="J66:J83" si="18">AVERAGE(K7:M7)</f>
        <v>3838</v>
      </c>
      <c r="K66" s="909">
        <f>AVERAGE(L7:N7)</f>
        <v>4302.333333333333</v>
      </c>
      <c r="L66" s="1153">
        <f>AVERAGE(M7:O7)</f>
        <v>5019.333333333333</v>
      </c>
      <c r="N66"/>
      <c r="R66" s="611"/>
      <c r="S66" s="45"/>
      <c r="T66" s="43"/>
      <c r="AA66" s="176"/>
      <c r="AB66" s="43"/>
      <c r="CA66" s="45"/>
      <c r="CE66" s="43"/>
    </row>
    <row r="67" spans="1:83" x14ac:dyDescent="0.3">
      <c r="A67" s="573" t="s">
        <v>172</v>
      </c>
      <c r="B67" s="573" t="s">
        <v>85</v>
      </c>
      <c r="D67" s="829">
        <f t="shared" si="12"/>
        <v>468.33333333333331</v>
      </c>
      <c r="E67" s="829">
        <f t="shared" si="13"/>
        <v>512.66666666666663</v>
      </c>
      <c r="F67" s="829">
        <f t="shared" si="14"/>
        <v>542.33333333333337</v>
      </c>
      <c r="G67" s="829">
        <f t="shared" si="15"/>
        <v>540.33333333333337</v>
      </c>
      <c r="H67" s="829">
        <f t="shared" si="16"/>
        <v>376.33333333333331</v>
      </c>
      <c r="I67" s="829">
        <f t="shared" si="17"/>
        <v>371.66666666666669</v>
      </c>
      <c r="J67" s="910">
        <f t="shared" si="18"/>
        <v>440</v>
      </c>
      <c r="K67" s="910">
        <f t="shared" ref="K67:K86" si="19">AVERAGE(L8:N8)</f>
        <v>669.33333333333337</v>
      </c>
      <c r="L67" s="1154">
        <f t="shared" ref="L67:L86" si="20">AVERAGE(M8:O8)</f>
        <v>781.66666666666663</v>
      </c>
      <c r="N67"/>
      <c r="R67" s="611"/>
      <c r="S67" s="45"/>
      <c r="T67" s="43"/>
      <c r="AA67" s="176"/>
      <c r="AB67" s="43"/>
      <c r="CA67" s="45"/>
      <c r="CE67" s="43"/>
    </row>
    <row r="68" spans="1:83" x14ac:dyDescent="0.3">
      <c r="A68" s="573" t="s">
        <v>172</v>
      </c>
      <c r="B68" s="573" t="s">
        <v>86</v>
      </c>
      <c r="D68" s="829">
        <f t="shared" si="12"/>
        <v>2192.3333333333335</v>
      </c>
      <c r="E68" s="829">
        <f t="shared" si="13"/>
        <v>1856</v>
      </c>
      <c r="F68" s="829">
        <f t="shared" si="14"/>
        <v>1865</v>
      </c>
      <c r="G68" s="829">
        <f t="shared" si="15"/>
        <v>2055</v>
      </c>
      <c r="H68" s="829">
        <f t="shared" si="16"/>
        <v>2207</v>
      </c>
      <c r="I68" s="829">
        <f t="shared" si="17"/>
        <v>2237.3333333333335</v>
      </c>
      <c r="J68" s="910">
        <f t="shared" si="18"/>
        <v>1947.3333333333333</v>
      </c>
      <c r="K68" s="910">
        <f t="shared" si="19"/>
        <v>1952.8333333333333</v>
      </c>
      <c r="L68" s="1154">
        <f t="shared" si="20"/>
        <v>2391.8333333333335</v>
      </c>
      <c r="N68"/>
      <c r="R68" s="611"/>
      <c r="S68" s="45"/>
      <c r="T68" s="43"/>
      <c r="AA68" s="176"/>
      <c r="AB68" s="43"/>
      <c r="CA68" s="45"/>
      <c r="CE68" s="43"/>
    </row>
    <row r="69" spans="1:83" x14ac:dyDescent="0.3">
      <c r="A69" s="573" t="s">
        <v>172</v>
      </c>
      <c r="B69" s="573" t="s">
        <v>87</v>
      </c>
      <c r="D69" s="829">
        <f t="shared" si="12"/>
        <v>5925.333333333333</v>
      </c>
      <c r="E69" s="829">
        <f t="shared" si="13"/>
        <v>5299.666666666667</v>
      </c>
      <c r="F69" s="829">
        <f t="shared" si="14"/>
        <v>5036</v>
      </c>
      <c r="G69" s="829">
        <f t="shared" si="15"/>
        <v>5328.666666666667</v>
      </c>
      <c r="H69" s="829">
        <f t="shared" si="16"/>
        <v>5397</v>
      </c>
      <c r="I69" s="829">
        <f t="shared" si="17"/>
        <v>5983</v>
      </c>
      <c r="J69" s="910">
        <f t="shared" si="18"/>
        <v>6285.666666666667</v>
      </c>
      <c r="K69" s="910">
        <f t="shared" si="19"/>
        <v>7331.333333333333</v>
      </c>
      <c r="L69" s="1154">
        <f t="shared" si="20"/>
        <v>7603.333333333333</v>
      </c>
      <c r="N69"/>
      <c r="R69" s="611"/>
      <c r="S69" s="45"/>
      <c r="T69" s="43"/>
      <c r="AA69" s="176"/>
      <c r="AB69" s="43"/>
      <c r="CA69" s="45"/>
      <c r="CE69" s="43"/>
    </row>
    <row r="70" spans="1:83" x14ac:dyDescent="0.3">
      <c r="A70" s="573" t="s">
        <v>173</v>
      </c>
      <c r="B70" s="573" t="s">
        <v>88</v>
      </c>
      <c r="D70" s="829">
        <f t="shared" si="12"/>
        <v>7036.5005999999994</v>
      </c>
      <c r="E70" s="829">
        <f t="shared" si="13"/>
        <v>8445.5008999999991</v>
      </c>
      <c r="F70" s="829">
        <f t="shared" si="14"/>
        <v>8895.834233333333</v>
      </c>
      <c r="G70" s="829">
        <f t="shared" si="15"/>
        <v>8316.0002999999997</v>
      </c>
      <c r="H70" s="829">
        <f t="shared" si="16"/>
        <v>7000.666666666667</v>
      </c>
      <c r="I70" s="829">
        <f t="shared" si="17"/>
        <v>5959.333333333333</v>
      </c>
      <c r="J70" s="910">
        <f t="shared" si="18"/>
        <v>5693.666666666667</v>
      </c>
      <c r="K70" s="910">
        <f t="shared" si="19"/>
        <v>6447.333333333333</v>
      </c>
      <c r="L70" s="1154">
        <f t="shared" si="20"/>
        <v>7444.666666666667</v>
      </c>
      <c r="N70"/>
      <c r="R70" s="611"/>
      <c r="S70" s="45"/>
      <c r="T70" s="43"/>
      <c r="AA70" s="176"/>
      <c r="AB70" s="43"/>
      <c r="CA70" s="45"/>
      <c r="CE70" s="43"/>
    </row>
    <row r="71" spans="1:83" x14ac:dyDescent="0.3">
      <c r="A71" s="573" t="s">
        <v>173</v>
      </c>
      <c r="B71" s="573" t="s">
        <v>89</v>
      </c>
      <c r="D71" s="829">
        <f t="shared" si="12"/>
        <v>3863</v>
      </c>
      <c r="E71" s="829">
        <f t="shared" si="13"/>
        <v>3383.8333333333335</v>
      </c>
      <c r="F71" s="829">
        <f t="shared" si="14"/>
        <v>2765.6666666666665</v>
      </c>
      <c r="G71" s="829">
        <f t="shared" si="15"/>
        <v>2562.6666666666665</v>
      </c>
      <c r="H71" s="829">
        <f t="shared" si="16"/>
        <v>2620</v>
      </c>
      <c r="I71" s="829">
        <f t="shared" si="17"/>
        <v>2886.8199999999997</v>
      </c>
      <c r="J71" s="910">
        <f t="shared" si="18"/>
        <v>3026.1533333333332</v>
      </c>
      <c r="K71" s="910">
        <f t="shared" si="19"/>
        <v>3407.9866666666662</v>
      </c>
      <c r="L71" s="1154">
        <f t="shared" si="20"/>
        <v>3996</v>
      </c>
      <c r="N71"/>
      <c r="R71" s="611"/>
      <c r="S71" s="45"/>
      <c r="T71" s="43"/>
      <c r="AA71" s="176"/>
      <c r="AB71" s="43"/>
      <c r="CA71" s="45"/>
      <c r="CE71" s="43"/>
    </row>
    <row r="72" spans="1:83" x14ac:dyDescent="0.3">
      <c r="A72" s="573" t="s">
        <v>173</v>
      </c>
      <c r="B72" s="573" t="s">
        <v>90</v>
      </c>
      <c r="D72" s="829">
        <f t="shared" si="12"/>
        <v>1922</v>
      </c>
      <c r="E72" s="829">
        <f t="shared" si="13"/>
        <v>1931.6666666666667</v>
      </c>
      <c r="F72" s="829">
        <f t="shared" si="14"/>
        <v>2007.6666666666667</v>
      </c>
      <c r="G72" s="829">
        <f t="shared" si="15"/>
        <v>1986.6666666666667</v>
      </c>
      <c r="H72" s="829">
        <f t="shared" si="16"/>
        <v>1671</v>
      </c>
      <c r="I72" s="829">
        <f t="shared" si="17"/>
        <v>1400.6666666666667</v>
      </c>
      <c r="J72" s="910">
        <f t="shared" si="18"/>
        <v>1223</v>
      </c>
      <c r="K72" s="910">
        <f t="shared" si="19"/>
        <v>1479</v>
      </c>
      <c r="L72" s="1154">
        <f t="shared" si="20"/>
        <v>1651.6666666666667</v>
      </c>
      <c r="N72"/>
      <c r="R72" s="611"/>
      <c r="S72" s="45"/>
      <c r="T72" s="43"/>
      <c r="AA72" s="176"/>
      <c r="AB72" s="43"/>
      <c r="CA72" s="45"/>
      <c r="CE72" s="43"/>
    </row>
    <row r="73" spans="1:83" x14ac:dyDescent="0.3">
      <c r="A73" s="573" t="s">
        <v>173</v>
      </c>
      <c r="B73" s="573" t="s">
        <v>91</v>
      </c>
      <c r="D73" s="829">
        <f t="shared" si="12"/>
        <v>11498</v>
      </c>
      <c r="E73" s="829">
        <f t="shared" si="13"/>
        <v>14516.666666666666</v>
      </c>
      <c r="F73" s="829">
        <f t="shared" si="14"/>
        <v>13920.666666666666</v>
      </c>
      <c r="G73" s="829">
        <f t="shared" si="15"/>
        <v>12895.333333333334</v>
      </c>
      <c r="H73" s="829">
        <f t="shared" si="16"/>
        <v>12483.333333333334</v>
      </c>
      <c r="I73" s="829">
        <f t="shared" si="17"/>
        <v>12542.333333333334</v>
      </c>
      <c r="J73" s="910">
        <f t="shared" si="18"/>
        <v>12429.666666666666</v>
      </c>
      <c r="K73" s="910">
        <f t="shared" si="19"/>
        <v>12492</v>
      </c>
      <c r="L73" s="1154">
        <f t="shared" si="20"/>
        <v>12467</v>
      </c>
      <c r="N73"/>
      <c r="R73" s="611"/>
      <c r="S73" s="45"/>
      <c r="T73" s="43"/>
      <c r="AA73" s="176"/>
      <c r="AB73" s="43"/>
      <c r="CA73" s="45"/>
      <c r="CE73" s="43"/>
    </row>
    <row r="74" spans="1:83" x14ac:dyDescent="0.3">
      <c r="A74" s="573" t="s">
        <v>173</v>
      </c>
      <c r="B74" s="573" t="s">
        <v>92</v>
      </c>
      <c r="D74" s="829">
        <f t="shared" si="12"/>
        <v>2876.3342333333335</v>
      </c>
      <c r="E74" s="829">
        <f t="shared" si="13"/>
        <v>3062.3342333333335</v>
      </c>
      <c r="F74" s="829">
        <f t="shared" si="14"/>
        <v>2962.0009000000005</v>
      </c>
      <c r="G74" s="829">
        <f t="shared" si="15"/>
        <v>2435</v>
      </c>
      <c r="H74" s="829">
        <f t="shared" si="16"/>
        <v>1850</v>
      </c>
      <c r="I74" s="829">
        <f t="shared" si="17"/>
        <v>1419.3333333333333</v>
      </c>
      <c r="J74" s="910">
        <f t="shared" si="18"/>
        <v>1333</v>
      </c>
      <c r="K74" s="910">
        <f t="shared" si="19"/>
        <v>1427.6666666666667</v>
      </c>
      <c r="L74" s="1154">
        <f t="shared" si="20"/>
        <v>1550.6666666666667</v>
      </c>
      <c r="N74"/>
      <c r="R74" s="611"/>
      <c r="S74" s="45"/>
      <c r="T74" s="43"/>
      <c r="AA74" s="176"/>
      <c r="AB74" s="43"/>
      <c r="CA74" s="45"/>
      <c r="CE74" s="43"/>
    </row>
    <row r="75" spans="1:83" x14ac:dyDescent="0.3">
      <c r="A75" s="573" t="s">
        <v>173</v>
      </c>
      <c r="B75" s="573" t="s">
        <v>93</v>
      </c>
      <c r="D75" s="829">
        <f t="shared" si="12"/>
        <v>302.33313333333336</v>
      </c>
      <c r="E75" s="829">
        <f t="shared" si="13"/>
        <v>385.66646666666674</v>
      </c>
      <c r="F75" s="829">
        <f t="shared" si="14"/>
        <v>402.66646666666674</v>
      </c>
      <c r="G75" s="829">
        <f t="shared" si="15"/>
        <v>304.66666666666669</v>
      </c>
      <c r="H75" s="829">
        <f t="shared" si="16"/>
        <v>284.33333333333331</v>
      </c>
      <c r="I75" s="829">
        <f t="shared" si="17"/>
        <v>337.33333333333331</v>
      </c>
      <c r="J75" s="910">
        <f t="shared" si="18"/>
        <v>646.33333333333337</v>
      </c>
      <c r="K75" s="910">
        <f t="shared" si="19"/>
        <v>1359.3333333333333</v>
      </c>
      <c r="L75" s="1154">
        <f t="shared" si="20"/>
        <v>2076</v>
      </c>
      <c r="N75"/>
      <c r="R75" s="611"/>
      <c r="S75" s="45"/>
      <c r="T75" s="43"/>
      <c r="AA75" s="176"/>
      <c r="AB75" s="43"/>
      <c r="CA75" s="45"/>
      <c r="CE75" s="43"/>
    </row>
    <row r="76" spans="1:83" x14ac:dyDescent="0.3">
      <c r="A76" s="573" t="s">
        <v>173</v>
      </c>
      <c r="B76" s="573" t="s">
        <v>94</v>
      </c>
      <c r="D76" s="829">
        <f t="shared" si="12"/>
        <v>1309.3326333333332</v>
      </c>
      <c r="E76" s="829">
        <f t="shared" si="13"/>
        <v>1384.9993000000002</v>
      </c>
      <c r="F76" s="829">
        <f t="shared" si="14"/>
        <v>1442.9993000000002</v>
      </c>
      <c r="G76" s="829">
        <f t="shared" si="15"/>
        <v>1521.6666666666667</v>
      </c>
      <c r="H76" s="829">
        <f t="shared" si="16"/>
        <v>1540.3333333333333</v>
      </c>
      <c r="I76" s="829">
        <f t="shared" si="17"/>
        <v>1498</v>
      </c>
      <c r="J76" s="910">
        <f t="shared" si="18"/>
        <v>1096.6666666666667</v>
      </c>
      <c r="K76" s="910">
        <f t="shared" si="19"/>
        <v>945.66666666666663</v>
      </c>
      <c r="L76" s="1154">
        <f t="shared" si="20"/>
        <v>909.66666666666663</v>
      </c>
      <c r="N76"/>
      <c r="R76" s="611"/>
      <c r="S76" s="45"/>
      <c r="T76" s="43"/>
      <c r="AA76" s="176"/>
      <c r="AB76" s="43"/>
      <c r="CA76" s="45"/>
      <c r="CE76" s="43"/>
    </row>
    <row r="77" spans="1:83" x14ac:dyDescent="0.3">
      <c r="A77" s="573" t="s">
        <v>173</v>
      </c>
      <c r="B77" s="573" t="s">
        <v>95</v>
      </c>
      <c r="D77" s="829">
        <f t="shared" si="12"/>
        <v>6244.7804333333333</v>
      </c>
      <c r="E77" s="829">
        <f t="shared" si="13"/>
        <v>6161.6637666666675</v>
      </c>
      <c r="F77" s="829">
        <f t="shared" si="14"/>
        <v>5483.9971000000005</v>
      </c>
      <c r="G77" s="829">
        <f t="shared" si="15"/>
        <v>4488.666666666667</v>
      </c>
      <c r="H77" s="829">
        <f t="shared" si="16"/>
        <v>3308.6666666666665</v>
      </c>
      <c r="I77" s="829">
        <f t="shared" si="17"/>
        <v>2854</v>
      </c>
      <c r="J77" s="910">
        <f t="shared" si="18"/>
        <v>2854.6666666666665</v>
      </c>
      <c r="K77" s="910">
        <f t="shared" si="19"/>
        <v>3216.6666666666665</v>
      </c>
      <c r="L77" s="1154">
        <f t="shared" si="20"/>
        <v>3461.3333333333335</v>
      </c>
      <c r="N77"/>
      <c r="R77" s="611"/>
      <c r="S77" s="45"/>
      <c r="T77" s="43"/>
      <c r="AA77" s="176"/>
      <c r="AB77" s="43"/>
      <c r="CA77" s="45"/>
      <c r="CE77" s="43"/>
    </row>
    <row r="78" spans="1:83" x14ac:dyDescent="0.3">
      <c r="A78" s="573" t="s">
        <v>173</v>
      </c>
      <c r="B78" s="573" t="s">
        <v>96</v>
      </c>
      <c r="D78" s="829">
        <f t="shared" si="12"/>
        <v>5874.675033333333</v>
      </c>
      <c r="E78" s="829">
        <f t="shared" si="13"/>
        <v>6518.008366666666</v>
      </c>
      <c r="F78" s="829">
        <f t="shared" si="14"/>
        <v>6862.675033333333</v>
      </c>
      <c r="G78" s="829">
        <f t="shared" si="15"/>
        <v>7070</v>
      </c>
      <c r="H78" s="829">
        <f t="shared" si="16"/>
        <v>6027.333333333333</v>
      </c>
      <c r="I78" s="829">
        <f t="shared" si="17"/>
        <v>5570.666666666667</v>
      </c>
      <c r="J78" s="910">
        <f t="shared" si="18"/>
        <v>5154.333333333333</v>
      </c>
      <c r="K78" s="910">
        <f t="shared" si="19"/>
        <v>6027.666666666667</v>
      </c>
      <c r="L78" s="1154">
        <f t="shared" si="20"/>
        <v>6662.666666666667</v>
      </c>
      <c r="N78"/>
      <c r="R78" s="611"/>
      <c r="S78" s="45"/>
      <c r="T78" s="43"/>
      <c r="AA78" s="176"/>
      <c r="AB78" s="43"/>
      <c r="CA78" s="45"/>
      <c r="CE78" s="43"/>
    </row>
    <row r="79" spans="1:83" x14ac:dyDescent="0.3">
      <c r="A79" s="573" t="s">
        <v>174</v>
      </c>
      <c r="B79" s="573" t="s">
        <v>97</v>
      </c>
      <c r="D79" s="829">
        <f t="shared" si="12"/>
        <v>27859.333333333332</v>
      </c>
      <c r="E79" s="829">
        <f t="shared" si="13"/>
        <v>30727.333333333332</v>
      </c>
      <c r="F79" s="829">
        <f t="shared" si="14"/>
        <v>32141</v>
      </c>
      <c r="G79" s="829">
        <f t="shared" si="15"/>
        <v>33272.666666666664</v>
      </c>
      <c r="H79" s="829">
        <f t="shared" si="16"/>
        <v>32147.66</v>
      </c>
      <c r="I79" s="829">
        <f t="shared" si="17"/>
        <v>29521.66</v>
      </c>
      <c r="J79" s="910">
        <f t="shared" si="18"/>
        <v>27609.66</v>
      </c>
      <c r="K79" s="910">
        <f t="shared" si="19"/>
        <v>28320.333333333332</v>
      </c>
      <c r="L79" s="1154">
        <f t="shared" si="20"/>
        <v>31474</v>
      </c>
      <c r="N79"/>
      <c r="R79" s="611"/>
      <c r="S79" s="45"/>
      <c r="T79" s="43"/>
      <c r="AA79" s="176"/>
      <c r="AB79" s="43"/>
      <c r="CA79" s="45"/>
      <c r="CE79" s="43"/>
    </row>
    <row r="80" spans="1:83" x14ac:dyDescent="0.3">
      <c r="A80" s="573" t="s">
        <v>174</v>
      </c>
      <c r="B80" s="573" t="s">
        <v>98</v>
      </c>
      <c r="D80" s="829">
        <f t="shared" si="12"/>
        <v>5943.333333333333</v>
      </c>
      <c r="E80" s="829">
        <f t="shared" si="13"/>
        <v>6377.666666666667</v>
      </c>
      <c r="F80" s="829">
        <f t="shared" si="14"/>
        <v>6285</v>
      </c>
      <c r="G80" s="829">
        <f t="shared" si="15"/>
        <v>6444.666666666667</v>
      </c>
      <c r="H80" s="829">
        <f t="shared" si="16"/>
        <v>6904.666666666667</v>
      </c>
      <c r="I80" s="829">
        <f t="shared" si="17"/>
        <v>7273</v>
      </c>
      <c r="J80" s="910">
        <f t="shared" si="18"/>
        <v>7556</v>
      </c>
      <c r="K80" s="910">
        <f t="shared" si="19"/>
        <v>8047</v>
      </c>
      <c r="L80" s="1154">
        <f t="shared" si="20"/>
        <v>8596.3333333333339</v>
      </c>
      <c r="N80"/>
      <c r="R80" s="611"/>
      <c r="S80" s="45"/>
      <c r="T80" s="43"/>
      <c r="AA80" s="176"/>
      <c r="AB80" s="43"/>
      <c r="CA80" s="45"/>
      <c r="CE80" s="43"/>
    </row>
    <row r="81" spans="1:84" x14ac:dyDescent="0.3">
      <c r="A81" s="573" t="s">
        <v>174</v>
      </c>
      <c r="B81" s="573" t="s">
        <v>99</v>
      </c>
      <c r="D81" s="829">
        <f t="shared" si="12"/>
        <v>2836</v>
      </c>
      <c r="E81" s="829">
        <f t="shared" si="13"/>
        <v>2910</v>
      </c>
      <c r="F81" s="829">
        <f t="shared" si="14"/>
        <v>2572.3333333333335</v>
      </c>
      <c r="G81" s="829">
        <f t="shared" si="15"/>
        <v>2116</v>
      </c>
      <c r="H81" s="829">
        <f t="shared" si="16"/>
        <v>1765.3333333333333</v>
      </c>
      <c r="I81" s="829">
        <f t="shared" si="17"/>
        <v>1576.3333333333333</v>
      </c>
      <c r="J81" s="910">
        <f t="shared" si="18"/>
        <v>1314.6666666666667</v>
      </c>
      <c r="K81" s="910">
        <f t="shared" si="19"/>
        <v>1126</v>
      </c>
      <c r="L81" s="1154">
        <f t="shared" si="20"/>
        <v>1148.9966666666667</v>
      </c>
      <c r="N81"/>
      <c r="R81" s="611"/>
      <c r="S81" s="45"/>
      <c r="T81" s="43"/>
      <c r="AA81" s="176"/>
      <c r="AB81" s="43"/>
      <c r="CA81" s="45"/>
      <c r="CE81" s="43"/>
    </row>
    <row r="82" spans="1:84" x14ac:dyDescent="0.3">
      <c r="A82" s="573" t="s">
        <v>174</v>
      </c>
      <c r="B82" s="573" t="s">
        <v>100</v>
      </c>
      <c r="D82" s="829">
        <f t="shared" si="12"/>
        <v>2122.0034666666666</v>
      </c>
      <c r="E82" s="829">
        <f t="shared" si="13"/>
        <v>2391.0035666666668</v>
      </c>
      <c r="F82" s="829">
        <f t="shared" si="14"/>
        <v>2731.6702333333337</v>
      </c>
      <c r="G82" s="829">
        <f t="shared" si="15"/>
        <v>2994.5000999999997</v>
      </c>
      <c r="H82" s="829">
        <f t="shared" si="16"/>
        <v>2915.5</v>
      </c>
      <c r="I82" s="829">
        <f t="shared" si="17"/>
        <v>2861.5</v>
      </c>
      <c r="J82" s="910">
        <f t="shared" si="18"/>
        <v>2803</v>
      </c>
      <c r="K82" s="910">
        <f t="shared" si="19"/>
        <v>2383</v>
      </c>
      <c r="L82" s="1154">
        <f t="shared" si="20"/>
        <v>1988</v>
      </c>
      <c r="N82"/>
      <c r="R82" s="611"/>
      <c r="S82" s="45"/>
      <c r="T82" s="43"/>
      <c r="AA82" s="176"/>
      <c r="AB82" s="43"/>
      <c r="CA82" s="45"/>
      <c r="CE82" s="43"/>
    </row>
    <row r="83" spans="1:84" x14ac:dyDescent="0.3">
      <c r="A83" s="573" t="s">
        <v>174</v>
      </c>
      <c r="B83" s="573" t="s">
        <v>101</v>
      </c>
      <c r="D83" s="829">
        <f t="shared" si="12"/>
        <v>7141.666666666667</v>
      </c>
      <c r="E83" s="829">
        <f t="shared" si="13"/>
        <v>7078</v>
      </c>
      <c r="F83" s="829">
        <f t="shared" si="14"/>
        <v>6529</v>
      </c>
      <c r="G83" s="829">
        <f t="shared" si="15"/>
        <v>5881.333333333333</v>
      </c>
      <c r="H83" s="829">
        <f t="shared" si="16"/>
        <v>5380</v>
      </c>
      <c r="I83" s="829">
        <f t="shared" si="17"/>
        <v>4429.666666666667</v>
      </c>
      <c r="J83" s="910">
        <f t="shared" si="18"/>
        <v>3417.6666666666665</v>
      </c>
      <c r="K83" s="910">
        <f t="shared" si="19"/>
        <v>2509</v>
      </c>
      <c r="L83" s="1154">
        <f t="shared" si="20"/>
        <v>2637</v>
      </c>
      <c r="N83"/>
      <c r="R83" s="611"/>
      <c r="S83" s="612"/>
      <c r="T83" s="178"/>
      <c r="U83" s="45"/>
      <c r="AB83" s="43"/>
      <c r="AC83" s="176"/>
      <c r="CB83" s="43"/>
      <c r="CF83" s="45"/>
    </row>
    <row r="84" spans="1:84" x14ac:dyDescent="0.3">
      <c r="A84" s="573" t="s">
        <v>174</v>
      </c>
      <c r="B84" s="573" t="s">
        <v>103</v>
      </c>
      <c r="D84" s="829">
        <f t="shared" ref="D84:D85" si="21">AVERAGE(E25:G25)</f>
        <v>9575.1666666666661</v>
      </c>
      <c r="E84" s="829">
        <f t="shared" ref="E84:E85" si="22">AVERAGE(F25:H25)</f>
        <v>10532.166666666666</v>
      </c>
      <c r="F84" s="829">
        <f t="shared" ref="F84:F85" si="23">AVERAGE(G25:I25)</f>
        <v>9968.5</v>
      </c>
      <c r="G84" s="829">
        <f t="shared" ref="G84:G85" si="24">AVERAGE(H25:J25)</f>
        <v>11363.333333333334</v>
      </c>
      <c r="H84" s="829">
        <f t="shared" ref="H84:H85" si="25">AVERAGE(I25:K25)</f>
        <v>11346.666666666666</v>
      </c>
      <c r="I84" s="829">
        <f t="shared" ref="I84:I85" si="26">AVERAGE(J25:L25)</f>
        <v>12149</v>
      </c>
      <c r="J84" s="910">
        <f t="shared" ref="J84:J85" si="27">AVERAGE(K25:M25)</f>
        <v>11198.666666666666</v>
      </c>
      <c r="K84" s="910">
        <f t="shared" si="19"/>
        <v>12129.333333333334</v>
      </c>
      <c r="L84" s="1154">
        <f t="shared" si="20"/>
        <v>13539.666666666666</v>
      </c>
      <c r="N84"/>
      <c r="R84" s="611"/>
      <c r="S84" s="612"/>
      <c r="T84" s="178"/>
      <c r="U84" s="45"/>
      <c r="AB84" s="43"/>
      <c r="AC84" s="176"/>
      <c r="CB84" s="43"/>
      <c r="CF84" s="45"/>
    </row>
    <row r="85" spans="1:84" x14ac:dyDescent="0.3">
      <c r="A85" s="573" t="s">
        <v>174</v>
      </c>
      <c r="B85" s="573" t="s">
        <v>104</v>
      </c>
      <c r="D85" s="829">
        <f t="shared" si="21"/>
        <v>6901.6671999999999</v>
      </c>
      <c r="E85" s="829">
        <f t="shared" si="22"/>
        <v>6854.1671999999999</v>
      </c>
      <c r="F85" s="829">
        <f t="shared" si="23"/>
        <v>7066.0005333333329</v>
      </c>
      <c r="G85" s="829">
        <f t="shared" si="24"/>
        <v>7364.333333333333</v>
      </c>
      <c r="H85" s="829">
        <f t="shared" si="25"/>
        <v>7538.833333333333</v>
      </c>
      <c r="I85" s="829">
        <f t="shared" si="26"/>
        <v>7287.666666666667</v>
      </c>
      <c r="J85" s="910">
        <f t="shared" si="27"/>
        <v>6761.166666666667</v>
      </c>
      <c r="K85" s="910">
        <f t="shared" si="19"/>
        <v>6887.666666666667</v>
      </c>
      <c r="L85" s="1154">
        <f t="shared" si="20"/>
        <v>7106</v>
      </c>
      <c r="N85"/>
      <c r="R85" s="611"/>
      <c r="S85" s="612"/>
      <c r="T85" s="178"/>
      <c r="U85" s="45"/>
      <c r="AB85" s="43"/>
      <c r="AC85" s="176"/>
      <c r="CB85" s="43"/>
      <c r="CF85" s="45"/>
    </row>
    <row r="86" spans="1:84" ht="17.25" thickBot="1" x14ac:dyDescent="0.35">
      <c r="A86" s="578" t="s">
        <v>174</v>
      </c>
      <c r="B86" s="578" t="s">
        <v>102</v>
      </c>
      <c r="D86" s="911">
        <f t="shared" ref="D86:J86" si="28">AVERAGE(E27:G27)</f>
        <v>8034.666666666667</v>
      </c>
      <c r="E86" s="911">
        <f t="shared" si="28"/>
        <v>9230</v>
      </c>
      <c r="F86" s="911">
        <f t="shared" si="28"/>
        <v>9252.3333333333339</v>
      </c>
      <c r="G86" s="911">
        <f t="shared" si="28"/>
        <v>9237.6666666666661</v>
      </c>
      <c r="H86" s="911">
        <f t="shared" si="28"/>
        <v>7908.333333333333</v>
      </c>
      <c r="I86" s="911">
        <f t="shared" si="28"/>
        <v>7285.333333333333</v>
      </c>
      <c r="J86" s="912">
        <f t="shared" si="28"/>
        <v>6765.666666666667</v>
      </c>
      <c r="K86" s="912">
        <f t="shared" si="19"/>
        <v>7809.666666666667</v>
      </c>
      <c r="L86" s="1155">
        <f t="shared" si="20"/>
        <v>8807.3333333333339</v>
      </c>
      <c r="N86"/>
      <c r="R86" s="611"/>
      <c r="S86" s="612"/>
      <c r="T86" s="178"/>
      <c r="U86" s="45"/>
      <c r="AB86" s="43"/>
      <c r="AC86" s="176"/>
      <c r="CB86" s="43"/>
      <c r="CF86" s="45"/>
    </row>
  </sheetData>
  <mergeCells count="9">
    <mergeCell ref="AD5:AF5"/>
    <mergeCell ref="Y7:AA7"/>
    <mergeCell ref="C28:J28"/>
    <mergeCell ref="D64:L64"/>
    <mergeCell ref="C3:M3"/>
    <mergeCell ref="Q3:S3"/>
    <mergeCell ref="Y5:AA5"/>
    <mergeCell ref="B39:L39"/>
    <mergeCell ref="C31:O31"/>
  </mergeCells>
  <pageMargins left="0.25" right="0.25" top="0.75" bottom="0.75" header="0.3" footer="0.3"/>
  <pageSetup scale="30" fitToHeight="0" orientation="landscape" r:id="rId1"/>
  <headerFooter>
    <oddFooter>&amp;L&amp;F - &amp;A&amp;RPage &amp;P of &amp;N  &amp;D</oddFooter>
  </headerFooter>
  <ignoredErrors>
    <ignoredError sqref="D66:J83 D84:J85"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C17ED-4CEE-49FC-9289-D5540C2701AC}">
  <sheetPr>
    <tabColor theme="8" tint="0.39997558519241921"/>
    <pageSetUpPr fitToPage="1"/>
  </sheetPr>
  <dimension ref="A1:CE21"/>
  <sheetViews>
    <sheetView workbookViewId="0">
      <selection activeCell="M11" sqref="M11"/>
    </sheetView>
  </sheetViews>
  <sheetFormatPr defaultColWidth="9.140625" defaultRowHeight="16.5" x14ac:dyDescent="0.3"/>
  <cols>
    <col min="1" max="2" width="14.140625" style="43" customWidth="1"/>
    <col min="3" max="6" width="14.140625" style="176" customWidth="1"/>
    <col min="7" max="11" width="14.140625" style="178" customWidth="1"/>
    <col min="12" max="12" width="2.5703125" style="43" customWidth="1"/>
    <col min="13" max="13" width="22.28515625" style="176" customWidth="1"/>
    <col min="14" max="14" width="22.28515625" style="43" customWidth="1"/>
    <col min="15" max="15" width="3.42578125" style="43" customWidth="1"/>
    <col min="16" max="16" width="21.28515625" style="43" customWidth="1"/>
    <col min="17" max="17" width="3.5703125" style="43" customWidth="1"/>
    <col min="18" max="18" width="23.5703125" style="43" customWidth="1"/>
    <col min="19" max="19" width="3.85546875" style="43" customWidth="1"/>
    <col min="20" max="22" width="13.42578125" style="43" customWidth="1"/>
    <col min="23" max="78" width="9.140625" style="43"/>
    <col min="79" max="79" width="0" style="43" hidden="1" customWidth="1"/>
    <col min="80" max="83" width="0" style="45" hidden="1" customWidth="1"/>
    <col min="84" max="16384" width="9.140625" style="43"/>
  </cols>
  <sheetData>
    <row r="1" spans="1:22" ht="37.5" customHeight="1" x14ac:dyDescent="0.4">
      <c r="A1" s="172" t="s">
        <v>477</v>
      </c>
      <c r="B1" s="172"/>
      <c r="C1" s="173"/>
      <c r="D1" s="173"/>
      <c r="E1" s="43"/>
      <c r="F1" s="43"/>
      <c r="G1" s="45"/>
      <c r="H1" s="45"/>
      <c r="I1" s="45"/>
      <c r="J1" s="45"/>
      <c r="K1" s="45"/>
      <c r="M1" s="43"/>
    </row>
    <row r="2" spans="1:22" ht="18" x14ac:dyDescent="0.35">
      <c r="A2" s="43" t="s">
        <v>478</v>
      </c>
      <c r="B2" s="174"/>
      <c r="C2" s="173"/>
      <c r="D2" s="173"/>
      <c r="E2" s="43"/>
      <c r="F2" s="43"/>
      <c r="G2" s="45"/>
      <c r="H2" s="45"/>
      <c r="I2" s="45"/>
      <c r="J2" s="45"/>
      <c r="K2" s="45"/>
      <c r="M2" s="43"/>
    </row>
    <row r="3" spans="1:22" ht="18" thickBot="1" x14ac:dyDescent="0.4">
      <c r="B3" s="46"/>
      <c r="C3" s="173"/>
      <c r="D3" s="173"/>
      <c r="E3" s="43"/>
      <c r="F3" s="43"/>
      <c r="G3" s="45"/>
      <c r="H3" s="45"/>
      <c r="I3" s="45"/>
      <c r="J3" s="45"/>
      <c r="K3" s="45"/>
      <c r="M3" s="43"/>
    </row>
    <row r="4" spans="1:22" ht="17.25" customHeight="1" x14ac:dyDescent="0.3">
      <c r="B4" s="173"/>
      <c r="C4" s="1376" t="s">
        <v>369</v>
      </c>
      <c r="D4" s="1377"/>
      <c r="E4" s="1377"/>
      <c r="F4" s="1377"/>
      <c r="G4" s="1377"/>
      <c r="H4" s="1377"/>
      <c r="I4" s="1377"/>
      <c r="J4" s="1377"/>
      <c r="K4" s="1377"/>
      <c r="M4" s="1367" t="s">
        <v>370</v>
      </c>
      <c r="N4" s="1368"/>
    </row>
    <row r="5" spans="1:22" ht="54.75" customHeight="1" thickBot="1" x14ac:dyDescent="0.4">
      <c r="B5" s="175"/>
      <c r="C5" s="1376"/>
      <c r="D5" s="1377"/>
      <c r="E5" s="1377"/>
      <c r="F5" s="1377"/>
      <c r="G5" s="1377"/>
      <c r="H5" s="1377"/>
      <c r="I5" s="1377"/>
      <c r="J5" s="1377"/>
      <c r="K5" s="1377"/>
      <c r="M5" s="1369"/>
      <c r="N5" s="1370"/>
    </row>
    <row r="6" spans="1:22" ht="17.25" thickBot="1" x14ac:dyDescent="0.35"/>
    <row r="7" spans="1:22" ht="81" customHeight="1" thickBot="1" x14ac:dyDescent="0.4">
      <c r="A7" s="179" t="s">
        <v>169</v>
      </c>
      <c r="B7" s="541" t="s">
        <v>0</v>
      </c>
      <c r="C7" s="551">
        <v>2016</v>
      </c>
      <c r="D7" s="551">
        <v>2017</v>
      </c>
      <c r="E7" s="551">
        <v>2018</v>
      </c>
      <c r="F7" s="551">
        <v>2019</v>
      </c>
      <c r="G7" s="551">
        <v>2020</v>
      </c>
      <c r="H7" s="551">
        <v>2021</v>
      </c>
      <c r="I7" s="551">
        <v>2022</v>
      </c>
      <c r="J7" s="551">
        <v>2023</v>
      </c>
      <c r="K7" s="1095">
        <v>2024</v>
      </c>
      <c r="L7" s="542"/>
      <c r="M7" s="181" t="s">
        <v>666</v>
      </c>
      <c r="N7" s="182" t="s">
        <v>371</v>
      </c>
      <c r="P7" s="182" t="s">
        <v>597</v>
      </c>
      <c r="R7" s="183" t="s">
        <v>372</v>
      </c>
      <c r="T7" s="1371" t="s">
        <v>373</v>
      </c>
      <c r="U7" s="1372"/>
      <c r="V7" s="1373"/>
    </row>
    <row r="8" spans="1:22" ht="21" customHeight="1" thickBot="1" x14ac:dyDescent="0.4">
      <c r="B8" s="186"/>
      <c r="C8" s="187"/>
      <c r="D8" s="187"/>
      <c r="E8" s="188"/>
      <c r="F8" s="188"/>
      <c r="G8" s="543"/>
      <c r="H8" s="543"/>
      <c r="I8" s="543"/>
      <c r="J8" s="543"/>
      <c r="K8" s="543"/>
      <c r="M8" s="187"/>
      <c r="N8" s="189"/>
      <c r="P8" s="544"/>
      <c r="R8" s="545">
        <f>'2-Assumptions'!I20</f>
        <v>2531789.12</v>
      </c>
      <c r="T8" s="190"/>
      <c r="U8" s="546"/>
      <c r="V8" s="191"/>
    </row>
    <row r="9" spans="1:22" x14ac:dyDescent="0.3">
      <c r="A9" s="43" t="s">
        <v>46</v>
      </c>
      <c r="B9" s="186" t="s">
        <v>73</v>
      </c>
      <c r="C9" s="192">
        <f>'7e-Research_RawData'!K31</f>
        <v>55547598</v>
      </c>
      <c r="D9" s="192">
        <f>'7e-Research_RawData'!L31</f>
        <v>61749118</v>
      </c>
      <c r="E9" s="192">
        <f>'7e-Research_RawData'!M31</f>
        <v>58064919</v>
      </c>
      <c r="F9" s="193">
        <f>'7e-Research_RawData'!N31</f>
        <v>59854163</v>
      </c>
      <c r="G9" s="193">
        <f>'7e-Research_RawData'!O31</f>
        <v>59720488</v>
      </c>
      <c r="H9" s="193">
        <f>'7e-Research_RawData'!P31</f>
        <v>47149193</v>
      </c>
      <c r="I9" s="193">
        <f>'7e-Research_RawData'!Q31</f>
        <v>72032763</v>
      </c>
      <c r="J9" s="193">
        <f>'7e-Research_RawData'!R31</f>
        <v>102640292</v>
      </c>
      <c r="K9" s="1096">
        <f>'7e-Research_RawData'!S31</f>
        <v>102042800</v>
      </c>
      <c r="M9" s="1097">
        <f>ROUND(AVERAGE(I9:K9),0)</f>
        <v>92238618</v>
      </c>
      <c r="N9" s="547">
        <f>M9/$M$12</f>
        <v>0.14640742114274422</v>
      </c>
      <c r="P9" s="796">
        <v>0.25</v>
      </c>
      <c r="T9" s="190" t="s">
        <v>73</v>
      </c>
      <c r="U9" s="548">
        <f>P9</f>
        <v>0.25</v>
      </c>
      <c r="V9" s="191">
        <f>R8*U9</f>
        <v>632947.28</v>
      </c>
    </row>
    <row r="10" spans="1:22" x14ac:dyDescent="0.3">
      <c r="A10" s="43" t="s">
        <v>46</v>
      </c>
      <c r="B10" s="186" t="s">
        <v>82</v>
      </c>
      <c r="C10" s="192">
        <f>'7e-Research_RawData'!K32</f>
        <v>99166598</v>
      </c>
      <c r="D10" s="192">
        <f>'7e-Research_RawData'!L32</f>
        <v>96206489</v>
      </c>
      <c r="E10" s="192">
        <f>'7e-Research_RawData'!M32</f>
        <v>90106590</v>
      </c>
      <c r="F10" s="193">
        <f>'7e-Research_RawData'!N32</f>
        <v>92482993</v>
      </c>
      <c r="G10" s="193">
        <f>'7e-Research_RawData'!O32</f>
        <v>101588223</v>
      </c>
      <c r="H10" s="193">
        <f>'7e-Research_RawData'!P32</f>
        <v>114133904</v>
      </c>
      <c r="I10" s="193">
        <f>'7e-Research_RawData'!Q32</f>
        <v>149266392</v>
      </c>
      <c r="J10" s="193">
        <f>'7e-Research_RawData'!R32</f>
        <v>144916625</v>
      </c>
      <c r="K10" s="1096">
        <f>'7e-Research_RawData'!S32</f>
        <v>155529391</v>
      </c>
      <c r="M10" s="1097">
        <f t="shared" ref="M10:M11" si="0">ROUND(AVERAGE(I10:K10),0)</f>
        <v>149904136</v>
      </c>
      <c r="N10" s="547">
        <f>M10/$M$12</f>
        <v>0.23793806158708064</v>
      </c>
      <c r="P10" s="796">
        <v>0.375</v>
      </c>
      <c r="T10" s="190" t="s">
        <v>82</v>
      </c>
      <c r="U10" s="548">
        <f>P10</f>
        <v>0.375</v>
      </c>
      <c r="V10" s="191">
        <f>R8*U10</f>
        <v>949420.92</v>
      </c>
    </row>
    <row r="11" spans="1:22" ht="17.25" thickBot="1" x14ac:dyDescent="0.35">
      <c r="A11" s="43" t="s">
        <v>46</v>
      </c>
      <c r="B11" s="186" t="s">
        <v>83</v>
      </c>
      <c r="C11" s="192">
        <f>'7e-Research_RawData'!K33</f>
        <v>230797600</v>
      </c>
      <c r="D11" s="192">
        <f>'7e-Research_RawData'!L33</f>
        <v>234963936</v>
      </c>
      <c r="E11" s="192">
        <f>'7e-Research_RawData'!M33</f>
        <v>246131025</v>
      </c>
      <c r="F11" s="193">
        <f>'7e-Research_RawData'!N33</f>
        <v>235241320</v>
      </c>
      <c r="G11" s="193">
        <f>'7e-Research_RawData'!O33</f>
        <v>275469481</v>
      </c>
      <c r="H11" s="193">
        <f>'7e-Research_RawData'!P33</f>
        <v>425411007</v>
      </c>
      <c r="I11" s="193">
        <f>'7e-Research_RawData'!Q33</f>
        <v>439477517</v>
      </c>
      <c r="J11" s="193">
        <f>'7e-Research_RawData'!R33</f>
        <v>316701691</v>
      </c>
      <c r="K11" s="1096">
        <f>'7e-Research_RawData'!S33</f>
        <v>407432338</v>
      </c>
      <c r="M11" s="1097">
        <f t="shared" si="0"/>
        <v>387870515</v>
      </c>
      <c r="N11" s="547">
        <f>M11/$M$12</f>
        <v>0.61565451727017517</v>
      </c>
      <c r="P11" s="796">
        <v>0.375</v>
      </c>
      <c r="T11" s="190" t="s">
        <v>83</v>
      </c>
      <c r="U11" s="548">
        <f>P11</f>
        <v>0.375</v>
      </c>
      <c r="V11" s="191">
        <f>R8*U11</f>
        <v>949420.92</v>
      </c>
    </row>
    <row r="12" spans="1:22" ht="31.7" customHeight="1" thickBot="1" x14ac:dyDescent="0.4">
      <c r="A12" s="1374" t="s">
        <v>170</v>
      </c>
      <c r="B12" s="1375"/>
      <c r="C12" s="194">
        <f t="shared" ref="C12:I12" si="1">SUM(C9:C11)</f>
        <v>385511796</v>
      </c>
      <c r="D12" s="194">
        <f t="shared" si="1"/>
        <v>392919543</v>
      </c>
      <c r="E12" s="194">
        <f t="shared" si="1"/>
        <v>394302534</v>
      </c>
      <c r="F12" s="194">
        <f t="shared" si="1"/>
        <v>387578476</v>
      </c>
      <c r="G12" s="195">
        <f t="shared" si="1"/>
        <v>436778192</v>
      </c>
      <c r="H12" s="195">
        <f t="shared" si="1"/>
        <v>586694104</v>
      </c>
      <c r="I12" s="195">
        <f t="shared" si="1"/>
        <v>660776672</v>
      </c>
      <c r="J12" s="195">
        <f t="shared" ref="J12:K12" si="2">SUM(J9:J11)</f>
        <v>564258608</v>
      </c>
      <c r="K12" s="195">
        <f t="shared" si="2"/>
        <v>665004529</v>
      </c>
      <c r="M12" s="196">
        <f>SUM(M9:M11)</f>
        <v>630013269</v>
      </c>
      <c r="N12" s="197">
        <f>M12/$M$12</f>
        <v>1</v>
      </c>
      <c r="P12" s="549">
        <f>N12</f>
        <v>1</v>
      </c>
      <c r="T12" s="184" t="s">
        <v>171</v>
      </c>
      <c r="U12" s="550">
        <f>P12</f>
        <v>1</v>
      </c>
      <c r="V12" s="185">
        <f>R8*U12</f>
        <v>2531789.12</v>
      </c>
    </row>
    <row r="15" spans="1:22" x14ac:dyDescent="0.3">
      <c r="B15"/>
      <c r="C15"/>
      <c r="D15"/>
      <c r="E15"/>
      <c r="F15"/>
      <c r="G15"/>
      <c r="H15"/>
      <c r="I15"/>
      <c r="J15"/>
      <c r="K15"/>
    </row>
    <row r="16" spans="1:22" x14ac:dyDescent="0.3">
      <c r="B16"/>
      <c r="C16"/>
      <c r="D16"/>
      <c r="E16"/>
      <c r="F16"/>
      <c r="G16"/>
      <c r="H16"/>
      <c r="I16"/>
      <c r="J16"/>
      <c r="K16"/>
    </row>
    <row r="17" spans="2:11" x14ac:dyDescent="0.3">
      <c r="B17"/>
      <c r="C17"/>
      <c r="D17"/>
      <c r="E17"/>
      <c r="F17"/>
      <c r="G17"/>
      <c r="H17"/>
      <c r="I17"/>
      <c r="J17"/>
      <c r="K17"/>
    </row>
    <row r="18" spans="2:11" x14ac:dyDescent="0.3">
      <c r="B18"/>
      <c r="C18"/>
      <c r="D18"/>
      <c r="E18"/>
      <c r="F18"/>
      <c r="G18"/>
      <c r="H18"/>
      <c r="I18"/>
      <c r="J18"/>
      <c r="K18"/>
    </row>
    <row r="19" spans="2:11" x14ac:dyDescent="0.3">
      <c r="B19"/>
      <c r="C19"/>
      <c r="D19"/>
      <c r="E19"/>
      <c r="F19"/>
      <c r="G19"/>
      <c r="H19"/>
      <c r="I19"/>
      <c r="J19"/>
      <c r="K19"/>
    </row>
    <row r="20" spans="2:11" x14ac:dyDescent="0.3">
      <c r="B20"/>
      <c r="C20"/>
      <c r="D20"/>
      <c r="E20"/>
      <c r="F20"/>
      <c r="G20"/>
      <c r="H20"/>
      <c r="I20"/>
      <c r="J20"/>
      <c r="K20"/>
    </row>
    <row r="21" spans="2:11" x14ac:dyDescent="0.3">
      <c r="B21"/>
      <c r="C21"/>
      <c r="D21"/>
      <c r="E21"/>
      <c r="F21"/>
      <c r="G21"/>
      <c r="H21"/>
      <c r="I21"/>
      <c r="J21"/>
      <c r="K21"/>
    </row>
  </sheetData>
  <mergeCells count="4">
    <mergeCell ref="M4:N5"/>
    <mergeCell ref="T7:V7"/>
    <mergeCell ref="A12:B12"/>
    <mergeCell ref="C4:K5"/>
  </mergeCells>
  <pageMargins left="0.25" right="0.25" top="0.75" bottom="0.75" header="0.3" footer="0.3"/>
  <pageSetup scale="44" fitToHeight="0" orientation="landscape" r:id="rId1"/>
  <headerFooter>
    <oddFooter>&amp;L&amp;F - &amp;A&amp;RPage &amp;P of &amp;N  &amp;D</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AC10B-E85D-4763-9FDE-3BFF06655F3D}">
  <sheetPr>
    <tabColor theme="5" tint="0.79998168889431442"/>
    <pageSetUpPr fitToPage="1"/>
  </sheetPr>
  <dimension ref="A1:CS42"/>
  <sheetViews>
    <sheetView workbookViewId="0">
      <pane xSplit="1" ySplit="8" topLeftCell="B9" activePane="bottomRight" state="frozen"/>
      <selection pane="topRight" activeCell="B1" sqref="B1"/>
      <selection pane="bottomLeft" activeCell="A9" sqref="A9"/>
      <selection pane="bottomRight" activeCell="E23" sqref="E23"/>
    </sheetView>
  </sheetViews>
  <sheetFormatPr defaultColWidth="9.140625" defaultRowHeight="15" x14ac:dyDescent="0.3"/>
  <cols>
    <col min="1" max="1" width="43" style="16" customWidth="1"/>
    <col min="2" max="4" width="14.85546875" style="1" customWidth="1"/>
    <col min="5" max="5" width="15" style="1" customWidth="1"/>
    <col min="6" max="8" width="15.85546875" style="1" customWidth="1"/>
    <col min="9" max="10" width="14.85546875" style="1" hidden="1" customWidth="1"/>
    <col min="11" max="14" width="14.85546875" style="1" customWidth="1"/>
    <col min="15" max="15" width="5" style="1" customWidth="1"/>
    <col min="16" max="16" width="15.5703125" style="1" hidden="1" customWidth="1"/>
    <col min="17" max="17" width="11.5703125" style="1" hidden="1" customWidth="1"/>
    <col min="18" max="18" width="12.85546875" style="1" hidden="1" customWidth="1"/>
    <col min="19" max="19" width="11" style="2" hidden="1" customWidth="1"/>
    <col min="20" max="20" width="15.85546875" style="2" hidden="1" customWidth="1"/>
    <col min="21" max="21" width="14.42578125" style="1" hidden="1" customWidth="1"/>
    <col min="22" max="22" width="11.5703125" style="1" hidden="1" customWidth="1"/>
    <col min="23" max="23" width="4.140625" style="1" hidden="1" customWidth="1"/>
    <col min="24" max="25" width="14" style="1" hidden="1" customWidth="1"/>
    <col min="26" max="26" width="4.28515625" style="1" hidden="1" customWidth="1"/>
    <col min="27" max="27" width="14" style="1" hidden="1" customWidth="1"/>
    <col min="28" max="28" width="11.28515625" style="1" hidden="1" customWidth="1"/>
    <col min="29" max="92" width="9.140625" style="1"/>
    <col min="93" max="93" width="0" style="1" hidden="1" customWidth="1"/>
    <col min="94" max="97" width="0" style="16" hidden="1" customWidth="1"/>
    <col min="98" max="16384" width="9.140625" style="1"/>
  </cols>
  <sheetData>
    <row r="1" spans="1:28" ht="16.5" x14ac:dyDescent="0.3">
      <c r="A1" s="926"/>
      <c r="U1" s="1" t="s">
        <v>30</v>
      </c>
      <c r="V1" s="30">
        <v>9465400</v>
      </c>
    </row>
    <row r="2" spans="1:28" ht="18" customHeight="1" thickBot="1" x14ac:dyDescent="0.4">
      <c r="A2" s="3"/>
      <c r="B2" s="4"/>
      <c r="C2" s="4"/>
      <c r="D2" s="4"/>
      <c r="E2" s="4"/>
      <c r="F2" s="4"/>
      <c r="G2" s="4"/>
      <c r="H2" s="4"/>
      <c r="I2" s="4"/>
      <c r="J2" s="4"/>
      <c r="M2" s="4"/>
      <c r="N2" s="4"/>
      <c r="O2" s="4"/>
      <c r="P2" s="4"/>
      <c r="Q2" s="1043"/>
      <c r="R2" s="4"/>
      <c r="S2" s="5"/>
      <c r="T2" s="5"/>
      <c r="U2" s="16" t="s">
        <v>31</v>
      </c>
      <c r="V2" s="30">
        <v>47327200</v>
      </c>
    </row>
    <row r="3" spans="1:28" ht="15.75" customHeight="1" x14ac:dyDescent="0.3">
      <c r="A3" s="1212" t="s">
        <v>648</v>
      </c>
      <c r="B3" s="1213"/>
      <c r="C3" s="1213"/>
      <c r="D3" s="1213"/>
      <c r="E3" s="1213"/>
      <c r="F3" s="1213"/>
      <c r="G3" s="1213"/>
      <c r="H3" s="1213"/>
      <c r="I3" s="1213"/>
      <c r="J3" s="1213"/>
      <c r="K3" s="1213"/>
      <c r="L3" s="1213"/>
      <c r="M3" s="1213"/>
      <c r="N3" s="1214"/>
    </row>
    <row r="4" spans="1:28" ht="15.75" customHeight="1" thickBot="1" x14ac:dyDescent="0.35">
      <c r="A4" s="1215"/>
      <c r="B4" s="1216"/>
      <c r="C4" s="1216"/>
      <c r="D4" s="1216"/>
      <c r="E4" s="1216"/>
      <c r="F4" s="1216"/>
      <c r="G4" s="1216"/>
      <c r="H4" s="1216"/>
      <c r="I4" s="1216"/>
      <c r="J4" s="1216"/>
      <c r="K4" s="1216"/>
      <c r="L4" s="1216"/>
      <c r="M4" s="1216"/>
      <c r="N4" s="1217"/>
    </row>
    <row r="5" spans="1:28" ht="8.25" customHeight="1" thickBot="1" x14ac:dyDescent="0.35">
      <c r="A5" s="18"/>
      <c r="B5" s="18"/>
      <c r="C5" s="18"/>
      <c r="D5" s="18"/>
      <c r="E5" s="18"/>
      <c r="F5" s="18"/>
      <c r="G5" s="18"/>
      <c r="H5" s="18"/>
      <c r="I5" s="18"/>
      <c r="J5" s="18"/>
      <c r="K5" s="18"/>
      <c r="L5" s="18"/>
      <c r="M5" s="18"/>
      <c r="N5" s="18"/>
    </row>
    <row r="6" spans="1:28" ht="15" customHeight="1" thickBot="1" x14ac:dyDescent="0.35">
      <c r="A6" s="1218" t="s">
        <v>0</v>
      </c>
      <c r="B6" s="1219" t="s">
        <v>29</v>
      </c>
      <c r="C6" s="1223" t="s">
        <v>617</v>
      </c>
      <c r="D6" s="1035"/>
      <c r="E6" s="1220" t="s">
        <v>630</v>
      </c>
      <c r="F6" s="1220"/>
      <c r="G6" s="1220"/>
      <c r="H6" s="1220"/>
      <c r="I6" s="1220"/>
      <c r="J6" s="1220"/>
      <c r="K6" s="1220"/>
      <c r="L6" s="1220"/>
      <c r="M6" s="1221" t="s">
        <v>624</v>
      </c>
      <c r="N6" s="1222" t="s">
        <v>201</v>
      </c>
    </row>
    <row r="7" spans="1:28" ht="74.25" customHeight="1" thickBot="1" x14ac:dyDescent="0.35">
      <c r="A7" s="1218"/>
      <c r="B7" s="1219"/>
      <c r="C7" s="1224"/>
      <c r="D7" s="1036" t="s">
        <v>618</v>
      </c>
      <c r="E7" s="21" t="s">
        <v>627</v>
      </c>
      <c r="F7" s="21" t="s">
        <v>619</v>
      </c>
      <c r="G7" s="21" t="s">
        <v>620</v>
      </c>
      <c r="H7" s="21" t="s">
        <v>621</v>
      </c>
      <c r="I7" s="21" t="s">
        <v>622</v>
      </c>
      <c r="J7" s="21" t="s">
        <v>622</v>
      </c>
      <c r="K7" s="21" t="s">
        <v>623</v>
      </c>
      <c r="L7" s="21" t="s">
        <v>625</v>
      </c>
      <c r="M7" s="1221"/>
      <c r="N7" s="1222"/>
      <c r="S7" s="1"/>
      <c r="T7" s="1"/>
      <c r="U7" s="1210" t="s">
        <v>629</v>
      </c>
      <c r="V7" s="1210"/>
      <c r="W7" s="29"/>
      <c r="X7" s="1210" t="s">
        <v>626</v>
      </c>
      <c r="Y7" s="1211"/>
      <c r="Z7" s="686"/>
      <c r="AA7" s="1210" t="s">
        <v>628</v>
      </c>
      <c r="AB7" s="1210"/>
    </row>
    <row r="8" spans="1:28" ht="16.5" thickBot="1" x14ac:dyDescent="0.35">
      <c r="A8" s="19" t="s">
        <v>1</v>
      </c>
      <c r="B8" s="20">
        <f>B13+B19+B38</f>
        <v>782778700</v>
      </c>
      <c r="C8" s="20">
        <f>C13+C19+C38</f>
        <v>8955400</v>
      </c>
      <c r="D8" s="20">
        <f>D13+D19+D38</f>
        <v>791734100</v>
      </c>
      <c r="E8" s="20">
        <f t="shared" ref="E8:M8" si="0">E13+E19+E38</f>
        <v>11877200</v>
      </c>
      <c r="F8" s="20">
        <f t="shared" si="0"/>
        <v>3000000</v>
      </c>
      <c r="G8" s="20">
        <f t="shared" si="0"/>
        <v>7000000</v>
      </c>
      <c r="H8" s="20">
        <f t="shared" si="0"/>
        <v>1915402.0019373591</v>
      </c>
      <c r="I8" s="20">
        <f t="shared" si="0"/>
        <v>0</v>
      </c>
      <c r="J8" s="20">
        <f t="shared" si="0"/>
        <v>0</v>
      </c>
      <c r="K8" s="20">
        <f t="shared" si="0"/>
        <v>815526700</v>
      </c>
      <c r="L8" s="20">
        <f t="shared" si="0"/>
        <v>27344100</v>
      </c>
      <c r="M8" s="26">
        <f t="shared" si="0"/>
        <v>842870800</v>
      </c>
      <c r="N8" s="23">
        <f>B8/$B$8</f>
        <v>1</v>
      </c>
      <c r="P8" s="33" t="s">
        <v>636</v>
      </c>
      <c r="Q8" s="33" t="s">
        <v>0</v>
      </c>
      <c r="R8" s="33" t="s">
        <v>624</v>
      </c>
      <c r="S8" s="1"/>
      <c r="T8" s="1"/>
      <c r="U8" s="30"/>
      <c r="V8" s="31"/>
    </row>
    <row r="9" spans="1:28" ht="15.75" x14ac:dyDescent="0.3">
      <c r="A9" s="7"/>
      <c r="B9" s="8"/>
      <c r="C9" s="8"/>
      <c r="D9" s="8"/>
      <c r="E9" s="8"/>
      <c r="F9" s="8"/>
      <c r="G9" s="8"/>
      <c r="H9" s="8"/>
      <c r="I9" s="8"/>
      <c r="J9" s="8"/>
      <c r="K9" s="8"/>
      <c r="L9" s="8"/>
      <c r="M9" s="27"/>
      <c r="N9" s="24"/>
      <c r="P9" s="33" t="s">
        <v>540</v>
      </c>
      <c r="Q9" s="33" t="s">
        <v>73</v>
      </c>
      <c r="R9" s="900">
        <f>M10</f>
        <v>38028400</v>
      </c>
      <c r="S9" s="1"/>
      <c r="T9" s="1"/>
      <c r="U9" s="30"/>
      <c r="V9" s="31"/>
    </row>
    <row r="10" spans="1:28" ht="15.75" x14ac:dyDescent="0.3">
      <c r="A10" s="9" t="s">
        <v>2</v>
      </c>
      <c r="B10" s="8">
        <v>35683000</v>
      </c>
      <c r="C10" s="8">
        <v>0</v>
      </c>
      <c r="D10" s="8">
        <f>C10+B10</f>
        <v>35683000</v>
      </c>
      <c r="E10" s="8">
        <v>613783.86303701717</v>
      </c>
      <c r="F10" s="8">
        <v>136755.12632114289</v>
      </c>
      <c r="G10" s="8">
        <v>319095.29474933341</v>
      </c>
      <c r="H10" s="8">
        <v>186632.22473361314</v>
      </c>
      <c r="I10" s="8"/>
      <c r="J10" s="8"/>
      <c r="K10" s="8">
        <f>ROUND(SUM(D10:J10),-2)</f>
        <v>36939300</v>
      </c>
      <c r="L10" s="8">
        <v>1089100</v>
      </c>
      <c r="M10" s="27">
        <f>K10+L10</f>
        <v>38028400</v>
      </c>
      <c r="N10" s="24">
        <f>M10/$M$8</f>
        <v>4.5117709618128901E-2</v>
      </c>
      <c r="P10" s="33" t="s">
        <v>541</v>
      </c>
      <c r="Q10" s="33" t="s">
        <v>82</v>
      </c>
      <c r="R10" s="900">
        <f t="shared" ref="R10:R11" si="1">M11</f>
        <v>164341500</v>
      </c>
      <c r="S10" s="10"/>
      <c r="T10" s="33" t="s">
        <v>540</v>
      </c>
      <c r="U10" s="30">
        <v>36939300</v>
      </c>
      <c r="V10" s="32">
        <f>U10-K10</f>
        <v>0</v>
      </c>
      <c r="W10" s="11"/>
      <c r="X10" s="30">
        <v>38028399.999999993</v>
      </c>
      <c r="Y10" s="813">
        <f t="shared" ref="Y10:Y12" si="2">X10-M10</f>
        <v>0</v>
      </c>
      <c r="Z10" s="812"/>
      <c r="AA10" s="30">
        <v>38028400</v>
      </c>
      <c r="AB10" s="813">
        <f>AA10-M10</f>
        <v>0</v>
      </c>
    </row>
    <row r="11" spans="1:28" ht="15.75" x14ac:dyDescent="0.3">
      <c r="A11" s="9" t="s">
        <v>3</v>
      </c>
      <c r="B11" s="8">
        <v>153246100</v>
      </c>
      <c r="C11" s="8">
        <v>100000</v>
      </c>
      <c r="D11" s="8">
        <f t="shared" ref="D11:D12" si="3">C11+B11</f>
        <v>153346100</v>
      </c>
      <c r="E11" s="8">
        <v>2726052.5744461888</v>
      </c>
      <c r="F11" s="8">
        <v>587315.80202680524</v>
      </c>
      <c r="G11" s="8">
        <v>1370403.5380625455</v>
      </c>
      <c r="H11" s="8">
        <v>616725.86373910238</v>
      </c>
      <c r="I11" s="8"/>
      <c r="J11" s="8"/>
      <c r="K11" s="8">
        <f t="shared" ref="K11:K12" si="4">ROUND(SUM(D11:J11),-2)</f>
        <v>158646600</v>
      </c>
      <c r="L11" s="8">
        <v>5694900</v>
      </c>
      <c r="M11" s="27">
        <f>K11+L11</f>
        <v>164341500</v>
      </c>
      <c r="N11" s="24">
        <f t="shared" ref="N11:N12" si="5">M11/$M$8</f>
        <v>0.19497828136886461</v>
      </c>
      <c r="P11" s="33" t="s">
        <v>542</v>
      </c>
      <c r="Q11" s="33" t="s">
        <v>83</v>
      </c>
      <c r="R11" s="900">
        <f t="shared" si="1"/>
        <v>264831400</v>
      </c>
      <c r="S11" s="1"/>
      <c r="T11" s="33" t="s">
        <v>541</v>
      </c>
      <c r="U11" s="30">
        <v>158646600</v>
      </c>
      <c r="V11" s="32">
        <f>U11-K11</f>
        <v>0</v>
      </c>
      <c r="W11" s="11"/>
      <c r="X11" s="30">
        <v>164341500</v>
      </c>
      <c r="Y11" s="813">
        <f t="shared" si="2"/>
        <v>0</v>
      </c>
      <c r="Z11" s="812"/>
      <c r="AA11" s="30">
        <v>164341500</v>
      </c>
      <c r="AB11" s="813">
        <f>AA11-M11</f>
        <v>0</v>
      </c>
    </row>
    <row r="12" spans="1:28" ht="16.5" thickBot="1" x14ac:dyDescent="0.35">
      <c r="A12" s="9" t="s">
        <v>4</v>
      </c>
      <c r="B12" s="8">
        <v>243618700</v>
      </c>
      <c r="C12" s="8">
        <v>3884700</v>
      </c>
      <c r="D12" s="8">
        <f t="shared" si="3"/>
        <v>247503400</v>
      </c>
      <c r="E12" s="8">
        <v>3964404.7792825741</v>
      </c>
      <c r="F12" s="8">
        <v>933668.8645207131</v>
      </c>
      <c r="G12" s="8">
        <v>2178560.6838816642</v>
      </c>
      <c r="H12" s="8">
        <v>998485.53438811796</v>
      </c>
      <c r="I12" s="8"/>
      <c r="J12" s="8"/>
      <c r="K12" s="8">
        <f t="shared" si="4"/>
        <v>255578500</v>
      </c>
      <c r="L12" s="8">
        <v>9252900</v>
      </c>
      <c r="M12" s="27">
        <f>K12+L12</f>
        <v>264831400</v>
      </c>
      <c r="N12" s="24">
        <f t="shared" si="5"/>
        <v>0.31420165463081651</v>
      </c>
      <c r="P12" s="33" t="s">
        <v>543</v>
      </c>
      <c r="Q12" s="33" t="s">
        <v>84</v>
      </c>
      <c r="R12" s="900">
        <f>M15</f>
        <v>43361800</v>
      </c>
      <c r="S12" s="1"/>
      <c r="T12" s="33" t="s">
        <v>542</v>
      </c>
      <c r="U12" s="30">
        <v>255578500</v>
      </c>
      <c r="V12" s="32">
        <f>U12-K12</f>
        <v>0</v>
      </c>
      <c r="W12" s="11"/>
      <c r="X12" s="30">
        <v>264831399.99999997</v>
      </c>
      <c r="Y12" s="813">
        <f t="shared" si="2"/>
        <v>0</v>
      </c>
      <c r="Z12" s="812"/>
      <c r="AA12" s="30">
        <v>264831400</v>
      </c>
      <c r="AB12" s="813">
        <f>AA12-M12</f>
        <v>0</v>
      </c>
    </row>
    <row r="13" spans="1:28" ht="16.5" thickBot="1" x14ac:dyDescent="0.35">
      <c r="A13" s="6" t="s">
        <v>5</v>
      </c>
      <c r="B13" s="12">
        <f>SUM(B10:B12)</f>
        <v>432547800</v>
      </c>
      <c r="C13" s="12">
        <f t="shared" ref="C13:D13" si="6">SUM(C10:C12)</f>
        <v>3984700</v>
      </c>
      <c r="D13" s="12">
        <f t="shared" si="6"/>
        <v>436532500</v>
      </c>
      <c r="E13" s="12">
        <f t="shared" ref="E13:M13" si="7">SUM(E10:E12)</f>
        <v>7304241.21676578</v>
      </c>
      <c r="F13" s="12">
        <f t="shared" si="7"/>
        <v>1657739.7928686612</v>
      </c>
      <c r="G13" s="12">
        <f t="shared" si="7"/>
        <v>3868059.5166935432</v>
      </c>
      <c r="H13" s="12">
        <f t="shared" si="7"/>
        <v>1801843.6228608335</v>
      </c>
      <c r="I13" s="12">
        <f t="shared" si="7"/>
        <v>0</v>
      </c>
      <c r="J13" s="12">
        <f t="shared" si="7"/>
        <v>0</v>
      </c>
      <c r="K13" s="12">
        <f t="shared" si="7"/>
        <v>451164400</v>
      </c>
      <c r="L13" s="12">
        <f t="shared" si="7"/>
        <v>16036900</v>
      </c>
      <c r="M13" s="28">
        <f t="shared" si="7"/>
        <v>467201300</v>
      </c>
      <c r="N13" s="25">
        <f>B13/$B$8</f>
        <v>0.55257993095622049</v>
      </c>
      <c r="P13" s="33" t="s">
        <v>544</v>
      </c>
      <c r="Q13" s="33" t="s">
        <v>85</v>
      </c>
      <c r="R13" s="900">
        <f t="shared" ref="R13:R15" si="8">M16</f>
        <v>38763200</v>
      </c>
      <c r="S13" s="1"/>
      <c r="T13" s="1"/>
      <c r="U13" s="30"/>
      <c r="V13" s="32"/>
      <c r="W13" s="11"/>
      <c r="X13" s="30"/>
      <c r="Y13" s="813"/>
      <c r="Z13" s="812"/>
      <c r="AA13" s="30"/>
      <c r="AB13" s="31"/>
    </row>
    <row r="14" spans="1:28" ht="13.5" customHeight="1" x14ac:dyDescent="0.3">
      <c r="A14" s="9"/>
      <c r="B14" s="8"/>
      <c r="C14" s="8"/>
      <c r="D14" s="8"/>
      <c r="E14" s="8"/>
      <c r="F14" s="8"/>
      <c r="G14" s="8"/>
      <c r="H14" s="8"/>
      <c r="I14" s="8"/>
      <c r="J14" s="8"/>
      <c r="K14" s="8"/>
      <c r="L14" s="8"/>
      <c r="M14" s="27"/>
      <c r="N14" s="24"/>
      <c r="P14" s="33" t="s">
        <v>545</v>
      </c>
      <c r="Q14" s="33" t="s">
        <v>86</v>
      </c>
      <c r="R14" s="900">
        <f t="shared" si="8"/>
        <v>13390600</v>
      </c>
      <c r="S14" s="1"/>
      <c r="T14" s="1"/>
      <c r="U14" s="30"/>
      <c r="V14" s="32"/>
      <c r="W14" s="11"/>
      <c r="X14" s="30"/>
      <c r="Y14" s="813"/>
      <c r="Z14" s="812"/>
      <c r="AA14" s="30"/>
      <c r="AB14" s="31"/>
    </row>
    <row r="15" spans="1:28" ht="15.75" x14ac:dyDescent="0.3">
      <c r="A15" s="9" t="s">
        <v>6</v>
      </c>
      <c r="B15" s="8">
        <v>40053600</v>
      </c>
      <c r="C15" s="8">
        <v>614200</v>
      </c>
      <c r="D15" s="8">
        <f t="shared" ref="D15:D18" si="9">C15+B15</f>
        <v>40667800</v>
      </c>
      <c r="E15" s="8">
        <v>832239.72149925062</v>
      </c>
      <c r="F15" s="8">
        <v>153505.4543512745</v>
      </c>
      <c r="G15" s="8">
        <v>358179.39348630718</v>
      </c>
      <c r="H15" s="8">
        <v>51662.899580238933</v>
      </c>
      <c r="I15" s="8"/>
      <c r="J15" s="8"/>
      <c r="K15" s="8">
        <f t="shared" ref="K15:K18" si="10">ROUND(SUM(D15:J15),-2)</f>
        <v>42063400</v>
      </c>
      <c r="L15" s="8">
        <v>1298400</v>
      </c>
      <c r="M15" s="27">
        <f>K15+L15</f>
        <v>43361800</v>
      </c>
      <c r="N15" s="24">
        <f t="shared" ref="N15:N18" si="11">M15/$M$8</f>
        <v>5.1445369800448656E-2</v>
      </c>
      <c r="P15" s="33" t="s">
        <v>546</v>
      </c>
      <c r="Q15" s="33" t="s">
        <v>87</v>
      </c>
      <c r="R15" s="900">
        <f t="shared" si="8"/>
        <v>27690200</v>
      </c>
      <c r="S15" s="10"/>
      <c r="T15" s="33" t="s">
        <v>543</v>
      </c>
      <c r="U15" s="30">
        <v>42063400</v>
      </c>
      <c r="V15" s="32">
        <f>U15-K15</f>
        <v>0</v>
      </c>
      <c r="W15" s="11"/>
      <c r="X15" s="30">
        <v>43361799.999999993</v>
      </c>
      <c r="Y15" s="813">
        <f t="shared" ref="Y15:Y18" si="12">X15-M15</f>
        <v>0</v>
      </c>
      <c r="Z15" s="812"/>
      <c r="AA15" s="30">
        <v>43361800</v>
      </c>
      <c r="AB15" s="32">
        <f t="shared" ref="AB15:AB18" si="13">AA15-M15</f>
        <v>0</v>
      </c>
    </row>
    <row r="16" spans="1:28" ht="15.75" x14ac:dyDescent="0.3">
      <c r="A16" s="9" t="s">
        <v>7</v>
      </c>
      <c r="B16" s="8">
        <v>35622400</v>
      </c>
      <c r="C16" s="8">
        <v>861600</v>
      </c>
      <c r="D16" s="8">
        <f t="shared" si="9"/>
        <v>36484000</v>
      </c>
      <c r="E16" s="8">
        <v>485929.83649656177</v>
      </c>
      <c r="F16" s="8">
        <v>136522.87677219626</v>
      </c>
      <c r="G16" s="8">
        <v>318553.37913512462</v>
      </c>
      <c r="H16" s="8">
        <v>52954.472069744916</v>
      </c>
      <c r="I16" s="8"/>
      <c r="J16" s="8"/>
      <c r="K16" s="8">
        <f t="shared" si="10"/>
        <v>37478000</v>
      </c>
      <c r="L16" s="8">
        <v>1285200</v>
      </c>
      <c r="M16" s="27">
        <f>K16+L16</f>
        <v>38763200</v>
      </c>
      <c r="N16" s="24">
        <f t="shared" si="11"/>
        <v>4.5989492102466951E-2</v>
      </c>
      <c r="P16" s="33" t="s">
        <v>547</v>
      </c>
      <c r="Q16" s="33" t="s">
        <v>88</v>
      </c>
      <c r="R16" s="900">
        <f>M21</f>
        <v>15402500</v>
      </c>
      <c r="S16" s="10"/>
      <c r="T16" s="33" t="s">
        <v>544</v>
      </c>
      <c r="U16" s="30">
        <v>37478000</v>
      </c>
      <c r="V16" s="32">
        <f>U16-K16</f>
        <v>0</v>
      </c>
      <c r="W16" s="11"/>
      <c r="X16" s="30">
        <v>38763200.000000007</v>
      </c>
      <c r="Y16" s="813">
        <f t="shared" si="12"/>
        <v>0</v>
      </c>
      <c r="Z16" s="812"/>
      <c r="AA16" s="30">
        <v>38763200</v>
      </c>
      <c r="AB16" s="32">
        <f t="shared" si="13"/>
        <v>0</v>
      </c>
    </row>
    <row r="17" spans="1:28" ht="15.75" x14ac:dyDescent="0.3">
      <c r="A17" s="9" t="s">
        <v>8</v>
      </c>
      <c r="B17" s="8">
        <v>12178500</v>
      </c>
      <c r="C17" s="8">
        <v>516800.00000000006</v>
      </c>
      <c r="D17" s="8">
        <f t="shared" si="9"/>
        <v>12695300</v>
      </c>
      <c r="E17" s="8">
        <v>162542.38427883975</v>
      </c>
      <c r="F17" s="8">
        <v>46674.111086568912</v>
      </c>
      <c r="G17" s="8">
        <v>108906.25920199412</v>
      </c>
      <c r="H17" s="8">
        <v>0</v>
      </c>
      <c r="I17" s="8"/>
      <c r="J17" s="8"/>
      <c r="K17" s="8">
        <f t="shared" si="10"/>
        <v>13013400</v>
      </c>
      <c r="L17" s="8">
        <v>377200</v>
      </c>
      <c r="M17" s="27">
        <f>K17+L17</f>
        <v>13390600</v>
      </c>
      <c r="N17" s="24">
        <f t="shared" si="11"/>
        <v>1.5886895120818041E-2</v>
      </c>
      <c r="P17" s="33" t="s">
        <v>548</v>
      </c>
      <c r="Q17" s="33" t="s">
        <v>89</v>
      </c>
      <c r="R17" s="900">
        <f t="shared" ref="R17:R32" si="14">M22</f>
        <v>2525700</v>
      </c>
      <c r="S17" s="1"/>
      <c r="T17" s="33" t="s">
        <v>545</v>
      </c>
      <c r="U17" s="30">
        <v>13013400</v>
      </c>
      <c r="V17" s="32">
        <f>U17-K17</f>
        <v>0</v>
      </c>
      <c r="W17" s="11"/>
      <c r="X17" s="30">
        <v>13390600</v>
      </c>
      <c r="Y17" s="813">
        <f t="shared" si="12"/>
        <v>0</v>
      </c>
      <c r="Z17" s="812"/>
      <c r="AA17" s="30">
        <v>13390600</v>
      </c>
      <c r="AB17" s="32">
        <f t="shared" si="13"/>
        <v>0</v>
      </c>
    </row>
    <row r="18" spans="1:28" ht="16.5" thickBot="1" x14ac:dyDescent="0.35">
      <c r="A18" s="9" t="s">
        <v>9</v>
      </c>
      <c r="B18" s="8">
        <v>25599000</v>
      </c>
      <c r="C18" s="8">
        <v>264000</v>
      </c>
      <c r="D18" s="8">
        <f t="shared" si="9"/>
        <v>25863000</v>
      </c>
      <c r="E18" s="8">
        <v>475689.04337248055</v>
      </c>
      <c r="F18" s="8">
        <v>98108.188176300668</v>
      </c>
      <c r="G18" s="8">
        <v>228919.10574470155</v>
      </c>
      <c r="H18" s="8">
        <v>8941.0074265418098</v>
      </c>
      <c r="I18" s="8"/>
      <c r="J18" s="8"/>
      <c r="K18" s="8">
        <f t="shared" si="10"/>
        <v>26674700</v>
      </c>
      <c r="L18" s="8">
        <v>1015500</v>
      </c>
      <c r="M18" s="27">
        <f>K18+L18</f>
        <v>27690200</v>
      </c>
      <c r="N18" s="24">
        <f t="shared" si="11"/>
        <v>3.2852247343246439E-2</v>
      </c>
      <c r="P18" s="33" t="s">
        <v>549</v>
      </c>
      <c r="Q18" s="33" t="s">
        <v>90</v>
      </c>
      <c r="R18" s="900">
        <f t="shared" si="14"/>
        <v>8922900</v>
      </c>
      <c r="S18" s="1"/>
      <c r="T18" s="33" t="s">
        <v>546</v>
      </c>
      <c r="U18" s="30">
        <v>26674700</v>
      </c>
      <c r="V18" s="32">
        <f>U18-K18</f>
        <v>0</v>
      </c>
      <c r="W18" s="11"/>
      <c r="X18" s="30">
        <v>27690200</v>
      </c>
      <c r="Y18" s="813">
        <f t="shared" si="12"/>
        <v>0</v>
      </c>
      <c r="Z18" s="812"/>
      <c r="AA18" s="30">
        <v>27690200</v>
      </c>
      <c r="AB18" s="32">
        <f t="shared" si="13"/>
        <v>0</v>
      </c>
    </row>
    <row r="19" spans="1:28" ht="16.5" thickBot="1" x14ac:dyDescent="0.35">
      <c r="A19" s="6" t="s">
        <v>10</v>
      </c>
      <c r="B19" s="12">
        <f>SUM(B15:B18)</f>
        <v>113453500</v>
      </c>
      <c r="C19" s="12">
        <f t="shared" ref="C19:D19" si="15">SUM(C15:C18)</f>
        <v>2256600</v>
      </c>
      <c r="D19" s="12">
        <f t="shared" si="15"/>
        <v>115710100</v>
      </c>
      <c r="E19" s="12">
        <f t="shared" ref="E19:M19" si="16">SUM(E15:E18)</f>
        <v>1956400.9856471326</v>
      </c>
      <c r="F19" s="12">
        <f t="shared" si="16"/>
        <v>434810.63038634037</v>
      </c>
      <c r="G19" s="12">
        <f t="shared" si="16"/>
        <v>1014558.1375681276</v>
      </c>
      <c r="H19" s="12">
        <f t="shared" si="16"/>
        <v>113558.37907652566</v>
      </c>
      <c r="I19" s="12">
        <f t="shared" si="16"/>
        <v>0</v>
      </c>
      <c r="J19" s="12">
        <f t="shared" si="16"/>
        <v>0</v>
      </c>
      <c r="K19" s="12">
        <f t="shared" si="16"/>
        <v>119229500</v>
      </c>
      <c r="L19" s="12">
        <f t="shared" si="16"/>
        <v>3976300</v>
      </c>
      <c r="M19" s="28">
        <f t="shared" si="16"/>
        <v>123205800</v>
      </c>
      <c r="N19" s="25">
        <f>B19/$B$8</f>
        <v>0.14493687679544678</v>
      </c>
      <c r="P19" s="33" t="s">
        <v>550</v>
      </c>
      <c r="Q19" s="33" t="s">
        <v>91</v>
      </c>
      <c r="R19" s="900">
        <f t="shared" si="14"/>
        <v>30138200</v>
      </c>
      <c r="S19" s="1"/>
      <c r="T19" s="1"/>
      <c r="U19" s="30"/>
      <c r="V19" s="32"/>
      <c r="W19" s="11"/>
      <c r="X19" s="30"/>
      <c r="Y19" s="813"/>
      <c r="Z19" s="812"/>
      <c r="AA19" s="30"/>
      <c r="AB19" s="31"/>
    </row>
    <row r="20" spans="1:28" ht="15.75" x14ac:dyDescent="0.3">
      <c r="A20" s="9"/>
      <c r="B20" s="8"/>
      <c r="C20" s="8"/>
      <c r="D20" s="8"/>
      <c r="E20" s="8"/>
      <c r="F20" s="8"/>
      <c r="G20" s="8"/>
      <c r="H20" s="8"/>
      <c r="I20" s="8"/>
      <c r="J20" s="8"/>
      <c r="K20" s="8"/>
      <c r="L20" s="8"/>
      <c r="M20" s="27"/>
      <c r="N20" s="24"/>
      <c r="P20" s="33" t="s">
        <v>551</v>
      </c>
      <c r="Q20" s="33" t="s">
        <v>92</v>
      </c>
      <c r="R20" s="900">
        <f t="shared" si="14"/>
        <v>4409000</v>
      </c>
      <c r="S20" s="1"/>
      <c r="T20" s="1"/>
      <c r="U20" s="30"/>
      <c r="V20" s="32"/>
      <c r="W20" s="11"/>
      <c r="X20" s="30"/>
      <c r="Y20" s="813"/>
      <c r="Z20" s="812"/>
      <c r="AA20" s="30"/>
      <c r="AB20" s="31"/>
    </row>
    <row r="21" spans="1:28" ht="15.75" x14ac:dyDescent="0.3">
      <c r="A21" s="9" t="s">
        <v>11</v>
      </c>
      <c r="B21" s="8">
        <v>14219900</v>
      </c>
      <c r="C21" s="8">
        <v>464099.99999999994</v>
      </c>
      <c r="D21" s="8">
        <f t="shared" ref="D21:D37" si="17">C21+B21</f>
        <v>14684000</v>
      </c>
      <c r="E21" s="8">
        <v>113159.80325196915</v>
      </c>
      <c r="F21" s="8">
        <v>54497.77823540676</v>
      </c>
      <c r="G21" s="8">
        <v>127161.48254928245</v>
      </c>
      <c r="H21" s="8">
        <v>0</v>
      </c>
      <c r="I21" s="8"/>
      <c r="J21" s="8"/>
      <c r="K21" s="8">
        <f t="shared" ref="K21:K37" si="18">ROUND(SUM(D21:J21),-2)</f>
        <v>14978800</v>
      </c>
      <c r="L21" s="8">
        <v>423700</v>
      </c>
      <c r="M21" s="27">
        <f t="shared" ref="M21:M37" si="19">K21+L21</f>
        <v>15402500</v>
      </c>
      <c r="N21" s="24">
        <f t="shared" ref="N21:N37" si="20">M21/$M$8</f>
        <v>1.8273856443953213E-2</v>
      </c>
      <c r="P21" s="33" t="s">
        <v>552</v>
      </c>
      <c r="Q21" s="33" t="s">
        <v>93</v>
      </c>
      <c r="R21" s="900">
        <f t="shared" si="14"/>
        <v>11155400</v>
      </c>
      <c r="S21" s="1"/>
      <c r="T21" s="33" t="s">
        <v>547</v>
      </c>
      <c r="U21" s="30">
        <v>14978800</v>
      </c>
      <c r="V21" s="32">
        <f t="shared" ref="V21:V37" si="21">U21-K21</f>
        <v>0</v>
      </c>
      <c r="W21" s="11"/>
      <c r="X21" s="30">
        <v>15402500</v>
      </c>
      <c r="Y21" s="813">
        <f t="shared" ref="Y21:Y37" si="22">X21-M21</f>
        <v>0</v>
      </c>
      <c r="Z21" s="812"/>
      <c r="AA21" s="30">
        <v>15402500</v>
      </c>
      <c r="AB21" s="813">
        <f t="shared" ref="AB21:AB37" si="23">AA21-M21</f>
        <v>0</v>
      </c>
    </row>
    <row r="22" spans="1:28" ht="15.75" x14ac:dyDescent="0.3">
      <c r="A22" s="9" t="s">
        <v>12</v>
      </c>
      <c r="B22" s="8">
        <v>2404100</v>
      </c>
      <c r="C22" s="8">
        <v>0</v>
      </c>
      <c r="D22" s="8">
        <f t="shared" si="17"/>
        <v>2404100</v>
      </c>
      <c r="E22" s="8">
        <v>24927.806712336944</v>
      </c>
      <c r="F22" s="8">
        <v>9213.7151917904757</v>
      </c>
      <c r="G22" s="8">
        <v>21498.668780844444</v>
      </c>
      <c r="H22" s="8">
        <v>0</v>
      </c>
      <c r="I22" s="8"/>
      <c r="J22" s="8"/>
      <c r="K22" s="8">
        <f t="shared" si="18"/>
        <v>2459700</v>
      </c>
      <c r="L22" s="8">
        <v>66000</v>
      </c>
      <c r="M22" s="27">
        <f t="shared" si="19"/>
        <v>2525700</v>
      </c>
      <c r="N22" s="24">
        <f t="shared" si="20"/>
        <v>2.9965446661576129E-3</v>
      </c>
      <c r="P22" s="33" t="s">
        <v>553</v>
      </c>
      <c r="Q22" s="33" t="s">
        <v>94</v>
      </c>
      <c r="R22" s="900">
        <f t="shared" si="14"/>
        <v>2417800</v>
      </c>
      <c r="S22" s="1"/>
      <c r="T22" s="33" t="s">
        <v>548</v>
      </c>
      <c r="U22" s="30">
        <v>2459700</v>
      </c>
      <c r="V22" s="32">
        <f t="shared" si="21"/>
        <v>0</v>
      </c>
      <c r="W22" s="11"/>
      <c r="X22" s="30">
        <v>2525700</v>
      </c>
      <c r="Y22" s="813">
        <f t="shared" si="22"/>
        <v>0</v>
      </c>
      <c r="Z22" s="812"/>
      <c r="AA22" s="30">
        <v>2525700</v>
      </c>
      <c r="AB22" s="813">
        <f t="shared" si="23"/>
        <v>0</v>
      </c>
    </row>
    <row r="23" spans="1:28" ht="15.75" x14ac:dyDescent="0.3">
      <c r="A23" s="9" t="s">
        <v>13</v>
      </c>
      <c r="B23" s="8">
        <v>8565700</v>
      </c>
      <c r="C23" s="8">
        <v>0</v>
      </c>
      <c r="D23" s="8">
        <f t="shared" si="17"/>
        <v>8565700</v>
      </c>
      <c r="E23" s="8">
        <v>33152.925965024624</v>
      </c>
      <c r="F23" s="8">
        <v>32828.052168511997</v>
      </c>
      <c r="G23" s="8">
        <v>76598.788393194656</v>
      </c>
      <c r="H23" s="8">
        <v>0</v>
      </c>
      <c r="I23" s="8"/>
      <c r="J23" s="8"/>
      <c r="K23" s="8">
        <f t="shared" si="18"/>
        <v>8708300</v>
      </c>
      <c r="L23" s="8">
        <v>214600</v>
      </c>
      <c r="M23" s="27">
        <f t="shared" si="19"/>
        <v>8922900</v>
      </c>
      <c r="N23" s="24">
        <f t="shared" si="20"/>
        <v>1.0586319991154041E-2</v>
      </c>
      <c r="P23" s="33" t="s">
        <v>554</v>
      </c>
      <c r="Q23" s="33" t="s">
        <v>95</v>
      </c>
      <c r="R23" s="900">
        <f t="shared" si="14"/>
        <v>4930300</v>
      </c>
      <c r="S23" s="1"/>
      <c r="T23" s="33" t="s">
        <v>549</v>
      </c>
      <c r="U23" s="30">
        <v>8708300</v>
      </c>
      <c r="V23" s="32">
        <f t="shared" si="21"/>
        <v>0</v>
      </c>
      <c r="W23" s="11"/>
      <c r="X23" s="30">
        <v>8922900</v>
      </c>
      <c r="Y23" s="813">
        <f t="shared" si="22"/>
        <v>0</v>
      </c>
      <c r="Z23" s="812"/>
      <c r="AA23" s="30">
        <v>8922900</v>
      </c>
      <c r="AB23" s="813">
        <f t="shared" si="23"/>
        <v>0</v>
      </c>
    </row>
    <row r="24" spans="1:28" ht="15.75" x14ac:dyDescent="0.3">
      <c r="A24" s="9" t="s">
        <v>14</v>
      </c>
      <c r="B24" s="8">
        <v>28460900</v>
      </c>
      <c r="C24" s="8">
        <v>0</v>
      </c>
      <c r="D24" s="8">
        <f t="shared" si="17"/>
        <v>28460900</v>
      </c>
      <c r="E24" s="8">
        <v>340872.28264162701</v>
      </c>
      <c r="F24" s="8">
        <v>109076.42223785598</v>
      </c>
      <c r="G24" s="8">
        <v>254511.65188833064</v>
      </c>
      <c r="H24" s="8">
        <v>0</v>
      </c>
      <c r="I24" s="8"/>
      <c r="J24" s="8"/>
      <c r="K24" s="8">
        <f t="shared" si="18"/>
        <v>29165400</v>
      </c>
      <c r="L24" s="8">
        <v>972800</v>
      </c>
      <c r="M24" s="27">
        <f t="shared" si="19"/>
        <v>30138200</v>
      </c>
      <c r="N24" s="24">
        <f t="shared" si="20"/>
        <v>3.575660706243472E-2</v>
      </c>
      <c r="P24" s="33" t="s">
        <v>555</v>
      </c>
      <c r="Q24" s="33" t="s">
        <v>96</v>
      </c>
      <c r="R24" s="900">
        <f t="shared" si="14"/>
        <v>7262600</v>
      </c>
      <c r="S24" s="1"/>
      <c r="T24" s="33" t="s">
        <v>550</v>
      </c>
      <c r="U24" s="30">
        <v>29165400</v>
      </c>
      <c r="V24" s="32">
        <f t="shared" si="21"/>
        <v>0</v>
      </c>
      <c r="W24" s="11"/>
      <c r="X24" s="30">
        <v>30138200</v>
      </c>
      <c r="Y24" s="813">
        <f t="shared" si="22"/>
        <v>0</v>
      </c>
      <c r="Z24" s="812"/>
      <c r="AA24" s="30">
        <v>30138200</v>
      </c>
      <c r="AB24" s="813">
        <f t="shared" si="23"/>
        <v>0</v>
      </c>
    </row>
    <row r="25" spans="1:28" ht="15.75" x14ac:dyDescent="0.3">
      <c r="A25" s="9" t="s">
        <v>15</v>
      </c>
      <c r="B25" s="8">
        <v>4181500</v>
      </c>
      <c r="C25" s="8">
        <v>45600</v>
      </c>
      <c r="D25" s="8">
        <f t="shared" si="17"/>
        <v>4227100</v>
      </c>
      <c r="E25" s="8">
        <v>24389.729711587966</v>
      </c>
      <c r="F25" s="8">
        <v>16025.602127395648</v>
      </c>
      <c r="G25" s="8">
        <v>37393.071630589846</v>
      </c>
      <c r="H25" s="8">
        <v>0</v>
      </c>
      <c r="I25" s="8"/>
      <c r="J25" s="8"/>
      <c r="K25" s="8">
        <f t="shared" si="18"/>
        <v>4304900</v>
      </c>
      <c r="L25" s="8">
        <v>104100</v>
      </c>
      <c r="M25" s="27">
        <f t="shared" si="19"/>
        <v>4409000</v>
      </c>
      <c r="N25" s="24">
        <f t="shared" si="20"/>
        <v>5.2309321903190858E-3</v>
      </c>
      <c r="P25" s="33" t="s">
        <v>556</v>
      </c>
      <c r="Q25" s="33" t="s">
        <v>97</v>
      </c>
      <c r="R25" s="900">
        <f t="shared" si="14"/>
        <v>79826800</v>
      </c>
      <c r="S25" s="10"/>
      <c r="T25" s="33" t="s">
        <v>551</v>
      </c>
      <c r="U25" s="30">
        <v>4304900</v>
      </c>
      <c r="V25" s="32">
        <f t="shared" si="21"/>
        <v>0</v>
      </c>
      <c r="W25" s="11"/>
      <c r="X25" s="30">
        <v>4409000</v>
      </c>
      <c r="Y25" s="813">
        <f t="shared" si="22"/>
        <v>0</v>
      </c>
      <c r="Z25" s="812"/>
      <c r="AA25" s="30">
        <v>4409000</v>
      </c>
      <c r="AB25" s="813">
        <f t="shared" si="23"/>
        <v>0</v>
      </c>
    </row>
    <row r="26" spans="1:28" ht="15.75" x14ac:dyDescent="0.3">
      <c r="A26" s="9" t="s">
        <v>16</v>
      </c>
      <c r="B26" s="8">
        <v>10419200</v>
      </c>
      <c r="C26" s="8">
        <v>182400</v>
      </c>
      <c r="D26" s="8">
        <f t="shared" si="17"/>
        <v>10601600</v>
      </c>
      <c r="E26" s="8">
        <v>87107.232317740738</v>
      </c>
      <c r="F26" s="8">
        <v>39931.592415583102</v>
      </c>
      <c r="G26" s="8">
        <v>93173.715636360575</v>
      </c>
      <c r="H26" s="8">
        <v>0</v>
      </c>
      <c r="I26" s="8"/>
      <c r="J26" s="8"/>
      <c r="K26" s="8">
        <f t="shared" si="18"/>
        <v>10821800</v>
      </c>
      <c r="L26" s="8">
        <v>333600</v>
      </c>
      <c r="M26" s="27">
        <f t="shared" si="19"/>
        <v>11155400</v>
      </c>
      <c r="N26" s="24">
        <f t="shared" si="20"/>
        <v>1.3235005887023255E-2</v>
      </c>
      <c r="P26" s="33" t="s">
        <v>557</v>
      </c>
      <c r="Q26" s="33" t="s">
        <v>98</v>
      </c>
      <c r="R26" s="900">
        <f t="shared" si="14"/>
        <v>12851800</v>
      </c>
      <c r="S26" s="1"/>
      <c r="T26" s="33" t="s">
        <v>552</v>
      </c>
      <c r="U26" s="30">
        <v>10821800</v>
      </c>
      <c r="V26" s="32">
        <f t="shared" si="21"/>
        <v>0</v>
      </c>
      <c r="W26" s="11"/>
      <c r="X26" s="30">
        <v>11155400</v>
      </c>
      <c r="Y26" s="813">
        <f t="shared" si="22"/>
        <v>0</v>
      </c>
      <c r="Z26" s="812"/>
      <c r="AA26" s="30">
        <v>11155400</v>
      </c>
      <c r="AB26" s="813">
        <f t="shared" si="23"/>
        <v>0</v>
      </c>
    </row>
    <row r="27" spans="1:28" ht="15.75" x14ac:dyDescent="0.3">
      <c r="A27" s="9" t="s">
        <v>17</v>
      </c>
      <c r="B27" s="8">
        <v>2294900</v>
      </c>
      <c r="C27" s="8">
        <v>0</v>
      </c>
      <c r="D27" s="8">
        <f t="shared" si="17"/>
        <v>2294900</v>
      </c>
      <c r="E27" s="8">
        <v>24824.619893371924</v>
      </c>
      <c r="F27" s="8">
        <v>8795.2061035896859</v>
      </c>
      <c r="G27" s="8">
        <v>20522.1475750426</v>
      </c>
      <c r="H27" s="8">
        <v>0</v>
      </c>
      <c r="I27" s="8"/>
      <c r="J27" s="8"/>
      <c r="K27" s="8">
        <f t="shared" si="18"/>
        <v>2349000</v>
      </c>
      <c r="L27" s="8">
        <v>68800</v>
      </c>
      <c r="M27" s="27">
        <f t="shared" si="19"/>
        <v>2417800</v>
      </c>
      <c r="N27" s="24">
        <f t="shared" si="20"/>
        <v>2.8685297912799924E-3</v>
      </c>
      <c r="P27" s="33" t="s">
        <v>558</v>
      </c>
      <c r="Q27" s="33" t="s">
        <v>99</v>
      </c>
      <c r="R27" s="900">
        <f t="shared" si="14"/>
        <v>9046900</v>
      </c>
      <c r="S27" s="1"/>
      <c r="T27" s="33" t="s">
        <v>553</v>
      </c>
      <c r="U27" s="30">
        <v>2349000</v>
      </c>
      <c r="V27" s="32">
        <f t="shared" si="21"/>
        <v>0</v>
      </c>
      <c r="W27" s="11"/>
      <c r="X27" s="30">
        <v>2417800</v>
      </c>
      <c r="Y27" s="813">
        <f t="shared" si="22"/>
        <v>0</v>
      </c>
      <c r="Z27" s="812"/>
      <c r="AA27" s="30">
        <v>2417800</v>
      </c>
      <c r="AB27" s="813">
        <f t="shared" si="23"/>
        <v>0</v>
      </c>
    </row>
    <row r="28" spans="1:28" ht="15.75" x14ac:dyDescent="0.3">
      <c r="A28" s="9" t="s">
        <v>18</v>
      </c>
      <c r="B28" s="8">
        <v>4568800</v>
      </c>
      <c r="C28" s="8">
        <v>150000</v>
      </c>
      <c r="D28" s="8">
        <f t="shared" si="17"/>
        <v>4718800</v>
      </c>
      <c r="E28" s="8">
        <v>44385.052556284034</v>
      </c>
      <c r="F28" s="8">
        <v>17509.929690217683</v>
      </c>
      <c r="G28" s="8">
        <v>40856.502610507923</v>
      </c>
      <c r="H28" s="8">
        <v>0</v>
      </c>
      <c r="I28" s="8"/>
      <c r="J28" s="8"/>
      <c r="K28" s="8">
        <f t="shared" si="18"/>
        <v>4821600</v>
      </c>
      <c r="L28" s="8">
        <v>108700</v>
      </c>
      <c r="M28" s="27">
        <f t="shared" si="19"/>
        <v>4930300</v>
      </c>
      <c r="N28" s="24">
        <f t="shared" si="20"/>
        <v>5.8494136942459033E-3</v>
      </c>
      <c r="P28" s="33" t="s">
        <v>559</v>
      </c>
      <c r="Q28" s="33" t="s">
        <v>100</v>
      </c>
      <c r="R28" s="900">
        <f t="shared" si="14"/>
        <v>5105700</v>
      </c>
      <c r="S28" s="1"/>
      <c r="T28" s="33" t="s">
        <v>554</v>
      </c>
      <c r="U28" s="30">
        <v>4821600</v>
      </c>
      <c r="V28" s="32">
        <f t="shared" si="21"/>
        <v>0</v>
      </c>
      <c r="W28" s="11"/>
      <c r="X28" s="30">
        <v>4930300</v>
      </c>
      <c r="Y28" s="813">
        <f t="shared" si="22"/>
        <v>0</v>
      </c>
      <c r="Z28" s="812"/>
      <c r="AA28" s="30">
        <v>4930300</v>
      </c>
      <c r="AB28" s="813">
        <f t="shared" si="23"/>
        <v>0</v>
      </c>
    </row>
    <row r="29" spans="1:28" ht="15.75" x14ac:dyDescent="0.3">
      <c r="A29" s="9" t="s">
        <v>19</v>
      </c>
      <c r="B29" s="8">
        <v>6899800</v>
      </c>
      <c r="C29" s="8">
        <v>0</v>
      </c>
      <c r="D29" s="8">
        <f t="shared" si="17"/>
        <v>6899800</v>
      </c>
      <c r="E29" s="8">
        <v>60655.546446532666</v>
      </c>
      <c r="F29" s="8">
        <v>26443.48907296532</v>
      </c>
      <c r="G29" s="8">
        <v>61701.474503585749</v>
      </c>
      <c r="H29" s="8">
        <v>0</v>
      </c>
      <c r="I29" s="8"/>
      <c r="J29" s="8"/>
      <c r="K29" s="8">
        <f t="shared" si="18"/>
        <v>7048600</v>
      </c>
      <c r="L29" s="8">
        <v>214000</v>
      </c>
      <c r="M29" s="27">
        <f t="shared" si="19"/>
        <v>7262600</v>
      </c>
      <c r="N29" s="24">
        <f t="shared" si="20"/>
        <v>8.6165044512160113E-3</v>
      </c>
      <c r="P29" s="33" t="s">
        <v>560</v>
      </c>
      <c r="Q29" s="33" t="s">
        <v>101</v>
      </c>
      <c r="R29" s="900">
        <f t="shared" si="14"/>
        <v>7634700</v>
      </c>
      <c r="S29" s="1"/>
      <c r="T29" s="33" t="s">
        <v>555</v>
      </c>
      <c r="U29" s="30">
        <v>7048600</v>
      </c>
      <c r="V29" s="32">
        <f t="shared" si="21"/>
        <v>0</v>
      </c>
      <c r="W29" s="11"/>
      <c r="X29" s="30">
        <v>7262600</v>
      </c>
      <c r="Y29" s="813">
        <f t="shared" si="22"/>
        <v>0</v>
      </c>
      <c r="Z29" s="812"/>
      <c r="AA29" s="30">
        <v>7262600</v>
      </c>
      <c r="AB29" s="813">
        <f t="shared" si="23"/>
        <v>0</v>
      </c>
    </row>
    <row r="30" spans="1:28" ht="15.75" x14ac:dyDescent="0.3">
      <c r="A30" s="9" t="s">
        <v>20</v>
      </c>
      <c r="B30" s="8">
        <v>75202500</v>
      </c>
      <c r="C30" s="8">
        <v>0</v>
      </c>
      <c r="D30" s="8">
        <f t="shared" si="17"/>
        <v>75202500</v>
      </c>
      <c r="E30" s="8">
        <v>1089767.230236613</v>
      </c>
      <c r="F30" s="8">
        <v>288213.64199102507</v>
      </c>
      <c r="G30" s="8">
        <v>672498.49797905842</v>
      </c>
      <c r="H30" s="8">
        <v>0</v>
      </c>
      <c r="I30" s="8"/>
      <c r="J30" s="8"/>
      <c r="K30" s="8">
        <f t="shared" si="18"/>
        <v>77253000</v>
      </c>
      <c r="L30" s="8">
        <v>2573800</v>
      </c>
      <c r="M30" s="27">
        <f t="shared" si="19"/>
        <v>79826800</v>
      </c>
      <c r="N30" s="24">
        <f t="shared" si="20"/>
        <v>9.4708228117524065E-2</v>
      </c>
      <c r="P30" s="33" t="s">
        <v>561</v>
      </c>
      <c r="Q30" s="33" t="s">
        <v>103</v>
      </c>
      <c r="R30" s="900">
        <f t="shared" si="14"/>
        <v>31506500</v>
      </c>
      <c r="S30" s="1"/>
      <c r="T30" s="33" t="s">
        <v>556</v>
      </c>
      <c r="U30" s="30">
        <v>77253000</v>
      </c>
      <c r="V30" s="32">
        <f t="shared" si="21"/>
        <v>0</v>
      </c>
      <c r="W30" s="11"/>
      <c r="X30" s="30">
        <v>79826800</v>
      </c>
      <c r="Y30" s="813">
        <f t="shared" si="22"/>
        <v>0</v>
      </c>
      <c r="Z30" s="812"/>
      <c r="AA30" s="30">
        <v>79826800</v>
      </c>
      <c r="AB30" s="813">
        <f t="shared" si="23"/>
        <v>0</v>
      </c>
    </row>
    <row r="31" spans="1:28" ht="15.75" x14ac:dyDescent="0.3">
      <c r="A31" s="9" t="s">
        <v>21</v>
      </c>
      <c r="B31" s="8">
        <v>11927100</v>
      </c>
      <c r="C31" s="8">
        <v>280000</v>
      </c>
      <c r="D31" s="8">
        <f t="shared" si="17"/>
        <v>12207100</v>
      </c>
      <c r="E31" s="8">
        <v>118720.9783196519</v>
      </c>
      <c r="F31" s="8">
        <v>45710.620383513247</v>
      </c>
      <c r="G31" s="8">
        <v>106658.11422819758</v>
      </c>
      <c r="H31" s="8">
        <v>0</v>
      </c>
      <c r="I31" s="8"/>
      <c r="J31" s="8"/>
      <c r="K31" s="8">
        <f t="shared" si="18"/>
        <v>12478200</v>
      </c>
      <c r="L31" s="8">
        <v>373600</v>
      </c>
      <c r="M31" s="27">
        <f t="shared" si="19"/>
        <v>12851800</v>
      </c>
      <c r="N31" s="24">
        <f t="shared" si="20"/>
        <v>1.5247651241447681E-2</v>
      </c>
      <c r="P31" s="33" t="s">
        <v>562</v>
      </c>
      <c r="Q31" s="33" t="s">
        <v>104</v>
      </c>
      <c r="R31" s="900">
        <f t="shared" si="14"/>
        <v>14072300</v>
      </c>
      <c r="S31" s="1"/>
      <c r="T31" s="33" t="s">
        <v>557</v>
      </c>
      <c r="U31" s="30">
        <v>12478200</v>
      </c>
      <c r="V31" s="32">
        <f t="shared" si="21"/>
        <v>0</v>
      </c>
      <c r="W31" s="11"/>
      <c r="X31" s="30">
        <v>12851800.000000002</v>
      </c>
      <c r="Y31" s="813">
        <f t="shared" si="22"/>
        <v>0</v>
      </c>
      <c r="Z31" s="812"/>
      <c r="AA31" s="30">
        <v>12851800</v>
      </c>
      <c r="AB31" s="813">
        <f>AA31-M31</f>
        <v>0</v>
      </c>
    </row>
    <row r="32" spans="1:28" ht="15.75" x14ac:dyDescent="0.3">
      <c r="A32" s="9" t="s">
        <v>22</v>
      </c>
      <c r="B32" s="8">
        <v>7912100</v>
      </c>
      <c r="C32" s="8">
        <v>808800</v>
      </c>
      <c r="D32" s="8">
        <f t="shared" si="17"/>
        <v>8720900</v>
      </c>
      <c r="E32" s="8">
        <v>41869.204464623079</v>
      </c>
      <c r="F32" s="8">
        <v>30323.129640599571</v>
      </c>
      <c r="G32" s="8">
        <v>70753.969161399</v>
      </c>
      <c r="H32" s="8">
        <v>0</v>
      </c>
      <c r="I32" s="8"/>
      <c r="J32" s="8"/>
      <c r="K32" s="8">
        <f t="shared" si="18"/>
        <v>8863800</v>
      </c>
      <c r="L32" s="8">
        <v>183100</v>
      </c>
      <c r="M32" s="27">
        <f t="shared" si="19"/>
        <v>9046900</v>
      </c>
      <c r="N32" s="24">
        <f t="shared" si="20"/>
        <v>1.0733436251439722E-2</v>
      </c>
      <c r="P32" s="33" t="s">
        <v>563</v>
      </c>
      <c r="Q32" s="33" t="s">
        <v>102</v>
      </c>
      <c r="R32" s="900">
        <f t="shared" si="14"/>
        <v>5254600</v>
      </c>
      <c r="S32" s="1"/>
      <c r="T32" s="33" t="s">
        <v>558</v>
      </c>
      <c r="U32" s="30">
        <v>8863800</v>
      </c>
      <c r="V32" s="32">
        <f t="shared" si="21"/>
        <v>0</v>
      </c>
      <c r="W32" s="11"/>
      <c r="X32" s="30">
        <v>9046900</v>
      </c>
      <c r="Y32" s="813">
        <f t="shared" si="22"/>
        <v>0</v>
      </c>
      <c r="Z32" s="812"/>
      <c r="AA32" s="30">
        <v>9046900</v>
      </c>
      <c r="AB32" s="813">
        <f>AA32-M32</f>
        <v>0</v>
      </c>
    </row>
    <row r="33" spans="1:28" ht="15.75" x14ac:dyDescent="0.3">
      <c r="A33" s="9" t="s">
        <v>23</v>
      </c>
      <c r="B33" s="8">
        <v>4871500</v>
      </c>
      <c r="C33" s="8">
        <v>0</v>
      </c>
      <c r="D33" s="8">
        <f t="shared" si="17"/>
        <v>4871500</v>
      </c>
      <c r="E33" s="8">
        <v>50889.06140193071</v>
      </c>
      <c r="F33" s="8">
        <v>18670.027684708337</v>
      </c>
      <c r="G33" s="8">
        <v>43563.397930986117</v>
      </c>
      <c r="H33" s="8">
        <v>0</v>
      </c>
      <c r="I33" s="8"/>
      <c r="J33" s="8"/>
      <c r="K33" s="8">
        <f t="shared" si="18"/>
        <v>4984600</v>
      </c>
      <c r="L33" s="8">
        <v>121100</v>
      </c>
      <c r="M33" s="27">
        <f t="shared" si="19"/>
        <v>5105700</v>
      </c>
      <c r="N33" s="24">
        <f t="shared" si="20"/>
        <v>6.0575120172629065E-3</v>
      </c>
      <c r="S33" s="1"/>
      <c r="T33" s="33" t="s">
        <v>559</v>
      </c>
      <c r="U33" s="30">
        <v>4984600</v>
      </c>
      <c r="V33" s="32">
        <f t="shared" si="21"/>
        <v>0</v>
      </c>
      <c r="W33" s="11"/>
      <c r="X33" s="30">
        <v>5105700.0000000009</v>
      </c>
      <c r="Y33" s="813">
        <f t="shared" si="22"/>
        <v>0</v>
      </c>
      <c r="Z33" s="812"/>
      <c r="AA33" s="30">
        <v>5105700</v>
      </c>
      <c r="AB33" s="813">
        <f t="shared" si="23"/>
        <v>0</v>
      </c>
    </row>
    <row r="34" spans="1:28" ht="15.75" x14ac:dyDescent="0.3">
      <c r="A34" s="9" t="s">
        <v>24</v>
      </c>
      <c r="B34" s="8">
        <v>7026200</v>
      </c>
      <c r="C34" s="8">
        <v>332799.99999999994</v>
      </c>
      <c r="D34" s="8">
        <f t="shared" si="17"/>
        <v>7359000</v>
      </c>
      <c r="E34" s="8">
        <v>85921.142676187184</v>
      </c>
      <c r="F34" s="8">
        <v>26927.917175058548</v>
      </c>
      <c r="G34" s="8">
        <v>62831.806741803273</v>
      </c>
      <c r="H34" s="8">
        <v>0</v>
      </c>
      <c r="I34" s="8"/>
      <c r="J34" s="8"/>
      <c r="K34" s="8">
        <f t="shared" si="18"/>
        <v>7534700</v>
      </c>
      <c r="L34" s="8">
        <v>100000</v>
      </c>
      <c r="M34" s="27">
        <f t="shared" si="19"/>
        <v>7634700</v>
      </c>
      <c r="N34" s="24">
        <f t="shared" si="20"/>
        <v>9.0579718742184456E-3</v>
      </c>
      <c r="S34" s="1"/>
      <c r="T34" s="33" t="s">
        <v>560</v>
      </c>
      <c r="U34" s="30">
        <v>7534700</v>
      </c>
      <c r="V34" s="32">
        <f t="shared" si="21"/>
        <v>0</v>
      </c>
      <c r="W34" s="11"/>
      <c r="X34" s="30">
        <v>7634700</v>
      </c>
      <c r="Y34" s="813">
        <f t="shared" si="22"/>
        <v>0</v>
      </c>
      <c r="Z34" s="812"/>
      <c r="AA34" s="30">
        <v>7634700</v>
      </c>
      <c r="AB34" s="813">
        <f t="shared" si="23"/>
        <v>0</v>
      </c>
    </row>
    <row r="35" spans="1:28" ht="15.75" x14ac:dyDescent="0.3">
      <c r="A35" s="9" t="s">
        <v>25</v>
      </c>
      <c r="B35" s="8">
        <v>29746000</v>
      </c>
      <c r="C35" s="8">
        <v>150000</v>
      </c>
      <c r="D35" s="8">
        <f t="shared" si="17"/>
        <v>29896000</v>
      </c>
      <c r="E35" s="8">
        <v>292798.08233613527</v>
      </c>
      <c r="F35" s="8">
        <v>114001.56902583067</v>
      </c>
      <c r="G35" s="8">
        <v>266003.66106027155</v>
      </c>
      <c r="H35" s="8">
        <v>0</v>
      </c>
      <c r="I35" s="8"/>
      <c r="J35" s="8"/>
      <c r="K35" s="8">
        <f t="shared" si="18"/>
        <v>30568800</v>
      </c>
      <c r="L35" s="8">
        <v>937700</v>
      </c>
      <c r="M35" s="27">
        <f t="shared" si="19"/>
        <v>31506500</v>
      </c>
      <c r="N35" s="24">
        <f t="shared" si="20"/>
        <v>3.7379987537829049E-2</v>
      </c>
      <c r="S35" s="1"/>
      <c r="T35" s="33" t="s">
        <v>561</v>
      </c>
      <c r="U35" s="30">
        <v>30568800</v>
      </c>
      <c r="V35" s="32">
        <f t="shared" si="21"/>
        <v>0</v>
      </c>
      <c r="W35" s="11"/>
      <c r="X35" s="30">
        <v>31506500</v>
      </c>
      <c r="Y35" s="813">
        <f t="shared" si="22"/>
        <v>0</v>
      </c>
      <c r="Z35" s="812"/>
      <c r="AA35" s="30">
        <v>31506500</v>
      </c>
      <c r="AB35" s="813">
        <f t="shared" si="23"/>
        <v>0</v>
      </c>
    </row>
    <row r="36" spans="1:28" ht="15.75" x14ac:dyDescent="0.3">
      <c r="A36" s="9" t="s">
        <v>26</v>
      </c>
      <c r="B36" s="8">
        <v>13241000</v>
      </c>
      <c r="C36" s="8">
        <v>60000</v>
      </c>
      <c r="D36" s="8">
        <f t="shared" si="17"/>
        <v>13301000</v>
      </c>
      <c r="E36" s="8">
        <v>130082.81094307959</v>
      </c>
      <c r="F36" s="8">
        <v>50746.143194749675</v>
      </c>
      <c r="G36" s="8">
        <v>118407.6674544159</v>
      </c>
      <c r="H36" s="8">
        <v>0</v>
      </c>
      <c r="I36" s="8"/>
      <c r="J36" s="8"/>
      <c r="K36" s="8">
        <f t="shared" si="18"/>
        <v>13600200</v>
      </c>
      <c r="L36" s="8">
        <v>472100</v>
      </c>
      <c r="M36" s="27">
        <f t="shared" si="19"/>
        <v>14072300</v>
      </c>
      <c r="N36" s="24">
        <f t="shared" si="20"/>
        <v>1.6695678625953111E-2</v>
      </c>
      <c r="S36" s="1"/>
      <c r="T36" s="33" t="s">
        <v>562</v>
      </c>
      <c r="U36" s="30">
        <v>13600200</v>
      </c>
      <c r="V36" s="32">
        <f t="shared" si="21"/>
        <v>0</v>
      </c>
      <c r="W36" s="11"/>
      <c r="X36" s="30">
        <v>14072300.000000002</v>
      </c>
      <c r="Y36" s="813">
        <f t="shared" si="22"/>
        <v>0</v>
      </c>
      <c r="Z36" s="812"/>
      <c r="AA36" s="30">
        <v>14072300</v>
      </c>
      <c r="AB36" s="813">
        <f t="shared" si="23"/>
        <v>0</v>
      </c>
    </row>
    <row r="37" spans="1:28" ht="16.5" thickBot="1" x14ac:dyDescent="0.35">
      <c r="A37" s="13" t="s">
        <v>27</v>
      </c>
      <c r="B37" s="8">
        <v>4836200</v>
      </c>
      <c r="C37" s="8">
        <v>240400</v>
      </c>
      <c r="D37" s="8">
        <f t="shared" si="17"/>
        <v>5076600</v>
      </c>
      <c r="E37" s="8">
        <v>53034.287712392848</v>
      </c>
      <c r="F37" s="8">
        <v>18534.740406196543</v>
      </c>
      <c r="G37" s="8">
        <v>43247.727614458599</v>
      </c>
      <c r="H37" s="8">
        <v>0</v>
      </c>
      <c r="I37" s="8"/>
      <c r="J37" s="8"/>
      <c r="K37" s="8">
        <f t="shared" si="18"/>
        <v>5191400</v>
      </c>
      <c r="L37" s="8">
        <v>63200</v>
      </c>
      <c r="M37" s="27">
        <f t="shared" si="19"/>
        <v>5254600</v>
      </c>
      <c r="N37" s="24">
        <f t="shared" si="20"/>
        <v>6.2341701717511157E-3</v>
      </c>
      <c r="S37" s="1"/>
      <c r="T37" s="33" t="s">
        <v>563</v>
      </c>
      <c r="U37" s="30">
        <v>5191400</v>
      </c>
      <c r="V37" s="32">
        <f t="shared" si="21"/>
        <v>0</v>
      </c>
      <c r="W37" s="11"/>
      <c r="X37" s="30">
        <v>5254599.9999999991</v>
      </c>
      <c r="Y37" s="813">
        <f t="shared" si="22"/>
        <v>0</v>
      </c>
      <c r="Z37" s="812"/>
      <c r="AA37" s="30">
        <v>5254600</v>
      </c>
      <c r="AB37" s="813">
        <f t="shared" si="23"/>
        <v>0</v>
      </c>
    </row>
    <row r="38" spans="1:28" ht="15.75" thickBot="1" x14ac:dyDescent="0.35">
      <c r="A38" s="6" t="s">
        <v>28</v>
      </c>
      <c r="B38" s="12">
        <f>SUM(B21:B37)</f>
        <v>236777400</v>
      </c>
      <c r="C38" s="12">
        <f t="shared" ref="C38:D38" si="24">SUM(C21:C37)</f>
        <v>2714100</v>
      </c>
      <c r="D38" s="12">
        <f t="shared" si="24"/>
        <v>239491500</v>
      </c>
      <c r="E38" s="12">
        <f t="shared" ref="E38:M38" si="25">SUM(E21:E37)</f>
        <v>2616557.7975870883</v>
      </c>
      <c r="F38" s="12">
        <f t="shared" si="25"/>
        <v>907449.57674499846</v>
      </c>
      <c r="G38" s="12">
        <f t="shared" si="25"/>
        <v>2117382.345738329</v>
      </c>
      <c r="H38" s="12">
        <f t="shared" si="25"/>
        <v>0</v>
      </c>
      <c r="I38" s="12">
        <f t="shared" si="25"/>
        <v>0</v>
      </c>
      <c r="J38" s="12">
        <f t="shared" si="25"/>
        <v>0</v>
      </c>
      <c r="K38" s="12">
        <f t="shared" si="25"/>
        <v>245132800</v>
      </c>
      <c r="L38" s="12">
        <f t="shared" si="25"/>
        <v>7330900</v>
      </c>
      <c r="M38" s="28">
        <f t="shared" si="25"/>
        <v>252463700</v>
      </c>
      <c r="N38" s="25">
        <f>B38/$B$8</f>
        <v>0.30248319224833276</v>
      </c>
      <c r="S38" s="1"/>
      <c r="T38" s="1"/>
      <c r="U38" s="30"/>
      <c r="V38" s="31"/>
      <c r="X38" s="30"/>
      <c r="Y38" s="813"/>
      <c r="Z38" s="812"/>
    </row>
    <row r="39" spans="1:28" x14ac:dyDescent="0.3">
      <c r="A39" s="2"/>
      <c r="S39" s="1"/>
      <c r="T39" s="1"/>
    </row>
    <row r="40" spans="1:28" x14ac:dyDescent="0.3">
      <c r="A40" s="14"/>
    </row>
    <row r="41" spans="1:28" x14ac:dyDescent="0.3">
      <c r="A41" s="15"/>
    </row>
    <row r="42" spans="1:28" x14ac:dyDescent="0.3">
      <c r="O42" s="11"/>
      <c r="P42" s="11"/>
      <c r="Q42" s="11"/>
      <c r="R42" s="11"/>
      <c r="S42" s="17"/>
      <c r="T42" s="17"/>
    </row>
  </sheetData>
  <sheetProtection selectLockedCells="1"/>
  <mergeCells count="10">
    <mergeCell ref="U7:V7"/>
    <mergeCell ref="X7:Y7"/>
    <mergeCell ref="AA7:AB7"/>
    <mergeCell ref="A3:N4"/>
    <mergeCell ref="A6:A7"/>
    <mergeCell ref="B6:B7"/>
    <mergeCell ref="E6:L6"/>
    <mergeCell ref="M6:M7"/>
    <mergeCell ref="N6:N7"/>
    <mergeCell ref="C6:C7"/>
  </mergeCells>
  <pageMargins left="0.25" right="0.25" top="0.75" bottom="0.75" header="0.3" footer="0.3"/>
  <pageSetup scale="64" fitToHeight="0" orientation="landscape" r:id="rId1"/>
  <headerFooter>
    <oddFooter>&amp;RPage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3E63-D437-48E9-ABD2-3E5538D599B9}">
  <sheetPr>
    <tabColor theme="8" tint="0.59999389629810485"/>
    <pageSetUpPr fitToPage="1"/>
  </sheetPr>
  <dimension ref="A1:EH205"/>
  <sheetViews>
    <sheetView workbookViewId="0">
      <pane xSplit="3" ySplit="10" topLeftCell="DL190" activePane="bottomRight" state="frozen"/>
      <selection pane="topRight" activeCell="D1" sqref="D1"/>
      <selection pane="bottomLeft" activeCell="A11" sqref="A11"/>
      <selection pane="bottomRight" activeCell="DP190" sqref="DP190"/>
    </sheetView>
  </sheetViews>
  <sheetFormatPr defaultColWidth="8.85546875" defaultRowHeight="15" x14ac:dyDescent="0.3"/>
  <cols>
    <col min="1" max="1" width="34.140625" style="49" customWidth="1"/>
    <col min="2" max="3" width="1.5703125" style="16" customWidth="1"/>
    <col min="4" max="4" width="5" style="16" bestFit="1" customWidth="1"/>
    <col min="5" max="5" width="15.42578125" style="16" customWidth="1"/>
    <col min="6" max="7" width="10" style="16" customWidth="1"/>
    <col min="8" max="8" width="11.85546875" style="16" bestFit="1" customWidth="1"/>
    <col min="9" max="9" width="1.5703125" style="16" customWidth="1"/>
    <col min="10" max="10" width="11.42578125" style="16" customWidth="1"/>
    <col min="11" max="12" width="12" style="16" customWidth="1"/>
    <col min="13" max="13" width="13.140625" style="16" customWidth="1"/>
    <col min="14" max="14" width="1.5703125" style="16" customWidth="1"/>
    <col min="15" max="15" width="5" style="16" bestFit="1" customWidth="1"/>
    <col min="16" max="16" width="15.42578125" style="16" customWidth="1"/>
    <col min="17" max="18" width="10" style="16" customWidth="1"/>
    <col min="19" max="19" width="11.85546875" style="16" bestFit="1" customWidth="1"/>
    <col min="20" max="20" width="1.5703125" style="16" customWidth="1"/>
    <col min="21" max="21" width="11.42578125" style="16" customWidth="1"/>
    <col min="22" max="23" width="12" style="16" customWidth="1"/>
    <col min="24" max="24" width="13.140625" style="16" customWidth="1"/>
    <col min="25" max="25" width="2.5703125" style="16" customWidth="1"/>
    <col min="26" max="26" width="5" style="16" bestFit="1" customWidth="1"/>
    <col min="27" max="27" width="15.42578125" style="16" customWidth="1"/>
    <col min="28" max="28" width="11.42578125" style="16" customWidth="1"/>
    <col min="29" max="29" width="8.85546875" style="16"/>
    <col min="30" max="30" width="11.85546875" style="16" bestFit="1" customWidth="1"/>
    <col min="31" max="31" width="3.42578125" style="16" customWidth="1"/>
    <col min="32" max="32" width="11.42578125" style="16" customWidth="1"/>
    <col min="33" max="33" width="12" style="16" customWidth="1"/>
    <col min="34" max="34" width="12.42578125" style="16" customWidth="1"/>
    <col min="35" max="35" width="14.5703125" style="16" customWidth="1"/>
    <col min="36" max="36" width="2.42578125" style="16" customWidth="1"/>
    <col min="37" max="37" width="5" style="16" bestFit="1" customWidth="1"/>
    <col min="38" max="38" width="15.42578125" style="16" customWidth="1"/>
    <col min="39" max="39" width="11.42578125" style="16" customWidth="1"/>
    <col min="40" max="40" width="8.85546875" style="16"/>
    <col min="41" max="41" width="11.85546875" style="16" bestFit="1" customWidth="1"/>
    <col min="42" max="42" width="3" style="16" customWidth="1"/>
    <col min="43" max="43" width="11.42578125" style="16" customWidth="1"/>
    <col min="44" max="44" width="12" style="16" customWidth="1"/>
    <col min="45" max="45" width="12.42578125" style="16" customWidth="1"/>
    <col min="46" max="46" width="14.5703125" style="16" customWidth="1"/>
    <col min="47" max="47" width="4.140625" style="16" customWidth="1"/>
    <col min="48" max="48" width="5" style="16" bestFit="1" customWidth="1"/>
    <col min="49" max="49" width="15.42578125" style="16" customWidth="1"/>
    <col min="50" max="50" width="10.5703125" style="16" customWidth="1"/>
    <col min="51" max="51" width="8.85546875" style="16"/>
    <col min="52" max="52" width="11.85546875" style="16" bestFit="1" customWidth="1"/>
    <col min="53" max="53" width="3" style="16" customWidth="1"/>
    <col min="54" max="54" width="11.42578125" style="16" customWidth="1"/>
    <col min="55" max="55" width="12" style="16" customWidth="1"/>
    <col min="56" max="56" width="12.42578125" style="16" customWidth="1"/>
    <col min="57" max="57" width="14" style="16" bestFit="1" customWidth="1"/>
    <col min="58" max="58" width="3.140625" style="16" customWidth="1"/>
    <col min="59" max="59" width="5" style="16" customWidth="1"/>
    <col min="60" max="60" width="15.42578125" style="16" customWidth="1"/>
    <col min="61" max="61" width="10.5703125" style="16" customWidth="1"/>
    <col min="62" max="62" width="8.85546875" style="16" customWidth="1"/>
    <col min="63" max="63" width="9.5703125" style="16" customWidth="1"/>
    <col min="64" max="64" width="3" style="16" customWidth="1"/>
    <col min="65" max="65" width="11.42578125" style="1" customWidth="1"/>
    <col min="66" max="66" width="12" style="1" customWidth="1"/>
    <col min="67" max="67" width="12.42578125" style="1" customWidth="1"/>
    <col min="68" max="68" width="14.5703125" style="1" customWidth="1"/>
    <col min="69" max="69" width="3" style="16" customWidth="1"/>
    <col min="70" max="70" width="5.140625" style="1" customWidth="1"/>
    <col min="71" max="71" width="15.42578125" style="1" customWidth="1"/>
    <col min="72" max="72" width="10.5703125" style="1" customWidth="1"/>
    <col min="73" max="73" width="8.85546875" style="1" customWidth="1"/>
    <col min="74" max="74" width="9.5703125" style="1" customWidth="1"/>
    <col min="75" max="75" width="3" style="1" customWidth="1"/>
    <col min="76" max="76" width="11.42578125" style="1" customWidth="1"/>
    <col min="77" max="77" width="12" style="1" customWidth="1"/>
    <col min="78" max="78" width="12.42578125" style="1" customWidth="1"/>
    <col min="79" max="79" width="14.5703125" style="1" customWidth="1"/>
    <col min="80" max="80" width="4.140625" style="16" customWidth="1"/>
    <col min="81" max="81" width="5.140625" style="16" customWidth="1"/>
    <col min="82" max="82" width="15.42578125" style="16" customWidth="1"/>
    <col min="83" max="83" width="10.5703125" style="16" customWidth="1"/>
    <col min="84" max="84" width="8.85546875" style="16" customWidth="1"/>
    <col min="85" max="85" width="9.5703125" style="16" customWidth="1"/>
    <col min="86" max="86" width="3" style="1" customWidth="1"/>
    <col min="87" max="87" width="11.42578125" style="16" customWidth="1"/>
    <col min="88" max="88" width="12" style="16" customWidth="1"/>
    <col min="89" max="89" width="12.42578125" style="16" customWidth="1"/>
    <col min="90" max="90" width="14.5703125" style="16" customWidth="1"/>
    <col min="91" max="91" width="4.42578125" style="16" customWidth="1"/>
    <col min="92" max="92" width="5.140625" style="16" customWidth="1"/>
    <col min="93" max="93" width="15.42578125" style="16" customWidth="1"/>
    <col min="94" max="94" width="10.5703125" style="16" customWidth="1"/>
    <col min="95" max="95" width="8.85546875" style="16" customWidth="1"/>
    <col min="96" max="96" width="11.85546875" style="16" bestFit="1" customWidth="1"/>
    <col min="97" max="97" width="3" style="16" customWidth="1"/>
    <col min="98" max="98" width="11.42578125" style="16" customWidth="1"/>
    <col min="99" max="99" width="12" style="16" customWidth="1"/>
    <col min="100" max="100" width="12.42578125" style="16" customWidth="1"/>
    <col min="101" max="101" width="14.5703125" style="16" customWidth="1"/>
    <col min="102" max="102" width="8.85546875" style="16" hidden="1" customWidth="1"/>
    <col min="103" max="103" width="14.42578125" style="16" hidden="1" customWidth="1"/>
    <col min="104" max="104" width="11.28515625" style="16" hidden="1" customWidth="1"/>
    <col min="105" max="105" width="12.28515625" style="16" hidden="1" customWidth="1"/>
    <col min="106" max="106" width="8.85546875" style="16"/>
    <col min="107" max="107" width="5.140625" style="16" customWidth="1"/>
    <col min="108" max="108" width="15.42578125" style="16" customWidth="1"/>
    <col min="109" max="109" width="10.5703125" style="16" customWidth="1"/>
    <col min="110" max="110" width="8.85546875" style="16"/>
    <col min="111" max="111" width="11.85546875" style="16" bestFit="1" customWidth="1"/>
    <col min="112" max="112" width="3" style="16" customWidth="1"/>
    <col min="113" max="113" width="11.42578125" style="16" customWidth="1"/>
    <col min="114" max="114" width="12" style="16" customWidth="1"/>
    <col min="115" max="115" width="12.42578125" style="16" customWidth="1"/>
    <col min="116" max="116" width="14.5703125" style="16" customWidth="1"/>
    <col min="117" max="117" width="3.42578125" style="16" customWidth="1"/>
    <col min="118" max="118" width="5.140625" style="16" customWidth="1"/>
    <col min="119" max="119" width="15.42578125" style="16" customWidth="1"/>
    <col min="120" max="120" width="10.5703125" style="16" customWidth="1"/>
    <col min="121" max="121" width="8.85546875" style="16"/>
    <col min="122" max="122" width="11.85546875" style="16" bestFit="1" customWidth="1"/>
    <col min="123" max="123" width="3" style="16" customWidth="1"/>
    <col min="124" max="124" width="11.42578125" style="16" customWidth="1"/>
    <col min="125" max="125" width="12" style="16" customWidth="1"/>
    <col min="126" max="126" width="12.42578125" style="16" customWidth="1"/>
    <col min="127" max="127" width="14.5703125" style="16" customWidth="1"/>
    <col min="128" max="128" width="3.140625" style="16" customWidth="1"/>
    <col min="129" max="129" width="5.140625" style="16" customWidth="1"/>
    <col min="130" max="130" width="15.42578125" style="16" customWidth="1"/>
    <col min="131" max="131" width="10.5703125" style="16" customWidth="1"/>
    <col min="132" max="132" width="8.85546875" style="16"/>
    <col min="133" max="133" width="11.85546875" style="16" bestFit="1" customWidth="1"/>
    <col min="134" max="134" width="3" style="16" customWidth="1"/>
    <col min="135" max="135" width="11.42578125" style="16" customWidth="1"/>
    <col min="136" max="136" width="12" style="16" customWidth="1"/>
    <col min="137" max="137" width="12.42578125" style="16" customWidth="1"/>
    <col min="138" max="138" width="14.5703125" style="16" customWidth="1"/>
    <col min="139" max="240" width="8.85546875" style="16"/>
    <col min="241" max="241" width="9.5703125" style="16" bestFit="1" customWidth="1"/>
    <col min="242" max="248" width="0" style="16" hidden="1" customWidth="1"/>
    <col min="249" max="249" width="5" style="16" customWidth="1"/>
    <col min="250" max="250" width="16.5703125" style="16" customWidth="1"/>
    <col min="251" max="252" width="9.140625" style="16" customWidth="1"/>
    <col min="253" max="254" width="9.5703125" style="16" customWidth="1"/>
    <col min="255" max="255" width="1.5703125" style="16" customWidth="1"/>
    <col min="256" max="256" width="5" style="16" customWidth="1"/>
    <col min="257" max="257" width="17.140625" style="16" customWidth="1"/>
    <col min="258" max="259" width="9.140625" style="16" customWidth="1"/>
    <col min="260" max="261" width="9.5703125" style="16" customWidth="1"/>
    <col min="262" max="262" width="1.5703125" style="16" customWidth="1"/>
    <col min="263" max="263" width="6.42578125" style="16" customWidth="1"/>
    <col min="264" max="264" width="14.42578125" style="16" customWidth="1"/>
    <col min="265" max="267" width="9.140625" style="16" customWidth="1"/>
    <col min="268" max="268" width="9.42578125" style="16" customWidth="1"/>
    <col min="269" max="269" width="1.5703125" style="16" customWidth="1"/>
    <col min="270" max="270" width="6.42578125" style="16" customWidth="1"/>
    <col min="271" max="271" width="18.5703125" style="16" customWidth="1"/>
    <col min="272" max="274" width="9.140625" style="16" customWidth="1"/>
    <col min="275" max="278" width="1.5703125" style="16" customWidth="1"/>
    <col min="279" max="279" width="5" style="16" bestFit="1" customWidth="1"/>
    <col min="280" max="280" width="14.42578125" style="16" customWidth="1"/>
    <col min="281" max="282" width="8.85546875" style="16"/>
    <col min="283" max="283" width="9.5703125" style="16" bestFit="1" customWidth="1"/>
    <col min="284" max="284" width="9.5703125" style="16" customWidth="1"/>
    <col min="285" max="285" width="1.5703125" style="16" customWidth="1"/>
    <col min="286" max="286" width="5" style="16" bestFit="1" customWidth="1"/>
    <col min="287" max="287" width="14" style="16" customWidth="1"/>
    <col min="288" max="289" width="8.85546875" style="16"/>
    <col min="290" max="290" width="9.5703125" style="16" bestFit="1" customWidth="1"/>
    <col min="291" max="291" width="1.5703125" style="16" customWidth="1"/>
    <col min="292" max="292" width="5" style="16" bestFit="1" customWidth="1"/>
    <col min="293" max="293" width="15.42578125" style="16" customWidth="1"/>
    <col min="294" max="295" width="8.85546875" style="16"/>
    <col min="296" max="296" width="9.5703125" style="16" bestFit="1" customWidth="1"/>
    <col min="297" max="297" width="11.42578125" style="16" bestFit="1" customWidth="1"/>
    <col min="298" max="298" width="1.5703125" style="16" customWidth="1"/>
    <col min="299" max="299" width="5" style="16" bestFit="1" customWidth="1"/>
    <col min="300" max="301" width="11.140625" style="16" bestFit="1" customWidth="1"/>
    <col min="302" max="302" width="12.5703125" style="16" bestFit="1" customWidth="1"/>
    <col min="303" max="303" width="1.5703125" style="16" customWidth="1"/>
    <col min="304" max="304" width="5" style="16" bestFit="1" customWidth="1"/>
    <col min="305" max="306" width="11.140625" style="16" bestFit="1" customWidth="1"/>
    <col min="307" max="307" width="12.5703125" style="16" bestFit="1" customWidth="1"/>
    <col min="308" max="308" width="1.5703125" style="16" customWidth="1"/>
    <col min="309" max="309" width="14.85546875" style="16" customWidth="1"/>
    <col min="310" max="310" width="14.42578125" style="16" customWidth="1"/>
    <col min="311" max="496" width="8.85546875" style="16"/>
    <col min="497" max="497" width="9.5703125" style="16" bestFit="1" customWidth="1"/>
    <col min="498" max="504" width="0" style="16" hidden="1" customWidth="1"/>
    <col min="505" max="505" width="5" style="16" customWidth="1"/>
    <col min="506" max="506" width="16.5703125" style="16" customWidth="1"/>
    <col min="507" max="508" width="9.140625" style="16" customWidth="1"/>
    <col min="509" max="510" width="9.5703125" style="16" customWidth="1"/>
    <col min="511" max="511" width="1.5703125" style="16" customWidth="1"/>
    <col min="512" max="512" width="5" style="16" customWidth="1"/>
    <col min="513" max="513" width="17.140625" style="16" customWidth="1"/>
    <col min="514" max="515" width="9.140625" style="16" customWidth="1"/>
    <col min="516" max="517" width="9.5703125" style="16" customWidth="1"/>
    <col min="518" max="518" width="1.5703125" style="16" customWidth="1"/>
    <col min="519" max="519" width="6.42578125" style="16" customWidth="1"/>
    <col min="520" max="520" width="14.42578125" style="16" customWidth="1"/>
    <col min="521" max="523" width="9.140625" style="16" customWidth="1"/>
    <col min="524" max="524" width="9.42578125" style="16" customWidth="1"/>
    <col min="525" max="525" width="1.5703125" style="16" customWidth="1"/>
    <col min="526" max="526" width="6.42578125" style="16" customWidth="1"/>
    <col min="527" max="527" width="18.5703125" style="16" customWidth="1"/>
    <col min="528" max="530" width="9.140625" style="16" customWidth="1"/>
    <col min="531" max="534" width="1.5703125" style="16" customWidth="1"/>
    <col min="535" max="535" width="5" style="16" bestFit="1" customWidth="1"/>
    <col min="536" max="536" width="14.42578125" style="16" customWidth="1"/>
    <col min="537" max="538" width="8.85546875" style="16"/>
    <col min="539" max="539" width="9.5703125" style="16" bestFit="1" customWidth="1"/>
    <col min="540" max="540" width="9.5703125" style="16" customWidth="1"/>
    <col min="541" max="541" width="1.5703125" style="16" customWidth="1"/>
    <col min="542" max="542" width="5" style="16" bestFit="1" customWidth="1"/>
    <col min="543" max="543" width="14" style="16" customWidth="1"/>
    <col min="544" max="545" width="8.85546875" style="16"/>
    <col min="546" max="546" width="9.5703125" style="16" bestFit="1" customWidth="1"/>
    <col min="547" max="547" width="1.5703125" style="16" customWidth="1"/>
    <col min="548" max="548" width="5" style="16" bestFit="1" customWidth="1"/>
    <col min="549" max="549" width="15.42578125" style="16" customWidth="1"/>
    <col min="550" max="551" width="8.85546875" style="16"/>
    <col min="552" max="552" width="9.5703125" style="16" bestFit="1" customWidth="1"/>
    <col min="553" max="553" width="11.42578125" style="16" bestFit="1" customWidth="1"/>
    <col min="554" max="554" width="1.5703125" style="16" customWidth="1"/>
    <col min="555" max="555" width="5" style="16" bestFit="1" customWidth="1"/>
    <col min="556" max="557" width="11.140625" style="16" bestFit="1" customWidth="1"/>
    <col min="558" max="558" width="12.5703125" style="16" bestFit="1" customWidth="1"/>
    <col min="559" max="559" width="1.5703125" style="16" customWidth="1"/>
    <col min="560" max="560" width="5" style="16" bestFit="1" customWidth="1"/>
    <col min="561" max="562" width="11.140625" style="16" bestFit="1" customWidth="1"/>
    <col min="563" max="563" width="12.5703125" style="16" bestFit="1" customWidth="1"/>
    <col min="564" max="564" width="1.5703125" style="16" customWidth="1"/>
    <col min="565" max="565" width="14.85546875" style="16" customWidth="1"/>
    <col min="566" max="566" width="14.42578125" style="16" customWidth="1"/>
    <col min="567" max="752" width="8.85546875" style="16"/>
    <col min="753" max="753" width="9.5703125" style="16" bestFit="1" customWidth="1"/>
    <col min="754" max="760" width="0" style="16" hidden="1" customWidth="1"/>
    <col min="761" max="761" width="5" style="16" customWidth="1"/>
    <col min="762" max="762" width="16.5703125" style="16" customWidth="1"/>
    <col min="763" max="764" width="9.140625" style="16" customWidth="1"/>
    <col min="765" max="766" width="9.5703125" style="16" customWidth="1"/>
    <col min="767" max="767" width="1.5703125" style="16" customWidth="1"/>
    <col min="768" max="768" width="5" style="16" customWidth="1"/>
    <col min="769" max="769" width="17.140625" style="16" customWidth="1"/>
    <col min="770" max="771" width="9.140625" style="16" customWidth="1"/>
    <col min="772" max="773" width="9.5703125" style="16" customWidth="1"/>
    <col min="774" max="774" width="1.5703125" style="16" customWidth="1"/>
    <col min="775" max="775" width="6.42578125" style="16" customWidth="1"/>
    <col min="776" max="776" width="14.42578125" style="16" customWidth="1"/>
    <col min="777" max="779" width="9.140625" style="16" customWidth="1"/>
    <col min="780" max="780" width="9.42578125" style="16" customWidth="1"/>
    <col min="781" max="781" width="1.5703125" style="16" customWidth="1"/>
    <col min="782" max="782" width="6.42578125" style="16" customWidth="1"/>
    <col min="783" max="783" width="18.5703125" style="16" customWidth="1"/>
    <col min="784" max="786" width="9.140625" style="16" customWidth="1"/>
    <col min="787" max="790" width="1.5703125" style="16" customWidth="1"/>
    <col min="791" max="791" width="5" style="16" bestFit="1" customWidth="1"/>
    <col min="792" max="792" width="14.42578125" style="16" customWidth="1"/>
    <col min="793" max="794" width="8.85546875" style="16"/>
    <col min="795" max="795" width="9.5703125" style="16" bestFit="1" customWidth="1"/>
    <col min="796" max="796" width="9.5703125" style="16" customWidth="1"/>
    <col min="797" max="797" width="1.5703125" style="16" customWidth="1"/>
    <col min="798" max="798" width="5" style="16" bestFit="1" customWidth="1"/>
    <col min="799" max="799" width="14" style="16" customWidth="1"/>
    <col min="800" max="801" width="8.85546875" style="16"/>
    <col min="802" max="802" width="9.5703125" style="16" bestFit="1" customWidth="1"/>
    <col min="803" max="803" width="1.5703125" style="16" customWidth="1"/>
    <col min="804" max="804" width="5" style="16" bestFit="1" customWidth="1"/>
    <col min="805" max="805" width="15.42578125" style="16" customWidth="1"/>
    <col min="806" max="807" width="8.85546875" style="16"/>
    <col min="808" max="808" width="9.5703125" style="16" bestFit="1" customWidth="1"/>
    <col min="809" max="809" width="11.42578125" style="16" bestFit="1" customWidth="1"/>
    <col min="810" max="810" width="1.5703125" style="16" customWidth="1"/>
    <col min="811" max="811" width="5" style="16" bestFit="1" customWidth="1"/>
    <col min="812" max="813" width="11.140625" style="16" bestFit="1" customWidth="1"/>
    <col min="814" max="814" width="12.5703125" style="16" bestFit="1" customWidth="1"/>
    <col min="815" max="815" width="1.5703125" style="16" customWidth="1"/>
    <col min="816" max="816" width="5" style="16" bestFit="1" customWidth="1"/>
    <col min="817" max="818" width="11.140625" style="16" bestFit="1" customWidth="1"/>
    <col min="819" max="819" width="12.5703125" style="16" bestFit="1" customWidth="1"/>
    <col min="820" max="820" width="1.5703125" style="16" customWidth="1"/>
    <col min="821" max="821" width="14.85546875" style="16" customWidth="1"/>
    <col min="822" max="822" width="14.42578125" style="16" customWidth="1"/>
    <col min="823" max="1008" width="8.85546875" style="16"/>
    <col min="1009" max="1009" width="9.5703125" style="16" bestFit="1" customWidth="1"/>
    <col min="1010" max="1016" width="0" style="16" hidden="1" customWidth="1"/>
    <col min="1017" max="1017" width="5" style="16" customWidth="1"/>
    <col min="1018" max="1018" width="16.5703125" style="16" customWidth="1"/>
    <col min="1019" max="1020" width="9.140625" style="16" customWidth="1"/>
    <col min="1021" max="1022" width="9.5703125" style="16" customWidth="1"/>
    <col min="1023" max="1023" width="1.5703125" style="16" customWidth="1"/>
    <col min="1024" max="1024" width="5" style="16" customWidth="1"/>
    <col min="1025" max="1025" width="17.140625" style="16" customWidth="1"/>
    <col min="1026" max="1027" width="9.140625" style="16" customWidth="1"/>
    <col min="1028" max="1029" width="9.5703125" style="16" customWidth="1"/>
    <col min="1030" max="1030" width="1.5703125" style="16" customWidth="1"/>
    <col min="1031" max="1031" width="6.42578125" style="16" customWidth="1"/>
    <col min="1032" max="1032" width="14.42578125" style="16" customWidth="1"/>
    <col min="1033" max="1035" width="9.140625" style="16" customWidth="1"/>
    <col min="1036" max="1036" width="9.42578125" style="16" customWidth="1"/>
    <col min="1037" max="1037" width="1.5703125" style="16" customWidth="1"/>
    <col min="1038" max="1038" width="6.42578125" style="16" customWidth="1"/>
    <col min="1039" max="1039" width="18.5703125" style="16" customWidth="1"/>
    <col min="1040" max="1042" width="9.140625" style="16" customWidth="1"/>
    <col min="1043" max="1046" width="1.5703125" style="16" customWidth="1"/>
    <col min="1047" max="1047" width="5" style="16" bestFit="1" customWidth="1"/>
    <col min="1048" max="1048" width="14.42578125" style="16" customWidth="1"/>
    <col min="1049" max="1050" width="8.85546875" style="16"/>
    <col min="1051" max="1051" width="9.5703125" style="16" bestFit="1" customWidth="1"/>
    <col min="1052" max="1052" width="9.5703125" style="16" customWidth="1"/>
    <col min="1053" max="1053" width="1.5703125" style="16" customWidth="1"/>
    <col min="1054" max="1054" width="5" style="16" bestFit="1" customWidth="1"/>
    <col min="1055" max="1055" width="14" style="16" customWidth="1"/>
    <col min="1056" max="1057" width="8.85546875" style="16"/>
    <col min="1058" max="1058" width="9.5703125" style="16" bestFit="1" customWidth="1"/>
    <col min="1059" max="1059" width="1.5703125" style="16" customWidth="1"/>
    <col min="1060" max="1060" width="5" style="16" bestFit="1" customWidth="1"/>
    <col min="1061" max="1061" width="15.42578125" style="16" customWidth="1"/>
    <col min="1062" max="1063" width="8.85546875" style="16"/>
    <col min="1064" max="1064" width="9.5703125" style="16" bestFit="1" customWidth="1"/>
    <col min="1065" max="1065" width="11.42578125" style="16" bestFit="1" customWidth="1"/>
    <col min="1066" max="1066" width="1.5703125" style="16" customWidth="1"/>
    <col min="1067" max="1067" width="5" style="16" bestFit="1" customWidth="1"/>
    <col min="1068" max="1069" width="11.140625" style="16" bestFit="1" customWidth="1"/>
    <col min="1070" max="1070" width="12.5703125" style="16" bestFit="1" customWidth="1"/>
    <col min="1071" max="1071" width="1.5703125" style="16" customWidth="1"/>
    <col min="1072" max="1072" width="5" style="16" bestFit="1" customWidth="1"/>
    <col min="1073" max="1074" width="11.140625" style="16" bestFit="1" customWidth="1"/>
    <col min="1075" max="1075" width="12.5703125" style="16" bestFit="1" customWidth="1"/>
    <col min="1076" max="1076" width="1.5703125" style="16" customWidth="1"/>
    <col min="1077" max="1077" width="14.85546875" style="16" customWidth="1"/>
    <col min="1078" max="1078" width="14.42578125" style="16" customWidth="1"/>
    <col min="1079" max="1264" width="8.85546875" style="16"/>
    <col min="1265" max="1265" width="9.5703125" style="16" bestFit="1" customWidth="1"/>
    <col min="1266" max="1272" width="0" style="16" hidden="1" customWidth="1"/>
    <col min="1273" max="1273" width="5" style="16" customWidth="1"/>
    <col min="1274" max="1274" width="16.5703125" style="16" customWidth="1"/>
    <col min="1275" max="1276" width="9.140625" style="16" customWidth="1"/>
    <col min="1277" max="1278" width="9.5703125" style="16" customWidth="1"/>
    <col min="1279" max="1279" width="1.5703125" style="16" customWidth="1"/>
    <col min="1280" max="1280" width="5" style="16" customWidth="1"/>
    <col min="1281" max="1281" width="17.140625" style="16" customWidth="1"/>
    <col min="1282" max="1283" width="9.140625" style="16" customWidth="1"/>
    <col min="1284" max="1285" width="9.5703125" style="16" customWidth="1"/>
    <col min="1286" max="1286" width="1.5703125" style="16" customWidth="1"/>
    <col min="1287" max="1287" width="6.42578125" style="16" customWidth="1"/>
    <col min="1288" max="1288" width="14.42578125" style="16" customWidth="1"/>
    <col min="1289" max="1291" width="9.140625" style="16" customWidth="1"/>
    <col min="1292" max="1292" width="9.42578125" style="16" customWidth="1"/>
    <col min="1293" max="1293" width="1.5703125" style="16" customWidth="1"/>
    <col min="1294" max="1294" width="6.42578125" style="16" customWidth="1"/>
    <col min="1295" max="1295" width="18.5703125" style="16" customWidth="1"/>
    <col min="1296" max="1298" width="9.140625" style="16" customWidth="1"/>
    <col min="1299" max="1302" width="1.5703125" style="16" customWidth="1"/>
    <col min="1303" max="1303" width="5" style="16" bestFit="1" customWidth="1"/>
    <col min="1304" max="1304" width="14.42578125" style="16" customWidth="1"/>
    <col min="1305" max="1306" width="8.85546875" style="16"/>
    <col min="1307" max="1307" width="9.5703125" style="16" bestFit="1" customWidth="1"/>
    <col min="1308" max="1308" width="9.5703125" style="16" customWidth="1"/>
    <col min="1309" max="1309" width="1.5703125" style="16" customWidth="1"/>
    <col min="1310" max="1310" width="5" style="16" bestFit="1" customWidth="1"/>
    <col min="1311" max="1311" width="14" style="16" customWidth="1"/>
    <col min="1312" max="1313" width="8.85546875" style="16"/>
    <col min="1314" max="1314" width="9.5703125" style="16" bestFit="1" customWidth="1"/>
    <col min="1315" max="1315" width="1.5703125" style="16" customWidth="1"/>
    <col min="1316" max="1316" width="5" style="16" bestFit="1" customWidth="1"/>
    <col min="1317" max="1317" width="15.42578125" style="16" customWidth="1"/>
    <col min="1318" max="1319" width="8.85546875" style="16"/>
    <col min="1320" max="1320" width="9.5703125" style="16" bestFit="1" customWidth="1"/>
    <col min="1321" max="1321" width="11.42578125" style="16" bestFit="1" customWidth="1"/>
    <col min="1322" max="1322" width="1.5703125" style="16" customWidth="1"/>
    <col min="1323" max="1323" width="5" style="16" bestFit="1" customWidth="1"/>
    <col min="1324" max="1325" width="11.140625" style="16" bestFit="1" customWidth="1"/>
    <col min="1326" max="1326" width="12.5703125" style="16" bestFit="1" customWidth="1"/>
    <col min="1327" max="1327" width="1.5703125" style="16" customWidth="1"/>
    <col min="1328" max="1328" width="5" style="16" bestFit="1" customWidth="1"/>
    <col min="1329" max="1330" width="11.140625" style="16" bestFit="1" customWidth="1"/>
    <col min="1331" max="1331" width="12.5703125" style="16" bestFit="1" customWidth="1"/>
    <col min="1332" max="1332" width="1.5703125" style="16" customWidth="1"/>
    <col min="1333" max="1333" width="14.85546875" style="16" customWidth="1"/>
    <col min="1334" max="1334" width="14.42578125" style="16" customWidth="1"/>
    <col min="1335" max="1520" width="8.85546875" style="16"/>
    <col min="1521" max="1521" width="9.5703125" style="16" bestFit="1" customWidth="1"/>
    <col min="1522" max="1528" width="0" style="16" hidden="1" customWidth="1"/>
    <col min="1529" max="1529" width="5" style="16" customWidth="1"/>
    <col min="1530" max="1530" width="16.5703125" style="16" customWidth="1"/>
    <col min="1531" max="1532" width="9.140625" style="16" customWidth="1"/>
    <col min="1533" max="1534" width="9.5703125" style="16" customWidth="1"/>
    <col min="1535" max="1535" width="1.5703125" style="16" customWidth="1"/>
    <col min="1536" max="1536" width="5" style="16" customWidth="1"/>
    <col min="1537" max="1537" width="17.140625" style="16" customWidth="1"/>
    <col min="1538" max="1539" width="9.140625" style="16" customWidth="1"/>
    <col min="1540" max="1541" width="9.5703125" style="16" customWidth="1"/>
    <col min="1542" max="1542" width="1.5703125" style="16" customWidth="1"/>
    <col min="1543" max="1543" width="6.42578125" style="16" customWidth="1"/>
    <col min="1544" max="1544" width="14.42578125" style="16" customWidth="1"/>
    <col min="1545" max="1547" width="9.140625" style="16" customWidth="1"/>
    <col min="1548" max="1548" width="9.42578125" style="16" customWidth="1"/>
    <col min="1549" max="1549" width="1.5703125" style="16" customWidth="1"/>
    <col min="1550" max="1550" width="6.42578125" style="16" customWidth="1"/>
    <col min="1551" max="1551" width="18.5703125" style="16" customWidth="1"/>
    <col min="1552" max="1554" width="9.140625" style="16" customWidth="1"/>
    <col min="1555" max="1558" width="1.5703125" style="16" customWidth="1"/>
    <col min="1559" max="1559" width="5" style="16" bestFit="1" customWidth="1"/>
    <col min="1560" max="1560" width="14.42578125" style="16" customWidth="1"/>
    <col min="1561" max="1562" width="8.85546875" style="16"/>
    <col min="1563" max="1563" width="9.5703125" style="16" bestFit="1" customWidth="1"/>
    <col min="1564" max="1564" width="9.5703125" style="16" customWidth="1"/>
    <col min="1565" max="1565" width="1.5703125" style="16" customWidth="1"/>
    <col min="1566" max="1566" width="5" style="16" bestFit="1" customWidth="1"/>
    <col min="1567" max="1567" width="14" style="16" customWidth="1"/>
    <col min="1568" max="1569" width="8.85546875" style="16"/>
    <col min="1570" max="1570" width="9.5703125" style="16" bestFit="1" customWidth="1"/>
    <col min="1571" max="1571" width="1.5703125" style="16" customWidth="1"/>
    <col min="1572" max="1572" width="5" style="16" bestFit="1" customWidth="1"/>
    <col min="1573" max="1573" width="15.42578125" style="16" customWidth="1"/>
    <col min="1574" max="1575" width="8.85546875" style="16"/>
    <col min="1576" max="1576" width="9.5703125" style="16" bestFit="1" customWidth="1"/>
    <col min="1577" max="1577" width="11.42578125" style="16" bestFit="1" customWidth="1"/>
    <col min="1578" max="1578" width="1.5703125" style="16" customWidth="1"/>
    <col min="1579" max="1579" width="5" style="16" bestFit="1" customWidth="1"/>
    <col min="1580" max="1581" width="11.140625" style="16" bestFit="1" customWidth="1"/>
    <col min="1582" max="1582" width="12.5703125" style="16" bestFit="1" customWidth="1"/>
    <col min="1583" max="1583" width="1.5703125" style="16" customWidth="1"/>
    <col min="1584" max="1584" width="5" style="16" bestFit="1" customWidth="1"/>
    <col min="1585" max="1586" width="11.140625" style="16" bestFit="1" customWidth="1"/>
    <col min="1587" max="1587" width="12.5703125" style="16" bestFit="1" customWidth="1"/>
    <col min="1588" max="1588" width="1.5703125" style="16" customWidth="1"/>
    <col min="1589" max="1589" width="14.85546875" style="16" customWidth="1"/>
    <col min="1590" max="1590" width="14.42578125" style="16" customWidth="1"/>
    <col min="1591" max="1776" width="8.85546875" style="16"/>
    <col min="1777" max="1777" width="9.5703125" style="16" bestFit="1" customWidth="1"/>
    <col min="1778" max="1784" width="0" style="16" hidden="1" customWidth="1"/>
    <col min="1785" max="1785" width="5" style="16" customWidth="1"/>
    <col min="1786" max="1786" width="16.5703125" style="16" customWidth="1"/>
    <col min="1787" max="1788" width="9.140625" style="16" customWidth="1"/>
    <col min="1789" max="1790" width="9.5703125" style="16" customWidth="1"/>
    <col min="1791" max="1791" width="1.5703125" style="16" customWidth="1"/>
    <col min="1792" max="1792" width="5" style="16" customWidth="1"/>
    <col min="1793" max="1793" width="17.140625" style="16" customWidth="1"/>
    <col min="1794" max="1795" width="9.140625" style="16" customWidth="1"/>
    <col min="1796" max="1797" width="9.5703125" style="16" customWidth="1"/>
    <col min="1798" max="1798" width="1.5703125" style="16" customWidth="1"/>
    <col min="1799" max="1799" width="6.42578125" style="16" customWidth="1"/>
    <col min="1800" max="1800" width="14.42578125" style="16" customWidth="1"/>
    <col min="1801" max="1803" width="9.140625" style="16" customWidth="1"/>
    <col min="1804" max="1804" width="9.42578125" style="16" customWidth="1"/>
    <col min="1805" max="1805" width="1.5703125" style="16" customWidth="1"/>
    <col min="1806" max="1806" width="6.42578125" style="16" customWidth="1"/>
    <col min="1807" max="1807" width="18.5703125" style="16" customWidth="1"/>
    <col min="1808" max="1810" width="9.140625" style="16" customWidth="1"/>
    <col min="1811" max="1814" width="1.5703125" style="16" customWidth="1"/>
    <col min="1815" max="1815" width="5" style="16" bestFit="1" customWidth="1"/>
    <col min="1816" max="1816" width="14.42578125" style="16" customWidth="1"/>
    <col min="1817" max="1818" width="8.85546875" style="16"/>
    <col min="1819" max="1819" width="9.5703125" style="16" bestFit="1" customWidth="1"/>
    <col min="1820" max="1820" width="9.5703125" style="16" customWidth="1"/>
    <col min="1821" max="1821" width="1.5703125" style="16" customWidth="1"/>
    <col min="1822" max="1822" width="5" style="16" bestFit="1" customWidth="1"/>
    <col min="1823" max="1823" width="14" style="16" customWidth="1"/>
    <col min="1824" max="1825" width="8.85546875" style="16"/>
    <col min="1826" max="1826" width="9.5703125" style="16" bestFit="1" customWidth="1"/>
    <col min="1827" max="1827" width="1.5703125" style="16" customWidth="1"/>
    <col min="1828" max="1828" width="5" style="16" bestFit="1" customWidth="1"/>
    <col min="1829" max="1829" width="15.42578125" style="16" customWidth="1"/>
    <col min="1830" max="1831" width="8.85546875" style="16"/>
    <col min="1832" max="1832" width="9.5703125" style="16" bestFit="1" customWidth="1"/>
    <col min="1833" max="1833" width="11.42578125" style="16" bestFit="1" customWidth="1"/>
    <col min="1834" max="1834" width="1.5703125" style="16" customWidth="1"/>
    <col min="1835" max="1835" width="5" style="16" bestFit="1" customWidth="1"/>
    <col min="1836" max="1837" width="11.140625" style="16" bestFit="1" customWidth="1"/>
    <col min="1838" max="1838" width="12.5703125" style="16" bestFit="1" customWidth="1"/>
    <col min="1839" max="1839" width="1.5703125" style="16" customWidth="1"/>
    <col min="1840" max="1840" width="5" style="16" bestFit="1" customWidth="1"/>
    <col min="1841" max="1842" width="11.140625" style="16" bestFit="1" customWidth="1"/>
    <col min="1843" max="1843" width="12.5703125" style="16" bestFit="1" customWidth="1"/>
    <col min="1844" max="1844" width="1.5703125" style="16" customWidth="1"/>
    <col min="1845" max="1845" width="14.85546875" style="16" customWidth="1"/>
    <col min="1846" max="1846" width="14.42578125" style="16" customWidth="1"/>
    <col min="1847" max="2032" width="8.85546875" style="16"/>
    <col min="2033" max="2033" width="9.5703125" style="16" bestFit="1" customWidth="1"/>
    <col min="2034" max="2040" width="0" style="16" hidden="1" customWidth="1"/>
    <col min="2041" max="2041" width="5" style="16" customWidth="1"/>
    <col min="2042" max="2042" width="16.5703125" style="16" customWidth="1"/>
    <col min="2043" max="2044" width="9.140625" style="16" customWidth="1"/>
    <col min="2045" max="2046" width="9.5703125" style="16" customWidth="1"/>
    <col min="2047" max="2047" width="1.5703125" style="16" customWidth="1"/>
    <col min="2048" max="2048" width="5" style="16" customWidth="1"/>
    <col min="2049" max="2049" width="17.140625" style="16" customWidth="1"/>
    <col min="2050" max="2051" width="9.140625" style="16" customWidth="1"/>
    <col min="2052" max="2053" width="9.5703125" style="16" customWidth="1"/>
    <col min="2054" max="2054" width="1.5703125" style="16" customWidth="1"/>
    <col min="2055" max="2055" width="6.42578125" style="16" customWidth="1"/>
    <col min="2056" max="2056" width="14.42578125" style="16" customWidth="1"/>
    <col min="2057" max="2059" width="9.140625" style="16" customWidth="1"/>
    <col min="2060" max="2060" width="9.42578125" style="16" customWidth="1"/>
    <col min="2061" max="2061" width="1.5703125" style="16" customWidth="1"/>
    <col min="2062" max="2062" width="6.42578125" style="16" customWidth="1"/>
    <col min="2063" max="2063" width="18.5703125" style="16" customWidth="1"/>
    <col min="2064" max="2066" width="9.140625" style="16" customWidth="1"/>
    <col min="2067" max="2070" width="1.5703125" style="16" customWidth="1"/>
    <col min="2071" max="2071" width="5" style="16" bestFit="1" customWidth="1"/>
    <col min="2072" max="2072" width="14.42578125" style="16" customWidth="1"/>
    <col min="2073" max="2074" width="8.85546875" style="16"/>
    <col min="2075" max="2075" width="9.5703125" style="16" bestFit="1" customWidth="1"/>
    <col min="2076" max="2076" width="9.5703125" style="16" customWidth="1"/>
    <col min="2077" max="2077" width="1.5703125" style="16" customWidth="1"/>
    <col min="2078" max="2078" width="5" style="16" bestFit="1" customWidth="1"/>
    <col min="2079" max="2079" width="14" style="16" customWidth="1"/>
    <col min="2080" max="2081" width="8.85546875" style="16"/>
    <col min="2082" max="2082" width="9.5703125" style="16" bestFit="1" customWidth="1"/>
    <col min="2083" max="2083" width="1.5703125" style="16" customWidth="1"/>
    <col min="2084" max="2084" width="5" style="16" bestFit="1" customWidth="1"/>
    <col min="2085" max="2085" width="15.42578125" style="16" customWidth="1"/>
    <col min="2086" max="2087" width="8.85546875" style="16"/>
    <col min="2088" max="2088" width="9.5703125" style="16" bestFit="1" customWidth="1"/>
    <col min="2089" max="2089" width="11.42578125" style="16" bestFit="1" customWidth="1"/>
    <col min="2090" max="2090" width="1.5703125" style="16" customWidth="1"/>
    <col min="2091" max="2091" width="5" style="16" bestFit="1" customWidth="1"/>
    <col min="2092" max="2093" width="11.140625" style="16" bestFit="1" customWidth="1"/>
    <col min="2094" max="2094" width="12.5703125" style="16" bestFit="1" customWidth="1"/>
    <col min="2095" max="2095" width="1.5703125" style="16" customWidth="1"/>
    <col min="2096" max="2096" width="5" style="16" bestFit="1" customWidth="1"/>
    <col min="2097" max="2098" width="11.140625" style="16" bestFit="1" customWidth="1"/>
    <col min="2099" max="2099" width="12.5703125" style="16" bestFit="1" customWidth="1"/>
    <col min="2100" max="2100" width="1.5703125" style="16" customWidth="1"/>
    <col min="2101" max="2101" width="14.85546875" style="16" customWidth="1"/>
    <col min="2102" max="2102" width="14.42578125" style="16" customWidth="1"/>
    <col min="2103" max="2288" width="8.85546875" style="16"/>
    <col min="2289" max="2289" width="9.5703125" style="16" bestFit="1" customWidth="1"/>
    <col min="2290" max="2296" width="0" style="16" hidden="1" customWidth="1"/>
    <col min="2297" max="2297" width="5" style="16" customWidth="1"/>
    <col min="2298" max="2298" width="16.5703125" style="16" customWidth="1"/>
    <col min="2299" max="2300" width="9.140625" style="16" customWidth="1"/>
    <col min="2301" max="2302" width="9.5703125" style="16" customWidth="1"/>
    <col min="2303" max="2303" width="1.5703125" style="16" customWidth="1"/>
    <col min="2304" max="2304" width="5" style="16" customWidth="1"/>
    <col min="2305" max="2305" width="17.140625" style="16" customWidth="1"/>
    <col min="2306" max="2307" width="9.140625" style="16" customWidth="1"/>
    <col min="2308" max="2309" width="9.5703125" style="16" customWidth="1"/>
    <col min="2310" max="2310" width="1.5703125" style="16" customWidth="1"/>
    <col min="2311" max="2311" width="6.42578125" style="16" customWidth="1"/>
    <col min="2312" max="2312" width="14.42578125" style="16" customWidth="1"/>
    <col min="2313" max="2315" width="9.140625" style="16" customWidth="1"/>
    <col min="2316" max="2316" width="9.42578125" style="16" customWidth="1"/>
    <col min="2317" max="2317" width="1.5703125" style="16" customWidth="1"/>
    <col min="2318" max="2318" width="6.42578125" style="16" customWidth="1"/>
    <col min="2319" max="2319" width="18.5703125" style="16" customWidth="1"/>
    <col min="2320" max="2322" width="9.140625" style="16" customWidth="1"/>
    <col min="2323" max="2326" width="1.5703125" style="16" customWidth="1"/>
    <col min="2327" max="2327" width="5" style="16" bestFit="1" customWidth="1"/>
    <col min="2328" max="2328" width="14.42578125" style="16" customWidth="1"/>
    <col min="2329" max="2330" width="8.85546875" style="16"/>
    <col min="2331" max="2331" width="9.5703125" style="16" bestFit="1" customWidth="1"/>
    <col min="2332" max="2332" width="9.5703125" style="16" customWidth="1"/>
    <col min="2333" max="2333" width="1.5703125" style="16" customWidth="1"/>
    <col min="2334" max="2334" width="5" style="16" bestFit="1" customWidth="1"/>
    <col min="2335" max="2335" width="14" style="16" customWidth="1"/>
    <col min="2336" max="2337" width="8.85546875" style="16"/>
    <col min="2338" max="2338" width="9.5703125" style="16" bestFit="1" customWidth="1"/>
    <col min="2339" max="2339" width="1.5703125" style="16" customWidth="1"/>
    <col min="2340" max="2340" width="5" style="16" bestFit="1" customWidth="1"/>
    <col min="2341" max="2341" width="15.42578125" style="16" customWidth="1"/>
    <col min="2342" max="2343" width="8.85546875" style="16"/>
    <col min="2344" max="2344" width="9.5703125" style="16" bestFit="1" customWidth="1"/>
    <col min="2345" max="2345" width="11.42578125" style="16" bestFit="1" customWidth="1"/>
    <col min="2346" max="2346" width="1.5703125" style="16" customWidth="1"/>
    <col min="2347" max="2347" width="5" style="16" bestFit="1" customWidth="1"/>
    <col min="2348" max="2349" width="11.140625" style="16" bestFit="1" customWidth="1"/>
    <col min="2350" max="2350" width="12.5703125" style="16" bestFit="1" customWidth="1"/>
    <col min="2351" max="2351" width="1.5703125" style="16" customWidth="1"/>
    <col min="2352" max="2352" width="5" style="16" bestFit="1" customWidth="1"/>
    <col min="2353" max="2354" width="11.140625" style="16" bestFit="1" customWidth="1"/>
    <col min="2355" max="2355" width="12.5703125" style="16" bestFit="1" customWidth="1"/>
    <col min="2356" max="2356" width="1.5703125" style="16" customWidth="1"/>
    <col min="2357" max="2357" width="14.85546875" style="16" customWidth="1"/>
    <col min="2358" max="2358" width="14.42578125" style="16" customWidth="1"/>
    <col min="2359" max="2544" width="8.85546875" style="16"/>
    <col min="2545" max="2545" width="9.5703125" style="16" bestFit="1" customWidth="1"/>
    <col min="2546" max="2552" width="0" style="16" hidden="1" customWidth="1"/>
    <col min="2553" max="2553" width="5" style="16" customWidth="1"/>
    <col min="2554" max="2554" width="16.5703125" style="16" customWidth="1"/>
    <col min="2555" max="2556" width="9.140625" style="16" customWidth="1"/>
    <col min="2557" max="2558" width="9.5703125" style="16" customWidth="1"/>
    <col min="2559" max="2559" width="1.5703125" style="16" customWidth="1"/>
    <col min="2560" max="2560" width="5" style="16" customWidth="1"/>
    <col min="2561" max="2561" width="17.140625" style="16" customWidth="1"/>
    <col min="2562" max="2563" width="9.140625" style="16" customWidth="1"/>
    <col min="2564" max="2565" width="9.5703125" style="16" customWidth="1"/>
    <col min="2566" max="2566" width="1.5703125" style="16" customWidth="1"/>
    <col min="2567" max="2567" width="6.42578125" style="16" customWidth="1"/>
    <col min="2568" max="2568" width="14.42578125" style="16" customWidth="1"/>
    <col min="2569" max="2571" width="9.140625" style="16" customWidth="1"/>
    <col min="2572" max="2572" width="9.42578125" style="16" customWidth="1"/>
    <col min="2573" max="2573" width="1.5703125" style="16" customWidth="1"/>
    <col min="2574" max="2574" width="6.42578125" style="16" customWidth="1"/>
    <col min="2575" max="2575" width="18.5703125" style="16" customWidth="1"/>
    <col min="2576" max="2578" width="9.140625" style="16" customWidth="1"/>
    <col min="2579" max="2582" width="1.5703125" style="16" customWidth="1"/>
    <col min="2583" max="2583" width="5" style="16" bestFit="1" customWidth="1"/>
    <col min="2584" max="2584" width="14.42578125" style="16" customWidth="1"/>
    <col min="2585" max="2586" width="8.85546875" style="16"/>
    <col min="2587" max="2587" width="9.5703125" style="16" bestFit="1" customWidth="1"/>
    <col min="2588" max="2588" width="9.5703125" style="16" customWidth="1"/>
    <col min="2589" max="2589" width="1.5703125" style="16" customWidth="1"/>
    <col min="2590" max="2590" width="5" style="16" bestFit="1" customWidth="1"/>
    <col min="2591" max="2591" width="14" style="16" customWidth="1"/>
    <col min="2592" max="2593" width="8.85546875" style="16"/>
    <col min="2594" max="2594" width="9.5703125" style="16" bestFit="1" customWidth="1"/>
    <col min="2595" max="2595" width="1.5703125" style="16" customWidth="1"/>
    <col min="2596" max="2596" width="5" style="16" bestFit="1" customWidth="1"/>
    <col min="2597" max="2597" width="15.42578125" style="16" customWidth="1"/>
    <col min="2598" max="2599" width="8.85546875" style="16"/>
    <col min="2600" max="2600" width="9.5703125" style="16" bestFit="1" customWidth="1"/>
    <col min="2601" max="2601" width="11.42578125" style="16" bestFit="1" customWidth="1"/>
    <col min="2602" max="2602" width="1.5703125" style="16" customWidth="1"/>
    <col min="2603" max="2603" width="5" style="16" bestFit="1" customWidth="1"/>
    <col min="2604" max="2605" width="11.140625" style="16" bestFit="1" customWidth="1"/>
    <col min="2606" max="2606" width="12.5703125" style="16" bestFit="1" customWidth="1"/>
    <col min="2607" max="2607" width="1.5703125" style="16" customWidth="1"/>
    <col min="2608" max="2608" width="5" style="16" bestFit="1" customWidth="1"/>
    <col min="2609" max="2610" width="11.140625" style="16" bestFit="1" customWidth="1"/>
    <col min="2611" max="2611" width="12.5703125" style="16" bestFit="1" customWidth="1"/>
    <col min="2612" max="2612" width="1.5703125" style="16" customWidth="1"/>
    <col min="2613" max="2613" width="14.85546875" style="16" customWidth="1"/>
    <col min="2614" max="2614" width="14.42578125" style="16" customWidth="1"/>
    <col min="2615" max="2800" width="8.85546875" style="16"/>
    <col min="2801" max="2801" width="9.5703125" style="16" bestFit="1" customWidth="1"/>
    <col min="2802" max="2808" width="0" style="16" hidden="1" customWidth="1"/>
    <col min="2809" max="2809" width="5" style="16" customWidth="1"/>
    <col min="2810" max="2810" width="16.5703125" style="16" customWidth="1"/>
    <col min="2811" max="2812" width="9.140625" style="16" customWidth="1"/>
    <col min="2813" max="2814" width="9.5703125" style="16" customWidth="1"/>
    <col min="2815" max="2815" width="1.5703125" style="16" customWidth="1"/>
    <col min="2816" max="2816" width="5" style="16" customWidth="1"/>
    <col min="2817" max="2817" width="17.140625" style="16" customWidth="1"/>
    <col min="2818" max="2819" width="9.140625" style="16" customWidth="1"/>
    <col min="2820" max="2821" width="9.5703125" style="16" customWidth="1"/>
    <col min="2822" max="2822" width="1.5703125" style="16" customWidth="1"/>
    <col min="2823" max="2823" width="6.42578125" style="16" customWidth="1"/>
    <col min="2824" max="2824" width="14.42578125" style="16" customWidth="1"/>
    <col min="2825" max="2827" width="9.140625" style="16" customWidth="1"/>
    <col min="2828" max="2828" width="9.42578125" style="16" customWidth="1"/>
    <col min="2829" max="2829" width="1.5703125" style="16" customWidth="1"/>
    <col min="2830" max="2830" width="6.42578125" style="16" customWidth="1"/>
    <col min="2831" max="2831" width="18.5703125" style="16" customWidth="1"/>
    <col min="2832" max="2834" width="9.140625" style="16" customWidth="1"/>
    <col min="2835" max="2838" width="1.5703125" style="16" customWidth="1"/>
    <col min="2839" max="2839" width="5" style="16" bestFit="1" customWidth="1"/>
    <col min="2840" max="2840" width="14.42578125" style="16" customWidth="1"/>
    <col min="2841" max="2842" width="8.85546875" style="16"/>
    <col min="2843" max="2843" width="9.5703125" style="16" bestFit="1" customWidth="1"/>
    <col min="2844" max="2844" width="9.5703125" style="16" customWidth="1"/>
    <col min="2845" max="2845" width="1.5703125" style="16" customWidth="1"/>
    <col min="2846" max="2846" width="5" style="16" bestFit="1" customWidth="1"/>
    <col min="2847" max="2847" width="14" style="16" customWidth="1"/>
    <col min="2848" max="2849" width="8.85546875" style="16"/>
    <col min="2850" max="2850" width="9.5703125" style="16" bestFit="1" customWidth="1"/>
    <col min="2851" max="2851" width="1.5703125" style="16" customWidth="1"/>
    <col min="2852" max="2852" width="5" style="16" bestFit="1" customWidth="1"/>
    <col min="2853" max="2853" width="15.42578125" style="16" customWidth="1"/>
    <col min="2854" max="2855" width="8.85546875" style="16"/>
    <col min="2856" max="2856" width="9.5703125" style="16" bestFit="1" customWidth="1"/>
    <col min="2857" max="2857" width="11.42578125" style="16" bestFit="1" customWidth="1"/>
    <col min="2858" max="2858" width="1.5703125" style="16" customWidth="1"/>
    <col min="2859" max="2859" width="5" style="16" bestFit="1" customWidth="1"/>
    <col min="2860" max="2861" width="11.140625" style="16" bestFit="1" customWidth="1"/>
    <col min="2862" max="2862" width="12.5703125" style="16" bestFit="1" customWidth="1"/>
    <col min="2863" max="2863" width="1.5703125" style="16" customWidth="1"/>
    <col min="2864" max="2864" width="5" style="16" bestFit="1" customWidth="1"/>
    <col min="2865" max="2866" width="11.140625" style="16" bestFit="1" customWidth="1"/>
    <col min="2867" max="2867" width="12.5703125" style="16" bestFit="1" customWidth="1"/>
    <col min="2868" max="2868" width="1.5703125" style="16" customWidth="1"/>
    <col min="2869" max="2869" width="14.85546875" style="16" customWidth="1"/>
    <col min="2870" max="2870" width="14.42578125" style="16" customWidth="1"/>
    <col min="2871" max="3056" width="8.85546875" style="16"/>
    <col min="3057" max="3057" width="9.5703125" style="16" bestFit="1" customWidth="1"/>
    <col min="3058" max="3064" width="0" style="16" hidden="1" customWidth="1"/>
    <col min="3065" max="3065" width="5" style="16" customWidth="1"/>
    <col min="3066" max="3066" width="16.5703125" style="16" customWidth="1"/>
    <col min="3067" max="3068" width="9.140625" style="16" customWidth="1"/>
    <col min="3069" max="3070" width="9.5703125" style="16" customWidth="1"/>
    <col min="3071" max="3071" width="1.5703125" style="16" customWidth="1"/>
    <col min="3072" max="3072" width="5" style="16" customWidth="1"/>
    <col min="3073" max="3073" width="17.140625" style="16" customWidth="1"/>
    <col min="3074" max="3075" width="9.140625" style="16" customWidth="1"/>
    <col min="3076" max="3077" width="9.5703125" style="16" customWidth="1"/>
    <col min="3078" max="3078" width="1.5703125" style="16" customWidth="1"/>
    <col min="3079" max="3079" width="6.42578125" style="16" customWidth="1"/>
    <col min="3080" max="3080" width="14.42578125" style="16" customWidth="1"/>
    <col min="3081" max="3083" width="9.140625" style="16" customWidth="1"/>
    <col min="3084" max="3084" width="9.42578125" style="16" customWidth="1"/>
    <col min="3085" max="3085" width="1.5703125" style="16" customWidth="1"/>
    <col min="3086" max="3086" width="6.42578125" style="16" customWidth="1"/>
    <col min="3087" max="3087" width="18.5703125" style="16" customWidth="1"/>
    <col min="3088" max="3090" width="9.140625" style="16" customWidth="1"/>
    <col min="3091" max="3094" width="1.5703125" style="16" customWidth="1"/>
    <col min="3095" max="3095" width="5" style="16" bestFit="1" customWidth="1"/>
    <col min="3096" max="3096" width="14.42578125" style="16" customWidth="1"/>
    <col min="3097" max="3098" width="8.85546875" style="16"/>
    <col min="3099" max="3099" width="9.5703125" style="16" bestFit="1" customWidth="1"/>
    <col min="3100" max="3100" width="9.5703125" style="16" customWidth="1"/>
    <col min="3101" max="3101" width="1.5703125" style="16" customWidth="1"/>
    <col min="3102" max="3102" width="5" style="16" bestFit="1" customWidth="1"/>
    <col min="3103" max="3103" width="14" style="16" customWidth="1"/>
    <col min="3104" max="3105" width="8.85546875" style="16"/>
    <col min="3106" max="3106" width="9.5703125" style="16" bestFit="1" customWidth="1"/>
    <col min="3107" max="3107" width="1.5703125" style="16" customWidth="1"/>
    <col min="3108" max="3108" width="5" style="16" bestFit="1" customWidth="1"/>
    <col min="3109" max="3109" width="15.42578125" style="16" customWidth="1"/>
    <col min="3110" max="3111" width="8.85546875" style="16"/>
    <col min="3112" max="3112" width="9.5703125" style="16" bestFit="1" customWidth="1"/>
    <col min="3113" max="3113" width="11.42578125" style="16" bestFit="1" customWidth="1"/>
    <col min="3114" max="3114" width="1.5703125" style="16" customWidth="1"/>
    <col min="3115" max="3115" width="5" style="16" bestFit="1" customWidth="1"/>
    <col min="3116" max="3117" width="11.140625" style="16" bestFit="1" customWidth="1"/>
    <col min="3118" max="3118" width="12.5703125" style="16" bestFit="1" customWidth="1"/>
    <col min="3119" max="3119" width="1.5703125" style="16" customWidth="1"/>
    <col min="3120" max="3120" width="5" style="16" bestFit="1" customWidth="1"/>
    <col min="3121" max="3122" width="11.140625" style="16" bestFit="1" customWidth="1"/>
    <col min="3123" max="3123" width="12.5703125" style="16" bestFit="1" customWidth="1"/>
    <col min="3124" max="3124" width="1.5703125" style="16" customWidth="1"/>
    <col min="3125" max="3125" width="14.85546875" style="16" customWidth="1"/>
    <col min="3126" max="3126" width="14.42578125" style="16" customWidth="1"/>
    <col min="3127" max="3312" width="8.85546875" style="16"/>
    <col min="3313" max="3313" width="9.5703125" style="16" bestFit="1" customWidth="1"/>
    <col min="3314" max="3320" width="0" style="16" hidden="1" customWidth="1"/>
    <col min="3321" max="3321" width="5" style="16" customWidth="1"/>
    <col min="3322" max="3322" width="16.5703125" style="16" customWidth="1"/>
    <col min="3323" max="3324" width="9.140625" style="16" customWidth="1"/>
    <col min="3325" max="3326" width="9.5703125" style="16" customWidth="1"/>
    <col min="3327" max="3327" width="1.5703125" style="16" customWidth="1"/>
    <col min="3328" max="3328" width="5" style="16" customWidth="1"/>
    <col min="3329" max="3329" width="17.140625" style="16" customWidth="1"/>
    <col min="3330" max="3331" width="9.140625" style="16" customWidth="1"/>
    <col min="3332" max="3333" width="9.5703125" style="16" customWidth="1"/>
    <col min="3334" max="3334" width="1.5703125" style="16" customWidth="1"/>
    <col min="3335" max="3335" width="6.42578125" style="16" customWidth="1"/>
    <col min="3336" max="3336" width="14.42578125" style="16" customWidth="1"/>
    <col min="3337" max="3339" width="9.140625" style="16" customWidth="1"/>
    <col min="3340" max="3340" width="9.42578125" style="16" customWidth="1"/>
    <col min="3341" max="3341" width="1.5703125" style="16" customWidth="1"/>
    <col min="3342" max="3342" width="6.42578125" style="16" customWidth="1"/>
    <col min="3343" max="3343" width="18.5703125" style="16" customWidth="1"/>
    <col min="3344" max="3346" width="9.140625" style="16" customWidth="1"/>
    <col min="3347" max="3350" width="1.5703125" style="16" customWidth="1"/>
    <col min="3351" max="3351" width="5" style="16" bestFit="1" customWidth="1"/>
    <col min="3352" max="3352" width="14.42578125" style="16" customWidth="1"/>
    <col min="3353" max="3354" width="8.85546875" style="16"/>
    <col min="3355" max="3355" width="9.5703125" style="16" bestFit="1" customWidth="1"/>
    <col min="3356" max="3356" width="9.5703125" style="16" customWidth="1"/>
    <col min="3357" max="3357" width="1.5703125" style="16" customWidth="1"/>
    <col min="3358" max="3358" width="5" style="16" bestFit="1" customWidth="1"/>
    <col min="3359" max="3359" width="14" style="16" customWidth="1"/>
    <col min="3360" max="3361" width="8.85546875" style="16"/>
    <col min="3362" max="3362" width="9.5703125" style="16" bestFit="1" customWidth="1"/>
    <col min="3363" max="3363" width="1.5703125" style="16" customWidth="1"/>
    <col min="3364" max="3364" width="5" style="16" bestFit="1" customWidth="1"/>
    <col min="3365" max="3365" width="15.42578125" style="16" customWidth="1"/>
    <col min="3366" max="3367" width="8.85546875" style="16"/>
    <col min="3368" max="3368" width="9.5703125" style="16" bestFit="1" customWidth="1"/>
    <col min="3369" max="3369" width="11.42578125" style="16" bestFit="1" customWidth="1"/>
    <col min="3370" max="3370" width="1.5703125" style="16" customWidth="1"/>
    <col min="3371" max="3371" width="5" style="16" bestFit="1" customWidth="1"/>
    <col min="3372" max="3373" width="11.140625" style="16" bestFit="1" customWidth="1"/>
    <col min="3374" max="3374" width="12.5703125" style="16" bestFit="1" customWidth="1"/>
    <col min="3375" max="3375" width="1.5703125" style="16" customWidth="1"/>
    <col min="3376" max="3376" width="5" style="16" bestFit="1" customWidth="1"/>
    <col min="3377" max="3378" width="11.140625" style="16" bestFit="1" customWidth="1"/>
    <col min="3379" max="3379" width="12.5703125" style="16" bestFit="1" customWidth="1"/>
    <col min="3380" max="3380" width="1.5703125" style="16" customWidth="1"/>
    <col min="3381" max="3381" width="14.85546875" style="16" customWidth="1"/>
    <col min="3382" max="3382" width="14.42578125" style="16" customWidth="1"/>
    <col min="3383" max="3568" width="8.85546875" style="16"/>
    <col min="3569" max="3569" width="9.5703125" style="16" bestFit="1" customWidth="1"/>
    <col min="3570" max="3576" width="0" style="16" hidden="1" customWidth="1"/>
    <col min="3577" max="3577" width="5" style="16" customWidth="1"/>
    <col min="3578" max="3578" width="16.5703125" style="16" customWidth="1"/>
    <col min="3579" max="3580" width="9.140625" style="16" customWidth="1"/>
    <col min="3581" max="3582" width="9.5703125" style="16" customWidth="1"/>
    <col min="3583" max="3583" width="1.5703125" style="16" customWidth="1"/>
    <col min="3584" max="3584" width="5" style="16" customWidth="1"/>
    <col min="3585" max="3585" width="17.140625" style="16" customWidth="1"/>
    <col min="3586" max="3587" width="9.140625" style="16" customWidth="1"/>
    <col min="3588" max="3589" width="9.5703125" style="16" customWidth="1"/>
    <col min="3590" max="3590" width="1.5703125" style="16" customWidth="1"/>
    <col min="3591" max="3591" width="6.42578125" style="16" customWidth="1"/>
    <col min="3592" max="3592" width="14.42578125" style="16" customWidth="1"/>
    <col min="3593" max="3595" width="9.140625" style="16" customWidth="1"/>
    <col min="3596" max="3596" width="9.42578125" style="16" customWidth="1"/>
    <col min="3597" max="3597" width="1.5703125" style="16" customWidth="1"/>
    <col min="3598" max="3598" width="6.42578125" style="16" customWidth="1"/>
    <col min="3599" max="3599" width="18.5703125" style="16" customWidth="1"/>
    <col min="3600" max="3602" width="9.140625" style="16" customWidth="1"/>
    <col min="3603" max="3606" width="1.5703125" style="16" customWidth="1"/>
    <col min="3607" max="3607" width="5" style="16" bestFit="1" customWidth="1"/>
    <col min="3608" max="3608" width="14.42578125" style="16" customWidth="1"/>
    <col min="3609" max="3610" width="8.85546875" style="16"/>
    <col min="3611" max="3611" width="9.5703125" style="16" bestFit="1" customWidth="1"/>
    <col min="3612" max="3612" width="9.5703125" style="16" customWidth="1"/>
    <col min="3613" max="3613" width="1.5703125" style="16" customWidth="1"/>
    <col min="3614" max="3614" width="5" style="16" bestFit="1" customWidth="1"/>
    <col min="3615" max="3615" width="14" style="16" customWidth="1"/>
    <col min="3616" max="3617" width="8.85546875" style="16"/>
    <col min="3618" max="3618" width="9.5703125" style="16" bestFit="1" customWidth="1"/>
    <col min="3619" max="3619" width="1.5703125" style="16" customWidth="1"/>
    <col min="3620" max="3620" width="5" style="16" bestFit="1" customWidth="1"/>
    <col min="3621" max="3621" width="15.42578125" style="16" customWidth="1"/>
    <col min="3622" max="3623" width="8.85546875" style="16"/>
    <col min="3624" max="3624" width="9.5703125" style="16" bestFit="1" customWidth="1"/>
    <col min="3625" max="3625" width="11.42578125" style="16" bestFit="1" customWidth="1"/>
    <col min="3626" max="3626" width="1.5703125" style="16" customWidth="1"/>
    <col min="3627" max="3627" width="5" style="16" bestFit="1" customWidth="1"/>
    <col min="3628" max="3629" width="11.140625" style="16" bestFit="1" customWidth="1"/>
    <col min="3630" max="3630" width="12.5703125" style="16" bestFit="1" customWidth="1"/>
    <col min="3631" max="3631" width="1.5703125" style="16" customWidth="1"/>
    <col min="3632" max="3632" width="5" style="16" bestFit="1" customWidth="1"/>
    <col min="3633" max="3634" width="11.140625" style="16" bestFit="1" customWidth="1"/>
    <col min="3635" max="3635" width="12.5703125" style="16" bestFit="1" customWidth="1"/>
    <col min="3636" max="3636" width="1.5703125" style="16" customWidth="1"/>
    <col min="3637" max="3637" width="14.85546875" style="16" customWidth="1"/>
    <col min="3638" max="3638" width="14.42578125" style="16" customWidth="1"/>
    <col min="3639" max="3824" width="8.85546875" style="16"/>
    <col min="3825" max="3825" width="9.5703125" style="16" bestFit="1" customWidth="1"/>
    <col min="3826" max="3832" width="0" style="16" hidden="1" customWidth="1"/>
    <col min="3833" max="3833" width="5" style="16" customWidth="1"/>
    <col min="3834" max="3834" width="16.5703125" style="16" customWidth="1"/>
    <col min="3835" max="3836" width="9.140625" style="16" customWidth="1"/>
    <col min="3837" max="3838" width="9.5703125" style="16" customWidth="1"/>
    <col min="3839" max="3839" width="1.5703125" style="16" customWidth="1"/>
    <col min="3840" max="3840" width="5" style="16" customWidth="1"/>
    <col min="3841" max="3841" width="17.140625" style="16" customWidth="1"/>
    <col min="3842" max="3843" width="9.140625" style="16" customWidth="1"/>
    <col min="3844" max="3845" width="9.5703125" style="16" customWidth="1"/>
    <col min="3846" max="3846" width="1.5703125" style="16" customWidth="1"/>
    <col min="3847" max="3847" width="6.42578125" style="16" customWidth="1"/>
    <col min="3848" max="3848" width="14.42578125" style="16" customWidth="1"/>
    <col min="3849" max="3851" width="9.140625" style="16" customWidth="1"/>
    <col min="3852" max="3852" width="9.42578125" style="16" customWidth="1"/>
    <col min="3853" max="3853" width="1.5703125" style="16" customWidth="1"/>
    <col min="3854" max="3854" width="6.42578125" style="16" customWidth="1"/>
    <col min="3855" max="3855" width="18.5703125" style="16" customWidth="1"/>
    <col min="3856" max="3858" width="9.140625" style="16" customWidth="1"/>
    <col min="3859" max="3862" width="1.5703125" style="16" customWidth="1"/>
    <col min="3863" max="3863" width="5" style="16" bestFit="1" customWidth="1"/>
    <col min="3864" max="3864" width="14.42578125" style="16" customWidth="1"/>
    <col min="3865" max="3866" width="8.85546875" style="16"/>
    <col min="3867" max="3867" width="9.5703125" style="16" bestFit="1" customWidth="1"/>
    <col min="3868" max="3868" width="9.5703125" style="16" customWidth="1"/>
    <col min="3869" max="3869" width="1.5703125" style="16" customWidth="1"/>
    <col min="3870" max="3870" width="5" style="16" bestFit="1" customWidth="1"/>
    <col min="3871" max="3871" width="14" style="16" customWidth="1"/>
    <col min="3872" max="3873" width="8.85546875" style="16"/>
    <col min="3874" max="3874" width="9.5703125" style="16" bestFit="1" customWidth="1"/>
    <col min="3875" max="3875" width="1.5703125" style="16" customWidth="1"/>
    <col min="3876" max="3876" width="5" style="16" bestFit="1" customWidth="1"/>
    <col min="3877" max="3877" width="15.42578125" style="16" customWidth="1"/>
    <col min="3878" max="3879" width="8.85546875" style="16"/>
    <col min="3880" max="3880" width="9.5703125" style="16" bestFit="1" customWidth="1"/>
    <col min="3881" max="3881" width="11.42578125" style="16" bestFit="1" customWidth="1"/>
    <col min="3882" max="3882" width="1.5703125" style="16" customWidth="1"/>
    <col min="3883" max="3883" width="5" style="16" bestFit="1" customWidth="1"/>
    <col min="3884" max="3885" width="11.140625" style="16" bestFit="1" customWidth="1"/>
    <col min="3886" max="3886" width="12.5703125" style="16" bestFit="1" customWidth="1"/>
    <col min="3887" max="3887" width="1.5703125" style="16" customWidth="1"/>
    <col min="3888" max="3888" width="5" style="16" bestFit="1" customWidth="1"/>
    <col min="3889" max="3890" width="11.140625" style="16" bestFit="1" customWidth="1"/>
    <col min="3891" max="3891" width="12.5703125" style="16" bestFit="1" customWidth="1"/>
    <col min="3892" max="3892" width="1.5703125" style="16" customWidth="1"/>
    <col min="3893" max="3893" width="14.85546875" style="16" customWidth="1"/>
    <col min="3894" max="3894" width="14.42578125" style="16" customWidth="1"/>
    <col min="3895" max="4080" width="8.85546875" style="16"/>
    <col min="4081" max="4081" width="9.5703125" style="16" bestFit="1" customWidth="1"/>
    <col min="4082" max="4088" width="0" style="16" hidden="1" customWidth="1"/>
    <col min="4089" max="4089" width="5" style="16" customWidth="1"/>
    <col min="4090" max="4090" width="16.5703125" style="16" customWidth="1"/>
    <col min="4091" max="4092" width="9.140625" style="16" customWidth="1"/>
    <col min="4093" max="4094" width="9.5703125" style="16" customWidth="1"/>
    <col min="4095" max="4095" width="1.5703125" style="16" customWidth="1"/>
    <col min="4096" max="4096" width="5" style="16" customWidth="1"/>
    <col min="4097" max="4097" width="17.140625" style="16" customWidth="1"/>
    <col min="4098" max="4099" width="9.140625" style="16" customWidth="1"/>
    <col min="4100" max="4101" width="9.5703125" style="16" customWidth="1"/>
    <col min="4102" max="4102" width="1.5703125" style="16" customWidth="1"/>
    <col min="4103" max="4103" width="6.42578125" style="16" customWidth="1"/>
    <col min="4104" max="4104" width="14.42578125" style="16" customWidth="1"/>
    <col min="4105" max="4107" width="9.140625" style="16" customWidth="1"/>
    <col min="4108" max="4108" width="9.42578125" style="16" customWidth="1"/>
    <col min="4109" max="4109" width="1.5703125" style="16" customWidth="1"/>
    <col min="4110" max="4110" width="6.42578125" style="16" customWidth="1"/>
    <col min="4111" max="4111" width="18.5703125" style="16" customWidth="1"/>
    <col min="4112" max="4114" width="9.140625" style="16" customWidth="1"/>
    <col min="4115" max="4118" width="1.5703125" style="16" customWidth="1"/>
    <col min="4119" max="4119" width="5" style="16" bestFit="1" customWidth="1"/>
    <col min="4120" max="4120" width="14.42578125" style="16" customWidth="1"/>
    <col min="4121" max="4122" width="8.85546875" style="16"/>
    <col min="4123" max="4123" width="9.5703125" style="16" bestFit="1" customWidth="1"/>
    <col min="4124" max="4124" width="9.5703125" style="16" customWidth="1"/>
    <col min="4125" max="4125" width="1.5703125" style="16" customWidth="1"/>
    <col min="4126" max="4126" width="5" style="16" bestFit="1" customWidth="1"/>
    <col min="4127" max="4127" width="14" style="16" customWidth="1"/>
    <col min="4128" max="4129" width="8.85546875" style="16"/>
    <col min="4130" max="4130" width="9.5703125" style="16" bestFit="1" customWidth="1"/>
    <col min="4131" max="4131" width="1.5703125" style="16" customWidth="1"/>
    <col min="4132" max="4132" width="5" style="16" bestFit="1" customWidth="1"/>
    <col min="4133" max="4133" width="15.42578125" style="16" customWidth="1"/>
    <col min="4134" max="4135" width="8.85546875" style="16"/>
    <col min="4136" max="4136" width="9.5703125" style="16" bestFit="1" customWidth="1"/>
    <col min="4137" max="4137" width="11.42578125" style="16" bestFit="1" customWidth="1"/>
    <col min="4138" max="4138" width="1.5703125" style="16" customWidth="1"/>
    <col min="4139" max="4139" width="5" style="16" bestFit="1" customWidth="1"/>
    <col min="4140" max="4141" width="11.140625" style="16" bestFit="1" customWidth="1"/>
    <col min="4142" max="4142" width="12.5703125" style="16" bestFit="1" customWidth="1"/>
    <col min="4143" max="4143" width="1.5703125" style="16" customWidth="1"/>
    <col min="4144" max="4144" width="5" style="16" bestFit="1" customWidth="1"/>
    <col min="4145" max="4146" width="11.140625" style="16" bestFit="1" customWidth="1"/>
    <col min="4147" max="4147" width="12.5703125" style="16" bestFit="1" customWidth="1"/>
    <col min="4148" max="4148" width="1.5703125" style="16" customWidth="1"/>
    <col min="4149" max="4149" width="14.85546875" style="16" customWidth="1"/>
    <col min="4150" max="4150" width="14.42578125" style="16" customWidth="1"/>
    <col min="4151" max="4336" width="8.85546875" style="16"/>
    <col min="4337" max="4337" width="9.5703125" style="16" bestFit="1" customWidth="1"/>
    <col min="4338" max="4344" width="0" style="16" hidden="1" customWidth="1"/>
    <col min="4345" max="4345" width="5" style="16" customWidth="1"/>
    <col min="4346" max="4346" width="16.5703125" style="16" customWidth="1"/>
    <col min="4347" max="4348" width="9.140625" style="16" customWidth="1"/>
    <col min="4349" max="4350" width="9.5703125" style="16" customWidth="1"/>
    <col min="4351" max="4351" width="1.5703125" style="16" customWidth="1"/>
    <col min="4352" max="4352" width="5" style="16" customWidth="1"/>
    <col min="4353" max="4353" width="17.140625" style="16" customWidth="1"/>
    <col min="4354" max="4355" width="9.140625" style="16" customWidth="1"/>
    <col min="4356" max="4357" width="9.5703125" style="16" customWidth="1"/>
    <col min="4358" max="4358" width="1.5703125" style="16" customWidth="1"/>
    <col min="4359" max="4359" width="6.42578125" style="16" customWidth="1"/>
    <col min="4360" max="4360" width="14.42578125" style="16" customWidth="1"/>
    <col min="4361" max="4363" width="9.140625" style="16" customWidth="1"/>
    <col min="4364" max="4364" width="9.42578125" style="16" customWidth="1"/>
    <col min="4365" max="4365" width="1.5703125" style="16" customWidth="1"/>
    <col min="4366" max="4366" width="6.42578125" style="16" customWidth="1"/>
    <col min="4367" max="4367" width="18.5703125" style="16" customWidth="1"/>
    <col min="4368" max="4370" width="9.140625" style="16" customWidth="1"/>
    <col min="4371" max="4374" width="1.5703125" style="16" customWidth="1"/>
    <col min="4375" max="4375" width="5" style="16" bestFit="1" customWidth="1"/>
    <col min="4376" max="4376" width="14.42578125" style="16" customWidth="1"/>
    <col min="4377" max="4378" width="8.85546875" style="16"/>
    <col min="4379" max="4379" width="9.5703125" style="16" bestFit="1" customWidth="1"/>
    <col min="4380" max="4380" width="9.5703125" style="16" customWidth="1"/>
    <col min="4381" max="4381" width="1.5703125" style="16" customWidth="1"/>
    <col min="4382" max="4382" width="5" style="16" bestFit="1" customWidth="1"/>
    <col min="4383" max="4383" width="14" style="16" customWidth="1"/>
    <col min="4384" max="4385" width="8.85546875" style="16"/>
    <col min="4386" max="4386" width="9.5703125" style="16" bestFit="1" customWidth="1"/>
    <col min="4387" max="4387" width="1.5703125" style="16" customWidth="1"/>
    <col min="4388" max="4388" width="5" style="16" bestFit="1" customWidth="1"/>
    <col min="4389" max="4389" width="15.42578125" style="16" customWidth="1"/>
    <col min="4390" max="4391" width="8.85546875" style="16"/>
    <col min="4392" max="4392" width="9.5703125" style="16" bestFit="1" customWidth="1"/>
    <col min="4393" max="4393" width="11.42578125" style="16" bestFit="1" customWidth="1"/>
    <col min="4394" max="4394" width="1.5703125" style="16" customWidth="1"/>
    <col min="4395" max="4395" width="5" style="16" bestFit="1" customWidth="1"/>
    <col min="4396" max="4397" width="11.140625" style="16" bestFit="1" customWidth="1"/>
    <col min="4398" max="4398" width="12.5703125" style="16" bestFit="1" customWidth="1"/>
    <col min="4399" max="4399" width="1.5703125" style="16" customWidth="1"/>
    <col min="4400" max="4400" width="5" style="16" bestFit="1" customWidth="1"/>
    <col min="4401" max="4402" width="11.140625" style="16" bestFit="1" customWidth="1"/>
    <col min="4403" max="4403" width="12.5703125" style="16" bestFit="1" customWidth="1"/>
    <col min="4404" max="4404" width="1.5703125" style="16" customWidth="1"/>
    <col min="4405" max="4405" width="14.85546875" style="16" customWidth="1"/>
    <col min="4406" max="4406" width="14.42578125" style="16" customWidth="1"/>
    <col min="4407" max="4592" width="8.85546875" style="16"/>
    <col min="4593" max="4593" width="9.5703125" style="16" bestFit="1" customWidth="1"/>
    <col min="4594" max="4600" width="0" style="16" hidden="1" customWidth="1"/>
    <col min="4601" max="4601" width="5" style="16" customWidth="1"/>
    <col min="4602" max="4602" width="16.5703125" style="16" customWidth="1"/>
    <col min="4603" max="4604" width="9.140625" style="16" customWidth="1"/>
    <col min="4605" max="4606" width="9.5703125" style="16" customWidth="1"/>
    <col min="4607" max="4607" width="1.5703125" style="16" customWidth="1"/>
    <col min="4608" max="4608" width="5" style="16" customWidth="1"/>
    <col min="4609" max="4609" width="17.140625" style="16" customWidth="1"/>
    <col min="4610" max="4611" width="9.140625" style="16" customWidth="1"/>
    <col min="4612" max="4613" width="9.5703125" style="16" customWidth="1"/>
    <col min="4614" max="4614" width="1.5703125" style="16" customWidth="1"/>
    <col min="4615" max="4615" width="6.42578125" style="16" customWidth="1"/>
    <col min="4616" max="4616" width="14.42578125" style="16" customWidth="1"/>
    <col min="4617" max="4619" width="9.140625" style="16" customWidth="1"/>
    <col min="4620" max="4620" width="9.42578125" style="16" customWidth="1"/>
    <col min="4621" max="4621" width="1.5703125" style="16" customWidth="1"/>
    <col min="4622" max="4622" width="6.42578125" style="16" customWidth="1"/>
    <col min="4623" max="4623" width="18.5703125" style="16" customWidth="1"/>
    <col min="4624" max="4626" width="9.140625" style="16" customWidth="1"/>
    <col min="4627" max="4630" width="1.5703125" style="16" customWidth="1"/>
    <col min="4631" max="4631" width="5" style="16" bestFit="1" customWidth="1"/>
    <col min="4632" max="4632" width="14.42578125" style="16" customWidth="1"/>
    <col min="4633" max="4634" width="8.85546875" style="16"/>
    <col min="4635" max="4635" width="9.5703125" style="16" bestFit="1" customWidth="1"/>
    <col min="4636" max="4636" width="9.5703125" style="16" customWidth="1"/>
    <col min="4637" max="4637" width="1.5703125" style="16" customWidth="1"/>
    <col min="4638" max="4638" width="5" style="16" bestFit="1" customWidth="1"/>
    <col min="4639" max="4639" width="14" style="16" customWidth="1"/>
    <col min="4640" max="4641" width="8.85546875" style="16"/>
    <col min="4642" max="4642" width="9.5703125" style="16" bestFit="1" customWidth="1"/>
    <col min="4643" max="4643" width="1.5703125" style="16" customWidth="1"/>
    <col min="4644" max="4644" width="5" style="16" bestFit="1" customWidth="1"/>
    <col min="4645" max="4645" width="15.42578125" style="16" customWidth="1"/>
    <col min="4646" max="4647" width="8.85546875" style="16"/>
    <col min="4648" max="4648" width="9.5703125" style="16" bestFit="1" customWidth="1"/>
    <col min="4649" max="4649" width="11.42578125" style="16" bestFit="1" customWidth="1"/>
    <col min="4650" max="4650" width="1.5703125" style="16" customWidth="1"/>
    <col min="4651" max="4651" width="5" style="16" bestFit="1" customWidth="1"/>
    <col min="4652" max="4653" width="11.140625" style="16" bestFit="1" customWidth="1"/>
    <col min="4654" max="4654" width="12.5703125" style="16" bestFit="1" customWidth="1"/>
    <col min="4655" max="4655" width="1.5703125" style="16" customWidth="1"/>
    <col min="4656" max="4656" width="5" style="16" bestFit="1" customWidth="1"/>
    <col min="4657" max="4658" width="11.140625" style="16" bestFit="1" customWidth="1"/>
    <col min="4659" max="4659" width="12.5703125" style="16" bestFit="1" customWidth="1"/>
    <col min="4660" max="4660" width="1.5703125" style="16" customWidth="1"/>
    <col min="4661" max="4661" width="14.85546875" style="16" customWidth="1"/>
    <col min="4662" max="4662" width="14.42578125" style="16" customWidth="1"/>
    <col min="4663" max="4848" width="8.85546875" style="16"/>
    <col min="4849" max="4849" width="9.5703125" style="16" bestFit="1" customWidth="1"/>
    <col min="4850" max="4856" width="0" style="16" hidden="1" customWidth="1"/>
    <col min="4857" max="4857" width="5" style="16" customWidth="1"/>
    <col min="4858" max="4858" width="16.5703125" style="16" customWidth="1"/>
    <col min="4859" max="4860" width="9.140625" style="16" customWidth="1"/>
    <col min="4861" max="4862" width="9.5703125" style="16" customWidth="1"/>
    <col min="4863" max="4863" width="1.5703125" style="16" customWidth="1"/>
    <col min="4864" max="4864" width="5" style="16" customWidth="1"/>
    <col min="4865" max="4865" width="17.140625" style="16" customWidth="1"/>
    <col min="4866" max="4867" width="9.140625" style="16" customWidth="1"/>
    <col min="4868" max="4869" width="9.5703125" style="16" customWidth="1"/>
    <col min="4870" max="4870" width="1.5703125" style="16" customWidth="1"/>
    <col min="4871" max="4871" width="6.42578125" style="16" customWidth="1"/>
    <col min="4872" max="4872" width="14.42578125" style="16" customWidth="1"/>
    <col min="4873" max="4875" width="9.140625" style="16" customWidth="1"/>
    <col min="4876" max="4876" width="9.42578125" style="16" customWidth="1"/>
    <col min="4877" max="4877" width="1.5703125" style="16" customWidth="1"/>
    <col min="4878" max="4878" width="6.42578125" style="16" customWidth="1"/>
    <col min="4879" max="4879" width="18.5703125" style="16" customWidth="1"/>
    <col min="4880" max="4882" width="9.140625" style="16" customWidth="1"/>
    <col min="4883" max="4886" width="1.5703125" style="16" customWidth="1"/>
    <col min="4887" max="4887" width="5" style="16" bestFit="1" customWidth="1"/>
    <col min="4888" max="4888" width="14.42578125" style="16" customWidth="1"/>
    <col min="4889" max="4890" width="8.85546875" style="16"/>
    <col min="4891" max="4891" width="9.5703125" style="16" bestFit="1" customWidth="1"/>
    <col min="4892" max="4892" width="9.5703125" style="16" customWidth="1"/>
    <col min="4893" max="4893" width="1.5703125" style="16" customWidth="1"/>
    <col min="4894" max="4894" width="5" style="16" bestFit="1" customWidth="1"/>
    <col min="4895" max="4895" width="14" style="16" customWidth="1"/>
    <col min="4896" max="4897" width="8.85546875" style="16"/>
    <col min="4898" max="4898" width="9.5703125" style="16" bestFit="1" customWidth="1"/>
    <col min="4899" max="4899" width="1.5703125" style="16" customWidth="1"/>
    <col min="4900" max="4900" width="5" style="16" bestFit="1" customWidth="1"/>
    <col min="4901" max="4901" width="15.42578125" style="16" customWidth="1"/>
    <col min="4902" max="4903" width="8.85546875" style="16"/>
    <col min="4904" max="4904" width="9.5703125" style="16" bestFit="1" customWidth="1"/>
    <col min="4905" max="4905" width="11.42578125" style="16" bestFit="1" customWidth="1"/>
    <col min="4906" max="4906" width="1.5703125" style="16" customWidth="1"/>
    <col min="4907" max="4907" width="5" style="16" bestFit="1" customWidth="1"/>
    <col min="4908" max="4909" width="11.140625" style="16" bestFit="1" customWidth="1"/>
    <col min="4910" max="4910" width="12.5703125" style="16" bestFit="1" customWidth="1"/>
    <col min="4911" max="4911" width="1.5703125" style="16" customWidth="1"/>
    <col min="4912" max="4912" width="5" style="16" bestFit="1" customWidth="1"/>
    <col min="4913" max="4914" width="11.140625" style="16" bestFit="1" customWidth="1"/>
    <col min="4915" max="4915" width="12.5703125" style="16" bestFit="1" customWidth="1"/>
    <col min="4916" max="4916" width="1.5703125" style="16" customWidth="1"/>
    <col min="4917" max="4917" width="14.85546875" style="16" customWidth="1"/>
    <col min="4918" max="4918" width="14.42578125" style="16" customWidth="1"/>
    <col min="4919" max="5104" width="8.85546875" style="16"/>
    <col min="5105" max="5105" width="9.5703125" style="16" bestFit="1" customWidth="1"/>
    <col min="5106" max="5112" width="0" style="16" hidden="1" customWidth="1"/>
    <col min="5113" max="5113" width="5" style="16" customWidth="1"/>
    <col min="5114" max="5114" width="16.5703125" style="16" customWidth="1"/>
    <col min="5115" max="5116" width="9.140625" style="16" customWidth="1"/>
    <col min="5117" max="5118" width="9.5703125" style="16" customWidth="1"/>
    <col min="5119" max="5119" width="1.5703125" style="16" customWidth="1"/>
    <col min="5120" max="5120" width="5" style="16" customWidth="1"/>
    <col min="5121" max="5121" width="17.140625" style="16" customWidth="1"/>
    <col min="5122" max="5123" width="9.140625" style="16" customWidth="1"/>
    <col min="5124" max="5125" width="9.5703125" style="16" customWidth="1"/>
    <col min="5126" max="5126" width="1.5703125" style="16" customWidth="1"/>
    <col min="5127" max="5127" width="6.42578125" style="16" customWidth="1"/>
    <col min="5128" max="5128" width="14.42578125" style="16" customWidth="1"/>
    <col min="5129" max="5131" width="9.140625" style="16" customWidth="1"/>
    <col min="5132" max="5132" width="9.42578125" style="16" customWidth="1"/>
    <col min="5133" max="5133" width="1.5703125" style="16" customWidth="1"/>
    <col min="5134" max="5134" width="6.42578125" style="16" customWidth="1"/>
    <col min="5135" max="5135" width="18.5703125" style="16" customWidth="1"/>
    <col min="5136" max="5138" width="9.140625" style="16" customWidth="1"/>
    <col min="5139" max="5142" width="1.5703125" style="16" customWidth="1"/>
    <col min="5143" max="5143" width="5" style="16" bestFit="1" customWidth="1"/>
    <col min="5144" max="5144" width="14.42578125" style="16" customWidth="1"/>
    <col min="5145" max="5146" width="8.85546875" style="16"/>
    <col min="5147" max="5147" width="9.5703125" style="16" bestFit="1" customWidth="1"/>
    <col min="5148" max="5148" width="9.5703125" style="16" customWidth="1"/>
    <col min="5149" max="5149" width="1.5703125" style="16" customWidth="1"/>
    <col min="5150" max="5150" width="5" style="16" bestFit="1" customWidth="1"/>
    <col min="5151" max="5151" width="14" style="16" customWidth="1"/>
    <col min="5152" max="5153" width="8.85546875" style="16"/>
    <col min="5154" max="5154" width="9.5703125" style="16" bestFit="1" customWidth="1"/>
    <col min="5155" max="5155" width="1.5703125" style="16" customWidth="1"/>
    <col min="5156" max="5156" width="5" style="16" bestFit="1" customWidth="1"/>
    <col min="5157" max="5157" width="15.42578125" style="16" customWidth="1"/>
    <col min="5158" max="5159" width="8.85546875" style="16"/>
    <col min="5160" max="5160" width="9.5703125" style="16" bestFit="1" customWidth="1"/>
    <col min="5161" max="5161" width="11.42578125" style="16" bestFit="1" customWidth="1"/>
    <col min="5162" max="5162" width="1.5703125" style="16" customWidth="1"/>
    <col min="5163" max="5163" width="5" style="16" bestFit="1" customWidth="1"/>
    <col min="5164" max="5165" width="11.140625" style="16" bestFit="1" customWidth="1"/>
    <col min="5166" max="5166" width="12.5703125" style="16" bestFit="1" customWidth="1"/>
    <col min="5167" max="5167" width="1.5703125" style="16" customWidth="1"/>
    <col min="5168" max="5168" width="5" style="16" bestFit="1" customWidth="1"/>
    <col min="5169" max="5170" width="11.140625" style="16" bestFit="1" customWidth="1"/>
    <col min="5171" max="5171" width="12.5703125" style="16" bestFit="1" customWidth="1"/>
    <col min="5172" max="5172" width="1.5703125" style="16" customWidth="1"/>
    <col min="5173" max="5173" width="14.85546875" style="16" customWidth="1"/>
    <col min="5174" max="5174" width="14.42578125" style="16" customWidth="1"/>
    <col min="5175" max="5360" width="8.85546875" style="16"/>
    <col min="5361" max="5361" width="9.5703125" style="16" bestFit="1" customWidth="1"/>
    <col min="5362" max="5368" width="0" style="16" hidden="1" customWidth="1"/>
    <col min="5369" max="5369" width="5" style="16" customWidth="1"/>
    <col min="5370" max="5370" width="16.5703125" style="16" customWidth="1"/>
    <col min="5371" max="5372" width="9.140625" style="16" customWidth="1"/>
    <col min="5373" max="5374" width="9.5703125" style="16" customWidth="1"/>
    <col min="5375" max="5375" width="1.5703125" style="16" customWidth="1"/>
    <col min="5376" max="5376" width="5" style="16" customWidth="1"/>
    <col min="5377" max="5377" width="17.140625" style="16" customWidth="1"/>
    <col min="5378" max="5379" width="9.140625" style="16" customWidth="1"/>
    <col min="5380" max="5381" width="9.5703125" style="16" customWidth="1"/>
    <col min="5382" max="5382" width="1.5703125" style="16" customWidth="1"/>
    <col min="5383" max="5383" width="6.42578125" style="16" customWidth="1"/>
    <col min="5384" max="5384" width="14.42578125" style="16" customWidth="1"/>
    <col min="5385" max="5387" width="9.140625" style="16" customWidth="1"/>
    <col min="5388" max="5388" width="9.42578125" style="16" customWidth="1"/>
    <col min="5389" max="5389" width="1.5703125" style="16" customWidth="1"/>
    <col min="5390" max="5390" width="6.42578125" style="16" customWidth="1"/>
    <col min="5391" max="5391" width="18.5703125" style="16" customWidth="1"/>
    <col min="5392" max="5394" width="9.140625" style="16" customWidth="1"/>
    <col min="5395" max="5398" width="1.5703125" style="16" customWidth="1"/>
    <col min="5399" max="5399" width="5" style="16" bestFit="1" customWidth="1"/>
    <col min="5400" max="5400" width="14.42578125" style="16" customWidth="1"/>
    <col min="5401" max="5402" width="8.85546875" style="16"/>
    <col min="5403" max="5403" width="9.5703125" style="16" bestFit="1" customWidth="1"/>
    <col min="5404" max="5404" width="9.5703125" style="16" customWidth="1"/>
    <col min="5405" max="5405" width="1.5703125" style="16" customWidth="1"/>
    <col min="5406" max="5406" width="5" style="16" bestFit="1" customWidth="1"/>
    <col min="5407" max="5407" width="14" style="16" customWidth="1"/>
    <col min="5408" max="5409" width="8.85546875" style="16"/>
    <col min="5410" max="5410" width="9.5703125" style="16" bestFit="1" customWidth="1"/>
    <col min="5411" max="5411" width="1.5703125" style="16" customWidth="1"/>
    <col min="5412" max="5412" width="5" style="16" bestFit="1" customWidth="1"/>
    <col min="5413" max="5413" width="15.42578125" style="16" customWidth="1"/>
    <col min="5414" max="5415" width="8.85546875" style="16"/>
    <col min="5416" max="5416" width="9.5703125" style="16" bestFit="1" customWidth="1"/>
    <col min="5417" max="5417" width="11.42578125" style="16" bestFit="1" customWidth="1"/>
    <col min="5418" max="5418" width="1.5703125" style="16" customWidth="1"/>
    <col min="5419" max="5419" width="5" style="16" bestFit="1" customWidth="1"/>
    <col min="5420" max="5421" width="11.140625" style="16" bestFit="1" customWidth="1"/>
    <col min="5422" max="5422" width="12.5703125" style="16" bestFit="1" customWidth="1"/>
    <col min="5423" max="5423" width="1.5703125" style="16" customWidth="1"/>
    <col min="5424" max="5424" width="5" style="16" bestFit="1" customWidth="1"/>
    <col min="5425" max="5426" width="11.140625" style="16" bestFit="1" customWidth="1"/>
    <col min="5427" max="5427" width="12.5703125" style="16" bestFit="1" customWidth="1"/>
    <col min="5428" max="5428" width="1.5703125" style="16" customWidth="1"/>
    <col min="5429" max="5429" width="14.85546875" style="16" customWidth="1"/>
    <col min="5430" max="5430" width="14.42578125" style="16" customWidth="1"/>
    <col min="5431" max="5616" width="8.85546875" style="16"/>
    <col min="5617" max="5617" width="9.5703125" style="16" bestFit="1" customWidth="1"/>
    <col min="5618" max="5624" width="0" style="16" hidden="1" customWidth="1"/>
    <col min="5625" max="5625" width="5" style="16" customWidth="1"/>
    <col min="5626" max="5626" width="16.5703125" style="16" customWidth="1"/>
    <col min="5627" max="5628" width="9.140625" style="16" customWidth="1"/>
    <col min="5629" max="5630" width="9.5703125" style="16" customWidth="1"/>
    <col min="5631" max="5631" width="1.5703125" style="16" customWidth="1"/>
    <col min="5632" max="5632" width="5" style="16" customWidth="1"/>
    <col min="5633" max="5633" width="17.140625" style="16" customWidth="1"/>
    <col min="5634" max="5635" width="9.140625" style="16" customWidth="1"/>
    <col min="5636" max="5637" width="9.5703125" style="16" customWidth="1"/>
    <col min="5638" max="5638" width="1.5703125" style="16" customWidth="1"/>
    <col min="5639" max="5639" width="6.42578125" style="16" customWidth="1"/>
    <col min="5640" max="5640" width="14.42578125" style="16" customWidth="1"/>
    <col min="5641" max="5643" width="9.140625" style="16" customWidth="1"/>
    <col min="5644" max="5644" width="9.42578125" style="16" customWidth="1"/>
    <col min="5645" max="5645" width="1.5703125" style="16" customWidth="1"/>
    <col min="5646" max="5646" width="6.42578125" style="16" customWidth="1"/>
    <col min="5647" max="5647" width="18.5703125" style="16" customWidth="1"/>
    <col min="5648" max="5650" width="9.140625" style="16" customWidth="1"/>
    <col min="5651" max="5654" width="1.5703125" style="16" customWidth="1"/>
    <col min="5655" max="5655" width="5" style="16" bestFit="1" customWidth="1"/>
    <col min="5656" max="5656" width="14.42578125" style="16" customWidth="1"/>
    <col min="5657" max="5658" width="8.85546875" style="16"/>
    <col min="5659" max="5659" width="9.5703125" style="16" bestFit="1" customWidth="1"/>
    <col min="5660" max="5660" width="9.5703125" style="16" customWidth="1"/>
    <col min="5661" max="5661" width="1.5703125" style="16" customWidth="1"/>
    <col min="5662" max="5662" width="5" style="16" bestFit="1" customWidth="1"/>
    <col min="5663" max="5663" width="14" style="16" customWidth="1"/>
    <col min="5664" max="5665" width="8.85546875" style="16"/>
    <col min="5666" max="5666" width="9.5703125" style="16" bestFit="1" customWidth="1"/>
    <col min="5667" max="5667" width="1.5703125" style="16" customWidth="1"/>
    <col min="5668" max="5668" width="5" style="16" bestFit="1" customWidth="1"/>
    <col min="5669" max="5669" width="15.42578125" style="16" customWidth="1"/>
    <col min="5670" max="5671" width="8.85546875" style="16"/>
    <col min="5672" max="5672" width="9.5703125" style="16" bestFit="1" customWidth="1"/>
    <col min="5673" max="5673" width="11.42578125" style="16" bestFit="1" customWidth="1"/>
    <col min="5674" max="5674" width="1.5703125" style="16" customWidth="1"/>
    <col min="5675" max="5675" width="5" style="16" bestFit="1" customWidth="1"/>
    <col min="5676" max="5677" width="11.140625" style="16" bestFit="1" customWidth="1"/>
    <col min="5678" max="5678" width="12.5703125" style="16" bestFit="1" customWidth="1"/>
    <col min="5679" max="5679" width="1.5703125" style="16" customWidth="1"/>
    <col min="5680" max="5680" width="5" style="16" bestFit="1" customWidth="1"/>
    <col min="5681" max="5682" width="11.140625" style="16" bestFit="1" customWidth="1"/>
    <col min="5683" max="5683" width="12.5703125" style="16" bestFit="1" customWidth="1"/>
    <col min="5684" max="5684" width="1.5703125" style="16" customWidth="1"/>
    <col min="5685" max="5685" width="14.85546875" style="16" customWidth="1"/>
    <col min="5686" max="5686" width="14.42578125" style="16" customWidth="1"/>
    <col min="5687" max="5872" width="8.85546875" style="16"/>
    <col min="5873" max="5873" width="9.5703125" style="16" bestFit="1" customWidth="1"/>
    <col min="5874" max="5880" width="0" style="16" hidden="1" customWidth="1"/>
    <col min="5881" max="5881" width="5" style="16" customWidth="1"/>
    <col min="5882" max="5882" width="16.5703125" style="16" customWidth="1"/>
    <col min="5883" max="5884" width="9.140625" style="16" customWidth="1"/>
    <col min="5885" max="5886" width="9.5703125" style="16" customWidth="1"/>
    <col min="5887" max="5887" width="1.5703125" style="16" customWidth="1"/>
    <col min="5888" max="5888" width="5" style="16" customWidth="1"/>
    <col min="5889" max="5889" width="17.140625" style="16" customWidth="1"/>
    <col min="5890" max="5891" width="9.140625" style="16" customWidth="1"/>
    <col min="5892" max="5893" width="9.5703125" style="16" customWidth="1"/>
    <col min="5894" max="5894" width="1.5703125" style="16" customWidth="1"/>
    <col min="5895" max="5895" width="6.42578125" style="16" customWidth="1"/>
    <col min="5896" max="5896" width="14.42578125" style="16" customWidth="1"/>
    <col min="5897" max="5899" width="9.140625" style="16" customWidth="1"/>
    <col min="5900" max="5900" width="9.42578125" style="16" customWidth="1"/>
    <col min="5901" max="5901" width="1.5703125" style="16" customWidth="1"/>
    <col min="5902" max="5902" width="6.42578125" style="16" customWidth="1"/>
    <col min="5903" max="5903" width="18.5703125" style="16" customWidth="1"/>
    <col min="5904" max="5906" width="9.140625" style="16" customWidth="1"/>
    <col min="5907" max="5910" width="1.5703125" style="16" customWidth="1"/>
    <col min="5911" max="5911" width="5" style="16" bestFit="1" customWidth="1"/>
    <col min="5912" max="5912" width="14.42578125" style="16" customWidth="1"/>
    <col min="5913" max="5914" width="8.85546875" style="16"/>
    <col min="5915" max="5915" width="9.5703125" style="16" bestFit="1" customWidth="1"/>
    <col min="5916" max="5916" width="9.5703125" style="16" customWidth="1"/>
    <col min="5917" max="5917" width="1.5703125" style="16" customWidth="1"/>
    <col min="5918" max="5918" width="5" style="16" bestFit="1" customWidth="1"/>
    <col min="5919" max="5919" width="14" style="16" customWidth="1"/>
    <col min="5920" max="5921" width="8.85546875" style="16"/>
    <col min="5922" max="5922" width="9.5703125" style="16" bestFit="1" customWidth="1"/>
    <col min="5923" max="5923" width="1.5703125" style="16" customWidth="1"/>
    <col min="5924" max="5924" width="5" style="16" bestFit="1" customWidth="1"/>
    <col min="5925" max="5925" width="15.42578125" style="16" customWidth="1"/>
    <col min="5926" max="5927" width="8.85546875" style="16"/>
    <col min="5928" max="5928" width="9.5703125" style="16" bestFit="1" customWidth="1"/>
    <col min="5929" max="5929" width="11.42578125" style="16" bestFit="1" customWidth="1"/>
    <col min="5930" max="5930" width="1.5703125" style="16" customWidth="1"/>
    <col min="5931" max="5931" width="5" style="16" bestFit="1" customWidth="1"/>
    <col min="5932" max="5933" width="11.140625" style="16" bestFit="1" customWidth="1"/>
    <col min="5934" max="5934" width="12.5703125" style="16" bestFit="1" customWidth="1"/>
    <col min="5935" max="5935" width="1.5703125" style="16" customWidth="1"/>
    <col min="5936" max="5936" width="5" style="16" bestFit="1" customWidth="1"/>
    <col min="5937" max="5938" width="11.140625" style="16" bestFit="1" customWidth="1"/>
    <col min="5939" max="5939" width="12.5703125" style="16" bestFit="1" customWidth="1"/>
    <col min="5940" max="5940" width="1.5703125" style="16" customWidth="1"/>
    <col min="5941" max="5941" width="14.85546875" style="16" customWidth="1"/>
    <col min="5942" max="5942" width="14.42578125" style="16" customWidth="1"/>
    <col min="5943" max="6128" width="8.85546875" style="16"/>
    <col min="6129" max="6129" width="9.5703125" style="16" bestFit="1" customWidth="1"/>
    <col min="6130" max="6136" width="0" style="16" hidden="1" customWidth="1"/>
    <col min="6137" max="6137" width="5" style="16" customWidth="1"/>
    <col min="6138" max="6138" width="16.5703125" style="16" customWidth="1"/>
    <col min="6139" max="6140" width="9.140625" style="16" customWidth="1"/>
    <col min="6141" max="6142" width="9.5703125" style="16" customWidth="1"/>
    <col min="6143" max="6143" width="1.5703125" style="16" customWidth="1"/>
    <col min="6144" max="6144" width="5" style="16" customWidth="1"/>
    <col min="6145" max="6145" width="17.140625" style="16" customWidth="1"/>
    <col min="6146" max="6147" width="9.140625" style="16" customWidth="1"/>
    <col min="6148" max="6149" width="9.5703125" style="16" customWidth="1"/>
    <col min="6150" max="6150" width="1.5703125" style="16" customWidth="1"/>
    <col min="6151" max="6151" width="6.42578125" style="16" customWidth="1"/>
    <col min="6152" max="6152" width="14.42578125" style="16" customWidth="1"/>
    <col min="6153" max="6155" width="9.140625" style="16" customWidth="1"/>
    <col min="6156" max="6156" width="9.42578125" style="16" customWidth="1"/>
    <col min="6157" max="6157" width="1.5703125" style="16" customWidth="1"/>
    <col min="6158" max="6158" width="6.42578125" style="16" customWidth="1"/>
    <col min="6159" max="6159" width="18.5703125" style="16" customWidth="1"/>
    <col min="6160" max="6162" width="9.140625" style="16" customWidth="1"/>
    <col min="6163" max="6166" width="1.5703125" style="16" customWidth="1"/>
    <col min="6167" max="6167" width="5" style="16" bestFit="1" customWidth="1"/>
    <col min="6168" max="6168" width="14.42578125" style="16" customWidth="1"/>
    <col min="6169" max="6170" width="8.85546875" style="16"/>
    <col min="6171" max="6171" width="9.5703125" style="16" bestFit="1" customWidth="1"/>
    <col min="6172" max="6172" width="9.5703125" style="16" customWidth="1"/>
    <col min="6173" max="6173" width="1.5703125" style="16" customWidth="1"/>
    <col min="6174" max="6174" width="5" style="16" bestFit="1" customWidth="1"/>
    <col min="6175" max="6175" width="14" style="16" customWidth="1"/>
    <col min="6176" max="6177" width="8.85546875" style="16"/>
    <col min="6178" max="6178" width="9.5703125" style="16" bestFit="1" customWidth="1"/>
    <col min="6179" max="6179" width="1.5703125" style="16" customWidth="1"/>
    <col min="6180" max="6180" width="5" style="16" bestFit="1" customWidth="1"/>
    <col min="6181" max="6181" width="15.42578125" style="16" customWidth="1"/>
    <col min="6182" max="6183" width="8.85546875" style="16"/>
    <col min="6184" max="6184" width="9.5703125" style="16" bestFit="1" customWidth="1"/>
    <col min="6185" max="6185" width="11.42578125" style="16" bestFit="1" customWidth="1"/>
    <col min="6186" max="6186" width="1.5703125" style="16" customWidth="1"/>
    <col min="6187" max="6187" width="5" style="16" bestFit="1" customWidth="1"/>
    <col min="6188" max="6189" width="11.140625" style="16" bestFit="1" customWidth="1"/>
    <col min="6190" max="6190" width="12.5703125" style="16" bestFit="1" customWidth="1"/>
    <col min="6191" max="6191" width="1.5703125" style="16" customWidth="1"/>
    <col min="6192" max="6192" width="5" style="16" bestFit="1" customWidth="1"/>
    <col min="6193" max="6194" width="11.140625" style="16" bestFit="1" customWidth="1"/>
    <col min="6195" max="6195" width="12.5703125" style="16" bestFit="1" customWidth="1"/>
    <col min="6196" max="6196" width="1.5703125" style="16" customWidth="1"/>
    <col min="6197" max="6197" width="14.85546875" style="16" customWidth="1"/>
    <col min="6198" max="6198" width="14.42578125" style="16" customWidth="1"/>
    <col min="6199" max="6384" width="8.85546875" style="16"/>
    <col min="6385" max="6385" width="9.5703125" style="16" bestFit="1" customWidth="1"/>
    <col min="6386" max="6392" width="0" style="16" hidden="1" customWidth="1"/>
    <col min="6393" max="6393" width="5" style="16" customWidth="1"/>
    <col min="6394" max="6394" width="16.5703125" style="16" customWidth="1"/>
    <col min="6395" max="6396" width="9.140625" style="16" customWidth="1"/>
    <col min="6397" max="6398" width="9.5703125" style="16" customWidth="1"/>
    <col min="6399" max="6399" width="1.5703125" style="16" customWidth="1"/>
    <col min="6400" max="6400" width="5" style="16" customWidth="1"/>
    <col min="6401" max="6401" width="17.140625" style="16" customWidth="1"/>
    <col min="6402" max="6403" width="9.140625" style="16" customWidth="1"/>
    <col min="6404" max="6405" width="9.5703125" style="16" customWidth="1"/>
    <col min="6406" max="6406" width="1.5703125" style="16" customWidth="1"/>
    <col min="6407" max="6407" width="6.42578125" style="16" customWidth="1"/>
    <col min="6408" max="6408" width="14.42578125" style="16" customWidth="1"/>
    <col min="6409" max="6411" width="9.140625" style="16" customWidth="1"/>
    <col min="6412" max="6412" width="9.42578125" style="16" customWidth="1"/>
    <col min="6413" max="6413" width="1.5703125" style="16" customWidth="1"/>
    <col min="6414" max="6414" width="6.42578125" style="16" customWidth="1"/>
    <col min="6415" max="6415" width="18.5703125" style="16" customWidth="1"/>
    <col min="6416" max="6418" width="9.140625" style="16" customWidth="1"/>
    <col min="6419" max="6422" width="1.5703125" style="16" customWidth="1"/>
    <col min="6423" max="6423" width="5" style="16" bestFit="1" customWidth="1"/>
    <col min="6424" max="6424" width="14.42578125" style="16" customWidth="1"/>
    <col min="6425" max="6426" width="8.85546875" style="16"/>
    <col min="6427" max="6427" width="9.5703125" style="16" bestFit="1" customWidth="1"/>
    <col min="6428" max="6428" width="9.5703125" style="16" customWidth="1"/>
    <col min="6429" max="6429" width="1.5703125" style="16" customWidth="1"/>
    <col min="6430" max="6430" width="5" style="16" bestFit="1" customWidth="1"/>
    <col min="6431" max="6431" width="14" style="16" customWidth="1"/>
    <col min="6432" max="6433" width="8.85546875" style="16"/>
    <col min="6434" max="6434" width="9.5703125" style="16" bestFit="1" customWidth="1"/>
    <col min="6435" max="6435" width="1.5703125" style="16" customWidth="1"/>
    <col min="6436" max="6436" width="5" style="16" bestFit="1" customWidth="1"/>
    <col min="6437" max="6437" width="15.42578125" style="16" customWidth="1"/>
    <col min="6438" max="6439" width="8.85546875" style="16"/>
    <col min="6440" max="6440" width="9.5703125" style="16" bestFit="1" customWidth="1"/>
    <col min="6441" max="6441" width="11.42578125" style="16" bestFit="1" customWidth="1"/>
    <col min="6442" max="6442" width="1.5703125" style="16" customWidth="1"/>
    <col min="6443" max="6443" width="5" style="16" bestFit="1" customWidth="1"/>
    <col min="6444" max="6445" width="11.140625" style="16" bestFit="1" customWidth="1"/>
    <col min="6446" max="6446" width="12.5703125" style="16" bestFit="1" customWidth="1"/>
    <col min="6447" max="6447" width="1.5703125" style="16" customWidth="1"/>
    <col min="6448" max="6448" width="5" style="16" bestFit="1" customWidth="1"/>
    <col min="6449" max="6450" width="11.140625" style="16" bestFit="1" customWidth="1"/>
    <col min="6451" max="6451" width="12.5703125" style="16" bestFit="1" customWidth="1"/>
    <col min="6452" max="6452" width="1.5703125" style="16" customWidth="1"/>
    <col min="6453" max="6453" width="14.85546875" style="16" customWidth="1"/>
    <col min="6454" max="6454" width="14.42578125" style="16" customWidth="1"/>
    <col min="6455" max="6640" width="8.85546875" style="16"/>
    <col min="6641" max="6641" width="9.5703125" style="16" bestFit="1" customWidth="1"/>
    <col min="6642" max="6648" width="0" style="16" hidden="1" customWidth="1"/>
    <col min="6649" max="6649" width="5" style="16" customWidth="1"/>
    <col min="6650" max="6650" width="16.5703125" style="16" customWidth="1"/>
    <col min="6651" max="6652" width="9.140625" style="16" customWidth="1"/>
    <col min="6653" max="6654" width="9.5703125" style="16" customWidth="1"/>
    <col min="6655" max="6655" width="1.5703125" style="16" customWidth="1"/>
    <col min="6656" max="6656" width="5" style="16" customWidth="1"/>
    <col min="6657" max="6657" width="17.140625" style="16" customWidth="1"/>
    <col min="6658" max="6659" width="9.140625" style="16" customWidth="1"/>
    <col min="6660" max="6661" width="9.5703125" style="16" customWidth="1"/>
    <col min="6662" max="6662" width="1.5703125" style="16" customWidth="1"/>
    <col min="6663" max="6663" width="6.42578125" style="16" customWidth="1"/>
    <col min="6664" max="6664" width="14.42578125" style="16" customWidth="1"/>
    <col min="6665" max="6667" width="9.140625" style="16" customWidth="1"/>
    <col min="6668" max="6668" width="9.42578125" style="16" customWidth="1"/>
    <col min="6669" max="6669" width="1.5703125" style="16" customWidth="1"/>
    <col min="6670" max="6670" width="6.42578125" style="16" customWidth="1"/>
    <col min="6671" max="6671" width="18.5703125" style="16" customWidth="1"/>
    <col min="6672" max="6674" width="9.140625" style="16" customWidth="1"/>
    <col min="6675" max="6678" width="1.5703125" style="16" customWidth="1"/>
    <col min="6679" max="6679" width="5" style="16" bestFit="1" customWidth="1"/>
    <col min="6680" max="6680" width="14.42578125" style="16" customWidth="1"/>
    <col min="6681" max="6682" width="8.85546875" style="16"/>
    <col min="6683" max="6683" width="9.5703125" style="16" bestFit="1" customWidth="1"/>
    <col min="6684" max="6684" width="9.5703125" style="16" customWidth="1"/>
    <col min="6685" max="6685" width="1.5703125" style="16" customWidth="1"/>
    <col min="6686" max="6686" width="5" style="16" bestFit="1" customWidth="1"/>
    <col min="6687" max="6687" width="14" style="16" customWidth="1"/>
    <col min="6688" max="6689" width="8.85546875" style="16"/>
    <col min="6690" max="6690" width="9.5703125" style="16" bestFit="1" customWidth="1"/>
    <col min="6691" max="6691" width="1.5703125" style="16" customWidth="1"/>
    <col min="6692" max="6692" width="5" style="16" bestFit="1" customWidth="1"/>
    <col min="6693" max="6693" width="15.42578125" style="16" customWidth="1"/>
    <col min="6694" max="6695" width="8.85546875" style="16"/>
    <col min="6696" max="6696" width="9.5703125" style="16" bestFit="1" customWidth="1"/>
    <col min="6697" max="6697" width="11.42578125" style="16" bestFit="1" customWidth="1"/>
    <col min="6698" max="6698" width="1.5703125" style="16" customWidth="1"/>
    <col min="6699" max="6699" width="5" style="16" bestFit="1" customWidth="1"/>
    <col min="6700" max="6701" width="11.140625" style="16" bestFit="1" customWidth="1"/>
    <col min="6702" max="6702" width="12.5703125" style="16" bestFit="1" customWidth="1"/>
    <col min="6703" max="6703" width="1.5703125" style="16" customWidth="1"/>
    <col min="6704" max="6704" width="5" style="16" bestFit="1" customWidth="1"/>
    <col min="6705" max="6706" width="11.140625" style="16" bestFit="1" customWidth="1"/>
    <col min="6707" max="6707" width="12.5703125" style="16" bestFit="1" customWidth="1"/>
    <col min="6708" max="6708" width="1.5703125" style="16" customWidth="1"/>
    <col min="6709" max="6709" width="14.85546875" style="16" customWidth="1"/>
    <col min="6710" max="6710" width="14.42578125" style="16" customWidth="1"/>
    <col min="6711" max="6896" width="8.85546875" style="16"/>
    <col min="6897" max="6897" width="9.5703125" style="16" bestFit="1" customWidth="1"/>
    <col min="6898" max="6904" width="0" style="16" hidden="1" customWidth="1"/>
    <col min="6905" max="6905" width="5" style="16" customWidth="1"/>
    <col min="6906" max="6906" width="16.5703125" style="16" customWidth="1"/>
    <col min="6907" max="6908" width="9.140625" style="16" customWidth="1"/>
    <col min="6909" max="6910" width="9.5703125" style="16" customWidth="1"/>
    <col min="6911" max="6911" width="1.5703125" style="16" customWidth="1"/>
    <col min="6912" max="6912" width="5" style="16" customWidth="1"/>
    <col min="6913" max="6913" width="17.140625" style="16" customWidth="1"/>
    <col min="6914" max="6915" width="9.140625" style="16" customWidth="1"/>
    <col min="6916" max="6917" width="9.5703125" style="16" customWidth="1"/>
    <col min="6918" max="6918" width="1.5703125" style="16" customWidth="1"/>
    <col min="6919" max="6919" width="6.42578125" style="16" customWidth="1"/>
    <col min="6920" max="6920" width="14.42578125" style="16" customWidth="1"/>
    <col min="6921" max="6923" width="9.140625" style="16" customWidth="1"/>
    <col min="6924" max="6924" width="9.42578125" style="16" customWidth="1"/>
    <col min="6925" max="6925" width="1.5703125" style="16" customWidth="1"/>
    <col min="6926" max="6926" width="6.42578125" style="16" customWidth="1"/>
    <col min="6927" max="6927" width="18.5703125" style="16" customWidth="1"/>
    <col min="6928" max="6930" width="9.140625" style="16" customWidth="1"/>
    <col min="6931" max="6934" width="1.5703125" style="16" customWidth="1"/>
    <col min="6935" max="6935" width="5" style="16" bestFit="1" customWidth="1"/>
    <col min="6936" max="6936" width="14.42578125" style="16" customWidth="1"/>
    <col min="6937" max="6938" width="8.85546875" style="16"/>
    <col min="6939" max="6939" width="9.5703125" style="16" bestFit="1" customWidth="1"/>
    <col min="6940" max="6940" width="9.5703125" style="16" customWidth="1"/>
    <col min="6941" max="6941" width="1.5703125" style="16" customWidth="1"/>
    <col min="6942" max="6942" width="5" style="16" bestFit="1" customWidth="1"/>
    <col min="6943" max="6943" width="14" style="16" customWidth="1"/>
    <col min="6944" max="6945" width="8.85546875" style="16"/>
    <col min="6946" max="6946" width="9.5703125" style="16" bestFit="1" customWidth="1"/>
    <col min="6947" max="6947" width="1.5703125" style="16" customWidth="1"/>
    <col min="6948" max="6948" width="5" style="16" bestFit="1" customWidth="1"/>
    <col min="6949" max="6949" width="15.42578125" style="16" customWidth="1"/>
    <col min="6950" max="6951" width="8.85546875" style="16"/>
    <col min="6952" max="6952" width="9.5703125" style="16" bestFit="1" customWidth="1"/>
    <col min="6953" max="6953" width="11.42578125" style="16" bestFit="1" customWidth="1"/>
    <col min="6954" max="6954" width="1.5703125" style="16" customWidth="1"/>
    <col min="6955" max="6955" width="5" style="16" bestFit="1" customWidth="1"/>
    <col min="6956" max="6957" width="11.140625" style="16" bestFit="1" customWidth="1"/>
    <col min="6958" max="6958" width="12.5703125" style="16" bestFit="1" customWidth="1"/>
    <col min="6959" max="6959" width="1.5703125" style="16" customWidth="1"/>
    <col min="6960" max="6960" width="5" style="16" bestFit="1" customWidth="1"/>
    <col min="6961" max="6962" width="11.140625" style="16" bestFit="1" customWidth="1"/>
    <col min="6963" max="6963" width="12.5703125" style="16" bestFit="1" customWidth="1"/>
    <col min="6964" max="6964" width="1.5703125" style="16" customWidth="1"/>
    <col min="6965" max="6965" width="14.85546875" style="16" customWidth="1"/>
    <col min="6966" max="6966" width="14.42578125" style="16" customWidth="1"/>
    <col min="6967" max="7152" width="8.85546875" style="16"/>
    <col min="7153" max="7153" width="9.5703125" style="16" bestFit="1" customWidth="1"/>
    <col min="7154" max="7160" width="0" style="16" hidden="1" customWidth="1"/>
    <col min="7161" max="7161" width="5" style="16" customWidth="1"/>
    <col min="7162" max="7162" width="16.5703125" style="16" customWidth="1"/>
    <col min="7163" max="7164" width="9.140625" style="16" customWidth="1"/>
    <col min="7165" max="7166" width="9.5703125" style="16" customWidth="1"/>
    <col min="7167" max="7167" width="1.5703125" style="16" customWidth="1"/>
    <col min="7168" max="7168" width="5" style="16" customWidth="1"/>
    <col min="7169" max="7169" width="17.140625" style="16" customWidth="1"/>
    <col min="7170" max="7171" width="9.140625" style="16" customWidth="1"/>
    <col min="7172" max="7173" width="9.5703125" style="16" customWidth="1"/>
    <col min="7174" max="7174" width="1.5703125" style="16" customWidth="1"/>
    <col min="7175" max="7175" width="6.42578125" style="16" customWidth="1"/>
    <col min="7176" max="7176" width="14.42578125" style="16" customWidth="1"/>
    <col min="7177" max="7179" width="9.140625" style="16" customWidth="1"/>
    <col min="7180" max="7180" width="9.42578125" style="16" customWidth="1"/>
    <col min="7181" max="7181" width="1.5703125" style="16" customWidth="1"/>
    <col min="7182" max="7182" width="6.42578125" style="16" customWidth="1"/>
    <col min="7183" max="7183" width="18.5703125" style="16" customWidth="1"/>
    <col min="7184" max="7186" width="9.140625" style="16" customWidth="1"/>
    <col min="7187" max="7190" width="1.5703125" style="16" customWidth="1"/>
    <col min="7191" max="7191" width="5" style="16" bestFit="1" customWidth="1"/>
    <col min="7192" max="7192" width="14.42578125" style="16" customWidth="1"/>
    <col min="7193" max="7194" width="8.85546875" style="16"/>
    <col min="7195" max="7195" width="9.5703125" style="16" bestFit="1" customWidth="1"/>
    <col min="7196" max="7196" width="9.5703125" style="16" customWidth="1"/>
    <col min="7197" max="7197" width="1.5703125" style="16" customWidth="1"/>
    <col min="7198" max="7198" width="5" style="16" bestFit="1" customWidth="1"/>
    <col min="7199" max="7199" width="14" style="16" customWidth="1"/>
    <col min="7200" max="7201" width="8.85546875" style="16"/>
    <col min="7202" max="7202" width="9.5703125" style="16" bestFit="1" customWidth="1"/>
    <col min="7203" max="7203" width="1.5703125" style="16" customWidth="1"/>
    <col min="7204" max="7204" width="5" style="16" bestFit="1" customWidth="1"/>
    <col min="7205" max="7205" width="15.42578125" style="16" customWidth="1"/>
    <col min="7206" max="7207" width="8.85546875" style="16"/>
    <col min="7208" max="7208" width="9.5703125" style="16" bestFit="1" customWidth="1"/>
    <col min="7209" max="7209" width="11.42578125" style="16" bestFit="1" customWidth="1"/>
    <col min="7210" max="7210" width="1.5703125" style="16" customWidth="1"/>
    <col min="7211" max="7211" width="5" style="16" bestFit="1" customWidth="1"/>
    <col min="7212" max="7213" width="11.140625" style="16" bestFit="1" customWidth="1"/>
    <col min="7214" max="7214" width="12.5703125" style="16" bestFit="1" customWidth="1"/>
    <col min="7215" max="7215" width="1.5703125" style="16" customWidth="1"/>
    <col min="7216" max="7216" width="5" style="16" bestFit="1" customWidth="1"/>
    <col min="7217" max="7218" width="11.140625" style="16" bestFit="1" customWidth="1"/>
    <col min="7219" max="7219" width="12.5703125" style="16" bestFit="1" customWidth="1"/>
    <col min="7220" max="7220" width="1.5703125" style="16" customWidth="1"/>
    <col min="7221" max="7221" width="14.85546875" style="16" customWidth="1"/>
    <col min="7222" max="7222" width="14.42578125" style="16" customWidth="1"/>
    <col min="7223" max="7408" width="8.85546875" style="16"/>
    <col min="7409" max="7409" width="9.5703125" style="16" bestFit="1" customWidth="1"/>
    <col min="7410" max="7416" width="0" style="16" hidden="1" customWidth="1"/>
    <col min="7417" max="7417" width="5" style="16" customWidth="1"/>
    <col min="7418" max="7418" width="16.5703125" style="16" customWidth="1"/>
    <col min="7419" max="7420" width="9.140625" style="16" customWidth="1"/>
    <col min="7421" max="7422" width="9.5703125" style="16" customWidth="1"/>
    <col min="7423" max="7423" width="1.5703125" style="16" customWidth="1"/>
    <col min="7424" max="7424" width="5" style="16" customWidth="1"/>
    <col min="7425" max="7425" width="17.140625" style="16" customWidth="1"/>
    <col min="7426" max="7427" width="9.140625" style="16" customWidth="1"/>
    <col min="7428" max="7429" width="9.5703125" style="16" customWidth="1"/>
    <col min="7430" max="7430" width="1.5703125" style="16" customWidth="1"/>
    <col min="7431" max="7431" width="6.42578125" style="16" customWidth="1"/>
    <col min="7432" max="7432" width="14.42578125" style="16" customWidth="1"/>
    <col min="7433" max="7435" width="9.140625" style="16" customWidth="1"/>
    <col min="7436" max="7436" width="9.42578125" style="16" customWidth="1"/>
    <col min="7437" max="7437" width="1.5703125" style="16" customWidth="1"/>
    <col min="7438" max="7438" width="6.42578125" style="16" customWidth="1"/>
    <col min="7439" max="7439" width="18.5703125" style="16" customWidth="1"/>
    <col min="7440" max="7442" width="9.140625" style="16" customWidth="1"/>
    <col min="7443" max="7446" width="1.5703125" style="16" customWidth="1"/>
    <col min="7447" max="7447" width="5" style="16" bestFit="1" customWidth="1"/>
    <col min="7448" max="7448" width="14.42578125" style="16" customWidth="1"/>
    <col min="7449" max="7450" width="8.85546875" style="16"/>
    <col min="7451" max="7451" width="9.5703125" style="16" bestFit="1" customWidth="1"/>
    <col min="7452" max="7452" width="9.5703125" style="16" customWidth="1"/>
    <col min="7453" max="7453" width="1.5703125" style="16" customWidth="1"/>
    <col min="7454" max="7454" width="5" style="16" bestFit="1" customWidth="1"/>
    <col min="7455" max="7455" width="14" style="16" customWidth="1"/>
    <col min="7456" max="7457" width="8.85546875" style="16"/>
    <col min="7458" max="7458" width="9.5703125" style="16" bestFit="1" customWidth="1"/>
    <col min="7459" max="7459" width="1.5703125" style="16" customWidth="1"/>
    <col min="7460" max="7460" width="5" style="16" bestFit="1" customWidth="1"/>
    <col min="7461" max="7461" width="15.42578125" style="16" customWidth="1"/>
    <col min="7462" max="7463" width="8.85546875" style="16"/>
    <col min="7464" max="7464" width="9.5703125" style="16" bestFit="1" customWidth="1"/>
    <col min="7465" max="7465" width="11.42578125" style="16" bestFit="1" customWidth="1"/>
    <col min="7466" max="7466" width="1.5703125" style="16" customWidth="1"/>
    <col min="7467" max="7467" width="5" style="16" bestFit="1" customWidth="1"/>
    <col min="7468" max="7469" width="11.140625" style="16" bestFit="1" customWidth="1"/>
    <col min="7470" max="7470" width="12.5703125" style="16" bestFit="1" customWidth="1"/>
    <col min="7471" max="7471" width="1.5703125" style="16" customWidth="1"/>
    <col min="7472" max="7472" width="5" style="16" bestFit="1" customWidth="1"/>
    <col min="7473" max="7474" width="11.140625" style="16" bestFit="1" customWidth="1"/>
    <col min="7475" max="7475" width="12.5703125" style="16" bestFit="1" customWidth="1"/>
    <col min="7476" max="7476" width="1.5703125" style="16" customWidth="1"/>
    <col min="7477" max="7477" width="14.85546875" style="16" customWidth="1"/>
    <col min="7478" max="7478" width="14.42578125" style="16" customWidth="1"/>
    <col min="7479" max="7664" width="8.85546875" style="16"/>
    <col min="7665" max="7665" width="9.5703125" style="16" bestFit="1" customWidth="1"/>
    <col min="7666" max="7672" width="0" style="16" hidden="1" customWidth="1"/>
    <col min="7673" max="7673" width="5" style="16" customWidth="1"/>
    <col min="7674" max="7674" width="16.5703125" style="16" customWidth="1"/>
    <col min="7675" max="7676" width="9.140625" style="16" customWidth="1"/>
    <col min="7677" max="7678" width="9.5703125" style="16" customWidth="1"/>
    <col min="7679" max="7679" width="1.5703125" style="16" customWidth="1"/>
    <col min="7680" max="7680" width="5" style="16" customWidth="1"/>
    <col min="7681" max="7681" width="17.140625" style="16" customWidth="1"/>
    <col min="7682" max="7683" width="9.140625" style="16" customWidth="1"/>
    <col min="7684" max="7685" width="9.5703125" style="16" customWidth="1"/>
    <col min="7686" max="7686" width="1.5703125" style="16" customWidth="1"/>
    <col min="7687" max="7687" width="6.42578125" style="16" customWidth="1"/>
    <col min="7688" max="7688" width="14.42578125" style="16" customWidth="1"/>
    <col min="7689" max="7691" width="9.140625" style="16" customWidth="1"/>
    <col min="7692" max="7692" width="9.42578125" style="16" customWidth="1"/>
    <col min="7693" max="7693" width="1.5703125" style="16" customWidth="1"/>
    <col min="7694" max="7694" width="6.42578125" style="16" customWidth="1"/>
    <col min="7695" max="7695" width="18.5703125" style="16" customWidth="1"/>
    <col min="7696" max="7698" width="9.140625" style="16" customWidth="1"/>
    <col min="7699" max="7702" width="1.5703125" style="16" customWidth="1"/>
    <col min="7703" max="7703" width="5" style="16" bestFit="1" customWidth="1"/>
    <col min="7704" max="7704" width="14.42578125" style="16" customWidth="1"/>
    <col min="7705" max="7706" width="8.85546875" style="16"/>
    <col min="7707" max="7707" width="9.5703125" style="16" bestFit="1" customWidth="1"/>
    <col min="7708" max="7708" width="9.5703125" style="16" customWidth="1"/>
    <col min="7709" max="7709" width="1.5703125" style="16" customWidth="1"/>
    <col min="7710" max="7710" width="5" style="16" bestFit="1" customWidth="1"/>
    <col min="7711" max="7711" width="14" style="16" customWidth="1"/>
    <col min="7712" max="7713" width="8.85546875" style="16"/>
    <col min="7714" max="7714" width="9.5703125" style="16" bestFit="1" customWidth="1"/>
    <col min="7715" max="7715" width="1.5703125" style="16" customWidth="1"/>
    <col min="7716" max="7716" width="5" style="16" bestFit="1" customWidth="1"/>
    <col min="7717" max="7717" width="15.42578125" style="16" customWidth="1"/>
    <col min="7718" max="7719" width="8.85546875" style="16"/>
    <col min="7720" max="7720" width="9.5703125" style="16" bestFit="1" customWidth="1"/>
    <col min="7721" max="7721" width="11.42578125" style="16" bestFit="1" customWidth="1"/>
    <col min="7722" max="7722" width="1.5703125" style="16" customWidth="1"/>
    <col min="7723" max="7723" width="5" style="16" bestFit="1" customWidth="1"/>
    <col min="7724" max="7725" width="11.140625" style="16" bestFit="1" customWidth="1"/>
    <col min="7726" max="7726" width="12.5703125" style="16" bestFit="1" customWidth="1"/>
    <col min="7727" max="7727" width="1.5703125" style="16" customWidth="1"/>
    <col min="7728" max="7728" width="5" style="16" bestFit="1" customWidth="1"/>
    <col min="7729" max="7730" width="11.140625" style="16" bestFit="1" customWidth="1"/>
    <col min="7731" max="7731" width="12.5703125" style="16" bestFit="1" customWidth="1"/>
    <col min="7732" max="7732" width="1.5703125" style="16" customWidth="1"/>
    <col min="7733" max="7733" width="14.85546875" style="16" customWidth="1"/>
    <col min="7734" max="7734" width="14.42578125" style="16" customWidth="1"/>
    <col min="7735" max="7920" width="8.85546875" style="16"/>
    <col min="7921" max="7921" width="9.5703125" style="16" bestFit="1" customWidth="1"/>
    <col min="7922" max="7928" width="0" style="16" hidden="1" customWidth="1"/>
    <col min="7929" max="7929" width="5" style="16" customWidth="1"/>
    <col min="7930" max="7930" width="16.5703125" style="16" customWidth="1"/>
    <col min="7931" max="7932" width="9.140625" style="16" customWidth="1"/>
    <col min="7933" max="7934" width="9.5703125" style="16" customWidth="1"/>
    <col min="7935" max="7935" width="1.5703125" style="16" customWidth="1"/>
    <col min="7936" max="7936" width="5" style="16" customWidth="1"/>
    <col min="7937" max="7937" width="17.140625" style="16" customWidth="1"/>
    <col min="7938" max="7939" width="9.140625" style="16" customWidth="1"/>
    <col min="7940" max="7941" width="9.5703125" style="16" customWidth="1"/>
    <col min="7942" max="7942" width="1.5703125" style="16" customWidth="1"/>
    <col min="7943" max="7943" width="6.42578125" style="16" customWidth="1"/>
    <col min="7944" max="7944" width="14.42578125" style="16" customWidth="1"/>
    <col min="7945" max="7947" width="9.140625" style="16" customWidth="1"/>
    <col min="7948" max="7948" width="9.42578125" style="16" customWidth="1"/>
    <col min="7949" max="7949" width="1.5703125" style="16" customWidth="1"/>
    <col min="7950" max="7950" width="6.42578125" style="16" customWidth="1"/>
    <col min="7951" max="7951" width="18.5703125" style="16" customWidth="1"/>
    <col min="7952" max="7954" width="9.140625" style="16" customWidth="1"/>
    <col min="7955" max="7958" width="1.5703125" style="16" customWidth="1"/>
    <col min="7959" max="7959" width="5" style="16" bestFit="1" customWidth="1"/>
    <col min="7960" max="7960" width="14.42578125" style="16" customWidth="1"/>
    <col min="7961" max="7962" width="8.85546875" style="16"/>
    <col min="7963" max="7963" width="9.5703125" style="16" bestFit="1" customWidth="1"/>
    <col min="7964" max="7964" width="9.5703125" style="16" customWidth="1"/>
    <col min="7965" max="7965" width="1.5703125" style="16" customWidth="1"/>
    <col min="7966" max="7966" width="5" style="16" bestFit="1" customWidth="1"/>
    <col min="7967" max="7967" width="14" style="16" customWidth="1"/>
    <col min="7968" max="7969" width="8.85546875" style="16"/>
    <col min="7970" max="7970" width="9.5703125" style="16" bestFit="1" customWidth="1"/>
    <col min="7971" max="7971" width="1.5703125" style="16" customWidth="1"/>
    <col min="7972" max="7972" width="5" style="16" bestFit="1" customWidth="1"/>
    <col min="7973" max="7973" width="15.42578125" style="16" customWidth="1"/>
    <col min="7974" max="7975" width="8.85546875" style="16"/>
    <col min="7976" max="7976" width="9.5703125" style="16" bestFit="1" customWidth="1"/>
    <col min="7977" max="7977" width="11.42578125" style="16" bestFit="1" customWidth="1"/>
    <col min="7978" max="7978" width="1.5703125" style="16" customWidth="1"/>
    <col min="7979" max="7979" width="5" style="16" bestFit="1" customWidth="1"/>
    <col min="7980" max="7981" width="11.140625" style="16" bestFit="1" customWidth="1"/>
    <col min="7982" max="7982" width="12.5703125" style="16" bestFit="1" customWidth="1"/>
    <col min="7983" max="7983" width="1.5703125" style="16" customWidth="1"/>
    <col min="7984" max="7984" width="5" style="16" bestFit="1" customWidth="1"/>
    <col min="7985" max="7986" width="11.140625" style="16" bestFit="1" customWidth="1"/>
    <col min="7987" max="7987" width="12.5703125" style="16" bestFit="1" customWidth="1"/>
    <col min="7988" max="7988" width="1.5703125" style="16" customWidth="1"/>
    <col min="7989" max="7989" width="14.85546875" style="16" customWidth="1"/>
    <col min="7990" max="7990" width="14.42578125" style="16" customWidth="1"/>
    <col min="7991" max="8176" width="8.85546875" style="16"/>
    <col min="8177" max="8177" width="9.5703125" style="16" bestFit="1" customWidth="1"/>
    <col min="8178" max="8184" width="0" style="16" hidden="1" customWidth="1"/>
    <col min="8185" max="8185" width="5" style="16" customWidth="1"/>
    <col min="8186" max="8186" width="16.5703125" style="16" customWidth="1"/>
    <col min="8187" max="8188" width="9.140625" style="16" customWidth="1"/>
    <col min="8189" max="8190" width="9.5703125" style="16" customWidth="1"/>
    <col min="8191" max="8191" width="1.5703125" style="16" customWidth="1"/>
    <col min="8192" max="8192" width="5" style="16" customWidth="1"/>
    <col min="8193" max="8193" width="17.140625" style="16" customWidth="1"/>
    <col min="8194" max="8195" width="9.140625" style="16" customWidth="1"/>
    <col min="8196" max="8197" width="9.5703125" style="16" customWidth="1"/>
    <col min="8198" max="8198" width="1.5703125" style="16" customWidth="1"/>
    <col min="8199" max="8199" width="6.42578125" style="16" customWidth="1"/>
    <col min="8200" max="8200" width="14.42578125" style="16" customWidth="1"/>
    <col min="8201" max="8203" width="9.140625" style="16" customWidth="1"/>
    <col min="8204" max="8204" width="9.42578125" style="16" customWidth="1"/>
    <col min="8205" max="8205" width="1.5703125" style="16" customWidth="1"/>
    <col min="8206" max="8206" width="6.42578125" style="16" customWidth="1"/>
    <col min="8207" max="8207" width="18.5703125" style="16" customWidth="1"/>
    <col min="8208" max="8210" width="9.140625" style="16" customWidth="1"/>
    <col min="8211" max="8214" width="1.5703125" style="16" customWidth="1"/>
    <col min="8215" max="8215" width="5" style="16" bestFit="1" customWidth="1"/>
    <col min="8216" max="8216" width="14.42578125" style="16" customWidth="1"/>
    <col min="8217" max="8218" width="8.85546875" style="16"/>
    <col min="8219" max="8219" width="9.5703125" style="16" bestFit="1" customWidth="1"/>
    <col min="8220" max="8220" width="9.5703125" style="16" customWidth="1"/>
    <col min="8221" max="8221" width="1.5703125" style="16" customWidth="1"/>
    <col min="8222" max="8222" width="5" style="16" bestFit="1" customWidth="1"/>
    <col min="8223" max="8223" width="14" style="16" customWidth="1"/>
    <col min="8224" max="8225" width="8.85546875" style="16"/>
    <col min="8226" max="8226" width="9.5703125" style="16" bestFit="1" customWidth="1"/>
    <col min="8227" max="8227" width="1.5703125" style="16" customWidth="1"/>
    <col min="8228" max="8228" width="5" style="16" bestFit="1" customWidth="1"/>
    <col min="8229" max="8229" width="15.42578125" style="16" customWidth="1"/>
    <col min="8230" max="8231" width="8.85546875" style="16"/>
    <col min="8232" max="8232" width="9.5703125" style="16" bestFit="1" customWidth="1"/>
    <col min="8233" max="8233" width="11.42578125" style="16" bestFit="1" customWidth="1"/>
    <col min="8234" max="8234" width="1.5703125" style="16" customWidth="1"/>
    <col min="8235" max="8235" width="5" style="16" bestFit="1" customWidth="1"/>
    <col min="8236" max="8237" width="11.140625" style="16" bestFit="1" customWidth="1"/>
    <col min="8238" max="8238" width="12.5703125" style="16" bestFit="1" customWidth="1"/>
    <col min="8239" max="8239" width="1.5703125" style="16" customWidth="1"/>
    <col min="8240" max="8240" width="5" style="16" bestFit="1" customWidth="1"/>
    <col min="8241" max="8242" width="11.140625" style="16" bestFit="1" customWidth="1"/>
    <col min="8243" max="8243" width="12.5703125" style="16" bestFit="1" customWidth="1"/>
    <col min="8244" max="8244" width="1.5703125" style="16" customWidth="1"/>
    <col min="8245" max="8245" width="14.85546875" style="16" customWidth="1"/>
    <col min="8246" max="8246" width="14.42578125" style="16" customWidth="1"/>
    <col min="8247" max="8432" width="8.85546875" style="16"/>
    <col min="8433" max="8433" width="9.5703125" style="16" bestFit="1" customWidth="1"/>
    <col min="8434" max="8440" width="0" style="16" hidden="1" customWidth="1"/>
    <col min="8441" max="8441" width="5" style="16" customWidth="1"/>
    <col min="8442" max="8442" width="16.5703125" style="16" customWidth="1"/>
    <col min="8443" max="8444" width="9.140625" style="16" customWidth="1"/>
    <col min="8445" max="8446" width="9.5703125" style="16" customWidth="1"/>
    <col min="8447" max="8447" width="1.5703125" style="16" customWidth="1"/>
    <col min="8448" max="8448" width="5" style="16" customWidth="1"/>
    <col min="8449" max="8449" width="17.140625" style="16" customWidth="1"/>
    <col min="8450" max="8451" width="9.140625" style="16" customWidth="1"/>
    <col min="8452" max="8453" width="9.5703125" style="16" customWidth="1"/>
    <col min="8454" max="8454" width="1.5703125" style="16" customWidth="1"/>
    <col min="8455" max="8455" width="6.42578125" style="16" customWidth="1"/>
    <col min="8456" max="8456" width="14.42578125" style="16" customWidth="1"/>
    <col min="8457" max="8459" width="9.140625" style="16" customWidth="1"/>
    <col min="8460" max="8460" width="9.42578125" style="16" customWidth="1"/>
    <col min="8461" max="8461" width="1.5703125" style="16" customWidth="1"/>
    <col min="8462" max="8462" width="6.42578125" style="16" customWidth="1"/>
    <col min="8463" max="8463" width="18.5703125" style="16" customWidth="1"/>
    <col min="8464" max="8466" width="9.140625" style="16" customWidth="1"/>
    <col min="8467" max="8470" width="1.5703125" style="16" customWidth="1"/>
    <col min="8471" max="8471" width="5" style="16" bestFit="1" customWidth="1"/>
    <col min="8472" max="8472" width="14.42578125" style="16" customWidth="1"/>
    <col min="8473" max="8474" width="8.85546875" style="16"/>
    <col min="8475" max="8475" width="9.5703125" style="16" bestFit="1" customWidth="1"/>
    <col min="8476" max="8476" width="9.5703125" style="16" customWidth="1"/>
    <col min="8477" max="8477" width="1.5703125" style="16" customWidth="1"/>
    <col min="8478" max="8478" width="5" style="16" bestFit="1" customWidth="1"/>
    <col min="8479" max="8479" width="14" style="16" customWidth="1"/>
    <col min="8480" max="8481" width="8.85546875" style="16"/>
    <col min="8482" max="8482" width="9.5703125" style="16" bestFit="1" customWidth="1"/>
    <col min="8483" max="8483" width="1.5703125" style="16" customWidth="1"/>
    <col min="8484" max="8484" width="5" style="16" bestFit="1" customWidth="1"/>
    <col min="8485" max="8485" width="15.42578125" style="16" customWidth="1"/>
    <col min="8486" max="8487" width="8.85546875" style="16"/>
    <col min="8488" max="8488" width="9.5703125" style="16" bestFit="1" customWidth="1"/>
    <col min="8489" max="8489" width="11.42578125" style="16" bestFit="1" customWidth="1"/>
    <col min="8490" max="8490" width="1.5703125" style="16" customWidth="1"/>
    <col min="8491" max="8491" width="5" style="16" bestFit="1" customWidth="1"/>
    <col min="8492" max="8493" width="11.140625" style="16" bestFit="1" customWidth="1"/>
    <col min="8494" max="8494" width="12.5703125" style="16" bestFit="1" customWidth="1"/>
    <col min="8495" max="8495" width="1.5703125" style="16" customWidth="1"/>
    <col min="8496" max="8496" width="5" style="16" bestFit="1" customWidth="1"/>
    <col min="8497" max="8498" width="11.140625" style="16" bestFit="1" customWidth="1"/>
    <col min="8499" max="8499" width="12.5703125" style="16" bestFit="1" customWidth="1"/>
    <col min="8500" max="8500" width="1.5703125" style="16" customWidth="1"/>
    <col min="8501" max="8501" width="14.85546875" style="16" customWidth="1"/>
    <col min="8502" max="8502" width="14.42578125" style="16" customWidth="1"/>
    <col min="8503" max="8688" width="8.85546875" style="16"/>
    <col min="8689" max="8689" width="9.5703125" style="16" bestFit="1" customWidth="1"/>
    <col min="8690" max="8696" width="0" style="16" hidden="1" customWidth="1"/>
    <col min="8697" max="8697" width="5" style="16" customWidth="1"/>
    <col min="8698" max="8698" width="16.5703125" style="16" customWidth="1"/>
    <col min="8699" max="8700" width="9.140625" style="16" customWidth="1"/>
    <col min="8701" max="8702" width="9.5703125" style="16" customWidth="1"/>
    <col min="8703" max="8703" width="1.5703125" style="16" customWidth="1"/>
    <col min="8704" max="8704" width="5" style="16" customWidth="1"/>
    <col min="8705" max="8705" width="17.140625" style="16" customWidth="1"/>
    <col min="8706" max="8707" width="9.140625" style="16" customWidth="1"/>
    <col min="8708" max="8709" width="9.5703125" style="16" customWidth="1"/>
    <col min="8710" max="8710" width="1.5703125" style="16" customWidth="1"/>
    <col min="8711" max="8711" width="6.42578125" style="16" customWidth="1"/>
    <col min="8712" max="8712" width="14.42578125" style="16" customWidth="1"/>
    <col min="8713" max="8715" width="9.140625" style="16" customWidth="1"/>
    <col min="8716" max="8716" width="9.42578125" style="16" customWidth="1"/>
    <col min="8717" max="8717" width="1.5703125" style="16" customWidth="1"/>
    <col min="8718" max="8718" width="6.42578125" style="16" customWidth="1"/>
    <col min="8719" max="8719" width="18.5703125" style="16" customWidth="1"/>
    <col min="8720" max="8722" width="9.140625" style="16" customWidth="1"/>
    <col min="8723" max="8726" width="1.5703125" style="16" customWidth="1"/>
    <col min="8727" max="8727" width="5" style="16" bestFit="1" customWidth="1"/>
    <col min="8728" max="8728" width="14.42578125" style="16" customWidth="1"/>
    <col min="8729" max="8730" width="8.85546875" style="16"/>
    <col min="8731" max="8731" width="9.5703125" style="16" bestFit="1" customWidth="1"/>
    <col min="8732" max="8732" width="9.5703125" style="16" customWidth="1"/>
    <col min="8733" max="8733" width="1.5703125" style="16" customWidth="1"/>
    <col min="8734" max="8734" width="5" style="16" bestFit="1" customWidth="1"/>
    <col min="8735" max="8735" width="14" style="16" customWidth="1"/>
    <col min="8736" max="8737" width="8.85546875" style="16"/>
    <col min="8738" max="8738" width="9.5703125" style="16" bestFit="1" customWidth="1"/>
    <col min="8739" max="8739" width="1.5703125" style="16" customWidth="1"/>
    <col min="8740" max="8740" width="5" style="16" bestFit="1" customWidth="1"/>
    <col min="8741" max="8741" width="15.42578125" style="16" customWidth="1"/>
    <col min="8742" max="8743" width="8.85546875" style="16"/>
    <col min="8744" max="8744" width="9.5703125" style="16" bestFit="1" customWidth="1"/>
    <col min="8745" max="8745" width="11.42578125" style="16" bestFit="1" customWidth="1"/>
    <col min="8746" max="8746" width="1.5703125" style="16" customWidth="1"/>
    <col min="8747" max="8747" width="5" style="16" bestFit="1" customWidth="1"/>
    <col min="8748" max="8749" width="11.140625" style="16" bestFit="1" customWidth="1"/>
    <col min="8750" max="8750" width="12.5703125" style="16" bestFit="1" customWidth="1"/>
    <col min="8751" max="8751" width="1.5703125" style="16" customWidth="1"/>
    <col min="8752" max="8752" width="5" style="16" bestFit="1" customWidth="1"/>
    <col min="8753" max="8754" width="11.140625" style="16" bestFit="1" customWidth="1"/>
    <col min="8755" max="8755" width="12.5703125" style="16" bestFit="1" customWidth="1"/>
    <col min="8756" max="8756" width="1.5703125" style="16" customWidth="1"/>
    <col min="8757" max="8757" width="14.85546875" style="16" customWidth="1"/>
    <col min="8758" max="8758" width="14.42578125" style="16" customWidth="1"/>
    <col min="8759" max="8944" width="8.85546875" style="16"/>
    <col min="8945" max="8945" width="9.5703125" style="16" bestFit="1" customWidth="1"/>
    <col min="8946" max="8952" width="0" style="16" hidden="1" customWidth="1"/>
    <col min="8953" max="8953" width="5" style="16" customWidth="1"/>
    <col min="8954" max="8954" width="16.5703125" style="16" customWidth="1"/>
    <col min="8955" max="8956" width="9.140625" style="16" customWidth="1"/>
    <col min="8957" max="8958" width="9.5703125" style="16" customWidth="1"/>
    <col min="8959" max="8959" width="1.5703125" style="16" customWidth="1"/>
    <col min="8960" max="8960" width="5" style="16" customWidth="1"/>
    <col min="8961" max="8961" width="17.140625" style="16" customWidth="1"/>
    <col min="8962" max="8963" width="9.140625" style="16" customWidth="1"/>
    <col min="8964" max="8965" width="9.5703125" style="16" customWidth="1"/>
    <col min="8966" max="8966" width="1.5703125" style="16" customWidth="1"/>
    <col min="8967" max="8967" width="6.42578125" style="16" customWidth="1"/>
    <col min="8968" max="8968" width="14.42578125" style="16" customWidth="1"/>
    <col min="8969" max="8971" width="9.140625" style="16" customWidth="1"/>
    <col min="8972" max="8972" width="9.42578125" style="16" customWidth="1"/>
    <col min="8973" max="8973" width="1.5703125" style="16" customWidth="1"/>
    <col min="8974" max="8974" width="6.42578125" style="16" customWidth="1"/>
    <col min="8975" max="8975" width="18.5703125" style="16" customWidth="1"/>
    <col min="8976" max="8978" width="9.140625" style="16" customWidth="1"/>
    <col min="8979" max="8982" width="1.5703125" style="16" customWidth="1"/>
    <col min="8983" max="8983" width="5" style="16" bestFit="1" customWidth="1"/>
    <col min="8984" max="8984" width="14.42578125" style="16" customWidth="1"/>
    <col min="8985" max="8986" width="8.85546875" style="16"/>
    <col min="8987" max="8987" width="9.5703125" style="16" bestFit="1" customWidth="1"/>
    <col min="8988" max="8988" width="9.5703125" style="16" customWidth="1"/>
    <col min="8989" max="8989" width="1.5703125" style="16" customWidth="1"/>
    <col min="8990" max="8990" width="5" style="16" bestFit="1" customWidth="1"/>
    <col min="8991" max="8991" width="14" style="16" customWidth="1"/>
    <col min="8992" max="8993" width="8.85546875" style="16"/>
    <col min="8994" max="8994" width="9.5703125" style="16" bestFit="1" customWidth="1"/>
    <col min="8995" max="8995" width="1.5703125" style="16" customWidth="1"/>
    <col min="8996" max="8996" width="5" style="16" bestFit="1" customWidth="1"/>
    <col min="8997" max="8997" width="15.42578125" style="16" customWidth="1"/>
    <col min="8998" max="8999" width="8.85546875" style="16"/>
    <col min="9000" max="9000" width="9.5703125" style="16" bestFit="1" customWidth="1"/>
    <col min="9001" max="9001" width="11.42578125" style="16" bestFit="1" customWidth="1"/>
    <col min="9002" max="9002" width="1.5703125" style="16" customWidth="1"/>
    <col min="9003" max="9003" width="5" style="16" bestFit="1" customWidth="1"/>
    <col min="9004" max="9005" width="11.140625" style="16" bestFit="1" customWidth="1"/>
    <col min="9006" max="9006" width="12.5703125" style="16" bestFit="1" customWidth="1"/>
    <col min="9007" max="9007" width="1.5703125" style="16" customWidth="1"/>
    <col min="9008" max="9008" width="5" style="16" bestFit="1" customWidth="1"/>
    <col min="9009" max="9010" width="11.140625" style="16" bestFit="1" customWidth="1"/>
    <col min="9011" max="9011" width="12.5703125" style="16" bestFit="1" customWidth="1"/>
    <col min="9012" max="9012" width="1.5703125" style="16" customWidth="1"/>
    <col min="9013" max="9013" width="14.85546875" style="16" customWidth="1"/>
    <col min="9014" max="9014" width="14.42578125" style="16" customWidth="1"/>
    <col min="9015" max="9200" width="8.85546875" style="16"/>
    <col min="9201" max="9201" width="9.5703125" style="16" bestFit="1" customWidth="1"/>
    <col min="9202" max="9208" width="0" style="16" hidden="1" customWidth="1"/>
    <col min="9209" max="9209" width="5" style="16" customWidth="1"/>
    <col min="9210" max="9210" width="16.5703125" style="16" customWidth="1"/>
    <col min="9211" max="9212" width="9.140625" style="16" customWidth="1"/>
    <col min="9213" max="9214" width="9.5703125" style="16" customWidth="1"/>
    <col min="9215" max="9215" width="1.5703125" style="16" customWidth="1"/>
    <col min="9216" max="9216" width="5" style="16" customWidth="1"/>
    <col min="9217" max="9217" width="17.140625" style="16" customWidth="1"/>
    <col min="9218" max="9219" width="9.140625" style="16" customWidth="1"/>
    <col min="9220" max="9221" width="9.5703125" style="16" customWidth="1"/>
    <col min="9222" max="9222" width="1.5703125" style="16" customWidth="1"/>
    <col min="9223" max="9223" width="6.42578125" style="16" customWidth="1"/>
    <col min="9224" max="9224" width="14.42578125" style="16" customWidth="1"/>
    <col min="9225" max="9227" width="9.140625" style="16" customWidth="1"/>
    <col min="9228" max="9228" width="9.42578125" style="16" customWidth="1"/>
    <col min="9229" max="9229" width="1.5703125" style="16" customWidth="1"/>
    <col min="9230" max="9230" width="6.42578125" style="16" customWidth="1"/>
    <col min="9231" max="9231" width="18.5703125" style="16" customWidth="1"/>
    <col min="9232" max="9234" width="9.140625" style="16" customWidth="1"/>
    <col min="9235" max="9238" width="1.5703125" style="16" customWidth="1"/>
    <col min="9239" max="9239" width="5" style="16" bestFit="1" customWidth="1"/>
    <col min="9240" max="9240" width="14.42578125" style="16" customWidth="1"/>
    <col min="9241" max="9242" width="8.85546875" style="16"/>
    <col min="9243" max="9243" width="9.5703125" style="16" bestFit="1" customWidth="1"/>
    <col min="9244" max="9244" width="9.5703125" style="16" customWidth="1"/>
    <col min="9245" max="9245" width="1.5703125" style="16" customWidth="1"/>
    <col min="9246" max="9246" width="5" style="16" bestFit="1" customWidth="1"/>
    <col min="9247" max="9247" width="14" style="16" customWidth="1"/>
    <col min="9248" max="9249" width="8.85546875" style="16"/>
    <col min="9250" max="9250" width="9.5703125" style="16" bestFit="1" customWidth="1"/>
    <col min="9251" max="9251" width="1.5703125" style="16" customWidth="1"/>
    <col min="9252" max="9252" width="5" style="16" bestFit="1" customWidth="1"/>
    <col min="9253" max="9253" width="15.42578125" style="16" customWidth="1"/>
    <col min="9254" max="9255" width="8.85546875" style="16"/>
    <col min="9256" max="9256" width="9.5703125" style="16" bestFit="1" customWidth="1"/>
    <col min="9257" max="9257" width="11.42578125" style="16" bestFit="1" customWidth="1"/>
    <col min="9258" max="9258" width="1.5703125" style="16" customWidth="1"/>
    <col min="9259" max="9259" width="5" style="16" bestFit="1" customWidth="1"/>
    <col min="9260" max="9261" width="11.140625" style="16" bestFit="1" customWidth="1"/>
    <col min="9262" max="9262" width="12.5703125" style="16" bestFit="1" customWidth="1"/>
    <col min="9263" max="9263" width="1.5703125" style="16" customWidth="1"/>
    <col min="9264" max="9264" width="5" style="16" bestFit="1" customWidth="1"/>
    <col min="9265" max="9266" width="11.140625" style="16" bestFit="1" customWidth="1"/>
    <col min="9267" max="9267" width="12.5703125" style="16" bestFit="1" customWidth="1"/>
    <col min="9268" max="9268" width="1.5703125" style="16" customWidth="1"/>
    <col min="9269" max="9269" width="14.85546875" style="16" customWidth="1"/>
    <col min="9270" max="9270" width="14.42578125" style="16" customWidth="1"/>
    <col min="9271" max="9456" width="8.85546875" style="16"/>
    <col min="9457" max="9457" width="9.5703125" style="16" bestFit="1" customWidth="1"/>
    <col min="9458" max="9464" width="0" style="16" hidden="1" customWidth="1"/>
    <col min="9465" max="9465" width="5" style="16" customWidth="1"/>
    <col min="9466" max="9466" width="16.5703125" style="16" customWidth="1"/>
    <col min="9467" max="9468" width="9.140625" style="16" customWidth="1"/>
    <col min="9469" max="9470" width="9.5703125" style="16" customWidth="1"/>
    <col min="9471" max="9471" width="1.5703125" style="16" customWidth="1"/>
    <col min="9472" max="9472" width="5" style="16" customWidth="1"/>
    <col min="9473" max="9473" width="17.140625" style="16" customWidth="1"/>
    <col min="9474" max="9475" width="9.140625" style="16" customWidth="1"/>
    <col min="9476" max="9477" width="9.5703125" style="16" customWidth="1"/>
    <col min="9478" max="9478" width="1.5703125" style="16" customWidth="1"/>
    <col min="9479" max="9479" width="6.42578125" style="16" customWidth="1"/>
    <col min="9480" max="9480" width="14.42578125" style="16" customWidth="1"/>
    <col min="9481" max="9483" width="9.140625" style="16" customWidth="1"/>
    <col min="9484" max="9484" width="9.42578125" style="16" customWidth="1"/>
    <col min="9485" max="9485" width="1.5703125" style="16" customWidth="1"/>
    <col min="9486" max="9486" width="6.42578125" style="16" customWidth="1"/>
    <col min="9487" max="9487" width="18.5703125" style="16" customWidth="1"/>
    <col min="9488" max="9490" width="9.140625" style="16" customWidth="1"/>
    <col min="9491" max="9494" width="1.5703125" style="16" customWidth="1"/>
    <col min="9495" max="9495" width="5" style="16" bestFit="1" customWidth="1"/>
    <col min="9496" max="9496" width="14.42578125" style="16" customWidth="1"/>
    <col min="9497" max="9498" width="8.85546875" style="16"/>
    <col min="9499" max="9499" width="9.5703125" style="16" bestFit="1" customWidth="1"/>
    <col min="9500" max="9500" width="9.5703125" style="16" customWidth="1"/>
    <col min="9501" max="9501" width="1.5703125" style="16" customWidth="1"/>
    <col min="9502" max="9502" width="5" style="16" bestFit="1" customWidth="1"/>
    <col min="9503" max="9503" width="14" style="16" customWidth="1"/>
    <col min="9504" max="9505" width="8.85546875" style="16"/>
    <col min="9506" max="9506" width="9.5703125" style="16" bestFit="1" customWidth="1"/>
    <col min="9507" max="9507" width="1.5703125" style="16" customWidth="1"/>
    <col min="9508" max="9508" width="5" style="16" bestFit="1" customWidth="1"/>
    <col min="9509" max="9509" width="15.42578125" style="16" customWidth="1"/>
    <col min="9510" max="9511" width="8.85546875" style="16"/>
    <col min="9512" max="9512" width="9.5703125" style="16" bestFit="1" customWidth="1"/>
    <col min="9513" max="9513" width="11.42578125" style="16" bestFit="1" customWidth="1"/>
    <col min="9514" max="9514" width="1.5703125" style="16" customWidth="1"/>
    <col min="9515" max="9515" width="5" style="16" bestFit="1" customWidth="1"/>
    <col min="9516" max="9517" width="11.140625" style="16" bestFit="1" customWidth="1"/>
    <col min="9518" max="9518" width="12.5703125" style="16" bestFit="1" customWidth="1"/>
    <col min="9519" max="9519" width="1.5703125" style="16" customWidth="1"/>
    <col min="9520" max="9520" width="5" style="16" bestFit="1" customWidth="1"/>
    <col min="9521" max="9522" width="11.140625" style="16" bestFit="1" customWidth="1"/>
    <col min="9523" max="9523" width="12.5703125" style="16" bestFit="1" customWidth="1"/>
    <col min="9524" max="9524" width="1.5703125" style="16" customWidth="1"/>
    <col min="9525" max="9525" width="14.85546875" style="16" customWidth="1"/>
    <col min="9526" max="9526" width="14.42578125" style="16" customWidth="1"/>
    <col min="9527" max="9712" width="8.85546875" style="16"/>
    <col min="9713" max="9713" width="9.5703125" style="16" bestFit="1" customWidth="1"/>
    <col min="9714" max="9720" width="0" style="16" hidden="1" customWidth="1"/>
    <col min="9721" max="9721" width="5" style="16" customWidth="1"/>
    <col min="9722" max="9722" width="16.5703125" style="16" customWidth="1"/>
    <col min="9723" max="9724" width="9.140625" style="16" customWidth="1"/>
    <col min="9725" max="9726" width="9.5703125" style="16" customWidth="1"/>
    <col min="9727" max="9727" width="1.5703125" style="16" customWidth="1"/>
    <col min="9728" max="9728" width="5" style="16" customWidth="1"/>
    <col min="9729" max="9729" width="17.140625" style="16" customWidth="1"/>
    <col min="9730" max="9731" width="9.140625" style="16" customWidth="1"/>
    <col min="9732" max="9733" width="9.5703125" style="16" customWidth="1"/>
    <col min="9734" max="9734" width="1.5703125" style="16" customWidth="1"/>
    <col min="9735" max="9735" width="6.42578125" style="16" customWidth="1"/>
    <col min="9736" max="9736" width="14.42578125" style="16" customWidth="1"/>
    <col min="9737" max="9739" width="9.140625" style="16" customWidth="1"/>
    <col min="9740" max="9740" width="9.42578125" style="16" customWidth="1"/>
    <col min="9741" max="9741" width="1.5703125" style="16" customWidth="1"/>
    <col min="9742" max="9742" width="6.42578125" style="16" customWidth="1"/>
    <col min="9743" max="9743" width="18.5703125" style="16" customWidth="1"/>
    <col min="9744" max="9746" width="9.140625" style="16" customWidth="1"/>
    <col min="9747" max="9750" width="1.5703125" style="16" customWidth="1"/>
    <col min="9751" max="9751" width="5" style="16" bestFit="1" customWidth="1"/>
    <col min="9752" max="9752" width="14.42578125" style="16" customWidth="1"/>
    <col min="9753" max="9754" width="8.85546875" style="16"/>
    <col min="9755" max="9755" width="9.5703125" style="16" bestFit="1" customWidth="1"/>
    <col min="9756" max="9756" width="9.5703125" style="16" customWidth="1"/>
    <col min="9757" max="9757" width="1.5703125" style="16" customWidth="1"/>
    <col min="9758" max="9758" width="5" style="16" bestFit="1" customWidth="1"/>
    <col min="9759" max="9759" width="14" style="16" customWidth="1"/>
    <col min="9760" max="9761" width="8.85546875" style="16"/>
    <col min="9762" max="9762" width="9.5703125" style="16" bestFit="1" customWidth="1"/>
    <col min="9763" max="9763" width="1.5703125" style="16" customWidth="1"/>
    <col min="9764" max="9764" width="5" style="16" bestFit="1" customWidth="1"/>
    <col min="9765" max="9765" width="15.42578125" style="16" customWidth="1"/>
    <col min="9766" max="9767" width="8.85546875" style="16"/>
    <col min="9768" max="9768" width="9.5703125" style="16" bestFit="1" customWidth="1"/>
    <col min="9769" max="9769" width="11.42578125" style="16" bestFit="1" customWidth="1"/>
    <col min="9770" max="9770" width="1.5703125" style="16" customWidth="1"/>
    <col min="9771" max="9771" width="5" style="16" bestFit="1" customWidth="1"/>
    <col min="9772" max="9773" width="11.140625" style="16" bestFit="1" customWidth="1"/>
    <col min="9774" max="9774" width="12.5703125" style="16" bestFit="1" customWidth="1"/>
    <col min="9775" max="9775" width="1.5703125" style="16" customWidth="1"/>
    <col min="9776" max="9776" width="5" style="16" bestFit="1" customWidth="1"/>
    <col min="9777" max="9778" width="11.140625" style="16" bestFit="1" customWidth="1"/>
    <col min="9779" max="9779" width="12.5703125" style="16" bestFit="1" customWidth="1"/>
    <col min="9780" max="9780" width="1.5703125" style="16" customWidth="1"/>
    <col min="9781" max="9781" width="14.85546875" style="16" customWidth="1"/>
    <col min="9782" max="9782" width="14.42578125" style="16" customWidth="1"/>
    <col min="9783" max="9968" width="8.85546875" style="16"/>
    <col min="9969" max="9969" width="9.5703125" style="16" bestFit="1" customWidth="1"/>
    <col min="9970" max="9976" width="0" style="16" hidden="1" customWidth="1"/>
    <col min="9977" max="9977" width="5" style="16" customWidth="1"/>
    <col min="9978" max="9978" width="16.5703125" style="16" customWidth="1"/>
    <col min="9979" max="9980" width="9.140625" style="16" customWidth="1"/>
    <col min="9981" max="9982" width="9.5703125" style="16" customWidth="1"/>
    <col min="9983" max="9983" width="1.5703125" style="16" customWidth="1"/>
    <col min="9984" max="9984" width="5" style="16" customWidth="1"/>
    <col min="9985" max="9985" width="17.140625" style="16" customWidth="1"/>
    <col min="9986" max="9987" width="9.140625" style="16" customWidth="1"/>
    <col min="9988" max="9989" width="9.5703125" style="16" customWidth="1"/>
    <col min="9990" max="9990" width="1.5703125" style="16" customWidth="1"/>
    <col min="9991" max="9991" width="6.42578125" style="16" customWidth="1"/>
    <col min="9992" max="9992" width="14.42578125" style="16" customWidth="1"/>
    <col min="9993" max="9995" width="9.140625" style="16" customWidth="1"/>
    <col min="9996" max="9996" width="9.42578125" style="16" customWidth="1"/>
    <col min="9997" max="9997" width="1.5703125" style="16" customWidth="1"/>
    <col min="9998" max="9998" width="6.42578125" style="16" customWidth="1"/>
    <col min="9999" max="9999" width="18.5703125" style="16" customWidth="1"/>
    <col min="10000" max="10002" width="9.140625" style="16" customWidth="1"/>
    <col min="10003" max="10006" width="1.5703125" style="16" customWidth="1"/>
    <col min="10007" max="10007" width="5" style="16" bestFit="1" customWidth="1"/>
    <col min="10008" max="10008" width="14.42578125" style="16" customWidth="1"/>
    <col min="10009" max="10010" width="8.85546875" style="16"/>
    <col min="10011" max="10011" width="9.5703125" style="16" bestFit="1" customWidth="1"/>
    <col min="10012" max="10012" width="9.5703125" style="16" customWidth="1"/>
    <col min="10013" max="10013" width="1.5703125" style="16" customWidth="1"/>
    <col min="10014" max="10014" width="5" style="16" bestFit="1" customWidth="1"/>
    <col min="10015" max="10015" width="14" style="16" customWidth="1"/>
    <col min="10016" max="10017" width="8.85546875" style="16"/>
    <col min="10018" max="10018" width="9.5703125" style="16" bestFit="1" customWidth="1"/>
    <col min="10019" max="10019" width="1.5703125" style="16" customWidth="1"/>
    <col min="10020" max="10020" width="5" style="16" bestFit="1" customWidth="1"/>
    <col min="10021" max="10021" width="15.42578125" style="16" customWidth="1"/>
    <col min="10022" max="10023" width="8.85546875" style="16"/>
    <col min="10024" max="10024" width="9.5703125" style="16" bestFit="1" customWidth="1"/>
    <col min="10025" max="10025" width="11.42578125" style="16" bestFit="1" customWidth="1"/>
    <col min="10026" max="10026" width="1.5703125" style="16" customWidth="1"/>
    <col min="10027" max="10027" width="5" style="16" bestFit="1" customWidth="1"/>
    <col min="10028" max="10029" width="11.140625" style="16" bestFit="1" customWidth="1"/>
    <col min="10030" max="10030" width="12.5703125" style="16" bestFit="1" customWidth="1"/>
    <col min="10031" max="10031" width="1.5703125" style="16" customWidth="1"/>
    <col min="10032" max="10032" width="5" style="16" bestFit="1" customWidth="1"/>
    <col min="10033" max="10034" width="11.140625" style="16" bestFit="1" customWidth="1"/>
    <col min="10035" max="10035" width="12.5703125" style="16" bestFit="1" customWidth="1"/>
    <col min="10036" max="10036" width="1.5703125" style="16" customWidth="1"/>
    <col min="10037" max="10037" width="14.85546875" style="16" customWidth="1"/>
    <col min="10038" max="10038" width="14.42578125" style="16" customWidth="1"/>
    <col min="10039" max="10224" width="8.85546875" style="16"/>
    <col min="10225" max="10225" width="9.5703125" style="16" bestFit="1" customWidth="1"/>
    <col min="10226" max="10232" width="0" style="16" hidden="1" customWidth="1"/>
    <col min="10233" max="10233" width="5" style="16" customWidth="1"/>
    <col min="10234" max="10234" width="16.5703125" style="16" customWidth="1"/>
    <col min="10235" max="10236" width="9.140625" style="16" customWidth="1"/>
    <col min="10237" max="10238" width="9.5703125" style="16" customWidth="1"/>
    <col min="10239" max="10239" width="1.5703125" style="16" customWidth="1"/>
    <col min="10240" max="10240" width="5" style="16" customWidth="1"/>
    <col min="10241" max="10241" width="17.140625" style="16" customWidth="1"/>
    <col min="10242" max="10243" width="9.140625" style="16" customWidth="1"/>
    <col min="10244" max="10245" width="9.5703125" style="16" customWidth="1"/>
    <col min="10246" max="10246" width="1.5703125" style="16" customWidth="1"/>
    <col min="10247" max="10247" width="6.42578125" style="16" customWidth="1"/>
    <col min="10248" max="10248" width="14.42578125" style="16" customWidth="1"/>
    <col min="10249" max="10251" width="9.140625" style="16" customWidth="1"/>
    <col min="10252" max="10252" width="9.42578125" style="16" customWidth="1"/>
    <col min="10253" max="10253" width="1.5703125" style="16" customWidth="1"/>
    <col min="10254" max="10254" width="6.42578125" style="16" customWidth="1"/>
    <col min="10255" max="10255" width="18.5703125" style="16" customWidth="1"/>
    <col min="10256" max="10258" width="9.140625" style="16" customWidth="1"/>
    <col min="10259" max="10262" width="1.5703125" style="16" customWidth="1"/>
    <col min="10263" max="10263" width="5" style="16" bestFit="1" customWidth="1"/>
    <col min="10264" max="10264" width="14.42578125" style="16" customWidth="1"/>
    <col min="10265" max="10266" width="8.85546875" style="16"/>
    <col min="10267" max="10267" width="9.5703125" style="16" bestFit="1" customWidth="1"/>
    <col min="10268" max="10268" width="9.5703125" style="16" customWidth="1"/>
    <col min="10269" max="10269" width="1.5703125" style="16" customWidth="1"/>
    <col min="10270" max="10270" width="5" style="16" bestFit="1" customWidth="1"/>
    <col min="10271" max="10271" width="14" style="16" customWidth="1"/>
    <col min="10272" max="10273" width="8.85546875" style="16"/>
    <col min="10274" max="10274" width="9.5703125" style="16" bestFit="1" customWidth="1"/>
    <col min="10275" max="10275" width="1.5703125" style="16" customWidth="1"/>
    <col min="10276" max="10276" width="5" style="16" bestFit="1" customWidth="1"/>
    <col min="10277" max="10277" width="15.42578125" style="16" customWidth="1"/>
    <col min="10278" max="10279" width="8.85546875" style="16"/>
    <col min="10280" max="10280" width="9.5703125" style="16" bestFit="1" customWidth="1"/>
    <col min="10281" max="10281" width="11.42578125" style="16" bestFit="1" customWidth="1"/>
    <col min="10282" max="10282" width="1.5703125" style="16" customWidth="1"/>
    <col min="10283" max="10283" width="5" style="16" bestFit="1" customWidth="1"/>
    <col min="10284" max="10285" width="11.140625" style="16" bestFit="1" customWidth="1"/>
    <col min="10286" max="10286" width="12.5703125" style="16" bestFit="1" customWidth="1"/>
    <col min="10287" max="10287" width="1.5703125" style="16" customWidth="1"/>
    <col min="10288" max="10288" width="5" style="16" bestFit="1" customWidth="1"/>
    <col min="10289" max="10290" width="11.140625" style="16" bestFit="1" customWidth="1"/>
    <col min="10291" max="10291" width="12.5703125" style="16" bestFit="1" customWidth="1"/>
    <col min="10292" max="10292" width="1.5703125" style="16" customWidth="1"/>
    <col min="10293" max="10293" width="14.85546875" style="16" customWidth="1"/>
    <col min="10294" max="10294" width="14.42578125" style="16" customWidth="1"/>
    <col min="10295" max="10480" width="8.85546875" style="16"/>
    <col min="10481" max="10481" width="9.5703125" style="16" bestFit="1" customWidth="1"/>
    <col min="10482" max="10488" width="0" style="16" hidden="1" customWidth="1"/>
    <col min="10489" max="10489" width="5" style="16" customWidth="1"/>
    <col min="10490" max="10490" width="16.5703125" style="16" customWidth="1"/>
    <col min="10491" max="10492" width="9.140625" style="16" customWidth="1"/>
    <col min="10493" max="10494" width="9.5703125" style="16" customWidth="1"/>
    <col min="10495" max="10495" width="1.5703125" style="16" customWidth="1"/>
    <col min="10496" max="10496" width="5" style="16" customWidth="1"/>
    <col min="10497" max="10497" width="17.140625" style="16" customWidth="1"/>
    <col min="10498" max="10499" width="9.140625" style="16" customWidth="1"/>
    <col min="10500" max="10501" width="9.5703125" style="16" customWidth="1"/>
    <col min="10502" max="10502" width="1.5703125" style="16" customWidth="1"/>
    <col min="10503" max="10503" width="6.42578125" style="16" customWidth="1"/>
    <col min="10504" max="10504" width="14.42578125" style="16" customWidth="1"/>
    <col min="10505" max="10507" width="9.140625" style="16" customWidth="1"/>
    <col min="10508" max="10508" width="9.42578125" style="16" customWidth="1"/>
    <col min="10509" max="10509" width="1.5703125" style="16" customWidth="1"/>
    <col min="10510" max="10510" width="6.42578125" style="16" customWidth="1"/>
    <col min="10511" max="10511" width="18.5703125" style="16" customWidth="1"/>
    <col min="10512" max="10514" width="9.140625" style="16" customWidth="1"/>
    <col min="10515" max="10518" width="1.5703125" style="16" customWidth="1"/>
    <col min="10519" max="10519" width="5" style="16" bestFit="1" customWidth="1"/>
    <col min="10520" max="10520" width="14.42578125" style="16" customWidth="1"/>
    <col min="10521" max="10522" width="8.85546875" style="16"/>
    <col min="10523" max="10523" width="9.5703125" style="16" bestFit="1" customWidth="1"/>
    <col min="10524" max="10524" width="9.5703125" style="16" customWidth="1"/>
    <col min="10525" max="10525" width="1.5703125" style="16" customWidth="1"/>
    <col min="10526" max="10526" width="5" style="16" bestFit="1" customWidth="1"/>
    <col min="10527" max="10527" width="14" style="16" customWidth="1"/>
    <col min="10528" max="10529" width="8.85546875" style="16"/>
    <col min="10530" max="10530" width="9.5703125" style="16" bestFit="1" customWidth="1"/>
    <col min="10531" max="10531" width="1.5703125" style="16" customWidth="1"/>
    <col min="10532" max="10532" width="5" style="16" bestFit="1" customWidth="1"/>
    <col min="10533" max="10533" width="15.42578125" style="16" customWidth="1"/>
    <col min="10534" max="10535" width="8.85546875" style="16"/>
    <col min="10536" max="10536" width="9.5703125" style="16" bestFit="1" customWidth="1"/>
    <col min="10537" max="10537" width="11.42578125" style="16" bestFit="1" customWidth="1"/>
    <col min="10538" max="10538" width="1.5703125" style="16" customWidth="1"/>
    <col min="10539" max="10539" width="5" style="16" bestFit="1" customWidth="1"/>
    <col min="10540" max="10541" width="11.140625" style="16" bestFit="1" customWidth="1"/>
    <col min="10542" max="10542" width="12.5703125" style="16" bestFit="1" customWidth="1"/>
    <col min="10543" max="10543" width="1.5703125" style="16" customWidth="1"/>
    <col min="10544" max="10544" width="5" style="16" bestFit="1" customWidth="1"/>
    <col min="10545" max="10546" width="11.140625" style="16" bestFit="1" customWidth="1"/>
    <col min="10547" max="10547" width="12.5703125" style="16" bestFit="1" customWidth="1"/>
    <col min="10548" max="10548" width="1.5703125" style="16" customWidth="1"/>
    <col min="10549" max="10549" width="14.85546875" style="16" customWidth="1"/>
    <col min="10550" max="10550" width="14.42578125" style="16" customWidth="1"/>
    <col min="10551" max="10736" width="8.85546875" style="16"/>
    <col min="10737" max="10737" width="9.5703125" style="16" bestFit="1" customWidth="1"/>
    <col min="10738" max="10744" width="0" style="16" hidden="1" customWidth="1"/>
    <col min="10745" max="10745" width="5" style="16" customWidth="1"/>
    <col min="10746" max="10746" width="16.5703125" style="16" customWidth="1"/>
    <col min="10747" max="10748" width="9.140625" style="16" customWidth="1"/>
    <col min="10749" max="10750" width="9.5703125" style="16" customWidth="1"/>
    <col min="10751" max="10751" width="1.5703125" style="16" customWidth="1"/>
    <col min="10752" max="10752" width="5" style="16" customWidth="1"/>
    <col min="10753" max="10753" width="17.140625" style="16" customWidth="1"/>
    <col min="10754" max="10755" width="9.140625" style="16" customWidth="1"/>
    <col min="10756" max="10757" width="9.5703125" style="16" customWidth="1"/>
    <col min="10758" max="10758" width="1.5703125" style="16" customWidth="1"/>
    <col min="10759" max="10759" width="6.42578125" style="16" customWidth="1"/>
    <col min="10760" max="10760" width="14.42578125" style="16" customWidth="1"/>
    <col min="10761" max="10763" width="9.140625" style="16" customWidth="1"/>
    <col min="10764" max="10764" width="9.42578125" style="16" customWidth="1"/>
    <col min="10765" max="10765" width="1.5703125" style="16" customWidth="1"/>
    <col min="10766" max="10766" width="6.42578125" style="16" customWidth="1"/>
    <col min="10767" max="10767" width="18.5703125" style="16" customWidth="1"/>
    <col min="10768" max="10770" width="9.140625" style="16" customWidth="1"/>
    <col min="10771" max="10774" width="1.5703125" style="16" customWidth="1"/>
    <col min="10775" max="10775" width="5" style="16" bestFit="1" customWidth="1"/>
    <col min="10776" max="10776" width="14.42578125" style="16" customWidth="1"/>
    <col min="10777" max="10778" width="8.85546875" style="16"/>
    <col min="10779" max="10779" width="9.5703125" style="16" bestFit="1" customWidth="1"/>
    <col min="10780" max="10780" width="9.5703125" style="16" customWidth="1"/>
    <col min="10781" max="10781" width="1.5703125" style="16" customWidth="1"/>
    <col min="10782" max="10782" width="5" style="16" bestFit="1" customWidth="1"/>
    <col min="10783" max="10783" width="14" style="16" customWidth="1"/>
    <col min="10784" max="10785" width="8.85546875" style="16"/>
    <col min="10786" max="10786" width="9.5703125" style="16" bestFit="1" customWidth="1"/>
    <col min="10787" max="10787" width="1.5703125" style="16" customWidth="1"/>
    <col min="10788" max="10788" width="5" style="16" bestFit="1" customWidth="1"/>
    <col min="10789" max="10789" width="15.42578125" style="16" customWidth="1"/>
    <col min="10790" max="10791" width="8.85546875" style="16"/>
    <col min="10792" max="10792" width="9.5703125" style="16" bestFit="1" customWidth="1"/>
    <col min="10793" max="10793" width="11.42578125" style="16" bestFit="1" customWidth="1"/>
    <col min="10794" max="10794" width="1.5703125" style="16" customWidth="1"/>
    <col min="10795" max="10795" width="5" style="16" bestFit="1" customWidth="1"/>
    <col min="10796" max="10797" width="11.140625" style="16" bestFit="1" customWidth="1"/>
    <col min="10798" max="10798" width="12.5703125" style="16" bestFit="1" customWidth="1"/>
    <col min="10799" max="10799" width="1.5703125" style="16" customWidth="1"/>
    <col min="10800" max="10800" width="5" style="16" bestFit="1" customWidth="1"/>
    <col min="10801" max="10802" width="11.140625" style="16" bestFit="1" customWidth="1"/>
    <col min="10803" max="10803" width="12.5703125" style="16" bestFit="1" customWidth="1"/>
    <col min="10804" max="10804" width="1.5703125" style="16" customWidth="1"/>
    <col min="10805" max="10805" width="14.85546875" style="16" customWidth="1"/>
    <col min="10806" max="10806" width="14.42578125" style="16" customWidth="1"/>
    <col min="10807" max="10992" width="8.85546875" style="16"/>
    <col min="10993" max="10993" width="9.5703125" style="16" bestFit="1" customWidth="1"/>
    <col min="10994" max="11000" width="0" style="16" hidden="1" customWidth="1"/>
    <col min="11001" max="11001" width="5" style="16" customWidth="1"/>
    <col min="11002" max="11002" width="16.5703125" style="16" customWidth="1"/>
    <col min="11003" max="11004" width="9.140625" style="16" customWidth="1"/>
    <col min="11005" max="11006" width="9.5703125" style="16" customWidth="1"/>
    <col min="11007" max="11007" width="1.5703125" style="16" customWidth="1"/>
    <col min="11008" max="11008" width="5" style="16" customWidth="1"/>
    <col min="11009" max="11009" width="17.140625" style="16" customWidth="1"/>
    <col min="11010" max="11011" width="9.140625" style="16" customWidth="1"/>
    <col min="11012" max="11013" width="9.5703125" style="16" customWidth="1"/>
    <col min="11014" max="11014" width="1.5703125" style="16" customWidth="1"/>
    <col min="11015" max="11015" width="6.42578125" style="16" customWidth="1"/>
    <col min="11016" max="11016" width="14.42578125" style="16" customWidth="1"/>
    <col min="11017" max="11019" width="9.140625" style="16" customWidth="1"/>
    <col min="11020" max="11020" width="9.42578125" style="16" customWidth="1"/>
    <col min="11021" max="11021" width="1.5703125" style="16" customWidth="1"/>
    <col min="11022" max="11022" width="6.42578125" style="16" customWidth="1"/>
    <col min="11023" max="11023" width="18.5703125" style="16" customWidth="1"/>
    <col min="11024" max="11026" width="9.140625" style="16" customWidth="1"/>
    <col min="11027" max="11030" width="1.5703125" style="16" customWidth="1"/>
    <col min="11031" max="11031" width="5" style="16" bestFit="1" customWidth="1"/>
    <col min="11032" max="11032" width="14.42578125" style="16" customWidth="1"/>
    <col min="11033" max="11034" width="8.85546875" style="16"/>
    <col min="11035" max="11035" width="9.5703125" style="16" bestFit="1" customWidth="1"/>
    <col min="11036" max="11036" width="9.5703125" style="16" customWidth="1"/>
    <col min="11037" max="11037" width="1.5703125" style="16" customWidth="1"/>
    <col min="11038" max="11038" width="5" style="16" bestFit="1" customWidth="1"/>
    <col min="11039" max="11039" width="14" style="16" customWidth="1"/>
    <col min="11040" max="11041" width="8.85546875" style="16"/>
    <col min="11042" max="11042" width="9.5703125" style="16" bestFit="1" customWidth="1"/>
    <col min="11043" max="11043" width="1.5703125" style="16" customWidth="1"/>
    <col min="11044" max="11044" width="5" style="16" bestFit="1" customWidth="1"/>
    <col min="11045" max="11045" width="15.42578125" style="16" customWidth="1"/>
    <col min="11046" max="11047" width="8.85546875" style="16"/>
    <col min="11048" max="11048" width="9.5703125" style="16" bestFit="1" customWidth="1"/>
    <col min="11049" max="11049" width="11.42578125" style="16" bestFit="1" customWidth="1"/>
    <col min="11050" max="11050" width="1.5703125" style="16" customWidth="1"/>
    <col min="11051" max="11051" width="5" style="16" bestFit="1" customWidth="1"/>
    <col min="11052" max="11053" width="11.140625" style="16" bestFit="1" customWidth="1"/>
    <col min="11054" max="11054" width="12.5703125" style="16" bestFit="1" customWidth="1"/>
    <col min="11055" max="11055" width="1.5703125" style="16" customWidth="1"/>
    <col min="11056" max="11056" width="5" style="16" bestFit="1" customWidth="1"/>
    <col min="11057" max="11058" width="11.140625" style="16" bestFit="1" customWidth="1"/>
    <col min="11059" max="11059" width="12.5703125" style="16" bestFit="1" customWidth="1"/>
    <col min="11060" max="11060" width="1.5703125" style="16" customWidth="1"/>
    <col min="11061" max="11061" width="14.85546875" style="16" customWidth="1"/>
    <col min="11062" max="11062" width="14.42578125" style="16" customWidth="1"/>
    <col min="11063" max="11248" width="8.85546875" style="16"/>
    <col min="11249" max="11249" width="9.5703125" style="16" bestFit="1" customWidth="1"/>
    <col min="11250" max="11256" width="0" style="16" hidden="1" customWidth="1"/>
    <col min="11257" max="11257" width="5" style="16" customWidth="1"/>
    <col min="11258" max="11258" width="16.5703125" style="16" customWidth="1"/>
    <col min="11259" max="11260" width="9.140625" style="16" customWidth="1"/>
    <col min="11261" max="11262" width="9.5703125" style="16" customWidth="1"/>
    <col min="11263" max="11263" width="1.5703125" style="16" customWidth="1"/>
    <col min="11264" max="11264" width="5" style="16" customWidth="1"/>
    <col min="11265" max="11265" width="17.140625" style="16" customWidth="1"/>
    <col min="11266" max="11267" width="9.140625" style="16" customWidth="1"/>
    <col min="11268" max="11269" width="9.5703125" style="16" customWidth="1"/>
    <col min="11270" max="11270" width="1.5703125" style="16" customWidth="1"/>
    <col min="11271" max="11271" width="6.42578125" style="16" customWidth="1"/>
    <col min="11272" max="11272" width="14.42578125" style="16" customWidth="1"/>
    <col min="11273" max="11275" width="9.140625" style="16" customWidth="1"/>
    <col min="11276" max="11276" width="9.42578125" style="16" customWidth="1"/>
    <col min="11277" max="11277" width="1.5703125" style="16" customWidth="1"/>
    <col min="11278" max="11278" width="6.42578125" style="16" customWidth="1"/>
    <col min="11279" max="11279" width="18.5703125" style="16" customWidth="1"/>
    <col min="11280" max="11282" width="9.140625" style="16" customWidth="1"/>
    <col min="11283" max="11286" width="1.5703125" style="16" customWidth="1"/>
    <col min="11287" max="11287" width="5" style="16" bestFit="1" customWidth="1"/>
    <col min="11288" max="11288" width="14.42578125" style="16" customWidth="1"/>
    <col min="11289" max="11290" width="8.85546875" style="16"/>
    <col min="11291" max="11291" width="9.5703125" style="16" bestFit="1" customWidth="1"/>
    <col min="11292" max="11292" width="9.5703125" style="16" customWidth="1"/>
    <col min="11293" max="11293" width="1.5703125" style="16" customWidth="1"/>
    <col min="11294" max="11294" width="5" style="16" bestFit="1" customWidth="1"/>
    <col min="11295" max="11295" width="14" style="16" customWidth="1"/>
    <col min="11296" max="11297" width="8.85546875" style="16"/>
    <col min="11298" max="11298" width="9.5703125" style="16" bestFit="1" customWidth="1"/>
    <col min="11299" max="11299" width="1.5703125" style="16" customWidth="1"/>
    <col min="11300" max="11300" width="5" style="16" bestFit="1" customWidth="1"/>
    <col min="11301" max="11301" width="15.42578125" style="16" customWidth="1"/>
    <col min="11302" max="11303" width="8.85546875" style="16"/>
    <col min="11304" max="11304" width="9.5703125" style="16" bestFit="1" customWidth="1"/>
    <col min="11305" max="11305" width="11.42578125" style="16" bestFit="1" customWidth="1"/>
    <col min="11306" max="11306" width="1.5703125" style="16" customWidth="1"/>
    <col min="11307" max="11307" width="5" style="16" bestFit="1" customWidth="1"/>
    <col min="11308" max="11309" width="11.140625" style="16" bestFit="1" customWidth="1"/>
    <col min="11310" max="11310" width="12.5703125" style="16" bestFit="1" customWidth="1"/>
    <col min="11311" max="11311" width="1.5703125" style="16" customWidth="1"/>
    <col min="11312" max="11312" width="5" style="16" bestFit="1" customWidth="1"/>
    <col min="11313" max="11314" width="11.140625" style="16" bestFit="1" customWidth="1"/>
    <col min="11315" max="11315" width="12.5703125" style="16" bestFit="1" customWidth="1"/>
    <col min="11316" max="11316" width="1.5703125" style="16" customWidth="1"/>
    <col min="11317" max="11317" width="14.85546875" style="16" customWidth="1"/>
    <col min="11318" max="11318" width="14.42578125" style="16" customWidth="1"/>
    <col min="11319" max="11504" width="8.85546875" style="16"/>
    <col min="11505" max="11505" width="9.5703125" style="16" bestFit="1" customWidth="1"/>
    <col min="11506" max="11512" width="0" style="16" hidden="1" customWidth="1"/>
    <col min="11513" max="11513" width="5" style="16" customWidth="1"/>
    <col min="11514" max="11514" width="16.5703125" style="16" customWidth="1"/>
    <col min="11515" max="11516" width="9.140625" style="16" customWidth="1"/>
    <col min="11517" max="11518" width="9.5703125" style="16" customWidth="1"/>
    <col min="11519" max="11519" width="1.5703125" style="16" customWidth="1"/>
    <col min="11520" max="11520" width="5" style="16" customWidth="1"/>
    <col min="11521" max="11521" width="17.140625" style="16" customWidth="1"/>
    <col min="11522" max="11523" width="9.140625" style="16" customWidth="1"/>
    <col min="11524" max="11525" width="9.5703125" style="16" customWidth="1"/>
    <col min="11526" max="11526" width="1.5703125" style="16" customWidth="1"/>
    <col min="11527" max="11527" width="6.42578125" style="16" customWidth="1"/>
    <col min="11528" max="11528" width="14.42578125" style="16" customWidth="1"/>
    <col min="11529" max="11531" width="9.140625" style="16" customWidth="1"/>
    <col min="11532" max="11532" width="9.42578125" style="16" customWidth="1"/>
    <col min="11533" max="11533" width="1.5703125" style="16" customWidth="1"/>
    <col min="11534" max="11534" width="6.42578125" style="16" customWidth="1"/>
    <col min="11535" max="11535" width="18.5703125" style="16" customWidth="1"/>
    <col min="11536" max="11538" width="9.140625" style="16" customWidth="1"/>
    <col min="11539" max="11542" width="1.5703125" style="16" customWidth="1"/>
    <col min="11543" max="11543" width="5" style="16" bestFit="1" customWidth="1"/>
    <col min="11544" max="11544" width="14.42578125" style="16" customWidth="1"/>
    <col min="11545" max="11546" width="8.85546875" style="16"/>
    <col min="11547" max="11547" width="9.5703125" style="16" bestFit="1" customWidth="1"/>
    <col min="11548" max="11548" width="9.5703125" style="16" customWidth="1"/>
    <col min="11549" max="11549" width="1.5703125" style="16" customWidth="1"/>
    <col min="11550" max="11550" width="5" style="16" bestFit="1" customWidth="1"/>
    <col min="11551" max="11551" width="14" style="16" customWidth="1"/>
    <col min="11552" max="11553" width="8.85546875" style="16"/>
    <col min="11554" max="11554" width="9.5703125" style="16" bestFit="1" customWidth="1"/>
    <col min="11555" max="11555" width="1.5703125" style="16" customWidth="1"/>
    <col min="11556" max="11556" width="5" style="16" bestFit="1" customWidth="1"/>
    <col min="11557" max="11557" width="15.42578125" style="16" customWidth="1"/>
    <col min="11558" max="11559" width="8.85546875" style="16"/>
    <col min="11560" max="11560" width="9.5703125" style="16" bestFit="1" customWidth="1"/>
    <col min="11561" max="11561" width="11.42578125" style="16" bestFit="1" customWidth="1"/>
    <col min="11562" max="11562" width="1.5703125" style="16" customWidth="1"/>
    <col min="11563" max="11563" width="5" style="16" bestFit="1" customWidth="1"/>
    <col min="11564" max="11565" width="11.140625" style="16" bestFit="1" customWidth="1"/>
    <col min="11566" max="11566" width="12.5703125" style="16" bestFit="1" customWidth="1"/>
    <col min="11567" max="11567" width="1.5703125" style="16" customWidth="1"/>
    <col min="11568" max="11568" width="5" style="16" bestFit="1" customWidth="1"/>
    <col min="11569" max="11570" width="11.140625" style="16" bestFit="1" customWidth="1"/>
    <col min="11571" max="11571" width="12.5703125" style="16" bestFit="1" customWidth="1"/>
    <col min="11572" max="11572" width="1.5703125" style="16" customWidth="1"/>
    <col min="11573" max="11573" width="14.85546875" style="16" customWidth="1"/>
    <col min="11574" max="11574" width="14.42578125" style="16" customWidth="1"/>
    <col min="11575" max="11760" width="8.85546875" style="16"/>
    <col min="11761" max="11761" width="9.5703125" style="16" bestFit="1" customWidth="1"/>
    <col min="11762" max="11768" width="0" style="16" hidden="1" customWidth="1"/>
    <col min="11769" max="11769" width="5" style="16" customWidth="1"/>
    <col min="11770" max="11770" width="16.5703125" style="16" customWidth="1"/>
    <col min="11771" max="11772" width="9.140625" style="16" customWidth="1"/>
    <col min="11773" max="11774" width="9.5703125" style="16" customWidth="1"/>
    <col min="11775" max="11775" width="1.5703125" style="16" customWidth="1"/>
    <col min="11776" max="11776" width="5" style="16" customWidth="1"/>
    <col min="11777" max="11777" width="17.140625" style="16" customWidth="1"/>
    <col min="11778" max="11779" width="9.140625" style="16" customWidth="1"/>
    <col min="11780" max="11781" width="9.5703125" style="16" customWidth="1"/>
    <col min="11782" max="11782" width="1.5703125" style="16" customWidth="1"/>
    <col min="11783" max="11783" width="6.42578125" style="16" customWidth="1"/>
    <col min="11784" max="11784" width="14.42578125" style="16" customWidth="1"/>
    <col min="11785" max="11787" width="9.140625" style="16" customWidth="1"/>
    <col min="11788" max="11788" width="9.42578125" style="16" customWidth="1"/>
    <col min="11789" max="11789" width="1.5703125" style="16" customWidth="1"/>
    <col min="11790" max="11790" width="6.42578125" style="16" customWidth="1"/>
    <col min="11791" max="11791" width="18.5703125" style="16" customWidth="1"/>
    <col min="11792" max="11794" width="9.140625" style="16" customWidth="1"/>
    <col min="11795" max="11798" width="1.5703125" style="16" customWidth="1"/>
    <col min="11799" max="11799" width="5" style="16" bestFit="1" customWidth="1"/>
    <col min="11800" max="11800" width="14.42578125" style="16" customWidth="1"/>
    <col min="11801" max="11802" width="8.85546875" style="16"/>
    <col min="11803" max="11803" width="9.5703125" style="16" bestFit="1" customWidth="1"/>
    <col min="11804" max="11804" width="9.5703125" style="16" customWidth="1"/>
    <col min="11805" max="11805" width="1.5703125" style="16" customWidth="1"/>
    <col min="11806" max="11806" width="5" style="16" bestFit="1" customWidth="1"/>
    <col min="11807" max="11807" width="14" style="16" customWidth="1"/>
    <col min="11808" max="11809" width="8.85546875" style="16"/>
    <col min="11810" max="11810" width="9.5703125" style="16" bestFit="1" customWidth="1"/>
    <col min="11811" max="11811" width="1.5703125" style="16" customWidth="1"/>
    <col min="11812" max="11812" width="5" style="16" bestFit="1" customWidth="1"/>
    <col min="11813" max="11813" width="15.42578125" style="16" customWidth="1"/>
    <col min="11814" max="11815" width="8.85546875" style="16"/>
    <col min="11816" max="11816" width="9.5703125" style="16" bestFit="1" customWidth="1"/>
    <col min="11817" max="11817" width="11.42578125" style="16" bestFit="1" customWidth="1"/>
    <col min="11818" max="11818" width="1.5703125" style="16" customWidth="1"/>
    <col min="11819" max="11819" width="5" style="16" bestFit="1" customWidth="1"/>
    <col min="11820" max="11821" width="11.140625" style="16" bestFit="1" customWidth="1"/>
    <col min="11822" max="11822" width="12.5703125" style="16" bestFit="1" customWidth="1"/>
    <col min="11823" max="11823" width="1.5703125" style="16" customWidth="1"/>
    <col min="11824" max="11824" width="5" style="16" bestFit="1" customWidth="1"/>
    <col min="11825" max="11826" width="11.140625" style="16" bestFit="1" customWidth="1"/>
    <col min="11827" max="11827" width="12.5703125" style="16" bestFit="1" customWidth="1"/>
    <col min="11828" max="11828" width="1.5703125" style="16" customWidth="1"/>
    <col min="11829" max="11829" width="14.85546875" style="16" customWidth="1"/>
    <col min="11830" max="11830" width="14.42578125" style="16" customWidth="1"/>
    <col min="11831" max="12016" width="8.85546875" style="16"/>
    <col min="12017" max="12017" width="9.5703125" style="16" bestFit="1" customWidth="1"/>
    <col min="12018" max="12024" width="0" style="16" hidden="1" customWidth="1"/>
    <col min="12025" max="12025" width="5" style="16" customWidth="1"/>
    <col min="12026" max="12026" width="16.5703125" style="16" customWidth="1"/>
    <col min="12027" max="12028" width="9.140625" style="16" customWidth="1"/>
    <col min="12029" max="12030" width="9.5703125" style="16" customWidth="1"/>
    <col min="12031" max="12031" width="1.5703125" style="16" customWidth="1"/>
    <col min="12032" max="12032" width="5" style="16" customWidth="1"/>
    <col min="12033" max="12033" width="17.140625" style="16" customWidth="1"/>
    <col min="12034" max="12035" width="9.140625" style="16" customWidth="1"/>
    <col min="12036" max="12037" width="9.5703125" style="16" customWidth="1"/>
    <col min="12038" max="12038" width="1.5703125" style="16" customWidth="1"/>
    <col min="12039" max="12039" width="6.42578125" style="16" customWidth="1"/>
    <col min="12040" max="12040" width="14.42578125" style="16" customWidth="1"/>
    <col min="12041" max="12043" width="9.140625" style="16" customWidth="1"/>
    <col min="12044" max="12044" width="9.42578125" style="16" customWidth="1"/>
    <col min="12045" max="12045" width="1.5703125" style="16" customWidth="1"/>
    <col min="12046" max="12046" width="6.42578125" style="16" customWidth="1"/>
    <col min="12047" max="12047" width="18.5703125" style="16" customWidth="1"/>
    <col min="12048" max="12050" width="9.140625" style="16" customWidth="1"/>
    <col min="12051" max="12054" width="1.5703125" style="16" customWidth="1"/>
    <col min="12055" max="12055" width="5" style="16" bestFit="1" customWidth="1"/>
    <col min="12056" max="12056" width="14.42578125" style="16" customWidth="1"/>
    <col min="12057" max="12058" width="8.85546875" style="16"/>
    <col min="12059" max="12059" width="9.5703125" style="16" bestFit="1" customWidth="1"/>
    <col min="12060" max="12060" width="9.5703125" style="16" customWidth="1"/>
    <col min="12061" max="12061" width="1.5703125" style="16" customWidth="1"/>
    <col min="12062" max="12062" width="5" style="16" bestFit="1" customWidth="1"/>
    <col min="12063" max="12063" width="14" style="16" customWidth="1"/>
    <col min="12064" max="12065" width="8.85546875" style="16"/>
    <col min="12066" max="12066" width="9.5703125" style="16" bestFit="1" customWidth="1"/>
    <col min="12067" max="12067" width="1.5703125" style="16" customWidth="1"/>
    <col min="12068" max="12068" width="5" style="16" bestFit="1" customWidth="1"/>
    <col min="12069" max="12069" width="15.42578125" style="16" customWidth="1"/>
    <col min="12070" max="12071" width="8.85546875" style="16"/>
    <col min="12072" max="12072" width="9.5703125" style="16" bestFit="1" customWidth="1"/>
    <col min="12073" max="12073" width="11.42578125" style="16" bestFit="1" customWidth="1"/>
    <col min="12074" max="12074" width="1.5703125" style="16" customWidth="1"/>
    <col min="12075" max="12075" width="5" style="16" bestFit="1" customWidth="1"/>
    <col min="12076" max="12077" width="11.140625" style="16" bestFit="1" customWidth="1"/>
    <col min="12078" max="12078" width="12.5703125" style="16" bestFit="1" customWidth="1"/>
    <col min="12079" max="12079" width="1.5703125" style="16" customWidth="1"/>
    <col min="12080" max="12080" width="5" style="16" bestFit="1" customWidth="1"/>
    <col min="12081" max="12082" width="11.140625" style="16" bestFit="1" customWidth="1"/>
    <col min="12083" max="12083" width="12.5703125" style="16" bestFit="1" customWidth="1"/>
    <col min="12084" max="12084" width="1.5703125" style="16" customWidth="1"/>
    <col min="12085" max="12085" width="14.85546875" style="16" customWidth="1"/>
    <col min="12086" max="12086" width="14.42578125" style="16" customWidth="1"/>
    <col min="12087" max="12272" width="8.85546875" style="16"/>
    <col min="12273" max="12273" width="9.5703125" style="16" bestFit="1" customWidth="1"/>
    <col min="12274" max="12280" width="0" style="16" hidden="1" customWidth="1"/>
    <col min="12281" max="12281" width="5" style="16" customWidth="1"/>
    <col min="12282" max="12282" width="16.5703125" style="16" customWidth="1"/>
    <col min="12283" max="12284" width="9.140625" style="16" customWidth="1"/>
    <col min="12285" max="12286" width="9.5703125" style="16" customWidth="1"/>
    <col min="12287" max="12287" width="1.5703125" style="16" customWidth="1"/>
    <col min="12288" max="12288" width="5" style="16" customWidth="1"/>
    <col min="12289" max="12289" width="17.140625" style="16" customWidth="1"/>
    <col min="12290" max="12291" width="9.140625" style="16" customWidth="1"/>
    <col min="12292" max="12293" width="9.5703125" style="16" customWidth="1"/>
    <col min="12294" max="12294" width="1.5703125" style="16" customWidth="1"/>
    <col min="12295" max="12295" width="6.42578125" style="16" customWidth="1"/>
    <col min="12296" max="12296" width="14.42578125" style="16" customWidth="1"/>
    <col min="12297" max="12299" width="9.140625" style="16" customWidth="1"/>
    <col min="12300" max="12300" width="9.42578125" style="16" customWidth="1"/>
    <col min="12301" max="12301" width="1.5703125" style="16" customWidth="1"/>
    <col min="12302" max="12302" width="6.42578125" style="16" customWidth="1"/>
    <col min="12303" max="12303" width="18.5703125" style="16" customWidth="1"/>
    <col min="12304" max="12306" width="9.140625" style="16" customWidth="1"/>
    <col min="12307" max="12310" width="1.5703125" style="16" customWidth="1"/>
    <col min="12311" max="12311" width="5" style="16" bestFit="1" customWidth="1"/>
    <col min="12312" max="12312" width="14.42578125" style="16" customWidth="1"/>
    <col min="12313" max="12314" width="8.85546875" style="16"/>
    <col min="12315" max="12315" width="9.5703125" style="16" bestFit="1" customWidth="1"/>
    <col min="12316" max="12316" width="9.5703125" style="16" customWidth="1"/>
    <col min="12317" max="12317" width="1.5703125" style="16" customWidth="1"/>
    <col min="12318" max="12318" width="5" style="16" bestFit="1" customWidth="1"/>
    <col min="12319" max="12319" width="14" style="16" customWidth="1"/>
    <col min="12320" max="12321" width="8.85546875" style="16"/>
    <col min="12322" max="12322" width="9.5703125" style="16" bestFit="1" customWidth="1"/>
    <col min="12323" max="12323" width="1.5703125" style="16" customWidth="1"/>
    <col min="12324" max="12324" width="5" style="16" bestFit="1" customWidth="1"/>
    <col min="12325" max="12325" width="15.42578125" style="16" customWidth="1"/>
    <col min="12326" max="12327" width="8.85546875" style="16"/>
    <col min="12328" max="12328" width="9.5703125" style="16" bestFit="1" customWidth="1"/>
    <col min="12329" max="12329" width="11.42578125" style="16" bestFit="1" customWidth="1"/>
    <col min="12330" max="12330" width="1.5703125" style="16" customWidth="1"/>
    <col min="12331" max="12331" width="5" style="16" bestFit="1" customWidth="1"/>
    <col min="12332" max="12333" width="11.140625" style="16" bestFit="1" customWidth="1"/>
    <col min="12334" max="12334" width="12.5703125" style="16" bestFit="1" customWidth="1"/>
    <col min="12335" max="12335" width="1.5703125" style="16" customWidth="1"/>
    <col min="12336" max="12336" width="5" style="16" bestFit="1" customWidth="1"/>
    <col min="12337" max="12338" width="11.140625" style="16" bestFit="1" customWidth="1"/>
    <col min="12339" max="12339" width="12.5703125" style="16" bestFit="1" customWidth="1"/>
    <col min="12340" max="12340" width="1.5703125" style="16" customWidth="1"/>
    <col min="12341" max="12341" width="14.85546875" style="16" customWidth="1"/>
    <col min="12342" max="12342" width="14.42578125" style="16" customWidth="1"/>
    <col min="12343" max="12528" width="8.85546875" style="16"/>
    <col min="12529" max="12529" width="9.5703125" style="16" bestFit="1" customWidth="1"/>
    <col min="12530" max="12536" width="0" style="16" hidden="1" customWidth="1"/>
    <col min="12537" max="12537" width="5" style="16" customWidth="1"/>
    <col min="12538" max="12538" width="16.5703125" style="16" customWidth="1"/>
    <col min="12539" max="12540" width="9.140625" style="16" customWidth="1"/>
    <col min="12541" max="12542" width="9.5703125" style="16" customWidth="1"/>
    <col min="12543" max="12543" width="1.5703125" style="16" customWidth="1"/>
    <col min="12544" max="12544" width="5" style="16" customWidth="1"/>
    <col min="12545" max="12545" width="17.140625" style="16" customWidth="1"/>
    <col min="12546" max="12547" width="9.140625" style="16" customWidth="1"/>
    <col min="12548" max="12549" width="9.5703125" style="16" customWidth="1"/>
    <col min="12550" max="12550" width="1.5703125" style="16" customWidth="1"/>
    <col min="12551" max="12551" width="6.42578125" style="16" customWidth="1"/>
    <col min="12552" max="12552" width="14.42578125" style="16" customWidth="1"/>
    <col min="12553" max="12555" width="9.140625" style="16" customWidth="1"/>
    <col min="12556" max="12556" width="9.42578125" style="16" customWidth="1"/>
    <col min="12557" max="12557" width="1.5703125" style="16" customWidth="1"/>
    <col min="12558" max="12558" width="6.42578125" style="16" customWidth="1"/>
    <col min="12559" max="12559" width="18.5703125" style="16" customWidth="1"/>
    <col min="12560" max="12562" width="9.140625" style="16" customWidth="1"/>
    <col min="12563" max="12566" width="1.5703125" style="16" customWidth="1"/>
    <col min="12567" max="12567" width="5" style="16" bestFit="1" customWidth="1"/>
    <col min="12568" max="12568" width="14.42578125" style="16" customWidth="1"/>
    <col min="12569" max="12570" width="8.85546875" style="16"/>
    <col min="12571" max="12571" width="9.5703125" style="16" bestFit="1" customWidth="1"/>
    <col min="12572" max="12572" width="9.5703125" style="16" customWidth="1"/>
    <col min="12573" max="12573" width="1.5703125" style="16" customWidth="1"/>
    <col min="12574" max="12574" width="5" style="16" bestFit="1" customWidth="1"/>
    <col min="12575" max="12575" width="14" style="16" customWidth="1"/>
    <col min="12576" max="12577" width="8.85546875" style="16"/>
    <col min="12578" max="12578" width="9.5703125" style="16" bestFit="1" customWidth="1"/>
    <col min="12579" max="12579" width="1.5703125" style="16" customWidth="1"/>
    <col min="12580" max="12580" width="5" style="16" bestFit="1" customWidth="1"/>
    <col min="12581" max="12581" width="15.42578125" style="16" customWidth="1"/>
    <col min="12582" max="12583" width="8.85546875" style="16"/>
    <col min="12584" max="12584" width="9.5703125" style="16" bestFit="1" customWidth="1"/>
    <col min="12585" max="12585" width="11.42578125" style="16" bestFit="1" customWidth="1"/>
    <col min="12586" max="12586" width="1.5703125" style="16" customWidth="1"/>
    <col min="12587" max="12587" width="5" style="16" bestFit="1" customWidth="1"/>
    <col min="12588" max="12589" width="11.140625" style="16" bestFit="1" customWidth="1"/>
    <col min="12590" max="12590" width="12.5703125" style="16" bestFit="1" customWidth="1"/>
    <col min="12591" max="12591" width="1.5703125" style="16" customWidth="1"/>
    <col min="12592" max="12592" width="5" style="16" bestFit="1" customWidth="1"/>
    <col min="12593" max="12594" width="11.140625" style="16" bestFit="1" customWidth="1"/>
    <col min="12595" max="12595" width="12.5703125" style="16" bestFit="1" customWidth="1"/>
    <col min="12596" max="12596" width="1.5703125" style="16" customWidth="1"/>
    <col min="12597" max="12597" width="14.85546875" style="16" customWidth="1"/>
    <col min="12598" max="12598" width="14.42578125" style="16" customWidth="1"/>
    <col min="12599" max="12784" width="8.85546875" style="16"/>
    <col min="12785" max="12785" width="9.5703125" style="16" bestFit="1" customWidth="1"/>
    <col min="12786" max="12792" width="0" style="16" hidden="1" customWidth="1"/>
    <col min="12793" max="12793" width="5" style="16" customWidth="1"/>
    <col min="12794" max="12794" width="16.5703125" style="16" customWidth="1"/>
    <col min="12795" max="12796" width="9.140625" style="16" customWidth="1"/>
    <col min="12797" max="12798" width="9.5703125" style="16" customWidth="1"/>
    <col min="12799" max="12799" width="1.5703125" style="16" customWidth="1"/>
    <col min="12800" max="12800" width="5" style="16" customWidth="1"/>
    <col min="12801" max="12801" width="17.140625" style="16" customWidth="1"/>
    <col min="12802" max="12803" width="9.140625" style="16" customWidth="1"/>
    <col min="12804" max="12805" width="9.5703125" style="16" customWidth="1"/>
    <col min="12806" max="12806" width="1.5703125" style="16" customWidth="1"/>
    <col min="12807" max="12807" width="6.42578125" style="16" customWidth="1"/>
    <col min="12808" max="12808" width="14.42578125" style="16" customWidth="1"/>
    <col min="12809" max="12811" width="9.140625" style="16" customWidth="1"/>
    <col min="12812" max="12812" width="9.42578125" style="16" customWidth="1"/>
    <col min="12813" max="12813" width="1.5703125" style="16" customWidth="1"/>
    <col min="12814" max="12814" width="6.42578125" style="16" customWidth="1"/>
    <col min="12815" max="12815" width="18.5703125" style="16" customWidth="1"/>
    <col min="12816" max="12818" width="9.140625" style="16" customWidth="1"/>
    <col min="12819" max="12822" width="1.5703125" style="16" customWidth="1"/>
    <col min="12823" max="12823" width="5" style="16" bestFit="1" customWidth="1"/>
    <col min="12824" max="12824" width="14.42578125" style="16" customWidth="1"/>
    <col min="12825" max="12826" width="8.85546875" style="16"/>
    <col min="12827" max="12827" width="9.5703125" style="16" bestFit="1" customWidth="1"/>
    <col min="12828" max="12828" width="9.5703125" style="16" customWidth="1"/>
    <col min="12829" max="12829" width="1.5703125" style="16" customWidth="1"/>
    <col min="12830" max="12830" width="5" style="16" bestFit="1" customWidth="1"/>
    <col min="12831" max="12831" width="14" style="16" customWidth="1"/>
    <col min="12832" max="12833" width="8.85546875" style="16"/>
    <col min="12834" max="12834" width="9.5703125" style="16" bestFit="1" customWidth="1"/>
    <col min="12835" max="12835" width="1.5703125" style="16" customWidth="1"/>
    <col min="12836" max="12836" width="5" style="16" bestFit="1" customWidth="1"/>
    <col min="12837" max="12837" width="15.42578125" style="16" customWidth="1"/>
    <col min="12838" max="12839" width="8.85546875" style="16"/>
    <col min="12840" max="12840" width="9.5703125" style="16" bestFit="1" customWidth="1"/>
    <col min="12841" max="12841" width="11.42578125" style="16" bestFit="1" customWidth="1"/>
    <col min="12842" max="12842" width="1.5703125" style="16" customWidth="1"/>
    <col min="12843" max="12843" width="5" style="16" bestFit="1" customWidth="1"/>
    <col min="12844" max="12845" width="11.140625" style="16" bestFit="1" customWidth="1"/>
    <col min="12846" max="12846" width="12.5703125" style="16" bestFit="1" customWidth="1"/>
    <col min="12847" max="12847" width="1.5703125" style="16" customWidth="1"/>
    <col min="12848" max="12848" width="5" style="16" bestFit="1" customWidth="1"/>
    <col min="12849" max="12850" width="11.140625" style="16" bestFit="1" customWidth="1"/>
    <col min="12851" max="12851" width="12.5703125" style="16" bestFit="1" customWidth="1"/>
    <col min="12852" max="12852" width="1.5703125" style="16" customWidth="1"/>
    <col min="12853" max="12853" width="14.85546875" style="16" customWidth="1"/>
    <col min="12854" max="12854" width="14.42578125" style="16" customWidth="1"/>
    <col min="12855" max="13040" width="8.85546875" style="16"/>
    <col min="13041" max="13041" width="9.5703125" style="16" bestFit="1" customWidth="1"/>
    <col min="13042" max="13048" width="0" style="16" hidden="1" customWidth="1"/>
    <col min="13049" max="13049" width="5" style="16" customWidth="1"/>
    <col min="13050" max="13050" width="16.5703125" style="16" customWidth="1"/>
    <col min="13051" max="13052" width="9.140625" style="16" customWidth="1"/>
    <col min="13053" max="13054" width="9.5703125" style="16" customWidth="1"/>
    <col min="13055" max="13055" width="1.5703125" style="16" customWidth="1"/>
    <col min="13056" max="13056" width="5" style="16" customWidth="1"/>
    <col min="13057" max="13057" width="17.140625" style="16" customWidth="1"/>
    <col min="13058" max="13059" width="9.140625" style="16" customWidth="1"/>
    <col min="13060" max="13061" width="9.5703125" style="16" customWidth="1"/>
    <col min="13062" max="13062" width="1.5703125" style="16" customWidth="1"/>
    <col min="13063" max="13063" width="6.42578125" style="16" customWidth="1"/>
    <col min="13064" max="13064" width="14.42578125" style="16" customWidth="1"/>
    <col min="13065" max="13067" width="9.140625" style="16" customWidth="1"/>
    <col min="13068" max="13068" width="9.42578125" style="16" customWidth="1"/>
    <col min="13069" max="13069" width="1.5703125" style="16" customWidth="1"/>
    <col min="13070" max="13070" width="6.42578125" style="16" customWidth="1"/>
    <col min="13071" max="13071" width="18.5703125" style="16" customWidth="1"/>
    <col min="13072" max="13074" width="9.140625" style="16" customWidth="1"/>
    <col min="13075" max="13078" width="1.5703125" style="16" customWidth="1"/>
    <col min="13079" max="13079" width="5" style="16" bestFit="1" customWidth="1"/>
    <col min="13080" max="13080" width="14.42578125" style="16" customWidth="1"/>
    <col min="13081" max="13082" width="8.85546875" style="16"/>
    <col min="13083" max="13083" width="9.5703125" style="16" bestFit="1" customWidth="1"/>
    <col min="13084" max="13084" width="9.5703125" style="16" customWidth="1"/>
    <col min="13085" max="13085" width="1.5703125" style="16" customWidth="1"/>
    <col min="13086" max="13086" width="5" style="16" bestFit="1" customWidth="1"/>
    <col min="13087" max="13087" width="14" style="16" customWidth="1"/>
    <col min="13088" max="13089" width="8.85546875" style="16"/>
    <col min="13090" max="13090" width="9.5703125" style="16" bestFit="1" customWidth="1"/>
    <col min="13091" max="13091" width="1.5703125" style="16" customWidth="1"/>
    <col min="13092" max="13092" width="5" style="16" bestFit="1" customWidth="1"/>
    <col min="13093" max="13093" width="15.42578125" style="16" customWidth="1"/>
    <col min="13094" max="13095" width="8.85546875" style="16"/>
    <col min="13096" max="13096" width="9.5703125" style="16" bestFit="1" customWidth="1"/>
    <col min="13097" max="13097" width="11.42578125" style="16" bestFit="1" customWidth="1"/>
    <col min="13098" max="13098" width="1.5703125" style="16" customWidth="1"/>
    <col min="13099" max="13099" width="5" style="16" bestFit="1" customWidth="1"/>
    <col min="13100" max="13101" width="11.140625" style="16" bestFit="1" customWidth="1"/>
    <col min="13102" max="13102" width="12.5703125" style="16" bestFit="1" customWidth="1"/>
    <col min="13103" max="13103" width="1.5703125" style="16" customWidth="1"/>
    <col min="13104" max="13104" width="5" style="16" bestFit="1" customWidth="1"/>
    <col min="13105" max="13106" width="11.140625" style="16" bestFit="1" customWidth="1"/>
    <col min="13107" max="13107" width="12.5703125" style="16" bestFit="1" customWidth="1"/>
    <col min="13108" max="13108" width="1.5703125" style="16" customWidth="1"/>
    <col min="13109" max="13109" width="14.85546875" style="16" customWidth="1"/>
    <col min="13110" max="13110" width="14.42578125" style="16" customWidth="1"/>
    <col min="13111" max="13296" width="8.85546875" style="16"/>
    <col min="13297" max="13297" width="9.5703125" style="16" bestFit="1" customWidth="1"/>
    <col min="13298" max="13304" width="0" style="16" hidden="1" customWidth="1"/>
    <col min="13305" max="13305" width="5" style="16" customWidth="1"/>
    <col min="13306" max="13306" width="16.5703125" style="16" customWidth="1"/>
    <col min="13307" max="13308" width="9.140625" style="16" customWidth="1"/>
    <col min="13309" max="13310" width="9.5703125" style="16" customWidth="1"/>
    <col min="13311" max="13311" width="1.5703125" style="16" customWidth="1"/>
    <col min="13312" max="13312" width="5" style="16" customWidth="1"/>
    <col min="13313" max="13313" width="17.140625" style="16" customWidth="1"/>
    <col min="13314" max="13315" width="9.140625" style="16" customWidth="1"/>
    <col min="13316" max="13317" width="9.5703125" style="16" customWidth="1"/>
    <col min="13318" max="13318" width="1.5703125" style="16" customWidth="1"/>
    <col min="13319" max="13319" width="6.42578125" style="16" customWidth="1"/>
    <col min="13320" max="13320" width="14.42578125" style="16" customWidth="1"/>
    <col min="13321" max="13323" width="9.140625" style="16" customWidth="1"/>
    <col min="13324" max="13324" width="9.42578125" style="16" customWidth="1"/>
    <col min="13325" max="13325" width="1.5703125" style="16" customWidth="1"/>
    <col min="13326" max="13326" width="6.42578125" style="16" customWidth="1"/>
    <col min="13327" max="13327" width="18.5703125" style="16" customWidth="1"/>
    <col min="13328" max="13330" width="9.140625" style="16" customWidth="1"/>
    <col min="13331" max="13334" width="1.5703125" style="16" customWidth="1"/>
    <col min="13335" max="13335" width="5" style="16" bestFit="1" customWidth="1"/>
    <col min="13336" max="13336" width="14.42578125" style="16" customWidth="1"/>
    <col min="13337" max="13338" width="8.85546875" style="16"/>
    <col min="13339" max="13339" width="9.5703125" style="16" bestFit="1" customWidth="1"/>
    <col min="13340" max="13340" width="9.5703125" style="16" customWidth="1"/>
    <col min="13341" max="13341" width="1.5703125" style="16" customWidth="1"/>
    <col min="13342" max="13342" width="5" style="16" bestFit="1" customWidth="1"/>
    <col min="13343" max="13343" width="14" style="16" customWidth="1"/>
    <col min="13344" max="13345" width="8.85546875" style="16"/>
    <col min="13346" max="13346" width="9.5703125" style="16" bestFit="1" customWidth="1"/>
    <col min="13347" max="13347" width="1.5703125" style="16" customWidth="1"/>
    <col min="13348" max="13348" width="5" style="16" bestFit="1" customWidth="1"/>
    <col min="13349" max="13349" width="15.42578125" style="16" customWidth="1"/>
    <col min="13350" max="13351" width="8.85546875" style="16"/>
    <col min="13352" max="13352" width="9.5703125" style="16" bestFit="1" customWidth="1"/>
    <col min="13353" max="13353" width="11.42578125" style="16" bestFit="1" customWidth="1"/>
    <col min="13354" max="13354" width="1.5703125" style="16" customWidth="1"/>
    <col min="13355" max="13355" width="5" style="16" bestFit="1" customWidth="1"/>
    <col min="13356" max="13357" width="11.140625" style="16" bestFit="1" customWidth="1"/>
    <col min="13358" max="13358" width="12.5703125" style="16" bestFit="1" customWidth="1"/>
    <col min="13359" max="13359" width="1.5703125" style="16" customWidth="1"/>
    <col min="13360" max="13360" width="5" style="16" bestFit="1" customWidth="1"/>
    <col min="13361" max="13362" width="11.140625" style="16" bestFit="1" customWidth="1"/>
    <col min="13363" max="13363" width="12.5703125" style="16" bestFit="1" customWidth="1"/>
    <col min="13364" max="13364" width="1.5703125" style="16" customWidth="1"/>
    <col min="13365" max="13365" width="14.85546875" style="16" customWidth="1"/>
    <col min="13366" max="13366" width="14.42578125" style="16" customWidth="1"/>
    <col min="13367" max="13552" width="8.85546875" style="16"/>
    <col min="13553" max="13553" width="9.5703125" style="16" bestFit="1" customWidth="1"/>
    <col min="13554" max="13560" width="0" style="16" hidden="1" customWidth="1"/>
    <col min="13561" max="13561" width="5" style="16" customWidth="1"/>
    <col min="13562" max="13562" width="16.5703125" style="16" customWidth="1"/>
    <col min="13563" max="13564" width="9.140625" style="16" customWidth="1"/>
    <col min="13565" max="13566" width="9.5703125" style="16" customWidth="1"/>
    <col min="13567" max="13567" width="1.5703125" style="16" customWidth="1"/>
    <col min="13568" max="13568" width="5" style="16" customWidth="1"/>
    <col min="13569" max="13569" width="17.140625" style="16" customWidth="1"/>
    <col min="13570" max="13571" width="9.140625" style="16" customWidth="1"/>
    <col min="13572" max="13573" width="9.5703125" style="16" customWidth="1"/>
    <col min="13574" max="13574" width="1.5703125" style="16" customWidth="1"/>
    <col min="13575" max="13575" width="6.42578125" style="16" customWidth="1"/>
    <col min="13576" max="13576" width="14.42578125" style="16" customWidth="1"/>
    <col min="13577" max="13579" width="9.140625" style="16" customWidth="1"/>
    <col min="13580" max="13580" width="9.42578125" style="16" customWidth="1"/>
    <col min="13581" max="13581" width="1.5703125" style="16" customWidth="1"/>
    <col min="13582" max="13582" width="6.42578125" style="16" customWidth="1"/>
    <col min="13583" max="13583" width="18.5703125" style="16" customWidth="1"/>
    <col min="13584" max="13586" width="9.140625" style="16" customWidth="1"/>
    <col min="13587" max="13590" width="1.5703125" style="16" customWidth="1"/>
    <col min="13591" max="13591" width="5" style="16" bestFit="1" customWidth="1"/>
    <col min="13592" max="13592" width="14.42578125" style="16" customWidth="1"/>
    <col min="13593" max="13594" width="8.85546875" style="16"/>
    <col min="13595" max="13595" width="9.5703125" style="16" bestFit="1" customWidth="1"/>
    <col min="13596" max="13596" width="9.5703125" style="16" customWidth="1"/>
    <col min="13597" max="13597" width="1.5703125" style="16" customWidth="1"/>
    <col min="13598" max="13598" width="5" style="16" bestFit="1" customWidth="1"/>
    <col min="13599" max="13599" width="14" style="16" customWidth="1"/>
    <col min="13600" max="13601" width="8.85546875" style="16"/>
    <col min="13602" max="13602" width="9.5703125" style="16" bestFit="1" customWidth="1"/>
    <col min="13603" max="13603" width="1.5703125" style="16" customWidth="1"/>
    <col min="13604" max="13604" width="5" style="16" bestFit="1" customWidth="1"/>
    <col min="13605" max="13605" width="15.42578125" style="16" customWidth="1"/>
    <col min="13606" max="13607" width="8.85546875" style="16"/>
    <col min="13608" max="13608" width="9.5703125" style="16" bestFit="1" customWidth="1"/>
    <col min="13609" max="13609" width="11.42578125" style="16" bestFit="1" customWidth="1"/>
    <col min="13610" max="13610" width="1.5703125" style="16" customWidth="1"/>
    <col min="13611" max="13611" width="5" style="16" bestFit="1" customWidth="1"/>
    <col min="13612" max="13613" width="11.140625" style="16" bestFit="1" customWidth="1"/>
    <col min="13614" max="13614" width="12.5703125" style="16" bestFit="1" customWidth="1"/>
    <col min="13615" max="13615" width="1.5703125" style="16" customWidth="1"/>
    <col min="13616" max="13616" width="5" style="16" bestFit="1" customWidth="1"/>
    <col min="13617" max="13618" width="11.140625" style="16" bestFit="1" customWidth="1"/>
    <col min="13619" max="13619" width="12.5703125" style="16" bestFit="1" customWidth="1"/>
    <col min="13620" max="13620" width="1.5703125" style="16" customWidth="1"/>
    <col min="13621" max="13621" width="14.85546875" style="16" customWidth="1"/>
    <col min="13622" max="13622" width="14.42578125" style="16" customWidth="1"/>
    <col min="13623" max="13808" width="8.85546875" style="16"/>
    <col min="13809" max="13809" width="9.5703125" style="16" bestFit="1" customWidth="1"/>
    <col min="13810" max="13816" width="0" style="16" hidden="1" customWidth="1"/>
    <col min="13817" max="13817" width="5" style="16" customWidth="1"/>
    <col min="13818" max="13818" width="16.5703125" style="16" customWidth="1"/>
    <col min="13819" max="13820" width="9.140625" style="16" customWidth="1"/>
    <col min="13821" max="13822" width="9.5703125" style="16" customWidth="1"/>
    <col min="13823" max="13823" width="1.5703125" style="16" customWidth="1"/>
    <col min="13824" max="13824" width="5" style="16" customWidth="1"/>
    <col min="13825" max="13825" width="17.140625" style="16" customWidth="1"/>
    <col min="13826" max="13827" width="9.140625" style="16" customWidth="1"/>
    <col min="13828" max="13829" width="9.5703125" style="16" customWidth="1"/>
    <col min="13830" max="13830" width="1.5703125" style="16" customWidth="1"/>
    <col min="13831" max="13831" width="6.42578125" style="16" customWidth="1"/>
    <col min="13832" max="13832" width="14.42578125" style="16" customWidth="1"/>
    <col min="13833" max="13835" width="9.140625" style="16" customWidth="1"/>
    <col min="13836" max="13836" width="9.42578125" style="16" customWidth="1"/>
    <col min="13837" max="13837" width="1.5703125" style="16" customWidth="1"/>
    <col min="13838" max="13838" width="6.42578125" style="16" customWidth="1"/>
    <col min="13839" max="13839" width="18.5703125" style="16" customWidth="1"/>
    <col min="13840" max="13842" width="9.140625" style="16" customWidth="1"/>
    <col min="13843" max="13846" width="1.5703125" style="16" customWidth="1"/>
    <col min="13847" max="13847" width="5" style="16" bestFit="1" customWidth="1"/>
    <col min="13848" max="13848" width="14.42578125" style="16" customWidth="1"/>
    <col min="13849" max="13850" width="8.85546875" style="16"/>
    <col min="13851" max="13851" width="9.5703125" style="16" bestFit="1" customWidth="1"/>
    <col min="13852" max="13852" width="9.5703125" style="16" customWidth="1"/>
    <col min="13853" max="13853" width="1.5703125" style="16" customWidth="1"/>
    <col min="13854" max="13854" width="5" style="16" bestFit="1" customWidth="1"/>
    <col min="13855" max="13855" width="14" style="16" customWidth="1"/>
    <col min="13856" max="13857" width="8.85546875" style="16"/>
    <col min="13858" max="13858" width="9.5703125" style="16" bestFit="1" customWidth="1"/>
    <col min="13859" max="13859" width="1.5703125" style="16" customWidth="1"/>
    <col min="13860" max="13860" width="5" style="16" bestFit="1" customWidth="1"/>
    <col min="13861" max="13861" width="15.42578125" style="16" customWidth="1"/>
    <col min="13862" max="13863" width="8.85546875" style="16"/>
    <col min="13864" max="13864" width="9.5703125" style="16" bestFit="1" customWidth="1"/>
    <col min="13865" max="13865" width="11.42578125" style="16" bestFit="1" customWidth="1"/>
    <col min="13866" max="13866" width="1.5703125" style="16" customWidth="1"/>
    <col min="13867" max="13867" width="5" style="16" bestFit="1" customWidth="1"/>
    <col min="13868" max="13869" width="11.140625" style="16" bestFit="1" customWidth="1"/>
    <col min="13870" max="13870" width="12.5703125" style="16" bestFit="1" customWidth="1"/>
    <col min="13871" max="13871" width="1.5703125" style="16" customWidth="1"/>
    <col min="13872" max="13872" width="5" style="16" bestFit="1" customWidth="1"/>
    <col min="13873" max="13874" width="11.140625" style="16" bestFit="1" customWidth="1"/>
    <col min="13875" max="13875" width="12.5703125" style="16" bestFit="1" customWidth="1"/>
    <col min="13876" max="13876" width="1.5703125" style="16" customWidth="1"/>
    <col min="13877" max="13877" width="14.85546875" style="16" customWidth="1"/>
    <col min="13878" max="13878" width="14.42578125" style="16" customWidth="1"/>
    <col min="13879" max="14064" width="8.85546875" style="16"/>
    <col min="14065" max="14065" width="9.5703125" style="16" bestFit="1" customWidth="1"/>
    <col min="14066" max="14072" width="0" style="16" hidden="1" customWidth="1"/>
    <col min="14073" max="14073" width="5" style="16" customWidth="1"/>
    <col min="14074" max="14074" width="16.5703125" style="16" customWidth="1"/>
    <col min="14075" max="14076" width="9.140625" style="16" customWidth="1"/>
    <col min="14077" max="14078" width="9.5703125" style="16" customWidth="1"/>
    <col min="14079" max="14079" width="1.5703125" style="16" customWidth="1"/>
    <col min="14080" max="14080" width="5" style="16" customWidth="1"/>
    <col min="14081" max="14081" width="17.140625" style="16" customWidth="1"/>
    <col min="14082" max="14083" width="9.140625" style="16" customWidth="1"/>
    <col min="14084" max="14085" width="9.5703125" style="16" customWidth="1"/>
    <col min="14086" max="14086" width="1.5703125" style="16" customWidth="1"/>
    <col min="14087" max="14087" width="6.42578125" style="16" customWidth="1"/>
    <col min="14088" max="14088" width="14.42578125" style="16" customWidth="1"/>
    <col min="14089" max="14091" width="9.140625" style="16" customWidth="1"/>
    <col min="14092" max="14092" width="9.42578125" style="16" customWidth="1"/>
    <col min="14093" max="14093" width="1.5703125" style="16" customWidth="1"/>
    <col min="14094" max="14094" width="6.42578125" style="16" customWidth="1"/>
    <col min="14095" max="14095" width="18.5703125" style="16" customWidth="1"/>
    <col min="14096" max="14098" width="9.140625" style="16" customWidth="1"/>
    <col min="14099" max="14102" width="1.5703125" style="16" customWidth="1"/>
    <col min="14103" max="14103" width="5" style="16" bestFit="1" customWidth="1"/>
    <col min="14104" max="14104" width="14.42578125" style="16" customWidth="1"/>
    <col min="14105" max="14106" width="8.85546875" style="16"/>
    <col min="14107" max="14107" width="9.5703125" style="16" bestFit="1" customWidth="1"/>
    <col min="14108" max="14108" width="9.5703125" style="16" customWidth="1"/>
    <col min="14109" max="14109" width="1.5703125" style="16" customWidth="1"/>
    <col min="14110" max="14110" width="5" style="16" bestFit="1" customWidth="1"/>
    <col min="14111" max="14111" width="14" style="16" customWidth="1"/>
    <col min="14112" max="14113" width="8.85546875" style="16"/>
    <col min="14114" max="14114" width="9.5703125" style="16" bestFit="1" customWidth="1"/>
    <col min="14115" max="14115" width="1.5703125" style="16" customWidth="1"/>
    <col min="14116" max="14116" width="5" style="16" bestFit="1" customWidth="1"/>
    <col min="14117" max="14117" width="15.42578125" style="16" customWidth="1"/>
    <col min="14118" max="14119" width="8.85546875" style="16"/>
    <col min="14120" max="14120" width="9.5703125" style="16" bestFit="1" customWidth="1"/>
    <col min="14121" max="14121" width="11.42578125" style="16" bestFit="1" customWidth="1"/>
    <col min="14122" max="14122" width="1.5703125" style="16" customWidth="1"/>
    <col min="14123" max="14123" width="5" style="16" bestFit="1" customWidth="1"/>
    <col min="14124" max="14125" width="11.140625" style="16" bestFit="1" customWidth="1"/>
    <col min="14126" max="14126" width="12.5703125" style="16" bestFit="1" customWidth="1"/>
    <col min="14127" max="14127" width="1.5703125" style="16" customWidth="1"/>
    <col min="14128" max="14128" width="5" style="16" bestFit="1" customWidth="1"/>
    <col min="14129" max="14130" width="11.140625" style="16" bestFit="1" customWidth="1"/>
    <col min="14131" max="14131" width="12.5703125" style="16" bestFit="1" customWidth="1"/>
    <col min="14132" max="14132" width="1.5703125" style="16" customWidth="1"/>
    <col min="14133" max="14133" width="14.85546875" style="16" customWidth="1"/>
    <col min="14134" max="14134" width="14.42578125" style="16" customWidth="1"/>
    <col min="14135" max="14320" width="8.85546875" style="16"/>
    <col min="14321" max="14321" width="9.5703125" style="16" bestFit="1" customWidth="1"/>
    <col min="14322" max="14328" width="0" style="16" hidden="1" customWidth="1"/>
    <col min="14329" max="14329" width="5" style="16" customWidth="1"/>
    <col min="14330" max="14330" width="16.5703125" style="16" customWidth="1"/>
    <col min="14331" max="14332" width="9.140625" style="16" customWidth="1"/>
    <col min="14333" max="14334" width="9.5703125" style="16" customWidth="1"/>
    <col min="14335" max="14335" width="1.5703125" style="16" customWidth="1"/>
    <col min="14336" max="14336" width="5" style="16" customWidth="1"/>
    <col min="14337" max="14337" width="17.140625" style="16" customWidth="1"/>
    <col min="14338" max="14339" width="9.140625" style="16" customWidth="1"/>
    <col min="14340" max="14341" width="9.5703125" style="16" customWidth="1"/>
    <col min="14342" max="14342" width="1.5703125" style="16" customWidth="1"/>
    <col min="14343" max="14343" width="6.42578125" style="16" customWidth="1"/>
    <col min="14344" max="14344" width="14.42578125" style="16" customWidth="1"/>
    <col min="14345" max="14347" width="9.140625" style="16" customWidth="1"/>
    <col min="14348" max="14348" width="9.42578125" style="16" customWidth="1"/>
    <col min="14349" max="14349" width="1.5703125" style="16" customWidth="1"/>
    <col min="14350" max="14350" width="6.42578125" style="16" customWidth="1"/>
    <col min="14351" max="14351" width="18.5703125" style="16" customWidth="1"/>
    <col min="14352" max="14354" width="9.140625" style="16" customWidth="1"/>
    <col min="14355" max="14358" width="1.5703125" style="16" customWidth="1"/>
    <col min="14359" max="14359" width="5" style="16" bestFit="1" customWidth="1"/>
    <col min="14360" max="14360" width="14.42578125" style="16" customWidth="1"/>
    <col min="14361" max="14362" width="8.85546875" style="16"/>
    <col min="14363" max="14363" width="9.5703125" style="16" bestFit="1" customWidth="1"/>
    <col min="14364" max="14364" width="9.5703125" style="16" customWidth="1"/>
    <col min="14365" max="14365" width="1.5703125" style="16" customWidth="1"/>
    <col min="14366" max="14366" width="5" style="16" bestFit="1" customWidth="1"/>
    <col min="14367" max="14367" width="14" style="16" customWidth="1"/>
    <col min="14368" max="14369" width="8.85546875" style="16"/>
    <col min="14370" max="14370" width="9.5703125" style="16" bestFit="1" customWidth="1"/>
    <col min="14371" max="14371" width="1.5703125" style="16" customWidth="1"/>
    <col min="14372" max="14372" width="5" style="16" bestFit="1" customWidth="1"/>
    <col min="14373" max="14373" width="15.42578125" style="16" customWidth="1"/>
    <col min="14374" max="14375" width="8.85546875" style="16"/>
    <col min="14376" max="14376" width="9.5703125" style="16" bestFit="1" customWidth="1"/>
    <col min="14377" max="14377" width="11.42578125" style="16" bestFit="1" customWidth="1"/>
    <col min="14378" max="14378" width="1.5703125" style="16" customWidth="1"/>
    <col min="14379" max="14379" width="5" style="16" bestFit="1" customWidth="1"/>
    <col min="14380" max="14381" width="11.140625" style="16" bestFit="1" customWidth="1"/>
    <col min="14382" max="14382" width="12.5703125" style="16" bestFit="1" customWidth="1"/>
    <col min="14383" max="14383" width="1.5703125" style="16" customWidth="1"/>
    <col min="14384" max="14384" width="5" style="16" bestFit="1" customWidth="1"/>
    <col min="14385" max="14386" width="11.140625" style="16" bestFit="1" customWidth="1"/>
    <col min="14387" max="14387" width="12.5703125" style="16" bestFit="1" customWidth="1"/>
    <col min="14388" max="14388" width="1.5703125" style="16" customWidth="1"/>
    <col min="14389" max="14389" width="14.85546875" style="16" customWidth="1"/>
    <col min="14390" max="14390" width="14.42578125" style="16" customWidth="1"/>
    <col min="14391" max="14576" width="8.85546875" style="16"/>
    <col min="14577" max="14577" width="9.5703125" style="16" bestFit="1" customWidth="1"/>
    <col min="14578" max="14584" width="0" style="16" hidden="1" customWidth="1"/>
    <col min="14585" max="14585" width="5" style="16" customWidth="1"/>
    <col min="14586" max="14586" width="16.5703125" style="16" customWidth="1"/>
    <col min="14587" max="14588" width="9.140625" style="16" customWidth="1"/>
    <col min="14589" max="14590" width="9.5703125" style="16" customWidth="1"/>
    <col min="14591" max="14591" width="1.5703125" style="16" customWidth="1"/>
    <col min="14592" max="14592" width="5" style="16" customWidth="1"/>
    <col min="14593" max="14593" width="17.140625" style="16" customWidth="1"/>
    <col min="14594" max="14595" width="9.140625" style="16" customWidth="1"/>
    <col min="14596" max="14597" width="9.5703125" style="16" customWidth="1"/>
    <col min="14598" max="14598" width="1.5703125" style="16" customWidth="1"/>
    <col min="14599" max="14599" width="6.42578125" style="16" customWidth="1"/>
    <col min="14600" max="14600" width="14.42578125" style="16" customWidth="1"/>
    <col min="14601" max="14603" width="9.140625" style="16" customWidth="1"/>
    <col min="14604" max="14604" width="9.42578125" style="16" customWidth="1"/>
    <col min="14605" max="14605" width="1.5703125" style="16" customWidth="1"/>
    <col min="14606" max="14606" width="6.42578125" style="16" customWidth="1"/>
    <col min="14607" max="14607" width="18.5703125" style="16" customWidth="1"/>
    <col min="14608" max="14610" width="9.140625" style="16" customWidth="1"/>
    <col min="14611" max="14614" width="1.5703125" style="16" customWidth="1"/>
    <col min="14615" max="14615" width="5" style="16" bestFit="1" customWidth="1"/>
    <col min="14616" max="14616" width="14.42578125" style="16" customWidth="1"/>
    <col min="14617" max="14618" width="8.85546875" style="16"/>
    <col min="14619" max="14619" width="9.5703125" style="16" bestFit="1" customWidth="1"/>
    <col min="14620" max="14620" width="9.5703125" style="16" customWidth="1"/>
    <col min="14621" max="14621" width="1.5703125" style="16" customWidth="1"/>
    <col min="14622" max="14622" width="5" style="16" bestFit="1" customWidth="1"/>
    <col min="14623" max="14623" width="14" style="16" customWidth="1"/>
    <col min="14624" max="14625" width="8.85546875" style="16"/>
    <col min="14626" max="14626" width="9.5703125" style="16" bestFit="1" customWidth="1"/>
    <col min="14627" max="14627" width="1.5703125" style="16" customWidth="1"/>
    <col min="14628" max="14628" width="5" style="16" bestFit="1" customWidth="1"/>
    <col min="14629" max="14629" width="15.42578125" style="16" customWidth="1"/>
    <col min="14630" max="14631" width="8.85546875" style="16"/>
    <col min="14632" max="14632" width="9.5703125" style="16" bestFit="1" customWidth="1"/>
    <col min="14633" max="14633" width="11.42578125" style="16" bestFit="1" customWidth="1"/>
    <col min="14634" max="14634" width="1.5703125" style="16" customWidth="1"/>
    <col min="14635" max="14635" width="5" style="16" bestFit="1" customWidth="1"/>
    <col min="14636" max="14637" width="11.140625" style="16" bestFit="1" customWidth="1"/>
    <col min="14638" max="14638" width="12.5703125" style="16" bestFit="1" customWidth="1"/>
    <col min="14639" max="14639" width="1.5703125" style="16" customWidth="1"/>
    <col min="14640" max="14640" width="5" style="16" bestFit="1" customWidth="1"/>
    <col min="14641" max="14642" width="11.140625" style="16" bestFit="1" customWidth="1"/>
    <col min="14643" max="14643" width="12.5703125" style="16" bestFit="1" customWidth="1"/>
    <col min="14644" max="14644" width="1.5703125" style="16" customWidth="1"/>
    <col min="14645" max="14645" width="14.85546875" style="16" customWidth="1"/>
    <col min="14646" max="14646" width="14.42578125" style="16" customWidth="1"/>
    <col min="14647" max="14832" width="8.85546875" style="16"/>
    <col min="14833" max="14833" width="9.5703125" style="16" bestFit="1" customWidth="1"/>
    <col min="14834" max="14840" width="0" style="16" hidden="1" customWidth="1"/>
    <col min="14841" max="14841" width="5" style="16" customWidth="1"/>
    <col min="14842" max="14842" width="16.5703125" style="16" customWidth="1"/>
    <col min="14843" max="14844" width="9.140625" style="16" customWidth="1"/>
    <col min="14845" max="14846" width="9.5703125" style="16" customWidth="1"/>
    <col min="14847" max="14847" width="1.5703125" style="16" customWidth="1"/>
    <col min="14848" max="14848" width="5" style="16" customWidth="1"/>
    <col min="14849" max="14849" width="17.140625" style="16" customWidth="1"/>
    <col min="14850" max="14851" width="9.140625" style="16" customWidth="1"/>
    <col min="14852" max="14853" width="9.5703125" style="16" customWidth="1"/>
    <col min="14854" max="14854" width="1.5703125" style="16" customWidth="1"/>
    <col min="14855" max="14855" width="6.42578125" style="16" customWidth="1"/>
    <col min="14856" max="14856" width="14.42578125" style="16" customWidth="1"/>
    <col min="14857" max="14859" width="9.140625" style="16" customWidth="1"/>
    <col min="14860" max="14860" width="9.42578125" style="16" customWidth="1"/>
    <col min="14861" max="14861" width="1.5703125" style="16" customWidth="1"/>
    <col min="14862" max="14862" width="6.42578125" style="16" customWidth="1"/>
    <col min="14863" max="14863" width="18.5703125" style="16" customWidth="1"/>
    <col min="14864" max="14866" width="9.140625" style="16" customWidth="1"/>
    <col min="14867" max="14870" width="1.5703125" style="16" customWidth="1"/>
    <col min="14871" max="14871" width="5" style="16" bestFit="1" customWidth="1"/>
    <col min="14872" max="14872" width="14.42578125" style="16" customWidth="1"/>
    <col min="14873" max="14874" width="8.85546875" style="16"/>
    <col min="14875" max="14875" width="9.5703125" style="16" bestFit="1" customWidth="1"/>
    <col min="14876" max="14876" width="9.5703125" style="16" customWidth="1"/>
    <col min="14877" max="14877" width="1.5703125" style="16" customWidth="1"/>
    <col min="14878" max="14878" width="5" style="16" bestFit="1" customWidth="1"/>
    <col min="14879" max="14879" width="14" style="16" customWidth="1"/>
    <col min="14880" max="14881" width="8.85546875" style="16"/>
    <col min="14882" max="14882" width="9.5703125" style="16" bestFit="1" customWidth="1"/>
    <col min="14883" max="14883" width="1.5703125" style="16" customWidth="1"/>
    <col min="14884" max="14884" width="5" style="16" bestFit="1" customWidth="1"/>
    <col min="14885" max="14885" width="15.42578125" style="16" customWidth="1"/>
    <col min="14886" max="14887" width="8.85546875" style="16"/>
    <col min="14888" max="14888" width="9.5703125" style="16" bestFit="1" customWidth="1"/>
    <col min="14889" max="14889" width="11.42578125" style="16" bestFit="1" customWidth="1"/>
    <col min="14890" max="14890" width="1.5703125" style="16" customWidth="1"/>
    <col min="14891" max="14891" width="5" style="16" bestFit="1" customWidth="1"/>
    <col min="14892" max="14893" width="11.140625" style="16" bestFit="1" customWidth="1"/>
    <col min="14894" max="14894" width="12.5703125" style="16" bestFit="1" customWidth="1"/>
    <col min="14895" max="14895" width="1.5703125" style="16" customWidth="1"/>
    <col min="14896" max="14896" width="5" style="16" bestFit="1" customWidth="1"/>
    <col min="14897" max="14898" width="11.140625" style="16" bestFit="1" customWidth="1"/>
    <col min="14899" max="14899" width="12.5703125" style="16" bestFit="1" customWidth="1"/>
    <col min="14900" max="14900" width="1.5703125" style="16" customWidth="1"/>
    <col min="14901" max="14901" width="14.85546875" style="16" customWidth="1"/>
    <col min="14902" max="14902" width="14.42578125" style="16" customWidth="1"/>
    <col min="14903" max="15088" width="8.85546875" style="16"/>
    <col min="15089" max="15089" width="9.5703125" style="16" bestFit="1" customWidth="1"/>
    <col min="15090" max="15096" width="0" style="16" hidden="1" customWidth="1"/>
    <col min="15097" max="15097" width="5" style="16" customWidth="1"/>
    <col min="15098" max="15098" width="16.5703125" style="16" customWidth="1"/>
    <col min="15099" max="15100" width="9.140625" style="16" customWidth="1"/>
    <col min="15101" max="15102" width="9.5703125" style="16" customWidth="1"/>
    <col min="15103" max="15103" width="1.5703125" style="16" customWidth="1"/>
    <col min="15104" max="15104" width="5" style="16" customWidth="1"/>
    <col min="15105" max="15105" width="17.140625" style="16" customWidth="1"/>
    <col min="15106" max="15107" width="9.140625" style="16" customWidth="1"/>
    <col min="15108" max="15109" width="9.5703125" style="16" customWidth="1"/>
    <col min="15110" max="15110" width="1.5703125" style="16" customWidth="1"/>
    <col min="15111" max="15111" width="6.42578125" style="16" customWidth="1"/>
    <col min="15112" max="15112" width="14.42578125" style="16" customWidth="1"/>
    <col min="15113" max="15115" width="9.140625" style="16" customWidth="1"/>
    <col min="15116" max="15116" width="9.42578125" style="16" customWidth="1"/>
    <col min="15117" max="15117" width="1.5703125" style="16" customWidth="1"/>
    <col min="15118" max="15118" width="6.42578125" style="16" customWidth="1"/>
    <col min="15119" max="15119" width="18.5703125" style="16" customWidth="1"/>
    <col min="15120" max="15122" width="9.140625" style="16" customWidth="1"/>
    <col min="15123" max="15126" width="1.5703125" style="16" customWidth="1"/>
    <col min="15127" max="15127" width="5" style="16" bestFit="1" customWidth="1"/>
    <col min="15128" max="15128" width="14.42578125" style="16" customWidth="1"/>
    <col min="15129" max="15130" width="8.85546875" style="16"/>
    <col min="15131" max="15131" width="9.5703125" style="16" bestFit="1" customWidth="1"/>
    <col min="15132" max="15132" width="9.5703125" style="16" customWidth="1"/>
    <col min="15133" max="15133" width="1.5703125" style="16" customWidth="1"/>
    <col min="15134" max="15134" width="5" style="16" bestFit="1" customWidth="1"/>
    <col min="15135" max="15135" width="14" style="16" customWidth="1"/>
    <col min="15136" max="15137" width="8.85546875" style="16"/>
    <col min="15138" max="15138" width="9.5703125" style="16" bestFit="1" customWidth="1"/>
    <col min="15139" max="15139" width="1.5703125" style="16" customWidth="1"/>
    <col min="15140" max="15140" width="5" style="16" bestFit="1" customWidth="1"/>
    <col min="15141" max="15141" width="15.42578125" style="16" customWidth="1"/>
    <col min="15142" max="15143" width="8.85546875" style="16"/>
    <col min="15144" max="15144" width="9.5703125" style="16" bestFit="1" customWidth="1"/>
    <col min="15145" max="15145" width="11.42578125" style="16" bestFit="1" customWidth="1"/>
    <col min="15146" max="15146" width="1.5703125" style="16" customWidth="1"/>
    <col min="15147" max="15147" width="5" style="16" bestFit="1" customWidth="1"/>
    <col min="15148" max="15149" width="11.140625" style="16" bestFit="1" customWidth="1"/>
    <col min="15150" max="15150" width="12.5703125" style="16" bestFit="1" customWidth="1"/>
    <col min="15151" max="15151" width="1.5703125" style="16" customWidth="1"/>
    <col min="15152" max="15152" width="5" style="16" bestFit="1" customWidth="1"/>
    <col min="15153" max="15154" width="11.140625" style="16" bestFit="1" customWidth="1"/>
    <col min="15155" max="15155" width="12.5703125" style="16" bestFit="1" customWidth="1"/>
    <col min="15156" max="15156" width="1.5703125" style="16" customWidth="1"/>
    <col min="15157" max="15157" width="14.85546875" style="16" customWidth="1"/>
    <col min="15158" max="15158" width="14.42578125" style="16" customWidth="1"/>
    <col min="15159" max="15344" width="8.85546875" style="16"/>
    <col min="15345" max="15345" width="9.5703125" style="16" bestFit="1" customWidth="1"/>
    <col min="15346" max="15352" width="0" style="16" hidden="1" customWidth="1"/>
    <col min="15353" max="15353" width="5" style="16" customWidth="1"/>
    <col min="15354" max="15354" width="16.5703125" style="16" customWidth="1"/>
    <col min="15355" max="15356" width="9.140625" style="16" customWidth="1"/>
    <col min="15357" max="15358" width="9.5703125" style="16" customWidth="1"/>
    <col min="15359" max="15359" width="1.5703125" style="16" customWidth="1"/>
    <col min="15360" max="15360" width="5" style="16" customWidth="1"/>
    <col min="15361" max="15361" width="17.140625" style="16" customWidth="1"/>
    <col min="15362" max="15363" width="9.140625" style="16" customWidth="1"/>
    <col min="15364" max="15365" width="9.5703125" style="16" customWidth="1"/>
    <col min="15366" max="15366" width="1.5703125" style="16" customWidth="1"/>
    <col min="15367" max="15367" width="6.42578125" style="16" customWidth="1"/>
    <col min="15368" max="15368" width="14.42578125" style="16" customWidth="1"/>
    <col min="15369" max="15371" width="9.140625" style="16" customWidth="1"/>
    <col min="15372" max="15372" width="9.42578125" style="16" customWidth="1"/>
    <col min="15373" max="15373" width="1.5703125" style="16" customWidth="1"/>
    <col min="15374" max="15374" width="6.42578125" style="16" customWidth="1"/>
    <col min="15375" max="15375" width="18.5703125" style="16" customWidth="1"/>
    <col min="15376" max="15378" width="9.140625" style="16" customWidth="1"/>
    <col min="15379" max="15382" width="1.5703125" style="16" customWidth="1"/>
    <col min="15383" max="15383" width="5" style="16" bestFit="1" customWidth="1"/>
    <col min="15384" max="15384" width="14.42578125" style="16" customWidth="1"/>
    <col min="15385" max="15386" width="8.85546875" style="16"/>
    <col min="15387" max="15387" width="9.5703125" style="16" bestFit="1" customWidth="1"/>
    <col min="15388" max="15388" width="9.5703125" style="16" customWidth="1"/>
    <col min="15389" max="15389" width="1.5703125" style="16" customWidth="1"/>
    <col min="15390" max="15390" width="5" style="16" bestFit="1" customWidth="1"/>
    <col min="15391" max="15391" width="14" style="16" customWidth="1"/>
    <col min="15392" max="15393" width="8.85546875" style="16"/>
    <col min="15394" max="15394" width="9.5703125" style="16" bestFit="1" customWidth="1"/>
    <col min="15395" max="15395" width="1.5703125" style="16" customWidth="1"/>
    <col min="15396" max="15396" width="5" style="16" bestFit="1" customWidth="1"/>
    <col min="15397" max="15397" width="15.42578125" style="16" customWidth="1"/>
    <col min="15398" max="15399" width="8.85546875" style="16"/>
    <col min="15400" max="15400" width="9.5703125" style="16" bestFit="1" customWidth="1"/>
    <col min="15401" max="15401" width="11.42578125" style="16" bestFit="1" customWidth="1"/>
    <col min="15402" max="15402" width="1.5703125" style="16" customWidth="1"/>
    <col min="15403" max="15403" width="5" style="16" bestFit="1" customWidth="1"/>
    <col min="15404" max="15405" width="11.140625" style="16" bestFit="1" customWidth="1"/>
    <col min="15406" max="15406" width="12.5703125" style="16" bestFit="1" customWidth="1"/>
    <col min="15407" max="15407" width="1.5703125" style="16" customWidth="1"/>
    <col min="15408" max="15408" width="5" style="16" bestFit="1" customWidth="1"/>
    <col min="15409" max="15410" width="11.140625" style="16" bestFit="1" customWidth="1"/>
    <col min="15411" max="15411" width="12.5703125" style="16" bestFit="1" customWidth="1"/>
    <col min="15412" max="15412" width="1.5703125" style="16" customWidth="1"/>
    <col min="15413" max="15413" width="14.85546875" style="16" customWidth="1"/>
    <col min="15414" max="15414" width="14.42578125" style="16" customWidth="1"/>
    <col min="15415" max="15600" width="8.85546875" style="16"/>
    <col min="15601" max="15601" width="9.5703125" style="16" bestFit="1" customWidth="1"/>
    <col min="15602" max="15608" width="0" style="16" hidden="1" customWidth="1"/>
    <col min="15609" max="15609" width="5" style="16" customWidth="1"/>
    <col min="15610" max="15610" width="16.5703125" style="16" customWidth="1"/>
    <col min="15611" max="15612" width="9.140625" style="16" customWidth="1"/>
    <col min="15613" max="15614" width="9.5703125" style="16" customWidth="1"/>
    <col min="15615" max="15615" width="1.5703125" style="16" customWidth="1"/>
    <col min="15616" max="15616" width="5" style="16" customWidth="1"/>
    <col min="15617" max="15617" width="17.140625" style="16" customWidth="1"/>
    <col min="15618" max="15619" width="9.140625" style="16" customWidth="1"/>
    <col min="15620" max="15621" width="9.5703125" style="16" customWidth="1"/>
    <col min="15622" max="15622" width="1.5703125" style="16" customWidth="1"/>
    <col min="15623" max="15623" width="6.42578125" style="16" customWidth="1"/>
    <col min="15624" max="15624" width="14.42578125" style="16" customWidth="1"/>
    <col min="15625" max="15627" width="9.140625" style="16" customWidth="1"/>
    <col min="15628" max="15628" width="9.42578125" style="16" customWidth="1"/>
    <col min="15629" max="15629" width="1.5703125" style="16" customWidth="1"/>
    <col min="15630" max="15630" width="6.42578125" style="16" customWidth="1"/>
    <col min="15631" max="15631" width="18.5703125" style="16" customWidth="1"/>
    <col min="15632" max="15634" width="9.140625" style="16" customWidth="1"/>
    <col min="15635" max="15638" width="1.5703125" style="16" customWidth="1"/>
    <col min="15639" max="15639" width="5" style="16" bestFit="1" customWidth="1"/>
    <col min="15640" max="15640" width="14.42578125" style="16" customWidth="1"/>
    <col min="15641" max="15642" width="8.85546875" style="16"/>
    <col min="15643" max="15643" width="9.5703125" style="16" bestFit="1" customWidth="1"/>
    <col min="15644" max="15644" width="9.5703125" style="16" customWidth="1"/>
    <col min="15645" max="15645" width="1.5703125" style="16" customWidth="1"/>
    <col min="15646" max="15646" width="5" style="16" bestFit="1" customWidth="1"/>
    <col min="15647" max="15647" width="14" style="16" customWidth="1"/>
    <col min="15648" max="15649" width="8.85546875" style="16"/>
    <col min="15650" max="15650" width="9.5703125" style="16" bestFit="1" customWidth="1"/>
    <col min="15651" max="15651" width="1.5703125" style="16" customWidth="1"/>
    <col min="15652" max="15652" width="5" style="16" bestFit="1" customWidth="1"/>
    <col min="15653" max="15653" width="15.42578125" style="16" customWidth="1"/>
    <col min="15654" max="15655" width="8.85546875" style="16"/>
    <col min="15656" max="15656" width="9.5703125" style="16" bestFit="1" customWidth="1"/>
    <col min="15657" max="15657" width="11.42578125" style="16" bestFit="1" customWidth="1"/>
    <col min="15658" max="15658" width="1.5703125" style="16" customWidth="1"/>
    <col min="15659" max="15659" width="5" style="16" bestFit="1" customWidth="1"/>
    <col min="15660" max="15661" width="11.140625" style="16" bestFit="1" customWidth="1"/>
    <col min="15662" max="15662" width="12.5703125" style="16" bestFit="1" customWidth="1"/>
    <col min="15663" max="15663" width="1.5703125" style="16" customWidth="1"/>
    <col min="15664" max="15664" width="5" style="16" bestFit="1" customWidth="1"/>
    <col min="15665" max="15666" width="11.140625" style="16" bestFit="1" customWidth="1"/>
    <col min="15667" max="15667" width="12.5703125" style="16" bestFit="1" customWidth="1"/>
    <col min="15668" max="15668" width="1.5703125" style="16" customWidth="1"/>
    <col min="15669" max="15669" width="14.85546875" style="16" customWidth="1"/>
    <col min="15670" max="15670" width="14.42578125" style="16" customWidth="1"/>
    <col min="15671" max="15856" width="8.85546875" style="16"/>
    <col min="15857" max="15857" width="9.5703125" style="16" bestFit="1" customWidth="1"/>
    <col min="15858" max="15864" width="0" style="16" hidden="1" customWidth="1"/>
    <col min="15865" max="15865" width="5" style="16" customWidth="1"/>
    <col min="15866" max="15866" width="16.5703125" style="16" customWidth="1"/>
    <col min="15867" max="15868" width="9.140625" style="16" customWidth="1"/>
    <col min="15869" max="15870" width="9.5703125" style="16" customWidth="1"/>
    <col min="15871" max="15871" width="1.5703125" style="16" customWidth="1"/>
    <col min="15872" max="15872" width="5" style="16" customWidth="1"/>
    <col min="15873" max="15873" width="17.140625" style="16" customWidth="1"/>
    <col min="15874" max="15875" width="9.140625" style="16" customWidth="1"/>
    <col min="15876" max="15877" width="9.5703125" style="16" customWidth="1"/>
    <col min="15878" max="15878" width="1.5703125" style="16" customWidth="1"/>
    <col min="15879" max="15879" width="6.42578125" style="16" customWidth="1"/>
    <col min="15880" max="15880" width="14.42578125" style="16" customWidth="1"/>
    <col min="15881" max="15883" width="9.140625" style="16" customWidth="1"/>
    <col min="15884" max="15884" width="9.42578125" style="16" customWidth="1"/>
    <col min="15885" max="15885" width="1.5703125" style="16" customWidth="1"/>
    <col min="15886" max="15886" width="6.42578125" style="16" customWidth="1"/>
    <col min="15887" max="15887" width="18.5703125" style="16" customWidth="1"/>
    <col min="15888" max="15890" width="9.140625" style="16" customWidth="1"/>
    <col min="15891" max="15894" width="1.5703125" style="16" customWidth="1"/>
    <col min="15895" max="15895" width="5" style="16" bestFit="1" customWidth="1"/>
    <col min="15896" max="15896" width="14.42578125" style="16" customWidth="1"/>
    <col min="15897" max="15898" width="8.85546875" style="16"/>
    <col min="15899" max="15899" width="9.5703125" style="16" bestFit="1" customWidth="1"/>
    <col min="15900" max="15900" width="9.5703125" style="16" customWidth="1"/>
    <col min="15901" max="15901" width="1.5703125" style="16" customWidth="1"/>
    <col min="15902" max="15902" width="5" style="16" bestFit="1" customWidth="1"/>
    <col min="15903" max="15903" width="14" style="16" customWidth="1"/>
    <col min="15904" max="15905" width="8.85546875" style="16"/>
    <col min="15906" max="15906" width="9.5703125" style="16" bestFit="1" customWidth="1"/>
    <col min="15907" max="15907" width="1.5703125" style="16" customWidth="1"/>
    <col min="15908" max="15908" width="5" style="16" bestFit="1" customWidth="1"/>
    <col min="15909" max="15909" width="15.42578125" style="16" customWidth="1"/>
    <col min="15910" max="15911" width="8.85546875" style="16"/>
    <col min="15912" max="15912" width="9.5703125" style="16" bestFit="1" customWidth="1"/>
    <col min="15913" max="15913" width="11.42578125" style="16" bestFit="1" customWidth="1"/>
    <col min="15914" max="15914" width="1.5703125" style="16" customWidth="1"/>
    <col min="15915" max="15915" width="5" style="16" bestFit="1" customWidth="1"/>
    <col min="15916" max="15917" width="11.140625" style="16" bestFit="1" customWidth="1"/>
    <col min="15918" max="15918" width="12.5703125" style="16" bestFit="1" customWidth="1"/>
    <col min="15919" max="15919" width="1.5703125" style="16" customWidth="1"/>
    <col min="15920" max="15920" width="5" style="16" bestFit="1" customWidth="1"/>
    <col min="15921" max="15922" width="11.140625" style="16" bestFit="1" customWidth="1"/>
    <col min="15923" max="15923" width="12.5703125" style="16" bestFit="1" customWidth="1"/>
    <col min="15924" max="15924" width="1.5703125" style="16" customWidth="1"/>
    <col min="15925" max="15925" width="14.85546875" style="16" customWidth="1"/>
    <col min="15926" max="15926" width="14.42578125" style="16" customWidth="1"/>
    <col min="15927" max="16112" width="8.85546875" style="16"/>
    <col min="16113" max="16113" width="9.5703125" style="16" bestFit="1" customWidth="1"/>
    <col min="16114" max="16120" width="0" style="16" hidden="1" customWidth="1"/>
    <col min="16121" max="16121" width="5" style="16" customWidth="1"/>
    <col min="16122" max="16122" width="16.5703125" style="16" customWidth="1"/>
    <col min="16123" max="16124" width="9.140625" style="16" customWidth="1"/>
    <col min="16125" max="16126" width="9.5703125" style="16" customWidth="1"/>
    <col min="16127" max="16127" width="1.5703125" style="16" customWidth="1"/>
    <col min="16128" max="16128" width="5" style="16" customWidth="1"/>
    <col min="16129" max="16129" width="17.140625" style="16" customWidth="1"/>
    <col min="16130" max="16131" width="9.140625" style="16" customWidth="1"/>
    <col min="16132" max="16133" width="9.5703125" style="16" customWidth="1"/>
    <col min="16134" max="16134" width="1.5703125" style="16" customWidth="1"/>
    <col min="16135" max="16135" width="6.42578125" style="16" customWidth="1"/>
    <col min="16136" max="16136" width="14.42578125" style="16" customWidth="1"/>
    <col min="16137" max="16139" width="9.140625" style="16" customWidth="1"/>
    <col min="16140" max="16140" width="9.42578125" style="16" customWidth="1"/>
    <col min="16141" max="16141" width="1.5703125" style="16" customWidth="1"/>
    <col min="16142" max="16142" width="6.42578125" style="16" customWidth="1"/>
    <col min="16143" max="16143" width="18.5703125" style="16" customWidth="1"/>
    <col min="16144" max="16146" width="9.140625" style="16" customWidth="1"/>
    <col min="16147" max="16150" width="1.5703125" style="16" customWidth="1"/>
    <col min="16151" max="16151" width="5" style="16" bestFit="1" customWidth="1"/>
    <col min="16152" max="16152" width="14.42578125" style="16" customWidth="1"/>
    <col min="16153" max="16154" width="8.85546875" style="16"/>
    <col min="16155" max="16155" width="9.5703125" style="16" bestFit="1" customWidth="1"/>
    <col min="16156" max="16156" width="9.5703125" style="16" customWidth="1"/>
    <col min="16157" max="16157" width="1.5703125" style="16" customWidth="1"/>
    <col min="16158" max="16158" width="5" style="16" bestFit="1" customWidth="1"/>
    <col min="16159" max="16159" width="14" style="16" customWidth="1"/>
    <col min="16160" max="16161" width="8.85546875" style="16"/>
    <col min="16162" max="16162" width="9.5703125" style="16" bestFit="1" customWidth="1"/>
    <col min="16163" max="16163" width="1.5703125" style="16" customWidth="1"/>
    <col min="16164" max="16164" width="5" style="16" bestFit="1" customWidth="1"/>
    <col min="16165" max="16165" width="15.42578125" style="16" customWidth="1"/>
    <col min="16166" max="16167" width="8.85546875" style="16"/>
    <col min="16168" max="16168" width="9.5703125" style="16" bestFit="1" customWidth="1"/>
    <col min="16169" max="16169" width="11.42578125" style="16" bestFit="1" customWidth="1"/>
    <col min="16170" max="16170" width="1.5703125" style="16" customWidth="1"/>
    <col min="16171" max="16171" width="5" style="16" bestFit="1" customWidth="1"/>
    <col min="16172" max="16173" width="11.140625" style="16" bestFit="1" customWidth="1"/>
    <col min="16174" max="16174" width="12.5703125" style="16" bestFit="1" customWidth="1"/>
    <col min="16175" max="16175" width="1.5703125" style="16" customWidth="1"/>
    <col min="16176" max="16176" width="5" style="16" bestFit="1" customWidth="1"/>
    <col min="16177" max="16178" width="11.140625" style="16" bestFit="1" customWidth="1"/>
    <col min="16179" max="16179" width="12.5703125" style="16" bestFit="1" customWidth="1"/>
    <col min="16180" max="16180" width="1.5703125" style="16" customWidth="1"/>
    <col min="16181" max="16181" width="14.85546875" style="16" customWidth="1"/>
    <col min="16182" max="16182" width="14.42578125" style="16" customWidth="1"/>
    <col min="16183" max="16384" width="8.85546875" style="16"/>
  </cols>
  <sheetData>
    <row r="1" spans="1:138" s="43" customFormat="1" ht="21" x14ac:dyDescent="0.4">
      <c r="A1" s="42" t="s">
        <v>480</v>
      </c>
      <c r="O1" s="42"/>
      <c r="Z1" s="42"/>
      <c r="AK1" s="42"/>
      <c r="AV1" s="42"/>
      <c r="BG1" s="42"/>
      <c r="BR1" s="42"/>
      <c r="CC1" s="44"/>
      <c r="CD1" s="45"/>
      <c r="CE1" s="45"/>
      <c r="CF1" s="45"/>
      <c r="CG1" s="45"/>
      <c r="CI1" s="45"/>
      <c r="CJ1" s="45"/>
      <c r="CK1" s="45"/>
      <c r="CL1" s="45"/>
      <c r="CN1" s="44"/>
      <c r="CO1" s="45"/>
      <c r="CP1" s="45"/>
      <c r="CQ1" s="45"/>
      <c r="CR1" s="45"/>
      <c r="CS1" s="45"/>
      <c r="CT1" s="45"/>
      <c r="CU1" s="45"/>
      <c r="CV1" s="45"/>
      <c r="CW1" s="45"/>
      <c r="CX1" s="45"/>
      <c r="CY1" s="45"/>
      <c r="CZ1" s="45"/>
      <c r="DA1" s="45"/>
      <c r="DB1" s="45"/>
      <c r="DC1" s="45"/>
      <c r="DD1" s="45"/>
      <c r="DE1" s="45"/>
    </row>
    <row r="2" spans="1:138" s="43" customFormat="1" ht="17.25" x14ac:dyDescent="0.35">
      <c r="A2" s="46"/>
      <c r="CC2" s="45"/>
      <c r="CD2" s="45"/>
      <c r="CE2" s="45"/>
      <c r="CF2" s="45"/>
      <c r="CG2" s="45"/>
      <c r="CI2" s="45"/>
      <c r="CJ2" s="45"/>
      <c r="CK2" s="45"/>
      <c r="CL2" s="45"/>
      <c r="CN2" s="45"/>
      <c r="CO2" s="45"/>
      <c r="CP2" s="45"/>
      <c r="CQ2" s="45"/>
      <c r="CR2" s="45"/>
      <c r="CS2" s="45"/>
      <c r="CT2" s="45"/>
      <c r="CU2" s="45"/>
      <c r="CV2" s="45"/>
      <c r="CW2" s="45"/>
      <c r="CX2" s="45"/>
      <c r="CY2" s="45"/>
      <c r="CZ2" s="45"/>
      <c r="DA2" s="45"/>
      <c r="DB2" s="45"/>
      <c r="DC2" s="45"/>
      <c r="DD2" s="45"/>
      <c r="DE2" s="45"/>
    </row>
    <row r="3" spans="1:138" s="43" customFormat="1" ht="18" thickBot="1" x14ac:dyDescent="0.4">
      <c r="A3" s="46"/>
      <c r="CC3" s="45"/>
      <c r="CD3" s="45"/>
      <c r="CE3" s="45"/>
      <c r="CF3" s="45"/>
      <c r="CG3" s="45"/>
      <c r="CI3" s="45"/>
      <c r="CJ3" s="45"/>
      <c r="CK3" s="45"/>
      <c r="CL3" s="45"/>
      <c r="CN3" s="45"/>
      <c r="CO3" s="45"/>
      <c r="CP3" s="45"/>
      <c r="CQ3" s="45"/>
      <c r="CR3" s="45"/>
      <c r="CS3" s="45"/>
      <c r="CT3" s="45"/>
      <c r="CU3" s="45"/>
      <c r="CV3" s="45"/>
      <c r="CW3" s="45"/>
      <c r="CX3" s="45"/>
      <c r="CY3" s="45"/>
      <c r="CZ3" s="45"/>
      <c r="DA3" s="45"/>
      <c r="DB3" s="45"/>
      <c r="DC3" s="1026" t="s">
        <v>611</v>
      </c>
      <c r="DD3" s="1027"/>
      <c r="DE3" s="1027"/>
      <c r="DF3" s="1026"/>
      <c r="DG3" s="1026"/>
      <c r="DN3" s="1026" t="s">
        <v>611</v>
      </c>
      <c r="DO3" s="1027"/>
      <c r="DP3" s="1027"/>
      <c r="DQ3" s="1026"/>
      <c r="DR3" s="1026"/>
    </row>
    <row r="4" spans="1:138" s="43" customFormat="1" ht="17.25" customHeight="1" x14ac:dyDescent="0.35">
      <c r="A4" s="46"/>
      <c r="D4" s="1414" t="s">
        <v>194</v>
      </c>
      <c r="E4" s="1415"/>
      <c r="F4" s="1415"/>
      <c r="G4" s="1415"/>
      <c r="H4" s="1416"/>
      <c r="J4" s="1423" t="s">
        <v>465</v>
      </c>
      <c r="K4" s="1424"/>
      <c r="L4" s="1424"/>
      <c r="M4" s="1425"/>
      <c r="O4" s="1414" t="s">
        <v>56</v>
      </c>
      <c r="P4" s="1415"/>
      <c r="Q4" s="1415"/>
      <c r="R4" s="1415"/>
      <c r="S4" s="1416"/>
      <c r="U4" s="1423" t="s">
        <v>465</v>
      </c>
      <c r="V4" s="1424"/>
      <c r="W4" s="1424"/>
      <c r="X4" s="1425"/>
      <c r="Y4" s="47"/>
      <c r="Z4" s="1414" t="s">
        <v>57</v>
      </c>
      <c r="AA4" s="1415"/>
      <c r="AB4" s="1415"/>
      <c r="AC4" s="1415"/>
      <c r="AD4" s="1416"/>
      <c r="AE4" s="47"/>
      <c r="AF4" s="1423" t="s">
        <v>466</v>
      </c>
      <c r="AG4" s="1424"/>
      <c r="AH4" s="1424"/>
      <c r="AI4" s="1425"/>
      <c r="AK4" s="1414" t="s">
        <v>58</v>
      </c>
      <c r="AL4" s="1415"/>
      <c r="AM4" s="1415"/>
      <c r="AN4" s="1415"/>
      <c r="AO4" s="1416"/>
      <c r="AQ4" s="1423" t="s">
        <v>467</v>
      </c>
      <c r="AR4" s="1424"/>
      <c r="AS4" s="1424"/>
      <c r="AT4" s="1425"/>
      <c r="AV4" s="1414" t="s">
        <v>59</v>
      </c>
      <c r="AW4" s="1415"/>
      <c r="AX4" s="1415"/>
      <c r="AY4" s="1415"/>
      <c r="AZ4" s="1416"/>
      <c r="BB4" s="1423" t="s">
        <v>468</v>
      </c>
      <c r="BC4" s="1424"/>
      <c r="BD4" s="1424"/>
      <c r="BE4" s="1425"/>
      <c r="BG4" s="1414" t="s">
        <v>60</v>
      </c>
      <c r="BH4" s="1415"/>
      <c r="BI4" s="1415"/>
      <c r="BJ4" s="1415"/>
      <c r="BK4" s="1416"/>
      <c r="BL4" s="48"/>
      <c r="BM4" s="1423" t="s">
        <v>469</v>
      </c>
      <c r="BN4" s="1424"/>
      <c r="BO4" s="1424"/>
      <c r="BP4" s="1425"/>
      <c r="BQ4" s="48"/>
      <c r="BR4" s="1414" t="s">
        <v>61</v>
      </c>
      <c r="BS4" s="1415"/>
      <c r="BT4" s="1415"/>
      <c r="BU4" s="1415"/>
      <c r="BV4" s="1416"/>
      <c r="BX4" s="1423" t="s">
        <v>470</v>
      </c>
      <c r="BY4" s="1424"/>
      <c r="BZ4" s="1424"/>
      <c r="CA4" s="1425"/>
      <c r="CC4" s="1390" t="s">
        <v>62</v>
      </c>
      <c r="CD4" s="1391"/>
      <c r="CE4" s="1391"/>
      <c r="CF4" s="1391"/>
      <c r="CG4" s="1392"/>
      <c r="CI4" s="1399" t="s">
        <v>471</v>
      </c>
      <c r="CJ4" s="1400"/>
      <c r="CK4" s="1400"/>
      <c r="CL4" s="1401"/>
      <c r="CN4" s="1390" t="s">
        <v>63</v>
      </c>
      <c r="CO4" s="1391"/>
      <c r="CP4" s="1391"/>
      <c r="CQ4" s="1391"/>
      <c r="CR4" s="1392"/>
      <c r="CS4" s="45"/>
      <c r="CT4" s="1399" t="s">
        <v>472</v>
      </c>
      <c r="CU4" s="1400"/>
      <c r="CV4" s="1400"/>
      <c r="CW4" s="1401"/>
      <c r="CX4" s="45"/>
      <c r="CY4" s="45"/>
      <c r="CZ4" s="45"/>
      <c r="DA4" s="45"/>
      <c r="DB4" s="45"/>
      <c r="DC4" s="1390" t="s">
        <v>105</v>
      </c>
      <c r="DD4" s="1391"/>
      <c r="DE4" s="1391"/>
      <c r="DF4" s="1391"/>
      <c r="DG4" s="1392"/>
      <c r="DH4" s="45"/>
      <c r="DI4" s="1399" t="s">
        <v>473</v>
      </c>
      <c r="DJ4" s="1400"/>
      <c r="DK4" s="1400"/>
      <c r="DL4" s="1401"/>
      <c r="DN4" s="1390" t="s">
        <v>592</v>
      </c>
      <c r="DO4" s="1391"/>
      <c r="DP4" s="1391"/>
      <c r="DQ4" s="1391"/>
      <c r="DR4" s="1392"/>
      <c r="DS4" s="45"/>
      <c r="DT4" s="1399" t="s">
        <v>593</v>
      </c>
      <c r="DU4" s="1400"/>
      <c r="DV4" s="1400"/>
      <c r="DW4" s="1401"/>
      <c r="DY4" s="1390" t="s">
        <v>663</v>
      </c>
      <c r="DZ4" s="1391"/>
      <c r="EA4" s="1391"/>
      <c r="EB4" s="1391"/>
      <c r="EC4" s="1392"/>
      <c r="ED4" s="45"/>
      <c r="EE4" s="1399" t="s">
        <v>664</v>
      </c>
      <c r="EF4" s="1400"/>
      <c r="EG4" s="1400"/>
      <c r="EH4" s="1401"/>
    </row>
    <row r="5" spans="1:138" s="43" customFormat="1" ht="17.25" x14ac:dyDescent="0.35">
      <c r="A5" s="46"/>
      <c r="D5" s="1417"/>
      <c r="E5" s="1418"/>
      <c r="F5" s="1418"/>
      <c r="G5" s="1418"/>
      <c r="H5" s="1419"/>
      <c r="J5" s="1426"/>
      <c r="K5" s="1427"/>
      <c r="L5" s="1427"/>
      <c r="M5" s="1428"/>
      <c r="O5" s="1417"/>
      <c r="P5" s="1418"/>
      <c r="Q5" s="1418"/>
      <c r="R5" s="1418"/>
      <c r="S5" s="1419"/>
      <c r="U5" s="1426"/>
      <c r="V5" s="1427"/>
      <c r="W5" s="1427"/>
      <c r="X5" s="1428"/>
      <c r="Y5" s="47"/>
      <c r="Z5" s="1417"/>
      <c r="AA5" s="1418"/>
      <c r="AB5" s="1418"/>
      <c r="AC5" s="1418"/>
      <c r="AD5" s="1419"/>
      <c r="AE5" s="47"/>
      <c r="AF5" s="1426"/>
      <c r="AG5" s="1427"/>
      <c r="AH5" s="1427"/>
      <c r="AI5" s="1428"/>
      <c r="AK5" s="1417"/>
      <c r="AL5" s="1418"/>
      <c r="AM5" s="1418"/>
      <c r="AN5" s="1418"/>
      <c r="AO5" s="1419"/>
      <c r="AQ5" s="1426"/>
      <c r="AR5" s="1427"/>
      <c r="AS5" s="1427"/>
      <c r="AT5" s="1428"/>
      <c r="AV5" s="1417"/>
      <c r="AW5" s="1418"/>
      <c r="AX5" s="1418"/>
      <c r="AY5" s="1418"/>
      <c r="AZ5" s="1419"/>
      <c r="BB5" s="1426"/>
      <c r="BC5" s="1427"/>
      <c r="BD5" s="1427"/>
      <c r="BE5" s="1428"/>
      <c r="BG5" s="1417"/>
      <c r="BH5" s="1418"/>
      <c r="BI5" s="1418"/>
      <c r="BJ5" s="1418"/>
      <c r="BK5" s="1419"/>
      <c r="BL5" s="48"/>
      <c r="BM5" s="1426"/>
      <c r="BN5" s="1427"/>
      <c r="BO5" s="1427"/>
      <c r="BP5" s="1428"/>
      <c r="BQ5" s="48"/>
      <c r="BR5" s="1417"/>
      <c r="BS5" s="1418"/>
      <c r="BT5" s="1418"/>
      <c r="BU5" s="1418"/>
      <c r="BV5" s="1419"/>
      <c r="BX5" s="1426"/>
      <c r="BY5" s="1427"/>
      <c r="BZ5" s="1427"/>
      <c r="CA5" s="1428"/>
      <c r="CC5" s="1393"/>
      <c r="CD5" s="1394"/>
      <c r="CE5" s="1394"/>
      <c r="CF5" s="1394"/>
      <c r="CG5" s="1395"/>
      <c r="CI5" s="1402"/>
      <c r="CJ5" s="1403"/>
      <c r="CK5" s="1403"/>
      <c r="CL5" s="1404"/>
      <c r="CN5" s="1393"/>
      <c r="CO5" s="1394"/>
      <c r="CP5" s="1394"/>
      <c r="CQ5" s="1394"/>
      <c r="CR5" s="1395"/>
      <c r="CS5" s="45"/>
      <c r="CT5" s="1402"/>
      <c r="CU5" s="1403"/>
      <c r="CV5" s="1403"/>
      <c r="CW5" s="1404"/>
      <c r="CX5" s="45"/>
      <c r="CY5" s="45"/>
      <c r="CZ5" s="45"/>
      <c r="DA5" s="45"/>
      <c r="DB5" s="45"/>
      <c r="DC5" s="1393"/>
      <c r="DD5" s="1394"/>
      <c r="DE5" s="1394"/>
      <c r="DF5" s="1394"/>
      <c r="DG5" s="1395"/>
      <c r="DH5" s="45"/>
      <c r="DI5" s="1402"/>
      <c r="DJ5" s="1403"/>
      <c r="DK5" s="1403"/>
      <c r="DL5" s="1404"/>
      <c r="DN5" s="1393"/>
      <c r="DO5" s="1394"/>
      <c r="DP5" s="1394"/>
      <c r="DQ5" s="1394"/>
      <c r="DR5" s="1395"/>
      <c r="DS5" s="45"/>
      <c r="DT5" s="1402"/>
      <c r="DU5" s="1403"/>
      <c r="DV5" s="1403"/>
      <c r="DW5" s="1404"/>
      <c r="DY5" s="1393"/>
      <c r="DZ5" s="1394"/>
      <c r="EA5" s="1394"/>
      <c r="EB5" s="1394"/>
      <c r="EC5" s="1395"/>
      <c r="ED5" s="45"/>
      <c r="EE5" s="1402"/>
      <c r="EF5" s="1403"/>
      <c r="EG5" s="1403"/>
      <c r="EH5" s="1404"/>
    </row>
    <row r="6" spans="1:138" s="43" customFormat="1" ht="17.25" x14ac:dyDescent="0.35">
      <c r="A6" s="46"/>
      <c r="D6" s="1417"/>
      <c r="E6" s="1418"/>
      <c r="F6" s="1418"/>
      <c r="G6" s="1418"/>
      <c r="H6" s="1419"/>
      <c r="J6" s="1426"/>
      <c r="K6" s="1427"/>
      <c r="L6" s="1427"/>
      <c r="M6" s="1428"/>
      <c r="O6" s="1417"/>
      <c r="P6" s="1418"/>
      <c r="Q6" s="1418"/>
      <c r="R6" s="1418"/>
      <c r="S6" s="1419"/>
      <c r="U6" s="1426"/>
      <c r="V6" s="1427"/>
      <c r="W6" s="1427"/>
      <c r="X6" s="1428"/>
      <c r="Y6" s="47"/>
      <c r="Z6" s="1417"/>
      <c r="AA6" s="1418"/>
      <c r="AB6" s="1418"/>
      <c r="AC6" s="1418"/>
      <c r="AD6" s="1419"/>
      <c r="AE6" s="47"/>
      <c r="AF6" s="1426"/>
      <c r="AG6" s="1427"/>
      <c r="AH6" s="1427"/>
      <c r="AI6" s="1428"/>
      <c r="AK6" s="1417"/>
      <c r="AL6" s="1418"/>
      <c r="AM6" s="1418"/>
      <c r="AN6" s="1418"/>
      <c r="AO6" s="1419"/>
      <c r="AQ6" s="1426"/>
      <c r="AR6" s="1427"/>
      <c r="AS6" s="1427"/>
      <c r="AT6" s="1428"/>
      <c r="AV6" s="1417"/>
      <c r="AW6" s="1418"/>
      <c r="AX6" s="1418"/>
      <c r="AY6" s="1418"/>
      <c r="AZ6" s="1419"/>
      <c r="BB6" s="1426"/>
      <c r="BC6" s="1427"/>
      <c r="BD6" s="1427"/>
      <c r="BE6" s="1428"/>
      <c r="BG6" s="1417"/>
      <c r="BH6" s="1418"/>
      <c r="BI6" s="1418"/>
      <c r="BJ6" s="1418"/>
      <c r="BK6" s="1419"/>
      <c r="BL6" s="48"/>
      <c r="BM6" s="1426"/>
      <c r="BN6" s="1427"/>
      <c r="BO6" s="1427"/>
      <c r="BP6" s="1428"/>
      <c r="BQ6" s="48"/>
      <c r="BR6" s="1417"/>
      <c r="BS6" s="1418"/>
      <c r="BT6" s="1418"/>
      <c r="BU6" s="1418"/>
      <c r="BV6" s="1419"/>
      <c r="BX6" s="1426"/>
      <c r="BY6" s="1427"/>
      <c r="BZ6" s="1427"/>
      <c r="CA6" s="1428"/>
      <c r="CC6" s="1393"/>
      <c r="CD6" s="1394"/>
      <c r="CE6" s="1394"/>
      <c r="CF6" s="1394"/>
      <c r="CG6" s="1395"/>
      <c r="CI6" s="1402"/>
      <c r="CJ6" s="1403"/>
      <c r="CK6" s="1403"/>
      <c r="CL6" s="1404"/>
      <c r="CN6" s="1393"/>
      <c r="CO6" s="1394"/>
      <c r="CP6" s="1394"/>
      <c r="CQ6" s="1394"/>
      <c r="CR6" s="1395"/>
      <c r="CS6" s="45"/>
      <c r="CT6" s="1402"/>
      <c r="CU6" s="1403"/>
      <c r="CV6" s="1403"/>
      <c r="CW6" s="1404"/>
      <c r="CX6" s="45"/>
      <c r="CY6" s="45"/>
      <c r="CZ6" s="45"/>
      <c r="DA6" s="45"/>
      <c r="DB6" s="45"/>
      <c r="DC6" s="1393"/>
      <c r="DD6" s="1394"/>
      <c r="DE6" s="1394"/>
      <c r="DF6" s="1394"/>
      <c r="DG6" s="1395"/>
      <c r="DH6" s="45"/>
      <c r="DI6" s="1402"/>
      <c r="DJ6" s="1403"/>
      <c r="DK6" s="1403"/>
      <c r="DL6" s="1404"/>
      <c r="DN6" s="1393"/>
      <c r="DO6" s="1394"/>
      <c r="DP6" s="1394"/>
      <c r="DQ6" s="1394"/>
      <c r="DR6" s="1395"/>
      <c r="DS6" s="45"/>
      <c r="DT6" s="1402"/>
      <c r="DU6" s="1403"/>
      <c r="DV6" s="1403"/>
      <c r="DW6" s="1404"/>
      <c r="DY6" s="1393"/>
      <c r="DZ6" s="1394"/>
      <c r="EA6" s="1394"/>
      <c r="EB6" s="1394"/>
      <c r="EC6" s="1395"/>
      <c r="ED6" s="45"/>
      <c r="EE6" s="1402"/>
      <c r="EF6" s="1403"/>
      <c r="EG6" s="1403"/>
      <c r="EH6" s="1404"/>
    </row>
    <row r="7" spans="1:138" s="43" customFormat="1" ht="17.25" x14ac:dyDescent="0.35">
      <c r="A7" s="46"/>
      <c r="D7" s="1417"/>
      <c r="E7" s="1418"/>
      <c r="F7" s="1418"/>
      <c r="G7" s="1418"/>
      <c r="H7" s="1419"/>
      <c r="J7" s="1426"/>
      <c r="K7" s="1427"/>
      <c r="L7" s="1427"/>
      <c r="M7" s="1428"/>
      <c r="O7" s="1417"/>
      <c r="P7" s="1418"/>
      <c r="Q7" s="1418"/>
      <c r="R7" s="1418"/>
      <c r="S7" s="1419"/>
      <c r="U7" s="1426"/>
      <c r="V7" s="1427"/>
      <c r="W7" s="1427"/>
      <c r="X7" s="1428"/>
      <c r="Y7" s="47"/>
      <c r="Z7" s="1417"/>
      <c r="AA7" s="1418"/>
      <c r="AB7" s="1418"/>
      <c r="AC7" s="1418"/>
      <c r="AD7" s="1419"/>
      <c r="AE7" s="47"/>
      <c r="AF7" s="1426"/>
      <c r="AG7" s="1427"/>
      <c r="AH7" s="1427"/>
      <c r="AI7" s="1428"/>
      <c r="AK7" s="1417"/>
      <c r="AL7" s="1418"/>
      <c r="AM7" s="1418"/>
      <c r="AN7" s="1418"/>
      <c r="AO7" s="1419"/>
      <c r="AQ7" s="1426"/>
      <c r="AR7" s="1427"/>
      <c r="AS7" s="1427"/>
      <c r="AT7" s="1428"/>
      <c r="AV7" s="1417"/>
      <c r="AW7" s="1418"/>
      <c r="AX7" s="1418"/>
      <c r="AY7" s="1418"/>
      <c r="AZ7" s="1419"/>
      <c r="BB7" s="1426"/>
      <c r="BC7" s="1427"/>
      <c r="BD7" s="1427"/>
      <c r="BE7" s="1428"/>
      <c r="BG7" s="1417"/>
      <c r="BH7" s="1418"/>
      <c r="BI7" s="1418"/>
      <c r="BJ7" s="1418"/>
      <c r="BK7" s="1419"/>
      <c r="BL7" s="48"/>
      <c r="BM7" s="1426"/>
      <c r="BN7" s="1427"/>
      <c r="BO7" s="1427"/>
      <c r="BP7" s="1428"/>
      <c r="BQ7" s="48"/>
      <c r="BR7" s="1417"/>
      <c r="BS7" s="1418"/>
      <c r="BT7" s="1418"/>
      <c r="BU7" s="1418"/>
      <c r="BV7" s="1419"/>
      <c r="BX7" s="1426"/>
      <c r="BY7" s="1427"/>
      <c r="BZ7" s="1427"/>
      <c r="CA7" s="1428"/>
      <c r="CC7" s="1393"/>
      <c r="CD7" s="1394"/>
      <c r="CE7" s="1394"/>
      <c r="CF7" s="1394"/>
      <c r="CG7" s="1395"/>
      <c r="CI7" s="1402"/>
      <c r="CJ7" s="1403"/>
      <c r="CK7" s="1403"/>
      <c r="CL7" s="1404"/>
      <c r="CN7" s="1393"/>
      <c r="CO7" s="1394"/>
      <c r="CP7" s="1394"/>
      <c r="CQ7" s="1394"/>
      <c r="CR7" s="1395"/>
      <c r="CS7" s="45"/>
      <c r="CT7" s="1402"/>
      <c r="CU7" s="1403"/>
      <c r="CV7" s="1403"/>
      <c r="CW7" s="1404"/>
      <c r="CX7" s="45"/>
      <c r="CY7" s="45"/>
      <c r="CZ7" s="45"/>
      <c r="DA7" s="45"/>
      <c r="DB7" s="45"/>
      <c r="DC7" s="1393"/>
      <c r="DD7" s="1394"/>
      <c r="DE7" s="1394"/>
      <c r="DF7" s="1394"/>
      <c r="DG7" s="1395"/>
      <c r="DH7" s="45"/>
      <c r="DI7" s="1402"/>
      <c r="DJ7" s="1403"/>
      <c r="DK7" s="1403"/>
      <c r="DL7" s="1404"/>
      <c r="DN7" s="1393"/>
      <c r="DO7" s="1394"/>
      <c r="DP7" s="1394"/>
      <c r="DQ7" s="1394"/>
      <c r="DR7" s="1395"/>
      <c r="DS7" s="45"/>
      <c r="DT7" s="1402"/>
      <c r="DU7" s="1403"/>
      <c r="DV7" s="1403"/>
      <c r="DW7" s="1404"/>
      <c r="DY7" s="1393"/>
      <c r="DZ7" s="1394"/>
      <c r="EA7" s="1394"/>
      <c r="EB7" s="1394"/>
      <c r="EC7" s="1395"/>
      <c r="ED7" s="45"/>
      <c r="EE7" s="1402"/>
      <c r="EF7" s="1403"/>
      <c r="EG7" s="1403"/>
      <c r="EH7" s="1404"/>
    </row>
    <row r="8" spans="1:138" s="43" customFormat="1" ht="18" thickBot="1" x14ac:dyDescent="0.4">
      <c r="A8" s="46"/>
      <c r="D8" s="1420"/>
      <c r="E8" s="1421"/>
      <c r="F8" s="1421"/>
      <c r="G8" s="1421"/>
      <c r="H8" s="1422"/>
      <c r="J8" s="1429"/>
      <c r="K8" s="1430"/>
      <c r="L8" s="1430"/>
      <c r="M8" s="1431"/>
      <c r="O8" s="1420"/>
      <c r="P8" s="1421"/>
      <c r="Q8" s="1421"/>
      <c r="R8" s="1421"/>
      <c r="S8" s="1422"/>
      <c r="U8" s="1429"/>
      <c r="V8" s="1430"/>
      <c r="W8" s="1430"/>
      <c r="X8" s="1431"/>
      <c r="Y8" s="47"/>
      <c r="Z8" s="1420"/>
      <c r="AA8" s="1421"/>
      <c r="AB8" s="1421"/>
      <c r="AC8" s="1421"/>
      <c r="AD8" s="1422"/>
      <c r="AE8" s="47"/>
      <c r="AF8" s="1429"/>
      <c r="AG8" s="1430"/>
      <c r="AH8" s="1430"/>
      <c r="AI8" s="1431"/>
      <c r="AK8" s="1420"/>
      <c r="AL8" s="1421"/>
      <c r="AM8" s="1421"/>
      <c r="AN8" s="1421"/>
      <c r="AO8" s="1422"/>
      <c r="AQ8" s="1429"/>
      <c r="AR8" s="1430"/>
      <c r="AS8" s="1430"/>
      <c r="AT8" s="1431"/>
      <c r="AV8" s="1420"/>
      <c r="AW8" s="1421"/>
      <c r="AX8" s="1421"/>
      <c r="AY8" s="1421"/>
      <c r="AZ8" s="1422"/>
      <c r="BB8" s="1429"/>
      <c r="BC8" s="1430"/>
      <c r="BD8" s="1430"/>
      <c r="BE8" s="1431"/>
      <c r="BG8" s="1420"/>
      <c r="BH8" s="1421"/>
      <c r="BI8" s="1421"/>
      <c r="BJ8" s="1421"/>
      <c r="BK8" s="1422"/>
      <c r="BL8" s="48"/>
      <c r="BM8" s="1429"/>
      <c r="BN8" s="1430"/>
      <c r="BO8" s="1430"/>
      <c r="BP8" s="1431"/>
      <c r="BQ8" s="48"/>
      <c r="BR8" s="1420"/>
      <c r="BS8" s="1421"/>
      <c r="BT8" s="1421"/>
      <c r="BU8" s="1421"/>
      <c r="BV8" s="1422"/>
      <c r="BX8" s="1429"/>
      <c r="BY8" s="1430"/>
      <c r="BZ8" s="1430"/>
      <c r="CA8" s="1431"/>
      <c r="CC8" s="1396"/>
      <c r="CD8" s="1397"/>
      <c r="CE8" s="1397"/>
      <c r="CF8" s="1397"/>
      <c r="CG8" s="1398"/>
      <c r="CI8" s="1405"/>
      <c r="CJ8" s="1406"/>
      <c r="CK8" s="1406"/>
      <c r="CL8" s="1407"/>
      <c r="CN8" s="1396"/>
      <c r="CO8" s="1397"/>
      <c r="CP8" s="1397"/>
      <c r="CQ8" s="1397"/>
      <c r="CR8" s="1398"/>
      <c r="CS8" s="45"/>
      <c r="CT8" s="1405"/>
      <c r="CU8" s="1406"/>
      <c r="CV8" s="1406"/>
      <c r="CW8" s="1407"/>
      <c r="CX8" s="45"/>
      <c r="CY8" s="45"/>
      <c r="CZ8" s="45"/>
      <c r="DA8" s="45"/>
      <c r="DB8" s="45"/>
      <c r="DC8" s="1396"/>
      <c r="DD8" s="1397"/>
      <c r="DE8" s="1397"/>
      <c r="DF8" s="1397"/>
      <c r="DG8" s="1398"/>
      <c r="DH8" s="45"/>
      <c r="DI8" s="1405"/>
      <c r="DJ8" s="1406"/>
      <c r="DK8" s="1406"/>
      <c r="DL8" s="1407"/>
      <c r="DN8" s="1396"/>
      <c r="DO8" s="1397"/>
      <c r="DP8" s="1397"/>
      <c r="DQ8" s="1397"/>
      <c r="DR8" s="1398"/>
      <c r="DS8" s="45"/>
      <c r="DT8" s="1405"/>
      <c r="DU8" s="1406"/>
      <c r="DV8" s="1406"/>
      <c r="DW8" s="1407"/>
      <c r="DY8" s="1396"/>
      <c r="DZ8" s="1397"/>
      <c r="EA8" s="1397"/>
      <c r="EB8" s="1397"/>
      <c r="EC8" s="1398"/>
      <c r="ED8" s="45"/>
      <c r="EE8" s="1405"/>
      <c r="EF8" s="1406"/>
      <c r="EG8" s="1406"/>
      <c r="EH8" s="1407"/>
    </row>
    <row r="9" spans="1:138" ht="15.75" thickBot="1" x14ac:dyDescent="0.35">
      <c r="L9" s="50"/>
      <c r="W9" s="50"/>
      <c r="AH9" s="50"/>
      <c r="AS9" s="50"/>
      <c r="BB9" s="1"/>
      <c r="BC9" s="1"/>
      <c r="BD9" s="51"/>
      <c r="BE9" s="1"/>
      <c r="BL9" s="52"/>
      <c r="BO9" s="51"/>
      <c r="BQ9" s="52"/>
      <c r="BZ9" s="51"/>
      <c r="CK9" s="50"/>
      <c r="CV9" s="50"/>
      <c r="DK9" s="50"/>
      <c r="DV9" s="50"/>
      <c r="EG9" s="50"/>
    </row>
    <row r="10" spans="1:138" s="53" customFormat="1" ht="16.5" customHeight="1" thickBot="1" x14ac:dyDescent="0.35">
      <c r="C10" s="54" t="s">
        <v>64</v>
      </c>
      <c r="D10" s="1408" t="s">
        <v>195</v>
      </c>
      <c r="E10" s="1409"/>
      <c r="F10" s="1409"/>
      <c r="G10" s="1409"/>
      <c r="H10" s="1410"/>
      <c r="I10" s="54"/>
      <c r="J10" s="1411" t="s">
        <v>455</v>
      </c>
      <c r="K10" s="1412"/>
      <c r="L10" s="1412"/>
      <c r="M10" s="1413"/>
      <c r="N10" s="54"/>
      <c r="O10" s="1408" t="s">
        <v>65</v>
      </c>
      <c r="P10" s="1409"/>
      <c r="Q10" s="1409"/>
      <c r="R10" s="1409"/>
      <c r="S10" s="1410"/>
      <c r="T10" s="54"/>
      <c r="U10" s="1411" t="s">
        <v>456</v>
      </c>
      <c r="V10" s="1412"/>
      <c r="W10" s="1412"/>
      <c r="X10" s="1413"/>
      <c r="Y10" s="55"/>
      <c r="Z10" s="1408" t="s">
        <v>66</v>
      </c>
      <c r="AA10" s="1409"/>
      <c r="AB10" s="1409"/>
      <c r="AC10" s="1409"/>
      <c r="AD10" s="1410"/>
      <c r="AE10" s="55"/>
      <c r="AF10" s="1411" t="s">
        <v>457</v>
      </c>
      <c r="AG10" s="1412"/>
      <c r="AH10" s="1412"/>
      <c r="AI10" s="1413"/>
      <c r="AK10" s="1408" t="s">
        <v>67</v>
      </c>
      <c r="AL10" s="1409"/>
      <c r="AM10" s="1409"/>
      <c r="AN10" s="1409"/>
      <c r="AO10" s="1410"/>
      <c r="AQ10" s="1411" t="s">
        <v>458</v>
      </c>
      <c r="AR10" s="1412"/>
      <c r="AS10" s="1412"/>
      <c r="AT10" s="1413"/>
      <c r="AV10" s="1408" t="s">
        <v>68</v>
      </c>
      <c r="AW10" s="1409"/>
      <c r="AX10" s="1409"/>
      <c r="AY10" s="1409"/>
      <c r="AZ10" s="1410"/>
      <c r="BB10" s="1435" t="s">
        <v>459</v>
      </c>
      <c r="BC10" s="1436"/>
      <c r="BD10" s="1436"/>
      <c r="BE10" s="1437"/>
      <c r="BG10" s="1408" t="s">
        <v>69</v>
      </c>
      <c r="BH10" s="1409"/>
      <c r="BI10" s="1409"/>
      <c r="BJ10" s="1409"/>
      <c r="BK10" s="1410"/>
      <c r="BL10" s="56"/>
      <c r="BM10" s="1435" t="s">
        <v>460</v>
      </c>
      <c r="BN10" s="1436"/>
      <c r="BO10" s="1436"/>
      <c r="BP10" s="1437"/>
      <c r="BQ10" s="56"/>
      <c r="BR10" s="1438" t="s">
        <v>70</v>
      </c>
      <c r="BS10" s="1439"/>
      <c r="BT10" s="1439"/>
      <c r="BU10" s="1439"/>
      <c r="BV10" s="1440"/>
      <c r="BW10" s="2"/>
      <c r="BX10" s="1435" t="s">
        <v>461</v>
      </c>
      <c r="BY10" s="1436"/>
      <c r="BZ10" s="1436"/>
      <c r="CA10" s="1437"/>
      <c r="CC10" s="1408" t="s">
        <v>71</v>
      </c>
      <c r="CD10" s="1409"/>
      <c r="CE10" s="1409"/>
      <c r="CF10" s="1409"/>
      <c r="CG10" s="1410"/>
      <c r="CH10" s="2"/>
      <c r="CI10" s="1411" t="s">
        <v>462</v>
      </c>
      <c r="CJ10" s="1412"/>
      <c r="CK10" s="1412"/>
      <c r="CL10" s="1413"/>
      <c r="CN10" s="1408" t="s">
        <v>72</v>
      </c>
      <c r="CO10" s="1409"/>
      <c r="CP10" s="1409"/>
      <c r="CQ10" s="1409"/>
      <c r="CR10" s="1410"/>
      <c r="CS10" s="49"/>
      <c r="CT10" s="1411" t="s">
        <v>463</v>
      </c>
      <c r="CU10" s="1412"/>
      <c r="CV10" s="1412"/>
      <c r="CW10" s="1413"/>
      <c r="CX10" s="49"/>
      <c r="CY10" s="49"/>
      <c r="CZ10" s="49"/>
      <c r="DA10" s="49"/>
      <c r="DB10" s="49"/>
      <c r="DC10" s="1408" t="s">
        <v>106</v>
      </c>
      <c r="DD10" s="1409"/>
      <c r="DE10" s="1409"/>
      <c r="DF10" s="1409"/>
      <c r="DG10" s="1410"/>
      <c r="DH10" s="49"/>
      <c r="DI10" s="1411" t="s">
        <v>464</v>
      </c>
      <c r="DJ10" s="1412"/>
      <c r="DK10" s="1412"/>
      <c r="DL10" s="1413"/>
      <c r="DN10" s="1408" t="s">
        <v>590</v>
      </c>
      <c r="DO10" s="1409"/>
      <c r="DP10" s="1409"/>
      <c r="DQ10" s="1409"/>
      <c r="DR10" s="1410"/>
      <c r="DS10" s="49"/>
      <c r="DT10" s="1411" t="s">
        <v>591</v>
      </c>
      <c r="DU10" s="1412"/>
      <c r="DV10" s="1412"/>
      <c r="DW10" s="1413"/>
      <c r="DY10" s="1408" t="s">
        <v>662</v>
      </c>
      <c r="DZ10" s="1409"/>
      <c r="EA10" s="1409"/>
      <c r="EB10" s="1409"/>
      <c r="EC10" s="1410"/>
      <c r="ED10" s="49"/>
      <c r="EE10" s="1411" t="s">
        <v>665</v>
      </c>
      <c r="EF10" s="1412"/>
      <c r="EG10" s="1412"/>
      <c r="EH10" s="1413"/>
    </row>
    <row r="11" spans="1:138" ht="15.75" thickBot="1" x14ac:dyDescent="0.35">
      <c r="BL11" s="52"/>
      <c r="BQ11" s="52"/>
    </row>
    <row r="12" spans="1:138" ht="15.75" customHeight="1" x14ac:dyDescent="0.3">
      <c r="A12" s="1432" t="s">
        <v>73</v>
      </c>
      <c r="C12" s="57"/>
      <c r="D12" s="58" t="s">
        <v>74</v>
      </c>
      <c r="E12" s="59"/>
      <c r="F12" s="1378" t="s">
        <v>75</v>
      </c>
      <c r="G12" s="1379"/>
      <c r="H12" s="1380"/>
      <c r="I12" s="60"/>
      <c r="J12" s="788"/>
      <c r="K12" s="1381" t="s">
        <v>75</v>
      </c>
      <c r="L12" s="1382"/>
      <c r="M12" s="1383"/>
      <c r="N12" s="57"/>
      <c r="O12" s="58" t="s">
        <v>74</v>
      </c>
      <c r="P12" s="59"/>
      <c r="Q12" s="1378" t="s">
        <v>75</v>
      </c>
      <c r="R12" s="1379"/>
      <c r="S12" s="1380"/>
      <c r="T12" s="60"/>
      <c r="U12" s="788"/>
      <c r="V12" s="1381" t="s">
        <v>75</v>
      </c>
      <c r="W12" s="1382"/>
      <c r="X12" s="1383"/>
      <c r="Y12" s="61"/>
      <c r="Z12" s="58" t="s">
        <v>74</v>
      </c>
      <c r="AA12" s="59"/>
      <c r="AB12" s="1378" t="s">
        <v>75</v>
      </c>
      <c r="AC12" s="1379"/>
      <c r="AD12" s="1380"/>
      <c r="AE12" s="61"/>
      <c r="AF12" s="788"/>
      <c r="AG12" s="1381" t="s">
        <v>75</v>
      </c>
      <c r="AH12" s="1382"/>
      <c r="AI12" s="1383"/>
      <c r="AK12" s="58" t="s">
        <v>74</v>
      </c>
      <c r="AL12" s="59"/>
      <c r="AM12" s="1378" t="s">
        <v>75</v>
      </c>
      <c r="AN12" s="1379"/>
      <c r="AO12" s="1380"/>
      <c r="AQ12" s="788"/>
      <c r="AR12" s="1381" t="s">
        <v>75</v>
      </c>
      <c r="AS12" s="1382"/>
      <c r="AT12" s="1383"/>
      <c r="AV12" s="58" t="s">
        <v>74</v>
      </c>
      <c r="AW12" s="59"/>
      <c r="AX12" s="1378" t="s">
        <v>75</v>
      </c>
      <c r="AY12" s="1379"/>
      <c r="AZ12" s="1380"/>
      <c r="BB12" s="788"/>
      <c r="BC12" s="1381" t="s">
        <v>75</v>
      </c>
      <c r="BD12" s="1382"/>
      <c r="BE12" s="1383"/>
      <c r="BG12" s="58" t="s">
        <v>74</v>
      </c>
      <c r="BH12" s="59"/>
      <c r="BI12" s="1378" t="s">
        <v>75</v>
      </c>
      <c r="BJ12" s="1379"/>
      <c r="BK12" s="1380"/>
      <c r="BL12" s="52"/>
      <c r="BM12" s="788"/>
      <c r="BN12" s="1381" t="s">
        <v>75</v>
      </c>
      <c r="BO12" s="1382"/>
      <c r="BP12" s="1383"/>
      <c r="BQ12" s="52"/>
      <c r="BR12" s="62" t="s">
        <v>74</v>
      </c>
      <c r="BS12" s="63"/>
      <c r="BT12" s="1441" t="s">
        <v>75</v>
      </c>
      <c r="BU12" s="1442"/>
      <c r="BV12" s="1443"/>
      <c r="BX12" s="788"/>
      <c r="BY12" s="1381" t="s">
        <v>75</v>
      </c>
      <c r="BZ12" s="1382"/>
      <c r="CA12" s="1383"/>
      <c r="CC12" s="58" t="s">
        <v>74</v>
      </c>
      <c r="CD12" s="59"/>
      <c r="CE12" s="1378" t="s">
        <v>75</v>
      </c>
      <c r="CF12" s="1379"/>
      <c r="CG12" s="1380"/>
      <c r="CH12" s="52"/>
      <c r="CI12" s="788"/>
      <c r="CJ12" s="1381" t="s">
        <v>75</v>
      </c>
      <c r="CK12" s="1382"/>
      <c r="CL12" s="1383"/>
      <c r="CN12" s="58" t="s">
        <v>74</v>
      </c>
      <c r="CO12" s="59"/>
      <c r="CP12" s="1378" t="s">
        <v>75</v>
      </c>
      <c r="CQ12" s="1379"/>
      <c r="CR12" s="1380"/>
      <c r="CT12" s="788"/>
      <c r="CU12" s="1381" t="s">
        <v>75</v>
      </c>
      <c r="CV12" s="1382"/>
      <c r="CW12" s="1383"/>
      <c r="DC12" s="58" t="s">
        <v>74</v>
      </c>
      <c r="DD12" s="59"/>
      <c r="DE12" s="1378" t="s">
        <v>75</v>
      </c>
      <c r="DF12" s="1379"/>
      <c r="DG12" s="1380"/>
      <c r="DI12" s="788"/>
      <c r="DJ12" s="1381" t="s">
        <v>75</v>
      </c>
      <c r="DK12" s="1382"/>
      <c r="DL12" s="1383"/>
      <c r="DN12" s="58" t="s">
        <v>74</v>
      </c>
      <c r="DO12" s="59"/>
      <c r="DP12" s="1378" t="s">
        <v>75</v>
      </c>
      <c r="DQ12" s="1379"/>
      <c r="DR12" s="1380"/>
      <c r="DT12" s="788"/>
      <c r="DU12" s="1381" t="s">
        <v>75</v>
      </c>
      <c r="DV12" s="1382"/>
      <c r="DW12" s="1383"/>
      <c r="DY12" s="58" t="s">
        <v>74</v>
      </c>
      <c r="DZ12" s="59"/>
      <c r="EA12" s="1378" t="s">
        <v>75</v>
      </c>
      <c r="EB12" s="1379"/>
      <c r="EC12" s="1380"/>
      <c r="EE12" s="788"/>
      <c r="EF12" s="1381" t="s">
        <v>75</v>
      </c>
      <c r="EG12" s="1382"/>
      <c r="EH12" s="1383"/>
    </row>
    <row r="13" spans="1:138" x14ac:dyDescent="0.3">
      <c r="A13" s="1433"/>
      <c r="C13" s="64"/>
      <c r="D13" s="65" t="s">
        <v>74</v>
      </c>
      <c r="E13" s="66"/>
      <c r="F13" s="67" t="s">
        <v>76</v>
      </c>
      <c r="G13" s="68" t="s">
        <v>77</v>
      </c>
      <c r="H13" s="69" t="s">
        <v>78</v>
      </c>
      <c r="I13" s="61"/>
      <c r="J13" s="789" t="s">
        <v>74</v>
      </c>
      <c r="K13" s="790" t="s">
        <v>76</v>
      </c>
      <c r="L13" s="791" t="s">
        <v>77</v>
      </c>
      <c r="M13" s="792" t="s">
        <v>78</v>
      </c>
      <c r="N13" s="64"/>
      <c r="O13" s="65" t="s">
        <v>74</v>
      </c>
      <c r="P13" s="66"/>
      <c r="Q13" s="67" t="s">
        <v>76</v>
      </c>
      <c r="R13" s="68" t="s">
        <v>77</v>
      </c>
      <c r="S13" s="69" t="s">
        <v>78</v>
      </c>
      <c r="T13" s="61"/>
      <c r="U13" s="789" t="s">
        <v>74</v>
      </c>
      <c r="V13" s="790" t="s">
        <v>76</v>
      </c>
      <c r="W13" s="791" t="s">
        <v>77</v>
      </c>
      <c r="X13" s="792" t="s">
        <v>78</v>
      </c>
      <c r="Y13" s="61"/>
      <c r="Z13" s="65" t="s">
        <v>74</v>
      </c>
      <c r="AA13" s="66"/>
      <c r="AB13" s="67" t="s">
        <v>76</v>
      </c>
      <c r="AC13" s="68" t="s">
        <v>77</v>
      </c>
      <c r="AD13" s="69" t="s">
        <v>78</v>
      </c>
      <c r="AE13" s="61"/>
      <c r="AF13" s="789" t="s">
        <v>74</v>
      </c>
      <c r="AG13" s="790" t="s">
        <v>76</v>
      </c>
      <c r="AH13" s="791" t="s">
        <v>77</v>
      </c>
      <c r="AI13" s="792" t="s">
        <v>78</v>
      </c>
      <c r="AK13" s="65" t="s">
        <v>74</v>
      </c>
      <c r="AL13" s="66"/>
      <c r="AM13" s="67" t="s">
        <v>76</v>
      </c>
      <c r="AN13" s="68" t="s">
        <v>77</v>
      </c>
      <c r="AO13" s="69" t="s">
        <v>78</v>
      </c>
      <c r="AQ13" s="789" t="s">
        <v>74</v>
      </c>
      <c r="AR13" s="790" t="s">
        <v>76</v>
      </c>
      <c r="AS13" s="791" t="s">
        <v>77</v>
      </c>
      <c r="AT13" s="792" t="s">
        <v>78</v>
      </c>
      <c r="AV13" s="65" t="s">
        <v>74</v>
      </c>
      <c r="AW13" s="66"/>
      <c r="AX13" s="67" t="s">
        <v>76</v>
      </c>
      <c r="AY13" s="68" t="s">
        <v>77</v>
      </c>
      <c r="AZ13" s="69" t="s">
        <v>78</v>
      </c>
      <c r="BB13" s="789" t="s">
        <v>74</v>
      </c>
      <c r="BC13" s="790" t="s">
        <v>76</v>
      </c>
      <c r="BD13" s="791" t="s">
        <v>77</v>
      </c>
      <c r="BE13" s="792" t="s">
        <v>78</v>
      </c>
      <c r="BG13" s="65" t="s">
        <v>74</v>
      </c>
      <c r="BH13" s="66"/>
      <c r="BI13" s="67" t="s">
        <v>76</v>
      </c>
      <c r="BJ13" s="68" t="s">
        <v>77</v>
      </c>
      <c r="BK13" s="69" t="s">
        <v>78</v>
      </c>
      <c r="BL13" s="52"/>
      <c r="BM13" s="789" t="s">
        <v>74</v>
      </c>
      <c r="BN13" s="790" t="s">
        <v>76</v>
      </c>
      <c r="BO13" s="791" t="s">
        <v>77</v>
      </c>
      <c r="BP13" s="792" t="s">
        <v>78</v>
      </c>
      <c r="BQ13" s="52"/>
      <c r="BR13" s="70" t="s">
        <v>74</v>
      </c>
      <c r="BS13" s="71"/>
      <c r="BT13" s="72" t="s">
        <v>76</v>
      </c>
      <c r="BU13" s="73" t="s">
        <v>77</v>
      </c>
      <c r="BV13" s="74" t="s">
        <v>78</v>
      </c>
      <c r="BX13" s="789" t="s">
        <v>74</v>
      </c>
      <c r="BY13" s="790" t="s">
        <v>76</v>
      </c>
      <c r="BZ13" s="791" t="s">
        <v>77</v>
      </c>
      <c r="CA13" s="792" t="s">
        <v>78</v>
      </c>
      <c r="CC13" s="65" t="s">
        <v>74</v>
      </c>
      <c r="CD13" s="66"/>
      <c r="CE13" s="67" t="s">
        <v>76</v>
      </c>
      <c r="CF13" s="68" t="s">
        <v>77</v>
      </c>
      <c r="CG13" s="69" t="s">
        <v>78</v>
      </c>
      <c r="CH13" s="52"/>
      <c r="CI13" s="789" t="s">
        <v>74</v>
      </c>
      <c r="CJ13" s="790" t="s">
        <v>76</v>
      </c>
      <c r="CK13" s="791" t="s">
        <v>77</v>
      </c>
      <c r="CL13" s="792" t="s">
        <v>78</v>
      </c>
      <c r="CN13" s="65" t="s">
        <v>74</v>
      </c>
      <c r="CO13" s="66"/>
      <c r="CP13" s="67" t="s">
        <v>76</v>
      </c>
      <c r="CQ13" s="68" t="s">
        <v>77</v>
      </c>
      <c r="CR13" s="69" t="s">
        <v>78</v>
      </c>
      <c r="CT13" s="789" t="s">
        <v>74</v>
      </c>
      <c r="CU13" s="790" t="s">
        <v>76</v>
      </c>
      <c r="CV13" s="791" t="s">
        <v>77</v>
      </c>
      <c r="CW13" s="792" t="s">
        <v>78</v>
      </c>
      <c r="DC13" s="65" t="s">
        <v>74</v>
      </c>
      <c r="DD13" s="66"/>
      <c r="DE13" s="67" t="s">
        <v>76</v>
      </c>
      <c r="DF13" s="68" t="s">
        <v>77</v>
      </c>
      <c r="DG13" s="69" t="s">
        <v>78</v>
      </c>
      <c r="DI13" s="789" t="s">
        <v>74</v>
      </c>
      <c r="DJ13" s="790" t="s">
        <v>76</v>
      </c>
      <c r="DK13" s="791" t="s">
        <v>77</v>
      </c>
      <c r="DL13" s="792" t="s">
        <v>78</v>
      </c>
      <c r="DN13" s="65" t="s">
        <v>74</v>
      </c>
      <c r="DO13" s="66"/>
      <c r="DP13" s="67" t="s">
        <v>76</v>
      </c>
      <c r="DQ13" s="68" t="s">
        <v>77</v>
      </c>
      <c r="DR13" s="69" t="s">
        <v>78</v>
      </c>
      <c r="DT13" s="789" t="s">
        <v>74</v>
      </c>
      <c r="DU13" s="790" t="s">
        <v>76</v>
      </c>
      <c r="DV13" s="791" t="s">
        <v>77</v>
      </c>
      <c r="DW13" s="792" t="s">
        <v>78</v>
      </c>
      <c r="DY13" s="65" t="s">
        <v>74</v>
      </c>
      <c r="DZ13" s="66"/>
      <c r="EA13" s="67" t="s">
        <v>76</v>
      </c>
      <c r="EB13" s="68" t="s">
        <v>77</v>
      </c>
      <c r="EC13" s="69" t="s">
        <v>78</v>
      </c>
      <c r="EE13" s="789" t="s">
        <v>74</v>
      </c>
      <c r="EF13" s="790" t="s">
        <v>76</v>
      </c>
      <c r="EG13" s="791" t="s">
        <v>77</v>
      </c>
      <c r="EH13" s="792" t="s">
        <v>78</v>
      </c>
    </row>
    <row r="14" spans="1:138" x14ac:dyDescent="0.3">
      <c r="A14" s="1433"/>
      <c r="C14" s="75"/>
      <c r="D14" s="76">
        <v>1</v>
      </c>
      <c r="E14" s="77" t="s">
        <v>79</v>
      </c>
      <c r="F14" s="220">
        <v>13302</v>
      </c>
      <c r="G14" s="220">
        <v>5566</v>
      </c>
      <c r="H14" s="221">
        <v>111</v>
      </c>
      <c r="I14" s="80"/>
      <c r="J14" s="81">
        <v>1</v>
      </c>
      <c r="K14" s="784">
        <f>(F14*'8-Matrices'!$D$8)+('6a-EOCSCH_WtCalc'!F14*'8-Matrices'!$F$12)</f>
        <v>2044118.3399999999</v>
      </c>
      <c r="L14" s="784">
        <f>(G14*'8-Matrices'!$E$8)+('6a-EOCSCH_WtCalc'!G14*'8-Matrices'!$F$12)</f>
        <v>1746443.82</v>
      </c>
      <c r="M14" s="785">
        <f>(H14*'8-Matrices'!$F$8)+('6a-EOCSCH_WtCalc'!H14*'8-Matrices'!$F$12)</f>
        <v>72751.62000000001</v>
      </c>
      <c r="N14" s="75"/>
      <c r="O14" s="76">
        <v>1</v>
      </c>
      <c r="P14" s="77" t="s">
        <v>79</v>
      </c>
      <c r="Q14" s="78">
        <v>12999</v>
      </c>
      <c r="R14" s="78">
        <v>5853</v>
      </c>
      <c r="S14" s="79">
        <v>158</v>
      </c>
      <c r="T14" s="80"/>
      <c r="U14" s="81">
        <v>1</v>
      </c>
      <c r="V14" s="784">
        <f>(Q14*'8-Matrices'!$D$8)+('6a-EOCSCH_WtCalc'!Q14*'8-Matrices'!$F$12)</f>
        <v>1997556.33</v>
      </c>
      <c r="W14" s="784">
        <f>(R14*'8-Matrices'!$E$8)+('6a-EOCSCH_WtCalc'!R14*'8-Matrices'!$F$12)</f>
        <v>1836495.81</v>
      </c>
      <c r="X14" s="785">
        <f>(S14*'8-Matrices'!$F$8)+('6a-EOCSCH_WtCalc'!S14*'8-Matrices'!$F$12)</f>
        <v>103556.36</v>
      </c>
      <c r="Y14" s="83"/>
      <c r="Z14" s="76">
        <v>1</v>
      </c>
      <c r="AA14" s="77" t="s">
        <v>79</v>
      </c>
      <c r="AB14" s="78">
        <v>13149</v>
      </c>
      <c r="AC14" s="78">
        <v>5846</v>
      </c>
      <c r="AD14" s="79">
        <v>145</v>
      </c>
      <c r="AE14" s="83"/>
      <c r="AF14" s="81">
        <v>1</v>
      </c>
      <c r="AG14" s="784">
        <f>(AB14*'8-Matrices'!$D$8)+('6a-EOCSCH_WtCalc'!AB14*'8-Matrices'!$F$12)</f>
        <v>2020606.83</v>
      </c>
      <c r="AH14" s="784">
        <f>(AC14*'8-Matrices'!$E$8)+('6a-EOCSCH_WtCalc'!AC14*'8-Matrices'!$F$12)</f>
        <v>1834299.42</v>
      </c>
      <c r="AI14" s="785">
        <f>(AD14*'8-Matrices'!$F$8)+('6a-EOCSCH_WtCalc'!AD14*'8-Matrices'!$F$12)</f>
        <v>95035.900000000009</v>
      </c>
      <c r="AK14" s="76">
        <v>1</v>
      </c>
      <c r="AL14" s="77" t="s">
        <v>79</v>
      </c>
      <c r="AM14" s="78">
        <v>13288</v>
      </c>
      <c r="AN14" s="78">
        <v>5897</v>
      </c>
      <c r="AO14" s="79">
        <v>116</v>
      </c>
      <c r="AQ14" s="81">
        <v>1</v>
      </c>
      <c r="AR14" s="784">
        <f>(AM14*'8-Matrices'!$D$8)+('6a-EOCSCH_WtCalc'!AM14*'8-Matrices'!$F$12)</f>
        <v>2041966.9600000002</v>
      </c>
      <c r="AS14" s="784">
        <f>(AN14*'8-Matrices'!$E$8)+('6a-EOCSCH_WtCalc'!AN14*'8-Matrices'!$F$12)</f>
        <v>1850301.69</v>
      </c>
      <c r="AT14" s="785">
        <f>(AO14*'8-Matrices'!$F$8)+('6a-EOCSCH_WtCalc'!AO14*'8-Matrices'!$F$12)</f>
        <v>76028.72</v>
      </c>
      <c r="AV14" s="76">
        <v>1</v>
      </c>
      <c r="AW14" s="77" t="s">
        <v>79</v>
      </c>
      <c r="AX14" s="78">
        <v>12220</v>
      </c>
      <c r="AY14" s="78">
        <v>6021</v>
      </c>
      <c r="AZ14" s="78">
        <v>127</v>
      </c>
      <c r="BB14" s="81">
        <v>1</v>
      </c>
      <c r="BC14" s="784">
        <f>(AX14*'8-Matrices'!$D$8)+('6a-EOCSCH_WtCalc'!AX14*'8-Matrices'!$F$12)</f>
        <v>1877847.4</v>
      </c>
      <c r="BD14" s="784">
        <f>(AY14*'8-Matrices'!$E$8)+('6a-EOCSCH_WtCalc'!AY14*'8-Matrices'!$F$12)</f>
        <v>1889209.17</v>
      </c>
      <c r="BE14" s="785">
        <f>(AZ14*'8-Matrices'!$F$8)+('6a-EOCSCH_WtCalc'!AZ14*'8-Matrices'!$F$12)</f>
        <v>83238.340000000011</v>
      </c>
      <c r="BG14" s="76">
        <v>1</v>
      </c>
      <c r="BH14" s="77" t="s">
        <v>79</v>
      </c>
      <c r="BI14" s="78">
        <v>12430</v>
      </c>
      <c r="BJ14" s="78">
        <v>5379</v>
      </c>
      <c r="BK14" s="78">
        <v>109</v>
      </c>
      <c r="BL14" s="52"/>
      <c r="BM14" s="81">
        <v>1</v>
      </c>
      <c r="BN14" s="784">
        <f>(BI14*'8-Matrices'!$D$8)+('6a-EOCSCH_WtCalc'!BI14*'8-Matrices'!$F$12)</f>
        <v>1910118.0999999999</v>
      </c>
      <c r="BO14" s="784">
        <f>(BJ14*'8-Matrices'!$E$8)+('6a-EOCSCH_WtCalc'!BJ14*'8-Matrices'!$F$12)</f>
        <v>1687768.83</v>
      </c>
      <c r="BP14" s="785">
        <f>(BK14*'8-Matrices'!$F$8)+('6a-EOCSCH_WtCalc'!BK14*'8-Matrices'!$F$12)</f>
        <v>71440.78</v>
      </c>
      <c r="BQ14" s="52"/>
      <c r="BR14" s="84">
        <v>1</v>
      </c>
      <c r="BS14" s="85" t="s">
        <v>79</v>
      </c>
      <c r="BT14" s="86">
        <v>12194.96</v>
      </c>
      <c r="BU14" s="86">
        <v>5135</v>
      </c>
      <c r="BV14" s="86">
        <v>129</v>
      </c>
      <c r="BX14" s="81">
        <v>1</v>
      </c>
      <c r="BY14" s="784">
        <f>(BT14*'8-Matrices'!$D$8)+('6a-EOCSCH_WtCalc'!BT14*'8-Matrices'!$F$12)</f>
        <v>1873999.5031999999</v>
      </c>
      <c r="BZ14" s="784">
        <f>(BU14*'8-Matrices'!$E$8)+('6a-EOCSCH_WtCalc'!BU14*'8-Matrices'!$F$12)</f>
        <v>1611208.95</v>
      </c>
      <c r="CA14" s="785">
        <f>(BV14*'8-Matrices'!$F$8)+('6a-EOCSCH_WtCalc'!BV14*'8-Matrices'!$F$12)</f>
        <v>84549.18</v>
      </c>
      <c r="CC14" s="76">
        <v>1</v>
      </c>
      <c r="CD14" s="77" t="s">
        <v>79</v>
      </c>
      <c r="CE14" s="78">
        <v>11474</v>
      </c>
      <c r="CF14" s="78">
        <v>5243</v>
      </c>
      <c r="CG14" s="78">
        <v>169</v>
      </c>
      <c r="CH14" s="52"/>
      <c r="CI14" s="81">
        <v>1</v>
      </c>
      <c r="CJ14" s="784">
        <f>(CE14*'8-Matrices'!$D$8)+('6a-EOCSCH_WtCalc'!CE14*'8-Matrices'!$F$12)</f>
        <v>1763209.58</v>
      </c>
      <c r="CK14" s="784">
        <f>(CF14*'8-Matrices'!$E$8)+('6a-EOCSCH_WtCalc'!CF14*'8-Matrices'!$F$12)</f>
        <v>1645096.1099999999</v>
      </c>
      <c r="CL14" s="785">
        <f>(CG14*'8-Matrices'!$F$8)+('6a-EOCSCH_WtCalc'!CG14*'8-Matrices'!$F$12)</f>
        <v>110765.98000000001</v>
      </c>
      <c r="CN14" s="76">
        <v>1</v>
      </c>
      <c r="CO14" s="77" t="s">
        <v>79</v>
      </c>
      <c r="CP14" s="78">
        <v>11598</v>
      </c>
      <c r="CQ14" s="78">
        <v>5695.98</v>
      </c>
      <c r="CR14" s="78">
        <v>114</v>
      </c>
      <c r="CT14" s="81">
        <v>1</v>
      </c>
      <c r="CU14" s="784">
        <f>(CP14*'8-Matrices'!$D$8)+('6a-EOCSCH_WtCalc'!CP14*'8-Matrices'!$F$12)</f>
        <v>1782264.6600000001</v>
      </c>
      <c r="CV14" s="784">
        <f>(CQ14*'8-Matrices'!$E$8)+('6a-EOCSCH_WtCalc'!CQ14*'8-Matrices'!$F$12)</f>
        <v>1787227.6446</v>
      </c>
      <c r="CW14" s="785">
        <f>(CR14*'8-Matrices'!$F$8)+('6a-EOCSCH_WtCalc'!CR14*'8-Matrices'!$F$12)</f>
        <v>74717.88</v>
      </c>
      <c r="CY14" s="82">
        <v>1874000</v>
      </c>
      <c r="CZ14" s="82">
        <v>1611209</v>
      </c>
      <c r="DA14" s="82">
        <v>84549</v>
      </c>
      <c r="DC14" s="76">
        <v>1</v>
      </c>
      <c r="DD14" s="77" t="s">
        <v>79</v>
      </c>
      <c r="DE14" s="78">
        <v>11837</v>
      </c>
      <c r="DF14" s="78">
        <v>4718.05</v>
      </c>
      <c r="DG14" s="78">
        <v>165</v>
      </c>
      <c r="DI14" s="81">
        <v>1</v>
      </c>
      <c r="DJ14" s="784">
        <f>(DE14*'8-Matrices'!$D$8)+('6a-EOCSCH_WtCalc'!DE14*'8-Matrices'!$F$12)</f>
        <v>1818991.79</v>
      </c>
      <c r="DK14" s="784">
        <f>(DF14*'8-Matrices'!$E$8)+('6a-EOCSCH_WtCalc'!DF14*'8-Matrices'!$F$12)</f>
        <v>1480382.5485</v>
      </c>
      <c r="DL14" s="785">
        <f>(DG14*'8-Matrices'!$F$8)+('6a-EOCSCH_WtCalc'!DG14*'8-Matrices'!$F$12)</f>
        <v>108144.3</v>
      </c>
      <c r="DN14" s="76">
        <v>1</v>
      </c>
      <c r="DO14" s="77" t="s">
        <v>79</v>
      </c>
      <c r="DP14" s="78">
        <v>11029</v>
      </c>
      <c r="DQ14" s="78">
        <v>4954</v>
      </c>
      <c r="DR14" s="78">
        <v>252</v>
      </c>
      <c r="DT14" s="81">
        <v>1</v>
      </c>
      <c r="DU14" s="784">
        <f>(DP14*'8-Matrices'!$D$8)+('6a-EOCSCH_WtCalc'!DP14*'8-Matrices'!$F$12)</f>
        <v>1694826.4300000002</v>
      </c>
      <c r="DV14" s="784">
        <f>(DQ14*'8-Matrices'!$E$8)+('6a-EOCSCH_WtCalc'!DQ14*'8-Matrices'!$F$12)</f>
        <v>1554416.58</v>
      </c>
      <c r="DW14" s="785">
        <f>(DR14*'8-Matrices'!$F$8)+('6a-EOCSCH_WtCalc'!DR14*'8-Matrices'!$F$12)</f>
        <v>165165.84000000003</v>
      </c>
      <c r="DY14" s="76">
        <v>1</v>
      </c>
      <c r="DZ14" s="77" t="s">
        <v>79</v>
      </c>
      <c r="EA14" s="78">
        <f>'7a-EOCSCH_RawData'!$E$5</f>
        <v>9422.02</v>
      </c>
      <c r="EB14" s="78">
        <f>'7a-EOCSCH_RawData'!$F$5</f>
        <v>5076</v>
      </c>
      <c r="EC14" s="78">
        <f>'7a-EOCSCH_RawData'!$G$5</f>
        <v>237</v>
      </c>
      <c r="EE14" s="81">
        <v>1</v>
      </c>
      <c r="EF14" s="784">
        <f>(EA14*'8-Matrices'!$D$8)+('6a-EOCSCH_WtCalc'!EA14*'8-Matrices'!$F$12)</f>
        <v>1447881.8133999999</v>
      </c>
      <c r="EG14" s="784">
        <f>(EB14*'8-Matrices'!$E$8)+('6a-EOCSCH_WtCalc'!EB14*'8-Matrices'!$F$12)</f>
        <v>1592696.52</v>
      </c>
      <c r="EH14" s="785">
        <f>(EC14*'8-Matrices'!$F$8)+('6a-EOCSCH_WtCalc'!EC14*'8-Matrices'!$F$12)</f>
        <v>155334.54</v>
      </c>
    </row>
    <row r="15" spans="1:138" x14ac:dyDescent="0.3">
      <c r="A15" s="1433"/>
      <c r="C15" s="75"/>
      <c r="D15" s="76">
        <v>2</v>
      </c>
      <c r="E15" s="87" t="s">
        <v>79</v>
      </c>
      <c r="F15" s="220">
        <v>7350</v>
      </c>
      <c r="G15" s="220">
        <v>1024</v>
      </c>
      <c r="H15" s="221">
        <v>964.99</v>
      </c>
      <c r="I15" s="80"/>
      <c r="J15" s="81">
        <v>2</v>
      </c>
      <c r="K15" s="784">
        <f>(F15*'8-Matrices'!$D$9)+('6a-EOCSCH_WtCalc'!F15*'8-Matrices'!$F$12)</f>
        <v>1613545.5</v>
      </c>
      <c r="L15" s="784">
        <f>(G15*'8-Matrices'!$E$9)+('6a-EOCSCH_WtCalc'!G15*'8-Matrices'!$F$12)</f>
        <v>491243.51999999996</v>
      </c>
      <c r="M15" s="785">
        <f>(H15*'8-Matrices'!$F$9)+('6a-EOCSCH_WtCalc'!H15*'8-Matrices'!$F$12)</f>
        <v>862836.15859999997</v>
      </c>
      <c r="N15" s="75"/>
      <c r="O15" s="76">
        <v>2</v>
      </c>
      <c r="P15" s="87" t="s">
        <v>79</v>
      </c>
      <c r="Q15" s="78">
        <v>7792</v>
      </c>
      <c r="R15" s="78">
        <v>1203</v>
      </c>
      <c r="S15" s="79">
        <v>797.01</v>
      </c>
      <c r="T15" s="80"/>
      <c r="U15" s="81">
        <v>2</v>
      </c>
      <c r="V15" s="784">
        <f>(Q15*'8-Matrices'!$D$9)+('6a-EOCSCH_WtCalc'!Q15*'8-Matrices'!$F$12)</f>
        <v>1710577.7599999998</v>
      </c>
      <c r="W15" s="784">
        <f>(R15*'8-Matrices'!$E$9)+('6a-EOCSCH_WtCalc'!R15*'8-Matrices'!$F$12)</f>
        <v>577115.18999999994</v>
      </c>
      <c r="X15" s="785">
        <f>(S15*'8-Matrices'!$F$9)+('6a-EOCSCH_WtCalc'!S15*'8-Matrices'!$F$12)</f>
        <v>712638.52139999985</v>
      </c>
      <c r="Y15" s="83"/>
      <c r="Z15" s="76">
        <v>2</v>
      </c>
      <c r="AA15" s="87" t="s">
        <v>79</v>
      </c>
      <c r="AB15" s="78">
        <v>7349</v>
      </c>
      <c r="AC15" s="78">
        <v>1233</v>
      </c>
      <c r="AD15" s="79">
        <v>962.98</v>
      </c>
      <c r="AE15" s="83"/>
      <c r="AF15" s="81">
        <v>2</v>
      </c>
      <c r="AG15" s="784">
        <f>(AB15*'8-Matrices'!$D$9)+('6a-EOCSCH_WtCalc'!AB15*'8-Matrices'!$F$12)</f>
        <v>1613325.9699999997</v>
      </c>
      <c r="AH15" s="784">
        <f>(AC15*'8-Matrices'!$E$9)+('6a-EOCSCH_WtCalc'!AC15*'8-Matrices'!$F$12)</f>
        <v>591507.09</v>
      </c>
      <c r="AI15" s="785">
        <f>(AD15*'8-Matrices'!$F$9)+('6a-EOCSCH_WtCalc'!AD15*'8-Matrices'!$F$12)</f>
        <v>861038.93720000004</v>
      </c>
      <c r="AK15" s="76">
        <v>2</v>
      </c>
      <c r="AL15" s="87" t="s">
        <v>79</v>
      </c>
      <c r="AM15" s="78">
        <v>6757</v>
      </c>
      <c r="AN15" s="78">
        <v>1060</v>
      </c>
      <c r="AO15" s="79">
        <v>987.95</v>
      </c>
      <c r="AQ15" s="81">
        <v>2</v>
      </c>
      <c r="AR15" s="784">
        <f>(AM15*'8-Matrices'!$D$9)+('6a-EOCSCH_WtCalc'!AM15*'8-Matrices'!$F$12)</f>
        <v>1483364.21</v>
      </c>
      <c r="AS15" s="784">
        <f>(AN15*'8-Matrices'!$E$9)+('6a-EOCSCH_WtCalc'!AN15*'8-Matrices'!$F$12)</f>
        <v>508513.8</v>
      </c>
      <c r="AT15" s="785">
        <f>(AO15*'8-Matrices'!$F$9)+('6a-EOCSCH_WtCalc'!AO15*'8-Matrices'!$F$12)</f>
        <v>883365.61300000001</v>
      </c>
      <c r="AV15" s="76">
        <v>2</v>
      </c>
      <c r="AW15" s="87" t="s">
        <v>79</v>
      </c>
      <c r="AX15" s="78">
        <v>6200</v>
      </c>
      <c r="AY15" s="78">
        <v>931</v>
      </c>
      <c r="AZ15" s="78">
        <v>958.99</v>
      </c>
      <c r="BB15" s="81">
        <v>2</v>
      </c>
      <c r="BC15" s="784">
        <f>(AX15*'8-Matrices'!$D$9)+('6a-EOCSCH_WtCalc'!AX15*'8-Matrices'!$F$12)</f>
        <v>1361086</v>
      </c>
      <c r="BD15" s="784">
        <f>(AY15*'8-Matrices'!$E$9)+('6a-EOCSCH_WtCalc'!AY15*'8-Matrices'!$F$12)</f>
        <v>446628.62999999995</v>
      </c>
      <c r="BE15" s="785">
        <f>(AZ15*'8-Matrices'!$F$9)+('6a-EOCSCH_WtCalc'!AZ15*'8-Matrices'!$F$12)</f>
        <v>857471.3186</v>
      </c>
      <c r="BG15" s="76">
        <v>2</v>
      </c>
      <c r="BH15" s="87" t="s">
        <v>79</v>
      </c>
      <c r="BI15" s="78">
        <v>5805</v>
      </c>
      <c r="BJ15" s="78">
        <v>892.04</v>
      </c>
      <c r="BK15" s="78">
        <v>1058</v>
      </c>
      <c r="BL15" s="52"/>
      <c r="BM15" s="81">
        <v>2</v>
      </c>
      <c r="BN15" s="784">
        <f>(BI15*'8-Matrices'!$D$9)+('6a-EOCSCH_WtCalc'!BI15*'8-Matrices'!$F$12)</f>
        <v>1274371.6499999999</v>
      </c>
      <c r="BO15" s="784">
        <f>(BJ15*'8-Matrices'!$E$9)+('6a-EOCSCH_WtCalc'!BJ15*'8-Matrices'!$F$12)</f>
        <v>427938.3492</v>
      </c>
      <c r="BP15" s="785">
        <f>(BK15*'8-Matrices'!$F$9)+('6a-EOCSCH_WtCalc'!BK15*'8-Matrices'!$F$12)</f>
        <v>946000.12</v>
      </c>
      <c r="BQ15" s="52"/>
      <c r="BR15" s="84">
        <v>2</v>
      </c>
      <c r="BS15" s="88" t="s">
        <v>79</v>
      </c>
      <c r="BT15" s="86">
        <v>5564</v>
      </c>
      <c r="BU15" s="86">
        <v>865</v>
      </c>
      <c r="BV15" s="86">
        <v>1038.99</v>
      </c>
      <c r="BX15" s="81">
        <v>2</v>
      </c>
      <c r="BY15" s="784">
        <f>(BT15*'8-Matrices'!$D$9)+('6a-EOCSCH_WtCalc'!BT15*'8-Matrices'!$F$12)</f>
        <v>1221464.92</v>
      </c>
      <c r="BZ15" s="784">
        <f>(BU15*'8-Matrices'!$E$9)+('6a-EOCSCH_WtCalc'!BU15*'8-Matrices'!$F$12)</f>
        <v>414966.45</v>
      </c>
      <c r="CA15" s="785">
        <f>(BV15*'8-Matrices'!$F$9)+('6a-EOCSCH_WtCalc'!BV15*'8-Matrices'!$F$12)</f>
        <v>929002.51859999995</v>
      </c>
      <c r="CC15" s="76">
        <v>2</v>
      </c>
      <c r="CD15" s="87" t="s">
        <v>79</v>
      </c>
      <c r="CE15" s="78">
        <v>4964</v>
      </c>
      <c r="CF15" s="78">
        <v>1103</v>
      </c>
      <c r="CG15" s="78">
        <v>1133.99</v>
      </c>
      <c r="CH15" s="52"/>
      <c r="CI15" s="81">
        <v>2</v>
      </c>
      <c r="CJ15" s="784">
        <f>(CE15*'8-Matrices'!$D$9)+('6a-EOCSCH_WtCalc'!CE15*'8-Matrices'!$F$12)</f>
        <v>1089746.92</v>
      </c>
      <c r="CK15" s="784">
        <f>(CF15*'8-Matrices'!$E$9)+('6a-EOCSCH_WtCalc'!CF15*'8-Matrices'!$F$12)</f>
        <v>529142.18999999994</v>
      </c>
      <c r="CL15" s="785">
        <f>(CG15*'8-Matrices'!$F$9)+('6a-EOCSCH_WtCalc'!CG15*'8-Matrices'!$F$12)</f>
        <v>1013945.8186</v>
      </c>
      <c r="CN15" s="76">
        <v>2</v>
      </c>
      <c r="CO15" s="87" t="s">
        <v>79</v>
      </c>
      <c r="CP15" s="78">
        <v>5654.98</v>
      </c>
      <c r="CQ15" s="78">
        <v>859</v>
      </c>
      <c r="CR15" s="78">
        <v>1405.99</v>
      </c>
      <c r="CT15" s="81">
        <v>2</v>
      </c>
      <c r="CU15" s="784">
        <f>(CP15*'8-Matrices'!$D$9)+('6a-EOCSCH_WtCalc'!CP15*'8-Matrices'!$F$12)</f>
        <v>1241437.7593999999</v>
      </c>
      <c r="CV15" s="784">
        <f>(CQ15*'8-Matrices'!$E$9)+('6a-EOCSCH_WtCalc'!CQ15*'8-Matrices'!$F$12)</f>
        <v>412088.06999999995</v>
      </c>
      <c r="CW15" s="785">
        <f>(CR15*'8-Matrices'!$F$9)+('6a-EOCSCH_WtCalc'!CR15*'8-Matrices'!$F$12)</f>
        <v>1257151.8986</v>
      </c>
      <c r="CY15" s="82">
        <v>1221465</v>
      </c>
      <c r="CZ15" s="82">
        <v>414966</v>
      </c>
      <c r="DA15" s="82">
        <v>929003</v>
      </c>
      <c r="DC15" s="76">
        <v>2</v>
      </c>
      <c r="DD15" s="87" t="s">
        <v>79</v>
      </c>
      <c r="DE15" s="78">
        <v>5828</v>
      </c>
      <c r="DF15" s="78">
        <v>854</v>
      </c>
      <c r="DG15" s="78">
        <v>1403.01</v>
      </c>
      <c r="DI15" s="81">
        <v>2</v>
      </c>
      <c r="DJ15" s="784">
        <f>(DE15*'8-Matrices'!$D$9)+('6a-EOCSCH_WtCalc'!DE15*'8-Matrices'!$F$12)</f>
        <v>1279420.8399999999</v>
      </c>
      <c r="DK15" s="784">
        <f>(DF15*'8-Matrices'!$E$9)+('6a-EOCSCH_WtCalc'!DF15*'8-Matrices'!$F$12)</f>
        <v>409689.42</v>
      </c>
      <c r="DL15" s="785">
        <f>(DG15*'8-Matrices'!$F$9)+('6a-EOCSCH_WtCalc'!DG15*'8-Matrices'!$F$12)</f>
        <v>1254487.3613999998</v>
      </c>
      <c r="DN15" s="76">
        <v>2</v>
      </c>
      <c r="DO15" s="87" t="s">
        <v>79</v>
      </c>
      <c r="DP15" s="78">
        <v>5491</v>
      </c>
      <c r="DQ15" s="78">
        <v>948</v>
      </c>
      <c r="DR15" s="78">
        <v>1285</v>
      </c>
      <c r="DT15" s="81">
        <v>2</v>
      </c>
      <c r="DU15" s="784">
        <f>(DP15*'8-Matrices'!$D$9)+('6a-EOCSCH_WtCalc'!DP15*'8-Matrices'!$F$12)</f>
        <v>1205439.23</v>
      </c>
      <c r="DV15" s="784">
        <f>(DQ15*'8-Matrices'!$E$9)+('6a-EOCSCH_WtCalc'!DQ15*'8-Matrices'!$F$12)</f>
        <v>454784.04</v>
      </c>
      <c r="DW15" s="785">
        <f>(DR15*'8-Matrices'!$F$9)+('6a-EOCSCH_WtCalc'!DR15*'8-Matrices'!$F$12)</f>
        <v>1148969.8999999999</v>
      </c>
      <c r="DY15" s="76">
        <v>2</v>
      </c>
      <c r="DZ15" s="87" t="s">
        <v>79</v>
      </c>
      <c r="EA15" s="78">
        <f>'7a-EOCSCH_RawData'!$E$6</f>
        <v>4380</v>
      </c>
      <c r="EB15" s="78">
        <f>'7a-EOCSCH_RawData'!$F$6</f>
        <v>767</v>
      </c>
      <c r="EC15" s="78">
        <f>'7a-EOCSCH_RawData'!$G$6</f>
        <v>1226.99</v>
      </c>
      <c r="EE15" s="81">
        <v>2</v>
      </c>
      <c r="EF15" s="784">
        <f>(EA15*'8-Matrices'!$D$9)+('6a-EOCSCH_WtCalc'!EA15*'8-Matrices'!$F$12)</f>
        <v>961541.4</v>
      </c>
      <c r="EG15" s="784">
        <f>(EB15*'8-Matrices'!$E$9)+('6a-EOCSCH_WtCalc'!EB15*'8-Matrices'!$F$12)</f>
        <v>367952.91</v>
      </c>
      <c r="EH15" s="785">
        <f>(EC15*'8-Matrices'!$F$9)+('6a-EOCSCH_WtCalc'!EC15*'8-Matrices'!$F$12)</f>
        <v>1097100.8385999999</v>
      </c>
    </row>
    <row r="16" spans="1:138" x14ac:dyDescent="0.3">
      <c r="A16" s="1433"/>
      <c r="C16" s="75"/>
      <c r="D16" s="76">
        <v>3</v>
      </c>
      <c r="E16" s="87" t="s">
        <v>79</v>
      </c>
      <c r="F16" s="220">
        <v>3758</v>
      </c>
      <c r="G16" s="220">
        <v>12300</v>
      </c>
      <c r="H16" s="221">
        <v>6240.1</v>
      </c>
      <c r="I16" s="80"/>
      <c r="J16" s="81">
        <v>3</v>
      </c>
      <c r="K16" s="784">
        <f>(F16*'8-Matrices'!$D$10)+('6a-EOCSCH_WtCalc'!F16*'8-Matrices'!$F$12)</f>
        <v>1283319.42</v>
      </c>
      <c r="L16" s="784">
        <f>(G16*'8-Matrices'!$E$10)+('6a-EOCSCH_WtCalc'!G16*'8-Matrices'!$F$12)</f>
        <v>6742491</v>
      </c>
      <c r="M16" s="785">
        <f>(H16*'8-Matrices'!$F$10)+('6a-EOCSCH_WtCalc'!H16*'8-Matrices'!$F$12)</f>
        <v>8842845.709999999</v>
      </c>
      <c r="N16" s="75"/>
      <c r="O16" s="76">
        <v>3</v>
      </c>
      <c r="P16" s="87" t="s">
        <v>79</v>
      </c>
      <c r="Q16" s="78">
        <v>3918</v>
      </c>
      <c r="R16" s="78">
        <v>12827</v>
      </c>
      <c r="S16" s="79">
        <v>5751.02</v>
      </c>
      <c r="T16" s="80"/>
      <c r="U16" s="81">
        <v>3</v>
      </c>
      <c r="V16" s="784">
        <f>(Q16*'8-Matrices'!$D$10)+('6a-EOCSCH_WtCalc'!Q16*'8-Matrices'!$F$12)</f>
        <v>1337957.82</v>
      </c>
      <c r="W16" s="784">
        <f>(R16*'8-Matrices'!$E$10)+('6a-EOCSCH_WtCalc'!R16*'8-Matrices'!$F$12)</f>
        <v>7031376.5900000008</v>
      </c>
      <c r="X16" s="785">
        <f>(S16*'8-Matrices'!$F$10)+('6a-EOCSCH_WtCalc'!S16*'8-Matrices'!$F$12)</f>
        <v>8149770.4420000007</v>
      </c>
      <c r="Y16" s="83"/>
      <c r="Z16" s="76">
        <v>3</v>
      </c>
      <c r="AA16" s="87" t="s">
        <v>79</v>
      </c>
      <c r="AB16" s="78">
        <v>3696</v>
      </c>
      <c r="AC16" s="78">
        <v>13308</v>
      </c>
      <c r="AD16" s="79">
        <v>5951.99</v>
      </c>
      <c r="AE16" s="83"/>
      <c r="AF16" s="81">
        <v>3</v>
      </c>
      <c r="AG16" s="784">
        <f>(AB16*'8-Matrices'!$D$10)+('6a-EOCSCH_WtCalc'!AB16*'8-Matrices'!$F$12)</f>
        <v>1262147.04</v>
      </c>
      <c r="AH16" s="784">
        <f>(AC16*'8-Matrices'!$E$10)+('6a-EOCSCH_WtCalc'!AC16*'8-Matrices'!$F$12)</f>
        <v>7295046.3600000003</v>
      </c>
      <c r="AI16" s="785">
        <f>(AD16*'8-Matrices'!$F$10)+('6a-EOCSCH_WtCalc'!AD16*'8-Matrices'!$F$12)</f>
        <v>8434565.0289999992</v>
      </c>
      <c r="AK16" s="76">
        <v>3</v>
      </c>
      <c r="AL16" s="87" t="s">
        <v>79</v>
      </c>
      <c r="AM16" s="78">
        <v>3636</v>
      </c>
      <c r="AN16" s="78">
        <v>12775</v>
      </c>
      <c r="AO16" s="79">
        <v>6216.14</v>
      </c>
      <c r="AQ16" s="81">
        <v>3</v>
      </c>
      <c r="AR16" s="784">
        <f>(AM16*'8-Matrices'!$D$10)+('6a-EOCSCH_WtCalc'!AM16*'8-Matrices'!$F$12)</f>
        <v>1241657.6399999999</v>
      </c>
      <c r="AS16" s="784">
        <f>(AN16*'8-Matrices'!$E$10)+('6a-EOCSCH_WtCalc'!AN16*'8-Matrices'!$F$12)</f>
        <v>7002871.75</v>
      </c>
      <c r="AT16" s="785">
        <f>(AO16*'8-Matrices'!$F$10)+('6a-EOCSCH_WtCalc'!AO16*'8-Matrices'!$F$12)</f>
        <v>8808891.9940000009</v>
      </c>
      <c r="AV16" s="76">
        <v>3</v>
      </c>
      <c r="AW16" s="87" t="s">
        <v>79</v>
      </c>
      <c r="AX16" s="78">
        <v>3118</v>
      </c>
      <c r="AY16" s="78">
        <v>12033</v>
      </c>
      <c r="AZ16" s="78">
        <v>5110.9799999999996</v>
      </c>
      <c r="BB16" s="81">
        <v>3</v>
      </c>
      <c r="BC16" s="784">
        <f>(AX16*'8-Matrices'!$D$10)+('6a-EOCSCH_WtCalc'!AX16*'8-Matrices'!$F$12)</f>
        <v>1064765.82</v>
      </c>
      <c r="BD16" s="784">
        <f>(AY16*'8-Matrices'!$E$10)+('6a-EOCSCH_WtCalc'!AY16*'8-Matrices'!$F$12)</f>
        <v>6596129.6100000003</v>
      </c>
      <c r="BE16" s="785">
        <f>(AZ16*'8-Matrices'!$F$10)+('6a-EOCSCH_WtCalc'!AZ16*'8-Matrices'!$F$12)</f>
        <v>7242769.7579999985</v>
      </c>
      <c r="BG16" s="76">
        <v>3</v>
      </c>
      <c r="BH16" s="87" t="s">
        <v>79</v>
      </c>
      <c r="BI16" s="78">
        <v>2977</v>
      </c>
      <c r="BJ16" s="78">
        <v>11914</v>
      </c>
      <c r="BK16" s="78">
        <v>4790.99</v>
      </c>
      <c r="BL16" s="52"/>
      <c r="BM16" s="81">
        <v>3</v>
      </c>
      <c r="BN16" s="784">
        <f>(BI16*'8-Matrices'!$D$10)+('6a-EOCSCH_WtCalc'!BI16*'8-Matrices'!$F$12)</f>
        <v>1016615.7300000001</v>
      </c>
      <c r="BO16" s="784">
        <f>(BJ16*'8-Matrices'!$E$10)+('6a-EOCSCH_WtCalc'!BJ16*'8-Matrices'!$F$12)</f>
        <v>6530897.3800000008</v>
      </c>
      <c r="BP16" s="785">
        <f>(BK16*'8-Matrices'!$F$10)+('6a-EOCSCH_WtCalc'!BK16*'8-Matrices'!$F$12)</f>
        <v>6789311.9289999995</v>
      </c>
      <c r="BQ16" s="52"/>
      <c r="BR16" s="84">
        <v>3</v>
      </c>
      <c r="BS16" s="88" t="s">
        <v>79</v>
      </c>
      <c r="BT16" s="86">
        <v>2696</v>
      </c>
      <c r="BU16" s="86">
        <v>10244</v>
      </c>
      <c r="BV16" s="86">
        <v>4891.9399999999996</v>
      </c>
      <c r="BX16" s="81">
        <v>3</v>
      </c>
      <c r="BY16" s="784">
        <f>(BT16*'8-Matrices'!$D$10)+('6a-EOCSCH_WtCalc'!BT16*'8-Matrices'!$F$12)</f>
        <v>920657.04</v>
      </c>
      <c r="BZ16" s="784">
        <f>(BU16*'8-Matrices'!$E$10)+('6a-EOCSCH_WtCalc'!BU16*'8-Matrices'!$F$12)</f>
        <v>5615453.4799999995</v>
      </c>
      <c r="CA16" s="785">
        <f>(BV16*'8-Matrices'!$F$10)+('6a-EOCSCH_WtCalc'!BV16*'8-Matrices'!$F$12)</f>
        <v>6932368.1739999996</v>
      </c>
      <c r="CC16" s="76">
        <v>3</v>
      </c>
      <c r="CD16" s="87" t="s">
        <v>79</v>
      </c>
      <c r="CE16" s="78">
        <v>2496</v>
      </c>
      <c r="CF16" s="78">
        <v>9652.9699999999993</v>
      </c>
      <c r="CG16" s="78">
        <v>5358</v>
      </c>
      <c r="CH16" s="52"/>
      <c r="CI16" s="81">
        <v>3</v>
      </c>
      <c r="CJ16" s="784">
        <f>(CE16*'8-Matrices'!$D$10)+('6a-EOCSCH_WtCalc'!CE16*'8-Matrices'!$F$12)</f>
        <v>852359.04</v>
      </c>
      <c r="CK16" s="784">
        <f>(CF16*'8-Matrices'!$E$10)+('6a-EOCSCH_WtCalc'!CF16*'8-Matrices'!$F$12)</f>
        <v>5291468.5648999996</v>
      </c>
      <c r="CL16" s="785">
        <f>(CG16*'8-Matrices'!$F$10)+('6a-EOCSCH_WtCalc'!CG16*'8-Matrices'!$F$12)</f>
        <v>7592821.7999999998</v>
      </c>
      <c r="CN16" s="76">
        <v>3</v>
      </c>
      <c r="CO16" s="87" t="s">
        <v>79</v>
      </c>
      <c r="CP16" s="78">
        <v>2517</v>
      </c>
      <c r="CQ16" s="78">
        <v>8680</v>
      </c>
      <c r="CR16" s="78">
        <v>5358.04</v>
      </c>
      <c r="CT16" s="81">
        <v>3</v>
      </c>
      <c r="CU16" s="784">
        <f>(CP16*'8-Matrices'!$D$10)+('6a-EOCSCH_WtCalc'!CP16*'8-Matrices'!$F$12)</f>
        <v>859530.33000000007</v>
      </c>
      <c r="CV16" s="784">
        <f>(CQ16*'8-Matrices'!$E$10)+('6a-EOCSCH_WtCalc'!CQ16*'8-Matrices'!$F$12)</f>
        <v>4758115.6000000006</v>
      </c>
      <c r="CW16" s="785">
        <f>(CR16*'8-Matrices'!$F$10)+('6a-EOCSCH_WtCalc'!CR16*'8-Matrices'!$F$12)</f>
        <v>7592878.4840000002</v>
      </c>
      <c r="CY16" s="82">
        <v>920657</v>
      </c>
      <c r="CZ16" s="82">
        <v>5615453</v>
      </c>
      <c r="DA16" s="82">
        <v>6932368</v>
      </c>
      <c r="DC16" s="76">
        <v>3</v>
      </c>
      <c r="DD16" s="87" t="s">
        <v>79</v>
      </c>
      <c r="DE16" s="78">
        <v>2365</v>
      </c>
      <c r="DF16" s="78">
        <v>8308.0400000000009</v>
      </c>
      <c r="DG16" s="78">
        <v>5817.98</v>
      </c>
      <c r="DI16" s="81">
        <v>3</v>
      </c>
      <c r="DJ16" s="784">
        <f>(DE16*'8-Matrices'!$D$10)+('6a-EOCSCH_WtCalc'!DE16*'8-Matrices'!$F$12)</f>
        <v>807623.85</v>
      </c>
      <c r="DK16" s="784">
        <f>(DF16*'8-Matrices'!$E$10)+('6a-EOCSCH_WtCalc'!DF16*'8-Matrices'!$F$12)</f>
        <v>4554218.2868000008</v>
      </c>
      <c r="DL16" s="785">
        <f>(DG16*'8-Matrices'!$F$10)+('6a-EOCSCH_WtCalc'!DG16*'8-Matrices'!$F$12)</f>
        <v>8244659.4579999996</v>
      </c>
      <c r="DN16" s="76">
        <v>3</v>
      </c>
      <c r="DO16" s="87" t="s">
        <v>79</v>
      </c>
      <c r="DP16" s="78">
        <v>2278</v>
      </c>
      <c r="DQ16" s="78">
        <v>8432.02</v>
      </c>
      <c r="DR16" s="78">
        <v>6303.03</v>
      </c>
      <c r="DT16" s="81">
        <v>3</v>
      </c>
      <c r="DU16" s="784">
        <f>(DP16*'8-Matrices'!$D$10)+('6a-EOCSCH_WtCalc'!DP16*'8-Matrices'!$F$12)</f>
        <v>777914.22000000009</v>
      </c>
      <c r="DV16" s="784">
        <f>(DQ16*'8-Matrices'!$E$10)+('6a-EOCSCH_WtCalc'!DQ16*'8-Matrices'!$F$12)</f>
        <v>4622180.4034000002</v>
      </c>
      <c r="DW16" s="785">
        <f>(DR16*'8-Matrices'!$F$10)+('6a-EOCSCH_WtCalc'!DR16*'8-Matrices'!$F$12)</f>
        <v>8932023.8129999992</v>
      </c>
      <c r="DY16" s="76">
        <v>3</v>
      </c>
      <c r="DZ16" s="87" t="s">
        <v>79</v>
      </c>
      <c r="EA16" s="78">
        <f>'7a-EOCSCH_RawData'!$E$7</f>
        <v>2054</v>
      </c>
      <c r="EB16" s="78">
        <f>'7a-EOCSCH_RawData'!$F$7</f>
        <v>8304</v>
      </c>
      <c r="EC16" s="78">
        <f>'7a-EOCSCH_RawData'!$G$7</f>
        <v>7484.02</v>
      </c>
      <c r="EE16" s="81">
        <v>3</v>
      </c>
      <c r="EF16" s="784">
        <f>(EA16*'8-Matrices'!$D$10)+('6a-EOCSCH_WtCalc'!EA16*'8-Matrices'!$F$12)</f>
        <v>701420.46</v>
      </c>
      <c r="EG16" s="784">
        <f>(EB16*'8-Matrices'!$E$10)+('6a-EOCSCH_WtCalc'!EB16*'8-Matrices'!$F$12)</f>
        <v>4552003.6800000006</v>
      </c>
      <c r="EH16" s="785">
        <f>(EC16*'8-Matrices'!$F$10)+('6a-EOCSCH_WtCalc'!EC16*'8-Matrices'!$F$12)</f>
        <v>10605604.741999999</v>
      </c>
    </row>
    <row r="17" spans="1:138" ht="15.75" customHeight="1" x14ac:dyDescent="0.3">
      <c r="A17" s="1433"/>
      <c r="C17" s="89"/>
      <c r="D17" s="1384" t="s">
        <v>50</v>
      </c>
      <c r="E17" s="1385"/>
      <c r="F17" s="90">
        <f>F16+F15+F14</f>
        <v>24410</v>
      </c>
      <c r="G17" s="90">
        <f>G16+G15+G14</f>
        <v>18890</v>
      </c>
      <c r="H17" s="91">
        <f>H16+H15+H14</f>
        <v>7316.09</v>
      </c>
      <c r="I17" s="92"/>
      <c r="J17" s="93" t="s">
        <v>50</v>
      </c>
      <c r="K17" s="784">
        <f>K14+K15+K16</f>
        <v>4940983.26</v>
      </c>
      <c r="L17" s="784">
        <f>L14+L15+L16</f>
        <v>8980178.3399999999</v>
      </c>
      <c r="M17" s="785">
        <f>M14+M15+M16</f>
        <v>9778433.4885999989</v>
      </c>
      <c r="N17" s="89"/>
      <c r="O17" s="1384" t="s">
        <v>50</v>
      </c>
      <c r="P17" s="1385"/>
      <c r="Q17" s="90">
        <f>Q16+Q15+Q14</f>
        <v>24709</v>
      </c>
      <c r="R17" s="90">
        <f>R16+R15+R14</f>
        <v>19883</v>
      </c>
      <c r="S17" s="91">
        <f>S16+S15+S14</f>
        <v>6706.0300000000007</v>
      </c>
      <c r="T17" s="92"/>
      <c r="U17" s="93" t="s">
        <v>50</v>
      </c>
      <c r="V17" s="784">
        <f>V14+V15+V16</f>
        <v>5046091.91</v>
      </c>
      <c r="W17" s="784">
        <f>W14+W15+W16</f>
        <v>9444987.5899999999</v>
      </c>
      <c r="X17" s="785">
        <f>X14+X15+X16</f>
        <v>8965965.3234000001</v>
      </c>
      <c r="Y17" s="83"/>
      <c r="Z17" s="1384" t="s">
        <v>50</v>
      </c>
      <c r="AA17" s="1385"/>
      <c r="AB17" s="90">
        <v>24194</v>
      </c>
      <c r="AC17" s="90">
        <v>20387</v>
      </c>
      <c r="AD17" s="91">
        <v>7059.9699999999993</v>
      </c>
      <c r="AE17" s="83"/>
      <c r="AF17" s="93" t="s">
        <v>50</v>
      </c>
      <c r="AG17" s="784">
        <f>AG14+AG15+AG16</f>
        <v>4896079.84</v>
      </c>
      <c r="AH17" s="784">
        <f>AH14+AH15+AH16</f>
        <v>9720852.870000001</v>
      </c>
      <c r="AI17" s="785">
        <f>AI14+AI15+AI16</f>
        <v>9390639.8662</v>
      </c>
      <c r="AK17" s="1384" t="s">
        <v>50</v>
      </c>
      <c r="AL17" s="1385"/>
      <c r="AM17" s="90">
        <f>AM16+AM15+AM14</f>
        <v>23681</v>
      </c>
      <c r="AN17" s="90">
        <f>AN16+AN15+AN14</f>
        <v>19732</v>
      </c>
      <c r="AO17" s="91">
        <f>AO16+AO15+AO14</f>
        <v>7320.09</v>
      </c>
      <c r="AQ17" s="93" t="s">
        <v>50</v>
      </c>
      <c r="AR17" s="784">
        <f>AR14+AR15+AR16</f>
        <v>4766988.8099999996</v>
      </c>
      <c r="AS17" s="784">
        <f>AS14+AS15+AS16</f>
        <v>9361687.2400000002</v>
      </c>
      <c r="AT17" s="785">
        <f>AT14+AT15+AT16</f>
        <v>9768286.3270000014</v>
      </c>
      <c r="AV17" s="1384" t="s">
        <v>50</v>
      </c>
      <c r="AW17" s="1385"/>
      <c r="AX17" s="90">
        <f>AX16+AX15+AX14</f>
        <v>21538</v>
      </c>
      <c r="AY17" s="90">
        <f>AY16+AY15+AY14</f>
        <v>18985</v>
      </c>
      <c r="AZ17" s="91">
        <f>AZ16+AZ15+AZ14</f>
        <v>6196.9699999999993</v>
      </c>
      <c r="BB17" s="93" t="s">
        <v>50</v>
      </c>
      <c r="BC17" s="784">
        <f>BC14+BC15+BC16</f>
        <v>4303699.22</v>
      </c>
      <c r="BD17" s="784">
        <f>BD14+BD15+BD16</f>
        <v>8931967.4100000001</v>
      </c>
      <c r="BE17" s="785">
        <f>BE14+BE15+BE16</f>
        <v>8183479.4165999983</v>
      </c>
      <c r="BG17" s="1384" t="s">
        <v>50</v>
      </c>
      <c r="BH17" s="1385"/>
      <c r="BI17" s="90">
        <f>BI16+BI15+BI14</f>
        <v>21212</v>
      </c>
      <c r="BJ17" s="90">
        <f>BJ16+BJ15+BJ14</f>
        <v>18185.04</v>
      </c>
      <c r="BK17" s="91">
        <f>BK16+BK15+BK14</f>
        <v>5957.99</v>
      </c>
      <c r="BL17" s="52"/>
      <c r="BM17" s="93" t="s">
        <v>50</v>
      </c>
      <c r="BN17" s="784">
        <f>BN14+BN15+BN16</f>
        <v>4201105.4800000004</v>
      </c>
      <c r="BO17" s="784">
        <f>BO14+BO15+BO16</f>
        <v>8646604.5592</v>
      </c>
      <c r="BP17" s="785">
        <f>BP14+BP15+BP16</f>
        <v>7806752.8289999999</v>
      </c>
      <c r="BQ17" s="52"/>
      <c r="BR17" s="1444" t="s">
        <v>50</v>
      </c>
      <c r="BS17" s="1445"/>
      <c r="BT17" s="94">
        <v>20454.96</v>
      </c>
      <c r="BU17" s="94">
        <v>16244</v>
      </c>
      <c r="BV17" s="95">
        <v>6059.9299999999994</v>
      </c>
      <c r="BX17" s="93" t="s">
        <v>50</v>
      </c>
      <c r="BY17" s="784">
        <f>BY14+BY15+BY16</f>
        <v>4016121.4632000001</v>
      </c>
      <c r="BZ17" s="784">
        <f>BZ14+BZ15+BZ16</f>
        <v>7641628.879999999</v>
      </c>
      <c r="CA17" s="785">
        <f>CA14+CA15+CA16</f>
        <v>7945919.8725999994</v>
      </c>
      <c r="CC17" s="1384" t="s">
        <v>50</v>
      </c>
      <c r="CD17" s="1385"/>
      <c r="CE17" s="90">
        <v>18934</v>
      </c>
      <c r="CF17" s="90">
        <v>15998.97</v>
      </c>
      <c r="CG17" s="91">
        <v>6660.99</v>
      </c>
      <c r="CH17" s="52"/>
      <c r="CI17" s="93" t="s">
        <v>50</v>
      </c>
      <c r="CJ17" s="784">
        <f>CJ14+CJ15+CJ16</f>
        <v>3705315.54</v>
      </c>
      <c r="CK17" s="784">
        <f>CK14+CK15+CK16</f>
        <v>7465706.8648999995</v>
      </c>
      <c r="CL17" s="785">
        <f>CL14+CL15+CL16</f>
        <v>8717533.5986000001</v>
      </c>
      <c r="CN17" s="1384" t="s">
        <v>50</v>
      </c>
      <c r="CO17" s="1385"/>
      <c r="CP17" s="90">
        <f>SUM(CP14:CP16)</f>
        <v>19769.98</v>
      </c>
      <c r="CQ17" s="90">
        <f>SUM(CQ14:CQ16)</f>
        <v>15234.98</v>
      </c>
      <c r="CR17" s="90">
        <f>SUM(CR14:CR16)</f>
        <v>6878.03</v>
      </c>
      <c r="CT17" s="93" t="s">
        <v>50</v>
      </c>
      <c r="CU17" s="784">
        <f>CU14+CU15+CU16</f>
        <v>3883232.7494000001</v>
      </c>
      <c r="CV17" s="784">
        <f>CV14+CV15+CV16</f>
        <v>6957431.3146000002</v>
      </c>
      <c r="CW17" s="785">
        <f>CW14+CW15+CW16</f>
        <v>8924748.2626000009</v>
      </c>
      <c r="CY17" s="82">
        <v>4016122</v>
      </c>
      <c r="CZ17" s="82">
        <v>7641628</v>
      </c>
      <c r="DA17" s="82">
        <v>7945920</v>
      </c>
      <c r="DC17" s="1384" t="s">
        <v>50</v>
      </c>
      <c r="DD17" s="1385"/>
      <c r="DE17" s="90">
        <f>SUM(DE14:DE16)</f>
        <v>20030</v>
      </c>
      <c r="DF17" s="90">
        <f>SUM(DF14:DF16)</f>
        <v>13880.09</v>
      </c>
      <c r="DG17" s="90">
        <f>SUM(DG14:DG16)</f>
        <v>7385.99</v>
      </c>
      <c r="DI17" s="93" t="s">
        <v>50</v>
      </c>
      <c r="DJ17" s="784">
        <f>DJ14+DJ15+DJ16</f>
        <v>3906036.48</v>
      </c>
      <c r="DK17" s="784">
        <f>DK14+DK15+DK16</f>
        <v>6444290.2553000003</v>
      </c>
      <c r="DL17" s="785">
        <f>DL14+DL15+DL16</f>
        <v>9607291.1194000002</v>
      </c>
      <c r="DN17" s="1384" t="s">
        <v>50</v>
      </c>
      <c r="DO17" s="1385"/>
      <c r="DP17" s="90">
        <v>18798</v>
      </c>
      <c r="DQ17" s="90">
        <v>14334.02</v>
      </c>
      <c r="DR17" s="90">
        <v>7840.03</v>
      </c>
      <c r="DT17" s="93" t="s">
        <v>50</v>
      </c>
      <c r="DU17" s="784">
        <f>DU14+DU15+DU16</f>
        <v>3678179.8800000004</v>
      </c>
      <c r="DV17" s="784">
        <f>DV14+DV15+DV16</f>
        <v>6631381.0234000003</v>
      </c>
      <c r="DW17" s="785">
        <f>DW14+DW15+DW16</f>
        <v>10246159.552999999</v>
      </c>
      <c r="DY17" s="1384" t="s">
        <v>50</v>
      </c>
      <c r="DZ17" s="1385"/>
      <c r="EA17" s="90">
        <f>SUM(EA14:EA16)</f>
        <v>15856.02</v>
      </c>
      <c r="EB17" s="90">
        <f>SUM(EB14:EB16)</f>
        <v>14147</v>
      </c>
      <c r="EC17" s="90">
        <f>SUM(EC14:EC16)</f>
        <v>8948.01</v>
      </c>
      <c r="EE17" s="93" t="s">
        <v>50</v>
      </c>
      <c r="EF17" s="784">
        <f>EF14+EF15+EF16</f>
        <v>3110843.6733999997</v>
      </c>
      <c r="EG17" s="784">
        <f>EG14+EG15+EG16</f>
        <v>6512653.1100000003</v>
      </c>
      <c r="EH17" s="785">
        <f>EH14+EH15+EH16</f>
        <v>11858040.120599998</v>
      </c>
    </row>
    <row r="18" spans="1:138" ht="16.5" customHeight="1" thickBot="1" x14ac:dyDescent="0.35">
      <c r="A18" s="1434"/>
      <c r="C18" s="89"/>
      <c r="D18" s="96"/>
      <c r="E18" s="97"/>
      <c r="F18" s="98" t="s">
        <v>80</v>
      </c>
      <c r="G18" s="98"/>
      <c r="H18" s="99">
        <f>SUM(F17:H17)</f>
        <v>50616.09</v>
      </c>
      <c r="I18" s="100"/>
      <c r="J18" s="793"/>
      <c r="K18" s="794" t="s">
        <v>81</v>
      </c>
      <c r="L18" s="786"/>
      <c r="M18" s="787">
        <f>SUM(K17:M17)</f>
        <v>23699595.088599999</v>
      </c>
      <c r="N18" s="89"/>
      <c r="O18" s="96"/>
      <c r="P18" s="97"/>
      <c r="Q18" s="98" t="s">
        <v>80</v>
      </c>
      <c r="R18" s="98"/>
      <c r="S18" s="99">
        <f>SUM(Q17:S17)</f>
        <v>51298.03</v>
      </c>
      <c r="T18" s="100"/>
      <c r="U18" s="793"/>
      <c r="V18" s="794" t="s">
        <v>81</v>
      </c>
      <c r="W18" s="786"/>
      <c r="X18" s="787">
        <f>SUM(V17:X17)</f>
        <v>23457044.823399998</v>
      </c>
      <c r="Y18" s="101"/>
      <c r="Z18" s="96"/>
      <c r="AA18" s="97"/>
      <c r="AB18" s="98" t="s">
        <v>80</v>
      </c>
      <c r="AC18" s="98"/>
      <c r="AD18" s="99">
        <v>51640.97</v>
      </c>
      <c r="AE18" s="101"/>
      <c r="AF18" s="793"/>
      <c r="AG18" s="794" t="s">
        <v>81</v>
      </c>
      <c r="AH18" s="786"/>
      <c r="AI18" s="787">
        <f>SUM(AG17:AI17)</f>
        <v>24007572.576200001</v>
      </c>
      <c r="AK18" s="96"/>
      <c r="AL18" s="97"/>
      <c r="AM18" s="98" t="s">
        <v>80</v>
      </c>
      <c r="AN18" s="98"/>
      <c r="AO18" s="99">
        <f>SUM(AM17:AO17)</f>
        <v>50733.09</v>
      </c>
      <c r="AQ18" s="793"/>
      <c r="AR18" s="794" t="s">
        <v>81</v>
      </c>
      <c r="AS18" s="786"/>
      <c r="AT18" s="787">
        <f>SUM(AR17:AT17)</f>
        <v>23896962.377000004</v>
      </c>
      <c r="AV18" s="96"/>
      <c r="AW18" s="97"/>
      <c r="AX18" s="98" t="s">
        <v>80</v>
      </c>
      <c r="AY18" s="98"/>
      <c r="AZ18" s="99">
        <f>SUM(AX17:AZ17)</f>
        <v>46719.97</v>
      </c>
      <c r="BB18" s="793"/>
      <c r="BC18" s="794" t="s">
        <v>81</v>
      </c>
      <c r="BD18" s="786"/>
      <c r="BE18" s="787">
        <f>SUM(BC17:BE17)</f>
        <v>21419146.046599999</v>
      </c>
      <c r="BG18" s="96"/>
      <c r="BH18" s="97"/>
      <c r="BI18" s="98" t="s">
        <v>80</v>
      </c>
      <c r="BJ18" s="98"/>
      <c r="BK18" s="99">
        <f>SUM(BI17:BK17)</f>
        <v>45355.03</v>
      </c>
      <c r="BL18" s="52"/>
      <c r="BM18" s="793"/>
      <c r="BN18" s="794" t="s">
        <v>81</v>
      </c>
      <c r="BO18" s="786"/>
      <c r="BP18" s="787">
        <f>SUM(BN17:BP17)</f>
        <v>20654462.8682</v>
      </c>
      <c r="BQ18" s="52"/>
      <c r="BR18" s="102"/>
      <c r="BS18" s="103"/>
      <c r="BT18" s="104" t="s">
        <v>80</v>
      </c>
      <c r="BU18" s="104"/>
      <c r="BV18" s="105">
        <v>42758.89</v>
      </c>
      <c r="BX18" s="793"/>
      <c r="BY18" s="794" t="s">
        <v>81</v>
      </c>
      <c r="BZ18" s="786"/>
      <c r="CA18" s="787">
        <f>SUM(BY17:CA17)</f>
        <v>19603670.215799998</v>
      </c>
      <c r="CC18" s="96"/>
      <c r="CD18" s="97"/>
      <c r="CE18" s="98" t="s">
        <v>80</v>
      </c>
      <c r="CF18" s="98"/>
      <c r="CG18" s="99">
        <v>41593.96</v>
      </c>
      <c r="CH18" s="52"/>
      <c r="CI18" s="793"/>
      <c r="CJ18" s="794" t="s">
        <v>81</v>
      </c>
      <c r="CK18" s="786"/>
      <c r="CL18" s="787">
        <f>SUM(CJ17:CL17)</f>
        <v>19888556.0035</v>
      </c>
      <c r="CN18" s="96"/>
      <c r="CO18" s="97"/>
      <c r="CP18" s="98" t="s">
        <v>80</v>
      </c>
      <c r="CQ18" s="98"/>
      <c r="CR18" s="99">
        <f>SUM(CP17:CR17)</f>
        <v>41882.99</v>
      </c>
      <c r="CT18" s="793"/>
      <c r="CU18" s="794" t="s">
        <v>81</v>
      </c>
      <c r="CV18" s="786"/>
      <c r="CW18" s="787">
        <f>SUM(CU17:CW17)</f>
        <v>19765412.3266</v>
      </c>
      <c r="CY18" s="82" t="s">
        <v>81</v>
      </c>
      <c r="CZ18" s="82"/>
      <c r="DA18" s="82">
        <v>19888557</v>
      </c>
      <c r="DB18" s="89"/>
      <c r="DC18" s="96"/>
      <c r="DD18" s="97"/>
      <c r="DE18" s="98" t="s">
        <v>80</v>
      </c>
      <c r="DF18" s="98"/>
      <c r="DG18" s="99">
        <f>SUM(DE17:DG17)</f>
        <v>41296.079999999994</v>
      </c>
      <c r="DI18" s="793"/>
      <c r="DJ18" s="794" t="s">
        <v>81</v>
      </c>
      <c r="DK18" s="786"/>
      <c r="DL18" s="787">
        <f>SUM(DJ17:DL17)</f>
        <v>19957617.854699999</v>
      </c>
      <c r="DN18" s="96"/>
      <c r="DO18" s="97"/>
      <c r="DP18" s="98" t="s">
        <v>80</v>
      </c>
      <c r="DQ18" s="98"/>
      <c r="DR18" s="99">
        <v>40972.050000000003</v>
      </c>
      <c r="DT18" s="793"/>
      <c r="DU18" s="794" t="s">
        <v>81</v>
      </c>
      <c r="DV18" s="786"/>
      <c r="DW18" s="787">
        <f>SUM(DU17:DW17)</f>
        <v>20555720.4564</v>
      </c>
      <c r="DY18" s="96"/>
      <c r="DZ18" s="97"/>
      <c r="EA18" s="98" t="s">
        <v>80</v>
      </c>
      <c r="EB18" s="98"/>
      <c r="EC18" s="99">
        <f>SUM(EA17:EC17)</f>
        <v>38951.03</v>
      </c>
      <c r="EE18" s="793"/>
      <c r="EF18" s="794" t="s">
        <v>81</v>
      </c>
      <c r="EG18" s="786"/>
      <c r="EH18" s="787">
        <f>SUM(EF17:EH17)</f>
        <v>21481536.903999999</v>
      </c>
    </row>
    <row r="19" spans="1:138" ht="15.75" thickBot="1" x14ac:dyDescent="0.35">
      <c r="J19" s="106"/>
      <c r="K19" s="106"/>
      <c r="L19" s="106"/>
      <c r="M19" s="106"/>
      <c r="U19" s="106"/>
      <c r="V19" s="106"/>
      <c r="W19" s="106"/>
      <c r="X19" s="106"/>
      <c r="Y19" s="106"/>
      <c r="AE19" s="106"/>
      <c r="AF19" s="106"/>
      <c r="AG19" s="106"/>
      <c r="AH19" s="106"/>
      <c r="AI19" s="106"/>
      <c r="AQ19" s="106"/>
      <c r="AR19" s="106"/>
      <c r="AS19" s="106"/>
      <c r="AT19" s="106"/>
      <c r="BB19" s="106"/>
      <c r="BC19" s="106"/>
      <c r="BD19" s="106"/>
      <c r="BE19" s="106"/>
      <c r="BL19" s="52"/>
      <c r="BM19" s="106"/>
      <c r="BN19" s="106"/>
      <c r="BO19" s="106"/>
      <c r="BP19" s="106"/>
      <c r="BQ19" s="52"/>
      <c r="BX19" s="106"/>
      <c r="BY19" s="106"/>
      <c r="BZ19" s="106"/>
      <c r="CA19" s="106"/>
      <c r="CH19" s="52"/>
      <c r="CI19" s="106"/>
      <c r="CJ19" s="106"/>
      <c r="CK19" s="106"/>
      <c r="CL19" s="106"/>
      <c r="CT19" s="106"/>
      <c r="CU19" s="106"/>
      <c r="CV19" s="106"/>
      <c r="CW19" s="106"/>
      <c r="CY19" s="89"/>
      <c r="DI19" s="106"/>
      <c r="DJ19" s="106"/>
      <c r="DK19" s="106"/>
      <c r="DL19" s="106"/>
      <c r="DT19" s="106"/>
      <c r="DU19" s="106"/>
      <c r="DV19" s="106"/>
      <c r="DW19" s="106"/>
      <c r="EE19" s="106"/>
      <c r="EF19" s="106"/>
      <c r="EG19" s="106"/>
      <c r="EH19" s="106"/>
    </row>
    <row r="20" spans="1:138" x14ac:dyDescent="0.3">
      <c r="A20" s="1432" t="s">
        <v>82</v>
      </c>
      <c r="C20" s="57"/>
      <c r="D20" s="58" t="s">
        <v>74</v>
      </c>
      <c r="E20" s="59"/>
      <c r="F20" s="1378" t="s">
        <v>75</v>
      </c>
      <c r="G20" s="1379"/>
      <c r="H20" s="1380"/>
      <c r="I20" s="60"/>
      <c r="J20" s="788"/>
      <c r="K20" s="1381" t="s">
        <v>75</v>
      </c>
      <c r="L20" s="1382"/>
      <c r="M20" s="1383"/>
      <c r="N20" s="57"/>
      <c r="O20" s="58" t="s">
        <v>74</v>
      </c>
      <c r="P20" s="59"/>
      <c r="Q20" s="1378" t="s">
        <v>75</v>
      </c>
      <c r="R20" s="1379"/>
      <c r="S20" s="1380"/>
      <c r="T20" s="60"/>
      <c r="U20" s="788"/>
      <c r="V20" s="1381" t="s">
        <v>75</v>
      </c>
      <c r="W20" s="1382"/>
      <c r="X20" s="1383"/>
      <c r="Y20" s="61"/>
      <c r="Z20" s="58" t="s">
        <v>74</v>
      </c>
      <c r="AA20" s="59"/>
      <c r="AB20" s="1378" t="s">
        <v>75</v>
      </c>
      <c r="AC20" s="1379"/>
      <c r="AD20" s="1380"/>
      <c r="AE20" s="61"/>
      <c r="AF20" s="788"/>
      <c r="AG20" s="1381" t="s">
        <v>75</v>
      </c>
      <c r="AH20" s="1382"/>
      <c r="AI20" s="1383"/>
      <c r="AK20" s="58" t="s">
        <v>74</v>
      </c>
      <c r="AL20" s="59"/>
      <c r="AM20" s="1378" t="s">
        <v>75</v>
      </c>
      <c r="AN20" s="1379"/>
      <c r="AO20" s="1380"/>
      <c r="AQ20" s="788"/>
      <c r="AR20" s="1381" t="s">
        <v>75</v>
      </c>
      <c r="AS20" s="1382"/>
      <c r="AT20" s="1383"/>
      <c r="AV20" s="58" t="s">
        <v>74</v>
      </c>
      <c r="AW20" s="59"/>
      <c r="AX20" s="1378" t="s">
        <v>75</v>
      </c>
      <c r="AY20" s="1379"/>
      <c r="AZ20" s="1380"/>
      <c r="BB20" s="788"/>
      <c r="BC20" s="1381" t="s">
        <v>75</v>
      </c>
      <c r="BD20" s="1382"/>
      <c r="BE20" s="1383"/>
      <c r="BG20" s="58" t="s">
        <v>74</v>
      </c>
      <c r="BH20" s="59"/>
      <c r="BI20" s="1378" t="s">
        <v>75</v>
      </c>
      <c r="BJ20" s="1379"/>
      <c r="BK20" s="1380"/>
      <c r="BL20" s="52"/>
      <c r="BM20" s="788"/>
      <c r="BN20" s="1381" t="s">
        <v>75</v>
      </c>
      <c r="BO20" s="1382"/>
      <c r="BP20" s="1383"/>
      <c r="BQ20" s="52"/>
      <c r="BR20" s="1446" t="s">
        <v>74</v>
      </c>
      <c r="BS20" s="1447"/>
      <c r="BT20" s="1441" t="s">
        <v>75</v>
      </c>
      <c r="BU20" s="1442"/>
      <c r="BV20" s="1443"/>
      <c r="BX20" s="788"/>
      <c r="BY20" s="1381" t="s">
        <v>75</v>
      </c>
      <c r="BZ20" s="1382"/>
      <c r="CA20" s="1383"/>
      <c r="CC20" s="58" t="s">
        <v>74</v>
      </c>
      <c r="CD20" s="59"/>
      <c r="CE20" s="1378" t="s">
        <v>75</v>
      </c>
      <c r="CF20" s="1379"/>
      <c r="CG20" s="1380"/>
      <c r="CH20" s="52"/>
      <c r="CI20" s="788"/>
      <c r="CJ20" s="1381" t="s">
        <v>75</v>
      </c>
      <c r="CK20" s="1382"/>
      <c r="CL20" s="1383"/>
      <c r="CN20" s="58" t="s">
        <v>74</v>
      </c>
      <c r="CO20" s="59"/>
      <c r="CP20" s="1378" t="s">
        <v>75</v>
      </c>
      <c r="CQ20" s="1379"/>
      <c r="CR20" s="1380"/>
      <c r="CT20" s="788"/>
      <c r="CU20" s="1381" t="s">
        <v>75</v>
      </c>
      <c r="CV20" s="1382"/>
      <c r="CW20" s="1383"/>
      <c r="CY20" s="82" t="s">
        <v>75</v>
      </c>
      <c r="CZ20" s="82"/>
      <c r="DA20" s="82"/>
      <c r="DC20" s="58" t="s">
        <v>74</v>
      </c>
      <c r="DD20" s="59"/>
      <c r="DE20" s="1378" t="s">
        <v>75</v>
      </c>
      <c r="DF20" s="1379"/>
      <c r="DG20" s="1380"/>
      <c r="DI20" s="788"/>
      <c r="DJ20" s="1381" t="s">
        <v>75</v>
      </c>
      <c r="DK20" s="1382"/>
      <c r="DL20" s="1383"/>
      <c r="DN20" s="58" t="s">
        <v>74</v>
      </c>
      <c r="DO20" s="59"/>
      <c r="DP20" s="1378" t="s">
        <v>75</v>
      </c>
      <c r="DQ20" s="1379"/>
      <c r="DR20" s="1380"/>
      <c r="DT20" s="788"/>
      <c r="DU20" s="1381" t="s">
        <v>75</v>
      </c>
      <c r="DV20" s="1382"/>
      <c r="DW20" s="1383"/>
      <c r="DY20" s="58" t="s">
        <v>74</v>
      </c>
      <c r="DZ20" s="59"/>
      <c r="EA20" s="1378" t="s">
        <v>75</v>
      </c>
      <c r="EB20" s="1379"/>
      <c r="EC20" s="1380"/>
      <c r="EE20" s="788"/>
      <c r="EF20" s="1381" t="s">
        <v>75</v>
      </c>
      <c r="EG20" s="1382"/>
      <c r="EH20" s="1383"/>
    </row>
    <row r="21" spans="1:138" x14ac:dyDescent="0.3">
      <c r="A21" s="1433"/>
      <c r="C21" s="64"/>
      <c r="D21" s="65" t="s">
        <v>74</v>
      </c>
      <c r="E21" s="66"/>
      <c r="F21" s="67" t="s">
        <v>76</v>
      </c>
      <c r="G21" s="68" t="s">
        <v>77</v>
      </c>
      <c r="H21" s="69" t="s">
        <v>78</v>
      </c>
      <c r="I21" s="61"/>
      <c r="J21" s="789" t="s">
        <v>74</v>
      </c>
      <c r="K21" s="790" t="s">
        <v>76</v>
      </c>
      <c r="L21" s="791" t="s">
        <v>77</v>
      </c>
      <c r="M21" s="792" t="s">
        <v>78</v>
      </c>
      <c r="N21" s="64"/>
      <c r="O21" s="65" t="s">
        <v>74</v>
      </c>
      <c r="P21" s="66"/>
      <c r="Q21" s="67" t="s">
        <v>76</v>
      </c>
      <c r="R21" s="68" t="s">
        <v>77</v>
      </c>
      <c r="S21" s="69" t="s">
        <v>78</v>
      </c>
      <c r="T21" s="61"/>
      <c r="U21" s="789" t="s">
        <v>74</v>
      </c>
      <c r="V21" s="790" t="s">
        <v>76</v>
      </c>
      <c r="W21" s="791" t="s">
        <v>77</v>
      </c>
      <c r="X21" s="792" t="s">
        <v>78</v>
      </c>
      <c r="Y21" s="61"/>
      <c r="Z21" s="65" t="s">
        <v>74</v>
      </c>
      <c r="AA21" s="66"/>
      <c r="AB21" s="67" t="s">
        <v>76</v>
      </c>
      <c r="AC21" s="68" t="s">
        <v>77</v>
      </c>
      <c r="AD21" s="69" t="s">
        <v>78</v>
      </c>
      <c r="AE21" s="61"/>
      <c r="AF21" s="789" t="s">
        <v>74</v>
      </c>
      <c r="AG21" s="790" t="s">
        <v>76</v>
      </c>
      <c r="AH21" s="791" t="s">
        <v>77</v>
      </c>
      <c r="AI21" s="792" t="s">
        <v>78</v>
      </c>
      <c r="AK21" s="65" t="s">
        <v>74</v>
      </c>
      <c r="AL21" s="66"/>
      <c r="AM21" s="67" t="s">
        <v>76</v>
      </c>
      <c r="AN21" s="68" t="s">
        <v>77</v>
      </c>
      <c r="AO21" s="69" t="s">
        <v>78</v>
      </c>
      <c r="AQ21" s="789" t="s">
        <v>74</v>
      </c>
      <c r="AR21" s="790" t="s">
        <v>76</v>
      </c>
      <c r="AS21" s="791" t="s">
        <v>77</v>
      </c>
      <c r="AT21" s="792" t="s">
        <v>78</v>
      </c>
      <c r="AV21" s="65" t="s">
        <v>74</v>
      </c>
      <c r="AW21" s="66"/>
      <c r="AX21" s="67" t="s">
        <v>76</v>
      </c>
      <c r="AY21" s="68" t="s">
        <v>77</v>
      </c>
      <c r="AZ21" s="69" t="s">
        <v>78</v>
      </c>
      <c r="BB21" s="789" t="s">
        <v>74</v>
      </c>
      <c r="BC21" s="790" t="s">
        <v>76</v>
      </c>
      <c r="BD21" s="791" t="s">
        <v>77</v>
      </c>
      <c r="BE21" s="792" t="s">
        <v>78</v>
      </c>
      <c r="BG21" s="65" t="s">
        <v>74</v>
      </c>
      <c r="BH21" s="66"/>
      <c r="BI21" s="67" t="s">
        <v>76</v>
      </c>
      <c r="BJ21" s="68" t="s">
        <v>77</v>
      </c>
      <c r="BK21" s="69" t="s">
        <v>78</v>
      </c>
      <c r="BL21" s="52"/>
      <c r="BM21" s="789" t="s">
        <v>74</v>
      </c>
      <c r="BN21" s="790" t="s">
        <v>76</v>
      </c>
      <c r="BO21" s="791" t="s">
        <v>77</v>
      </c>
      <c r="BP21" s="792" t="s">
        <v>78</v>
      </c>
      <c r="BQ21" s="52"/>
      <c r="BR21" s="1448" t="s">
        <v>74</v>
      </c>
      <c r="BS21" s="1449"/>
      <c r="BT21" s="72" t="s">
        <v>76</v>
      </c>
      <c r="BU21" s="73" t="s">
        <v>77</v>
      </c>
      <c r="BV21" s="74" t="s">
        <v>78</v>
      </c>
      <c r="BX21" s="789" t="s">
        <v>74</v>
      </c>
      <c r="BY21" s="790" t="s">
        <v>76</v>
      </c>
      <c r="BZ21" s="791" t="s">
        <v>77</v>
      </c>
      <c r="CA21" s="792" t="s">
        <v>78</v>
      </c>
      <c r="CC21" s="65" t="s">
        <v>74</v>
      </c>
      <c r="CD21" s="66"/>
      <c r="CE21" s="67" t="s">
        <v>76</v>
      </c>
      <c r="CF21" s="68" t="s">
        <v>77</v>
      </c>
      <c r="CG21" s="69" t="s">
        <v>78</v>
      </c>
      <c r="CH21" s="52"/>
      <c r="CI21" s="789" t="s">
        <v>74</v>
      </c>
      <c r="CJ21" s="790" t="s">
        <v>76</v>
      </c>
      <c r="CK21" s="791" t="s">
        <v>77</v>
      </c>
      <c r="CL21" s="792" t="s">
        <v>78</v>
      </c>
      <c r="CN21" s="65" t="s">
        <v>74</v>
      </c>
      <c r="CO21" s="66"/>
      <c r="CP21" s="67" t="s">
        <v>76</v>
      </c>
      <c r="CQ21" s="68" t="s">
        <v>77</v>
      </c>
      <c r="CR21" s="69" t="s">
        <v>78</v>
      </c>
      <c r="CT21" s="789" t="s">
        <v>74</v>
      </c>
      <c r="CU21" s="790" t="s">
        <v>76</v>
      </c>
      <c r="CV21" s="791" t="s">
        <v>77</v>
      </c>
      <c r="CW21" s="792" t="s">
        <v>78</v>
      </c>
      <c r="CY21" s="82" t="s">
        <v>76</v>
      </c>
      <c r="CZ21" s="82" t="s">
        <v>77</v>
      </c>
      <c r="DA21" s="82" t="s">
        <v>78</v>
      </c>
      <c r="DC21" s="65" t="s">
        <v>74</v>
      </c>
      <c r="DD21" s="66"/>
      <c r="DE21" s="67" t="s">
        <v>76</v>
      </c>
      <c r="DF21" s="68" t="s">
        <v>77</v>
      </c>
      <c r="DG21" s="69" t="s">
        <v>78</v>
      </c>
      <c r="DI21" s="789" t="s">
        <v>74</v>
      </c>
      <c r="DJ21" s="790" t="s">
        <v>76</v>
      </c>
      <c r="DK21" s="791" t="s">
        <v>77</v>
      </c>
      <c r="DL21" s="792" t="s">
        <v>78</v>
      </c>
      <c r="DN21" s="65" t="s">
        <v>74</v>
      </c>
      <c r="DO21" s="66"/>
      <c r="DP21" s="67" t="s">
        <v>76</v>
      </c>
      <c r="DQ21" s="68" t="s">
        <v>77</v>
      </c>
      <c r="DR21" s="69" t="s">
        <v>78</v>
      </c>
      <c r="DT21" s="789" t="s">
        <v>74</v>
      </c>
      <c r="DU21" s="790" t="s">
        <v>76</v>
      </c>
      <c r="DV21" s="791" t="s">
        <v>77</v>
      </c>
      <c r="DW21" s="792" t="s">
        <v>78</v>
      </c>
      <c r="DY21" s="65" t="s">
        <v>74</v>
      </c>
      <c r="DZ21" s="66"/>
      <c r="EA21" s="67" t="s">
        <v>76</v>
      </c>
      <c r="EB21" s="68" t="s">
        <v>77</v>
      </c>
      <c r="EC21" s="69" t="s">
        <v>78</v>
      </c>
      <c r="EE21" s="789" t="s">
        <v>74</v>
      </c>
      <c r="EF21" s="790" t="s">
        <v>76</v>
      </c>
      <c r="EG21" s="791" t="s">
        <v>77</v>
      </c>
      <c r="EH21" s="792" t="s">
        <v>78</v>
      </c>
    </row>
    <row r="22" spans="1:138" x14ac:dyDescent="0.3">
      <c r="A22" s="1433"/>
      <c r="C22" s="75"/>
      <c r="D22" s="76">
        <v>1</v>
      </c>
      <c r="E22" s="77" t="s">
        <v>79</v>
      </c>
      <c r="F22" s="78">
        <v>121536.605</v>
      </c>
      <c r="G22" s="78">
        <v>108359</v>
      </c>
      <c r="H22" s="79">
        <v>29770.080000000002</v>
      </c>
      <c r="I22" s="80"/>
      <c r="J22" s="81">
        <v>1</v>
      </c>
      <c r="K22" s="784">
        <f>(F22*'8-Matrices'!$D$8)+('6a-EOCSCH_WtCalc'!F22*'8-Matrices'!$F$12)</f>
        <v>18676530.090349998</v>
      </c>
      <c r="L22" s="784">
        <f>(G22*'8-Matrices'!$E$8)+('6a-EOCSCH_WtCalc'!G22*'8-Matrices'!$F$12)</f>
        <v>33999803.43</v>
      </c>
      <c r="M22" s="785">
        <f>(H22*'8-Matrices'!$F$8)+('6a-EOCSCH_WtCalc'!H22*'8-Matrices'!$F$12)</f>
        <v>19511905.8336</v>
      </c>
      <c r="N22" s="75"/>
      <c r="O22" s="76">
        <v>1</v>
      </c>
      <c r="P22" s="77" t="s">
        <v>79</v>
      </c>
      <c r="Q22" s="78">
        <v>113840.08229999999</v>
      </c>
      <c r="R22" s="78">
        <v>105850.14</v>
      </c>
      <c r="S22" s="79">
        <v>27633.1</v>
      </c>
      <c r="T22" s="80"/>
      <c r="U22" s="81">
        <v>1</v>
      </c>
      <c r="V22" s="784">
        <f>(Q22*'8-Matrices'!$D$8)+('6a-EOCSCH_WtCalc'!Q22*'8-Matrices'!$F$12)</f>
        <v>17493805.447041001</v>
      </c>
      <c r="W22" s="784">
        <f>(R22*'8-Matrices'!$E$8)+('6a-EOCSCH_WtCalc'!R22*'8-Matrices'!$F$12)</f>
        <v>33212598.4278</v>
      </c>
      <c r="X22" s="785">
        <f>(S22*'8-Matrices'!$F$8)+('6a-EOCSCH_WtCalc'!S22*'8-Matrices'!$F$12)</f>
        <v>18111286.401999999</v>
      </c>
      <c r="Y22" s="83"/>
      <c r="Z22" s="76">
        <v>1</v>
      </c>
      <c r="AA22" s="77" t="s">
        <v>79</v>
      </c>
      <c r="AB22" s="78">
        <v>110409.6529</v>
      </c>
      <c r="AC22" s="78">
        <v>102985.1</v>
      </c>
      <c r="AD22" s="79">
        <v>27432.09</v>
      </c>
      <c r="AE22" s="83"/>
      <c r="AF22" s="81">
        <v>1</v>
      </c>
      <c r="AG22" s="784">
        <f>(AB22*'8-Matrices'!$D$8)+('6a-EOCSCH_WtCalc'!AB22*'8-Matrices'!$F$12)</f>
        <v>16966651.361143</v>
      </c>
      <c r="AH22" s="784">
        <f>(AC22*'8-Matrices'!$E$8)+('6a-EOCSCH_WtCalc'!AC22*'8-Matrices'!$F$12)</f>
        <v>32313634.827000003</v>
      </c>
      <c r="AI22" s="785">
        <f>(AD22*'8-Matrices'!$F$8)+('6a-EOCSCH_WtCalc'!AD22*'8-Matrices'!$F$12)</f>
        <v>17979540.4278</v>
      </c>
      <c r="AK22" s="76">
        <v>1</v>
      </c>
      <c r="AL22" s="77" t="s">
        <v>79</v>
      </c>
      <c r="AM22" s="78">
        <v>103612.8979</v>
      </c>
      <c r="AN22" s="78">
        <v>97192.27</v>
      </c>
      <c r="AO22" s="79">
        <v>27083.02</v>
      </c>
      <c r="AQ22" s="81">
        <v>1</v>
      </c>
      <c r="AR22" s="784">
        <f>(AM22*'8-Matrices'!$D$8)+('6a-EOCSCH_WtCalc'!AM22*'8-Matrices'!$F$12)</f>
        <v>15922194.020293001</v>
      </c>
      <c r="AS22" s="784">
        <f>(AN22*'8-Matrices'!$E$8)+('6a-EOCSCH_WtCalc'!AN22*'8-Matrices'!$F$12)</f>
        <v>30496018.5579</v>
      </c>
      <c r="AT22" s="785">
        <f>(AO22*'8-Matrices'!$F$8)+('6a-EOCSCH_WtCalc'!AO22*'8-Matrices'!$F$12)</f>
        <v>17750752.968400002</v>
      </c>
      <c r="AV22" s="76">
        <v>1</v>
      </c>
      <c r="AW22" s="77" t="s">
        <v>79</v>
      </c>
      <c r="AX22" s="78">
        <v>102226.4353</v>
      </c>
      <c r="AY22" s="78">
        <v>92314.01</v>
      </c>
      <c r="AZ22" s="78">
        <v>25118.240000000002</v>
      </c>
      <c r="BB22" s="81">
        <v>1</v>
      </c>
      <c r="BC22" s="784">
        <f>(AX22*'8-Matrices'!$D$8)+('6a-EOCSCH_WtCalc'!AX22*'8-Matrices'!$F$12)</f>
        <v>15709136.312550999</v>
      </c>
      <c r="BD22" s="784">
        <f>(AY22*'8-Matrices'!$E$8)+('6a-EOCSCH_WtCalc'!AY22*'8-Matrices'!$F$12)</f>
        <v>28965366.9177</v>
      </c>
      <c r="BE22" s="785">
        <f>(AZ22*'8-Matrices'!$F$8)+('6a-EOCSCH_WtCalc'!AZ22*'8-Matrices'!$F$12)</f>
        <v>16462996.860800002</v>
      </c>
      <c r="BG22" s="76">
        <v>1</v>
      </c>
      <c r="BH22" s="77" t="s">
        <v>79</v>
      </c>
      <c r="BI22" s="78">
        <v>102516.0153</v>
      </c>
      <c r="BJ22" s="78">
        <v>91403.39</v>
      </c>
      <c r="BK22" s="78">
        <v>24529.88</v>
      </c>
      <c r="BL22" s="52"/>
      <c r="BM22" s="81">
        <v>1</v>
      </c>
      <c r="BN22" s="784">
        <f>(BI22*'8-Matrices'!$D$8)+('6a-EOCSCH_WtCalc'!BI22*'8-Matrices'!$F$12)</f>
        <v>15753636.071151001</v>
      </c>
      <c r="BO22" s="784">
        <f>(BJ22*'8-Matrices'!$E$8)+('6a-EOCSCH_WtCalc'!BJ22*'8-Matrices'!$F$12)</f>
        <v>28679641.680299997</v>
      </c>
      <c r="BP22" s="785">
        <f>(BK22*'8-Matrices'!$F$8)+('6a-EOCSCH_WtCalc'!BK22*'8-Matrices'!$F$12)</f>
        <v>16077373.949600002</v>
      </c>
      <c r="BQ22" s="52"/>
      <c r="BR22" s="84">
        <v>1</v>
      </c>
      <c r="BS22" s="85" t="s">
        <v>79</v>
      </c>
      <c r="BT22" s="86">
        <v>104218.8597</v>
      </c>
      <c r="BU22" s="86">
        <v>91953.600000000006</v>
      </c>
      <c r="BV22" s="86">
        <v>23902.09</v>
      </c>
      <c r="BX22" s="81">
        <v>1</v>
      </c>
      <c r="BY22" s="784">
        <f>(BT22*'8-Matrices'!$D$8)+('6a-EOCSCH_WtCalc'!BT22*'8-Matrices'!$F$12)</f>
        <v>16015312.170099001</v>
      </c>
      <c r="BZ22" s="784">
        <f>(BU22*'8-Matrices'!$E$8)+('6a-EOCSCH_WtCalc'!BU22*'8-Matrices'!$F$12)</f>
        <v>28852281.072000004</v>
      </c>
      <c r="CA22" s="785">
        <f>(BV22*'8-Matrices'!$F$8)+('6a-EOCSCH_WtCalc'!BV22*'8-Matrices'!$F$12)</f>
        <v>15665907.827800002</v>
      </c>
      <c r="CC22" s="76">
        <v>1</v>
      </c>
      <c r="CD22" s="77" t="s">
        <v>79</v>
      </c>
      <c r="CE22" s="78">
        <v>106341.5</v>
      </c>
      <c r="CF22" s="78">
        <v>95985.47</v>
      </c>
      <c r="CG22" s="78">
        <v>24413.91</v>
      </c>
      <c r="CH22" s="52"/>
      <c r="CI22" s="81">
        <v>1</v>
      </c>
      <c r="CJ22" s="784">
        <f>(CE22*'8-Matrices'!$D$8)+('6a-EOCSCH_WtCalc'!CE22*'8-Matrices'!$F$12)</f>
        <v>16341498.305000002</v>
      </c>
      <c r="CK22" s="784">
        <f>(CF22*'8-Matrices'!$E$8)+('6a-EOCSCH_WtCalc'!CF22*'8-Matrices'!$F$12)</f>
        <v>30117360.921899997</v>
      </c>
      <c r="CL22" s="785">
        <f>(CG22*'8-Matrices'!$F$8)+('6a-EOCSCH_WtCalc'!CG22*'8-Matrices'!$F$12)</f>
        <v>16001364.892200001</v>
      </c>
      <c r="CN22" s="76">
        <v>1</v>
      </c>
      <c r="CO22" s="77" t="s">
        <v>79</v>
      </c>
      <c r="CP22" s="78">
        <v>101555.0006</v>
      </c>
      <c r="CQ22" s="78">
        <v>93255.64</v>
      </c>
      <c r="CR22" s="78">
        <v>24302.11</v>
      </c>
      <c r="CT22" s="81">
        <v>1</v>
      </c>
      <c r="CU22" s="784">
        <f>(CP22*'8-Matrices'!$D$8)+('6a-EOCSCH_WtCalc'!CP22*'8-Matrices'!$F$12)</f>
        <v>15605956.942202</v>
      </c>
      <c r="CV22" s="784">
        <f>(CQ22*'8-Matrices'!$E$8)+('6a-EOCSCH_WtCalc'!CQ22*'8-Matrices'!$F$12)</f>
        <v>29260822.162799999</v>
      </c>
      <c r="CW22" s="785">
        <f>(CR22*'8-Matrices'!$F$8)+('6a-EOCSCH_WtCalc'!CR22*'8-Matrices'!$F$12)</f>
        <v>15928088.9362</v>
      </c>
      <c r="CY22" s="82">
        <v>16341498</v>
      </c>
      <c r="CZ22" s="82">
        <v>30117361</v>
      </c>
      <c r="DA22" s="82">
        <v>16001365</v>
      </c>
      <c r="DC22" s="76">
        <v>1</v>
      </c>
      <c r="DD22" s="77" t="s">
        <v>79</v>
      </c>
      <c r="DE22" s="78">
        <v>110748.5287</v>
      </c>
      <c r="DF22" s="78">
        <v>95886.27</v>
      </c>
      <c r="DG22" s="78">
        <v>23282.03</v>
      </c>
      <c r="DI22" s="81">
        <v>1</v>
      </c>
      <c r="DJ22" s="784">
        <f>(DE22*'8-Matrices'!$D$8)+('6a-EOCSCH_WtCalc'!DE22*'8-Matrices'!$F$12)</f>
        <v>17018726.405329</v>
      </c>
      <c r="DK22" s="784">
        <f>(DF22*'8-Matrices'!$E$8)+('6a-EOCSCH_WtCalc'!DF22*'8-Matrices'!$F$12)</f>
        <v>30086234.937900003</v>
      </c>
      <c r="DL22" s="785">
        <f>(DG22*'8-Matrices'!$F$8)+('6a-EOCSCH_WtCalc'!DG22*'8-Matrices'!$F$12)</f>
        <v>15259508.102600001</v>
      </c>
      <c r="DN22" s="76">
        <v>1</v>
      </c>
      <c r="DO22" s="77" t="s">
        <v>79</v>
      </c>
      <c r="DP22" s="78">
        <v>123102.49</v>
      </c>
      <c r="DQ22" s="78">
        <v>99675.44</v>
      </c>
      <c r="DR22" s="78">
        <v>22829</v>
      </c>
      <c r="DT22" s="81">
        <v>1</v>
      </c>
      <c r="DU22" s="784">
        <f>(DP22*'8-Matrices'!$D$8)+('6a-EOCSCH_WtCalc'!DP22*'8-Matrices'!$F$12)</f>
        <v>18917159.638300002</v>
      </c>
      <c r="DV22" s="784">
        <f>(DQ22*'8-Matrices'!$E$8)+('6a-EOCSCH_WtCalc'!DQ22*'8-Matrices'!$F$12)</f>
        <v>31275162.808800001</v>
      </c>
      <c r="DW22" s="785">
        <f>(DR22*'8-Matrices'!$F$8)+('6a-EOCSCH_WtCalc'!DR22*'8-Matrices'!$F$12)</f>
        <v>14962583.180000002</v>
      </c>
      <c r="DY22" s="76">
        <v>1</v>
      </c>
      <c r="DZ22" s="77" t="s">
        <v>79</v>
      </c>
      <c r="EA22" s="78">
        <f>'7a-EOCSCH_RawData'!$E$8</f>
        <v>129913.519</v>
      </c>
      <c r="EB22" s="78">
        <f>'7a-EOCSCH_RawData'!$F$8</f>
        <v>103569.56</v>
      </c>
      <c r="EC22" s="78">
        <f>'7a-EOCSCH_RawData'!$G$8</f>
        <v>23774.05</v>
      </c>
      <c r="EE22" s="81">
        <v>1</v>
      </c>
      <c r="EF22" s="784">
        <f>(EA22*'8-Matrices'!$D$8)+('6a-EOCSCH_WtCalc'!EA22*'8-Matrices'!$F$12)</f>
        <v>19963810.464730002</v>
      </c>
      <c r="EG22" s="784">
        <f>(EB22*'8-Matrices'!$E$8)+('6a-EOCSCH_WtCalc'!EB22*'8-Matrices'!$F$12)</f>
        <v>32497020.841200002</v>
      </c>
      <c r="EH22" s="785">
        <f>(EC22*'8-Matrices'!$F$8)+('6a-EOCSCH_WtCalc'!EC22*'8-Matrices'!$F$12)</f>
        <v>15581987.851</v>
      </c>
    </row>
    <row r="23" spans="1:138" x14ac:dyDescent="0.3">
      <c r="A23" s="1433"/>
      <c r="C23" s="75"/>
      <c r="D23" s="76">
        <v>2</v>
      </c>
      <c r="E23" s="87" t="s">
        <v>79</v>
      </c>
      <c r="F23" s="78">
        <v>34124.99</v>
      </c>
      <c r="G23" s="78">
        <v>38642.959999999999</v>
      </c>
      <c r="H23" s="79">
        <v>10391.08</v>
      </c>
      <c r="I23" s="80"/>
      <c r="J23" s="81">
        <v>2</v>
      </c>
      <c r="K23" s="784">
        <f>(F23*'8-Matrices'!$D$9)+('6a-EOCSCH_WtCalc'!F23*'8-Matrices'!$F$12)</f>
        <v>7491459.0546999993</v>
      </c>
      <c r="L23" s="784">
        <f>(G23*'8-Matrices'!$E$9)+('6a-EOCSCH_WtCalc'!G23*'8-Matrices'!$F$12)</f>
        <v>18538187.200799998</v>
      </c>
      <c r="M23" s="785">
        <f>(H23*'8-Matrices'!$F$9)+('6a-EOCSCH_WtCalc'!H23*'8-Matrices'!$F$12)</f>
        <v>9291080.2711999994</v>
      </c>
      <c r="N23" s="75"/>
      <c r="O23" s="76">
        <v>2</v>
      </c>
      <c r="P23" s="87" t="s">
        <v>79</v>
      </c>
      <c r="Q23" s="78">
        <v>32316.959999999999</v>
      </c>
      <c r="R23" s="78">
        <v>37359</v>
      </c>
      <c r="S23" s="79">
        <v>10401.98</v>
      </c>
      <c r="T23" s="80"/>
      <c r="U23" s="81">
        <v>2</v>
      </c>
      <c r="V23" s="784">
        <f>(Q23*'8-Matrices'!$D$9)+('6a-EOCSCH_WtCalc'!Q23*'8-Matrices'!$F$12)</f>
        <v>7094542.2287999988</v>
      </c>
      <c r="W23" s="784">
        <f>(R23*'8-Matrices'!$E$9)+('6a-EOCSCH_WtCalc'!R23*'8-Matrices'!$F$12)</f>
        <v>17922233.069999997</v>
      </c>
      <c r="X23" s="785">
        <f>(S23*'8-Matrices'!$F$9)+('6a-EOCSCH_WtCalc'!S23*'8-Matrices'!$F$12)</f>
        <v>9300826.3971999995</v>
      </c>
      <c r="Y23" s="83"/>
      <c r="Z23" s="76">
        <v>2</v>
      </c>
      <c r="AA23" s="87" t="s">
        <v>79</v>
      </c>
      <c r="AB23" s="78">
        <v>31737.01</v>
      </c>
      <c r="AC23" s="78">
        <v>34098.04</v>
      </c>
      <c r="AD23" s="79">
        <v>10264.16</v>
      </c>
      <c r="AE23" s="83"/>
      <c r="AF23" s="81">
        <v>2</v>
      </c>
      <c r="AG23" s="784">
        <f>(AB23*'8-Matrices'!$D$9)+('6a-EOCSCH_WtCalc'!AB23*'8-Matrices'!$F$12)</f>
        <v>6967225.8052999992</v>
      </c>
      <c r="AH23" s="784">
        <f>(AC23*'8-Matrices'!$E$9)+('6a-EOCSCH_WtCalc'!AC23*'8-Matrices'!$F$12)</f>
        <v>16357852.7292</v>
      </c>
      <c r="AI23" s="785">
        <f>(AD23*'8-Matrices'!$F$9)+('6a-EOCSCH_WtCalc'!AD23*'8-Matrices'!$F$12)</f>
        <v>9177596.0223999992</v>
      </c>
      <c r="AK23" s="76">
        <v>2</v>
      </c>
      <c r="AL23" s="87" t="s">
        <v>79</v>
      </c>
      <c r="AM23" s="78">
        <v>30324.02</v>
      </c>
      <c r="AN23" s="78">
        <v>34163.870000000003</v>
      </c>
      <c r="AO23" s="79">
        <v>10094.93</v>
      </c>
      <c r="AQ23" s="81">
        <v>2</v>
      </c>
      <c r="AR23" s="784">
        <f>(AM23*'8-Matrices'!$D$9)+('6a-EOCSCH_WtCalc'!AM23*'8-Matrices'!$F$12)</f>
        <v>6657032.1106000002</v>
      </c>
      <c r="AS23" s="784">
        <f>(AN23*'8-Matrices'!$E$9)+('6a-EOCSCH_WtCalc'!AN23*'8-Matrices'!$F$12)</f>
        <v>16389433.3551</v>
      </c>
      <c r="AT23" s="785">
        <f>(AO23*'8-Matrices'!$F$9)+('6a-EOCSCH_WtCalc'!AO23*'8-Matrices'!$F$12)</f>
        <v>9026280.7101999987</v>
      </c>
      <c r="AV23" s="76">
        <v>2</v>
      </c>
      <c r="AW23" s="87" t="s">
        <v>79</v>
      </c>
      <c r="AX23" s="78">
        <v>30955</v>
      </c>
      <c r="AY23" s="78">
        <v>34808.07</v>
      </c>
      <c r="AZ23" s="78">
        <v>10515.12</v>
      </c>
      <c r="BB23" s="81">
        <v>2</v>
      </c>
      <c r="BC23" s="784">
        <f>(AX23*'8-Matrices'!$D$9)+('6a-EOCSCH_WtCalc'!AX23*'8-Matrices'!$F$12)</f>
        <v>6795551.1500000004</v>
      </c>
      <c r="BD23" s="784">
        <f>(AY23*'8-Matrices'!$E$9)+('6a-EOCSCH_WtCalc'!AY23*'8-Matrices'!$F$12)</f>
        <v>16698475.421099998</v>
      </c>
      <c r="BE23" s="785">
        <f>(AZ23*'8-Matrices'!$F$9)+('6a-EOCSCH_WtCalc'!AZ23*'8-Matrices'!$F$12)</f>
        <v>9401989.3968000002</v>
      </c>
      <c r="BG23" s="76">
        <v>2</v>
      </c>
      <c r="BH23" s="87" t="s">
        <v>79</v>
      </c>
      <c r="BI23" s="78">
        <v>29002</v>
      </c>
      <c r="BJ23" s="78">
        <v>35341.06</v>
      </c>
      <c r="BK23" s="78">
        <v>9636.02</v>
      </c>
      <c r="BL23" s="52"/>
      <c r="BM23" s="81">
        <v>2</v>
      </c>
      <c r="BN23" s="784">
        <f>(BI23*'8-Matrices'!$D$9)+('6a-EOCSCH_WtCalc'!BI23*'8-Matrices'!$F$12)</f>
        <v>6366809.0599999996</v>
      </c>
      <c r="BO23" s="784">
        <f>(BJ23*'8-Matrices'!$E$9)+('6a-EOCSCH_WtCalc'!BJ23*'8-Matrices'!$F$12)</f>
        <v>16954166.713799998</v>
      </c>
      <c r="BP23" s="785">
        <f>(BK23*'8-Matrices'!$F$9)+('6a-EOCSCH_WtCalc'!BK23*'8-Matrices'!$F$12)</f>
        <v>8615950.9227999989</v>
      </c>
      <c r="BQ23" s="52"/>
      <c r="BR23" s="84">
        <v>2</v>
      </c>
      <c r="BS23" s="88" t="s">
        <v>79</v>
      </c>
      <c r="BT23" s="86">
        <v>27603</v>
      </c>
      <c r="BU23" s="86">
        <v>36651.949999999997</v>
      </c>
      <c r="BV23" s="86">
        <v>10123.120000000001</v>
      </c>
      <c r="BX23" s="81">
        <v>2</v>
      </c>
      <c r="BY23" s="784">
        <f>(BT23*'8-Matrices'!$D$9)+('6a-EOCSCH_WtCalc'!BT23*'8-Matrices'!$F$12)</f>
        <v>6059686.5899999999</v>
      </c>
      <c r="BZ23" s="784">
        <f>(BU23*'8-Matrices'!$E$9)+('6a-EOCSCH_WtCalc'!BU23*'8-Matrices'!$F$12)</f>
        <v>17583039.973499998</v>
      </c>
      <c r="CA23" s="785">
        <f>(BV23*'8-Matrices'!$F$9)+('6a-EOCSCH_WtCalc'!BV23*'8-Matrices'!$F$12)</f>
        <v>9051486.5167999994</v>
      </c>
      <c r="CC23" s="76">
        <v>2</v>
      </c>
      <c r="CD23" s="87" t="s">
        <v>79</v>
      </c>
      <c r="CE23" s="78">
        <v>25912</v>
      </c>
      <c r="CF23" s="78">
        <v>38771.980000000003</v>
      </c>
      <c r="CG23" s="78">
        <v>10956.91</v>
      </c>
      <c r="CH23" s="52"/>
      <c r="CI23" s="81">
        <v>2</v>
      </c>
      <c r="CJ23" s="784">
        <f>(CE23*'8-Matrices'!$D$9)+('6a-EOCSCH_WtCalc'!CE23*'8-Matrices'!$F$12)</f>
        <v>5688461.3599999994</v>
      </c>
      <c r="CK23" s="784">
        <f>(CF23*'8-Matrices'!$E$9)+('6a-EOCSCH_WtCalc'!CF23*'8-Matrices'!$F$12)</f>
        <v>18600081.965399999</v>
      </c>
      <c r="CL23" s="785">
        <f>(CG23*'8-Matrices'!$F$9)+('6a-EOCSCH_WtCalc'!CG23*'8-Matrices'!$F$12)</f>
        <v>9797011.5073999986</v>
      </c>
      <c r="CN23" s="76">
        <v>2</v>
      </c>
      <c r="CO23" s="87" t="s">
        <v>79</v>
      </c>
      <c r="CP23" s="78">
        <v>24255</v>
      </c>
      <c r="CQ23" s="78">
        <v>36759.949999999997</v>
      </c>
      <c r="CR23" s="78">
        <v>11467.71</v>
      </c>
      <c r="CT23" s="81">
        <v>2</v>
      </c>
      <c r="CU23" s="784">
        <f>(CP23*'8-Matrices'!$D$9)+('6a-EOCSCH_WtCalc'!CP23*'8-Matrices'!$F$12)</f>
        <v>5324700.1500000004</v>
      </c>
      <c r="CV23" s="784">
        <f>(CQ23*'8-Matrices'!$E$9)+('6a-EOCSCH_WtCalc'!CQ23*'8-Matrices'!$F$12)</f>
        <v>17634850.813499998</v>
      </c>
      <c r="CW23" s="785">
        <f>(CR23*'8-Matrices'!$F$9)+('6a-EOCSCH_WtCalc'!CR23*'8-Matrices'!$F$12)</f>
        <v>10253738.219399998</v>
      </c>
      <c r="CY23" s="82">
        <v>5688461</v>
      </c>
      <c r="CZ23" s="82">
        <v>18600082</v>
      </c>
      <c r="DA23" s="82">
        <v>9797012</v>
      </c>
      <c r="DC23" s="76">
        <v>2</v>
      </c>
      <c r="DD23" s="87" t="s">
        <v>79</v>
      </c>
      <c r="DE23" s="78">
        <v>24933.99</v>
      </c>
      <c r="DF23" s="78">
        <v>34120.089999999997</v>
      </c>
      <c r="DG23" s="78">
        <v>12673.82</v>
      </c>
      <c r="DI23" s="81">
        <v>2</v>
      </c>
      <c r="DJ23" s="784">
        <f>(DE23*'8-Matrices'!$D$9)+('6a-EOCSCH_WtCalc'!DE23*'8-Matrices'!$F$12)</f>
        <v>5473758.8246999998</v>
      </c>
      <c r="DK23" s="784">
        <f>(DF23*'8-Matrices'!$E$9)+('6a-EOCSCH_WtCalc'!DF23*'8-Matrices'!$F$12)</f>
        <v>16368430.775699997</v>
      </c>
      <c r="DL23" s="785">
        <f>(DG23*'8-Matrices'!$F$9)+('6a-EOCSCH_WtCalc'!DG23*'8-Matrices'!$F$12)</f>
        <v>11332169.414799999</v>
      </c>
      <c r="DN23" s="76">
        <v>2</v>
      </c>
      <c r="DO23" s="87" t="s">
        <v>79</v>
      </c>
      <c r="DP23" s="78">
        <v>27234.95</v>
      </c>
      <c r="DQ23" s="78">
        <v>33515.07</v>
      </c>
      <c r="DR23" s="78">
        <v>13852.15</v>
      </c>
      <c r="DT23" s="81">
        <v>2</v>
      </c>
      <c r="DU23" s="784">
        <f>(DP23*'8-Matrices'!$D$9)+('6a-EOCSCH_WtCalc'!DP23*'8-Matrices'!$F$12)</f>
        <v>5978888.5734999999</v>
      </c>
      <c r="DV23" s="784">
        <f>(DQ23*'8-Matrices'!$E$9)+('6a-EOCSCH_WtCalc'!DQ23*'8-Matrices'!$F$12)</f>
        <v>16078184.531099999</v>
      </c>
      <c r="DW23" s="785">
        <f>(DR23*'8-Matrices'!$F$9)+('6a-EOCSCH_WtCalc'!DR23*'8-Matrices'!$F$12)</f>
        <v>12385761.400999999</v>
      </c>
      <c r="DY23" s="76">
        <v>2</v>
      </c>
      <c r="DZ23" s="87" t="s">
        <v>79</v>
      </c>
      <c r="EA23" s="78">
        <f>'7a-EOCSCH_RawData'!$E$9</f>
        <v>27521</v>
      </c>
      <c r="EB23" s="78">
        <f>'7a-EOCSCH_RawData'!$F$9</f>
        <v>33528</v>
      </c>
      <c r="EC23" s="78">
        <f>'7a-EOCSCH_RawData'!$G$9</f>
        <v>16699.71</v>
      </c>
      <c r="EE23" s="81">
        <v>2</v>
      </c>
      <c r="EF23" s="784">
        <f>(EA23*'8-Matrices'!$D$9)+('6a-EOCSCH_WtCalc'!EA23*'8-Matrices'!$F$12)</f>
        <v>6041685.129999999</v>
      </c>
      <c r="EG23" s="784">
        <f>(EB23*'8-Matrices'!$E$9)+('6a-EOCSCH_WtCalc'!EB23*'8-Matrices'!$F$12)</f>
        <v>16084387.439999999</v>
      </c>
      <c r="EH23" s="785">
        <f>(EC23*'8-Matrices'!$F$9)+('6a-EOCSCH_WtCalc'!EC23*'8-Matrices'!$F$12)</f>
        <v>14931878.699399998</v>
      </c>
    </row>
    <row r="24" spans="1:138" x14ac:dyDescent="0.3">
      <c r="A24" s="1433"/>
      <c r="C24" s="75"/>
      <c r="D24" s="76">
        <v>3</v>
      </c>
      <c r="E24" s="87" t="s">
        <v>79</v>
      </c>
      <c r="F24" s="78">
        <v>12588</v>
      </c>
      <c r="G24" s="78">
        <v>23851.96</v>
      </c>
      <c r="H24" s="79">
        <v>7213.1</v>
      </c>
      <c r="I24" s="80"/>
      <c r="J24" s="81">
        <v>3</v>
      </c>
      <c r="K24" s="784">
        <f>(F24*'8-Matrices'!$D$10)+('6a-EOCSCH_WtCalc'!F24*'8-Matrices'!$F$12)</f>
        <v>4298676.12</v>
      </c>
      <c r="L24" s="784">
        <f>(G24*'8-Matrices'!$E$10)+('6a-EOCSCH_WtCalc'!G24*'8-Matrices'!$F$12)</f>
        <v>13074928.9132</v>
      </c>
      <c r="M24" s="785">
        <f>(H24*'8-Matrices'!$F$10)+('6a-EOCSCH_WtCalc'!H24*'8-Matrices'!$F$12)</f>
        <v>10221684.010000002</v>
      </c>
      <c r="N24" s="75"/>
      <c r="O24" s="76">
        <v>3</v>
      </c>
      <c r="P24" s="87" t="s">
        <v>79</v>
      </c>
      <c r="Q24" s="78">
        <v>12228</v>
      </c>
      <c r="R24" s="78">
        <v>23209.02</v>
      </c>
      <c r="S24" s="79">
        <v>7794.09</v>
      </c>
      <c r="T24" s="80"/>
      <c r="U24" s="81">
        <v>3</v>
      </c>
      <c r="V24" s="784">
        <f>(Q24*'8-Matrices'!$D$10)+('6a-EOCSCH_WtCalc'!Q24*'8-Matrices'!$F$12)</f>
        <v>4175739.7200000007</v>
      </c>
      <c r="W24" s="784">
        <f>(R24*'8-Matrices'!$E$10)+('6a-EOCSCH_WtCalc'!R24*'8-Matrices'!$F$12)</f>
        <v>12722488.4934</v>
      </c>
      <c r="X24" s="785">
        <f>(S24*'8-Matrices'!$F$10)+('6a-EOCSCH_WtCalc'!S24*'8-Matrices'!$F$12)</f>
        <v>11045004.938999999</v>
      </c>
      <c r="Y24" s="83"/>
      <c r="Z24" s="76">
        <v>3</v>
      </c>
      <c r="AA24" s="87" t="s">
        <v>79</v>
      </c>
      <c r="AB24" s="78">
        <v>12912.99</v>
      </c>
      <c r="AC24" s="78">
        <v>23481.06</v>
      </c>
      <c r="AD24" s="79">
        <v>7353.98</v>
      </c>
      <c r="AE24" s="83"/>
      <c r="AF24" s="81">
        <v>3</v>
      </c>
      <c r="AG24" s="784">
        <f>(AB24*'8-Matrices'!$D$10)+('6a-EOCSCH_WtCalc'!AB24*'8-Matrices'!$F$12)</f>
        <v>4409656.9550999999</v>
      </c>
      <c r="AH24" s="784">
        <f>(AC24*'8-Matrices'!$E$10)+('6a-EOCSCH_WtCalc'!AC24*'8-Matrices'!$F$12)</f>
        <v>12871612.660200002</v>
      </c>
      <c r="AI24" s="785">
        <f>(AD24*'8-Matrices'!$F$10)+('6a-EOCSCH_WtCalc'!AD24*'8-Matrices'!$F$12)</f>
        <v>10421325.057999998</v>
      </c>
      <c r="AK24" s="76">
        <v>3</v>
      </c>
      <c r="AL24" s="87" t="s">
        <v>79</v>
      </c>
      <c r="AM24" s="78">
        <v>13593</v>
      </c>
      <c r="AN24" s="78">
        <v>24544</v>
      </c>
      <c r="AO24" s="79">
        <v>6972.99</v>
      </c>
      <c r="AQ24" s="81">
        <v>3</v>
      </c>
      <c r="AR24" s="784">
        <f>(AM24*'8-Matrices'!$D$10)+('6a-EOCSCH_WtCalc'!AM24*'8-Matrices'!$F$12)</f>
        <v>4641873.57</v>
      </c>
      <c r="AS24" s="784">
        <f>(AN24*'8-Matrices'!$E$10)+('6a-EOCSCH_WtCalc'!AN24*'8-Matrices'!$F$12)</f>
        <v>13454284.48</v>
      </c>
      <c r="AT24" s="785">
        <f>(AO24*'8-Matrices'!$F$10)+('6a-EOCSCH_WtCalc'!AO24*'8-Matrices'!$F$12)</f>
        <v>9881424.1290000007</v>
      </c>
      <c r="AV24" s="76">
        <v>3</v>
      </c>
      <c r="AW24" s="87" t="s">
        <v>79</v>
      </c>
      <c r="AX24" s="78">
        <v>12914</v>
      </c>
      <c r="AY24" s="78">
        <v>23933.98</v>
      </c>
      <c r="AZ24" s="78">
        <v>7027.96</v>
      </c>
      <c r="BB24" s="81">
        <v>3</v>
      </c>
      <c r="BC24" s="784">
        <f>(AX24*'8-Matrices'!$D$10)+('6a-EOCSCH_WtCalc'!AX24*'8-Matrices'!$F$12)</f>
        <v>4410001.8600000003</v>
      </c>
      <c r="BD24" s="784">
        <f>(AY24*'8-Matrices'!$E$10)+('6a-EOCSCH_WtCalc'!AY24*'8-Matrices'!$F$12)</f>
        <v>13119889.8166</v>
      </c>
      <c r="BE24" s="785">
        <f>(AZ24*'8-Matrices'!$F$10)+('6a-EOCSCH_WtCalc'!AZ24*'8-Matrices'!$F$12)</f>
        <v>9959322.1160000004</v>
      </c>
      <c r="BG24" s="76">
        <v>3</v>
      </c>
      <c r="BH24" s="87" t="s">
        <v>79</v>
      </c>
      <c r="BI24" s="78">
        <v>12688</v>
      </c>
      <c r="BJ24" s="78">
        <v>22754.93</v>
      </c>
      <c r="BK24" s="78">
        <v>6795.13</v>
      </c>
      <c r="BL24" s="52"/>
      <c r="BM24" s="81">
        <v>3</v>
      </c>
      <c r="BN24" s="784">
        <f>(BI24*'8-Matrices'!$D$10)+('6a-EOCSCH_WtCalc'!BI24*'8-Matrices'!$F$12)</f>
        <v>4332825.12</v>
      </c>
      <c r="BO24" s="784">
        <f>(BJ24*'8-Matrices'!$E$10)+('6a-EOCSCH_WtCalc'!BJ24*'8-Matrices'!$F$12)</f>
        <v>12473569.978100002</v>
      </c>
      <c r="BP24" s="785">
        <f>(BK24*'8-Matrices'!$F$10)+('6a-EOCSCH_WtCalc'!BK24*'8-Matrices'!$F$12)</f>
        <v>9629378.7230000012</v>
      </c>
      <c r="BQ24" s="52"/>
      <c r="BR24" s="84">
        <v>3</v>
      </c>
      <c r="BS24" s="88" t="s">
        <v>79</v>
      </c>
      <c r="BT24" s="86">
        <v>12405</v>
      </c>
      <c r="BU24" s="86">
        <v>21133.01</v>
      </c>
      <c r="BV24" s="86">
        <v>6646.91</v>
      </c>
      <c r="BX24" s="81">
        <v>3</v>
      </c>
      <c r="BY24" s="784">
        <f>(BT24*'8-Matrices'!$D$10)+('6a-EOCSCH_WtCalc'!BT24*'8-Matrices'!$F$12)</f>
        <v>4236183.45</v>
      </c>
      <c r="BZ24" s="784">
        <f>(BU24*'8-Matrices'!$E$10)+('6a-EOCSCH_WtCalc'!BU24*'8-Matrices'!$F$12)</f>
        <v>11584482.091699999</v>
      </c>
      <c r="CA24" s="785">
        <f>(BV24*'8-Matrices'!$F$10)+('6a-EOCSCH_WtCalc'!BV24*'8-Matrices'!$F$12)</f>
        <v>9419336.1609999985</v>
      </c>
      <c r="CC24" s="76">
        <v>3</v>
      </c>
      <c r="CD24" s="87" t="s">
        <v>79</v>
      </c>
      <c r="CE24" s="78">
        <v>11486</v>
      </c>
      <c r="CF24" s="78">
        <v>20976.01</v>
      </c>
      <c r="CG24" s="78">
        <v>6568.93</v>
      </c>
      <c r="CH24" s="52"/>
      <c r="CI24" s="81">
        <v>3</v>
      </c>
      <c r="CJ24" s="784">
        <f>(CE24*'8-Matrices'!$D$10)+('6a-EOCSCH_WtCalc'!CE24*'8-Matrices'!$F$12)</f>
        <v>3922354.14</v>
      </c>
      <c r="CK24" s="784">
        <f>(CF24*'8-Matrices'!$E$10)+('6a-EOCSCH_WtCalc'!CF24*'8-Matrices'!$F$12)</f>
        <v>11498419.401699999</v>
      </c>
      <c r="CL24" s="785">
        <f>(CG24*'8-Matrices'!$F$10)+('6a-EOCSCH_WtCalc'!CG24*'8-Matrices'!$F$12)</f>
        <v>9308830.7029999997</v>
      </c>
      <c r="CN24" s="76">
        <v>3</v>
      </c>
      <c r="CO24" s="87" t="s">
        <v>79</v>
      </c>
      <c r="CP24" s="78">
        <v>8841</v>
      </c>
      <c r="CQ24" s="78">
        <v>20946.97</v>
      </c>
      <c r="CR24" s="78">
        <v>6214.92</v>
      </c>
      <c r="CT24" s="81">
        <v>3</v>
      </c>
      <c r="CU24" s="784">
        <f>(CP24*'8-Matrices'!$D$10)+('6a-EOCSCH_WtCalc'!CP24*'8-Matrices'!$F$12)</f>
        <v>3019113.09</v>
      </c>
      <c r="CV24" s="784">
        <f>(CQ24*'8-Matrices'!$E$10)+('6a-EOCSCH_WtCalc'!CQ24*'8-Matrices'!$F$12)</f>
        <v>11482500.544900002</v>
      </c>
      <c r="CW24" s="785">
        <f>(CR24*'8-Matrices'!$F$10)+('6a-EOCSCH_WtCalc'!CR24*'8-Matrices'!$F$12)</f>
        <v>8807163.1319999993</v>
      </c>
      <c r="CY24" s="82">
        <v>3922354</v>
      </c>
      <c r="CZ24" s="82">
        <v>11498419</v>
      </c>
      <c r="DA24" s="82">
        <v>9308831</v>
      </c>
      <c r="DC24" s="76">
        <v>3</v>
      </c>
      <c r="DD24" s="87" t="s">
        <v>79</v>
      </c>
      <c r="DE24" s="78">
        <v>9588</v>
      </c>
      <c r="DF24" s="78">
        <v>20644.009999999998</v>
      </c>
      <c r="DG24" s="78">
        <v>6565.89</v>
      </c>
      <c r="DI24" s="81">
        <v>3</v>
      </c>
      <c r="DJ24" s="784">
        <f>(DE24*'8-Matrices'!$D$10)+('6a-EOCSCH_WtCalc'!DE24*'8-Matrices'!$F$12)</f>
        <v>3274206.12</v>
      </c>
      <c r="DK24" s="784">
        <f>(DF24*'8-Matrices'!$E$10)+('6a-EOCSCH_WtCalc'!DF24*'8-Matrices'!$F$12)</f>
        <v>11316426.9617</v>
      </c>
      <c r="DL24" s="785">
        <f>(DG24*'8-Matrices'!$F$10)+('6a-EOCSCH_WtCalc'!DG24*'8-Matrices'!$F$12)</f>
        <v>9304522.7190000005</v>
      </c>
      <c r="DN24" s="76">
        <v>3</v>
      </c>
      <c r="DO24" s="87" t="s">
        <v>79</v>
      </c>
      <c r="DP24" s="78">
        <v>10757.95</v>
      </c>
      <c r="DQ24" s="78">
        <v>20199.97</v>
      </c>
      <c r="DR24" s="78">
        <v>6075</v>
      </c>
      <c r="DT24" s="81">
        <v>3</v>
      </c>
      <c r="DU24" s="784">
        <f>(DP24*'8-Matrices'!$D$10)+('6a-EOCSCH_WtCalc'!DP24*'8-Matrices'!$F$12)</f>
        <v>3673732.3455000008</v>
      </c>
      <c r="DV24" s="784">
        <f>(DQ24*'8-Matrices'!$E$10)+('6a-EOCSCH_WtCalc'!DQ24*'8-Matrices'!$F$12)</f>
        <v>11073017.554900002</v>
      </c>
      <c r="DW24" s="785">
        <f>(DR24*'8-Matrices'!$F$10)+('6a-EOCSCH_WtCalc'!DR24*'8-Matrices'!$F$12)</f>
        <v>8608882.5</v>
      </c>
      <c r="DY24" s="76">
        <v>3</v>
      </c>
      <c r="DZ24" s="87" t="s">
        <v>79</v>
      </c>
      <c r="EA24" s="78">
        <f>'7a-EOCSCH_RawData'!$E$10</f>
        <v>11509</v>
      </c>
      <c r="EB24" s="78">
        <f>'7a-EOCSCH_RawData'!$F$10</f>
        <v>20716.990000000002</v>
      </c>
      <c r="EC24" s="78">
        <f>'7a-EOCSCH_RawData'!$G$10</f>
        <v>6764.96</v>
      </c>
      <c r="EE24" s="81">
        <v>3</v>
      </c>
      <c r="EF24" s="784">
        <f>(EA24*'8-Matrices'!$D$10)+('6a-EOCSCH_WtCalc'!EA24*'8-Matrices'!$F$12)</f>
        <v>3930208.41</v>
      </c>
      <c r="EG24" s="784">
        <f>(EB24*'8-Matrices'!$E$10)+('6a-EOCSCH_WtCalc'!EB24*'8-Matrices'!$F$12)</f>
        <v>11356432.408300001</v>
      </c>
      <c r="EH24" s="785">
        <f>(EC24*'8-Matrices'!$F$10)+('6a-EOCSCH_WtCalc'!EC24*'8-Matrices'!$F$12)</f>
        <v>9586624.8159999996</v>
      </c>
    </row>
    <row r="25" spans="1:138" x14ac:dyDescent="0.3">
      <c r="A25" s="1433"/>
      <c r="C25" s="89"/>
      <c r="D25" s="1384" t="s">
        <v>50</v>
      </c>
      <c r="E25" s="1385"/>
      <c r="F25" s="90">
        <f>F24+F23+F22</f>
        <v>168249.595</v>
      </c>
      <c r="G25" s="90">
        <f>G24+G23+G22</f>
        <v>170853.91999999998</v>
      </c>
      <c r="H25" s="91">
        <f>H24+H23+H22</f>
        <v>47374.26</v>
      </c>
      <c r="I25" s="92"/>
      <c r="J25" s="93" t="s">
        <v>50</v>
      </c>
      <c r="K25" s="784">
        <f>K22+K23+K24</f>
        <v>30466665.265049998</v>
      </c>
      <c r="L25" s="784">
        <f>L22+L23+L24</f>
        <v>65612919.543999992</v>
      </c>
      <c r="M25" s="785">
        <f>M22+M23+M24</f>
        <v>39024670.114800006</v>
      </c>
      <c r="N25" s="89"/>
      <c r="O25" s="1384" t="s">
        <v>50</v>
      </c>
      <c r="P25" s="1385"/>
      <c r="Q25" s="90">
        <f>Q24+Q23+Q22</f>
        <v>158385.0423</v>
      </c>
      <c r="R25" s="90">
        <f>R24+R23+R22</f>
        <v>166418.16</v>
      </c>
      <c r="S25" s="91">
        <f>S24+S23+S22</f>
        <v>45829.17</v>
      </c>
      <c r="T25" s="92"/>
      <c r="U25" s="93" t="s">
        <v>50</v>
      </c>
      <c r="V25" s="784">
        <f>V22+V23+V24</f>
        <v>28764087.395841002</v>
      </c>
      <c r="W25" s="784">
        <f>W22+W23+W24</f>
        <v>63857319.991199993</v>
      </c>
      <c r="X25" s="785">
        <f>X22+X23+X24</f>
        <v>38457117.738199994</v>
      </c>
      <c r="Y25" s="83"/>
      <c r="Z25" s="1384" t="s">
        <v>50</v>
      </c>
      <c r="AA25" s="1385"/>
      <c r="AB25" s="90">
        <v>155059.65289999999</v>
      </c>
      <c r="AC25" s="90">
        <v>160564.20000000001</v>
      </c>
      <c r="AD25" s="91">
        <v>45050.229999999996</v>
      </c>
      <c r="AE25" s="83"/>
      <c r="AF25" s="93" t="s">
        <v>50</v>
      </c>
      <c r="AG25" s="784">
        <f>AG22+AG23+AG24</f>
        <v>28343534.121542998</v>
      </c>
      <c r="AH25" s="784">
        <f>AH22+AH23+AH24</f>
        <v>61543100.216400005</v>
      </c>
      <c r="AI25" s="785">
        <f>AI22+AI23+AI24</f>
        <v>37578461.508199997</v>
      </c>
      <c r="AK25" s="1384" t="s">
        <v>50</v>
      </c>
      <c r="AL25" s="1385"/>
      <c r="AM25" s="90">
        <f>AM24+AM23+AM22</f>
        <v>147529.9179</v>
      </c>
      <c r="AN25" s="90">
        <f>AN24+AN23+AN22</f>
        <v>155900.14000000001</v>
      </c>
      <c r="AO25" s="91">
        <f>AO24+AO23+AO22</f>
        <v>44150.94</v>
      </c>
      <c r="AQ25" s="93" t="s">
        <v>50</v>
      </c>
      <c r="AR25" s="784">
        <f>AR22+AR23+AR24</f>
        <v>27221099.700893</v>
      </c>
      <c r="AS25" s="784">
        <f>AS22+AS23+AS24</f>
        <v>60339736.393000007</v>
      </c>
      <c r="AT25" s="785">
        <f>AT22+AT23+AT24</f>
        <v>36658457.807599999</v>
      </c>
      <c r="AV25" s="1384" t="s">
        <v>50</v>
      </c>
      <c r="AW25" s="1385"/>
      <c r="AX25" s="90">
        <f>AX24+AX23+AX22</f>
        <v>146095.43530000001</v>
      </c>
      <c r="AY25" s="90">
        <f>AY24+AY23+AY22</f>
        <v>151056.06</v>
      </c>
      <c r="AZ25" s="91">
        <f>AZ24+AZ23+AZ22</f>
        <v>42661.320000000007</v>
      </c>
      <c r="BB25" s="93" t="s">
        <v>50</v>
      </c>
      <c r="BC25" s="784">
        <f>BC22+BC23+BC24</f>
        <v>26914689.322550997</v>
      </c>
      <c r="BD25" s="784">
        <f>BD22+BD23+BD24</f>
        <v>58783732.155400001</v>
      </c>
      <c r="BE25" s="785">
        <f>BE22+BE23+BE24</f>
        <v>35824308.373600006</v>
      </c>
      <c r="BG25" s="1384" t="s">
        <v>50</v>
      </c>
      <c r="BH25" s="1385"/>
      <c r="BI25" s="90">
        <f>BI24+BI23+BI22</f>
        <v>144206.0153</v>
      </c>
      <c r="BJ25" s="90">
        <f>BJ24+BJ23+BJ22</f>
        <v>149499.38</v>
      </c>
      <c r="BK25" s="91">
        <f>BK24+BK23+BK22</f>
        <v>40961.03</v>
      </c>
      <c r="BL25" s="52"/>
      <c r="BM25" s="93" t="s">
        <v>50</v>
      </c>
      <c r="BN25" s="784">
        <f>BN22+BN23+BN24</f>
        <v>26453270.251151003</v>
      </c>
      <c r="BO25" s="784">
        <f>BO22+BO23+BO24</f>
        <v>58107378.372199997</v>
      </c>
      <c r="BP25" s="785">
        <f>BP22+BP23+BP24</f>
        <v>34322703.595400006</v>
      </c>
      <c r="BQ25" s="52"/>
      <c r="BR25" s="1444" t="s">
        <v>50</v>
      </c>
      <c r="BS25" s="1445"/>
      <c r="BT25" s="94">
        <v>144226.8597</v>
      </c>
      <c r="BU25" s="94">
        <v>149738.56</v>
      </c>
      <c r="BV25" s="95">
        <v>40672.119999999995</v>
      </c>
      <c r="BX25" s="93" t="s">
        <v>50</v>
      </c>
      <c r="BY25" s="784">
        <f>BY22+BY23+BY24</f>
        <v>26311182.210099</v>
      </c>
      <c r="BZ25" s="784">
        <f>BZ22+BZ23+BZ24</f>
        <v>58019803.137199998</v>
      </c>
      <c r="CA25" s="785">
        <f>CA22+CA23+CA24</f>
        <v>34136730.505599998</v>
      </c>
      <c r="CC25" s="1384" t="s">
        <v>50</v>
      </c>
      <c r="CD25" s="1385"/>
      <c r="CE25" s="90">
        <v>143739.5</v>
      </c>
      <c r="CF25" s="90">
        <v>155733.46</v>
      </c>
      <c r="CG25" s="91">
        <v>41939.75</v>
      </c>
      <c r="CH25" s="52"/>
      <c r="CI25" s="93" t="s">
        <v>50</v>
      </c>
      <c r="CJ25" s="784">
        <f>CJ22+CJ23+CJ24</f>
        <v>25952313.805</v>
      </c>
      <c r="CK25" s="784">
        <f>CK22+CK23+CK24</f>
        <v>60215862.288999997</v>
      </c>
      <c r="CL25" s="785">
        <f>CL22+CL23+CL24</f>
        <v>35107207.102600001</v>
      </c>
      <c r="CN25" s="1384" t="s">
        <v>50</v>
      </c>
      <c r="CO25" s="1385"/>
      <c r="CP25" s="90">
        <f>SUM(CP22:CP24)</f>
        <v>134651.0006</v>
      </c>
      <c r="CQ25" s="90">
        <f>SUM(CQ22:CQ24)</f>
        <v>150962.56</v>
      </c>
      <c r="CR25" s="91">
        <f>SUM(CR22:CR24)</f>
        <v>41984.74</v>
      </c>
      <c r="CT25" s="93" t="s">
        <v>50</v>
      </c>
      <c r="CU25" s="784">
        <f>CU22+CU23+CU24</f>
        <v>23949770.182202</v>
      </c>
      <c r="CV25" s="784">
        <f>CV22+CV23+CV24</f>
        <v>58378173.521200001</v>
      </c>
      <c r="CW25" s="785">
        <f>CW22+CW23+CW24</f>
        <v>34988990.287599996</v>
      </c>
      <c r="CY25" s="82">
        <v>25952313</v>
      </c>
      <c r="CZ25" s="82">
        <v>60215862</v>
      </c>
      <c r="DA25" s="82">
        <v>35107208</v>
      </c>
      <c r="DC25" s="1384" t="s">
        <v>50</v>
      </c>
      <c r="DD25" s="1385"/>
      <c r="DE25" s="90">
        <f>SUM(DE22:DE24)</f>
        <v>145270.51869999999</v>
      </c>
      <c r="DF25" s="90">
        <f>SUM(DF22:DF24)</f>
        <v>150650.37</v>
      </c>
      <c r="DG25" s="91">
        <f>SUM(DG22:DG24)</f>
        <v>42521.74</v>
      </c>
      <c r="DI25" s="93" t="s">
        <v>50</v>
      </c>
      <c r="DJ25" s="784">
        <f>DJ22+DJ23+DJ24</f>
        <v>25766691.350029003</v>
      </c>
      <c r="DK25" s="784">
        <f>DK22+DK23+DK24</f>
        <v>57771092.675300002</v>
      </c>
      <c r="DL25" s="785">
        <f>DL22+DL23+DL24</f>
        <v>35896200.236400001</v>
      </c>
      <c r="DN25" s="1384" t="s">
        <v>50</v>
      </c>
      <c r="DO25" s="1385"/>
      <c r="DP25" s="90">
        <v>161095.39000000001</v>
      </c>
      <c r="DQ25" s="90">
        <v>153390.48000000001</v>
      </c>
      <c r="DR25" s="91">
        <v>42756.15</v>
      </c>
      <c r="DT25" s="93" t="s">
        <v>50</v>
      </c>
      <c r="DU25" s="784">
        <f>DU22+DU23+DU24</f>
        <v>28569780.557300001</v>
      </c>
      <c r="DV25" s="784">
        <f>DV22+DV23+DV24</f>
        <v>58426364.894800007</v>
      </c>
      <c r="DW25" s="785">
        <f>DW22+DW23+DW24</f>
        <v>35957227.081</v>
      </c>
      <c r="DY25" s="1384" t="s">
        <v>50</v>
      </c>
      <c r="DZ25" s="1385"/>
      <c r="EA25" s="90">
        <f>SUM(EA22:EA24)</f>
        <v>168943.519</v>
      </c>
      <c r="EB25" s="90">
        <f>SUM(EB22:EB24)</f>
        <v>157814.54999999999</v>
      </c>
      <c r="EC25" s="91">
        <f>SUM(EC22:EC24)</f>
        <v>47238.719999999994</v>
      </c>
      <c r="EE25" s="93" t="s">
        <v>50</v>
      </c>
      <c r="EF25" s="784">
        <f>EF22+EF23+EF24</f>
        <v>29935704.004730001</v>
      </c>
      <c r="EG25" s="784">
        <f>EG22+EG23+EG24</f>
        <v>59937840.689500004</v>
      </c>
      <c r="EH25" s="785">
        <f>EH22+EH23+EH24</f>
        <v>40100491.366399996</v>
      </c>
    </row>
    <row r="26" spans="1:138" ht="15" customHeight="1" thickBot="1" x14ac:dyDescent="0.35">
      <c r="A26" s="1434"/>
      <c r="C26" s="89"/>
      <c r="D26" s="96"/>
      <c r="E26" s="97"/>
      <c r="F26" s="98" t="s">
        <v>80</v>
      </c>
      <c r="G26" s="98"/>
      <c r="H26" s="99">
        <f>SUM(F25:H25)</f>
        <v>386477.77500000002</v>
      </c>
      <c r="I26" s="100"/>
      <c r="J26" s="793"/>
      <c r="K26" s="794" t="s">
        <v>81</v>
      </c>
      <c r="L26" s="786"/>
      <c r="M26" s="787">
        <f>SUM(K25:M25)</f>
        <v>135104254.92385</v>
      </c>
      <c r="N26" s="89"/>
      <c r="O26" s="96"/>
      <c r="P26" s="97"/>
      <c r="Q26" s="98" t="s">
        <v>80</v>
      </c>
      <c r="R26" s="98"/>
      <c r="S26" s="99">
        <f>SUM(Q25:S25)</f>
        <v>370632.37229999999</v>
      </c>
      <c r="T26" s="100"/>
      <c r="U26" s="793"/>
      <c r="V26" s="794" t="s">
        <v>81</v>
      </c>
      <c r="W26" s="786"/>
      <c r="X26" s="787">
        <f>SUM(V25:X25)</f>
        <v>131078525.125241</v>
      </c>
      <c r="Y26" s="101"/>
      <c r="Z26" s="96"/>
      <c r="AA26" s="97"/>
      <c r="AB26" s="98" t="s">
        <v>80</v>
      </c>
      <c r="AC26" s="98"/>
      <c r="AD26" s="99">
        <v>360674.08289999998</v>
      </c>
      <c r="AE26" s="101"/>
      <c r="AF26" s="793"/>
      <c r="AG26" s="794" t="s">
        <v>81</v>
      </c>
      <c r="AH26" s="786"/>
      <c r="AI26" s="787">
        <f>SUM(AG25:AI25)</f>
        <v>127465095.84614301</v>
      </c>
      <c r="AK26" s="96"/>
      <c r="AL26" s="97"/>
      <c r="AM26" s="98" t="s">
        <v>80</v>
      </c>
      <c r="AN26" s="98"/>
      <c r="AO26" s="99">
        <f>SUM(AM25:AO25)</f>
        <v>347580.99790000002</v>
      </c>
      <c r="AQ26" s="793"/>
      <c r="AR26" s="794" t="s">
        <v>81</v>
      </c>
      <c r="AS26" s="786"/>
      <c r="AT26" s="787">
        <f>SUM(AR25:AT25)</f>
        <v>124219293.90149301</v>
      </c>
      <c r="AV26" s="96"/>
      <c r="AW26" s="97"/>
      <c r="AX26" s="98" t="s">
        <v>80</v>
      </c>
      <c r="AY26" s="98"/>
      <c r="AZ26" s="99">
        <f>SUM(AX25:AZ25)</f>
        <v>339812.81530000002</v>
      </c>
      <c r="BB26" s="793"/>
      <c r="BC26" s="794" t="s">
        <v>81</v>
      </c>
      <c r="BD26" s="786"/>
      <c r="BE26" s="787">
        <f>SUM(BC25:BE25)</f>
        <v>121522729.851551</v>
      </c>
      <c r="BG26" s="96"/>
      <c r="BH26" s="97"/>
      <c r="BI26" s="98" t="s">
        <v>80</v>
      </c>
      <c r="BJ26" s="98"/>
      <c r="BK26" s="99">
        <f>SUM(BI25:BK25)</f>
        <v>334666.4253</v>
      </c>
      <c r="BL26" s="52"/>
      <c r="BM26" s="793"/>
      <c r="BN26" s="794" t="s">
        <v>81</v>
      </c>
      <c r="BO26" s="786"/>
      <c r="BP26" s="787">
        <f>SUM(BN25:BP25)</f>
        <v>118883352.21875101</v>
      </c>
      <c r="BQ26" s="52"/>
      <c r="BR26" s="102"/>
      <c r="BS26" s="103"/>
      <c r="BT26" s="104" t="s">
        <v>80</v>
      </c>
      <c r="BU26" s="104"/>
      <c r="BV26" s="105">
        <v>334637.53969999996</v>
      </c>
      <c r="BX26" s="793"/>
      <c r="BY26" s="794" t="s">
        <v>81</v>
      </c>
      <c r="BZ26" s="786"/>
      <c r="CA26" s="787">
        <f>SUM(BY25:CA25)</f>
        <v>118467715.85289899</v>
      </c>
      <c r="CC26" s="96"/>
      <c r="CD26" s="97"/>
      <c r="CE26" s="98" t="s">
        <v>80</v>
      </c>
      <c r="CF26" s="98"/>
      <c r="CG26" s="99">
        <v>341412.71</v>
      </c>
      <c r="CH26" s="52"/>
      <c r="CI26" s="793"/>
      <c r="CJ26" s="794" t="s">
        <v>81</v>
      </c>
      <c r="CK26" s="786"/>
      <c r="CL26" s="787">
        <f>SUM(CJ25:CL25)</f>
        <v>121275383.19659999</v>
      </c>
      <c r="CN26" s="96"/>
      <c r="CO26" s="97"/>
      <c r="CP26" s="98" t="s">
        <v>80</v>
      </c>
      <c r="CQ26" s="98"/>
      <c r="CR26" s="99">
        <f>SUM(CP25:CR25)</f>
        <v>327598.30059999996</v>
      </c>
      <c r="CT26" s="793"/>
      <c r="CU26" s="794" t="s">
        <v>81</v>
      </c>
      <c r="CV26" s="786"/>
      <c r="CW26" s="787">
        <f>SUM(CU25:CW25)</f>
        <v>117316933.99100199</v>
      </c>
      <c r="CY26" s="82" t="s">
        <v>81</v>
      </c>
      <c r="CZ26" s="82"/>
      <c r="DA26" s="82">
        <v>121275383</v>
      </c>
      <c r="DC26" s="96"/>
      <c r="DD26" s="97"/>
      <c r="DE26" s="98" t="s">
        <v>80</v>
      </c>
      <c r="DF26" s="98"/>
      <c r="DG26" s="99">
        <f>SUM(DE25:DG25)</f>
        <v>338442.6287</v>
      </c>
      <c r="DI26" s="793"/>
      <c r="DJ26" s="794" t="s">
        <v>81</v>
      </c>
      <c r="DK26" s="786"/>
      <c r="DL26" s="787">
        <f>SUM(DJ25:DL25)</f>
        <v>119433984.261729</v>
      </c>
      <c r="DN26" s="96"/>
      <c r="DO26" s="97"/>
      <c r="DP26" s="98" t="s">
        <v>80</v>
      </c>
      <c r="DQ26" s="98"/>
      <c r="DR26" s="99">
        <v>357242.02</v>
      </c>
      <c r="DT26" s="793"/>
      <c r="DU26" s="794" t="s">
        <v>81</v>
      </c>
      <c r="DV26" s="786"/>
      <c r="DW26" s="787">
        <f>SUM(DU25:DW25)</f>
        <v>122953372.53310001</v>
      </c>
      <c r="DY26" s="96"/>
      <c r="DZ26" s="97"/>
      <c r="EA26" s="98" t="s">
        <v>80</v>
      </c>
      <c r="EB26" s="98"/>
      <c r="EC26" s="99">
        <f>SUM(EA25:EC25)</f>
        <v>373996.78899999999</v>
      </c>
      <c r="EE26" s="793"/>
      <c r="EF26" s="794" t="s">
        <v>81</v>
      </c>
      <c r="EG26" s="786"/>
      <c r="EH26" s="787">
        <f>SUM(EF25:EH25)</f>
        <v>129974036.06062999</v>
      </c>
    </row>
    <row r="27" spans="1:138" ht="16.5" thickBot="1" x14ac:dyDescent="0.35">
      <c r="J27" s="106"/>
      <c r="K27" s="106"/>
      <c r="L27" s="106"/>
      <c r="M27" s="106"/>
      <c r="U27" s="106"/>
      <c r="V27" s="106"/>
      <c r="W27" s="106"/>
      <c r="X27" s="106"/>
      <c r="Y27" s="106"/>
      <c r="AE27" s="106"/>
      <c r="AF27" s="106"/>
      <c r="AG27" s="106"/>
      <c r="AH27" s="106"/>
      <c r="AI27" s="106"/>
      <c r="AQ27" s="106"/>
      <c r="AR27" s="106"/>
      <c r="AS27" s="106"/>
      <c r="AT27" s="106"/>
      <c r="BB27" s="106"/>
      <c r="BC27" s="106"/>
      <c r="BD27" s="106"/>
      <c r="BE27" s="106"/>
      <c r="BL27" s="52"/>
      <c r="BM27" s="106"/>
      <c r="BN27" s="106"/>
      <c r="BO27" s="106"/>
      <c r="BP27" s="106"/>
      <c r="BQ27" s="52"/>
      <c r="BX27" s="106"/>
      <c r="BY27" s="106"/>
      <c r="BZ27" s="106"/>
      <c r="CA27" s="106"/>
      <c r="CH27" s="52"/>
      <c r="CI27" s="106"/>
      <c r="CJ27" s="106"/>
      <c r="CK27" s="106"/>
      <c r="CL27" s="106"/>
      <c r="CT27" s="106"/>
      <c r="CU27" s="106"/>
      <c r="CV27" s="106"/>
      <c r="CW27" s="106"/>
      <c r="CY27" s="109"/>
      <c r="CZ27" s="109"/>
      <c r="DA27" s="109"/>
      <c r="DI27" s="106"/>
      <c r="DJ27" s="106"/>
      <c r="DK27" s="106"/>
      <c r="DL27" s="106"/>
      <c r="DT27" s="106"/>
      <c r="DU27" s="106"/>
      <c r="DV27" s="106"/>
      <c r="DW27" s="106"/>
      <c r="EE27" s="106"/>
      <c r="EF27" s="106"/>
      <c r="EG27" s="106"/>
      <c r="EH27" s="106"/>
    </row>
    <row r="28" spans="1:138" x14ac:dyDescent="0.3">
      <c r="A28" s="1432" t="s">
        <v>83</v>
      </c>
      <c r="C28" s="57"/>
      <c r="D28" s="58" t="s">
        <v>74</v>
      </c>
      <c r="E28" s="59"/>
      <c r="F28" s="1378" t="s">
        <v>75</v>
      </c>
      <c r="G28" s="1379"/>
      <c r="H28" s="1380"/>
      <c r="I28" s="60"/>
      <c r="J28" s="788"/>
      <c r="K28" s="1381" t="s">
        <v>75</v>
      </c>
      <c r="L28" s="1382"/>
      <c r="M28" s="1383"/>
      <c r="N28" s="57"/>
      <c r="O28" s="58" t="s">
        <v>74</v>
      </c>
      <c r="P28" s="59"/>
      <c r="Q28" s="1378" t="s">
        <v>75</v>
      </c>
      <c r="R28" s="1379"/>
      <c r="S28" s="1380"/>
      <c r="T28" s="60"/>
      <c r="U28" s="788"/>
      <c r="V28" s="1381" t="s">
        <v>75</v>
      </c>
      <c r="W28" s="1382"/>
      <c r="X28" s="1383"/>
      <c r="Y28" s="61"/>
      <c r="Z28" s="58" t="s">
        <v>74</v>
      </c>
      <c r="AA28" s="59"/>
      <c r="AB28" s="1378" t="s">
        <v>75</v>
      </c>
      <c r="AC28" s="1379"/>
      <c r="AD28" s="1380"/>
      <c r="AE28" s="61"/>
      <c r="AF28" s="788"/>
      <c r="AG28" s="1381" t="s">
        <v>75</v>
      </c>
      <c r="AH28" s="1382"/>
      <c r="AI28" s="1383"/>
      <c r="AK28" s="58" t="s">
        <v>74</v>
      </c>
      <c r="AL28" s="59"/>
      <c r="AM28" s="1378" t="s">
        <v>75</v>
      </c>
      <c r="AN28" s="1379"/>
      <c r="AO28" s="1380"/>
      <c r="AQ28" s="788"/>
      <c r="AR28" s="1381" t="s">
        <v>75</v>
      </c>
      <c r="AS28" s="1382"/>
      <c r="AT28" s="1383"/>
      <c r="AV28" s="58" t="s">
        <v>74</v>
      </c>
      <c r="AW28" s="59"/>
      <c r="AX28" s="1378" t="s">
        <v>75</v>
      </c>
      <c r="AY28" s="1379"/>
      <c r="AZ28" s="1380"/>
      <c r="BB28" s="788"/>
      <c r="BC28" s="1381" t="s">
        <v>75</v>
      </c>
      <c r="BD28" s="1382"/>
      <c r="BE28" s="1383"/>
      <c r="BG28" s="58" t="s">
        <v>74</v>
      </c>
      <c r="BH28" s="59"/>
      <c r="BI28" s="1378" t="s">
        <v>75</v>
      </c>
      <c r="BJ28" s="1379"/>
      <c r="BK28" s="1380"/>
      <c r="BL28" s="52"/>
      <c r="BM28" s="788"/>
      <c r="BN28" s="1381" t="s">
        <v>75</v>
      </c>
      <c r="BO28" s="1382"/>
      <c r="BP28" s="1383"/>
      <c r="BQ28" s="52"/>
      <c r="BR28" s="62" t="s">
        <v>74</v>
      </c>
      <c r="BS28" s="63"/>
      <c r="BT28" s="1441" t="s">
        <v>75</v>
      </c>
      <c r="BU28" s="1442"/>
      <c r="BV28" s="1443"/>
      <c r="BX28" s="788"/>
      <c r="BY28" s="1381" t="s">
        <v>75</v>
      </c>
      <c r="BZ28" s="1382"/>
      <c r="CA28" s="1383"/>
      <c r="CC28" s="58" t="s">
        <v>74</v>
      </c>
      <c r="CD28" s="59"/>
      <c r="CE28" s="1378" t="s">
        <v>75</v>
      </c>
      <c r="CF28" s="1379"/>
      <c r="CG28" s="1380"/>
      <c r="CH28" s="52"/>
      <c r="CI28" s="788"/>
      <c r="CJ28" s="1381" t="s">
        <v>75</v>
      </c>
      <c r="CK28" s="1382"/>
      <c r="CL28" s="1383"/>
      <c r="CN28" s="58" t="s">
        <v>74</v>
      </c>
      <c r="CO28" s="59"/>
      <c r="CP28" s="1378" t="s">
        <v>75</v>
      </c>
      <c r="CQ28" s="1379"/>
      <c r="CR28" s="1380"/>
      <c r="CT28" s="788"/>
      <c r="CU28" s="1381" t="s">
        <v>75</v>
      </c>
      <c r="CV28" s="1382"/>
      <c r="CW28" s="1383"/>
      <c r="CY28" s="82" t="s">
        <v>75</v>
      </c>
      <c r="CZ28" s="82"/>
      <c r="DA28" s="82"/>
      <c r="DC28" s="58" t="s">
        <v>74</v>
      </c>
      <c r="DD28" s="59"/>
      <c r="DE28" s="1378" t="s">
        <v>75</v>
      </c>
      <c r="DF28" s="1379"/>
      <c r="DG28" s="1380"/>
      <c r="DI28" s="788"/>
      <c r="DJ28" s="1381" t="s">
        <v>75</v>
      </c>
      <c r="DK28" s="1382"/>
      <c r="DL28" s="1383"/>
      <c r="DN28" s="58" t="s">
        <v>74</v>
      </c>
      <c r="DO28" s="59"/>
      <c r="DP28" s="1378" t="s">
        <v>75</v>
      </c>
      <c r="DQ28" s="1379"/>
      <c r="DR28" s="1380"/>
      <c r="DT28" s="788"/>
      <c r="DU28" s="1381" t="s">
        <v>75</v>
      </c>
      <c r="DV28" s="1382"/>
      <c r="DW28" s="1383"/>
      <c r="DY28" s="58" t="s">
        <v>74</v>
      </c>
      <c r="DZ28" s="59"/>
      <c r="EA28" s="1378" t="s">
        <v>75</v>
      </c>
      <c r="EB28" s="1379"/>
      <c r="EC28" s="1380"/>
      <c r="EE28" s="788"/>
      <c r="EF28" s="1381" t="s">
        <v>75</v>
      </c>
      <c r="EG28" s="1382"/>
      <c r="EH28" s="1383"/>
    </row>
    <row r="29" spans="1:138" x14ac:dyDescent="0.3">
      <c r="A29" s="1433"/>
      <c r="C29" s="64"/>
      <c r="D29" s="65" t="s">
        <v>74</v>
      </c>
      <c r="E29" s="66"/>
      <c r="F29" s="67" t="s">
        <v>76</v>
      </c>
      <c r="G29" s="68" t="s">
        <v>77</v>
      </c>
      <c r="H29" s="69" t="s">
        <v>78</v>
      </c>
      <c r="I29" s="61"/>
      <c r="J29" s="789" t="s">
        <v>74</v>
      </c>
      <c r="K29" s="790" t="s">
        <v>76</v>
      </c>
      <c r="L29" s="791" t="s">
        <v>77</v>
      </c>
      <c r="M29" s="792" t="s">
        <v>78</v>
      </c>
      <c r="N29" s="64"/>
      <c r="O29" s="65" t="s">
        <v>74</v>
      </c>
      <c r="P29" s="66"/>
      <c r="Q29" s="67" t="s">
        <v>76</v>
      </c>
      <c r="R29" s="68" t="s">
        <v>77</v>
      </c>
      <c r="S29" s="69" t="s">
        <v>78</v>
      </c>
      <c r="T29" s="61"/>
      <c r="U29" s="789" t="s">
        <v>74</v>
      </c>
      <c r="V29" s="790" t="s">
        <v>76</v>
      </c>
      <c r="W29" s="791" t="s">
        <v>77</v>
      </c>
      <c r="X29" s="792" t="s">
        <v>78</v>
      </c>
      <c r="Y29" s="61"/>
      <c r="Z29" s="65" t="s">
        <v>74</v>
      </c>
      <c r="AA29" s="66"/>
      <c r="AB29" s="67" t="s">
        <v>76</v>
      </c>
      <c r="AC29" s="68" t="s">
        <v>77</v>
      </c>
      <c r="AD29" s="69" t="s">
        <v>78</v>
      </c>
      <c r="AE29" s="61"/>
      <c r="AF29" s="789" t="s">
        <v>74</v>
      </c>
      <c r="AG29" s="790" t="s">
        <v>76</v>
      </c>
      <c r="AH29" s="791" t="s">
        <v>77</v>
      </c>
      <c r="AI29" s="792" t="s">
        <v>78</v>
      </c>
      <c r="AK29" s="65" t="s">
        <v>74</v>
      </c>
      <c r="AL29" s="66"/>
      <c r="AM29" s="67" t="s">
        <v>76</v>
      </c>
      <c r="AN29" s="68" t="s">
        <v>77</v>
      </c>
      <c r="AO29" s="69" t="s">
        <v>78</v>
      </c>
      <c r="AQ29" s="789" t="s">
        <v>74</v>
      </c>
      <c r="AR29" s="790" t="s">
        <v>76</v>
      </c>
      <c r="AS29" s="791" t="s">
        <v>77</v>
      </c>
      <c r="AT29" s="792" t="s">
        <v>78</v>
      </c>
      <c r="AV29" s="65" t="s">
        <v>74</v>
      </c>
      <c r="AW29" s="66"/>
      <c r="AX29" s="67" t="s">
        <v>76</v>
      </c>
      <c r="AY29" s="68" t="s">
        <v>77</v>
      </c>
      <c r="AZ29" s="69" t="s">
        <v>78</v>
      </c>
      <c r="BB29" s="789" t="s">
        <v>74</v>
      </c>
      <c r="BC29" s="790" t="s">
        <v>76</v>
      </c>
      <c r="BD29" s="791" t="s">
        <v>77</v>
      </c>
      <c r="BE29" s="792" t="s">
        <v>78</v>
      </c>
      <c r="BG29" s="65" t="s">
        <v>74</v>
      </c>
      <c r="BH29" s="66"/>
      <c r="BI29" s="67" t="s">
        <v>76</v>
      </c>
      <c r="BJ29" s="68" t="s">
        <v>77</v>
      </c>
      <c r="BK29" s="69" t="s">
        <v>78</v>
      </c>
      <c r="BL29" s="52"/>
      <c r="BM29" s="789" t="s">
        <v>74</v>
      </c>
      <c r="BN29" s="790" t="s">
        <v>76</v>
      </c>
      <c r="BO29" s="791" t="s">
        <v>77</v>
      </c>
      <c r="BP29" s="792" t="s">
        <v>78</v>
      </c>
      <c r="BQ29" s="52"/>
      <c r="BR29" s="70" t="s">
        <v>74</v>
      </c>
      <c r="BS29" s="108"/>
      <c r="BT29" s="72" t="s">
        <v>76</v>
      </c>
      <c r="BU29" s="73" t="s">
        <v>77</v>
      </c>
      <c r="BV29" s="74" t="s">
        <v>78</v>
      </c>
      <c r="BX29" s="789" t="s">
        <v>74</v>
      </c>
      <c r="BY29" s="790" t="s">
        <v>76</v>
      </c>
      <c r="BZ29" s="791" t="s">
        <v>77</v>
      </c>
      <c r="CA29" s="792" t="s">
        <v>78</v>
      </c>
      <c r="CC29" s="65" t="s">
        <v>74</v>
      </c>
      <c r="CD29" s="66"/>
      <c r="CE29" s="67" t="s">
        <v>76</v>
      </c>
      <c r="CF29" s="68" t="s">
        <v>77</v>
      </c>
      <c r="CG29" s="69" t="s">
        <v>78</v>
      </c>
      <c r="CH29" s="52"/>
      <c r="CI29" s="789" t="s">
        <v>74</v>
      </c>
      <c r="CJ29" s="790" t="s">
        <v>76</v>
      </c>
      <c r="CK29" s="791" t="s">
        <v>77</v>
      </c>
      <c r="CL29" s="792" t="s">
        <v>78</v>
      </c>
      <c r="CN29" s="65" t="s">
        <v>74</v>
      </c>
      <c r="CO29" s="66"/>
      <c r="CP29" s="67" t="s">
        <v>76</v>
      </c>
      <c r="CQ29" s="68" t="s">
        <v>77</v>
      </c>
      <c r="CR29" s="69" t="s">
        <v>78</v>
      </c>
      <c r="CT29" s="789" t="s">
        <v>74</v>
      </c>
      <c r="CU29" s="790" t="s">
        <v>76</v>
      </c>
      <c r="CV29" s="791" t="s">
        <v>77</v>
      </c>
      <c r="CW29" s="792" t="s">
        <v>78</v>
      </c>
      <c r="CY29" s="82" t="s">
        <v>76</v>
      </c>
      <c r="CZ29" s="82" t="s">
        <v>77</v>
      </c>
      <c r="DA29" s="82" t="s">
        <v>78</v>
      </c>
      <c r="DC29" s="65" t="s">
        <v>74</v>
      </c>
      <c r="DD29" s="66"/>
      <c r="DE29" s="67" t="s">
        <v>76</v>
      </c>
      <c r="DF29" s="68" t="s">
        <v>77</v>
      </c>
      <c r="DG29" s="69" t="s">
        <v>78</v>
      </c>
      <c r="DI29" s="789" t="s">
        <v>74</v>
      </c>
      <c r="DJ29" s="790" t="s">
        <v>76</v>
      </c>
      <c r="DK29" s="791" t="s">
        <v>77</v>
      </c>
      <c r="DL29" s="792" t="s">
        <v>78</v>
      </c>
      <c r="DN29" s="65" t="s">
        <v>74</v>
      </c>
      <c r="DO29" s="66"/>
      <c r="DP29" s="67" t="s">
        <v>76</v>
      </c>
      <c r="DQ29" s="68" t="s">
        <v>77</v>
      </c>
      <c r="DR29" s="69" t="s">
        <v>78</v>
      </c>
      <c r="DT29" s="789" t="s">
        <v>74</v>
      </c>
      <c r="DU29" s="790" t="s">
        <v>76</v>
      </c>
      <c r="DV29" s="791" t="s">
        <v>77</v>
      </c>
      <c r="DW29" s="792" t="s">
        <v>78</v>
      </c>
      <c r="DY29" s="65" t="s">
        <v>74</v>
      </c>
      <c r="DZ29" s="66"/>
      <c r="EA29" s="67" t="s">
        <v>76</v>
      </c>
      <c r="EB29" s="68" t="s">
        <v>77</v>
      </c>
      <c r="EC29" s="69" t="s">
        <v>78</v>
      </c>
      <c r="EE29" s="789" t="s">
        <v>74</v>
      </c>
      <c r="EF29" s="790" t="s">
        <v>76</v>
      </c>
      <c r="EG29" s="791" t="s">
        <v>77</v>
      </c>
      <c r="EH29" s="792" t="s">
        <v>78</v>
      </c>
    </row>
    <row r="30" spans="1:138" x14ac:dyDescent="0.3">
      <c r="A30" s="1433"/>
      <c r="C30" s="75"/>
      <c r="D30" s="76">
        <v>1</v>
      </c>
      <c r="E30" s="77" t="s">
        <v>79</v>
      </c>
      <c r="F30" s="220">
        <v>248745.97029999999</v>
      </c>
      <c r="G30" s="220">
        <v>172781.83</v>
      </c>
      <c r="H30" s="221">
        <v>54402.61</v>
      </c>
      <c r="I30" s="80"/>
      <c r="J30" s="81">
        <v>1</v>
      </c>
      <c r="K30" s="784">
        <f>(F30*'8-Matrices'!$D$8)+('6a-EOCSCH_WtCalc'!F30*'8-Matrices'!$F$12)</f>
        <v>38224793.256000996</v>
      </c>
      <c r="L30" s="784">
        <f>(G30*'8-Matrices'!$E$8)+('6a-EOCSCH_WtCalc'!G30*'8-Matrices'!$F$12)</f>
        <v>54213754.799099997</v>
      </c>
      <c r="M30" s="785">
        <f>(H30*'8-Matrices'!$F$8)+('6a-EOCSCH_WtCalc'!H30*'8-Matrices'!$F$12)</f>
        <v>35656558.646200001</v>
      </c>
      <c r="N30" s="75"/>
      <c r="O30" s="76">
        <v>1</v>
      </c>
      <c r="P30" s="77" t="s">
        <v>79</v>
      </c>
      <c r="Q30" s="78">
        <v>235483.02</v>
      </c>
      <c r="R30" s="78">
        <v>174834.351</v>
      </c>
      <c r="S30" s="79">
        <v>49981.78</v>
      </c>
      <c r="T30" s="80"/>
      <c r="U30" s="81">
        <v>1</v>
      </c>
      <c r="V30" s="784">
        <f>(Q30*'8-Matrices'!$D$8)+('6a-EOCSCH_WtCalc'!Q30*'8-Matrices'!$F$12)</f>
        <v>36186675.683399998</v>
      </c>
      <c r="W30" s="784">
        <f>(R30*'8-Matrices'!$E$8)+('6a-EOCSCH_WtCalc'!R30*'8-Matrices'!$F$12)</f>
        <v>54857774.313269995</v>
      </c>
      <c r="X30" s="785">
        <f>(S30*'8-Matrices'!$F$8)+('6a-EOCSCH_WtCalc'!S30*'8-Matrices'!$F$12)</f>
        <v>32759058.2476</v>
      </c>
      <c r="Y30" s="83"/>
      <c r="Z30" s="76">
        <v>1</v>
      </c>
      <c r="AA30" s="77" t="s">
        <v>79</v>
      </c>
      <c r="AB30" s="78">
        <v>228413.03</v>
      </c>
      <c r="AC30" s="78">
        <v>175384.47</v>
      </c>
      <c r="AD30" s="79">
        <v>51884.24</v>
      </c>
      <c r="AE30" s="83"/>
      <c r="AF30" s="81">
        <v>1</v>
      </c>
      <c r="AG30" s="784">
        <f>(AB30*'8-Matrices'!$D$8)+('6a-EOCSCH_WtCalc'!AB30*'8-Matrices'!$F$12)</f>
        <v>35100230.320100002</v>
      </c>
      <c r="AH30" s="784">
        <f>(AC30*'8-Matrices'!$E$8)+('6a-EOCSCH_WtCalc'!AC30*'8-Matrices'!$F$12)</f>
        <v>55030385.151900001</v>
      </c>
      <c r="AI30" s="785">
        <f>(AD30*'8-Matrices'!$F$8)+('6a-EOCSCH_WtCalc'!AD30*'8-Matrices'!$F$12)</f>
        <v>34005968.580800004</v>
      </c>
      <c r="AK30" s="76">
        <v>1</v>
      </c>
      <c r="AL30" s="77" t="s">
        <v>79</v>
      </c>
      <c r="AM30" s="78">
        <v>221782.97</v>
      </c>
      <c r="AN30" s="78">
        <v>174842.11</v>
      </c>
      <c r="AO30" s="79">
        <v>49454.8</v>
      </c>
      <c r="AQ30" s="81">
        <v>1</v>
      </c>
      <c r="AR30" s="784">
        <f>(AM30*'8-Matrices'!$D$8)+('6a-EOCSCH_WtCalc'!AM30*'8-Matrices'!$F$12)</f>
        <v>34081388.999899998</v>
      </c>
      <c r="AS30" s="784">
        <f>(AN30*'8-Matrices'!$E$8)+('6a-EOCSCH_WtCalc'!AN30*'8-Matrices'!$F$12)</f>
        <v>54860208.854699992</v>
      </c>
      <c r="AT30" s="785">
        <f>(AO30*'8-Matrices'!$F$8)+('6a-EOCSCH_WtCalc'!AO30*'8-Matrices'!$F$12)</f>
        <v>32413665.016000003</v>
      </c>
      <c r="AV30" s="76">
        <v>1</v>
      </c>
      <c r="AW30" s="77" t="s">
        <v>79</v>
      </c>
      <c r="AX30" s="78">
        <v>205525.96</v>
      </c>
      <c r="AY30" s="78">
        <v>165476.42000000001</v>
      </c>
      <c r="AZ30" s="78">
        <v>49183.728000000003</v>
      </c>
      <c r="BB30" s="81">
        <v>1</v>
      </c>
      <c r="BC30" s="784">
        <f>(AX30*'8-Matrices'!$D$8)+('6a-EOCSCH_WtCalc'!AX30*'8-Matrices'!$F$12)</f>
        <v>31583174.273199998</v>
      </c>
      <c r="BD30" s="784">
        <f>(AY30*'8-Matrices'!$E$8)+('6a-EOCSCH_WtCalc'!AY30*'8-Matrices'!$F$12)</f>
        <v>51921536.30340001</v>
      </c>
      <c r="BE30" s="785">
        <f>(AZ30*'8-Matrices'!$F$8)+('6a-EOCSCH_WtCalc'!AZ30*'8-Matrices'!$F$12)</f>
        <v>32235999.005760003</v>
      </c>
      <c r="BG30" s="76">
        <v>1</v>
      </c>
      <c r="BH30" s="77" t="s">
        <v>79</v>
      </c>
      <c r="BI30" s="78">
        <v>178374.03</v>
      </c>
      <c r="BJ30" s="78">
        <v>156715.68</v>
      </c>
      <c r="BK30" s="78">
        <v>50569.282500000001</v>
      </c>
      <c r="BL30" s="52"/>
      <c r="BM30" s="81">
        <v>1</v>
      </c>
      <c r="BN30" s="784">
        <f>(BI30*'8-Matrices'!$D$8)+('6a-EOCSCH_WtCalc'!BI30*'8-Matrices'!$F$12)</f>
        <v>27410737.190099999</v>
      </c>
      <c r="BO30" s="784">
        <f>(BJ30*'8-Matrices'!$E$8)+('6a-EOCSCH_WtCalc'!BJ30*'8-Matrices'!$F$12)</f>
        <v>49172678.913599998</v>
      </c>
      <c r="BP30" s="785">
        <f>(BK30*'8-Matrices'!$F$8)+('6a-EOCSCH_WtCalc'!BK30*'8-Matrices'!$F$12)</f>
        <v>33144119.136150002</v>
      </c>
      <c r="BQ30" s="52"/>
      <c r="BR30" s="84">
        <v>1</v>
      </c>
      <c r="BS30" s="85" t="s">
        <v>79</v>
      </c>
      <c r="BT30" s="86">
        <v>117096</v>
      </c>
      <c r="BU30" s="86">
        <v>101377.79</v>
      </c>
      <c r="BV30" s="86">
        <v>34256.89</v>
      </c>
      <c r="BX30" s="81">
        <v>1</v>
      </c>
      <c r="BY30" s="784">
        <f>(BT30*'8-Matrices'!$D$8)+('6a-EOCSCH_WtCalc'!BT30*'8-Matrices'!$F$12)</f>
        <v>17994142.32</v>
      </c>
      <c r="BZ30" s="784">
        <f>(BU30*'8-Matrices'!$E$8)+('6a-EOCSCH_WtCalc'!BU30*'8-Matrices'!$F$12)</f>
        <v>31809309.168299999</v>
      </c>
      <c r="CA30" s="785">
        <f>(BV30*'8-Matrices'!$F$8)+('6a-EOCSCH_WtCalc'!BV30*'8-Matrices'!$F$12)</f>
        <v>22452650.843800001</v>
      </c>
      <c r="CC30" s="76">
        <v>1</v>
      </c>
      <c r="CD30" s="77" t="s">
        <v>79</v>
      </c>
      <c r="CE30" s="78">
        <v>139187.96040000001</v>
      </c>
      <c r="CF30" s="78">
        <v>142091.29149999999</v>
      </c>
      <c r="CG30" s="78">
        <v>46156.93</v>
      </c>
      <c r="CH30" s="52"/>
      <c r="CI30" s="81">
        <v>1</v>
      </c>
      <c r="CJ30" s="784">
        <f>(CE30*'8-Matrices'!$D$8)+('6a-EOCSCH_WtCalc'!CE30*'8-Matrices'!$F$12)</f>
        <v>21389013.874668002</v>
      </c>
      <c r="CK30" s="784">
        <f>(CF30*'8-Matrices'!$E$8)+('6a-EOCSCH_WtCalc'!CF30*'8-Matrices'!$F$12)</f>
        <v>44583984.533954993</v>
      </c>
      <c r="CL30" s="785">
        <f>(CG30*'8-Matrices'!$F$8)+('6a-EOCSCH_WtCalc'!CG30*'8-Matrices'!$F$12)</f>
        <v>30252175.060600001</v>
      </c>
      <c r="CN30" s="76">
        <v>1</v>
      </c>
      <c r="CO30" s="77" t="s">
        <v>79</v>
      </c>
      <c r="CP30" s="78">
        <v>143726.43169999999</v>
      </c>
      <c r="CQ30" s="78">
        <v>125541.5095</v>
      </c>
      <c r="CR30" s="78">
        <v>50273.97</v>
      </c>
      <c r="CT30" s="81">
        <v>1</v>
      </c>
      <c r="CU30" s="784">
        <f>(CP30*'8-Matrices'!$D$8)+('6a-EOCSCH_WtCalc'!CP30*'8-Matrices'!$F$12)</f>
        <v>22086440.759338997</v>
      </c>
      <c r="CV30" s="784">
        <f>(CQ30*'8-Matrices'!$E$8)+('6a-EOCSCH_WtCalc'!CQ30*'8-Matrices'!$F$12)</f>
        <v>39391159.435814999</v>
      </c>
      <c r="CW30" s="785">
        <f>(CR30*'8-Matrices'!$F$8)+('6a-EOCSCH_WtCalc'!CR30*'8-Matrices'!$F$12)</f>
        <v>32950565.417400002</v>
      </c>
      <c r="CY30" s="82">
        <v>21389014</v>
      </c>
      <c r="CZ30" s="82">
        <v>44583985</v>
      </c>
      <c r="DA30" s="82">
        <v>30252175</v>
      </c>
      <c r="DC30" s="76">
        <v>1</v>
      </c>
      <c r="DD30" s="77" t="s">
        <v>79</v>
      </c>
      <c r="DE30" s="78">
        <v>166538.285</v>
      </c>
      <c r="DF30" s="78">
        <v>128462.7116</v>
      </c>
      <c r="DG30" s="78">
        <v>47462.879999999997</v>
      </c>
      <c r="DI30" s="81">
        <v>1</v>
      </c>
      <c r="DJ30" s="784">
        <f>(DE30*'8-Matrices'!$D$8)+('6a-EOCSCH_WtCalc'!DE30*'8-Matrices'!$F$12)</f>
        <v>25591938.25595</v>
      </c>
      <c r="DK30" s="784">
        <f>(DF30*'8-Matrices'!$E$8)+('6a-EOCSCH_WtCalc'!DF30*'8-Matrices'!$F$12)</f>
        <v>40307745.018731996</v>
      </c>
      <c r="DL30" s="785">
        <f>(DG30*'8-Matrices'!$F$8)+('6a-EOCSCH_WtCalc'!DG30*'8-Matrices'!$F$12)</f>
        <v>31108120.809599999</v>
      </c>
      <c r="DN30" s="76">
        <v>1</v>
      </c>
      <c r="DO30" s="77" t="s">
        <v>79</v>
      </c>
      <c r="DP30" s="78">
        <v>179064.48550000001</v>
      </c>
      <c r="DQ30" s="78">
        <v>136928.20920000001</v>
      </c>
      <c r="DR30" s="78">
        <v>43571.51</v>
      </c>
      <c r="DT30" s="81">
        <v>1</v>
      </c>
      <c r="DU30" s="784">
        <f>(DP30*'8-Matrices'!$D$8)+('6a-EOCSCH_WtCalc'!DP30*'8-Matrices'!$F$12)</f>
        <v>27516839.486785002</v>
      </c>
      <c r="DV30" s="784">
        <f>(DQ30*'8-Matrices'!$E$8)+('6a-EOCSCH_WtCalc'!DQ30*'8-Matrices'!$F$12)</f>
        <v>42963964.200684004</v>
      </c>
      <c r="DW30" s="785">
        <f>(DR30*'8-Matrices'!$F$8)+('6a-EOCSCH_WtCalc'!DR30*'8-Matrices'!$F$12)</f>
        <v>28557639.084200006</v>
      </c>
      <c r="DY30" s="76">
        <v>1</v>
      </c>
      <c r="DZ30" s="77" t="s">
        <v>79</v>
      </c>
      <c r="EA30" s="78">
        <f>'7a-EOCSCH_RawData'!$E$11</f>
        <v>180496.77530000001</v>
      </c>
      <c r="EB30" s="78">
        <f>'7a-EOCSCH_RawData'!$F$11</f>
        <v>144333.20920000001</v>
      </c>
      <c r="EC30" s="78">
        <f>'7a-EOCSCH_RawData'!$G$11</f>
        <v>42985.08</v>
      </c>
      <c r="EE30" s="81">
        <v>1</v>
      </c>
      <c r="EF30" s="784">
        <f>(EA30*'8-Matrices'!$D$8)+('6a-EOCSCH_WtCalc'!EA30*'8-Matrices'!$F$12)</f>
        <v>27736939.460351001</v>
      </c>
      <c r="EG30" s="784">
        <f>(EB30*'8-Matrices'!$E$8)+('6a-EOCSCH_WtCalc'!EB30*'8-Matrices'!$F$12)</f>
        <v>45287431.050684005</v>
      </c>
      <c r="EH30" s="785">
        <f>(EC30*'8-Matrices'!$F$8)+('6a-EOCSCH_WtCalc'!EC30*'8-Matrices'!$F$12)</f>
        <v>28173281.1336</v>
      </c>
    </row>
    <row r="31" spans="1:138" x14ac:dyDescent="0.3">
      <c r="A31" s="1433"/>
      <c r="C31" s="75"/>
      <c r="D31" s="76">
        <v>2</v>
      </c>
      <c r="E31" s="87" t="s">
        <v>79</v>
      </c>
      <c r="F31" s="220">
        <v>52382</v>
      </c>
      <c r="G31" s="220">
        <v>21779.119999999999</v>
      </c>
      <c r="H31" s="221">
        <v>38522.600100000003</v>
      </c>
      <c r="I31" s="80"/>
      <c r="J31" s="81">
        <v>2</v>
      </c>
      <c r="K31" s="784">
        <f>(F31*'8-Matrices'!$D$9)+('6a-EOCSCH_WtCalc'!F31*'8-Matrices'!$F$12)</f>
        <v>11499420.459999999</v>
      </c>
      <c r="L31" s="784">
        <f>(G31*'8-Matrices'!$E$9)+('6a-EOCSCH_WtCalc'!G31*'8-Matrices'!$F$12)</f>
        <v>10448097.237599999</v>
      </c>
      <c r="M31" s="785">
        <f>(H31*'8-Matrices'!$F$9)+('6a-EOCSCH_WtCalc'!H31*'8-Matrices'!$F$12)</f>
        <v>34444597.653414004</v>
      </c>
      <c r="N31" s="75"/>
      <c r="O31" s="76">
        <v>2</v>
      </c>
      <c r="P31" s="87" t="s">
        <v>79</v>
      </c>
      <c r="Q31" s="78">
        <v>53617.599999999999</v>
      </c>
      <c r="R31" s="78">
        <v>22109.51</v>
      </c>
      <c r="S31" s="79">
        <v>39191.238499999999</v>
      </c>
      <c r="T31" s="80"/>
      <c r="U31" s="81">
        <v>2</v>
      </c>
      <c r="V31" s="784">
        <f>(Q31*'8-Matrices'!$D$9)+('6a-EOCSCH_WtCalc'!Q31*'8-Matrices'!$F$12)</f>
        <v>11770671.728</v>
      </c>
      <c r="W31" s="784">
        <f>(R31*'8-Matrices'!$E$9)+('6a-EOCSCH_WtCalc'!R31*'8-Matrices'!$F$12)</f>
        <v>10606595.232299998</v>
      </c>
      <c r="X31" s="785">
        <f>(S31*'8-Matrices'!$F$9)+('6a-EOCSCH_WtCalc'!S31*'8-Matrices'!$F$12)</f>
        <v>35042453.992389999</v>
      </c>
      <c r="Y31" s="83"/>
      <c r="Z31" s="76">
        <v>2</v>
      </c>
      <c r="AA31" s="87" t="s">
        <v>79</v>
      </c>
      <c r="AB31" s="78">
        <v>51050.97</v>
      </c>
      <c r="AC31" s="78">
        <v>23990.03</v>
      </c>
      <c r="AD31" s="79">
        <v>39703.050000000003</v>
      </c>
      <c r="AE31" s="83"/>
      <c r="AF31" s="81">
        <v>2</v>
      </c>
      <c r="AG31" s="784">
        <f>(AB31*'8-Matrices'!$D$9)+('6a-EOCSCH_WtCalc'!AB31*'8-Matrices'!$F$12)</f>
        <v>11207219.4441</v>
      </c>
      <c r="AH31" s="784">
        <f>(AC31*'8-Matrices'!$E$9)+('6a-EOCSCH_WtCalc'!AC31*'8-Matrices'!$F$12)</f>
        <v>11508737.0919</v>
      </c>
      <c r="AI31" s="785">
        <f>(AD31*'8-Matrices'!$F$9)+('6a-EOCSCH_WtCalc'!AD31*'8-Matrices'!$F$12)</f>
        <v>35500085.126999997</v>
      </c>
      <c r="AK31" s="76">
        <v>2</v>
      </c>
      <c r="AL31" s="87" t="s">
        <v>79</v>
      </c>
      <c r="AM31" s="78">
        <v>47356.9</v>
      </c>
      <c r="AN31" s="78">
        <v>26665.919999999998</v>
      </c>
      <c r="AO31" s="79">
        <v>37709.97</v>
      </c>
      <c r="AQ31" s="81">
        <v>2</v>
      </c>
      <c r="AR31" s="784">
        <f>(AM31*'8-Matrices'!$D$9)+('6a-EOCSCH_WtCalc'!AM31*'8-Matrices'!$F$12)</f>
        <v>10396260.257000001</v>
      </c>
      <c r="AS31" s="784">
        <f>(AN31*'8-Matrices'!$E$9)+('6a-EOCSCH_WtCalc'!AN31*'8-Matrices'!$F$12)</f>
        <v>12792441.801599998</v>
      </c>
      <c r="AT31" s="785">
        <f>(AO31*'8-Matrices'!$F$9)+('6a-EOCSCH_WtCalc'!AO31*'8-Matrices'!$F$12)</f>
        <v>33717992.575800002</v>
      </c>
      <c r="AV31" s="76">
        <v>2</v>
      </c>
      <c r="AW31" s="87" t="s">
        <v>79</v>
      </c>
      <c r="AX31" s="78">
        <v>44490</v>
      </c>
      <c r="AY31" s="78">
        <v>26568.69</v>
      </c>
      <c r="AZ31" s="78">
        <v>36097.160000000003</v>
      </c>
      <c r="BB31" s="81">
        <v>2</v>
      </c>
      <c r="BC31" s="784">
        <f>(AX31*'8-Matrices'!$D$9)+('6a-EOCSCH_WtCalc'!AX31*'8-Matrices'!$F$12)</f>
        <v>9766889.6999999993</v>
      </c>
      <c r="BD31" s="784">
        <f>(AY31*'8-Matrices'!$E$9)+('6a-EOCSCH_WtCalc'!AY31*'8-Matrices'!$F$12)</f>
        <v>12745797.653699998</v>
      </c>
      <c r="BE31" s="785">
        <f>(AZ31*'8-Matrices'!$F$9)+('6a-EOCSCH_WtCalc'!AZ31*'8-Matrices'!$F$12)</f>
        <v>32275914.6424</v>
      </c>
      <c r="BG31" s="76">
        <v>2</v>
      </c>
      <c r="BH31" s="87" t="s">
        <v>79</v>
      </c>
      <c r="BI31" s="78">
        <v>38338.080000000002</v>
      </c>
      <c r="BJ31" s="78">
        <v>34646.980000000003</v>
      </c>
      <c r="BK31" s="78">
        <v>36270.99</v>
      </c>
      <c r="BL31" s="52"/>
      <c r="BM31" s="81">
        <v>2</v>
      </c>
      <c r="BN31" s="784">
        <f>(BI31*'8-Matrices'!$D$9)+('6a-EOCSCH_WtCalc'!BI31*'8-Matrices'!$F$12)</f>
        <v>8416358.7024000008</v>
      </c>
      <c r="BO31" s="784">
        <f>(BJ31*'8-Matrices'!$E$9)+('6a-EOCSCH_WtCalc'!BJ31*'8-Matrices'!$F$12)</f>
        <v>16621195.715400001</v>
      </c>
      <c r="BP31" s="785">
        <f>(BK31*'8-Matrices'!$F$9)+('6a-EOCSCH_WtCalc'!BK31*'8-Matrices'!$F$12)</f>
        <v>32431342.998599995</v>
      </c>
      <c r="BQ31" s="52"/>
      <c r="BR31" s="84">
        <v>2</v>
      </c>
      <c r="BS31" s="88" t="s">
        <v>79</v>
      </c>
      <c r="BT31" s="86">
        <v>20310.996999999999</v>
      </c>
      <c r="BU31" s="86">
        <v>24415.256799999999</v>
      </c>
      <c r="BV31" s="86">
        <v>27888.97</v>
      </c>
      <c r="BX31" s="81">
        <v>2</v>
      </c>
      <c r="BY31" s="784">
        <f>(BT31*'8-Matrices'!$D$9)+('6a-EOCSCH_WtCalc'!BT31*'8-Matrices'!$F$12)</f>
        <v>4458873.17141</v>
      </c>
      <c r="BZ31" s="784">
        <f>(BU31*'8-Matrices'!$E$9)+('6a-EOCSCH_WtCalc'!BU31*'8-Matrices'!$F$12)</f>
        <v>11712731.144663999</v>
      </c>
      <c r="CA31" s="785">
        <f>(BV31*'8-Matrices'!$F$9)+('6a-EOCSCH_WtCalc'!BV31*'8-Matrices'!$F$12)</f>
        <v>24936643.6358</v>
      </c>
      <c r="CC31" s="76">
        <v>2</v>
      </c>
      <c r="CD31" s="87" t="s">
        <v>79</v>
      </c>
      <c r="CE31" s="78">
        <v>32789.990400000002</v>
      </c>
      <c r="CF31" s="78">
        <v>32634.8688</v>
      </c>
      <c r="CG31" s="78">
        <v>32397.279999999999</v>
      </c>
      <c r="CH31" s="52"/>
      <c r="CI31" s="81">
        <v>2</v>
      </c>
      <c r="CJ31" s="784">
        <f>(CE31*'8-Matrices'!$D$9)+('6a-EOCSCH_WtCalc'!CE31*'8-Matrices'!$F$12)</f>
        <v>7198386.5925120004</v>
      </c>
      <c r="CK31" s="784">
        <f>(CF31*'8-Matrices'!$E$9)+('6a-EOCSCH_WtCalc'!CF31*'8-Matrices'!$F$12)</f>
        <v>15655925.609423999</v>
      </c>
      <c r="CL31" s="785">
        <f>(CG31*'8-Matrices'!$F$9)+('6a-EOCSCH_WtCalc'!CG31*'8-Matrices'!$F$12)</f>
        <v>28967703.939199995</v>
      </c>
      <c r="CN31" s="76">
        <v>2</v>
      </c>
      <c r="CO31" s="87" t="s">
        <v>79</v>
      </c>
      <c r="CP31" s="78">
        <v>29752.991099999999</v>
      </c>
      <c r="CQ31" s="78">
        <v>33728.776100000003</v>
      </c>
      <c r="CR31" s="78">
        <v>34567.11</v>
      </c>
      <c r="CT31" s="81">
        <v>2</v>
      </c>
      <c r="CU31" s="784">
        <f>(CP31*'8-Matrices'!$D$9)+('6a-EOCSCH_WtCalc'!CP31*'8-Matrices'!$F$12)</f>
        <v>6531674.1361829992</v>
      </c>
      <c r="CV31" s="784">
        <f>(CQ31*'8-Matrices'!$E$9)+('6a-EOCSCH_WtCalc'!CQ31*'8-Matrices'!$F$12)</f>
        <v>16180705.758453</v>
      </c>
      <c r="CW31" s="785">
        <f>(CR31*'8-Matrices'!$F$9)+('6a-EOCSCH_WtCalc'!CR31*'8-Matrices'!$F$12)</f>
        <v>30907835.735399999</v>
      </c>
      <c r="CY31" s="82">
        <v>7198387</v>
      </c>
      <c r="CZ31" s="82">
        <v>15655926</v>
      </c>
      <c r="DA31" s="82">
        <v>28967704</v>
      </c>
      <c r="DC31" s="76">
        <v>2</v>
      </c>
      <c r="DD31" s="87" t="s">
        <v>79</v>
      </c>
      <c r="DE31" s="78">
        <v>31374.0023</v>
      </c>
      <c r="DF31" s="78">
        <v>33026.938199999997</v>
      </c>
      <c r="DG31" s="78">
        <v>32042.240000000002</v>
      </c>
      <c r="DI31" s="81">
        <v>2</v>
      </c>
      <c r="DJ31" s="784">
        <f>(DE31*'8-Matrices'!$D$9)+('6a-EOCSCH_WtCalc'!DE31*'8-Matrices'!$F$12)</f>
        <v>6887534.7249189997</v>
      </c>
      <c r="DK31" s="784">
        <f>(DF31*'8-Matrices'!$E$9)+('6a-EOCSCH_WtCalc'!DF31*'8-Matrices'!$F$12)</f>
        <v>15844013.062685998</v>
      </c>
      <c r="DL31" s="785">
        <f>(DG31*'8-Matrices'!$F$9)+('6a-EOCSCH_WtCalc'!DG31*'8-Matrices'!$F$12)</f>
        <v>28650248.4736</v>
      </c>
      <c r="DN31" s="76">
        <v>2</v>
      </c>
      <c r="DO31" s="87" t="s">
        <v>79</v>
      </c>
      <c r="DP31" s="78">
        <v>36170.987999999998</v>
      </c>
      <c r="DQ31" s="78">
        <v>33998.136467999997</v>
      </c>
      <c r="DR31" s="78">
        <v>31055.72</v>
      </c>
      <c r="DT31" s="81">
        <v>2</v>
      </c>
      <c r="DU31" s="784">
        <f>(DP31*'8-Matrices'!$D$9)+('6a-EOCSCH_WtCalc'!DP31*'8-Matrices'!$F$12)</f>
        <v>7940616.9956399994</v>
      </c>
      <c r="DV31" s="784">
        <f>(DQ31*'8-Matrices'!$E$9)+('6a-EOCSCH_WtCalc'!DQ31*'8-Matrices'!$F$12)</f>
        <v>16309926.007793637</v>
      </c>
      <c r="DW31" s="785">
        <f>(DR31*'8-Matrices'!$F$9)+('6a-EOCSCH_WtCalc'!DR31*'8-Matrices'!$F$12)</f>
        <v>27768161.480799999</v>
      </c>
      <c r="DY31" s="76">
        <v>2</v>
      </c>
      <c r="DZ31" s="87" t="s">
        <v>79</v>
      </c>
      <c r="EA31" s="78">
        <f>'7a-EOCSCH_RawData'!$E$12</f>
        <v>38191.878799999999</v>
      </c>
      <c r="EB31" s="78">
        <f>'7a-EOCSCH_RawData'!$F$12</f>
        <v>37647.9784</v>
      </c>
      <c r="EC31" s="78">
        <f>'7a-EOCSCH_RawData'!$G$12</f>
        <v>30042.7</v>
      </c>
      <c r="EE31" s="81">
        <v>2</v>
      </c>
      <c r="EF31" s="784">
        <f>(EA31*'8-Matrices'!$D$9)+('6a-EOCSCH_WtCalc'!EA31*'8-Matrices'!$F$12)</f>
        <v>8384263.1529639987</v>
      </c>
      <c r="EG31" s="784">
        <f>(EB31*'8-Matrices'!$E$9)+('6a-EOCSCH_WtCalc'!EB31*'8-Matrices'!$F$12)</f>
        <v>18060864.677832</v>
      </c>
      <c r="EH31" s="785">
        <f>(EC31*'8-Matrices'!$F$9)+('6a-EOCSCH_WtCalc'!EC31*'8-Matrices'!$F$12)</f>
        <v>26862379.777999997</v>
      </c>
    </row>
    <row r="32" spans="1:138" x14ac:dyDescent="0.3">
      <c r="A32" s="1433"/>
      <c r="C32" s="75"/>
      <c r="D32" s="76">
        <v>3</v>
      </c>
      <c r="E32" s="87" t="s">
        <v>79</v>
      </c>
      <c r="F32" s="220">
        <v>11801</v>
      </c>
      <c r="G32" s="220">
        <v>21708.09</v>
      </c>
      <c r="H32" s="221">
        <v>13109.97</v>
      </c>
      <c r="I32" s="80"/>
      <c r="J32" s="81">
        <v>3</v>
      </c>
      <c r="K32" s="784">
        <f>(F32*'8-Matrices'!$D$10)+('6a-EOCSCH_WtCalc'!F32*'8-Matrices'!$F$12)</f>
        <v>4029923.49</v>
      </c>
      <c r="L32" s="784">
        <f>(G32*'8-Matrices'!$E$10)+('6a-EOCSCH_WtCalc'!G32*'8-Matrices'!$F$12)</f>
        <v>11899723.6953</v>
      </c>
      <c r="M32" s="785">
        <f>(H32*'8-Matrices'!$F$10)+('6a-EOCSCH_WtCalc'!H32*'8-Matrices'!$F$12)</f>
        <v>18578138.487</v>
      </c>
      <c r="N32" s="75"/>
      <c r="O32" s="76">
        <v>3</v>
      </c>
      <c r="P32" s="87" t="s">
        <v>79</v>
      </c>
      <c r="Q32" s="78">
        <v>13357</v>
      </c>
      <c r="R32" s="78">
        <v>22922.560000000001</v>
      </c>
      <c r="S32" s="79">
        <v>13036.03</v>
      </c>
      <c r="T32" s="80"/>
      <c r="U32" s="81">
        <v>3</v>
      </c>
      <c r="V32" s="784">
        <f>(Q32*'8-Matrices'!$D$10)+('6a-EOCSCH_WtCalc'!Q32*'8-Matrices'!$F$12)</f>
        <v>4561281.93</v>
      </c>
      <c r="W32" s="784">
        <f>(R32*'8-Matrices'!$E$10)+('6a-EOCSCH_WtCalc'!R32*'8-Matrices'!$F$12)</f>
        <v>12565459.715200001</v>
      </c>
      <c r="X32" s="785">
        <f>(S32*'8-Matrices'!$F$10)+('6a-EOCSCH_WtCalc'!S32*'8-Matrices'!$F$12)</f>
        <v>18473358.113000002</v>
      </c>
      <c r="Y32" s="83"/>
      <c r="Z32" s="76">
        <v>3</v>
      </c>
      <c r="AA32" s="87" t="s">
        <v>79</v>
      </c>
      <c r="AB32" s="78">
        <v>14068</v>
      </c>
      <c r="AC32" s="78">
        <v>24928.98</v>
      </c>
      <c r="AD32" s="79">
        <v>13368.96</v>
      </c>
      <c r="AE32" s="83"/>
      <c r="AF32" s="81">
        <v>3</v>
      </c>
      <c r="AG32" s="784">
        <f>(AB32*'8-Matrices'!$D$10)+('6a-EOCSCH_WtCalc'!AB32*'8-Matrices'!$F$12)</f>
        <v>4804081.32</v>
      </c>
      <c r="AH32" s="784">
        <f>(AC32*'8-Matrices'!$E$10)+('6a-EOCSCH_WtCalc'!AC32*'8-Matrices'!$F$12)</f>
        <v>13665318.966600001</v>
      </c>
      <c r="AI32" s="785">
        <f>(AD32*'8-Matrices'!$F$10)+('6a-EOCSCH_WtCalc'!AD32*'8-Matrices'!$F$12)</f>
        <v>18945153.215999998</v>
      </c>
      <c r="AK32" s="76">
        <v>3</v>
      </c>
      <c r="AL32" s="87" t="s">
        <v>79</v>
      </c>
      <c r="AM32" s="78">
        <v>14042</v>
      </c>
      <c r="AN32" s="78">
        <v>23702.02</v>
      </c>
      <c r="AO32" s="79">
        <v>13184.07</v>
      </c>
      <c r="AQ32" s="81">
        <v>3</v>
      </c>
      <c r="AR32" s="784">
        <f>(AM32*'8-Matrices'!$D$10)+('6a-EOCSCH_WtCalc'!AM32*'8-Matrices'!$F$12)</f>
        <v>4795202.580000001</v>
      </c>
      <c r="AS32" s="784">
        <f>(AN32*'8-Matrices'!$E$10)+('6a-EOCSCH_WtCalc'!AN32*'8-Matrices'!$F$12)</f>
        <v>12992736.303400001</v>
      </c>
      <c r="AT32" s="785">
        <f>(AO32*'8-Matrices'!$F$10)+('6a-EOCSCH_WtCalc'!AO32*'8-Matrices'!$F$12)</f>
        <v>18683145.596999999</v>
      </c>
      <c r="AV32" s="76">
        <v>3</v>
      </c>
      <c r="AW32" s="87" t="s">
        <v>79</v>
      </c>
      <c r="AX32" s="78">
        <v>14945.47</v>
      </c>
      <c r="AY32" s="78">
        <v>23561</v>
      </c>
      <c r="AZ32" s="78">
        <v>12614.17</v>
      </c>
      <c r="BB32" s="81">
        <v>3</v>
      </c>
      <c r="BC32" s="784">
        <f>(AX32*'8-Matrices'!$D$10)+('6a-EOCSCH_WtCalc'!AX32*'8-Matrices'!$F$12)</f>
        <v>5103728.5503000002</v>
      </c>
      <c r="BD32" s="784">
        <f>(AY32*'8-Matrices'!$E$10)+('6a-EOCSCH_WtCalc'!AY32*'8-Matrices'!$F$12)</f>
        <v>12915433.370000001</v>
      </c>
      <c r="BE32" s="785">
        <f>(AZ32*'8-Matrices'!$F$10)+('6a-EOCSCH_WtCalc'!AZ32*'8-Matrices'!$F$12)</f>
        <v>17875540.307</v>
      </c>
      <c r="BG32" s="76">
        <v>3</v>
      </c>
      <c r="BH32" s="87" t="s">
        <v>79</v>
      </c>
      <c r="BI32" s="78">
        <v>14780</v>
      </c>
      <c r="BJ32" s="78">
        <v>20995.72</v>
      </c>
      <c r="BK32" s="78">
        <v>12779.03</v>
      </c>
      <c r="BL32" s="52"/>
      <c r="BM32" s="81">
        <v>3</v>
      </c>
      <c r="BN32" s="784">
        <f>(BI32*'8-Matrices'!$D$10)+('6a-EOCSCH_WtCalc'!BI32*'8-Matrices'!$F$12)</f>
        <v>5047222.2000000011</v>
      </c>
      <c r="BO32" s="784">
        <f>(BJ32*'8-Matrices'!$E$10)+('6a-EOCSCH_WtCalc'!BJ32*'8-Matrices'!$F$12)</f>
        <v>11509223.832400002</v>
      </c>
      <c r="BP32" s="785">
        <f>(BK32*'8-Matrices'!$F$10)+('6a-EOCSCH_WtCalc'!BK32*'8-Matrices'!$F$12)</f>
        <v>18109163.413000003</v>
      </c>
      <c r="BQ32" s="52"/>
      <c r="BR32" s="84">
        <v>3</v>
      </c>
      <c r="BS32" s="88" t="s">
        <v>79</v>
      </c>
      <c r="BT32" s="86">
        <v>12215</v>
      </c>
      <c r="BU32" s="86">
        <v>13480.999599999999</v>
      </c>
      <c r="BV32" s="86">
        <v>8726.0499999999993</v>
      </c>
      <c r="BX32" s="81">
        <v>3</v>
      </c>
      <c r="BY32" s="784">
        <f>(BT32*'8-Matrices'!$D$10)+('6a-EOCSCH_WtCalc'!BT32*'8-Matrices'!$F$12)</f>
        <v>4171300.3500000006</v>
      </c>
      <c r="BZ32" s="784">
        <f>(BU32*'8-Matrices'!$E$10)+('6a-EOCSCH_WtCalc'!BU32*'8-Matrices'!$F$12)</f>
        <v>7389879.5507319998</v>
      </c>
      <c r="CA32" s="785">
        <f>(BV32*'8-Matrices'!$F$10)+('6a-EOCSCH_WtCalc'!BV32*'8-Matrices'!$F$12)</f>
        <v>12365685.454999998</v>
      </c>
      <c r="CC32" s="76">
        <v>3</v>
      </c>
      <c r="CD32" s="87" t="s">
        <v>79</v>
      </c>
      <c r="CE32" s="78">
        <v>14066</v>
      </c>
      <c r="CF32" s="78">
        <v>19045.019700000001</v>
      </c>
      <c r="CG32" s="78">
        <v>12114.8</v>
      </c>
      <c r="CH32" s="52"/>
      <c r="CI32" s="81">
        <v>3</v>
      </c>
      <c r="CJ32" s="784">
        <f>(CE32*'8-Matrices'!$D$10)+('6a-EOCSCH_WtCalc'!CE32*'8-Matrices'!$F$12)</f>
        <v>4803398.3400000008</v>
      </c>
      <c r="CK32" s="784">
        <f>(CF32*'8-Matrices'!$E$10)+('6a-EOCSCH_WtCalc'!CF32*'8-Matrices'!$F$12)</f>
        <v>10439908.448949</v>
      </c>
      <c r="CL32" s="785">
        <f>(CG32*'8-Matrices'!$F$10)+('6a-EOCSCH_WtCalc'!CG32*'8-Matrices'!$F$12)</f>
        <v>17167883.079999998</v>
      </c>
      <c r="CN32" s="76">
        <v>3</v>
      </c>
      <c r="CO32" s="87" t="s">
        <v>79</v>
      </c>
      <c r="CP32" s="78">
        <v>14734</v>
      </c>
      <c r="CQ32" s="78">
        <v>16648.002899999999</v>
      </c>
      <c r="CR32" s="78">
        <v>13917.88</v>
      </c>
      <c r="CT32" s="81">
        <v>3</v>
      </c>
      <c r="CU32" s="784">
        <f>(CP32*'8-Matrices'!$D$10)+('6a-EOCSCH_WtCalc'!CP32*'8-Matrices'!$F$12)</f>
        <v>5031513.66</v>
      </c>
      <c r="CV32" s="784">
        <f>(CQ32*'8-Matrices'!$E$10)+('6a-EOCSCH_WtCalc'!CQ32*'8-Matrices'!$F$12)</f>
        <v>9125935.7496929988</v>
      </c>
      <c r="CW32" s="785">
        <f>(CR32*'8-Matrices'!$F$10)+('6a-EOCSCH_WtCalc'!CR32*'8-Matrices'!$F$12)</f>
        <v>19723027.748</v>
      </c>
      <c r="CY32" s="82">
        <v>4803398</v>
      </c>
      <c r="CZ32" s="82">
        <v>10439908</v>
      </c>
      <c r="DA32" s="82">
        <v>17167883</v>
      </c>
      <c r="DC32" s="76">
        <v>3</v>
      </c>
      <c r="DD32" s="87" t="s">
        <v>79</v>
      </c>
      <c r="DE32" s="78">
        <v>14645</v>
      </c>
      <c r="DF32" s="78">
        <v>15368.041499999999</v>
      </c>
      <c r="DG32" s="78">
        <v>12692.98</v>
      </c>
      <c r="DI32" s="81">
        <v>3</v>
      </c>
      <c r="DJ32" s="784">
        <f>(DE32*'8-Matrices'!$D$10)+('6a-EOCSCH_WtCalc'!DE32*'8-Matrices'!$F$12)</f>
        <v>5001121.05</v>
      </c>
      <c r="DK32" s="784">
        <f>(DF32*'8-Matrices'!$E$10)+('6a-EOCSCH_WtCalc'!DF32*'8-Matrices'!$F$12)</f>
        <v>8424299.3090550005</v>
      </c>
      <c r="DL32" s="785">
        <f>(DG32*'8-Matrices'!$F$10)+('6a-EOCSCH_WtCalc'!DG32*'8-Matrices'!$F$12)</f>
        <v>17987221.957999997</v>
      </c>
      <c r="DN32" s="76">
        <v>3</v>
      </c>
      <c r="DO32" s="87" t="s">
        <v>79</v>
      </c>
      <c r="DP32" s="78">
        <v>16527</v>
      </c>
      <c r="DQ32" s="78">
        <v>16249.000700000001</v>
      </c>
      <c r="DR32" s="78">
        <v>13272.38</v>
      </c>
      <c r="DT32" s="81">
        <v>3</v>
      </c>
      <c r="DU32" s="784">
        <f>(DP32*'8-Matrices'!$D$10)+('6a-EOCSCH_WtCalc'!DP32*'8-Matrices'!$F$12)</f>
        <v>5643805.2300000004</v>
      </c>
      <c r="DV32" s="784">
        <f>(DQ32*'8-Matrices'!$E$10)+('6a-EOCSCH_WtCalc'!DQ32*'8-Matrices'!$F$12)</f>
        <v>8907214.713719001</v>
      </c>
      <c r="DW32" s="785">
        <f>(DR32*'8-Matrices'!$F$10)+('6a-EOCSCH_WtCalc'!DR32*'8-Matrices'!$F$12)</f>
        <v>18808289.697999999</v>
      </c>
      <c r="DY32" s="76">
        <v>3</v>
      </c>
      <c r="DZ32" s="87" t="s">
        <v>79</v>
      </c>
      <c r="EA32" s="78">
        <f>'7a-EOCSCH_RawData'!$E$13</f>
        <v>19860</v>
      </c>
      <c r="EB32" s="78">
        <f>'7a-EOCSCH_RawData'!$F$13</f>
        <v>17110.0167</v>
      </c>
      <c r="EC32" s="78">
        <f>'7a-EOCSCH_RawData'!$G$13</f>
        <v>13521.07</v>
      </c>
      <c r="EE32" s="81">
        <v>3</v>
      </c>
      <c r="EF32" s="784">
        <f>(EA32*'8-Matrices'!$D$10)+('6a-EOCSCH_WtCalc'!EA32*'8-Matrices'!$F$12)</f>
        <v>6781991.4000000004</v>
      </c>
      <c r="EG32" s="784">
        <f>(EB32*'8-Matrices'!$E$10)+('6a-EOCSCH_WtCalc'!EB32*'8-Matrices'!$F$12)</f>
        <v>9379197.8544390015</v>
      </c>
      <c r="EH32" s="785">
        <f>(EC32*'8-Matrices'!$F$10)+('6a-EOCSCH_WtCalc'!EC32*'8-Matrices'!$F$12)</f>
        <v>19160708.296999998</v>
      </c>
    </row>
    <row r="33" spans="1:138" x14ac:dyDescent="0.3">
      <c r="A33" s="1433"/>
      <c r="C33" s="89"/>
      <c r="D33" s="1384" t="s">
        <v>50</v>
      </c>
      <c r="E33" s="1385"/>
      <c r="F33" s="90">
        <f>SUM(F30:F32)</f>
        <v>312928.97029999999</v>
      </c>
      <c r="G33" s="90">
        <f>SUM(G30:G32)</f>
        <v>216269.03999999998</v>
      </c>
      <c r="H33" s="90">
        <f>SUM(H30:H32)</f>
        <v>106035.1801</v>
      </c>
      <c r="I33" s="92"/>
      <c r="J33" s="93" t="s">
        <v>50</v>
      </c>
      <c r="K33" s="784">
        <f>K30+K31+K32</f>
        <v>53754137.206000999</v>
      </c>
      <c r="L33" s="784">
        <f>L30+L31+L32</f>
        <v>76561575.731999993</v>
      </c>
      <c r="M33" s="785">
        <f>M30+M31+M32</f>
        <v>88679294.786614016</v>
      </c>
      <c r="N33" s="89"/>
      <c r="O33" s="1384" t="s">
        <v>50</v>
      </c>
      <c r="P33" s="1385"/>
      <c r="Q33" s="90">
        <f>SUM(Q30:Q32)</f>
        <v>302457.62</v>
      </c>
      <c r="R33" s="90">
        <f>SUM(R30:R32)</f>
        <v>219866.421</v>
      </c>
      <c r="S33" s="90">
        <f>SUM(S30:S32)</f>
        <v>102209.0485</v>
      </c>
      <c r="T33" s="92"/>
      <c r="U33" s="93" t="s">
        <v>50</v>
      </c>
      <c r="V33" s="784">
        <f>V30+V31+V32</f>
        <v>52518629.341399997</v>
      </c>
      <c r="W33" s="784">
        <f>W30+W31+W32</f>
        <v>78029829.260769993</v>
      </c>
      <c r="X33" s="785">
        <f>X30+X31+X32</f>
        <v>86274870.352990001</v>
      </c>
      <c r="Y33" s="83"/>
      <c r="Z33" s="1384" t="s">
        <v>50</v>
      </c>
      <c r="AA33" s="1385"/>
      <c r="AB33" s="90">
        <v>293532</v>
      </c>
      <c r="AC33" s="90">
        <v>224303.48</v>
      </c>
      <c r="AD33" s="90">
        <v>104956.25</v>
      </c>
      <c r="AE33" s="83"/>
      <c r="AF33" s="93" t="s">
        <v>50</v>
      </c>
      <c r="AG33" s="784">
        <f>AG30+AG31+AG32</f>
        <v>51111531.084200002</v>
      </c>
      <c r="AH33" s="784">
        <f>AH30+AH31+AH32</f>
        <v>80204441.2104</v>
      </c>
      <c r="AI33" s="785">
        <f>AI30+AI31+AI32</f>
        <v>88451206.923799992</v>
      </c>
      <c r="AK33" s="1384" t="s">
        <v>50</v>
      </c>
      <c r="AL33" s="1385"/>
      <c r="AM33" s="90">
        <f>SUM(AM30:AM32)</f>
        <v>283181.87</v>
      </c>
      <c r="AN33" s="90">
        <f>SUM(AN30:AN32)</f>
        <v>225210.04999999996</v>
      </c>
      <c r="AO33" s="90">
        <f>SUM(AO30:AO32)</f>
        <v>100348.84</v>
      </c>
      <c r="AQ33" s="93" t="s">
        <v>50</v>
      </c>
      <c r="AR33" s="784">
        <f>AR30+AR31+AR32</f>
        <v>49272851.836899996</v>
      </c>
      <c r="AS33" s="784">
        <f>AS30+AS31+AS32</f>
        <v>80645386.959699988</v>
      </c>
      <c r="AT33" s="785">
        <f>AT30+AT31+AT32</f>
        <v>84814803.188800007</v>
      </c>
      <c r="AV33" s="1384" t="s">
        <v>50</v>
      </c>
      <c r="AW33" s="1385"/>
      <c r="AX33" s="90">
        <f>SUM(AX30:AX32)</f>
        <v>264961.43</v>
      </c>
      <c r="AY33" s="90">
        <f>SUM(AY30:AY32)</f>
        <v>215606.11000000002</v>
      </c>
      <c r="AZ33" s="90">
        <f>SUM(AZ30:AZ32)</f>
        <v>97895.058000000005</v>
      </c>
      <c r="BB33" s="93" t="s">
        <v>50</v>
      </c>
      <c r="BC33" s="784">
        <f>BC30+BC31+BC32</f>
        <v>46453792.523499995</v>
      </c>
      <c r="BD33" s="784">
        <f>BD30+BD31+BD32</f>
        <v>77582767.327100009</v>
      </c>
      <c r="BE33" s="785">
        <f>BE30+BE31+BE32</f>
        <v>82387453.955160007</v>
      </c>
      <c r="BG33" s="1384" t="s">
        <v>50</v>
      </c>
      <c r="BH33" s="1385"/>
      <c r="BI33" s="90">
        <f>SUM(BI30:BI32)</f>
        <v>231492.11</v>
      </c>
      <c r="BJ33" s="90">
        <f>SUM(BJ30:BJ32)</f>
        <v>212358.38</v>
      </c>
      <c r="BK33" s="90">
        <f>SUM(BK30:BK32)</f>
        <v>99619.302499999991</v>
      </c>
      <c r="BL33" s="52"/>
      <c r="BM33" s="93" t="s">
        <v>50</v>
      </c>
      <c r="BN33" s="784">
        <f>BN30+BN31+BN32</f>
        <v>40874318.092500001</v>
      </c>
      <c r="BO33" s="784">
        <f>BO30+BO31+BO32</f>
        <v>77303098.461400002</v>
      </c>
      <c r="BP33" s="785">
        <f>BP30+BP31+BP32</f>
        <v>83684625.547749996</v>
      </c>
      <c r="BQ33" s="52"/>
      <c r="BR33" s="1444" t="s">
        <v>50</v>
      </c>
      <c r="BS33" s="1445"/>
      <c r="BT33" s="94">
        <v>149621.997</v>
      </c>
      <c r="BU33" s="94">
        <v>139274.04639999999</v>
      </c>
      <c r="BV33" s="94">
        <v>70871.91</v>
      </c>
      <c r="BX33" s="93" t="s">
        <v>50</v>
      </c>
      <c r="BY33" s="784">
        <f>BY30+BY31+BY32</f>
        <v>26624315.841410004</v>
      </c>
      <c r="BZ33" s="784">
        <f>BZ30+BZ31+BZ32</f>
        <v>50911919.863696001</v>
      </c>
      <c r="CA33" s="785">
        <f>CA30+CA31+CA32</f>
        <v>59754979.934599996</v>
      </c>
      <c r="CC33" s="1384" t="s">
        <v>50</v>
      </c>
      <c r="CD33" s="1385"/>
      <c r="CE33" s="90">
        <v>186043.95080000002</v>
      </c>
      <c r="CF33" s="90">
        <v>193771.18</v>
      </c>
      <c r="CG33" s="90">
        <v>90669.01</v>
      </c>
      <c r="CH33" s="52"/>
      <c r="CI33" s="93" t="s">
        <v>50</v>
      </c>
      <c r="CJ33" s="784">
        <f>CJ30+CJ31+CJ32</f>
        <v>33390798.807180002</v>
      </c>
      <c r="CK33" s="784">
        <f>CK30+CK31+CK32</f>
        <v>70679818.592327982</v>
      </c>
      <c r="CL33" s="785">
        <f>CL30+CL31+CL32</f>
        <v>76387762.079799995</v>
      </c>
      <c r="CN33" s="1384" t="s">
        <v>50</v>
      </c>
      <c r="CO33" s="1385"/>
      <c r="CP33" s="90">
        <f>SUM(CP30:CP32)</f>
        <v>188213.4228</v>
      </c>
      <c r="CQ33" s="90">
        <f>SUM(CQ30:CQ32)</f>
        <v>175918.2885</v>
      </c>
      <c r="CR33" s="90">
        <f>SUM(CR30:CR32)</f>
        <v>98758.96</v>
      </c>
      <c r="CT33" s="93" t="s">
        <v>50</v>
      </c>
      <c r="CU33" s="784">
        <f>CU30+CU31+CU32</f>
        <v>33649628.555521995</v>
      </c>
      <c r="CV33" s="784">
        <f>CV30+CV31+CV32</f>
        <v>64697800.943961002</v>
      </c>
      <c r="CW33" s="785">
        <f>CW30+CW31+CW32</f>
        <v>83581428.900800005</v>
      </c>
      <c r="CY33" s="82">
        <v>33390799</v>
      </c>
      <c r="CZ33" s="82">
        <v>70679819</v>
      </c>
      <c r="DA33" s="82">
        <v>76387762</v>
      </c>
      <c r="DC33" s="1384" t="s">
        <v>50</v>
      </c>
      <c r="DD33" s="1385"/>
      <c r="DE33" s="90">
        <f>SUM(DE30:DE32)</f>
        <v>212557.2873</v>
      </c>
      <c r="DF33" s="90">
        <f>'7a-EOCSCH_RawData'!$F$14</f>
        <v>26587.99</v>
      </c>
      <c r="DG33" s="90">
        <f>'7a-EOCSCH_RawData'!G14</f>
        <v>13882.01</v>
      </c>
      <c r="DI33" s="93" t="s">
        <v>50</v>
      </c>
      <c r="DJ33" s="784">
        <f>DJ30+DJ31+DJ32</f>
        <v>37480594.030869</v>
      </c>
      <c r="DK33" s="784">
        <f>DK30+DK31+DK32</f>
        <v>64576057.390472993</v>
      </c>
      <c r="DL33" s="785">
        <f>DL30+DL31+DL32</f>
        <v>77745591.2412</v>
      </c>
      <c r="DN33" s="1384" t="s">
        <v>50</v>
      </c>
      <c r="DO33" s="1385"/>
      <c r="DP33" s="90">
        <v>231762.47350000002</v>
      </c>
      <c r="DQ33" s="90">
        <v>24218.95</v>
      </c>
      <c r="DR33" s="90">
        <v>0</v>
      </c>
      <c r="DT33" s="93" t="s">
        <v>50</v>
      </c>
      <c r="DU33" s="784">
        <f>DU30+DU31+DU32</f>
        <v>41101261.712425008</v>
      </c>
      <c r="DV33" s="784">
        <f>DV30+DV31+DV32</f>
        <v>68181104.922196642</v>
      </c>
      <c r="DW33" s="785">
        <f>DW30+DW31+DW32</f>
        <v>75134090.263000011</v>
      </c>
      <c r="DY33" s="1384" t="s">
        <v>50</v>
      </c>
      <c r="DZ33" s="1385"/>
      <c r="EA33" s="90">
        <f>SUM(EA30:EA32)</f>
        <v>238548.65410000001</v>
      </c>
      <c r="EB33" s="90">
        <f>'7a-EOCSCH_RawData'!$F$14</f>
        <v>26587.99</v>
      </c>
      <c r="EC33" s="90">
        <f>'7a-EOCSCH_RawData'!AB14</f>
        <v>0</v>
      </c>
      <c r="EE33" s="93" t="s">
        <v>50</v>
      </c>
      <c r="EF33" s="784">
        <f>EF30+EF31+EF32</f>
        <v>42903194.013315</v>
      </c>
      <c r="EG33" s="784">
        <f>EG30+EG31+EG32</f>
        <v>72727493.582955003</v>
      </c>
      <c r="EH33" s="785">
        <f>EH30+EH31+EH32</f>
        <v>74196369.208599985</v>
      </c>
    </row>
    <row r="34" spans="1:138" ht="15" customHeight="1" thickBot="1" x14ac:dyDescent="0.35">
      <c r="A34" s="1434"/>
      <c r="C34" s="89"/>
      <c r="D34" s="96"/>
      <c r="E34" s="97"/>
      <c r="F34" s="98" t="s">
        <v>80</v>
      </c>
      <c r="G34" s="98"/>
      <c r="H34" s="99">
        <f>SUM(F33:H33)</f>
        <v>635233.19039999996</v>
      </c>
      <c r="I34" s="100"/>
      <c r="J34" s="793"/>
      <c r="K34" s="794" t="s">
        <v>81</v>
      </c>
      <c r="L34" s="786"/>
      <c r="M34" s="787">
        <f>SUM(K33:M33)</f>
        <v>218995007.72461501</v>
      </c>
      <c r="N34" s="89"/>
      <c r="O34" s="96"/>
      <c r="P34" s="97"/>
      <c r="Q34" s="98" t="s">
        <v>80</v>
      </c>
      <c r="R34" s="98"/>
      <c r="S34" s="99">
        <f>SUM(Q33:S33)</f>
        <v>624533.0895</v>
      </c>
      <c r="T34" s="100"/>
      <c r="U34" s="793"/>
      <c r="V34" s="794" t="s">
        <v>81</v>
      </c>
      <c r="W34" s="786"/>
      <c r="X34" s="787">
        <f>SUM(V33:X33)</f>
        <v>216823328.95515999</v>
      </c>
      <c r="Y34" s="101"/>
      <c r="Z34" s="96"/>
      <c r="AA34" s="97"/>
      <c r="AB34" s="98" t="s">
        <v>80</v>
      </c>
      <c r="AC34" s="98"/>
      <c r="AD34" s="99">
        <v>622791.73</v>
      </c>
      <c r="AE34" s="101"/>
      <c r="AF34" s="793"/>
      <c r="AG34" s="794" t="s">
        <v>81</v>
      </c>
      <c r="AH34" s="786"/>
      <c r="AI34" s="787">
        <f>SUM(AG33:AI33)</f>
        <v>219767179.2184</v>
      </c>
      <c r="AK34" s="96"/>
      <c r="AL34" s="97"/>
      <c r="AM34" s="98" t="s">
        <v>80</v>
      </c>
      <c r="AN34" s="98"/>
      <c r="AO34" s="99">
        <f>SUM(AM33:AO33)</f>
        <v>608740.75999999989</v>
      </c>
      <c r="AQ34" s="793"/>
      <c r="AR34" s="794" t="s">
        <v>81</v>
      </c>
      <c r="AS34" s="786"/>
      <c r="AT34" s="787">
        <f>SUM(AR33:AT33)</f>
        <v>214733041.98539999</v>
      </c>
      <c r="AV34" s="96"/>
      <c r="AW34" s="97"/>
      <c r="AX34" s="98" t="s">
        <v>80</v>
      </c>
      <c r="AY34" s="98"/>
      <c r="AZ34" s="99">
        <f>SUM(AX33:AZ33)</f>
        <v>578462.598</v>
      </c>
      <c r="BB34" s="793"/>
      <c r="BC34" s="794" t="s">
        <v>81</v>
      </c>
      <c r="BD34" s="786"/>
      <c r="BE34" s="787">
        <f>SUM(BC33:BE33)</f>
        <v>206424013.80576003</v>
      </c>
      <c r="BG34" s="96"/>
      <c r="BH34" s="97"/>
      <c r="BI34" s="98" t="s">
        <v>80</v>
      </c>
      <c r="BJ34" s="98"/>
      <c r="BK34" s="99">
        <f>SUM(BI33:BK33)</f>
        <v>543469.79249999998</v>
      </c>
      <c r="BL34" s="52"/>
      <c r="BM34" s="793"/>
      <c r="BN34" s="794" t="s">
        <v>81</v>
      </c>
      <c r="BO34" s="786"/>
      <c r="BP34" s="787">
        <f>SUM(BN33:BP33)</f>
        <v>201862042.10165</v>
      </c>
      <c r="BQ34" s="52"/>
      <c r="BR34" s="102"/>
      <c r="BS34" s="103"/>
      <c r="BT34" s="104" t="s">
        <v>80</v>
      </c>
      <c r="BU34" s="104"/>
      <c r="BV34" s="105">
        <v>359767.9534</v>
      </c>
      <c r="BX34" s="793"/>
      <c r="BY34" s="794" t="s">
        <v>81</v>
      </c>
      <c r="BZ34" s="786"/>
      <c r="CA34" s="787">
        <f>SUM(BY33:CA33)</f>
        <v>137291215.63970602</v>
      </c>
      <c r="CC34" s="96"/>
      <c r="CD34" s="97"/>
      <c r="CE34" s="98" t="s">
        <v>80</v>
      </c>
      <c r="CF34" s="98"/>
      <c r="CG34" s="99">
        <v>470484.14080000005</v>
      </c>
      <c r="CH34" s="52"/>
      <c r="CI34" s="793"/>
      <c r="CJ34" s="794" t="s">
        <v>81</v>
      </c>
      <c r="CK34" s="786"/>
      <c r="CL34" s="787">
        <f>SUM(CJ33:CL33)</f>
        <v>180458379.47930798</v>
      </c>
      <c r="CN34" s="96"/>
      <c r="CO34" s="97"/>
      <c r="CP34" s="98" t="s">
        <v>80</v>
      </c>
      <c r="CQ34" s="98"/>
      <c r="CR34" s="99">
        <f>SUM(CP33:CR33)</f>
        <v>462890.67129999999</v>
      </c>
      <c r="CT34" s="793"/>
      <c r="CU34" s="794" t="s">
        <v>81</v>
      </c>
      <c r="CV34" s="786"/>
      <c r="CW34" s="787">
        <f>SUM(CU33:CW33)</f>
        <v>181928858.40028298</v>
      </c>
      <c r="CY34" s="82" t="s">
        <v>81</v>
      </c>
      <c r="CZ34" s="82"/>
      <c r="DA34" s="82">
        <v>180458380</v>
      </c>
      <c r="DC34" s="96"/>
      <c r="DD34" s="97"/>
      <c r="DE34" s="98" t="s">
        <v>80</v>
      </c>
      <c r="DF34" s="98"/>
      <c r="DG34" s="99">
        <f>SUM(DE30:DG32)</f>
        <v>481613.07859999995</v>
      </c>
      <c r="DI34" s="793"/>
      <c r="DJ34" s="794" t="s">
        <v>81</v>
      </c>
      <c r="DK34" s="786"/>
      <c r="DL34" s="787">
        <f>SUM(DJ33:DL33)</f>
        <v>179802242.66254199</v>
      </c>
      <c r="DN34" s="96"/>
      <c r="DO34" s="97"/>
      <c r="DP34" s="98" t="s">
        <v>80</v>
      </c>
      <c r="DQ34" s="98"/>
      <c r="DR34" s="99">
        <v>506837.42986799998</v>
      </c>
      <c r="DT34" s="793"/>
      <c r="DU34" s="794" t="s">
        <v>81</v>
      </c>
      <c r="DV34" s="786"/>
      <c r="DW34" s="787">
        <f>SUM(DU33:DW33)</f>
        <v>184416456.89762166</v>
      </c>
      <c r="DY34" s="96"/>
      <c r="DZ34" s="97"/>
      <c r="EA34" s="98" t="s">
        <v>80</v>
      </c>
      <c r="EB34" s="98"/>
      <c r="EC34" s="99">
        <f>SUM(EA30:EC32)</f>
        <v>524188.70840000006</v>
      </c>
      <c r="EE34" s="793"/>
      <c r="EF34" s="794" t="s">
        <v>81</v>
      </c>
      <c r="EG34" s="786"/>
      <c r="EH34" s="787">
        <f>SUM(EF33:EH33)</f>
        <v>189827056.80486998</v>
      </c>
    </row>
    <row r="35" spans="1:138" ht="16.5" thickBot="1" x14ac:dyDescent="0.35">
      <c r="J35" s="106"/>
      <c r="K35" s="106"/>
      <c r="L35" s="106"/>
      <c r="M35" s="106"/>
      <c r="U35" s="106"/>
      <c r="V35" s="106"/>
      <c r="W35" s="106"/>
      <c r="X35" s="106"/>
      <c r="Y35" s="106"/>
      <c r="AE35" s="106"/>
      <c r="AF35" s="106"/>
      <c r="AG35" s="106"/>
      <c r="AH35" s="106"/>
      <c r="AI35" s="106"/>
      <c r="AQ35" s="106"/>
      <c r="AR35" s="106"/>
      <c r="AS35" s="106"/>
      <c r="AT35" s="106"/>
      <c r="BB35" s="106"/>
      <c r="BC35" s="106"/>
      <c r="BD35" s="106"/>
      <c r="BE35" s="106"/>
      <c r="BL35" s="52"/>
      <c r="BM35" s="106"/>
      <c r="BN35" s="106"/>
      <c r="BO35" s="106"/>
      <c r="BP35" s="106"/>
      <c r="BQ35" s="52"/>
      <c r="BX35" s="106"/>
      <c r="BY35" s="106"/>
      <c r="BZ35" s="106"/>
      <c r="CA35" s="106"/>
      <c r="CH35" s="52"/>
      <c r="CI35" s="106"/>
      <c r="CJ35" s="106"/>
      <c r="CK35" s="106"/>
      <c r="CL35" s="106"/>
      <c r="CT35" s="106"/>
      <c r="CU35" s="106"/>
      <c r="CV35" s="106"/>
      <c r="CW35" s="106"/>
      <c r="CY35" s="109"/>
      <c r="CZ35" s="109"/>
      <c r="DA35" s="109"/>
      <c r="DI35" s="106"/>
      <c r="DJ35" s="106"/>
      <c r="DK35" s="106"/>
      <c r="DL35" s="106"/>
      <c r="DT35" s="106"/>
      <c r="DU35" s="106"/>
      <c r="DV35" s="106"/>
      <c r="DW35" s="106"/>
      <c r="EE35" s="106"/>
      <c r="EF35" s="106"/>
      <c r="EG35" s="106"/>
      <c r="EH35" s="106"/>
    </row>
    <row r="36" spans="1:138" x14ac:dyDescent="0.3">
      <c r="A36" s="1432" t="s">
        <v>84</v>
      </c>
      <c r="C36" s="57"/>
      <c r="D36" s="58" t="s">
        <v>74</v>
      </c>
      <c r="E36" s="59"/>
      <c r="F36" s="1378" t="s">
        <v>75</v>
      </c>
      <c r="G36" s="1379"/>
      <c r="H36" s="1380"/>
      <c r="I36" s="60"/>
      <c r="J36" s="788"/>
      <c r="K36" s="1381" t="s">
        <v>75</v>
      </c>
      <c r="L36" s="1382"/>
      <c r="M36" s="1383"/>
      <c r="N36" s="57"/>
      <c r="O36" s="58" t="s">
        <v>74</v>
      </c>
      <c r="P36" s="59"/>
      <c r="Q36" s="1378" t="s">
        <v>75</v>
      </c>
      <c r="R36" s="1379"/>
      <c r="S36" s="1380"/>
      <c r="T36" s="60"/>
      <c r="U36" s="788"/>
      <c r="V36" s="1381" t="s">
        <v>75</v>
      </c>
      <c r="W36" s="1382"/>
      <c r="X36" s="1383"/>
      <c r="Y36" s="61"/>
      <c r="Z36" s="58" t="s">
        <v>74</v>
      </c>
      <c r="AA36" s="59"/>
      <c r="AB36" s="1378" t="s">
        <v>75</v>
      </c>
      <c r="AC36" s="1379"/>
      <c r="AD36" s="1380"/>
      <c r="AE36" s="61"/>
      <c r="AF36" s="788"/>
      <c r="AG36" s="1381" t="s">
        <v>75</v>
      </c>
      <c r="AH36" s="1382"/>
      <c r="AI36" s="1383"/>
      <c r="AK36" s="58" t="s">
        <v>74</v>
      </c>
      <c r="AL36" s="59"/>
      <c r="AM36" s="1378" t="s">
        <v>75</v>
      </c>
      <c r="AN36" s="1379"/>
      <c r="AO36" s="1380"/>
      <c r="AQ36" s="788"/>
      <c r="AR36" s="1381" t="s">
        <v>75</v>
      </c>
      <c r="AS36" s="1382"/>
      <c r="AT36" s="1383"/>
      <c r="AV36" s="58" t="s">
        <v>74</v>
      </c>
      <c r="AW36" s="59"/>
      <c r="AX36" s="1378" t="s">
        <v>75</v>
      </c>
      <c r="AY36" s="1379"/>
      <c r="AZ36" s="1380"/>
      <c r="BB36" s="788"/>
      <c r="BC36" s="1381" t="s">
        <v>75</v>
      </c>
      <c r="BD36" s="1382"/>
      <c r="BE36" s="1383"/>
      <c r="BG36" s="58" t="s">
        <v>74</v>
      </c>
      <c r="BH36" s="59"/>
      <c r="BI36" s="1378" t="s">
        <v>75</v>
      </c>
      <c r="BJ36" s="1379"/>
      <c r="BK36" s="1380"/>
      <c r="BL36" s="52"/>
      <c r="BM36" s="788"/>
      <c r="BN36" s="1381" t="s">
        <v>75</v>
      </c>
      <c r="BO36" s="1382"/>
      <c r="BP36" s="1383"/>
      <c r="BQ36" s="52"/>
      <c r="BR36" s="62" t="s">
        <v>74</v>
      </c>
      <c r="BS36" s="63"/>
      <c r="BT36" s="1441" t="s">
        <v>75</v>
      </c>
      <c r="BU36" s="1442"/>
      <c r="BV36" s="1443"/>
      <c r="BX36" s="788"/>
      <c r="BY36" s="1381" t="s">
        <v>75</v>
      </c>
      <c r="BZ36" s="1382"/>
      <c r="CA36" s="1383"/>
      <c r="CC36" s="58" t="s">
        <v>74</v>
      </c>
      <c r="CD36" s="59"/>
      <c r="CE36" s="1378" t="s">
        <v>75</v>
      </c>
      <c r="CF36" s="1379"/>
      <c r="CG36" s="1380"/>
      <c r="CH36" s="52"/>
      <c r="CI36" s="788"/>
      <c r="CJ36" s="1381" t="s">
        <v>75</v>
      </c>
      <c r="CK36" s="1382"/>
      <c r="CL36" s="1383"/>
      <c r="CN36" s="58" t="s">
        <v>74</v>
      </c>
      <c r="CO36" s="59"/>
      <c r="CP36" s="1378" t="s">
        <v>75</v>
      </c>
      <c r="CQ36" s="1379"/>
      <c r="CR36" s="1380"/>
      <c r="CT36" s="788"/>
      <c r="CU36" s="1381" t="s">
        <v>75</v>
      </c>
      <c r="CV36" s="1382"/>
      <c r="CW36" s="1383"/>
      <c r="CY36" s="82" t="s">
        <v>75</v>
      </c>
      <c r="CZ36" s="82"/>
      <c r="DA36" s="82"/>
      <c r="DC36" s="58" t="s">
        <v>74</v>
      </c>
      <c r="DD36" s="59"/>
      <c r="DE36" s="1378" t="s">
        <v>75</v>
      </c>
      <c r="DF36" s="1379"/>
      <c r="DG36" s="1380"/>
      <c r="DI36" s="788"/>
      <c r="DJ36" s="1381" t="s">
        <v>75</v>
      </c>
      <c r="DK36" s="1382"/>
      <c r="DL36" s="1383"/>
      <c r="DN36" s="58" t="s">
        <v>74</v>
      </c>
      <c r="DO36" s="59"/>
      <c r="DP36" s="1378" t="s">
        <v>75</v>
      </c>
      <c r="DQ36" s="1379"/>
      <c r="DR36" s="1380"/>
      <c r="DT36" s="788"/>
      <c r="DU36" s="1381" t="s">
        <v>75</v>
      </c>
      <c r="DV36" s="1382"/>
      <c r="DW36" s="1383"/>
      <c r="DY36" s="58" t="s">
        <v>74</v>
      </c>
      <c r="DZ36" s="59"/>
      <c r="EA36" s="1378" t="s">
        <v>75</v>
      </c>
      <c r="EB36" s="1379"/>
      <c r="EC36" s="1380"/>
      <c r="EE36" s="788"/>
      <c r="EF36" s="1381" t="s">
        <v>75</v>
      </c>
      <c r="EG36" s="1382"/>
      <c r="EH36" s="1383"/>
    </row>
    <row r="37" spans="1:138" x14ac:dyDescent="0.3">
      <c r="A37" s="1433"/>
      <c r="C37" s="64"/>
      <c r="D37" s="65" t="s">
        <v>74</v>
      </c>
      <c r="E37" s="66"/>
      <c r="F37" s="67" t="s">
        <v>76</v>
      </c>
      <c r="G37" s="68" t="s">
        <v>77</v>
      </c>
      <c r="H37" s="69" t="s">
        <v>78</v>
      </c>
      <c r="I37" s="61"/>
      <c r="J37" s="789" t="s">
        <v>74</v>
      </c>
      <c r="K37" s="790" t="s">
        <v>76</v>
      </c>
      <c r="L37" s="791" t="s">
        <v>77</v>
      </c>
      <c r="M37" s="792" t="s">
        <v>78</v>
      </c>
      <c r="N37" s="64"/>
      <c r="O37" s="65" t="s">
        <v>74</v>
      </c>
      <c r="P37" s="66"/>
      <c r="Q37" s="67" t="s">
        <v>76</v>
      </c>
      <c r="R37" s="68" t="s">
        <v>77</v>
      </c>
      <c r="S37" s="69" t="s">
        <v>78</v>
      </c>
      <c r="T37" s="61"/>
      <c r="U37" s="789" t="s">
        <v>74</v>
      </c>
      <c r="V37" s="790" t="s">
        <v>76</v>
      </c>
      <c r="W37" s="791" t="s">
        <v>77</v>
      </c>
      <c r="X37" s="792" t="s">
        <v>78</v>
      </c>
      <c r="Y37" s="61"/>
      <c r="Z37" s="65" t="s">
        <v>74</v>
      </c>
      <c r="AA37" s="66"/>
      <c r="AB37" s="67" t="s">
        <v>76</v>
      </c>
      <c r="AC37" s="68" t="s">
        <v>77</v>
      </c>
      <c r="AD37" s="69" t="s">
        <v>78</v>
      </c>
      <c r="AE37" s="61"/>
      <c r="AF37" s="789" t="s">
        <v>74</v>
      </c>
      <c r="AG37" s="790" t="s">
        <v>76</v>
      </c>
      <c r="AH37" s="791" t="s">
        <v>77</v>
      </c>
      <c r="AI37" s="792" t="s">
        <v>78</v>
      </c>
      <c r="AK37" s="65" t="s">
        <v>74</v>
      </c>
      <c r="AL37" s="66"/>
      <c r="AM37" s="67" t="s">
        <v>76</v>
      </c>
      <c r="AN37" s="68" t="s">
        <v>77</v>
      </c>
      <c r="AO37" s="69" t="s">
        <v>78</v>
      </c>
      <c r="AQ37" s="789" t="s">
        <v>74</v>
      </c>
      <c r="AR37" s="790" t="s">
        <v>76</v>
      </c>
      <c r="AS37" s="791" t="s">
        <v>77</v>
      </c>
      <c r="AT37" s="792" t="s">
        <v>78</v>
      </c>
      <c r="AV37" s="65" t="s">
        <v>74</v>
      </c>
      <c r="AW37" s="66"/>
      <c r="AX37" s="67" t="s">
        <v>76</v>
      </c>
      <c r="AY37" s="68" t="s">
        <v>77</v>
      </c>
      <c r="AZ37" s="69" t="s">
        <v>78</v>
      </c>
      <c r="BB37" s="789" t="s">
        <v>74</v>
      </c>
      <c r="BC37" s="790" t="s">
        <v>76</v>
      </c>
      <c r="BD37" s="791" t="s">
        <v>77</v>
      </c>
      <c r="BE37" s="792" t="s">
        <v>78</v>
      </c>
      <c r="BG37" s="65" t="s">
        <v>74</v>
      </c>
      <c r="BH37" s="66"/>
      <c r="BI37" s="67" t="s">
        <v>76</v>
      </c>
      <c r="BJ37" s="68" t="s">
        <v>77</v>
      </c>
      <c r="BK37" s="69" t="s">
        <v>78</v>
      </c>
      <c r="BL37" s="52"/>
      <c r="BM37" s="789" t="s">
        <v>74</v>
      </c>
      <c r="BN37" s="790" t="s">
        <v>76</v>
      </c>
      <c r="BO37" s="791" t="s">
        <v>77</v>
      </c>
      <c r="BP37" s="792" t="s">
        <v>78</v>
      </c>
      <c r="BQ37" s="52"/>
      <c r="BR37" s="70" t="s">
        <v>74</v>
      </c>
      <c r="BS37" s="108"/>
      <c r="BT37" s="72" t="s">
        <v>76</v>
      </c>
      <c r="BU37" s="73" t="s">
        <v>77</v>
      </c>
      <c r="BV37" s="74" t="s">
        <v>78</v>
      </c>
      <c r="BX37" s="789" t="s">
        <v>74</v>
      </c>
      <c r="BY37" s="790" t="s">
        <v>76</v>
      </c>
      <c r="BZ37" s="791" t="s">
        <v>77</v>
      </c>
      <c r="CA37" s="792" t="s">
        <v>78</v>
      </c>
      <c r="CC37" s="65" t="s">
        <v>74</v>
      </c>
      <c r="CD37" s="66"/>
      <c r="CE37" s="67" t="s">
        <v>76</v>
      </c>
      <c r="CF37" s="68" t="s">
        <v>77</v>
      </c>
      <c r="CG37" s="69" t="s">
        <v>78</v>
      </c>
      <c r="CH37" s="52"/>
      <c r="CI37" s="789" t="s">
        <v>74</v>
      </c>
      <c r="CJ37" s="790" t="s">
        <v>76</v>
      </c>
      <c r="CK37" s="791" t="s">
        <v>77</v>
      </c>
      <c r="CL37" s="792" t="s">
        <v>78</v>
      </c>
      <c r="CN37" s="65" t="s">
        <v>74</v>
      </c>
      <c r="CO37" s="66"/>
      <c r="CP37" s="67" t="s">
        <v>76</v>
      </c>
      <c r="CQ37" s="68" t="s">
        <v>77</v>
      </c>
      <c r="CR37" s="69" t="s">
        <v>78</v>
      </c>
      <c r="CT37" s="789" t="s">
        <v>74</v>
      </c>
      <c r="CU37" s="790" t="s">
        <v>76</v>
      </c>
      <c r="CV37" s="791" t="s">
        <v>77</v>
      </c>
      <c r="CW37" s="792" t="s">
        <v>78</v>
      </c>
      <c r="CY37" s="82" t="s">
        <v>76</v>
      </c>
      <c r="CZ37" s="82" t="s">
        <v>77</v>
      </c>
      <c r="DA37" s="82" t="s">
        <v>78</v>
      </c>
      <c r="DC37" s="65" t="s">
        <v>74</v>
      </c>
      <c r="DD37" s="66"/>
      <c r="DE37" s="67" t="s">
        <v>76</v>
      </c>
      <c r="DF37" s="68" t="s">
        <v>77</v>
      </c>
      <c r="DG37" s="69" t="s">
        <v>78</v>
      </c>
      <c r="DI37" s="789" t="s">
        <v>74</v>
      </c>
      <c r="DJ37" s="790" t="s">
        <v>76</v>
      </c>
      <c r="DK37" s="791" t="s">
        <v>77</v>
      </c>
      <c r="DL37" s="792" t="s">
        <v>78</v>
      </c>
      <c r="DN37" s="65" t="s">
        <v>74</v>
      </c>
      <c r="DO37" s="66"/>
      <c r="DP37" s="67" t="s">
        <v>76</v>
      </c>
      <c r="DQ37" s="68" t="s">
        <v>77</v>
      </c>
      <c r="DR37" s="69" t="s">
        <v>78</v>
      </c>
      <c r="DT37" s="789" t="s">
        <v>74</v>
      </c>
      <c r="DU37" s="790" t="s">
        <v>76</v>
      </c>
      <c r="DV37" s="791" t="s">
        <v>77</v>
      </c>
      <c r="DW37" s="792" t="s">
        <v>78</v>
      </c>
      <c r="DY37" s="65" t="s">
        <v>74</v>
      </c>
      <c r="DZ37" s="66"/>
      <c r="EA37" s="67" t="s">
        <v>76</v>
      </c>
      <c r="EB37" s="68" t="s">
        <v>77</v>
      </c>
      <c r="EC37" s="69" t="s">
        <v>78</v>
      </c>
      <c r="EE37" s="789" t="s">
        <v>74</v>
      </c>
      <c r="EF37" s="790" t="s">
        <v>76</v>
      </c>
      <c r="EG37" s="791" t="s">
        <v>77</v>
      </c>
      <c r="EH37" s="792" t="s">
        <v>78</v>
      </c>
    </row>
    <row r="38" spans="1:138" x14ac:dyDescent="0.3">
      <c r="A38" s="1433"/>
      <c r="C38" s="75"/>
      <c r="D38" s="76">
        <v>1</v>
      </c>
      <c r="E38" s="77" t="s">
        <v>79</v>
      </c>
      <c r="F38" s="220">
        <v>48551.000399999997</v>
      </c>
      <c r="G38" s="220">
        <v>26481.119999999999</v>
      </c>
      <c r="H38" s="221">
        <v>10803</v>
      </c>
      <c r="I38" s="80"/>
      <c r="J38" s="81">
        <v>1</v>
      </c>
      <c r="K38" s="784">
        <f>(F38*'8-Matrices'!$D$8)+('6a-EOCSCH_WtCalc'!F38*'8-Matrices'!$F$12)</f>
        <v>7460832.2314679995</v>
      </c>
      <c r="L38" s="784">
        <f>(G38*'8-Matrices'!$E$8)+('6a-EOCSCH_WtCalc'!G38*'8-Matrices'!$F$12)</f>
        <v>8308981.0223999992</v>
      </c>
      <c r="M38" s="785">
        <f>(H38*'8-Matrices'!$F$8)+('6a-EOCSCH_WtCalc'!H38*'8-Matrices'!$F$12)</f>
        <v>7080502.2600000007</v>
      </c>
      <c r="N38" s="75"/>
      <c r="O38" s="76">
        <v>1</v>
      </c>
      <c r="P38" s="77" t="s">
        <v>79</v>
      </c>
      <c r="Q38" s="78">
        <v>49041.002699999997</v>
      </c>
      <c r="R38" s="78">
        <v>25924.01</v>
      </c>
      <c r="S38" s="79">
        <v>11252.99</v>
      </c>
      <c r="T38" s="80"/>
      <c r="U38" s="81">
        <v>1</v>
      </c>
      <c r="V38" s="784">
        <f>(Q38*'8-Matrices'!$D$8)+('6a-EOCSCH_WtCalc'!Q38*'8-Matrices'!$F$12)</f>
        <v>7536130.8849089993</v>
      </c>
      <c r="W38" s="784">
        <f>(R38*'8-Matrices'!$E$8)+('6a-EOCSCH_WtCalc'!R38*'8-Matrices'!$F$12)</f>
        <v>8134176.6176999994</v>
      </c>
      <c r="X38" s="785">
        <f>(S38*'8-Matrices'!$F$8)+('6a-EOCSCH_WtCalc'!S38*'8-Matrices'!$F$12)</f>
        <v>7375434.7058000006</v>
      </c>
      <c r="Y38" s="83"/>
      <c r="Z38" s="76">
        <v>1</v>
      </c>
      <c r="AA38" s="77" t="s">
        <v>79</v>
      </c>
      <c r="AB38" s="78">
        <v>45064.118600000002</v>
      </c>
      <c r="AC38" s="78">
        <v>26196.94</v>
      </c>
      <c r="AD38" s="79">
        <v>12377.95</v>
      </c>
      <c r="AE38" s="83"/>
      <c r="AF38" s="81">
        <v>1</v>
      </c>
      <c r="AG38" s="784">
        <f>(AB38*'8-Matrices'!$D$8)+('6a-EOCSCH_WtCalc'!AB38*'8-Matrices'!$F$12)</f>
        <v>6925003.1052620001</v>
      </c>
      <c r="AH38" s="784">
        <f>(AC38*'8-Matrices'!$E$8)+('6a-EOCSCH_WtCalc'!AC38*'8-Matrices'!$F$12)</f>
        <v>8219813.8637999995</v>
      </c>
      <c r="AI38" s="785">
        <f>(AD38*'8-Matrices'!$F$8)+('6a-EOCSCH_WtCalc'!AD38*'8-Matrices'!$F$12)</f>
        <v>8112755.989000001</v>
      </c>
      <c r="AK38" s="76">
        <v>1</v>
      </c>
      <c r="AL38" s="77" t="s">
        <v>79</v>
      </c>
      <c r="AM38" s="78">
        <v>42446.003400000001</v>
      </c>
      <c r="AN38" s="78">
        <v>25136</v>
      </c>
      <c r="AO38" s="79">
        <v>13238.03</v>
      </c>
      <c r="AQ38" s="81">
        <v>1</v>
      </c>
      <c r="AR38" s="784">
        <f>(AM38*'8-Matrices'!$D$8)+('6a-EOCSCH_WtCalc'!AM38*'8-Matrices'!$F$12)</f>
        <v>6522677.3424780006</v>
      </c>
      <c r="AS38" s="784">
        <f>(AN38*'8-Matrices'!$E$8)+('6a-EOCSCH_WtCalc'!AN38*'8-Matrices'!$F$12)</f>
        <v>7886922.7199999997</v>
      </c>
      <c r="AT38" s="785">
        <f>(AO38*'8-Matrices'!$F$8)+('6a-EOCSCH_WtCalc'!AO38*'8-Matrices'!$F$12)</f>
        <v>8676469.6226000022</v>
      </c>
      <c r="AV38" s="76">
        <v>1</v>
      </c>
      <c r="AW38" s="77" t="s">
        <v>79</v>
      </c>
      <c r="AX38" s="78">
        <v>40876.01</v>
      </c>
      <c r="AY38" s="78">
        <v>23919.99</v>
      </c>
      <c r="AZ38" s="78">
        <v>13046</v>
      </c>
      <c r="BB38" s="81">
        <v>1</v>
      </c>
      <c r="BC38" s="784">
        <f>(AX38*'8-Matrices'!$D$8)+('6a-EOCSCH_WtCalc'!AX38*'8-Matrices'!$F$12)</f>
        <v>6281416.4567000009</v>
      </c>
      <c r="BD38" s="784">
        <f>(AY38*'8-Matrices'!$E$8)+('6a-EOCSCH_WtCalc'!AY38*'8-Matrices'!$F$12)</f>
        <v>7505375.2623000005</v>
      </c>
      <c r="BE38" s="785">
        <f>(AZ38*'8-Matrices'!$F$8)+('6a-EOCSCH_WtCalc'!AZ38*'8-Matrices'!$F$12)</f>
        <v>8550609.3200000003</v>
      </c>
      <c r="BG38" s="76">
        <v>1</v>
      </c>
      <c r="BH38" s="77" t="s">
        <v>79</v>
      </c>
      <c r="BI38" s="78">
        <v>39196.000200000002</v>
      </c>
      <c r="BJ38" s="78">
        <v>24002.99</v>
      </c>
      <c r="BK38" s="78">
        <v>11972.99</v>
      </c>
      <c r="BL38" s="52"/>
      <c r="BM38" s="81">
        <v>1</v>
      </c>
      <c r="BN38" s="784">
        <f>(BI38*'8-Matrices'!$D$8)+('6a-EOCSCH_WtCalc'!BI38*'8-Matrices'!$F$12)</f>
        <v>6023249.350734001</v>
      </c>
      <c r="BO38" s="784">
        <f>(BJ38*'8-Matrices'!$E$8)+('6a-EOCSCH_WtCalc'!BJ38*'8-Matrices'!$F$12)</f>
        <v>7531418.1723000007</v>
      </c>
      <c r="BP38" s="785">
        <f>(BK38*'8-Matrices'!$F$8)+('6a-EOCSCH_WtCalc'!BK38*'8-Matrices'!$F$12)</f>
        <v>7847337.1058</v>
      </c>
      <c r="BQ38" s="52"/>
      <c r="BR38" s="84">
        <v>1</v>
      </c>
      <c r="BS38" s="85" t="s">
        <v>79</v>
      </c>
      <c r="BT38" s="86">
        <v>36456.997199999998</v>
      </c>
      <c r="BU38" s="86">
        <v>24504.99</v>
      </c>
      <c r="BV38" s="86">
        <v>11393.01</v>
      </c>
      <c r="BX38" s="81">
        <v>1</v>
      </c>
      <c r="BY38" s="784">
        <f>(BT38*'8-Matrices'!$D$8)+('6a-EOCSCH_WtCalc'!BT38*'8-Matrices'!$F$12)</f>
        <v>5602346.7597239995</v>
      </c>
      <c r="BZ38" s="784">
        <f>(BU38*'8-Matrices'!$E$8)+('6a-EOCSCH_WtCalc'!BU38*'8-Matrices'!$F$12)</f>
        <v>7688930.7123000007</v>
      </c>
      <c r="CA38" s="785">
        <f>(BV38*'8-Matrices'!$F$8)+('6a-EOCSCH_WtCalc'!BV38*'8-Matrices'!$F$12)</f>
        <v>7467206.6141999997</v>
      </c>
      <c r="CC38" s="76">
        <v>1</v>
      </c>
      <c r="CD38" s="77" t="s">
        <v>79</v>
      </c>
      <c r="CE38" s="78">
        <v>32725.999100000001</v>
      </c>
      <c r="CF38" s="78">
        <v>23998</v>
      </c>
      <c r="CG38" s="78">
        <v>12376</v>
      </c>
      <c r="CH38" s="52"/>
      <c r="CI38" s="81">
        <v>1</v>
      </c>
      <c r="CJ38" s="784">
        <f>(CE38*'8-Matrices'!$D$8)+('6a-EOCSCH_WtCalc'!CE38*'8-Matrices'!$F$12)</f>
        <v>5029004.2816970004</v>
      </c>
      <c r="CK38" s="784">
        <f>(CF38*'8-Matrices'!$E$8)+('6a-EOCSCH_WtCalc'!CF38*'8-Matrices'!$F$12)</f>
        <v>7529852.46</v>
      </c>
      <c r="CL38" s="785">
        <f>(CG38*'8-Matrices'!$F$8)+('6a-EOCSCH_WtCalc'!CG38*'8-Matrices'!$F$12)</f>
        <v>8111477.9200000009</v>
      </c>
      <c r="CN38" s="76">
        <v>1</v>
      </c>
      <c r="CO38" s="77" t="s">
        <v>79</v>
      </c>
      <c r="CP38" s="78">
        <v>28264</v>
      </c>
      <c r="CQ38" s="78">
        <v>22829.97</v>
      </c>
      <c r="CR38" s="78">
        <v>11095</v>
      </c>
      <c r="CT38" s="81">
        <v>1</v>
      </c>
      <c r="CU38" s="784">
        <f>(CP38*'8-Matrices'!$D$8)+('6a-EOCSCH_WtCalc'!CP38*'8-Matrices'!$F$12)</f>
        <v>4343328.88</v>
      </c>
      <c r="CV38" s="784">
        <f>(CQ38*'8-Matrices'!$E$8)+('6a-EOCSCH_WtCalc'!CQ38*'8-Matrices'!$F$12)</f>
        <v>7163359.6869000001</v>
      </c>
      <c r="CW38" s="785">
        <f>(CR38*'8-Matrices'!$F$8)+('6a-EOCSCH_WtCalc'!CR38*'8-Matrices'!$F$12)</f>
        <v>7271884.9000000004</v>
      </c>
      <c r="CY38" s="82">
        <v>5029004</v>
      </c>
      <c r="CZ38" s="82">
        <v>7529852</v>
      </c>
      <c r="DA38" s="82">
        <v>8111478</v>
      </c>
      <c r="DC38" s="76">
        <v>1</v>
      </c>
      <c r="DD38" s="77" t="s">
        <v>79</v>
      </c>
      <c r="DE38" s="78">
        <v>31499.001799999998</v>
      </c>
      <c r="DF38" s="78">
        <v>23441.02</v>
      </c>
      <c r="DG38" s="78">
        <v>11883</v>
      </c>
      <c r="DI38" s="81">
        <v>1</v>
      </c>
      <c r="DJ38" s="784">
        <f>(DE38*'8-Matrices'!$D$8)+('6a-EOCSCH_WtCalc'!DE38*'8-Matrices'!$F$12)</f>
        <v>4840451.6066059992</v>
      </c>
      <c r="DK38" s="784">
        <f>(DF38*'8-Matrices'!$E$8)+('6a-EOCSCH_WtCalc'!DF38*'8-Matrices'!$F$12)</f>
        <v>7355088.8454</v>
      </c>
      <c r="DL38" s="785">
        <f>(DG38*'8-Matrices'!$F$8)+('6a-EOCSCH_WtCalc'!DG38*'8-Matrices'!$F$12)</f>
        <v>7788355.8600000003</v>
      </c>
      <c r="DN38" s="76">
        <v>1</v>
      </c>
      <c r="DO38" s="77" t="s">
        <v>79</v>
      </c>
      <c r="DP38" s="78">
        <v>37148.001400000001</v>
      </c>
      <c r="DQ38" s="78">
        <v>24218.95</v>
      </c>
      <c r="DR38" s="78">
        <v>13358</v>
      </c>
      <c r="DT38" s="81">
        <v>1</v>
      </c>
      <c r="DU38" s="784">
        <f>(DP38*'8-Matrices'!$D$8)+('6a-EOCSCH_WtCalc'!DP38*'8-Matrices'!$F$12)</f>
        <v>5708533.3751380006</v>
      </c>
      <c r="DV38" s="784">
        <f>(DQ38*'8-Matrices'!$E$8)+('6a-EOCSCH_WtCalc'!DQ38*'8-Matrices'!$F$12)</f>
        <v>7599179.9414999997</v>
      </c>
      <c r="DW38" s="785">
        <f>(DR38*'8-Matrices'!$F$8)+('6a-EOCSCH_WtCalc'!DR38*'8-Matrices'!$F$12)</f>
        <v>8755100.3600000013</v>
      </c>
      <c r="DY38" s="76">
        <v>1</v>
      </c>
      <c r="DZ38" s="77" t="s">
        <v>79</v>
      </c>
      <c r="EA38" s="78">
        <f>'7a-EOCSCH_RawData'!$E$14</f>
        <v>42043.000599999999</v>
      </c>
      <c r="EB38" s="78">
        <f>'7a-EOCSCH_RawData'!$F$14</f>
        <v>26587.99</v>
      </c>
      <c r="EC38" s="78">
        <f>'7a-EOCSCH_RawData'!$G$14</f>
        <v>13882.01</v>
      </c>
      <c r="EE38" s="81">
        <v>1</v>
      </c>
      <c r="EF38" s="784">
        <f>(EA38*'8-Matrices'!$D$8)+('6a-EOCSCH_WtCalc'!EA38*'8-Matrices'!$F$12)</f>
        <v>6460747.9022019999</v>
      </c>
      <c r="EG38" s="784">
        <f>(EB38*'8-Matrices'!$E$8)+('6a-EOCSCH_WtCalc'!EB38*'8-Matrices'!$F$12)</f>
        <v>8342513.6222999999</v>
      </c>
      <c r="EH38" s="785">
        <f>(EC38*'8-Matrices'!$F$8)+('6a-EOCSCH_WtCalc'!EC38*'8-Matrices'!$F$12)</f>
        <v>9098546.9942000005</v>
      </c>
    </row>
    <row r="39" spans="1:138" x14ac:dyDescent="0.3">
      <c r="A39" s="1433"/>
      <c r="C39" s="75"/>
      <c r="D39" s="76">
        <v>2</v>
      </c>
      <c r="E39" s="87" t="s">
        <v>79</v>
      </c>
      <c r="F39" s="220">
        <v>9939</v>
      </c>
      <c r="G39" s="220">
        <v>12869.99</v>
      </c>
      <c r="H39" s="221">
        <v>2138.0300000000002</v>
      </c>
      <c r="I39" s="80"/>
      <c r="J39" s="81">
        <v>2</v>
      </c>
      <c r="K39" s="784">
        <f>(F39*'8-Matrices'!$D$9)+('6a-EOCSCH_WtCalc'!F39*'8-Matrices'!$F$12)</f>
        <v>2181908.67</v>
      </c>
      <c r="L39" s="784">
        <f>(G39*'8-Matrices'!$E$9)+('6a-EOCSCH_WtCalc'!G39*'8-Matrices'!$F$12)</f>
        <v>6174120.3026999999</v>
      </c>
      <c r="M39" s="785">
        <f>(H39*'8-Matrices'!$F$9)+('6a-EOCSCH_WtCalc'!H39*'8-Matrices'!$F$12)</f>
        <v>1911698.1442000002</v>
      </c>
      <c r="N39" s="75"/>
      <c r="O39" s="76">
        <v>2</v>
      </c>
      <c r="P39" s="87" t="s">
        <v>79</v>
      </c>
      <c r="Q39" s="78">
        <v>10585</v>
      </c>
      <c r="R39" s="78">
        <v>13043.99</v>
      </c>
      <c r="S39" s="79">
        <v>2965.98</v>
      </c>
      <c r="T39" s="80"/>
      <c r="U39" s="81">
        <v>2</v>
      </c>
      <c r="V39" s="784">
        <f>(Q39*'8-Matrices'!$D$9)+('6a-EOCSCH_WtCalc'!Q39*'8-Matrices'!$F$12)</f>
        <v>2323725.0499999998</v>
      </c>
      <c r="W39" s="784">
        <f>(R39*'8-Matrices'!$E$9)+('6a-EOCSCH_WtCalc'!R39*'8-Matrices'!$F$12)</f>
        <v>6257593.3227000004</v>
      </c>
      <c r="X39" s="785">
        <f>(S39*'8-Matrices'!$F$9)+('6a-EOCSCH_WtCalc'!S39*'8-Matrices'!$F$12)</f>
        <v>2652001.3572</v>
      </c>
      <c r="Y39" s="83"/>
      <c r="Z39" s="76">
        <v>2</v>
      </c>
      <c r="AA39" s="87" t="s">
        <v>79</v>
      </c>
      <c r="AB39" s="78">
        <v>11779</v>
      </c>
      <c r="AC39" s="78">
        <v>13698.01</v>
      </c>
      <c r="AD39" s="79">
        <v>3593</v>
      </c>
      <c r="AE39" s="83"/>
      <c r="AF39" s="81">
        <v>2</v>
      </c>
      <c r="AG39" s="784">
        <f>(AB39*'8-Matrices'!$D$9)+('6a-EOCSCH_WtCalc'!AB39*'8-Matrices'!$F$12)</f>
        <v>2585843.8699999996</v>
      </c>
      <c r="AH39" s="784">
        <f>(AC39*'8-Matrices'!$E$9)+('6a-EOCSCH_WtCalc'!AC39*'8-Matrices'!$F$12)</f>
        <v>6571346.3372999998</v>
      </c>
      <c r="AI39" s="785">
        <f>(AD39*'8-Matrices'!$F$9)+('6a-EOCSCH_WtCalc'!AD39*'8-Matrices'!$F$12)</f>
        <v>3212645.0199999996</v>
      </c>
      <c r="AK39" s="76">
        <v>2</v>
      </c>
      <c r="AL39" s="87" t="s">
        <v>79</v>
      </c>
      <c r="AM39" s="78">
        <v>10421</v>
      </c>
      <c r="AN39" s="78">
        <v>13973</v>
      </c>
      <c r="AO39" s="79">
        <v>3686</v>
      </c>
      <c r="AQ39" s="81">
        <v>2</v>
      </c>
      <c r="AR39" s="784">
        <f>(AM39*'8-Matrices'!$D$9)+('6a-EOCSCH_WtCalc'!AM39*'8-Matrices'!$F$12)</f>
        <v>2287722.13</v>
      </c>
      <c r="AS39" s="784">
        <f>(AN39*'8-Matrices'!$E$9)+('6a-EOCSCH_WtCalc'!AN39*'8-Matrices'!$F$12)</f>
        <v>6703267.2899999991</v>
      </c>
      <c r="AT39" s="785">
        <f>(AO39*'8-Matrices'!$F$9)+('6a-EOCSCH_WtCalc'!AO39*'8-Matrices'!$F$12)</f>
        <v>3295800.0399999996</v>
      </c>
      <c r="AV39" s="76">
        <v>2</v>
      </c>
      <c r="AW39" s="87" t="s">
        <v>79</v>
      </c>
      <c r="AX39" s="78">
        <v>12044</v>
      </c>
      <c r="AY39" s="78">
        <v>15545.99</v>
      </c>
      <c r="AZ39" s="78">
        <v>4157.95</v>
      </c>
      <c r="BB39" s="81">
        <v>2</v>
      </c>
      <c r="BC39" s="784">
        <f>(AX39*'8-Matrices'!$D$9)+('6a-EOCSCH_WtCalc'!AX39*'8-Matrices'!$F$12)</f>
        <v>2644019.3199999998</v>
      </c>
      <c r="BD39" s="784">
        <f>(AY39*'8-Matrices'!$E$9)+('6a-EOCSCH_WtCalc'!AY39*'8-Matrices'!$F$12)</f>
        <v>7457877.7826999994</v>
      </c>
      <c r="BE39" s="785">
        <f>(AZ39*'8-Matrices'!$F$9)+('6a-EOCSCH_WtCalc'!AZ39*'8-Matrices'!$F$12)</f>
        <v>3717789.4129999997</v>
      </c>
      <c r="BG39" s="76">
        <v>2</v>
      </c>
      <c r="BH39" s="87" t="s">
        <v>79</v>
      </c>
      <c r="BI39" s="78">
        <v>10302</v>
      </c>
      <c r="BJ39" s="78">
        <v>14822.01</v>
      </c>
      <c r="BK39" s="78">
        <v>4212</v>
      </c>
      <c r="BL39" s="52"/>
      <c r="BM39" s="81">
        <v>2</v>
      </c>
      <c r="BN39" s="784">
        <f>(BI39*'8-Matrices'!$D$9)+('6a-EOCSCH_WtCalc'!BI39*'8-Matrices'!$F$12)</f>
        <v>2261598.06</v>
      </c>
      <c r="BO39" s="784">
        <f>(BJ39*'8-Matrices'!$E$9)+('6a-EOCSCH_WtCalc'!BJ39*'8-Matrices'!$F$12)</f>
        <v>7110562.8572999993</v>
      </c>
      <c r="BP39" s="785">
        <f>(BK39*'8-Matrices'!$F$9)+('6a-EOCSCH_WtCalc'!BK39*'8-Matrices'!$F$12)</f>
        <v>3766117.6799999997</v>
      </c>
      <c r="BQ39" s="52"/>
      <c r="BR39" s="84">
        <v>2</v>
      </c>
      <c r="BS39" s="88" t="s">
        <v>79</v>
      </c>
      <c r="BT39" s="86">
        <v>9876</v>
      </c>
      <c r="BU39" s="86">
        <v>15032</v>
      </c>
      <c r="BV39" s="86">
        <v>4031</v>
      </c>
      <c r="BX39" s="81">
        <v>2</v>
      </c>
      <c r="BY39" s="784">
        <f>(BT39*'8-Matrices'!$D$9)+('6a-EOCSCH_WtCalc'!BT39*'8-Matrices'!$F$12)</f>
        <v>2168078.2799999998</v>
      </c>
      <c r="BZ39" s="784">
        <f>(BU39*'8-Matrices'!$E$9)+('6a-EOCSCH_WtCalc'!BU39*'8-Matrices'!$F$12)</f>
        <v>7211301.3599999994</v>
      </c>
      <c r="CA39" s="785">
        <f>(BV39*'8-Matrices'!$F$9)+('6a-EOCSCH_WtCalc'!BV39*'8-Matrices'!$F$12)</f>
        <v>3604278.34</v>
      </c>
      <c r="CC39" s="76">
        <v>2</v>
      </c>
      <c r="CD39" s="87" t="s">
        <v>79</v>
      </c>
      <c r="CE39" s="78">
        <v>7522</v>
      </c>
      <c r="CF39" s="78">
        <v>16923.939999999999</v>
      </c>
      <c r="CG39" s="78">
        <v>4267.01</v>
      </c>
      <c r="CH39" s="52"/>
      <c r="CI39" s="81">
        <v>2</v>
      </c>
      <c r="CJ39" s="784">
        <f>(CE39*'8-Matrices'!$D$9)+('6a-EOCSCH_WtCalc'!CE39*'8-Matrices'!$F$12)</f>
        <v>1651304.66</v>
      </c>
      <c r="CK39" s="784">
        <f>(CF39*'8-Matrices'!$E$9)+('6a-EOCSCH_WtCalc'!CF39*'8-Matrices'!$F$12)</f>
        <v>8118921.7361999992</v>
      </c>
      <c r="CL39" s="785">
        <f>(CG39*'8-Matrices'!$F$9)+('6a-EOCSCH_WtCalc'!CG39*'8-Matrices'!$F$12)</f>
        <v>3815304.3213999998</v>
      </c>
      <c r="CN39" s="76">
        <v>2</v>
      </c>
      <c r="CO39" s="87" t="s">
        <v>79</v>
      </c>
      <c r="CP39" s="78">
        <v>5873</v>
      </c>
      <c r="CQ39" s="78">
        <v>17133.990000000002</v>
      </c>
      <c r="CR39" s="78">
        <v>4230</v>
      </c>
      <c r="CT39" s="81">
        <v>2</v>
      </c>
      <c r="CU39" s="784">
        <f>(CP39*'8-Matrices'!$D$9)+('6a-EOCSCH_WtCalc'!CP39*'8-Matrices'!$F$12)</f>
        <v>1289299.69</v>
      </c>
      <c r="CV39" s="784">
        <f>(CQ39*'8-Matrices'!$E$9)+('6a-EOCSCH_WtCalc'!CQ39*'8-Matrices'!$F$12)</f>
        <v>8219689.0226999996</v>
      </c>
      <c r="CW39" s="785">
        <f>(CR39*'8-Matrices'!$F$9)+('6a-EOCSCH_WtCalc'!CR39*'8-Matrices'!$F$12)</f>
        <v>3782212.1999999997</v>
      </c>
      <c r="CY39" s="82">
        <v>1651305</v>
      </c>
      <c r="CZ39" s="82">
        <v>8118922</v>
      </c>
      <c r="DA39" s="82">
        <v>3815304</v>
      </c>
      <c r="DC39" s="76">
        <v>2</v>
      </c>
      <c r="DD39" s="87" t="s">
        <v>79</v>
      </c>
      <c r="DE39" s="78">
        <v>8295</v>
      </c>
      <c r="DF39" s="78">
        <v>17244.990000000002</v>
      </c>
      <c r="DG39" s="78">
        <v>4095</v>
      </c>
      <c r="DI39" s="81">
        <v>2</v>
      </c>
      <c r="DJ39" s="784">
        <f>(DE39*'8-Matrices'!$D$9)+('6a-EOCSCH_WtCalc'!DE39*'8-Matrices'!$F$12)</f>
        <v>1821001.35</v>
      </c>
      <c r="DK39" s="784">
        <f>(DF39*'8-Matrices'!$E$9)+('6a-EOCSCH_WtCalc'!DF39*'8-Matrices'!$F$12)</f>
        <v>8272939.0527000008</v>
      </c>
      <c r="DL39" s="785">
        <f>(DG39*'8-Matrices'!$F$9)+('6a-EOCSCH_WtCalc'!DG39*'8-Matrices'!$F$12)</f>
        <v>3661503.3</v>
      </c>
      <c r="DN39" s="76">
        <v>2</v>
      </c>
      <c r="DO39" s="87" t="s">
        <v>79</v>
      </c>
      <c r="DP39" s="78">
        <v>7490</v>
      </c>
      <c r="DQ39" s="78">
        <v>18538</v>
      </c>
      <c r="DR39" s="78">
        <v>3935.99</v>
      </c>
      <c r="DT39" s="81">
        <v>2</v>
      </c>
      <c r="DU39" s="784">
        <f>(DP39*'8-Matrices'!$D$9)+('6a-EOCSCH_WtCalc'!DP39*'8-Matrices'!$F$12)</f>
        <v>1644279.7</v>
      </c>
      <c r="DV39" s="784">
        <f>(DQ39*'8-Matrices'!$E$9)+('6a-EOCSCH_WtCalc'!DQ39*'8-Matrices'!$F$12)</f>
        <v>8893234.7399999984</v>
      </c>
      <c r="DW39" s="785">
        <f>(DR39*'8-Matrices'!$F$9)+('6a-EOCSCH_WtCalc'!DR39*'8-Matrices'!$F$12)</f>
        <v>3519326.0985999997</v>
      </c>
      <c r="DY39" s="76">
        <v>2</v>
      </c>
      <c r="DZ39" s="87" t="s">
        <v>79</v>
      </c>
      <c r="EA39" s="78">
        <f>'7a-EOCSCH_RawData'!$E$15</f>
        <v>7625</v>
      </c>
      <c r="EB39" s="78">
        <f>'7a-EOCSCH_RawData'!$F$15</f>
        <v>20655.009999999998</v>
      </c>
      <c r="EC39" s="78">
        <f>'7a-EOCSCH_RawData'!$G$15</f>
        <v>4475</v>
      </c>
      <c r="EE39" s="81">
        <v>2</v>
      </c>
      <c r="EF39" s="784">
        <f>(EA39*'8-Matrices'!$D$9)+('6a-EOCSCH_WtCalc'!EA39*'8-Matrices'!$F$12)</f>
        <v>1673916.25</v>
      </c>
      <c r="EG39" s="784">
        <f>(EB39*'8-Matrices'!$E$9)+('6a-EOCSCH_WtCalc'!EB39*'8-Matrices'!$F$12)</f>
        <v>9908827.9472999983</v>
      </c>
      <c r="EH39" s="785">
        <f>(EC39*'8-Matrices'!$F$9)+('6a-EOCSCH_WtCalc'!EC39*'8-Matrices'!$F$12)</f>
        <v>4001276.4999999995</v>
      </c>
    </row>
    <row r="40" spans="1:138" x14ac:dyDescent="0.3">
      <c r="A40" s="1433"/>
      <c r="C40" s="75"/>
      <c r="D40" s="76">
        <v>3</v>
      </c>
      <c r="E40" s="87" t="s">
        <v>79</v>
      </c>
      <c r="F40" s="220">
        <v>2121</v>
      </c>
      <c r="G40" s="220">
        <v>1192</v>
      </c>
      <c r="H40" s="221">
        <v>255.96</v>
      </c>
      <c r="I40" s="80"/>
      <c r="J40" s="81">
        <v>3</v>
      </c>
      <c r="K40" s="784">
        <f>(F40*'8-Matrices'!$D$10)+('6a-EOCSCH_WtCalc'!F40*'8-Matrices'!$F$12)</f>
        <v>724300.29</v>
      </c>
      <c r="L40" s="784">
        <f>(G40*'8-Matrices'!$E$10)+('6a-EOCSCH_WtCalc'!G40*'8-Matrices'!$F$12)</f>
        <v>653418.64</v>
      </c>
      <c r="M40" s="785">
        <f>(H40*'8-Matrices'!$F$10)+('6a-EOCSCH_WtCalc'!H40*'8-Matrices'!$F$12)</f>
        <v>362720.91600000003</v>
      </c>
      <c r="N40" s="75"/>
      <c r="O40" s="76">
        <v>3</v>
      </c>
      <c r="P40" s="87" t="s">
        <v>79</v>
      </c>
      <c r="Q40" s="78">
        <v>2235</v>
      </c>
      <c r="R40" s="78">
        <v>1142.99</v>
      </c>
      <c r="S40" s="79">
        <v>180.99</v>
      </c>
      <c r="T40" s="80"/>
      <c r="U40" s="81">
        <v>3</v>
      </c>
      <c r="V40" s="784">
        <f>(Q40*'8-Matrices'!$D$10)+('6a-EOCSCH_WtCalc'!Q40*'8-Matrices'!$F$12)</f>
        <v>763230.15000000014</v>
      </c>
      <c r="W40" s="784">
        <f>(R40*'8-Matrices'!$E$10)+('6a-EOCSCH_WtCalc'!R40*'8-Matrices'!$F$12)</f>
        <v>626552.82830000005</v>
      </c>
      <c r="X40" s="785">
        <f>(S40*'8-Matrices'!$F$10)+('6a-EOCSCH_WtCalc'!S40*'8-Matrices'!$F$12)</f>
        <v>256480.929</v>
      </c>
      <c r="Y40" s="83"/>
      <c r="Z40" s="76">
        <v>3</v>
      </c>
      <c r="AA40" s="87" t="s">
        <v>79</v>
      </c>
      <c r="AB40" s="78">
        <v>1500</v>
      </c>
      <c r="AC40" s="78">
        <v>1414</v>
      </c>
      <c r="AD40" s="79">
        <v>150.01</v>
      </c>
      <c r="AE40" s="83"/>
      <c r="AF40" s="81">
        <v>3</v>
      </c>
      <c r="AG40" s="784">
        <f>(AB40*'8-Matrices'!$D$10)+('6a-EOCSCH_WtCalc'!AB40*'8-Matrices'!$F$12)</f>
        <v>512235.00000000006</v>
      </c>
      <c r="AH40" s="784">
        <f>(AC40*'8-Matrices'!$E$10)+('6a-EOCSCH_WtCalc'!AC40*'8-Matrices'!$F$12)</f>
        <v>775112.38</v>
      </c>
      <c r="AI40" s="785">
        <f>(AD40*'8-Matrices'!$F$10)+('6a-EOCSCH_WtCalc'!AD40*'8-Matrices'!$F$12)</f>
        <v>212579.17099999997</v>
      </c>
      <c r="AK40" s="76">
        <v>3</v>
      </c>
      <c r="AL40" s="87" t="s">
        <v>79</v>
      </c>
      <c r="AM40" s="78">
        <v>1662</v>
      </c>
      <c r="AN40" s="78">
        <v>1268</v>
      </c>
      <c r="AO40" s="79">
        <v>175</v>
      </c>
      <c r="AQ40" s="81">
        <v>3</v>
      </c>
      <c r="AR40" s="784">
        <f>(AM40*'8-Matrices'!$D$10)+('6a-EOCSCH_WtCalc'!AM40*'8-Matrices'!$F$12)</f>
        <v>567556.38</v>
      </c>
      <c r="AS40" s="784">
        <f>(AN40*'8-Matrices'!$E$10)+('6a-EOCSCH_WtCalc'!AN40*'8-Matrices'!$F$12)</f>
        <v>695079.55999999994</v>
      </c>
      <c r="AT40" s="785">
        <f>(AO40*'8-Matrices'!$F$10)+('6a-EOCSCH_WtCalc'!AO40*'8-Matrices'!$F$12)</f>
        <v>247992.5</v>
      </c>
      <c r="AV40" s="76">
        <v>3</v>
      </c>
      <c r="AW40" s="87" t="s">
        <v>79</v>
      </c>
      <c r="AX40" s="78">
        <v>1776</v>
      </c>
      <c r="AY40" s="78">
        <v>1402</v>
      </c>
      <c r="AZ40" s="78">
        <v>161.03</v>
      </c>
      <c r="BB40" s="81">
        <v>3</v>
      </c>
      <c r="BC40" s="784">
        <f>(AX40*'8-Matrices'!$D$10)+('6a-EOCSCH_WtCalc'!AX40*'8-Matrices'!$F$12)</f>
        <v>606486.24</v>
      </c>
      <c r="BD40" s="784">
        <f>(AY40*'8-Matrices'!$E$10)+('6a-EOCSCH_WtCalc'!AY40*'8-Matrices'!$F$12)</f>
        <v>768534.34000000008</v>
      </c>
      <c r="BE40" s="785">
        <f>(AZ40*'8-Matrices'!$F$10)+('6a-EOCSCH_WtCalc'!AZ40*'8-Matrices'!$F$12)</f>
        <v>228195.61299999998</v>
      </c>
      <c r="BG40" s="76">
        <v>3</v>
      </c>
      <c r="BH40" s="87" t="s">
        <v>79</v>
      </c>
      <c r="BI40" s="78">
        <v>1599</v>
      </c>
      <c r="BJ40" s="78">
        <v>1401</v>
      </c>
      <c r="BK40" s="78">
        <v>72.989999999999995</v>
      </c>
      <c r="BL40" s="52"/>
      <c r="BM40" s="81">
        <v>3</v>
      </c>
      <c r="BN40" s="784">
        <f>(BI40*'8-Matrices'!$D$10)+('6a-EOCSCH_WtCalc'!BI40*'8-Matrices'!$F$12)</f>
        <v>546042.51</v>
      </c>
      <c r="BO40" s="784">
        <f>(BJ40*'8-Matrices'!$E$10)+('6a-EOCSCH_WtCalc'!BJ40*'8-Matrices'!$F$12)</f>
        <v>767986.17</v>
      </c>
      <c r="BP40" s="785">
        <f>(BK40*'8-Matrices'!$F$10)+('6a-EOCSCH_WtCalc'!BK40*'8-Matrices'!$F$12)</f>
        <v>103434.129</v>
      </c>
      <c r="BQ40" s="52"/>
      <c r="BR40" s="84">
        <v>3</v>
      </c>
      <c r="BS40" s="88" t="s">
        <v>79</v>
      </c>
      <c r="BT40" s="86">
        <v>1291</v>
      </c>
      <c r="BU40" s="86">
        <v>1228</v>
      </c>
      <c r="BV40" s="86">
        <v>77</v>
      </c>
      <c r="BX40" s="81">
        <v>3</v>
      </c>
      <c r="BY40" s="784">
        <f>(BT40*'8-Matrices'!$D$10)+('6a-EOCSCH_WtCalc'!BT40*'8-Matrices'!$F$12)</f>
        <v>440863.59000000008</v>
      </c>
      <c r="BZ40" s="784">
        <f>(BU40*'8-Matrices'!$E$10)+('6a-EOCSCH_WtCalc'!BU40*'8-Matrices'!$F$12)</f>
        <v>673152.76</v>
      </c>
      <c r="CA40" s="785">
        <f>(BV40*'8-Matrices'!$F$10)+('6a-EOCSCH_WtCalc'!BV40*'8-Matrices'!$F$12)</f>
        <v>109116.7</v>
      </c>
      <c r="CC40" s="76">
        <v>3</v>
      </c>
      <c r="CD40" s="87" t="s">
        <v>79</v>
      </c>
      <c r="CE40" s="78">
        <v>1315</v>
      </c>
      <c r="CF40" s="78">
        <v>1165</v>
      </c>
      <c r="CG40" s="78">
        <v>65</v>
      </c>
      <c r="CH40" s="52"/>
      <c r="CI40" s="81">
        <v>3</v>
      </c>
      <c r="CJ40" s="784">
        <f>(CE40*'8-Matrices'!$D$10)+('6a-EOCSCH_WtCalc'!CE40*'8-Matrices'!$F$12)</f>
        <v>449059.35000000003</v>
      </c>
      <c r="CK40" s="784">
        <f>(CF40*'8-Matrices'!$E$10)+('6a-EOCSCH_WtCalc'!CF40*'8-Matrices'!$F$12)</f>
        <v>638618.05000000005</v>
      </c>
      <c r="CL40" s="785">
        <f>(CG40*'8-Matrices'!$F$10)+('6a-EOCSCH_WtCalc'!CG40*'8-Matrices'!$F$12)</f>
        <v>92111.5</v>
      </c>
      <c r="CN40" s="76">
        <v>3</v>
      </c>
      <c r="CO40" s="87" t="s">
        <v>79</v>
      </c>
      <c r="CP40" s="78">
        <v>1247</v>
      </c>
      <c r="CQ40" s="78">
        <v>1316.06</v>
      </c>
      <c r="CR40" s="78">
        <v>52</v>
      </c>
      <c r="CT40" s="81">
        <v>3</v>
      </c>
      <c r="CU40" s="784">
        <f>(CP40*'8-Matrices'!$D$10)+('6a-EOCSCH_WtCalc'!CP40*'8-Matrices'!$F$12)</f>
        <v>425838.03</v>
      </c>
      <c r="CV40" s="784">
        <f>(CQ40*'8-Matrices'!$E$10)+('6a-EOCSCH_WtCalc'!CQ40*'8-Matrices'!$F$12)</f>
        <v>721424.6102</v>
      </c>
      <c r="CW40" s="785">
        <f>(CR40*'8-Matrices'!$F$10)+('6a-EOCSCH_WtCalc'!CR40*'8-Matrices'!$F$12)</f>
        <v>73689.2</v>
      </c>
      <c r="CY40" s="82">
        <v>449059</v>
      </c>
      <c r="CZ40" s="82">
        <v>638618</v>
      </c>
      <c r="DA40" s="82">
        <v>92112</v>
      </c>
      <c r="DC40" s="76">
        <v>3</v>
      </c>
      <c r="DD40" s="87" t="s">
        <v>79</v>
      </c>
      <c r="DE40" s="78">
        <v>1249</v>
      </c>
      <c r="DF40" s="78">
        <v>1200.01</v>
      </c>
      <c r="DG40" s="78">
        <v>53</v>
      </c>
      <c r="DI40" s="81">
        <v>3</v>
      </c>
      <c r="DJ40" s="784">
        <f>(DE40*'8-Matrices'!$D$10)+('6a-EOCSCH_WtCalc'!DE40*'8-Matrices'!$F$12)</f>
        <v>426521.01</v>
      </c>
      <c r="DK40" s="784">
        <f>(DF40*'8-Matrices'!$E$10)+('6a-EOCSCH_WtCalc'!DF40*'8-Matrices'!$F$12)</f>
        <v>657809.48170000012</v>
      </c>
      <c r="DL40" s="785">
        <f>(DG40*'8-Matrices'!$F$10)+('6a-EOCSCH_WtCalc'!DG40*'8-Matrices'!$F$12)</f>
        <v>75106.3</v>
      </c>
      <c r="DN40" s="76">
        <v>3</v>
      </c>
      <c r="DO40" s="87" t="s">
        <v>79</v>
      </c>
      <c r="DP40" s="78">
        <v>1449</v>
      </c>
      <c r="DQ40" s="78">
        <v>941</v>
      </c>
      <c r="DR40" s="78">
        <v>125</v>
      </c>
      <c r="DT40" s="81">
        <v>3</v>
      </c>
      <c r="DU40" s="784">
        <f>(DP40*'8-Matrices'!$D$10)+('6a-EOCSCH_WtCalc'!DP40*'8-Matrices'!$F$12)</f>
        <v>494819.01</v>
      </c>
      <c r="DV40" s="784">
        <f>(DQ40*'8-Matrices'!$E$10)+('6a-EOCSCH_WtCalc'!DQ40*'8-Matrices'!$F$12)</f>
        <v>515827.97</v>
      </c>
      <c r="DW40" s="785">
        <f>(DR40*'8-Matrices'!$F$10)+('6a-EOCSCH_WtCalc'!DR40*'8-Matrices'!$F$12)</f>
        <v>177137.5</v>
      </c>
      <c r="DY40" s="76">
        <v>3</v>
      </c>
      <c r="DZ40" s="87" t="s">
        <v>79</v>
      </c>
      <c r="EA40" s="78">
        <f>'7a-EOCSCH_RawData'!$E$16</f>
        <v>1612</v>
      </c>
      <c r="EB40" s="78">
        <f>'7a-EOCSCH_RawData'!$F$16</f>
        <v>869</v>
      </c>
      <c r="EC40" s="78">
        <f>'7a-EOCSCH_RawData'!$G$16</f>
        <v>251.01</v>
      </c>
      <c r="EE40" s="81">
        <v>3</v>
      </c>
      <c r="EF40" s="784">
        <f>(EA40*'8-Matrices'!$D$10)+('6a-EOCSCH_WtCalc'!EA40*'8-Matrices'!$F$12)</f>
        <v>550481.88</v>
      </c>
      <c r="EG40" s="784">
        <f>(EB40*'8-Matrices'!$E$10)+('6a-EOCSCH_WtCalc'!EB40*'8-Matrices'!$F$12)</f>
        <v>476359.73000000004</v>
      </c>
      <c r="EH40" s="785">
        <f>(EC40*'8-Matrices'!$F$10)+('6a-EOCSCH_WtCalc'!EC40*'8-Matrices'!$F$12)</f>
        <v>355706.27100000001</v>
      </c>
    </row>
    <row r="41" spans="1:138" x14ac:dyDescent="0.3">
      <c r="A41" s="1433"/>
      <c r="C41" s="89"/>
      <c r="D41" s="1384" t="s">
        <v>50</v>
      </c>
      <c r="E41" s="1385"/>
      <c r="F41" s="90">
        <f>F40+F39+F38</f>
        <v>60611.000399999997</v>
      </c>
      <c r="G41" s="90">
        <f>G40+G39+G38</f>
        <v>40543.11</v>
      </c>
      <c r="H41" s="91">
        <f>H40+H39+H38</f>
        <v>13196.99</v>
      </c>
      <c r="I41" s="92"/>
      <c r="J41" s="93" t="s">
        <v>50</v>
      </c>
      <c r="K41" s="784">
        <f>K38+K39+K40</f>
        <v>10367041.191468</v>
      </c>
      <c r="L41" s="784">
        <f>L38+L39+L40</f>
        <v>15136519.9651</v>
      </c>
      <c r="M41" s="785">
        <f>M38+M39+M40</f>
        <v>9354921.3202</v>
      </c>
      <c r="N41" s="89"/>
      <c r="O41" s="1384" t="s">
        <v>50</v>
      </c>
      <c r="P41" s="1385"/>
      <c r="Q41" s="90">
        <f>Q40+Q39+Q38</f>
        <v>61861.002699999997</v>
      </c>
      <c r="R41" s="90">
        <f>R40+R39+R38</f>
        <v>40110.99</v>
      </c>
      <c r="S41" s="91">
        <f>S40+S39+S38</f>
        <v>14399.96</v>
      </c>
      <c r="T41" s="92"/>
      <c r="U41" s="93" t="s">
        <v>50</v>
      </c>
      <c r="V41" s="784">
        <f>V38+V39+V40</f>
        <v>10623086.084909</v>
      </c>
      <c r="W41" s="784">
        <f>W38+W39+W40</f>
        <v>15018322.7687</v>
      </c>
      <c r="X41" s="785">
        <f>X38+X39+X40</f>
        <v>10283916.992000001</v>
      </c>
      <c r="Y41" s="83"/>
      <c r="Z41" s="1384" t="s">
        <v>50</v>
      </c>
      <c r="AA41" s="1385"/>
      <c r="AB41" s="90">
        <v>58343.118600000002</v>
      </c>
      <c r="AC41" s="90">
        <v>41308.949999999997</v>
      </c>
      <c r="AD41" s="91">
        <v>16120.960000000001</v>
      </c>
      <c r="AE41" s="83"/>
      <c r="AF41" s="93" t="s">
        <v>50</v>
      </c>
      <c r="AG41" s="784">
        <f>AG38+AG39+AG40</f>
        <v>10023081.975261999</v>
      </c>
      <c r="AH41" s="784">
        <f>AH38+AH39+AH40</f>
        <v>15566272.5811</v>
      </c>
      <c r="AI41" s="785">
        <f>AI38+AI39+AI40</f>
        <v>11537980.18</v>
      </c>
      <c r="AK41" s="1384" t="s">
        <v>50</v>
      </c>
      <c r="AL41" s="1385"/>
      <c r="AM41" s="90">
        <f>AM40+AM39+AM38</f>
        <v>54529.003400000001</v>
      </c>
      <c r="AN41" s="90">
        <f>AN40+AN39+AN38</f>
        <v>40377</v>
      </c>
      <c r="AO41" s="91">
        <f>AO40+AO39+AO38</f>
        <v>17099.03</v>
      </c>
      <c r="AQ41" s="93" t="s">
        <v>50</v>
      </c>
      <c r="AR41" s="784">
        <f>AR38+AR39+AR40</f>
        <v>9377955.8524780013</v>
      </c>
      <c r="AS41" s="784">
        <f>AS38+AS39+AS40</f>
        <v>15285269.569999998</v>
      </c>
      <c r="AT41" s="785">
        <f>AT38+AT39+AT40</f>
        <v>12220262.162600001</v>
      </c>
      <c r="AV41" s="1384" t="s">
        <v>50</v>
      </c>
      <c r="AW41" s="1385"/>
      <c r="AX41" s="90">
        <f>AX40+AX39+AX38</f>
        <v>54696.01</v>
      </c>
      <c r="AY41" s="90">
        <f>AY40+AY39+AY38</f>
        <v>40867.979999999996</v>
      </c>
      <c r="AZ41" s="91">
        <f>AZ40+AZ39+AZ38</f>
        <v>17364.98</v>
      </c>
      <c r="BB41" s="93" t="s">
        <v>50</v>
      </c>
      <c r="BC41" s="784">
        <f>BC38+BC39+BC40</f>
        <v>9531922.0167000014</v>
      </c>
      <c r="BD41" s="784">
        <f>BD38+BD39+BD40</f>
        <v>15731787.385</v>
      </c>
      <c r="BE41" s="785">
        <f>BE38+BE39+BE40</f>
        <v>12496594.345999999</v>
      </c>
      <c r="BG41" s="1384" t="s">
        <v>50</v>
      </c>
      <c r="BH41" s="1385"/>
      <c r="BI41" s="90">
        <f>BI40+BI39+BI38</f>
        <v>51097.000200000002</v>
      </c>
      <c r="BJ41" s="90">
        <f>BJ40+BJ39+BJ38</f>
        <v>40226</v>
      </c>
      <c r="BK41" s="91">
        <f>BK40+BK39+BK38</f>
        <v>16257.98</v>
      </c>
      <c r="BL41" s="52"/>
      <c r="BM41" s="93" t="s">
        <v>50</v>
      </c>
      <c r="BN41" s="784">
        <f>BN38+BN39+BN40</f>
        <v>8830889.9207340013</v>
      </c>
      <c r="BO41" s="784">
        <f>BO38+BO39+BO40</f>
        <v>15409967.1996</v>
      </c>
      <c r="BP41" s="785">
        <f>BP38+BP39+BP40</f>
        <v>11716888.914799999</v>
      </c>
      <c r="BQ41" s="52"/>
      <c r="BR41" s="1444" t="s">
        <v>50</v>
      </c>
      <c r="BS41" s="1445"/>
      <c r="BT41" s="94">
        <v>47623.997199999998</v>
      </c>
      <c r="BU41" s="94">
        <v>40764.990000000005</v>
      </c>
      <c r="BV41" s="95">
        <v>15501.01</v>
      </c>
      <c r="BX41" s="93" t="s">
        <v>50</v>
      </c>
      <c r="BY41" s="784">
        <f>BY38+BY39+BY40</f>
        <v>8211288.6297239996</v>
      </c>
      <c r="BZ41" s="784">
        <f>BZ38+BZ39+BZ40</f>
        <v>15573384.8323</v>
      </c>
      <c r="CA41" s="785">
        <f>CA38+CA39+CA40</f>
        <v>11180601.654199999</v>
      </c>
      <c r="CC41" s="1384" t="s">
        <v>50</v>
      </c>
      <c r="CD41" s="1385"/>
      <c r="CE41" s="90">
        <v>41562.999100000001</v>
      </c>
      <c r="CF41" s="90">
        <v>42086.94</v>
      </c>
      <c r="CG41" s="91">
        <v>16708.010000000002</v>
      </c>
      <c r="CH41" s="52"/>
      <c r="CI41" s="93" t="s">
        <v>50</v>
      </c>
      <c r="CJ41" s="784">
        <f>CJ38+CJ39+CJ40</f>
        <v>7129368.2916970002</v>
      </c>
      <c r="CK41" s="784">
        <f>CK38+CK39+CK40</f>
        <v>16287392.246199999</v>
      </c>
      <c r="CL41" s="785">
        <f>CL38+CL39+CL40</f>
        <v>12018893.7414</v>
      </c>
      <c r="CN41" s="1384" t="s">
        <v>50</v>
      </c>
      <c r="CO41" s="1385"/>
      <c r="CP41" s="90">
        <f>SUM(CP38:CP40)</f>
        <v>35384</v>
      </c>
      <c r="CQ41" s="90">
        <f>SUM(CQ38:CQ40)</f>
        <v>41280.020000000004</v>
      </c>
      <c r="CR41" s="91">
        <f>SUM(CR38:CR40)</f>
        <v>15377</v>
      </c>
      <c r="CT41" s="93" t="s">
        <v>50</v>
      </c>
      <c r="CU41" s="784">
        <f>CU38+CU39+CU40</f>
        <v>6058466.6000000006</v>
      </c>
      <c r="CV41" s="784">
        <f>CV38+CV39+CV40</f>
        <v>16104473.319800001</v>
      </c>
      <c r="CW41" s="785">
        <f>CW38+CW39+CW40</f>
        <v>11127786.299999999</v>
      </c>
      <c r="CY41" s="82">
        <v>7129368</v>
      </c>
      <c r="CZ41" s="82">
        <v>16287392</v>
      </c>
      <c r="DA41" s="82">
        <v>12018894</v>
      </c>
      <c r="DC41" s="1384" t="s">
        <v>50</v>
      </c>
      <c r="DD41" s="1385"/>
      <c r="DE41" s="90">
        <f>SUM(DE38:DE40)</f>
        <v>41043.001799999998</v>
      </c>
      <c r="DF41" s="90">
        <f>SUM(DF38:DF40)</f>
        <v>41886.020000000004</v>
      </c>
      <c r="DG41" s="91">
        <f>SUM(DG38:DG40)</f>
        <v>16031</v>
      </c>
      <c r="DI41" s="93" t="s">
        <v>50</v>
      </c>
      <c r="DJ41" s="784">
        <f>DJ38+DJ39+DJ40</f>
        <v>7087973.9666059986</v>
      </c>
      <c r="DK41" s="784">
        <f>DK38+DK39+DK40</f>
        <v>16285837.379799999</v>
      </c>
      <c r="DL41" s="785">
        <f>DL38+DL39+DL40</f>
        <v>11524965.460000001</v>
      </c>
      <c r="DN41" s="1384" t="s">
        <v>50</v>
      </c>
      <c r="DO41" s="1385"/>
      <c r="DP41" s="90">
        <v>46087.001400000001</v>
      </c>
      <c r="DQ41" s="90">
        <v>43697.95</v>
      </c>
      <c r="DR41" s="91">
        <v>17418.989999999998</v>
      </c>
      <c r="DT41" s="93" t="s">
        <v>50</v>
      </c>
      <c r="DU41" s="784">
        <f>DU38+DU39+DU40</f>
        <v>7847632.0851380005</v>
      </c>
      <c r="DV41" s="784">
        <f>DV38+DV39+DV40</f>
        <v>17008242.651499998</v>
      </c>
      <c r="DW41" s="785">
        <f>DW38+DW39+DW40</f>
        <v>12451563.958600001</v>
      </c>
      <c r="DY41" s="1384" t="s">
        <v>50</v>
      </c>
      <c r="DZ41" s="1385"/>
      <c r="EA41" s="90">
        <f>SUM(EA38:EA40)</f>
        <v>51280.000599999999</v>
      </c>
      <c r="EB41" s="90">
        <f>SUM(EB38:EB40)</f>
        <v>48112</v>
      </c>
      <c r="EC41" s="91">
        <f>SUM(EC38:EC40)</f>
        <v>18608.02</v>
      </c>
      <c r="EE41" s="93" t="s">
        <v>50</v>
      </c>
      <c r="EF41" s="784">
        <f>EF38+EF39+EF40</f>
        <v>8685146.0322019998</v>
      </c>
      <c r="EG41" s="784">
        <f>EG38+EG39+EG40</f>
        <v>18727701.299599998</v>
      </c>
      <c r="EH41" s="785">
        <f>EH38+EH39+EH40</f>
        <v>13455529.7652</v>
      </c>
    </row>
    <row r="42" spans="1:138" ht="15" customHeight="1" thickBot="1" x14ac:dyDescent="0.35">
      <c r="A42" s="1434"/>
      <c r="C42" s="89"/>
      <c r="D42" s="96"/>
      <c r="E42" s="97"/>
      <c r="F42" s="98" t="s">
        <v>80</v>
      </c>
      <c r="G42" s="98"/>
      <c r="H42" s="99">
        <f>SUM(F41:H41)</f>
        <v>114351.10040000001</v>
      </c>
      <c r="I42" s="100"/>
      <c r="J42" s="793"/>
      <c r="K42" s="794" t="s">
        <v>81</v>
      </c>
      <c r="L42" s="786"/>
      <c r="M42" s="787">
        <f>SUM(K41:M41)</f>
        <v>34858482.476768002</v>
      </c>
      <c r="N42" s="89"/>
      <c r="O42" s="96"/>
      <c r="P42" s="97"/>
      <c r="Q42" s="98" t="s">
        <v>80</v>
      </c>
      <c r="R42" s="98"/>
      <c r="S42" s="99">
        <f>SUM(Q41:S41)</f>
        <v>116371.95269999999</v>
      </c>
      <c r="T42" s="100"/>
      <c r="U42" s="793"/>
      <c r="V42" s="794" t="s">
        <v>81</v>
      </c>
      <c r="W42" s="786"/>
      <c r="X42" s="787">
        <f>SUM(V41:X41)</f>
        <v>35925325.845609002</v>
      </c>
      <c r="Y42" s="101"/>
      <c r="Z42" s="96"/>
      <c r="AA42" s="97"/>
      <c r="AB42" s="98" t="s">
        <v>80</v>
      </c>
      <c r="AC42" s="98"/>
      <c r="AD42" s="99">
        <v>115773.02860000001</v>
      </c>
      <c r="AE42" s="101"/>
      <c r="AF42" s="793"/>
      <c r="AG42" s="794" t="s">
        <v>81</v>
      </c>
      <c r="AH42" s="786"/>
      <c r="AI42" s="787">
        <f>SUM(AG41:AI41)</f>
        <v>37127334.736361995</v>
      </c>
      <c r="AK42" s="96"/>
      <c r="AL42" s="97"/>
      <c r="AM42" s="98" t="s">
        <v>80</v>
      </c>
      <c r="AN42" s="98"/>
      <c r="AO42" s="99">
        <f>SUM(AM41:AO41)</f>
        <v>112005.0334</v>
      </c>
      <c r="AQ42" s="793"/>
      <c r="AR42" s="794" t="s">
        <v>81</v>
      </c>
      <c r="AS42" s="786"/>
      <c r="AT42" s="787">
        <f>SUM(AR41:AT41)</f>
        <v>36883487.585078001</v>
      </c>
      <c r="AV42" s="96"/>
      <c r="AW42" s="97"/>
      <c r="AX42" s="98" t="s">
        <v>80</v>
      </c>
      <c r="AY42" s="98"/>
      <c r="AZ42" s="99">
        <f>SUM(AX41:AZ41)</f>
        <v>112928.96999999999</v>
      </c>
      <c r="BB42" s="793"/>
      <c r="BC42" s="794" t="s">
        <v>81</v>
      </c>
      <c r="BD42" s="786"/>
      <c r="BE42" s="787">
        <f>SUM(BC41:BE41)</f>
        <v>37760303.747699998</v>
      </c>
      <c r="BG42" s="96"/>
      <c r="BH42" s="97"/>
      <c r="BI42" s="98" t="s">
        <v>80</v>
      </c>
      <c r="BJ42" s="98"/>
      <c r="BK42" s="99">
        <f>SUM(BI41:BK41)</f>
        <v>107580.98020000001</v>
      </c>
      <c r="BL42" s="52"/>
      <c r="BM42" s="793"/>
      <c r="BN42" s="794" t="s">
        <v>81</v>
      </c>
      <c r="BO42" s="786"/>
      <c r="BP42" s="787">
        <f>SUM(BN41:BP41)</f>
        <v>35957746.035134003</v>
      </c>
      <c r="BQ42" s="52"/>
      <c r="BR42" s="102"/>
      <c r="BS42" s="103"/>
      <c r="BT42" s="104" t="s">
        <v>80</v>
      </c>
      <c r="BU42" s="104"/>
      <c r="BV42" s="105">
        <v>103889.9972</v>
      </c>
      <c r="BX42" s="793"/>
      <c r="BY42" s="794" t="s">
        <v>81</v>
      </c>
      <c r="BZ42" s="786"/>
      <c r="CA42" s="787">
        <f>SUM(BY41:CA41)</f>
        <v>34965275.116223998</v>
      </c>
      <c r="CC42" s="96"/>
      <c r="CD42" s="97"/>
      <c r="CE42" s="98" t="s">
        <v>80</v>
      </c>
      <c r="CF42" s="98"/>
      <c r="CG42" s="99">
        <v>100357.9491</v>
      </c>
      <c r="CH42" s="52"/>
      <c r="CI42" s="793"/>
      <c r="CJ42" s="794" t="s">
        <v>81</v>
      </c>
      <c r="CK42" s="786"/>
      <c r="CL42" s="787">
        <f>SUM(CJ41:CL41)</f>
        <v>35435654.279296994</v>
      </c>
      <c r="CN42" s="96"/>
      <c r="CO42" s="97"/>
      <c r="CP42" s="98" t="s">
        <v>80</v>
      </c>
      <c r="CQ42" s="98"/>
      <c r="CR42" s="99">
        <f>SUM(CP41:CR41)</f>
        <v>92041.02</v>
      </c>
      <c r="CT42" s="793"/>
      <c r="CU42" s="794" t="s">
        <v>81</v>
      </c>
      <c r="CV42" s="786"/>
      <c r="CW42" s="787">
        <f>SUM(CU41:CW41)</f>
        <v>33290726.219800003</v>
      </c>
      <c r="CY42" s="82" t="s">
        <v>81</v>
      </c>
      <c r="CZ42" s="82"/>
      <c r="DA42" s="82">
        <v>35435654</v>
      </c>
      <c r="DC42" s="96"/>
      <c r="DD42" s="97"/>
      <c r="DE42" s="98" t="s">
        <v>80</v>
      </c>
      <c r="DF42" s="98"/>
      <c r="DG42" s="99">
        <f>SUM(DE41:DG41)</f>
        <v>98960.021800000002</v>
      </c>
      <c r="DI42" s="793"/>
      <c r="DJ42" s="794" t="s">
        <v>81</v>
      </c>
      <c r="DK42" s="786"/>
      <c r="DL42" s="787">
        <f>SUM(DJ41:DL41)</f>
        <v>34898776.806405999</v>
      </c>
      <c r="DN42" s="96"/>
      <c r="DO42" s="97"/>
      <c r="DP42" s="98" t="s">
        <v>80</v>
      </c>
      <c r="DQ42" s="98"/>
      <c r="DR42" s="99">
        <v>107203.94139999998</v>
      </c>
      <c r="DT42" s="793"/>
      <c r="DU42" s="794" t="s">
        <v>81</v>
      </c>
      <c r="DV42" s="786"/>
      <c r="DW42" s="787">
        <f>SUM(DU41:DW41)</f>
        <v>37307438.695238002</v>
      </c>
      <c r="DY42" s="96"/>
      <c r="DZ42" s="97"/>
      <c r="EA42" s="98" t="s">
        <v>80</v>
      </c>
      <c r="EB42" s="98"/>
      <c r="EC42" s="99">
        <f>SUM(EA41:EC41)</f>
        <v>118000.0206</v>
      </c>
      <c r="EE42" s="793"/>
      <c r="EF42" s="794" t="s">
        <v>81</v>
      </c>
      <c r="EG42" s="786"/>
      <c r="EH42" s="787">
        <f>SUM(EF41:EH41)</f>
        <v>40868377.097002</v>
      </c>
    </row>
    <row r="43" spans="1:138" ht="16.5" thickBot="1" x14ac:dyDescent="0.35">
      <c r="J43" s="106"/>
      <c r="K43" s="106"/>
      <c r="L43" s="106"/>
      <c r="M43" s="106"/>
      <c r="U43" s="106"/>
      <c r="V43" s="106"/>
      <c r="W43" s="106"/>
      <c r="X43" s="106"/>
      <c r="Y43" s="106"/>
      <c r="AE43" s="106"/>
      <c r="AF43" s="106"/>
      <c r="AG43" s="106"/>
      <c r="AH43" s="106"/>
      <c r="AI43" s="106"/>
      <c r="AQ43" s="106"/>
      <c r="AR43" s="106"/>
      <c r="AS43" s="106"/>
      <c r="AT43" s="106"/>
      <c r="BB43" s="106"/>
      <c r="BC43" s="106"/>
      <c r="BD43" s="106"/>
      <c r="BE43" s="106"/>
      <c r="BL43" s="52"/>
      <c r="BM43" s="106"/>
      <c r="BN43" s="106"/>
      <c r="BO43" s="106"/>
      <c r="BP43" s="106"/>
      <c r="BQ43" s="52"/>
      <c r="BX43" s="106"/>
      <c r="BY43" s="106"/>
      <c r="BZ43" s="106"/>
      <c r="CA43" s="106"/>
      <c r="CH43" s="52"/>
      <c r="CI43" s="106"/>
      <c r="CJ43" s="106"/>
      <c r="CK43" s="106"/>
      <c r="CL43" s="106"/>
      <c r="CT43" s="106"/>
      <c r="CU43" s="106"/>
      <c r="CV43" s="106"/>
      <c r="CW43" s="106"/>
      <c r="CY43" s="109"/>
      <c r="CZ43" s="109"/>
      <c r="DA43" s="109"/>
      <c r="DI43" s="106"/>
      <c r="DJ43" s="106"/>
      <c r="DK43" s="106"/>
      <c r="DL43" s="106"/>
      <c r="DT43" s="106"/>
      <c r="DU43" s="106"/>
      <c r="DV43" s="106"/>
      <c r="DW43" s="106"/>
      <c r="EE43" s="106"/>
      <c r="EF43" s="106"/>
      <c r="EG43" s="106"/>
      <c r="EH43" s="106"/>
    </row>
    <row r="44" spans="1:138" ht="15.75" customHeight="1" x14ac:dyDescent="0.3">
      <c r="A44" s="1432" t="s">
        <v>85</v>
      </c>
      <c r="C44" s="57"/>
      <c r="D44" s="1386" t="s">
        <v>74</v>
      </c>
      <c r="E44" s="1387"/>
      <c r="F44" s="1378" t="s">
        <v>75</v>
      </c>
      <c r="G44" s="1379"/>
      <c r="H44" s="1380"/>
      <c r="I44" s="60"/>
      <c r="J44" s="788"/>
      <c r="K44" s="1381" t="s">
        <v>75</v>
      </c>
      <c r="L44" s="1382"/>
      <c r="M44" s="1383"/>
      <c r="N44" s="57"/>
      <c r="O44" s="1386" t="s">
        <v>74</v>
      </c>
      <c r="P44" s="1387"/>
      <c r="Q44" s="1378" t="s">
        <v>75</v>
      </c>
      <c r="R44" s="1379"/>
      <c r="S44" s="1380"/>
      <c r="T44" s="60"/>
      <c r="U44" s="788"/>
      <c r="V44" s="1381" t="s">
        <v>75</v>
      </c>
      <c r="W44" s="1382"/>
      <c r="X44" s="1383"/>
      <c r="Y44" s="61"/>
      <c r="Z44" s="110" t="s">
        <v>74</v>
      </c>
      <c r="AA44" s="111"/>
      <c r="AB44" s="1378" t="s">
        <v>75</v>
      </c>
      <c r="AC44" s="1379"/>
      <c r="AD44" s="1380"/>
      <c r="AE44" s="61"/>
      <c r="AF44" s="788"/>
      <c r="AG44" s="1381" t="s">
        <v>75</v>
      </c>
      <c r="AH44" s="1382"/>
      <c r="AI44" s="1383"/>
      <c r="AK44" s="110" t="s">
        <v>74</v>
      </c>
      <c r="AL44" s="111"/>
      <c r="AM44" s="1378" t="s">
        <v>75</v>
      </c>
      <c r="AN44" s="1379"/>
      <c r="AO44" s="1380"/>
      <c r="AQ44" s="788"/>
      <c r="AR44" s="1381" t="s">
        <v>75</v>
      </c>
      <c r="AS44" s="1382"/>
      <c r="AT44" s="1383"/>
      <c r="AV44" s="110" t="s">
        <v>74</v>
      </c>
      <c r="AW44" s="111"/>
      <c r="AX44" s="1378" t="s">
        <v>75</v>
      </c>
      <c r="AY44" s="1379"/>
      <c r="AZ44" s="1380"/>
      <c r="BB44" s="788"/>
      <c r="BC44" s="1381" t="s">
        <v>75</v>
      </c>
      <c r="BD44" s="1382"/>
      <c r="BE44" s="1383"/>
      <c r="BG44" s="110" t="s">
        <v>74</v>
      </c>
      <c r="BH44" s="111"/>
      <c r="BI44" s="1378" t="s">
        <v>75</v>
      </c>
      <c r="BJ44" s="1379"/>
      <c r="BK44" s="1380"/>
      <c r="BL44" s="52"/>
      <c r="BM44" s="788"/>
      <c r="BN44" s="1381" t="s">
        <v>75</v>
      </c>
      <c r="BO44" s="1382"/>
      <c r="BP44" s="1383"/>
      <c r="BQ44" s="52"/>
      <c r="BR44" s="112" t="s">
        <v>74</v>
      </c>
      <c r="BS44" s="113"/>
      <c r="BT44" s="1441" t="s">
        <v>75</v>
      </c>
      <c r="BU44" s="1442"/>
      <c r="BV44" s="1443"/>
      <c r="BX44" s="788"/>
      <c r="BY44" s="1381" t="s">
        <v>75</v>
      </c>
      <c r="BZ44" s="1382"/>
      <c r="CA44" s="1383"/>
      <c r="CC44" s="110" t="s">
        <v>74</v>
      </c>
      <c r="CD44" s="111"/>
      <c r="CE44" s="1378" t="s">
        <v>75</v>
      </c>
      <c r="CF44" s="1379"/>
      <c r="CG44" s="1380"/>
      <c r="CH44" s="52"/>
      <c r="CI44" s="788"/>
      <c r="CJ44" s="1381" t="s">
        <v>75</v>
      </c>
      <c r="CK44" s="1382"/>
      <c r="CL44" s="1383"/>
      <c r="CN44" s="110" t="s">
        <v>74</v>
      </c>
      <c r="CO44" s="111"/>
      <c r="CP44" s="1378" t="s">
        <v>75</v>
      </c>
      <c r="CQ44" s="1379"/>
      <c r="CR44" s="1380"/>
      <c r="CT44" s="788"/>
      <c r="CU44" s="1381" t="s">
        <v>75</v>
      </c>
      <c r="CV44" s="1382"/>
      <c r="CW44" s="1383"/>
      <c r="CY44" s="82" t="s">
        <v>75</v>
      </c>
      <c r="CZ44" s="82"/>
      <c r="DA44" s="82"/>
      <c r="DC44" s="110" t="s">
        <v>74</v>
      </c>
      <c r="DD44" s="111"/>
      <c r="DE44" s="1378" t="s">
        <v>75</v>
      </c>
      <c r="DF44" s="1379"/>
      <c r="DG44" s="1380"/>
      <c r="DI44" s="788"/>
      <c r="DJ44" s="1381" t="s">
        <v>75</v>
      </c>
      <c r="DK44" s="1382"/>
      <c r="DL44" s="1383"/>
      <c r="DN44" s="110" t="s">
        <v>74</v>
      </c>
      <c r="DO44" s="111"/>
      <c r="DP44" s="1378" t="s">
        <v>75</v>
      </c>
      <c r="DQ44" s="1379"/>
      <c r="DR44" s="1380"/>
      <c r="DT44" s="788"/>
      <c r="DU44" s="1381" t="s">
        <v>75</v>
      </c>
      <c r="DV44" s="1382"/>
      <c r="DW44" s="1383"/>
      <c r="DY44" s="110" t="s">
        <v>74</v>
      </c>
      <c r="DZ44" s="111"/>
      <c r="EA44" s="1378" t="s">
        <v>75</v>
      </c>
      <c r="EB44" s="1379"/>
      <c r="EC44" s="1380"/>
      <c r="EE44" s="788"/>
      <c r="EF44" s="1381" t="s">
        <v>75</v>
      </c>
      <c r="EG44" s="1382"/>
      <c r="EH44" s="1383"/>
    </row>
    <row r="45" spans="1:138" x14ac:dyDescent="0.3">
      <c r="A45" s="1433"/>
      <c r="C45" s="64"/>
      <c r="D45" s="1388" t="s">
        <v>74</v>
      </c>
      <c r="E45" s="1389"/>
      <c r="F45" s="67" t="s">
        <v>76</v>
      </c>
      <c r="G45" s="68" t="s">
        <v>77</v>
      </c>
      <c r="H45" s="69" t="s">
        <v>78</v>
      </c>
      <c r="I45" s="61"/>
      <c r="J45" s="789" t="s">
        <v>74</v>
      </c>
      <c r="K45" s="790" t="s">
        <v>76</v>
      </c>
      <c r="L45" s="791" t="s">
        <v>77</v>
      </c>
      <c r="M45" s="792" t="s">
        <v>78</v>
      </c>
      <c r="N45" s="64"/>
      <c r="O45" s="1388" t="s">
        <v>74</v>
      </c>
      <c r="P45" s="1389"/>
      <c r="Q45" s="67" t="s">
        <v>76</v>
      </c>
      <c r="R45" s="68" t="s">
        <v>77</v>
      </c>
      <c r="S45" s="69" t="s">
        <v>78</v>
      </c>
      <c r="T45" s="61"/>
      <c r="U45" s="789" t="s">
        <v>74</v>
      </c>
      <c r="V45" s="790" t="s">
        <v>76</v>
      </c>
      <c r="W45" s="791" t="s">
        <v>77</v>
      </c>
      <c r="X45" s="792" t="s">
        <v>78</v>
      </c>
      <c r="Y45" s="61"/>
      <c r="Z45" s="114" t="s">
        <v>74</v>
      </c>
      <c r="AA45" s="115"/>
      <c r="AB45" s="67" t="s">
        <v>76</v>
      </c>
      <c r="AC45" s="68" t="s">
        <v>77</v>
      </c>
      <c r="AD45" s="69" t="s">
        <v>78</v>
      </c>
      <c r="AE45" s="61"/>
      <c r="AF45" s="789" t="s">
        <v>74</v>
      </c>
      <c r="AG45" s="790" t="s">
        <v>76</v>
      </c>
      <c r="AH45" s="791" t="s">
        <v>77</v>
      </c>
      <c r="AI45" s="792" t="s">
        <v>78</v>
      </c>
      <c r="AK45" s="114" t="s">
        <v>74</v>
      </c>
      <c r="AL45" s="115"/>
      <c r="AM45" s="67" t="s">
        <v>76</v>
      </c>
      <c r="AN45" s="68" t="s">
        <v>77</v>
      </c>
      <c r="AO45" s="69" t="s">
        <v>78</v>
      </c>
      <c r="AQ45" s="789" t="s">
        <v>74</v>
      </c>
      <c r="AR45" s="790" t="s">
        <v>76</v>
      </c>
      <c r="AS45" s="791" t="s">
        <v>77</v>
      </c>
      <c r="AT45" s="792" t="s">
        <v>78</v>
      </c>
      <c r="AV45" s="114" t="s">
        <v>74</v>
      </c>
      <c r="AW45" s="115"/>
      <c r="AX45" s="67" t="s">
        <v>76</v>
      </c>
      <c r="AY45" s="68" t="s">
        <v>77</v>
      </c>
      <c r="AZ45" s="69" t="s">
        <v>78</v>
      </c>
      <c r="BB45" s="789" t="s">
        <v>74</v>
      </c>
      <c r="BC45" s="790" t="s">
        <v>76</v>
      </c>
      <c r="BD45" s="791" t="s">
        <v>77</v>
      </c>
      <c r="BE45" s="792" t="s">
        <v>78</v>
      </c>
      <c r="BG45" s="114" t="s">
        <v>74</v>
      </c>
      <c r="BH45" s="115"/>
      <c r="BI45" s="67" t="s">
        <v>76</v>
      </c>
      <c r="BJ45" s="68" t="s">
        <v>77</v>
      </c>
      <c r="BK45" s="69" t="s">
        <v>78</v>
      </c>
      <c r="BL45" s="52"/>
      <c r="BM45" s="789" t="s">
        <v>74</v>
      </c>
      <c r="BN45" s="790" t="s">
        <v>76</v>
      </c>
      <c r="BO45" s="791" t="s">
        <v>77</v>
      </c>
      <c r="BP45" s="792" t="s">
        <v>78</v>
      </c>
      <c r="BQ45" s="52"/>
      <c r="BR45" s="116" t="s">
        <v>74</v>
      </c>
      <c r="BS45" s="117"/>
      <c r="BT45" s="72" t="s">
        <v>76</v>
      </c>
      <c r="BU45" s="73" t="s">
        <v>77</v>
      </c>
      <c r="BV45" s="74" t="s">
        <v>78</v>
      </c>
      <c r="BX45" s="789" t="s">
        <v>74</v>
      </c>
      <c r="BY45" s="790" t="s">
        <v>76</v>
      </c>
      <c r="BZ45" s="791" t="s">
        <v>77</v>
      </c>
      <c r="CA45" s="792" t="s">
        <v>78</v>
      </c>
      <c r="CC45" s="114" t="s">
        <v>74</v>
      </c>
      <c r="CD45" s="115"/>
      <c r="CE45" s="67" t="s">
        <v>76</v>
      </c>
      <c r="CF45" s="68" t="s">
        <v>77</v>
      </c>
      <c r="CG45" s="69" t="s">
        <v>78</v>
      </c>
      <c r="CH45" s="52"/>
      <c r="CI45" s="789" t="s">
        <v>74</v>
      </c>
      <c r="CJ45" s="790" t="s">
        <v>76</v>
      </c>
      <c r="CK45" s="791" t="s">
        <v>77</v>
      </c>
      <c r="CL45" s="792" t="s">
        <v>78</v>
      </c>
      <c r="CN45" s="114" t="s">
        <v>74</v>
      </c>
      <c r="CO45" s="115"/>
      <c r="CP45" s="67" t="s">
        <v>76</v>
      </c>
      <c r="CQ45" s="68" t="s">
        <v>77</v>
      </c>
      <c r="CR45" s="69" t="s">
        <v>78</v>
      </c>
      <c r="CT45" s="789" t="s">
        <v>74</v>
      </c>
      <c r="CU45" s="790" t="s">
        <v>76</v>
      </c>
      <c r="CV45" s="791" t="s">
        <v>77</v>
      </c>
      <c r="CW45" s="792" t="s">
        <v>78</v>
      </c>
      <c r="CY45" s="82" t="s">
        <v>76</v>
      </c>
      <c r="CZ45" s="82" t="s">
        <v>77</v>
      </c>
      <c r="DA45" s="82" t="s">
        <v>78</v>
      </c>
      <c r="DC45" s="114" t="s">
        <v>74</v>
      </c>
      <c r="DD45" s="115"/>
      <c r="DE45" s="67" t="s">
        <v>76</v>
      </c>
      <c r="DF45" s="68" t="s">
        <v>77</v>
      </c>
      <c r="DG45" s="69" t="s">
        <v>78</v>
      </c>
      <c r="DI45" s="789" t="s">
        <v>74</v>
      </c>
      <c r="DJ45" s="790" t="s">
        <v>76</v>
      </c>
      <c r="DK45" s="791" t="s">
        <v>77</v>
      </c>
      <c r="DL45" s="792" t="s">
        <v>78</v>
      </c>
      <c r="DN45" s="114" t="s">
        <v>74</v>
      </c>
      <c r="DO45" s="115"/>
      <c r="DP45" s="67" t="s">
        <v>76</v>
      </c>
      <c r="DQ45" s="68" t="s">
        <v>77</v>
      </c>
      <c r="DR45" s="69" t="s">
        <v>78</v>
      </c>
      <c r="DT45" s="789" t="s">
        <v>74</v>
      </c>
      <c r="DU45" s="790" t="s">
        <v>76</v>
      </c>
      <c r="DV45" s="791" t="s">
        <v>77</v>
      </c>
      <c r="DW45" s="792" t="s">
        <v>78</v>
      </c>
      <c r="DY45" s="114" t="s">
        <v>74</v>
      </c>
      <c r="DZ45" s="115"/>
      <c r="EA45" s="67" t="s">
        <v>76</v>
      </c>
      <c r="EB45" s="68" t="s">
        <v>77</v>
      </c>
      <c r="EC45" s="69" t="s">
        <v>78</v>
      </c>
      <c r="EE45" s="789" t="s">
        <v>74</v>
      </c>
      <c r="EF45" s="790" t="s">
        <v>76</v>
      </c>
      <c r="EG45" s="791" t="s">
        <v>77</v>
      </c>
      <c r="EH45" s="792" t="s">
        <v>78</v>
      </c>
    </row>
    <row r="46" spans="1:138" x14ac:dyDescent="0.3">
      <c r="A46" s="1433"/>
      <c r="C46" s="75"/>
      <c r="D46" s="76">
        <v>1</v>
      </c>
      <c r="E46" s="77" t="s">
        <v>79</v>
      </c>
      <c r="F46" s="220">
        <v>20791.219099999998</v>
      </c>
      <c r="G46" s="220">
        <v>18915.98</v>
      </c>
      <c r="H46" s="221">
        <v>12257.99</v>
      </c>
      <c r="I46" s="80"/>
      <c r="J46" s="81">
        <v>1</v>
      </c>
      <c r="K46" s="784">
        <f>(F46*'8-Matrices'!$D$8)+('6a-EOCSCH_WtCalc'!F46*'8-Matrices'!$F$12)</f>
        <v>3194986.639097</v>
      </c>
      <c r="L46" s="784">
        <f>(G46*'8-Matrices'!$E$8)+('6a-EOCSCH_WtCalc'!G46*'8-Matrices'!$F$12)</f>
        <v>5935267.0445999997</v>
      </c>
      <c r="M46" s="785">
        <f>(H46*'8-Matrices'!$F$8)+('6a-EOCSCH_WtCalc'!H46*'8-Matrices'!$F$12)</f>
        <v>8034131.8058000002</v>
      </c>
      <c r="N46" s="75"/>
      <c r="O46" s="76">
        <v>1</v>
      </c>
      <c r="P46" s="77" t="s">
        <v>79</v>
      </c>
      <c r="Q46" s="78">
        <v>18251.0173</v>
      </c>
      <c r="R46" s="78">
        <v>18677.98</v>
      </c>
      <c r="S46" s="79">
        <v>12967.97</v>
      </c>
      <c r="T46" s="80"/>
      <c r="U46" s="81">
        <v>1</v>
      </c>
      <c r="V46" s="784">
        <f>(Q46*'8-Matrices'!$D$8)+('6a-EOCSCH_WtCalc'!Q46*'8-Matrices'!$F$12)</f>
        <v>2804633.828491</v>
      </c>
      <c r="W46" s="784">
        <f>(R46*'8-Matrices'!$E$8)+('6a-EOCSCH_WtCalc'!R46*'8-Matrices'!$F$12)</f>
        <v>5860589.7845999999</v>
      </c>
      <c r="X46" s="785">
        <f>(S46*'8-Matrices'!$F$8)+('6a-EOCSCH_WtCalc'!S46*'8-Matrices'!$F$12)</f>
        <v>8499466.8974000011</v>
      </c>
      <c r="Y46" s="83"/>
      <c r="Z46" s="76">
        <v>1</v>
      </c>
      <c r="AA46" s="77" t="s">
        <v>79</v>
      </c>
      <c r="AB46" s="78">
        <v>16999.037100000001</v>
      </c>
      <c r="AC46" s="78">
        <v>19285.02</v>
      </c>
      <c r="AD46" s="79">
        <v>13696.09</v>
      </c>
      <c r="AE46" s="83"/>
      <c r="AF46" s="81">
        <v>1</v>
      </c>
      <c r="AG46" s="784">
        <f>(AB46*'8-Matrices'!$D$8)+('6a-EOCSCH_WtCalc'!AB46*'8-Matrices'!$F$12)</f>
        <v>2612242.031157</v>
      </c>
      <c r="AH46" s="784">
        <f>(AC46*'8-Matrices'!$E$8)+('6a-EOCSCH_WtCalc'!AC46*'8-Matrices'!$F$12)</f>
        <v>6051060.7253999999</v>
      </c>
      <c r="AI46" s="785">
        <f>(AD46*'8-Matrices'!$F$8)+('6a-EOCSCH_WtCalc'!AD46*'8-Matrices'!$F$12)</f>
        <v>8976691.3078000005</v>
      </c>
      <c r="AK46" s="76">
        <v>1</v>
      </c>
      <c r="AL46" s="77" t="s">
        <v>79</v>
      </c>
      <c r="AM46" s="78">
        <v>16606.101900000001</v>
      </c>
      <c r="AN46" s="78">
        <v>18762.060000000001</v>
      </c>
      <c r="AO46" s="79">
        <v>12862.97</v>
      </c>
      <c r="AQ46" s="81">
        <v>1</v>
      </c>
      <c r="AR46" s="784">
        <f>(AM46*'8-Matrices'!$D$8)+('6a-EOCSCH_WtCalc'!AM46*'8-Matrices'!$F$12)</f>
        <v>2551859.678973</v>
      </c>
      <c r="AS46" s="784">
        <f>(AN46*'8-Matrices'!$E$8)+('6a-EOCSCH_WtCalc'!AN46*'8-Matrices'!$F$12)</f>
        <v>5886971.5662000002</v>
      </c>
      <c r="AT46" s="785">
        <f>(AO46*'8-Matrices'!$F$8)+('6a-EOCSCH_WtCalc'!AO46*'8-Matrices'!$F$12)</f>
        <v>8430647.7973999996</v>
      </c>
      <c r="AV46" s="76">
        <v>1</v>
      </c>
      <c r="AW46" s="77" t="s">
        <v>79</v>
      </c>
      <c r="AX46" s="78">
        <v>14693.8897</v>
      </c>
      <c r="AY46" s="78">
        <v>17039.009999999998</v>
      </c>
      <c r="AZ46" s="78">
        <v>12365.04</v>
      </c>
      <c r="BB46" s="81">
        <v>1</v>
      </c>
      <c r="BC46" s="784">
        <f>(AX46*'8-Matrices'!$D$8)+('6a-EOCSCH_WtCalc'!AX46*'8-Matrices'!$F$12)</f>
        <v>2258010.0301990001</v>
      </c>
      <c r="BD46" s="784">
        <f>(AY46*'8-Matrices'!$E$8)+('6a-EOCSCH_WtCalc'!AY46*'8-Matrices'!$F$12)</f>
        <v>5346330.1677000001</v>
      </c>
      <c r="BE46" s="785">
        <f>(AZ46*'8-Matrices'!$F$8)+('6a-EOCSCH_WtCalc'!AZ46*'8-Matrices'!$F$12)</f>
        <v>8104294.5168000013</v>
      </c>
      <c r="BG46" s="76">
        <v>1</v>
      </c>
      <c r="BH46" s="77" t="s">
        <v>79</v>
      </c>
      <c r="BI46" s="78">
        <v>14384.8902</v>
      </c>
      <c r="BJ46" s="78">
        <v>15497</v>
      </c>
      <c r="BK46" s="78">
        <v>11250.14</v>
      </c>
      <c r="BL46" s="52"/>
      <c r="BM46" s="81">
        <v>1</v>
      </c>
      <c r="BN46" s="784">
        <f>(BI46*'8-Matrices'!$D$8)+('6a-EOCSCH_WtCalc'!BI46*'8-Matrices'!$F$12)</f>
        <v>2210526.0770339998</v>
      </c>
      <c r="BO46" s="784">
        <f>(BJ46*'8-Matrices'!$E$8)+('6a-EOCSCH_WtCalc'!BJ46*'8-Matrices'!$F$12)</f>
        <v>4862493.6899999995</v>
      </c>
      <c r="BP46" s="785">
        <f>(BK46*'8-Matrices'!$F$8)+('6a-EOCSCH_WtCalc'!BK46*'8-Matrices'!$F$12)</f>
        <v>7373566.7588</v>
      </c>
      <c r="BQ46" s="52"/>
      <c r="BR46" s="84">
        <v>1</v>
      </c>
      <c r="BS46" s="85" t="s">
        <v>79</v>
      </c>
      <c r="BT46" s="86">
        <v>13446.004300000001</v>
      </c>
      <c r="BU46" s="86">
        <v>15019.02</v>
      </c>
      <c r="BV46" s="86">
        <v>10321.02</v>
      </c>
      <c r="BX46" s="81">
        <v>1</v>
      </c>
      <c r="BY46" s="784">
        <f>(BT46*'8-Matrices'!$D$8)+('6a-EOCSCH_WtCalc'!BT46*'8-Matrices'!$F$12)</f>
        <v>2066247.4807810001</v>
      </c>
      <c r="BZ46" s="784">
        <f>(BU46*'8-Matrices'!$E$8)+('6a-EOCSCH_WtCalc'!BU46*'8-Matrices'!$F$12)</f>
        <v>4712517.9053999996</v>
      </c>
      <c r="CA46" s="785">
        <f>(BV46*'8-Matrices'!$F$8)+('6a-EOCSCH_WtCalc'!BV46*'8-Matrices'!$F$12)</f>
        <v>6764602.9284000006</v>
      </c>
      <c r="CC46" s="76">
        <v>1</v>
      </c>
      <c r="CD46" s="77" t="s">
        <v>79</v>
      </c>
      <c r="CE46" s="78">
        <v>13696</v>
      </c>
      <c r="CF46" s="78">
        <v>15475.98</v>
      </c>
      <c r="CG46" s="78">
        <v>11397.07</v>
      </c>
      <c r="CH46" s="52"/>
      <c r="CI46" s="81">
        <v>1</v>
      </c>
      <c r="CJ46" s="784">
        <f>(CE46*'8-Matrices'!$D$8)+('6a-EOCSCH_WtCalc'!CE46*'8-Matrices'!$F$12)</f>
        <v>2104664.3200000003</v>
      </c>
      <c r="CK46" s="784">
        <f>(CF46*'8-Matrices'!$E$8)+('6a-EOCSCH_WtCalc'!CF46*'8-Matrices'!$F$12)</f>
        <v>4855898.2445999999</v>
      </c>
      <c r="CL46" s="785">
        <f>(CG46*'8-Matrices'!$F$8)+('6a-EOCSCH_WtCalc'!CG46*'8-Matrices'!$F$12)</f>
        <v>7469867.6194000002</v>
      </c>
      <c r="CN46" s="76">
        <v>1</v>
      </c>
      <c r="CO46" s="77" t="s">
        <v>79</v>
      </c>
      <c r="CP46" s="78">
        <v>11738.99</v>
      </c>
      <c r="CQ46" s="78">
        <v>14593.1</v>
      </c>
      <c r="CR46" s="78">
        <v>11199.01</v>
      </c>
      <c r="CT46" s="81">
        <v>1</v>
      </c>
      <c r="CU46" s="784">
        <f>(CP46*'8-Matrices'!$D$8)+('6a-EOCSCH_WtCalc'!CP46*'8-Matrices'!$F$12)</f>
        <v>1803930.5933000001</v>
      </c>
      <c r="CV46" s="784">
        <f>(CQ46*'8-Matrices'!$E$8)+('6a-EOCSCH_WtCalc'!CQ46*'8-Matrices'!$F$12)</f>
        <v>4578876.9870000007</v>
      </c>
      <c r="CW46" s="785">
        <f>(CR46*'8-Matrices'!$F$8)+('6a-EOCSCH_WtCalc'!CR46*'8-Matrices'!$F$12)</f>
        <v>7340055.1342000002</v>
      </c>
      <c r="CY46" s="82">
        <v>2104664</v>
      </c>
      <c r="CZ46" s="82">
        <v>4855898</v>
      </c>
      <c r="DA46" s="82">
        <v>7469868</v>
      </c>
      <c r="DC46" s="76">
        <v>1</v>
      </c>
      <c r="DD46" s="77" t="s">
        <v>79</v>
      </c>
      <c r="DE46" s="78">
        <v>13465.02</v>
      </c>
      <c r="DF46" s="78">
        <v>13974.98</v>
      </c>
      <c r="DG46" s="78">
        <v>10652.04</v>
      </c>
      <c r="DI46" s="81">
        <v>1</v>
      </c>
      <c r="DJ46" s="784">
        <f>(DE46*'8-Matrices'!$D$8)+('6a-EOCSCH_WtCalc'!DE46*'8-Matrices'!$F$12)</f>
        <v>2069169.6234000002</v>
      </c>
      <c r="DK46" s="784">
        <f>(DF46*'8-Matrices'!$E$8)+('6a-EOCSCH_WtCalc'!DF46*'8-Matrices'!$F$12)</f>
        <v>4384929.4745999994</v>
      </c>
      <c r="DL46" s="785">
        <f>(DG46*'8-Matrices'!$F$8)+('6a-EOCSCH_WtCalc'!DG46*'8-Matrices'!$F$12)</f>
        <v>6981560.0568000004</v>
      </c>
      <c r="DN46" s="76">
        <v>1</v>
      </c>
      <c r="DO46" s="77" t="s">
        <v>79</v>
      </c>
      <c r="DP46" s="78">
        <v>14812.9872</v>
      </c>
      <c r="DQ46" s="78">
        <v>14009.01</v>
      </c>
      <c r="DR46" s="78">
        <v>10418.01</v>
      </c>
      <c r="DT46" s="81">
        <v>1</v>
      </c>
      <c r="DU46" s="784">
        <f>(DP46*'8-Matrices'!$D$8)+('6a-EOCSCH_WtCalc'!DP46*'8-Matrices'!$F$12)</f>
        <v>2276311.743024</v>
      </c>
      <c r="DV46" s="784">
        <f>(DQ46*'8-Matrices'!$E$8)+('6a-EOCSCH_WtCalc'!DQ46*'8-Matrices'!$F$12)</f>
        <v>4395607.0677000005</v>
      </c>
      <c r="DW46" s="785">
        <f>(DR46*'8-Matrices'!$F$8)+('6a-EOCSCH_WtCalc'!DR46*'8-Matrices'!$F$12)</f>
        <v>6828172.1141999997</v>
      </c>
      <c r="DY46" s="76">
        <v>1</v>
      </c>
      <c r="DZ46" s="77" t="s">
        <v>79</v>
      </c>
      <c r="EA46" s="78">
        <f>'7a-EOCSCH_RawData'!$E$17</f>
        <v>13873.031000000001</v>
      </c>
      <c r="EB46" s="78">
        <f>'7a-EOCSCH_RawData'!$F$17</f>
        <v>13126.94</v>
      </c>
      <c r="EC46" s="78">
        <f>'7a-EOCSCH_RawData'!$G$17</f>
        <v>10799</v>
      </c>
      <c r="EE46" s="81">
        <v>1</v>
      </c>
      <c r="EF46" s="784">
        <f>(EA46*'8-Matrices'!$D$8)+('6a-EOCSCH_WtCalc'!EA46*'8-Matrices'!$F$12)</f>
        <v>2131868.6737700002</v>
      </c>
      <c r="EG46" s="784">
        <f>(EB46*'8-Matrices'!$E$8)+('6a-EOCSCH_WtCalc'!EB46*'8-Matrices'!$F$12)</f>
        <v>4118839.9638</v>
      </c>
      <c r="EH46" s="785">
        <f>(EC46*'8-Matrices'!$F$8)+('6a-EOCSCH_WtCalc'!EC46*'8-Matrices'!$F$12)</f>
        <v>7077880.5800000001</v>
      </c>
    </row>
    <row r="47" spans="1:138" x14ac:dyDescent="0.3">
      <c r="A47" s="1433"/>
      <c r="C47" s="75"/>
      <c r="D47" s="76">
        <v>2</v>
      </c>
      <c r="E47" s="87" t="s">
        <v>79</v>
      </c>
      <c r="F47" s="220">
        <v>4399</v>
      </c>
      <c r="G47" s="220">
        <v>9771.01</v>
      </c>
      <c r="H47" s="221">
        <v>8808.99</v>
      </c>
      <c r="I47" s="80"/>
      <c r="J47" s="81">
        <v>2</v>
      </c>
      <c r="K47" s="784">
        <f>(F47*'8-Matrices'!$D$9)+('6a-EOCSCH_WtCalc'!F47*'8-Matrices'!$F$12)</f>
        <v>965712.47</v>
      </c>
      <c r="L47" s="784">
        <f>(G47*'8-Matrices'!$E$9)+('6a-EOCSCH_WtCalc'!G47*'8-Matrices'!$F$12)</f>
        <v>4687446.6272999998</v>
      </c>
      <c r="M47" s="785">
        <f>(H47*'8-Matrices'!$F$9)+('6a-EOCSCH_WtCalc'!H47*'8-Matrices'!$F$12)</f>
        <v>7876470.318599999</v>
      </c>
      <c r="N47" s="75"/>
      <c r="O47" s="76">
        <v>2</v>
      </c>
      <c r="P47" s="87" t="s">
        <v>79</v>
      </c>
      <c r="Q47" s="78">
        <v>3662</v>
      </c>
      <c r="R47" s="78">
        <v>10576</v>
      </c>
      <c r="S47" s="79">
        <v>8541.9699999999993</v>
      </c>
      <c r="T47" s="80"/>
      <c r="U47" s="81">
        <v>2</v>
      </c>
      <c r="V47" s="784">
        <f>(Q47*'8-Matrices'!$D$9)+('6a-EOCSCH_WtCalc'!Q47*'8-Matrices'!$F$12)</f>
        <v>803918.85999999987</v>
      </c>
      <c r="W47" s="784">
        <f>(R47*'8-Matrices'!$E$9)+('6a-EOCSCH_WtCalc'!R47*'8-Matrices'!$F$12)</f>
        <v>5073624.4799999995</v>
      </c>
      <c r="X47" s="785">
        <f>(S47*'8-Matrices'!$F$9)+('6a-EOCSCH_WtCalc'!S47*'8-Matrices'!$F$12)</f>
        <v>7637717.0557999983</v>
      </c>
      <c r="Y47" s="83"/>
      <c r="Z47" s="76">
        <v>2</v>
      </c>
      <c r="AA47" s="87" t="s">
        <v>79</v>
      </c>
      <c r="AB47" s="78">
        <v>3702</v>
      </c>
      <c r="AC47" s="78">
        <v>11132</v>
      </c>
      <c r="AD47" s="79">
        <v>9128</v>
      </c>
      <c r="AE47" s="83"/>
      <c r="AF47" s="81">
        <v>2</v>
      </c>
      <c r="AG47" s="784">
        <f>(AB47*'8-Matrices'!$D$9)+('6a-EOCSCH_WtCalc'!AB47*'8-Matrices'!$F$12)</f>
        <v>812700.05999999994</v>
      </c>
      <c r="AH47" s="784">
        <f>(AC47*'8-Matrices'!$E$9)+('6a-EOCSCH_WtCalc'!AC47*'8-Matrices'!$F$12)</f>
        <v>5340354.3599999994</v>
      </c>
      <c r="AI47" s="785">
        <f>(AD47*'8-Matrices'!$F$9)+('6a-EOCSCH_WtCalc'!AD47*'8-Matrices'!$F$12)</f>
        <v>8161709.9199999999</v>
      </c>
      <c r="AK47" s="76">
        <v>2</v>
      </c>
      <c r="AL47" s="87" t="s">
        <v>79</v>
      </c>
      <c r="AM47" s="78">
        <v>3331</v>
      </c>
      <c r="AN47" s="78">
        <v>11304.98</v>
      </c>
      <c r="AO47" s="79">
        <v>9543.9699999999993</v>
      </c>
      <c r="AQ47" s="81">
        <v>2</v>
      </c>
      <c r="AR47" s="784">
        <f>(AM47*'8-Matrices'!$D$9)+('6a-EOCSCH_WtCalc'!AM47*'8-Matrices'!$F$12)</f>
        <v>731254.42999999993</v>
      </c>
      <c r="AS47" s="784">
        <f>(AN47*'8-Matrices'!$E$9)+('6a-EOCSCH_WtCalc'!AN47*'8-Matrices'!$F$12)</f>
        <v>5423338.0554</v>
      </c>
      <c r="AT47" s="785">
        <f>(AO47*'8-Matrices'!$F$9)+('6a-EOCSCH_WtCalc'!AO47*'8-Matrices'!$F$12)</f>
        <v>8533645.3357999995</v>
      </c>
      <c r="AV47" s="76">
        <v>2</v>
      </c>
      <c r="AW47" s="87" t="s">
        <v>79</v>
      </c>
      <c r="AX47" s="78">
        <v>3273</v>
      </c>
      <c r="AY47" s="78">
        <v>10527</v>
      </c>
      <c r="AZ47" s="78">
        <v>10511.99</v>
      </c>
      <c r="BB47" s="81">
        <v>2</v>
      </c>
      <c r="BC47" s="784">
        <f>(AX47*'8-Matrices'!$D$9)+('6a-EOCSCH_WtCalc'!AX47*'8-Matrices'!$F$12)</f>
        <v>718521.69</v>
      </c>
      <c r="BD47" s="784">
        <f>(AY47*'8-Matrices'!$E$9)+('6a-EOCSCH_WtCalc'!AY47*'8-Matrices'!$F$12)</f>
        <v>5050117.71</v>
      </c>
      <c r="BE47" s="785">
        <f>(AZ47*'8-Matrices'!$F$9)+('6a-EOCSCH_WtCalc'!AZ47*'8-Matrices'!$F$12)</f>
        <v>9399190.7385999989</v>
      </c>
      <c r="BG47" s="76">
        <v>2</v>
      </c>
      <c r="BH47" s="87" t="s">
        <v>79</v>
      </c>
      <c r="BI47" s="78">
        <v>2958</v>
      </c>
      <c r="BJ47" s="78">
        <v>9541.99</v>
      </c>
      <c r="BK47" s="78">
        <v>10886.96</v>
      </c>
      <c r="BL47" s="52"/>
      <c r="BM47" s="81">
        <v>2</v>
      </c>
      <c r="BN47" s="784">
        <f>(BI47*'8-Matrices'!$D$9)+('6a-EOCSCH_WtCalc'!BI47*'8-Matrices'!$F$12)</f>
        <v>649369.74</v>
      </c>
      <c r="BO47" s="784">
        <f>(BJ47*'8-Matrices'!$E$9)+('6a-EOCSCH_WtCalc'!BJ47*'8-Matrices'!$F$12)</f>
        <v>4577578.8626999995</v>
      </c>
      <c r="BP47" s="785">
        <f>(BK47*'8-Matrices'!$F$9)+('6a-EOCSCH_WtCalc'!BK47*'8-Matrices'!$F$12)</f>
        <v>9734466.4143999983</v>
      </c>
      <c r="BQ47" s="52"/>
      <c r="BR47" s="84">
        <v>2</v>
      </c>
      <c r="BS47" s="88" t="s">
        <v>79</v>
      </c>
      <c r="BT47" s="86">
        <v>3137</v>
      </c>
      <c r="BU47" s="86">
        <v>8588</v>
      </c>
      <c r="BV47" s="86">
        <v>9084.0300000000007</v>
      </c>
      <c r="BX47" s="81">
        <v>2</v>
      </c>
      <c r="BY47" s="784">
        <f>(BT47*'8-Matrices'!$D$9)+('6a-EOCSCH_WtCalc'!BT47*'8-Matrices'!$F$12)</f>
        <v>688665.60999999987</v>
      </c>
      <c r="BZ47" s="784">
        <f>(BU47*'8-Matrices'!$E$9)+('6a-EOCSCH_WtCalc'!BU47*'8-Matrices'!$F$12)</f>
        <v>4119921.2399999998</v>
      </c>
      <c r="CA47" s="785">
        <f>(BV47*'8-Matrices'!$F$9)+('6a-EOCSCH_WtCalc'!BV47*'8-Matrices'!$F$12)</f>
        <v>8122394.5842000004</v>
      </c>
      <c r="CC47" s="76">
        <v>2</v>
      </c>
      <c r="CD47" s="87" t="s">
        <v>79</v>
      </c>
      <c r="CE47" s="78">
        <v>2421</v>
      </c>
      <c r="CF47" s="78">
        <v>7577</v>
      </c>
      <c r="CG47" s="78">
        <v>9134.08</v>
      </c>
      <c r="CH47" s="52"/>
      <c r="CI47" s="81">
        <v>2</v>
      </c>
      <c r="CJ47" s="784">
        <f>(CE47*'8-Matrices'!$D$9)+('6a-EOCSCH_WtCalc'!CE47*'8-Matrices'!$F$12)</f>
        <v>531482.12999999989</v>
      </c>
      <c r="CK47" s="784">
        <f>(CF47*'8-Matrices'!$E$9)+('6a-EOCSCH_WtCalc'!CF47*'8-Matrices'!$F$12)</f>
        <v>3634914.21</v>
      </c>
      <c r="CL47" s="785">
        <f>(CG47*'8-Matrices'!$F$9)+('6a-EOCSCH_WtCalc'!CG47*'8-Matrices'!$F$12)</f>
        <v>8167146.2911999999</v>
      </c>
      <c r="CN47" s="76">
        <v>2</v>
      </c>
      <c r="CO47" s="87" t="s">
        <v>79</v>
      </c>
      <c r="CP47" s="78">
        <v>2035</v>
      </c>
      <c r="CQ47" s="78">
        <v>6547.01</v>
      </c>
      <c r="CR47" s="78">
        <v>9732.0499999999993</v>
      </c>
      <c r="CT47" s="81">
        <v>2</v>
      </c>
      <c r="CU47" s="784">
        <f>(CP47*'8-Matrices'!$D$9)+('6a-EOCSCH_WtCalc'!CP47*'8-Matrices'!$F$12)</f>
        <v>446743.55</v>
      </c>
      <c r="CV47" s="784">
        <f>(CQ47*'8-Matrices'!$E$9)+('6a-EOCSCH_WtCalc'!CQ47*'8-Matrices'!$F$12)</f>
        <v>3140797.1072999998</v>
      </c>
      <c r="CW47" s="785">
        <f>(CR47*'8-Matrices'!$F$9)+('6a-EOCSCH_WtCalc'!CR47*'8-Matrices'!$F$12)</f>
        <v>8701815.186999999</v>
      </c>
      <c r="CY47" s="82">
        <v>531482</v>
      </c>
      <c r="CZ47" s="82">
        <v>3634914</v>
      </c>
      <c r="DA47" s="82">
        <v>8167146</v>
      </c>
      <c r="DC47" s="76">
        <v>2</v>
      </c>
      <c r="DD47" s="87" t="s">
        <v>79</v>
      </c>
      <c r="DE47" s="78">
        <v>2477</v>
      </c>
      <c r="DF47" s="78">
        <v>5690</v>
      </c>
      <c r="DG47" s="78">
        <v>10154.11</v>
      </c>
      <c r="DI47" s="81">
        <v>2</v>
      </c>
      <c r="DJ47" s="784">
        <f>(DE47*'8-Matrices'!$D$9)+('6a-EOCSCH_WtCalc'!DE47*'8-Matrices'!$F$12)</f>
        <v>543775.80999999994</v>
      </c>
      <c r="DK47" s="784">
        <f>(DF47*'8-Matrices'!$E$9)+('6a-EOCSCH_WtCalc'!DF47*'8-Matrices'!$F$12)</f>
        <v>2729663.7</v>
      </c>
      <c r="DL47" s="785">
        <f>(DG47*'8-Matrices'!$F$9)+('6a-EOCSCH_WtCalc'!DG47*'8-Matrices'!$F$12)</f>
        <v>9079195.9153999984</v>
      </c>
      <c r="DN47" s="76">
        <v>2</v>
      </c>
      <c r="DO47" s="87" t="s">
        <v>79</v>
      </c>
      <c r="DP47" s="78">
        <v>2706</v>
      </c>
      <c r="DQ47" s="78">
        <v>5935</v>
      </c>
      <c r="DR47" s="78">
        <v>9549.0300000000007</v>
      </c>
      <c r="DT47" s="81">
        <v>2</v>
      </c>
      <c r="DU47" s="784">
        <f>(DP47*'8-Matrices'!$D$9)+('6a-EOCSCH_WtCalc'!DP47*'8-Matrices'!$F$12)</f>
        <v>594048.17999999993</v>
      </c>
      <c r="DV47" s="784">
        <f>(DQ47*'8-Matrices'!$E$9)+('6a-EOCSCH_WtCalc'!DQ47*'8-Matrices'!$F$12)</f>
        <v>2847197.55</v>
      </c>
      <c r="DW47" s="785">
        <f>(DR47*'8-Matrices'!$F$9)+('6a-EOCSCH_WtCalc'!DR47*'8-Matrices'!$F$12)</f>
        <v>8538169.6842</v>
      </c>
      <c r="DY47" s="76">
        <v>2</v>
      </c>
      <c r="DZ47" s="87" t="s">
        <v>79</v>
      </c>
      <c r="EA47" s="78">
        <f>'7a-EOCSCH_RawData'!$E$18</f>
        <v>2210</v>
      </c>
      <c r="EB47" s="78">
        <f>'7a-EOCSCH_RawData'!$F$18</f>
        <v>5655</v>
      </c>
      <c r="EC47" s="78">
        <f>'7a-EOCSCH_RawData'!$G$18</f>
        <v>9952.99</v>
      </c>
      <c r="EE47" s="81">
        <v>2</v>
      </c>
      <c r="EF47" s="784">
        <f>(EA47*'8-Matrices'!$D$9)+('6a-EOCSCH_WtCalc'!EA47*'8-Matrices'!$F$12)</f>
        <v>485161.3</v>
      </c>
      <c r="EG47" s="784">
        <f>(EB47*'8-Matrices'!$E$9)+('6a-EOCSCH_WtCalc'!EB47*'8-Matrices'!$F$12)</f>
        <v>2712873.15</v>
      </c>
      <c r="EH47" s="785">
        <f>(EC47*'8-Matrices'!$F$9)+('6a-EOCSCH_WtCalc'!EC47*'8-Matrices'!$F$12)</f>
        <v>8899366.4785999991</v>
      </c>
    </row>
    <row r="48" spans="1:138" x14ac:dyDescent="0.3">
      <c r="A48" s="1433"/>
      <c r="C48" s="75"/>
      <c r="D48" s="76">
        <v>3</v>
      </c>
      <c r="E48" s="87" t="s">
        <v>79</v>
      </c>
      <c r="F48" s="220">
        <v>180</v>
      </c>
      <c r="G48" s="220">
        <v>452</v>
      </c>
      <c r="H48" s="221">
        <v>305.01</v>
      </c>
      <c r="I48" s="80"/>
      <c r="J48" s="81">
        <v>3</v>
      </c>
      <c r="K48" s="784">
        <f>(F48*'8-Matrices'!$D$10)+('6a-EOCSCH_WtCalc'!F48*'8-Matrices'!$F$12)</f>
        <v>61468.200000000004</v>
      </c>
      <c r="L48" s="784">
        <f>(G48*'8-Matrices'!$E$10)+('6a-EOCSCH_WtCalc'!G48*'8-Matrices'!$F$12)</f>
        <v>247772.84000000003</v>
      </c>
      <c r="M48" s="785">
        <f>(H48*'8-Matrices'!$F$10)+('6a-EOCSCH_WtCalc'!H48*'8-Matrices'!$F$12)</f>
        <v>432229.67099999997</v>
      </c>
      <c r="N48" s="75"/>
      <c r="O48" s="76">
        <v>3</v>
      </c>
      <c r="P48" s="87" t="s">
        <v>79</v>
      </c>
      <c r="Q48" s="78">
        <v>186</v>
      </c>
      <c r="R48" s="78">
        <v>663</v>
      </c>
      <c r="S48" s="79">
        <v>258</v>
      </c>
      <c r="T48" s="80"/>
      <c r="U48" s="81">
        <v>3</v>
      </c>
      <c r="V48" s="784">
        <f>(Q48*'8-Matrices'!$D$10)+('6a-EOCSCH_WtCalc'!Q48*'8-Matrices'!$F$12)</f>
        <v>63517.14</v>
      </c>
      <c r="W48" s="784">
        <f>(R48*'8-Matrices'!$E$10)+('6a-EOCSCH_WtCalc'!R48*'8-Matrices'!$F$12)</f>
        <v>363436.71</v>
      </c>
      <c r="X48" s="785">
        <f>(S48*'8-Matrices'!$F$10)+('6a-EOCSCH_WtCalc'!S48*'8-Matrices'!$F$12)</f>
        <v>365611.8</v>
      </c>
      <c r="Y48" s="83"/>
      <c r="Z48" s="76">
        <v>3</v>
      </c>
      <c r="AA48" s="87" t="s">
        <v>79</v>
      </c>
      <c r="AB48" s="78">
        <v>86</v>
      </c>
      <c r="AC48" s="78">
        <v>686</v>
      </c>
      <c r="AD48" s="79">
        <v>260.02</v>
      </c>
      <c r="AE48" s="83"/>
      <c r="AF48" s="81">
        <v>3</v>
      </c>
      <c r="AG48" s="784">
        <f>(AB48*'8-Matrices'!$D$10)+('6a-EOCSCH_WtCalc'!AB48*'8-Matrices'!$F$12)</f>
        <v>29368.140000000003</v>
      </c>
      <c r="AH48" s="784">
        <f>(AC48*'8-Matrices'!$E$10)+('6a-EOCSCH_WtCalc'!AC48*'8-Matrices'!$F$12)</f>
        <v>376044.62000000005</v>
      </c>
      <c r="AI48" s="785">
        <f>(AD48*'8-Matrices'!$F$10)+('6a-EOCSCH_WtCalc'!AD48*'8-Matrices'!$F$12)</f>
        <v>368474.34199999995</v>
      </c>
      <c r="AK48" s="76">
        <v>3</v>
      </c>
      <c r="AL48" s="87" t="s">
        <v>79</v>
      </c>
      <c r="AM48" s="78">
        <v>158</v>
      </c>
      <c r="AN48" s="78">
        <v>660.01</v>
      </c>
      <c r="AO48" s="79">
        <v>333.01</v>
      </c>
      <c r="AQ48" s="81">
        <v>3</v>
      </c>
      <c r="AR48" s="784">
        <f>(AM48*'8-Matrices'!$D$10)+('6a-EOCSCH_WtCalc'!AM48*'8-Matrices'!$F$12)</f>
        <v>53955.420000000006</v>
      </c>
      <c r="AS48" s="784">
        <f>(AN48*'8-Matrices'!$E$10)+('6a-EOCSCH_WtCalc'!AN48*'8-Matrices'!$F$12)</f>
        <v>361797.68170000002</v>
      </c>
      <c r="AT48" s="785">
        <f>(AO48*'8-Matrices'!$F$10)+('6a-EOCSCH_WtCalc'!AO48*'8-Matrices'!$F$12)</f>
        <v>471908.47099999996</v>
      </c>
      <c r="AV48" s="76">
        <v>3</v>
      </c>
      <c r="AW48" s="87" t="s">
        <v>79</v>
      </c>
      <c r="AX48" s="78">
        <v>85</v>
      </c>
      <c r="AY48" s="78">
        <v>638</v>
      </c>
      <c r="AZ48" s="78">
        <v>331</v>
      </c>
      <c r="BB48" s="81">
        <v>3</v>
      </c>
      <c r="BC48" s="784">
        <f>(AX48*'8-Matrices'!$D$10)+('6a-EOCSCH_WtCalc'!AX48*'8-Matrices'!$F$12)</f>
        <v>29026.65</v>
      </c>
      <c r="BD48" s="784">
        <f>(AY48*'8-Matrices'!$E$10)+('6a-EOCSCH_WtCalc'!AY48*'8-Matrices'!$F$12)</f>
        <v>349732.46</v>
      </c>
      <c r="BE48" s="785">
        <f>(AZ48*'8-Matrices'!$F$10)+('6a-EOCSCH_WtCalc'!AZ48*'8-Matrices'!$F$12)</f>
        <v>469060.1</v>
      </c>
      <c r="BG48" s="76">
        <v>3</v>
      </c>
      <c r="BH48" s="87" t="s">
        <v>79</v>
      </c>
      <c r="BI48" s="78">
        <v>48</v>
      </c>
      <c r="BJ48" s="78">
        <v>460</v>
      </c>
      <c r="BK48" s="78">
        <v>275.01</v>
      </c>
      <c r="BL48" s="52"/>
      <c r="BM48" s="81">
        <v>3</v>
      </c>
      <c r="BN48" s="784">
        <f>(BI48*'8-Matrices'!$D$10)+('6a-EOCSCH_WtCalc'!BI48*'8-Matrices'!$F$12)</f>
        <v>16391.52</v>
      </c>
      <c r="BO48" s="784">
        <f>(BJ48*'8-Matrices'!$E$10)+('6a-EOCSCH_WtCalc'!BJ48*'8-Matrices'!$F$12)</f>
        <v>252158.2</v>
      </c>
      <c r="BP48" s="785">
        <f>(BK48*'8-Matrices'!$F$10)+('6a-EOCSCH_WtCalc'!BK48*'8-Matrices'!$F$12)</f>
        <v>389716.67099999997</v>
      </c>
      <c r="BQ48" s="52"/>
      <c r="BR48" s="84">
        <v>3</v>
      </c>
      <c r="BS48" s="88" t="s">
        <v>79</v>
      </c>
      <c r="BT48" s="86">
        <v>39</v>
      </c>
      <c r="BU48" s="86">
        <v>620</v>
      </c>
      <c r="BV48" s="86">
        <v>206.99</v>
      </c>
      <c r="BX48" s="81">
        <v>3</v>
      </c>
      <c r="BY48" s="784">
        <f>(BT48*'8-Matrices'!$D$10)+('6a-EOCSCH_WtCalc'!BT48*'8-Matrices'!$F$12)</f>
        <v>13318.11</v>
      </c>
      <c r="BZ48" s="784">
        <f>(BU48*'8-Matrices'!$E$10)+('6a-EOCSCH_WtCalc'!BU48*'8-Matrices'!$F$12)</f>
        <v>339865.4</v>
      </c>
      <c r="CA48" s="785">
        <f>(BV48*'8-Matrices'!$F$10)+('6a-EOCSCH_WtCalc'!BV48*'8-Matrices'!$F$12)</f>
        <v>293325.52900000004</v>
      </c>
      <c r="CC48" s="76">
        <v>3</v>
      </c>
      <c r="CD48" s="87" t="s">
        <v>79</v>
      </c>
      <c r="CE48" s="78">
        <v>0</v>
      </c>
      <c r="CF48" s="78">
        <v>402</v>
      </c>
      <c r="CG48" s="78">
        <v>137</v>
      </c>
      <c r="CH48" s="52"/>
      <c r="CI48" s="81">
        <v>3</v>
      </c>
      <c r="CJ48" s="784">
        <f>(CE48*'8-Matrices'!$D$10)+('6a-EOCSCH_WtCalc'!CE48*'8-Matrices'!$F$12)</f>
        <v>0</v>
      </c>
      <c r="CK48" s="784">
        <f>(CF48*'8-Matrices'!$E$10)+('6a-EOCSCH_WtCalc'!CF48*'8-Matrices'!$F$12)</f>
        <v>220364.34000000003</v>
      </c>
      <c r="CL48" s="785">
        <f>(CG48*'8-Matrices'!$F$10)+('6a-EOCSCH_WtCalc'!CG48*'8-Matrices'!$F$12)</f>
        <v>194142.69999999998</v>
      </c>
      <c r="CN48" s="76">
        <v>3</v>
      </c>
      <c r="CO48" s="87" t="s">
        <v>79</v>
      </c>
      <c r="CP48" s="78">
        <v>0</v>
      </c>
      <c r="CQ48" s="78">
        <v>287</v>
      </c>
      <c r="CR48" s="78">
        <v>196.99</v>
      </c>
      <c r="CT48" s="81">
        <v>3</v>
      </c>
      <c r="CU48" s="784">
        <f>(CP48*'8-Matrices'!$D$10)+('6a-EOCSCH_WtCalc'!CP48*'8-Matrices'!$F$12)</f>
        <v>0</v>
      </c>
      <c r="CV48" s="784">
        <f>(CQ48*'8-Matrices'!$E$10)+('6a-EOCSCH_WtCalc'!CQ48*'8-Matrices'!$F$12)</f>
        <v>157324.79</v>
      </c>
      <c r="CW48" s="785">
        <f>(CR48*'8-Matrices'!$F$10)+('6a-EOCSCH_WtCalc'!CR48*'8-Matrices'!$F$12)</f>
        <v>279154.52900000004</v>
      </c>
      <c r="CY48" s="82">
        <v>0</v>
      </c>
      <c r="CZ48" s="82">
        <v>220364</v>
      </c>
      <c r="DA48" s="82">
        <v>194143</v>
      </c>
      <c r="DC48" s="76">
        <v>3</v>
      </c>
      <c r="DD48" s="87" t="s">
        <v>79</v>
      </c>
      <c r="DE48" s="78">
        <v>12</v>
      </c>
      <c r="DF48" s="78">
        <v>310</v>
      </c>
      <c r="DG48" s="78">
        <v>249.99</v>
      </c>
      <c r="DI48" s="81">
        <v>3</v>
      </c>
      <c r="DJ48" s="784">
        <f>(DE48*'8-Matrices'!$D$10)+('6a-EOCSCH_WtCalc'!DE48*'8-Matrices'!$F$12)</f>
        <v>4097.88</v>
      </c>
      <c r="DK48" s="784">
        <f>(DF48*'8-Matrices'!$E$10)+('6a-EOCSCH_WtCalc'!DF48*'8-Matrices'!$F$12)</f>
        <v>169932.7</v>
      </c>
      <c r="DL48" s="785">
        <f>(DG48*'8-Matrices'!$F$10)+('6a-EOCSCH_WtCalc'!DG48*'8-Matrices'!$F$12)</f>
        <v>354260.82900000003</v>
      </c>
      <c r="DN48" s="76">
        <v>3</v>
      </c>
      <c r="DO48" s="87" t="s">
        <v>79</v>
      </c>
      <c r="DP48" s="78">
        <v>42</v>
      </c>
      <c r="DQ48" s="78">
        <v>301</v>
      </c>
      <c r="DR48" s="78">
        <v>204</v>
      </c>
      <c r="DT48" s="81">
        <v>3</v>
      </c>
      <c r="DU48" s="784">
        <f>(DP48*'8-Matrices'!$D$10)+('6a-EOCSCH_WtCalc'!DP48*'8-Matrices'!$F$12)</f>
        <v>14342.580000000002</v>
      </c>
      <c r="DV48" s="784">
        <f>(DQ48*'8-Matrices'!$E$10)+('6a-EOCSCH_WtCalc'!DQ48*'8-Matrices'!$F$12)</f>
        <v>164999.16999999998</v>
      </c>
      <c r="DW48" s="785">
        <f>(DR48*'8-Matrices'!$F$10)+('6a-EOCSCH_WtCalc'!DR48*'8-Matrices'!$F$12)</f>
        <v>289088.40000000002</v>
      </c>
      <c r="DY48" s="76">
        <v>3</v>
      </c>
      <c r="DZ48" s="87" t="s">
        <v>79</v>
      </c>
      <c r="EA48" s="78">
        <f>'7a-EOCSCH_RawData'!$E$19</f>
        <v>51</v>
      </c>
      <c r="EB48" s="78">
        <f>'7a-EOCSCH_RawData'!$F$19</f>
        <v>287</v>
      </c>
      <c r="EC48" s="78">
        <f>'7a-EOCSCH_RawData'!$G$19</f>
        <v>180</v>
      </c>
      <c r="EE48" s="81">
        <v>3</v>
      </c>
      <c r="EF48" s="784">
        <f>(EA48*'8-Matrices'!$D$10)+('6a-EOCSCH_WtCalc'!EA48*'8-Matrices'!$F$12)</f>
        <v>17415.990000000002</v>
      </c>
      <c r="EG48" s="784">
        <f>(EB48*'8-Matrices'!$E$10)+('6a-EOCSCH_WtCalc'!EB48*'8-Matrices'!$F$12)</f>
        <v>157324.79</v>
      </c>
      <c r="EH48" s="785">
        <f>(EC48*'8-Matrices'!$F$10)+('6a-EOCSCH_WtCalc'!EC48*'8-Matrices'!$F$12)</f>
        <v>255078</v>
      </c>
    </row>
    <row r="49" spans="1:138" x14ac:dyDescent="0.3">
      <c r="A49" s="1433"/>
      <c r="C49" s="89"/>
      <c r="D49" s="1384" t="s">
        <v>50</v>
      </c>
      <c r="E49" s="1385"/>
      <c r="F49" s="90">
        <f>F48+F47+F46</f>
        <v>25370.219099999998</v>
      </c>
      <c r="G49" s="90">
        <f>G48+G47+G46</f>
        <v>29138.989999999998</v>
      </c>
      <c r="H49" s="91">
        <f>H48+H47+H46</f>
        <v>21371.989999999998</v>
      </c>
      <c r="I49" s="92"/>
      <c r="J49" s="93" t="s">
        <v>50</v>
      </c>
      <c r="K49" s="784">
        <f>K46+K47+K48</f>
        <v>4222167.3090970004</v>
      </c>
      <c r="L49" s="784">
        <f>L46+L47+L48</f>
        <v>10870486.5119</v>
      </c>
      <c r="M49" s="785">
        <f>M46+M47+M48</f>
        <v>16342831.795399999</v>
      </c>
      <c r="N49" s="89"/>
      <c r="O49" s="1384" t="s">
        <v>50</v>
      </c>
      <c r="P49" s="1385"/>
      <c r="Q49" s="90">
        <f>Q48+Q47+Q46</f>
        <v>22099.0173</v>
      </c>
      <c r="R49" s="90">
        <f>R48+R47+R46</f>
        <v>29916.98</v>
      </c>
      <c r="S49" s="91">
        <f>S48+S47+S46</f>
        <v>21767.94</v>
      </c>
      <c r="T49" s="92"/>
      <c r="U49" s="93" t="s">
        <v>50</v>
      </c>
      <c r="V49" s="784">
        <f>V46+V47+V48</f>
        <v>3672069.828491</v>
      </c>
      <c r="W49" s="784">
        <f>W46+W47+W48</f>
        <v>11297650.9746</v>
      </c>
      <c r="X49" s="785">
        <f>X46+X47+X48</f>
        <v>16502795.7532</v>
      </c>
      <c r="Y49" s="83"/>
      <c r="Z49" s="1384" t="s">
        <v>50</v>
      </c>
      <c r="AA49" s="1385"/>
      <c r="AB49" s="90">
        <v>20787.037100000001</v>
      </c>
      <c r="AC49" s="90">
        <v>31103.02</v>
      </c>
      <c r="AD49" s="91">
        <v>23084.11</v>
      </c>
      <c r="AE49" s="83"/>
      <c r="AF49" s="93" t="s">
        <v>50</v>
      </c>
      <c r="AG49" s="784">
        <f>AG46+AG47+AG48</f>
        <v>3454310.2311570002</v>
      </c>
      <c r="AH49" s="784">
        <f>AH46+AH47+AH48</f>
        <v>11767459.705399999</v>
      </c>
      <c r="AI49" s="785">
        <f>AI46+AI47+AI48</f>
        <v>17506875.569800001</v>
      </c>
      <c r="AK49" s="1384" t="s">
        <v>50</v>
      </c>
      <c r="AL49" s="1385"/>
      <c r="AM49" s="90">
        <f>AM48+AM47+AM46</f>
        <v>20095.101900000001</v>
      </c>
      <c r="AN49" s="90">
        <f>AN48+AN47+AN46</f>
        <v>30727.050000000003</v>
      </c>
      <c r="AO49" s="91">
        <f>AO48+AO47+AO46</f>
        <v>22739.949999999997</v>
      </c>
      <c r="AQ49" s="93" t="s">
        <v>50</v>
      </c>
      <c r="AR49" s="784">
        <f>AR46+AR47+AR48</f>
        <v>3337069.5289730001</v>
      </c>
      <c r="AS49" s="784">
        <f>AS46+AS47+AS48</f>
        <v>11672107.303300001</v>
      </c>
      <c r="AT49" s="785">
        <f>AT46+AT47+AT48</f>
        <v>17436201.604199998</v>
      </c>
      <c r="AV49" s="1384" t="s">
        <v>50</v>
      </c>
      <c r="AW49" s="1385"/>
      <c r="AX49" s="90">
        <f>AX48+AX47+AX46</f>
        <v>18051.8897</v>
      </c>
      <c r="AY49" s="90">
        <f>AY48+AY47+AY46</f>
        <v>28204.01</v>
      </c>
      <c r="AZ49" s="91">
        <f>AZ48+AZ47+AZ46</f>
        <v>23208.03</v>
      </c>
      <c r="BB49" s="93" t="s">
        <v>50</v>
      </c>
      <c r="BC49" s="784">
        <f>BC46+BC47+BC48</f>
        <v>3005558.370199</v>
      </c>
      <c r="BD49" s="784">
        <f>BD46+BD47+BD48</f>
        <v>10746180.337700002</v>
      </c>
      <c r="BE49" s="785">
        <f>BE46+BE47+BE48</f>
        <v>17972545.355400003</v>
      </c>
      <c r="BG49" s="1384" t="s">
        <v>50</v>
      </c>
      <c r="BH49" s="1385"/>
      <c r="BI49" s="90">
        <f>BI48+BI47+BI46</f>
        <v>17390.890200000002</v>
      </c>
      <c r="BJ49" s="90">
        <f>BJ48+BJ47+BJ46</f>
        <v>25498.989999999998</v>
      </c>
      <c r="BK49" s="91">
        <f>BK48+BK47+BK46</f>
        <v>22412.11</v>
      </c>
      <c r="BL49" s="52"/>
      <c r="BM49" s="93" t="s">
        <v>50</v>
      </c>
      <c r="BN49" s="784">
        <f>BN46+BN47+BN48</f>
        <v>2876287.3370339996</v>
      </c>
      <c r="BO49" s="784">
        <f>BO46+BO47+BO48</f>
        <v>9692230.7526999973</v>
      </c>
      <c r="BP49" s="785">
        <f>BP46+BP47+BP48</f>
        <v>17497749.844199996</v>
      </c>
      <c r="BQ49" s="52"/>
      <c r="BR49" s="1444" t="s">
        <v>50</v>
      </c>
      <c r="BS49" s="1445"/>
      <c r="BT49" s="94">
        <v>16622.004300000001</v>
      </c>
      <c r="BU49" s="94">
        <v>24227.02</v>
      </c>
      <c r="BV49" s="95">
        <v>19612.04</v>
      </c>
      <c r="BX49" s="93" t="s">
        <v>50</v>
      </c>
      <c r="BY49" s="784">
        <f>BY46+BY47+BY48</f>
        <v>2768231.2007809998</v>
      </c>
      <c r="BZ49" s="784">
        <f>BZ46+BZ47+BZ48</f>
        <v>9172304.5453999992</v>
      </c>
      <c r="CA49" s="785">
        <f>CA46+CA47+CA48</f>
        <v>15180323.0416</v>
      </c>
      <c r="CC49" s="1384" t="s">
        <v>50</v>
      </c>
      <c r="CD49" s="1385"/>
      <c r="CE49" s="90">
        <v>16117</v>
      </c>
      <c r="CF49" s="90">
        <v>23454.98</v>
      </c>
      <c r="CG49" s="91">
        <v>20668.150000000001</v>
      </c>
      <c r="CH49" s="52"/>
      <c r="CI49" s="93" t="s">
        <v>50</v>
      </c>
      <c r="CJ49" s="784">
        <f>CJ46+CJ47+CJ48</f>
        <v>2636146.4500000002</v>
      </c>
      <c r="CK49" s="784">
        <f>CK46+CK47+CK48</f>
        <v>8711176.7945999987</v>
      </c>
      <c r="CL49" s="785">
        <f>CL46+CL47+CL48</f>
        <v>15831156.610599998</v>
      </c>
      <c r="CN49" s="1384" t="s">
        <v>50</v>
      </c>
      <c r="CO49" s="1385"/>
      <c r="CP49" s="90">
        <f>SUM(CP46:CP48)</f>
        <v>13773.99</v>
      </c>
      <c r="CQ49" s="90">
        <f>SUM(CQ46:CQ48)</f>
        <v>21427.11</v>
      </c>
      <c r="CR49" s="91">
        <f>SUM(CR46:CR48)</f>
        <v>21128.05</v>
      </c>
      <c r="CT49" s="93" t="s">
        <v>50</v>
      </c>
      <c r="CU49" s="784">
        <f>CU46+CU47+CU48</f>
        <v>2250674.1433000001</v>
      </c>
      <c r="CV49" s="784">
        <f>CV46+CV47+CV48</f>
        <v>7876998.8843</v>
      </c>
      <c r="CW49" s="785">
        <f>CW46+CW47+CW48</f>
        <v>16321024.850199997</v>
      </c>
      <c r="CY49" s="82">
        <v>2636146</v>
      </c>
      <c r="CZ49" s="82">
        <v>8711176</v>
      </c>
      <c r="DA49" s="82">
        <v>15831157</v>
      </c>
      <c r="DC49" s="1384" t="s">
        <v>50</v>
      </c>
      <c r="DD49" s="1385"/>
      <c r="DE49" s="90">
        <f>SUM(DE46:DE48)</f>
        <v>15954.02</v>
      </c>
      <c r="DF49" s="90">
        <f>SUM(DF46:DF48)</f>
        <v>19974.98</v>
      </c>
      <c r="DG49" s="91">
        <f>SUM(DG46:DG48)</f>
        <v>21056.140000000003</v>
      </c>
      <c r="DI49" s="93" t="s">
        <v>50</v>
      </c>
      <c r="DJ49" s="784">
        <f>DJ46+DJ47+DJ48</f>
        <v>2617043.3133999999</v>
      </c>
      <c r="DK49" s="784">
        <f>DK46+DK47+DK48</f>
        <v>7284525.8745999997</v>
      </c>
      <c r="DL49" s="785">
        <f>DL46+DL47+DL48</f>
        <v>16415016.801199999</v>
      </c>
      <c r="DN49" s="1384" t="s">
        <v>50</v>
      </c>
      <c r="DO49" s="1385"/>
      <c r="DP49" s="90">
        <v>17560.9872</v>
      </c>
      <c r="DQ49" s="90">
        <v>20245.010000000002</v>
      </c>
      <c r="DR49" s="91">
        <v>20171.04</v>
      </c>
      <c r="DT49" s="93" t="s">
        <v>50</v>
      </c>
      <c r="DU49" s="784">
        <f>DU46+DU47+DU48</f>
        <v>2884702.5030239997</v>
      </c>
      <c r="DV49" s="784">
        <f>DV46+DV47+DV48</f>
        <v>7407803.7877000002</v>
      </c>
      <c r="DW49" s="785">
        <f>DW46+DW47+DW48</f>
        <v>15655430.1984</v>
      </c>
      <c r="DY49" s="1384" t="s">
        <v>50</v>
      </c>
      <c r="DZ49" s="1385"/>
      <c r="EA49" s="90">
        <f>SUM(EA46:EA48)</f>
        <v>16134.031000000001</v>
      </c>
      <c r="EB49" s="90">
        <f>SUM(EB46:EB48)</f>
        <v>19068.940000000002</v>
      </c>
      <c r="EC49" s="91">
        <f>SUM(EC46:EC48)</f>
        <v>20931.989999999998</v>
      </c>
      <c r="EE49" s="93" t="s">
        <v>50</v>
      </c>
      <c r="EF49" s="784">
        <f>EF46+EF47+EF48</f>
        <v>2634445.9637700003</v>
      </c>
      <c r="EG49" s="784">
        <f>EG46+EG47+EG48</f>
        <v>6989037.9038000004</v>
      </c>
      <c r="EH49" s="785">
        <f>EH46+EH47+EH48</f>
        <v>16232325.058599999</v>
      </c>
    </row>
    <row r="50" spans="1:138" ht="15" customHeight="1" thickBot="1" x14ac:dyDescent="0.35">
      <c r="A50" s="1434"/>
      <c r="C50" s="89"/>
      <c r="D50" s="96"/>
      <c r="E50" s="97"/>
      <c r="F50" s="98" t="s">
        <v>80</v>
      </c>
      <c r="G50" s="98"/>
      <c r="H50" s="99">
        <f>SUM(F49:H49)</f>
        <v>75881.199099999998</v>
      </c>
      <c r="I50" s="100"/>
      <c r="J50" s="793"/>
      <c r="K50" s="794" t="s">
        <v>81</v>
      </c>
      <c r="L50" s="786"/>
      <c r="M50" s="787">
        <f>SUM(K49:M49)</f>
        <v>31435485.616397001</v>
      </c>
      <c r="N50" s="89"/>
      <c r="O50" s="96"/>
      <c r="P50" s="97"/>
      <c r="Q50" s="98" t="s">
        <v>80</v>
      </c>
      <c r="R50" s="98"/>
      <c r="S50" s="99">
        <f>SUM(Q49:S49)</f>
        <v>73783.937300000005</v>
      </c>
      <c r="T50" s="100"/>
      <c r="U50" s="793"/>
      <c r="V50" s="794" t="s">
        <v>81</v>
      </c>
      <c r="W50" s="786"/>
      <c r="X50" s="787">
        <f>SUM(V49:X49)</f>
        <v>31472516.556290999</v>
      </c>
      <c r="Y50" s="101"/>
      <c r="Z50" s="96"/>
      <c r="AA50" s="97"/>
      <c r="AB50" s="98" t="s">
        <v>80</v>
      </c>
      <c r="AC50" s="98"/>
      <c r="AD50" s="99">
        <v>74974.167100000006</v>
      </c>
      <c r="AE50" s="101"/>
      <c r="AF50" s="793"/>
      <c r="AG50" s="794" t="s">
        <v>81</v>
      </c>
      <c r="AH50" s="786"/>
      <c r="AI50" s="787">
        <f>SUM(AG49:AI49)</f>
        <v>32728645.506356999</v>
      </c>
      <c r="AK50" s="96"/>
      <c r="AL50" s="97"/>
      <c r="AM50" s="98" t="s">
        <v>80</v>
      </c>
      <c r="AN50" s="98"/>
      <c r="AO50" s="99">
        <f>SUM(AM49:AO49)</f>
        <v>73562.101900000009</v>
      </c>
      <c r="AQ50" s="793"/>
      <c r="AR50" s="794" t="s">
        <v>81</v>
      </c>
      <c r="AS50" s="786"/>
      <c r="AT50" s="787">
        <f>SUM(AR49:AT49)</f>
        <v>32445378.436472997</v>
      </c>
      <c r="AV50" s="96"/>
      <c r="AW50" s="97"/>
      <c r="AX50" s="98" t="s">
        <v>80</v>
      </c>
      <c r="AY50" s="98"/>
      <c r="AZ50" s="99">
        <f>SUM(AX49:AZ49)</f>
        <v>69463.929699999993</v>
      </c>
      <c r="BB50" s="793"/>
      <c r="BC50" s="794" t="s">
        <v>81</v>
      </c>
      <c r="BD50" s="786"/>
      <c r="BE50" s="787">
        <f>SUM(BC49:BE49)</f>
        <v>31724284.063299008</v>
      </c>
      <c r="BG50" s="96"/>
      <c r="BH50" s="97"/>
      <c r="BI50" s="98" t="s">
        <v>80</v>
      </c>
      <c r="BJ50" s="98"/>
      <c r="BK50" s="99">
        <f>SUM(BI49:BK49)</f>
        <v>65301.9902</v>
      </c>
      <c r="BL50" s="52"/>
      <c r="BM50" s="793"/>
      <c r="BN50" s="794" t="s">
        <v>81</v>
      </c>
      <c r="BO50" s="786"/>
      <c r="BP50" s="787">
        <f>SUM(BN49:BP49)</f>
        <v>30066267.933933996</v>
      </c>
      <c r="BQ50" s="52"/>
      <c r="BR50" s="102"/>
      <c r="BS50" s="103"/>
      <c r="BT50" s="104" t="s">
        <v>80</v>
      </c>
      <c r="BU50" s="104"/>
      <c r="BV50" s="105">
        <v>60461.064300000005</v>
      </c>
      <c r="BX50" s="793"/>
      <c r="BY50" s="794" t="s">
        <v>81</v>
      </c>
      <c r="BZ50" s="786"/>
      <c r="CA50" s="787">
        <f>SUM(BY49:CA49)</f>
        <v>27120858.787781</v>
      </c>
      <c r="CC50" s="96"/>
      <c r="CD50" s="97"/>
      <c r="CE50" s="98" t="s">
        <v>80</v>
      </c>
      <c r="CF50" s="98"/>
      <c r="CG50" s="99">
        <v>60240.13</v>
      </c>
      <c r="CH50" s="52"/>
      <c r="CI50" s="793"/>
      <c r="CJ50" s="794" t="s">
        <v>81</v>
      </c>
      <c r="CK50" s="786"/>
      <c r="CL50" s="787">
        <f>SUM(CJ49:CL49)</f>
        <v>27178479.855199996</v>
      </c>
      <c r="CN50" s="96"/>
      <c r="CO50" s="97"/>
      <c r="CP50" s="98" t="s">
        <v>80</v>
      </c>
      <c r="CQ50" s="98"/>
      <c r="CR50" s="99">
        <f>SUM(CP49:CR49)</f>
        <v>56329.149999999994</v>
      </c>
      <c r="CT50" s="793"/>
      <c r="CU50" s="794" t="s">
        <v>81</v>
      </c>
      <c r="CV50" s="786"/>
      <c r="CW50" s="787">
        <f>SUM(CU49:CW49)</f>
        <v>26448697.877799995</v>
      </c>
      <c r="CY50" s="82" t="s">
        <v>81</v>
      </c>
      <c r="CZ50" s="82"/>
      <c r="DA50" s="82">
        <v>27178479</v>
      </c>
      <c r="DC50" s="96"/>
      <c r="DD50" s="97"/>
      <c r="DE50" s="98" t="s">
        <v>80</v>
      </c>
      <c r="DF50" s="98"/>
      <c r="DG50" s="99">
        <f>SUM(DE49:DG49)</f>
        <v>56985.14</v>
      </c>
      <c r="DI50" s="793"/>
      <c r="DJ50" s="794" t="s">
        <v>81</v>
      </c>
      <c r="DK50" s="786"/>
      <c r="DL50" s="787">
        <f>SUM(DJ49:DL49)</f>
        <v>26316585.989199996</v>
      </c>
      <c r="DN50" s="96"/>
      <c r="DO50" s="97"/>
      <c r="DP50" s="98" t="s">
        <v>80</v>
      </c>
      <c r="DQ50" s="98"/>
      <c r="DR50" s="99">
        <v>57977.037199999999</v>
      </c>
      <c r="DT50" s="793"/>
      <c r="DU50" s="794" t="s">
        <v>81</v>
      </c>
      <c r="DV50" s="786"/>
      <c r="DW50" s="787">
        <f>SUM(DU49:DW49)</f>
        <v>25947936.489124</v>
      </c>
      <c r="DY50" s="96"/>
      <c r="DZ50" s="97"/>
      <c r="EA50" s="98" t="s">
        <v>80</v>
      </c>
      <c r="EB50" s="98"/>
      <c r="EC50" s="99">
        <f>SUM(EA49:EC49)</f>
        <v>56134.961000000003</v>
      </c>
      <c r="EE50" s="793"/>
      <c r="EF50" s="794" t="s">
        <v>81</v>
      </c>
      <c r="EG50" s="786"/>
      <c r="EH50" s="787">
        <f>SUM(EF49:EH49)</f>
        <v>25855808.926169999</v>
      </c>
    </row>
    <row r="51" spans="1:138" ht="16.5" thickBot="1" x14ac:dyDescent="0.35">
      <c r="J51" s="106"/>
      <c r="K51" s="106"/>
      <c r="L51" s="106"/>
      <c r="M51" s="106"/>
      <c r="U51" s="106"/>
      <c r="V51" s="106"/>
      <c r="W51" s="106"/>
      <c r="X51" s="106"/>
      <c r="Y51" s="106"/>
      <c r="AE51" s="106"/>
      <c r="AF51" s="106"/>
      <c r="AG51" s="106"/>
      <c r="AH51" s="106"/>
      <c r="AI51" s="106"/>
      <c r="AQ51" s="106"/>
      <c r="AR51" s="106"/>
      <c r="AS51" s="106"/>
      <c r="AT51" s="106"/>
      <c r="BB51" s="106"/>
      <c r="BC51" s="106"/>
      <c r="BD51" s="106"/>
      <c r="BE51" s="106"/>
      <c r="BL51" s="52"/>
      <c r="BM51" s="106"/>
      <c r="BN51" s="106"/>
      <c r="BO51" s="106"/>
      <c r="BP51" s="106"/>
      <c r="BQ51" s="52"/>
      <c r="BX51" s="106"/>
      <c r="BY51" s="106"/>
      <c r="BZ51" s="106"/>
      <c r="CA51" s="106"/>
      <c r="CH51" s="52"/>
      <c r="CI51" s="106"/>
      <c r="CJ51" s="106"/>
      <c r="CK51" s="106"/>
      <c r="CL51" s="106"/>
      <c r="CT51" s="106"/>
      <c r="CU51" s="106"/>
      <c r="CV51" s="106"/>
      <c r="CW51" s="106"/>
      <c r="CY51" s="109"/>
      <c r="CZ51" s="109"/>
      <c r="DA51" s="109"/>
      <c r="DI51" s="106"/>
      <c r="DJ51" s="106"/>
      <c r="DK51" s="106"/>
      <c r="DL51" s="106"/>
      <c r="DT51" s="106"/>
      <c r="DU51" s="106"/>
      <c r="DV51" s="106"/>
      <c r="DW51" s="106"/>
      <c r="EE51" s="106"/>
      <c r="EF51" s="106"/>
      <c r="EG51" s="106"/>
      <c r="EH51" s="106"/>
    </row>
    <row r="52" spans="1:138" ht="15.75" customHeight="1" x14ac:dyDescent="0.3">
      <c r="A52" s="1432" t="s">
        <v>86</v>
      </c>
      <c r="C52" s="57"/>
      <c r="D52" s="1386" t="s">
        <v>74</v>
      </c>
      <c r="E52" s="1387"/>
      <c r="F52" s="1378" t="s">
        <v>75</v>
      </c>
      <c r="G52" s="1379"/>
      <c r="H52" s="1380"/>
      <c r="I52" s="60"/>
      <c r="J52" s="788"/>
      <c r="K52" s="1381" t="s">
        <v>75</v>
      </c>
      <c r="L52" s="1382"/>
      <c r="M52" s="1383"/>
      <c r="N52" s="57"/>
      <c r="O52" s="1386" t="s">
        <v>74</v>
      </c>
      <c r="P52" s="1387"/>
      <c r="Q52" s="1378" t="s">
        <v>75</v>
      </c>
      <c r="R52" s="1379"/>
      <c r="S52" s="1380"/>
      <c r="T52" s="60"/>
      <c r="U52" s="788"/>
      <c r="V52" s="1381" t="s">
        <v>75</v>
      </c>
      <c r="W52" s="1382"/>
      <c r="X52" s="1383"/>
      <c r="Y52" s="61"/>
      <c r="Z52" s="110" t="s">
        <v>74</v>
      </c>
      <c r="AA52" s="111"/>
      <c r="AB52" s="1378" t="s">
        <v>75</v>
      </c>
      <c r="AC52" s="1379"/>
      <c r="AD52" s="1380"/>
      <c r="AE52" s="61"/>
      <c r="AF52" s="788"/>
      <c r="AG52" s="1381" t="s">
        <v>75</v>
      </c>
      <c r="AH52" s="1382"/>
      <c r="AI52" s="1383"/>
      <c r="AK52" s="110" t="s">
        <v>74</v>
      </c>
      <c r="AL52" s="111"/>
      <c r="AM52" s="1378" t="s">
        <v>75</v>
      </c>
      <c r="AN52" s="1379"/>
      <c r="AO52" s="1380"/>
      <c r="AQ52" s="788"/>
      <c r="AR52" s="1381" t="s">
        <v>75</v>
      </c>
      <c r="AS52" s="1382"/>
      <c r="AT52" s="1383"/>
      <c r="AV52" s="110" t="s">
        <v>74</v>
      </c>
      <c r="AW52" s="111"/>
      <c r="AX52" s="1378" t="s">
        <v>75</v>
      </c>
      <c r="AY52" s="1379"/>
      <c r="AZ52" s="1380"/>
      <c r="BB52" s="788"/>
      <c r="BC52" s="1381" t="s">
        <v>75</v>
      </c>
      <c r="BD52" s="1382"/>
      <c r="BE52" s="1383"/>
      <c r="BG52" s="58" t="s">
        <v>74</v>
      </c>
      <c r="BH52" s="59"/>
      <c r="BI52" s="1378" t="s">
        <v>75</v>
      </c>
      <c r="BJ52" s="1379"/>
      <c r="BK52" s="1380"/>
      <c r="BL52" s="52"/>
      <c r="BM52" s="788"/>
      <c r="BN52" s="1381" t="s">
        <v>75</v>
      </c>
      <c r="BO52" s="1382"/>
      <c r="BP52" s="1383"/>
      <c r="BQ52" s="52"/>
      <c r="BR52" s="112" t="s">
        <v>74</v>
      </c>
      <c r="BS52" s="113"/>
      <c r="BT52" s="1441" t="s">
        <v>75</v>
      </c>
      <c r="BU52" s="1442"/>
      <c r="BV52" s="1443"/>
      <c r="BX52" s="788"/>
      <c r="BY52" s="1381" t="s">
        <v>75</v>
      </c>
      <c r="BZ52" s="1382"/>
      <c r="CA52" s="1383"/>
      <c r="CC52" s="110" t="s">
        <v>74</v>
      </c>
      <c r="CD52" s="111"/>
      <c r="CE52" s="1378" t="s">
        <v>75</v>
      </c>
      <c r="CF52" s="1379"/>
      <c r="CG52" s="1380"/>
      <c r="CH52" s="52"/>
      <c r="CI52" s="788"/>
      <c r="CJ52" s="1381" t="s">
        <v>75</v>
      </c>
      <c r="CK52" s="1382"/>
      <c r="CL52" s="1383"/>
      <c r="CN52" s="110" t="s">
        <v>74</v>
      </c>
      <c r="CO52" s="111"/>
      <c r="CP52" s="1378" t="s">
        <v>75</v>
      </c>
      <c r="CQ52" s="1379"/>
      <c r="CR52" s="1380"/>
      <c r="CT52" s="788"/>
      <c r="CU52" s="1381" t="s">
        <v>75</v>
      </c>
      <c r="CV52" s="1382"/>
      <c r="CW52" s="1383"/>
      <c r="CY52" s="82" t="s">
        <v>75</v>
      </c>
      <c r="CZ52" s="82"/>
      <c r="DA52" s="82"/>
      <c r="DC52" s="110" t="s">
        <v>74</v>
      </c>
      <c r="DD52" s="111"/>
      <c r="DE52" s="1378" t="s">
        <v>75</v>
      </c>
      <c r="DF52" s="1379"/>
      <c r="DG52" s="1380"/>
      <c r="DI52" s="788"/>
      <c r="DJ52" s="1381" t="s">
        <v>75</v>
      </c>
      <c r="DK52" s="1382"/>
      <c r="DL52" s="1383"/>
      <c r="DN52" s="110" t="s">
        <v>74</v>
      </c>
      <c r="DO52" s="111"/>
      <c r="DP52" s="1378" t="s">
        <v>75</v>
      </c>
      <c r="DQ52" s="1379"/>
      <c r="DR52" s="1380"/>
      <c r="DT52" s="788"/>
      <c r="DU52" s="1381" t="s">
        <v>75</v>
      </c>
      <c r="DV52" s="1382"/>
      <c r="DW52" s="1383"/>
      <c r="DY52" s="110" t="s">
        <v>74</v>
      </c>
      <c r="DZ52" s="111"/>
      <c r="EA52" s="1378" t="s">
        <v>75</v>
      </c>
      <c r="EB52" s="1379"/>
      <c r="EC52" s="1380"/>
      <c r="EE52" s="788"/>
      <c r="EF52" s="1381" t="s">
        <v>75</v>
      </c>
      <c r="EG52" s="1382"/>
      <c r="EH52" s="1383"/>
    </row>
    <row r="53" spans="1:138" x14ac:dyDescent="0.3">
      <c r="A53" s="1433"/>
      <c r="C53" s="64"/>
      <c r="D53" s="1388" t="s">
        <v>74</v>
      </c>
      <c r="E53" s="1389"/>
      <c r="F53" s="67" t="s">
        <v>76</v>
      </c>
      <c r="G53" s="68" t="s">
        <v>77</v>
      </c>
      <c r="H53" s="69" t="s">
        <v>78</v>
      </c>
      <c r="I53" s="61"/>
      <c r="J53" s="789" t="s">
        <v>74</v>
      </c>
      <c r="K53" s="790" t="s">
        <v>76</v>
      </c>
      <c r="L53" s="791" t="s">
        <v>77</v>
      </c>
      <c r="M53" s="792" t="s">
        <v>78</v>
      </c>
      <c r="N53" s="64"/>
      <c r="O53" s="1388" t="s">
        <v>74</v>
      </c>
      <c r="P53" s="1389"/>
      <c r="Q53" s="67" t="s">
        <v>76</v>
      </c>
      <c r="R53" s="68" t="s">
        <v>77</v>
      </c>
      <c r="S53" s="69" t="s">
        <v>78</v>
      </c>
      <c r="T53" s="61"/>
      <c r="U53" s="789" t="s">
        <v>74</v>
      </c>
      <c r="V53" s="790" t="s">
        <v>76</v>
      </c>
      <c r="W53" s="791" t="s">
        <v>77</v>
      </c>
      <c r="X53" s="792" t="s">
        <v>78</v>
      </c>
      <c r="Y53" s="61"/>
      <c r="Z53" s="114" t="s">
        <v>74</v>
      </c>
      <c r="AA53" s="115"/>
      <c r="AB53" s="67" t="s">
        <v>76</v>
      </c>
      <c r="AC53" s="68" t="s">
        <v>77</v>
      </c>
      <c r="AD53" s="69" t="s">
        <v>78</v>
      </c>
      <c r="AE53" s="61"/>
      <c r="AF53" s="789" t="s">
        <v>74</v>
      </c>
      <c r="AG53" s="790" t="s">
        <v>76</v>
      </c>
      <c r="AH53" s="791" t="s">
        <v>77</v>
      </c>
      <c r="AI53" s="792" t="s">
        <v>78</v>
      </c>
      <c r="AK53" s="114" t="s">
        <v>74</v>
      </c>
      <c r="AL53" s="115"/>
      <c r="AM53" s="67" t="s">
        <v>76</v>
      </c>
      <c r="AN53" s="68" t="s">
        <v>77</v>
      </c>
      <c r="AO53" s="69" t="s">
        <v>78</v>
      </c>
      <c r="AQ53" s="789" t="s">
        <v>74</v>
      </c>
      <c r="AR53" s="790" t="s">
        <v>76</v>
      </c>
      <c r="AS53" s="791" t="s">
        <v>77</v>
      </c>
      <c r="AT53" s="792" t="s">
        <v>78</v>
      </c>
      <c r="AV53" s="114" t="s">
        <v>74</v>
      </c>
      <c r="AW53" s="115"/>
      <c r="AX53" s="67" t="s">
        <v>76</v>
      </c>
      <c r="AY53" s="68" t="s">
        <v>77</v>
      </c>
      <c r="AZ53" s="69" t="s">
        <v>78</v>
      </c>
      <c r="BB53" s="789" t="s">
        <v>74</v>
      </c>
      <c r="BC53" s="790" t="s">
        <v>76</v>
      </c>
      <c r="BD53" s="791" t="s">
        <v>77</v>
      </c>
      <c r="BE53" s="792" t="s">
        <v>78</v>
      </c>
      <c r="BG53" s="65" t="s">
        <v>74</v>
      </c>
      <c r="BH53" s="66"/>
      <c r="BI53" s="67" t="s">
        <v>76</v>
      </c>
      <c r="BJ53" s="68" t="s">
        <v>77</v>
      </c>
      <c r="BK53" s="69" t="s">
        <v>78</v>
      </c>
      <c r="BL53" s="52"/>
      <c r="BM53" s="789" t="s">
        <v>74</v>
      </c>
      <c r="BN53" s="790" t="s">
        <v>76</v>
      </c>
      <c r="BO53" s="791" t="s">
        <v>77</v>
      </c>
      <c r="BP53" s="792" t="s">
        <v>78</v>
      </c>
      <c r="BQ53" s="52"/>
      <c r="BR53" s="116" t="s">
        <v>74</v>
      </c>
      <c r="BS53" s="117"/>
      <c r="BT53" s="72" t="s">
        <v>76</v>
      </c>
      <c r="BU53" s="73" t="s">
        <v>77</v>
      </c>
      <c r="BV53" s="74" t="s">
        <v>78</v>
      </c>
      <c r="BX53" s="789" t="s">
        <v>74</v>
      </c>
      <c r="BY53" s="790" t="s">
        <v>76</v>
      </c>
      <c r="BZ53" s="791" t="s">
        <v>77</v>
      </c>
      <c r="CA53" s="792" t="s">
        <v>78</v>
      </c>
      <c r="CC53" s="114" t="s">
        <v>74</v>
      </c>
      <c r="CD53" s="115"/>
      <c r="CE53" s="67" t="s">
        <v>76</v>
      </c>
      <c r="CF53" s="68" t="s">
        <v>77</v>
      </c>
      <c r="CG53" s="69" t="s">
        <v>78</v>
      </c>
      <c r="CH53" s="52"/>
      <c r="CI53" s="789" t="s">
        <v>74</v>
      </c>
      <c r="CJ53" s="790" t="s">
        <v>76</v>
      </c>
      <c r="CK53" s="791" t="s">
        <v>77</v>
      </c>
      <c r="CL53" s="792" t="s">
        <v>78</v>
      </c>
      <c r="CN53" s="114" t="s">
        <v>74</v>
      </c>
      <c r="CO53" s="115"/>
      <c r="CP53" s="67" t="s">
        <v>76</v>
      </c>
      <c r="CQ53" s="68" t="s">
        <v>77</v>
      </c>
      <c r="CR53" s="69" t="s">
        <v>78</v>
      </c>
      <c r="CT53" s="789" t="s">
        <v>74</v>
      </c>
      <c r="CU53" s="790" t="s">
        <v>76</v>
      </c>
      <c r="CV53" s="791" t="s">
        <v>77</v>
      </c>
      <c r="CW53" s="792" t="s">
        <v>78</v>
      </c>
      <c r="CY53" s="82" t="s">
        <v>76</v>
      </c>
      <c r="CZ53" s="82" t="s">
        <v>77</v>
      </c>
      <c r="DA53" s="82" t="s">
        <v>78</v>
      </c>
      <c r="DC53" s="114" t="s">
        <v>74</v>
      </c>
      <c r="DD53" s="115"/>
      <c r="DE53" s="67" t="s">
        <v>76</v>
      </c>
      <c r="DF53" s="68" t="s">
        <v>77</v>
      </c>
      <c r="DG53" s="69" t="s">
        <v>78</v>
      </c>
      <c r="DI53" s="789" t="s">
        <v>74</v>
      </c>
      <c r="DJ53" s="790" t="s">
        <v>76</v>
      </c>
      <c r="DK53" s="791" t="s">
        <v>77</v>
      </c>
      <c r="DL53" s="792" t="s">
        <v>78</v>
      </c>
      <c r="DN53" s="114" t="s">
        <v>74</v>
      </c>
      <c r="DO53" s="115"/>
      <c r="DP53" s="67" t="s">
        <v>76</v>
      </c>
      <c r="DQ53" s="68" t="s">
        <v>77</v>
      </c>
      <c r="DR53" s="69" t="s">
        <v>78</v>
      </c>
      <c r="DT53" s="789" t="s">
        <v>74</v>
      </c>
      <c r="DU53" s="790" t="s">
        <v>76</v>
      </c>
      <c r="DV53" s="791" t="s">
        <v>77</v>
      </c>
      <c r="DW53" s="792" t="s">
        <v>78</v>
      </c>
      <c r="DY53" s="114" t="s">
        <v>74</v>
      </c>
      <c r="DZ53" s="115"/>
      <c r="EA53" s="67" t="s">
        <v>76</v>
      </c>
      <c r="EB53" s="68" t="s">
        <v>77</v>
      </c>
      <c r="EC53" s="69" t="s">
        <v>78</v>
      </c>
      <c r="EE53" s="789" t="s">
        <v>74</v>
      </c>
      <c r="EF53" s="790" t="s">
        <v>76</v>
      </c>
      <c r="EG53" s="791" t="s">
        <v>77</v>
      </c>
      <c r="EH53" s="792" t="s">
        <v>78</v>
      </c>
    </row>
    <row r="54" spans="1:138" x14ac:dyDescent="0.3">
      <c r="A54" s="1433"/>
      <c r="C54" s="75"/>
      <c r="D54" s="76">
        <v>1</v>
      </c>
      <c r="E54" s="77" t="s">
        <v>79</v>
      </c>
      <c r="F54" s="220">
        <v>18096.739600000001</v>
      </c>
      <c r="G54" s="220">
        <v>2798</v>
      </c>
      <c r="H54" s="221">
        <v>0</v>
      </c>
      <c r="I54" s="80"/>
      <c r="J54" s="81">
        <v>1</v>
      </c>
      <c r="K54" s="784">
        <f>(F54*'8-Matrices'!$D$8)+('6a-EOCSCH_WtCalc'!F54*'8-Matrices'!$F$12)</f>
        <v>2780925.9743320001</v>
      </c>
      <c r="L54" s="784">
        <f>(G54*'8-Matrices'!$E$8)+('6a-EOCSCH_WtCalc'!G54*'8-Matrices'!$F$12)</f>
        <v>877928.46</v>
      </c>
      <c r="M54" s="785">
        <f>(H54*'8-Matrices'!$F$8)+('6a-EOCSCH_WtCalc'!H54*'8-Matrices'!$F$12)</f>
        <v>0</v>
      </c>
      <c r="N54" s="75"/>
      <c r="O54" s="76">
        <v>1</v>
      </c>
      <c r="P54" s="77" t="s">
        <v>79</v>
      </c>
      <c r="Q54" s="78">
        <v>14775.6201</v>
      </c>
      <c r="R54" s="78">
        <v>2687.98</v>
      </c>
      <c r="S54" s="79">
        <v>0</v>
      </c>
      <c r="T54" s="80"/>
      <c r="U54" s="81">
        <v>1</v>
      </c>
      <c r="V54" s="784">
        <f>(Q54*'8-Matrices'!$D$8)+('6a-EOCSCH_WtCalc'!Q54*'8-Matrices'!$F$12)</f>
        <v>2270569.5407670001</v>
      </c>
      <c r="W54" s="784">
        <f>(R54*'8-Matrices'!$E$8)+('6a-EOCSCH_WtCalc'!R54*'8-Matrices'!$F$12)</f>
        <v>843407.48460000008</v>
      </c>
      <c r="X54" s="785">
        <f>(S54*'8-Matrices'!$F$8)+('6a-EOCSCH_WtCalc'!S54*'8-Matrices'!$F$12)</f>
        <v>0</v>
      </c>
      <c r="Y54" s="83"/>
      <c r="Z54" s="76">
        <v>1</v>
      </c>
      <c r="AA54" s="77" t="s">
        <v>79</v>
      </c>
      <c r="AB54" s="78">
        <v>11739.0201</v>
      </c>
      <c r="AC54" s="78">
        <v>2422</v>
      </c>
      <c r="AD54" s="79">
        <v>0</v>
      </c>
      <c r="AE54" s="83"/>
      <c r="AF54" s="81">
        <v>1</v>
      </c>
      <c r="AG54" s="784">
        <f>(AB54*'8-Matrices'!$D$8)+('6a-EOCSCH_WtCalc'!AB54*'8-Matrices'!$F$12)</f>
        <v>1803935.2187669999</v>
      </c>
      <c r="AH54" s="784">
        <f>(AC54*'8-Matrices'!$E$8)+('6a-EOCSCH_WtCalc'!AC54*'8-Matrices'!$F$12)</f>
        <v>759950.94000000006</v>
      </c>
      <c r="AI54" s="785">
        <f>(AD54*'8-Matrices'!$F$8)+('6a-EOCSCH_WtCalc'!AD54*'8-Matrices'!$F$12)</f>
        <v>0</v>
      </c>
      <c r="AK54" s="76">
        <v>1</v>
      </c>
      <c r="AL54" s="77" t="s">
        <v>79</v>
      </c>
      <c r="AM54" s="78">
        <v>12520.119699999999</v>
      </c>
      <c r="AN54" s="78">
        <v>2350</v>
      </c>
      <c r="AO54" s="79">
        <v>0</v>
      </c>
      <c r="AQ54" s="81">
        <v>1</v>
      </c>
      <c r="AR54" s="784">
        <f>(AM54*'8-Matrices'!$D$8)+('6a-EOCSCH_WtCalc'!AM54*'8-Matrices'!$F$12)</f>
        <v>1923966.7942989999</v>
      </c>
      <c r="AS54" s="784">
        <f>(AN54*'8-Matrices'!$E$8)+('6a-EOCSCH_WtCalc'!AN54*'8-Matrices'!$F$12)</f>
        <v>737359.5</v>
      </c>
      <c r="AT54" s="785">
        <f>(AO54*'8-Matrices'!$F$8)+('6a-EOCSCH_WtCalc'!AO54*'8-Matrices'!$F$12)</f>
        <v>0</v>
      </c>
      <c r="AV54" s="76">
        <v>1</v>
      </c>
      <c r="AW54" s="77" t="s">
        <v>79</v>
      </c>
      <c r="AX54" s="78">
        <v>12382.981299999999</v>
      </c>
      <c r="AY54" s="78">
        <v>2888</v>
      </c>
      <c r="AZ54" s="78">
        <v>0</v>
      </c>
      <c r="BB54" s="81">
        <v>1</v>
      </c>
      <c r="BC54" s="784">
        <f>(AX54*'8-Matrices'!$D$8)+('6a-EOCSCH_WtCalc'!AX54*'8-Matrices'!$F$12)</f>
        <v>1902892.7363709998</v>
      </c>
      <c r="BD54" s="784">
        <f>(AY54*'8-Matrices'!$E$8)+('6a-EOCSCH_WtCalc'!AY54*'8-Matrices'!$F$12)</f>
        <v>906167.76</v>
      </c>
      <c r="BE54" s="785">
        <f>(AZ54*'8-Matrices'!$F$8)+('6a-EOCSCH_WtCalc'!AZ54*'8-Matrices'!$F$12)</f>
        <v>0</v>
      </c>
      <c r="BG54" s="76">
        <v>1</v>
      </c>
      <c r="BH54" s="77" t="s">
        <v>79</v>
      </c>
      <c r="BI54" s="78">
        <v>12664</v>
      </c>
      <c r="BJ54" s="78">
        <v>2811</v>
      </c>
      <c r="BK54" s="78">
        <v>0</v>
      </c>
      <c r="BL54" s="52"/>
      <c r="BM54" s="81">
        <v>1</v>
      </c>
      <c r="BN54" s="784">
        <f>(BI54*'8-Matrices'!$D$8)+('6a-EOCSCH_WtCalc'!BI54*'8-Matrices'!$F$12)</f>
        <v>1946076.88</v>
      </c>
      <c r="BO54" s="784">
        <f>(BJ54*'8-Matrices'!$E$8)+('6a-EOCSCH_WtCalc'!BJ54*'8-Matrices'!$F$12)</f>
        <v>882007.47</v>
      </c>
      <c r="BP54" s="785">
        <f>(BK54*'8-Matrices'!$F$8)+('6a-EOCSCH_WtCalc'!BK54*'8-Matrices'!$F$12)</f>
        <v>0</v>
      </c>
      <c r="BQ54" s="52"/>
      <c r="BR54" s="84">
        <v>1</v>
      </c>
      <c r="BS54" s="85" t="s">
        <v>79</v>
      </c>
      <c r="BT54" s="86">
        <v>12148.0002</v>
      </c>
      <c r="BU54" s="86">
        <v>3429</v>
      </c>
      <c r="BV54" s="86">
        <v>0</v>
      </c>
      <c r="BX54" s="81">
        <v>1</v>
      </c>
      <c r="BY54" s="784">
        <f>(BT54*'8-Matrices'!$D$8)+('6a-EOCSCH_WtCalc'!BT54*'8-Matrices'!$F$12)</f>
        <v>1866783.1907340002</v>
      </c>
      <c r="BZ54" s="784">
        <f>(BU54*'8-Matrices'!$E$8)+('6a-EOCSCH_WtCalc'!BU54*'8-Matrices'!$F$12)</f>
        <v>1075917.33</v>
      </c>
      <c r="CA54" s="785">
        <f>(BV54*'8-Matrices'!$F$8)+('6a-EOCSCH_WtCalc'!BV54*'8-Matrices'!$F$12)</f>
        <v>0</v>
      </c>
      <c r="CC54" s="76">
        <v>1</v>
      </c>
      <c r="CD54" s="77" t="s">
        <v>79</v>
      </c>
      <c r="CE54" s="78">
        <v>10925</v>
      </c>
      <c r="CF54" s="78">
        <v>3534</v>
      </c>
      <c r="CG54" s="78">
        <v>0</v>
      </c>
      <c r="CH54" s="52"/>
      <c r="CI54" s="81">
        <v>1</v>
      </c>
      <c r="CJ54" s="784">
        <f>(CE54*'8-Matrices'!$D$8)+('6a-EOCSCH_WtCalc'!CE54*'8-Matrices'!$F$12)</f>
        <v>1678844.75</v>
      </c>
      <c r="CK54" s="784">
        <f>(CF54*'8-Matrices'!$E$8)+('6a-EOCSCH_WtCalc'!CF54*'8-Matrices'!$F$12)</f>
        <v>1108863.18</v>
      </c>
      <c r="CL54" s="785">
        <f>(CG54*'8-Matrices'!$F$8)+('6a-EOCSCH_WtCalc'!CG54*'8-Matrices'!$F$12)</f>
        <v>0</v>
      </c>
      <c r="CN54" s="76">
        <v>1</v>
      </c>
      <c r="CO54" s="77" t="s">
        <v>79</v>
      </c>
      <c r="CP54" s="78">
        <v>9183.0002999999997</v>
      </c>
      <c r="CQ54" s="78">
        <v>4582</v>
      </c>
      <c r="CR54" s="78">
        <v>0</v>
      </c>
      <c r="CT54" s="81">
        <v>1</v>
      </c>
      <c r="CU54" s="784">
        <f>(CP54*'8-Matrices'!$D$8)+('6a-EOCSCH_WtCalc'!CP54*'8-Matrices'!$F$12)</f>
        <v>1411151.656101</v>
      </c>
      <c r="CV54" s="784">
        <f>(CQ54*'8-Matrices'!$E$8)+('6a-EOCSCH_WtCalc'!CQ54*'8-Matrices'!$F$12)</f>
        <v>1437694.1400000001</v>
      </c>
      <c r="CW54" s="785">
        <f>(CR54*'8-Matrices'!$F$8)+('6a-EOCSCH_WtCalc'!CR54*'8-Matrices'!$F$12)</f>
        <v>0</v>
      </c>
      <c r="CY54" s="82">
        <v>1678845</v>
      </c>
      <c r="CZ54" s="82">
        <v>1108863</v>
      </c>
      <c r="DA54" s="82">
        <v>0</v>
      </c>
      <c r="DC54" s="76">
        <v>1</v>
      </c>
      <c r="DD54" s="77" t="s">
        <v>79</v>
      </c>
      <c r="DE54" s="78">
        <v>9565</v>
      </c>
      <c r="DF54" s="78">
        <v>4186</v>
      </c>
      <c r="DG54" s="78">
        <v>0</v>
      </c>
      <c r="DI54" s="81">
        <v>1</v>
      </c>
      <c r="DJ54" s="784">
        <f>(DE54*'8-Matrices'!$D$8)+('6a-EOCSCH_WtCalc'!DE54*'8-Matrices'!$F$12)</f>
        <v>1469853.55</v>
      </c>
      <c r="DK54" s="784">
        <f>(DF54*'8-Matrices'!$E$8)+('6a-EOCSCH_WtCalc'!DF54*'8-Matrices'!$F$12)</f>
        <v>1313441.22</v>
      </c>
      <c r="DL54" s="785">
        <f>(DG54*'8-Matrices'!$F$8)+('6a-EOCSCH_WtCalc'!DG54*'8-Matrices'!$F$12)</f>
        <v>0</v>
      </c>
      <c r="DN54" s="76">
        <v>1</v>
      </c>
      <c r="DO54" s="77" t="s">
        <v>79</v>
      </c>
      <c r="DP54" s="78">
        <v>11131.000099999999</v>
      </c>
      <c r="DQ54" s="78">
        <v>4991</v>
      </c>
      <c r="DR54" s="78">
        <v>0</v>
      </c>
      <c r="DT54" s="81">
        <v>1</v>
      </c>
      <c r="DU54" s="784">
        <f>(DP54*'8-Matrices'!$D$8)+('6a-EOCSCH_WtCalc'!DP54*'8-Matrices'!$F$12)</f>
        <v>1710500.7853669999</v>
      </c>
      <c r="DV54" s="784">
        <f>(DQ54*'8-Matrices'!$E$8)+('6a-EOCSCH_WtCalc'!DQ54*'8-Matrices'!$F$12)</f>
        <v>1566026.07</v>
      </c>
      <c r="DW54" s="785">
        <f>(DR54*'8-Matrices'!$F$8)+('6a-EOCSCH_WtCalc'!DR54*'8-Matrices'!$F$12)</f>
        <v>0</v>
      </c>
      <c r="DY54" s="76">
        <v>1</v>
      </c>
      <c r="DZ54" s="77" t="s">
        <v>79</v>
      </c>
      <c r="EA54" s="78">
        <f>'7a-EOCSCH_RawData'!$E$20</f>
        <v>12464</v>
      </c>
      <c r="EB54" s="78">
        <f>'7a-EOCSCH_RawData'!$F$20</f>
        <v>5572</v>
      </c>
      <c r="EC54" s="78">
        <f>'7a-EOCSCH_RawData'!$G$20</f>
        <v>0</v>
      </c>
      <c r="EE54" s="81">
        <v>1</v>
      </c>
      <c r="EF54" s="784">
        <f>(EA54*'8-Matrices'!$D$8)+('6a-EOCSCH_WtCalc'!EA54*'8-Matrices'!$F$12)</f>
        <v>1915342.88</v>
      </c>
      <c r="EG54" s="784">
        <f>(EB54*'8-Matrices'!$E$8)+('6a-EOCSCH_WtCalc'!EB54*'8-Matrices'!$F$12)</f>
        <v>1748326.44</v>
      </c>
      <c r="EH54" s="785">
        <f>(EC54*'8-Matrices'!$F$8)+('6a-EOCSCH_WtCalc'!EC54*'8-Matrices'!$F$12)</f>
        <v>0</v>
      </c>
    </row>
    <row r="55" spans="1:138" x14ac:dyDescent="0.3">
      <c r="A55" s="1433"/>
      <c r="C55" s="75"/>
      <c r="D55" s="76">
        <v>2</v>
      </c>
      <c r="E55" s="87" t="s">
        <v>79</v>
      </c>
      <c r="F55" s="220">
        <v>5657</v>
      </c>
      <c r="G55" s="220">
        <v>765</v>
      </c>
      <c r="H55" s="221">
        <v>0</v>
      </c>
      <c r="I55" s="80"/>
      <c r="J55" s="81">
        <v>2</v>
      </c>
      <c r="K55" s="784">
        <f>(F55*'8-Matrices'!$D$9)+('6a-EOCSCH_WtCalc'!F55*'8-Matrices'!$F$12)</f>
        <v>1241881.21</v>
      </c>
      <c r="L55" s="784">
        <f>(G55*'8-Matrices'!$E$9)+('6a-EOCSCH_WtCalc'!G55*'8-Matrices'!$F$12)</f>
        <v>366993.45</v>
      </c>
      <c r="M55" s="785">
        <f>(H55*'8-Matrices'!$F$9)+('6a-EOCSCH_WtCalc'!H55*'8-Matrices'!$F$12)</f>
        <v>0</v>
      </c>
      <c r="N55" s="75"/>
      <c r="O55" s="76">
        <v>2</v>
      </c>
      <c r="P55" s="87" t="s">
        <v>79</v>
      </c>
      <c r="Q55" s="78">
        <v>4204</v>
      </c>
      <c r="R55" s="78">
        <v>795</v>
      </c>
      <c r="S55" s="79">
        <v>0</v>
      </c>
      <c r="T55" s="80"/>
      <c r="U55" s="81">
        <v>2</v>
      </c>
      <c r="V55" s="784">
        <f>(Q55*'8-Matrices'!$D$9)+('6a-EOCSCH_WtCalc'!Q55*'8-Matrices'!$F$12)</f>
        <v>922904.11999999988</v>
      </c>
      <c r="W55" s="784">
        <f>(R55*'8-Matrices'!$E$9)+('6a-EOCSCH_WtCalc'!R55*'8-Matrices'!$F$12)</f>
        <v>381385.35</v>
      </c>
      <c r="X55" s="785">
        <f>(S55*'8-Matrices'!$F$9)+('6a-EOCSCH_WtCalc'!S55*'8-Matrices'!$F$12)</f>
        <v>0</v>
      </c>
      <c r="Y55" s="83"/>
      <c r="Z55" s="76">
        <v>2</v>
      </c>
      <c r="AA55" s="87" t="s">
        <v>79</v>
      </c>
      <c r="AB55" s="78">
        <v>3602.5</v>
      </c>
      <c r="AC55" s="78">
        <v>893</v>
      </c>
      <c r="AD55" s="79">
        <v>0</v>
      </c>
      <c r="AE55" s="83"/>
      <c r="AF55" s="81">
        <v>2</v>
      </c>
      <c r="AG55" s="784">
        <f>(AB55*'8-Matrices'!$D$9)+('6a-EOCSCH_WtCalc'!AB55*'8-Matrices'!$F$12)</f>
        <v>790856.82499999995</v>
      </c>
      <c r="AH55" s="784">
        <f>(AC55*'8-Matrices'!$E$9)+('6a-EOCSCH_WtCalc'!AC55*'8-Matrices'!$F$12)</f>
        <v>428398.88999999996</v>
      </c>
      <c r="AI55" s="785">
        <f>(AD55*'8-Matrices'!$F$9)+('6a-EOCSCH_WtCalc'!AD55*'8-Matrices'!$F$12)</f>
        <v>0</v>
      </c>
      <c r="AK55" s="76">
        <v>2</v>
      </c>
      <c r="AL55" s="87" t="s">
        <v>79</v>
      </c>
      <c r="AM55" s="78">
        <v>3626</v>
      </c>
      <c r="AN55" s="78">
        <v>769</v>
      </c>
      <c r="AO55" s="79">
        <v>0</v>
      </c>
      <c r="AQ55" s="81">
        <v>2</v>
      </c>
      <c r="AR55" s="784">
        <f>(AM55*'8-Matrices'!$D$9)+('6a-EOCSCH_WtCalc'!AM55*'8-Matrices'!$F$12)</f>
        <v>796015.77999999991</v>
      </c>
      <c r="AS55" s="784">
        <f>(AN55*'8-Matrices'!$E$9)+('6a-EOCSCH_WtCalc'!AN55*'8-Matrices'!$F$12)</f>
        <v>368912.37</v>
      </c>
      <c r="AT55" s="785">
        <f>(AO55*'8-Matrices'!$F$9)+('6a-EOCSCH_WtCalc'!AO55*'8-Matrices'!$F$12)</f>
        <v>0</v>
      </c>
      <c r="AV55" s="76">
        <v>2</v>
      </c>
      <c r="AW55" s="87" t="s">
        <v>79</v>
      </c>
      <c r="AX55" s="78">
        <v>3161</v>
      </c>
      <c r="AY55" s="78">
        <v>725</v>
      </c>
      <c r="AZ55" s="78">
        <v>0</v>
      </c>
      <c r="BB55" s="81">
        <v>2</v>
      </c>
      <c r="BC55" s="784">
        <f>(AX55*'8-Matrices'!$D$9)+('6a-EOCSCH_WtCalc'!AX55*'8-Matrices'!$F$12)</f>
        <v>693934.33</v>
      </c>
      <c r="BD55" s="784">
        <f>(AY55*'8-Matrices'!$E$9)+('6a-EOCSCH_WtCalc'!AY55*'8-Matrices'!$F$12)</f>
        <v>347804.25</v>
      </c>
      <c r="BE55" s="785">
        <f>(AZ55*'8-Matrices'!$F$9)+('6a-EOCSCH_WtCalc'!AZ55*'8-Matrices'!$F$12)</f>
        <v>0</v>
      </c>
      <c r="BG55" s="76">
        <v>2</v>
      </c>
      <c r="BH55" s="87" t="s">
        <v>79</v>
      </c>
      <c r="BI55" s="78">
        <v>3241</v>
      </c>
      <c r="BJ55" s="78">
        <v>727</v>
      </c>
      <c r="BK55" s="78">
        <v>0</v>
      </c>
      <c r="BL55" s="52"/>
      <c r="BM55" s="81">
        <v>2</v>
      </c>
      <c r="BN55" s="784">
        <f>(BI55*'8-Matrices'!$D$9)+('6a-EOCSCH_WtCalc'!BI55*'8-Matrices'!$F$12)</f>
        <v>711496.73</v>
      </c>
      <c r="BO55" s="784">
        <f>(BJ55*'8-Matrices'!$E$9)+('6a-EOCSCH_WtCalc'!BJ55*'8-Matrices'!$F$12)</f>
        <v>348763.70999999996</v>
      </c>
      <c r="BP55" s="785">
        <f>(BK55*'8-Matrices'!$F$9)+('6a-EOCSCH_WtCalc'!BK55*'8-Matrices'!$F$12)</f>
        <v>0</v>
      </c>
      <c r="BQ55" s="52"/>
      <c r="BR55" s="84">
        <v>2</v>
      </c>
      <c r="BS55" s="88" t="s">
        <v>79</v>
      </c>
      <c r="BT55" s="86">
        <v>3034</v>
      </c>
      <c r="BU55" s="86">
        <v>732</v>
      </c>
      <c r="BV55" s="86">
        <v>0</v>
      </c>
      <c r="BX55" s="81">
        <v>2</v>
      </c>
      <c r="BY55" s="784">
        <f>(BT55*'8-Matrices'!$D$9)+('6a-EOCSCH_WtCalc'!BT55*'8-Matrices'!$F$12)</f>
        <v>666054.0199999999</v>
      </c>
      <c r="BZ55" s="784">
        <f>(BU55*'8-Matrices'!$E$9)+('6a-EOCSCH_WtCalc'!BU55*'8-Matrices'!$F$12)</f>
        <v>351162.36</v>
      </c>
      <c r="CA55" s="785">
        <f>(BV55*'8-Matrices'!$F$9)+('6a-EOCSCH_WtCalc'!BV55*'8-Matrices'!$F$12)</f>
        <v>0</v>
      </c>
      <c r="CC55" s="76">
        <v>2</v>
      </c>
      <c r="CD55" s="87" t="s">
        <v>79</v>
      </c>
      <c r="CE55" s="78">
        <v>3326</v>
      </c>
      <c r="CF55" s="78">
        <v>630</v>
      </c>
      <c r="CG55" s="78">
        <v>0</v>
      </c>
      <c r="CH55" s="52"/>
      <c r="CI55" s="81">
        <v>2</v>
      </c>
      <c r="CJ55" s="784">
        <f>(CE55*'8-Matrices'!$D$9)+('6a-EOCSCH_WtCalc'!CE55*'8-Matrices'!$F$12)</f>
        <v>730156.77999999991</v>
      </c>
      <c r="CK55" s="784">
        <f>(CF55*'8-Matrices'!$E$9)+('6a-EOCSCH_WtCalc'!CF55*'8-Matrices'!$F$12)</f>
        <v>302229.90000000002</v>
      </c>
      <c r="CL55" s="785">
        <f>(CG55*'8-Matrices'!$F$9)+('6a-EOCSCH_WtCalc'!CG55*'8-Matrices'!$F$12)</f>
        <v>0</v>
      </c>
      <c r="CN55" s="76">
        <v>2</v>
      </c>
      <c r="CO55" s="87" t="s">
        <v>79</v>
      </c>
      <c r="CP55" s="78">
        <v>3122</v>
      </c>
      <c r="CQ55" s="78">
        <v>739</v>
      </c>
      <c r="CR55" s="78">
        <v>0</v>
      </c>
      <c r="CT55" s="81">
        <v>2</v>
      </c>
      <c r="CU55" s="784">
        <f>(CP55*'8-Matrices'!$D$9)+('6a-EOCSCH_WtCalc'!CP55*'8-Matrices'!$F$12)</f>
        <v>685372.65999999992</v>
      </c>
      <c r="CV55" s="784">
        <f>(CQ55*'8-Matrices'!$E$9)+('6a-EOCSCH_WtCalc'!CQ55*'8-Matrices'!$F$12)</f>
        <v>354520.47</v>
      </c>
      <c r="CW55" s="785">
        <f>(CR55*'8-Matrices'!$F$9)+('6a-EOCSCH_WtCalc'!CR55*'8-Matrices'!$F$12)</f>
        <v>0</v>
      </c>
      <c r="CY55" s="82">
        <v>730157</v>
      </c>
      <c r="CZ55" s="82">
        <v>302230</v>
      </c>
      <c r="DA55" s="82">
        <v>0</v>
      </c>
      <c r="DC55" s="76">
        <v>2</v>
      </c>
      <c r="DD55" s="87" t="s">
        <v>79</v>
      </c>
      <c r="DE55" s="78">
        <v>3743.5</v>
      </c>
      <c r="DF55" s="78">
        <v>676</v>
      </c>
      <c r="DG55" s="78">
        <v>0</v>
      </c>
      <c r="DI55" s="81">
        <v>2</v>
      </c>
      <c r="DJ55" s="784">
        <f>(DE55*'8-Matrices'!$D$9)+('6a-EOCSCH_WtCalc'!DE55*'8-Matrices'!$F$12)</f>
        <v>821810.55499999993</v>
      </c>
      <c r="DK55" s="784">
        <f>(DF55*'8-Matrices'!$E$9)+('6a-EOCSCH_WtCalc'!DF55*'8-Matrices'!$F$12)</f>
        <v>324297.48</v>
      </c>
      <c r="DL55" s="785">
        <f>(DG55*'8-Matrices'!$F$9)+('6a-EOCSCH_WtCalc'!DG55*'8-Matrices'!$F$12)</f>
        <v>0</v>
      </c>
      <c r="DN55" s="76">
        <v>2</v>
      </c>
      <c r="DO55" s="87" t="s">
        <v>79</v>
      </c>
      <c r="DP55" s="78">
        <v>4585</v>
      </c>
      <c r="DQ55" s="78">
        <v>617</v>
      </c>
      <c r="DR55" s="78">
        <v>0</v>
      </c>
      <c r="DT55" s="81">
        <v>2</v>
      </c>
      <c r="DU55" s="784">
        <f>(DP55*'8-Matrices'!$D$9)+('6a-EOCSCH_WtCalc'!DP55*'8-Matrices'!$F$12)</f>
        <v>1006545.05</v>
      </c>
      <c r="DV55" s="784">
        <f>(DQ55*'8-Matrices'!$E$9)+('6a-EOCSCH_WtCalc'!DQ55*'8-Matrices'!$F$12)</f>
        <v>295993.40999999997</v>
      </c>
      <c r="DW55" s="785">
        <f>(DR55*'8-Matrices'!$F$9)+('6a-EOCSCH_WtCalc'!DR55*'8-Matrices'!$F$12)</f>
        <v>0</v>
      </c>
      <c r="DY55" s="76">
        <v>2</v>
      </c>
      <c r="DZ55" s="87" t="s">
        <v>79</v>
      </c>
      <c r="EA55" s="78">
        <f>'7a-EOCSCH_RawData'!$E$21</f>
        <v>4976.5</v>
      </c>
      <c r="EB55" s="78">
        <f>'7a-EOCSCH_RawData'!$F$21</f>
        <v>544</v>
      </c>
      <c r="EC55" s="78">
        <f>'7a-EOCSCH_RawData'!$G$21</f>
        <v>0</v>
      </c>
      <c r="EE55" s="81">
        <v>2</v>
      </c>
      <c r="EF55" s="784">
        <f>(EA55*'8-Matrices'!$D$9)+('6a-EOCSCH_WtCalc'!EA55*'8-Matrices'!$F$12)</f>
        <v>1092491.0449999999</v>
      </c>
      <c r="EG55" s="784">
        <f>(EB55*'8-Matrices'!$E$9)+('6a-EOCSCH_WtCalc'!EB55*'8-Matrices'!$F$12)</f>
        <v>260973.11999999997</v>
      </c>
      <c r="EH55" s="785">
        <f>(EC55*'8-Matrices'!$F$9)+('6a-EOCSCH_WtCalc'!EC55*'8-Matrices'!$F$12)</f>
        <v>0</v>
      </c>
    </row>
    <row r="56" spans="1:138" x14ac:dyDescent="0.3">
      <c r="A56" s="1433"/>
      <c r="C56" s="75"/>
      <c r="D56" s="76">
        <v>3</v>
      </c>
      <c r="E56" s="87" t="s">
        <v>79</v>
      </c>
      <c r="F56" s="220">
        <v>2954</v>
      </c>
      <c r="G56" s="220">
        <v>614</v>
      </c>
      <c r="H56" s="221">
        <v>0</v>
      </c>
      <c r="I56" s="80"/>
      <c r="J56" s="81">
        <v>3</v>
      </c>
      <c r="K56" s="784">
        <f>(F56*'8-Matrices'!$D$10)+('6a-EOCSCH_WtCalc'!F56*'8-Matrices'!$F$12)</f>
        <v>1008761.4600000001</v>
      </c>
      <c r="L56" s="784">
        <f>(G56*'8-Matrices'!$E$10)+('6a-EOCSCH_WtCalc'!G56*'8-Matrices'!$F$12)</f>
        <v>336576.38</v>
      </c>
      <c r="M56" s="785">
        <f>(H56*'8-Matrices'!$F$10)+('6a-EOCSCH_WtCalc'!H56*'8-Matrices'!$F$12)</f>
        <v>0</v>
      </c>
      <c r="N56" s="75"/>
      <c r="O56" s="76">
        <v>3</v>
      </c>
      <c r="P56" s="87" t="s">
        <v>79</v>
      </c>
      <c r="Q56" s="78">
        <v>2127</v>
      </c>
      <c r="R56" s="78">
        <v>587</v>
      </c>
      <c r="S56" s="79">
        <v>0</v>
      </c>
      <c r="T56" s="80"/>
      <c r="U56" s="81">
        <v>3</v>
      </c>
      <c r="V56" s="784">
        <f>(Q56*'8-Matrices'!$D$10)+('6a-EOCSCH_WtCalc'!Q56*'8-Matrices'!$F$12)</f>
        <v>726349.2300000001</v>
      </c>
      <c r="W56" s="784">
        <f>(R56*'8-Matrices'!$E$10)+('6a-EOCSCH_WtCalc'!R56*'8-Matrices'!$F$12)</f>
        <v>321775.79000000004</v>
      </c>
      <c r="X56" s="785">
        <f>(S56*'8-Matrices'!$F$10)+('6a-EOCSCH_WtCalc'!S56*'8-Matrices'!$F$12)</f>
        <v>0</v>
      </c>
      <c r="Y56" s="83"/>
      <c r="Z56" s="76">
        <v>3</v>
      </c>
      <c r="AA56" s="87" t="s">
        <v>79</v>
      </c>
      <c r="AB56" s="78">
        <v>1564.5</v>
      </c>
      <c r="AC56" s="78">
        <v>454</v>
      </c>
      <c r="AD56" s="79">
        <v>6</v>
      </c>
      <c r="AE56" s="83"/>
      <c r="AF56" s="81">
        <v>3</v>
      </c>
      <c r="AG56" s="784">
        <f>(AB56*'8-Matrices'!$D$10)+('6a-EOCSCH_WtCalc'!AB56*'8-Matrices'!$F$12)</f>
        <v>534261.1050000001</v>
      </c>
      <c r="AH56" s="784">
        <f>(AC56*'8-Matrices'!$E$10)+('6a-EOCSCH_WtCalc'!AC56*'8-Matrices'!$F$12)</f>
        <v>248869.18000000002</v>
      </c>
      <c r="AI56" s="785">
        <f>(AD56*'8-Matrices'!$F$10)+('6a-EOCSCH_WtCalc'!AD56*'8-Matrices'!$F$12)</f>
        <v>8502.5999999999985</v>
      </c>
      <c r="AK56" s="76">
        <v>3</v>
      </c>
      <c r="AL56" s="87" t="s">
        <v>79</v>
      </c>
      <c r="AM56" s="78">
        <v>1947.5</v>
      </c>
      <c r="AN56" s="78">
        <v>555</v>
      </c>
      <c r="AO56" s="79">
        <v>9</v>
      </c>
      <c r="AQ56" s="81">
        <v>3</v>
      </c>
      <c r="AR56" s="784">
        <f>(AM56*'8-Matrices'!$D$10)+('6a-EOCSCH_WtCalc'!AM56*'8-Matrices'!$F$12)</f>
        <v>665051.77500000014</v>
      </c>
      <c r="AS56" s="784">
        <f>(AN56*'8-Matrices'!$E$10)+('6a-EOCSCH_WtCalc'!AN56*'8-Matrices'!$F$12)</f>
        <v>304234.35000000003</v>
      </c>
      <c r="AT56" s="785">
        <f>(AO56*'8-Matrices'!$F$10)+('6a-EOCSCH_WtCalc'!AO56*'8-Matrices'!$F$12)</f>
        <v>12753.9</v>
      </c>
      <c r="AV56" s="76">
        <v>3</v>
      </c>
      <c r="AW56" s="87" t="s">
        <v>79</v>
      </c>
      <c r="AX56" s="78">
        <v>2315</v>
      </c>
      <c r="AY56" s="78">
        <v>671</v>
      </c>
      <c r="AZ56" s="78">
        <v>0</v>
      </c>
      <c r="BB56" s="81">
        <v>3</v>
      </c>
      <c r="BC56" s="784">
        <f>(AX56*'8-Matrices'!$D$10)+('6a-EOCSCH_WtCalc'!AX56*'8-Matrices'!$F$12)</f>
        <v>790549.35</v>
      </c>
      <c r="BD56" s="784">
        <f>(AY56*'8-Matrices'!$E$10)+('6a-EOCSCH_WtCalc'!AY56*'8-Matrices'!$F$12)</f>
        <v>367822.07</v>
      </c>
      <c r="BE56" s="785">
        <f>(AZ56*'8-Matrices'!$F$10)+('6a-EOCSCH_WtCalc'!AZ56*'8-Matrices'!$F$12)</f>
        <v>0</v>
      </c>
      <c r="BG56" s="76">
        <v>3</v>
      </c>
      <c r="BH56" s="87" t="s">
        <v>79</v>
      </c>
      <c r="BI56" s="78">
        <v>1975</v>
      </c>
      <c r="BJ56" s="78">
        <v>765</v>
      </c>
      <c r="BK56" s="78">
        <v>0</v>
      </c>
      <c r="BL56" s="52"/>
      <c r="BM56" s="81">
        <v>3</v>
      </c>
      <c r="BN56" s="784">
        <f>(BI56*'8-Matrices'!$D$10)+('6a-EOCSCH_WtCalc'!BI56*'8-Matrices'!$F$12)</f>
        <v>674442.75</v>
      </c>
      <c r="BO56" s="784">
        <f>(BJ56*'8-Matrices'!$E$10)+('6a-EOCSCH_WtCalc'!BJ56*'8-Matrices'!$F$12)</f>
        <v>419350.05000000005</v>
      </c>
      <c r="BP56" s="785">
        <f>(BK56*'8-Matrices'!$F$10)+('6a-EOCSCH_WtCalc'!BK56*'8-Matrices'!$F$12)</f>
        <v>0</v>
      </c>
      <c r="BQ56" s="52"/>
      <c r="BR56" s="84">
        <v>3</v>
      </c>
      <c r="BS56" s="88" t="s">
        <v>79</v>
      </c>
      <c r="BT56" s="86">
        <v>1969.5</v>
      </c>
      <c r="BU56" s="86">
        <v>636</v>
      </c>
      <c r="BV56" s="86">
        <v>0</v>
      </c>
      <c r="BX56" s="81">
        <v>3</v>
      </c>
      <c r="BY56" s="784">
        <f>(BT56*'8-Matrices'!$D$10)+('6a-EOCSCH_WtCalc'!BT56*'8-Matrices'!$F$12)</f>
        <v>672564.55499999993</v>
      </c>
      <c r="BZ56" s="784">
        <f>(BU56*'8-Matrices'!$E$10)+('6a-EOCSCH_WtCalc'!BU56*'8-Matrices'!$F$12)</f>
        <v>348636.12000000005</v>
      </c>
      <c r="CA56" s="785">
        <f>(BV56*'8-Matrices'!$F$10)+('6a-EOCSCH_WtCalc'!BV56*'8-Matrices'!$F$12)</f>
        <v>0</v>
      </c>
      <c r="CC56" s="76">
        <v>3</v>
      </c>
      <c r="CD56" s="87" t="s">
        <v>79</v>
      </c>
      <c r="CE56" s="78">
        <v>1789.5</v>
      </c>
      <c r="CF56" s="78">
        <v>664</v>
      </c>
      <c r="CG56" s="78">
        <v>0</v>
      </c>
      <c r="CH56" s="52"/>
      <c r="CI56" s="81">
        <v>3</v>
      </c>
      <c r="CJ56" s="784">
        <f>(CE56*'8-Matrices'!$D$10)+('6a-EOCSCH_WtCalc'!CE56*'8-Matrices'!$F$12)</f>
        <v>611096.3550000001</v>
      </c>
      <c r="CK56" s="784">
        <f>(CF56*'8-Matrices'!$E$10)+('6a-EOCSCH_WtCalc'!CF56*'8-Matrices'!$F$12)</f>
        <v>363984.88</v>
      </c>
      <c r="CL56" s="785">
        <f>(CG56*'8-Matrices'!$F$10)+('6a-EOCSCH_WtCalc'!CG56*'8-Matrices'!$F$12)</f>
        <v>0</v>
      </c>
      <c r="CN56" s="76">
        <v>3</v>
      </c>
      <c r="CO56" s="87" t="s">
        <v>79</v>
      </c>
      <c r="CP56" s="78">
        <v>1474</v>
      </c>
      <c r="CQ56" s="78">
        <v>533</v>
      </c>
      <c r="CR56" s="78">
        <v>0</v>
      </c>
      <c r="CT56" s="81">
        <v>3</v>
      </c>
      <c r="CU56" s="784">
        <f>(CP56*'8-Matrices'!$D$10)+('6a-EOCSCH_WtCalc'!CP56*'8-Matrices'!$F$12)</f>
        <v>503356.26</v>
      </c>
      <c r="CV56" s="784">
        <f>(CQ56*'8-Matrices'!$E$10)+('6a-EOCSCH_WtCalc'!CQ56*'8-Matrices'!$F$12)</f>
        <v>292174.61000000004</v>
      </c>
      <c r="CW56" s="785">
        <f>(CR56*'8-Matrices'!$F$10)+('6a-EOCSCH_WtCalc'!CR56*'8-Matrices'!$F$12)</f>
        <v>0</v>
      </c>
      <c r="CY56" s="82">
        <v>611096</v>
      </c>
      <c r="CZ56" s="82">
        <v>363985</v>
      </c>
      <c r="DA56" s="82">
        <v>0</v>
      </c>
      <c r="DC56" s="76">
        <v>3</v>
      </c>
      <c r="DD56" s="87" t="s">
        <v>79</v>
      </c>
      <c r="DE56" s="78">
        <v>1223.5</v>
      </c>
      <c r="DF56" s="78">
        <v>421</v>
      </c>
      <c r="DG56" s="78">
        <v>0</v>
      </c>
      <c r="DI56" s="81">
        <v>3</v>
      </c>
      <c r="DJ56" s="784">
        <f>(DE56*'8-Matrices'!$D$10)+('6a-EOCSCH_WtCalc'!DE56*'8-Matrices'!$F$12)</f>
        <v>417813.01500000001</v>
      </c>
      <c r="DK56" s="784">
        <f>(DF56*'8-Matrices'!$E$10)+('6a-EOCSCH_WtCalc'!DF56*'8-Matrices'!$F$12)</f>
        <v>230779.57</v>
      </c>
      <c r="DL56" s="785">
        <f>(DG56*'8-Matrices'!$F$10)+('6a-EOCSCH_WtCalc'!DG56*'8-Matrices'!$F$12)</f>
        <v>0</v>
      </c>
      <c r="DN56" s="76">
        <v>3</v>
      </c>
      <c r="DO56" s="87" t="s">
        <v>79</v>
      </c>
      <c r="DP56" s="78">
        <v>1433.5</v>
      </c>
      <c r="DQ56" s="78">
        <v>460</v>
      </c>
      <c r="DR56" s="78">
        <v>0</v>
      </c>
      <c r="DT56" s="81">
        <v>3</v>
      </c>
      <c r="DU56" s="784">
        <f>(DP56*'8-Matrices'!$D$10)+('6a-EOCSCH_WtCalc'!DP56*'8-Matrices'!$F$12)</f>
        <v>489525.91500000004</v>
      </c>
      <c r="DV56" s="784">
        <f>(DQ56*'8-Matrices'!$E$10)+('6a-EOCSCH_WtCalc'!DQ56*'8-Matrices'!$F$12)</f>
        <v>252158.2</v>
      </c>
      <c r="DW56" s="785">
        <f>(DR56*'8-Matrices'!$F$10)+('6a-EOCSCH_WtCalc'!DR56*'8-Matrices'!$F$12)</f>
        <v>0</v>
      </c>
      <c r="DY56" s="76">
        <v>3</v>
      </c>
      <c r="DZ56" s="87" t="s">
        <v>79</v>
      </c>
      <c r="EA56" s="78">
        <f>'7a-EOCSCH_RawData'!$E$22</f>
        <v>1869</v>
      </c>
      <c r="EB56" s="78">
        <f>'7a-EOCSCH_RawData'!$F$22</f>
        <v>397</v>
      </c>
      <c r="EC56" s="78">
        <f>'7a-EOCSCH_RawData'!$G$22</f>
        <v>0</v>
      </c>
      <c r="EE56" s="81">
        <v>3</v>
      </c>
      <c r="EF56" s="784">
        <f>(EA56*'8-Matrices'!$D$10)+('6a-EOCSCH_WtCalc'!EA56*'8-Matrices'!$F$12)</f>
        <v>638244.81000000006</v>
      </c>
      <c r="EG56" s="784">
        <f>(EB56*'8-Matrices'!$E$10)+('6a-EOCSCH_WtCalc'!EB56*'8-Matrices'!$F$12)</f>
        <v>217623.49000000002</v>
      </c>
      <c r="EH56" s="785">
        <f>(EC56*'8-Matrices'!$F$10)+('6a-EOCSCH_WtCalc'!EC56*'8-Matrices'!$F$12)</f>
        <v>0</v>
      </c>
    </row>
    <row r="57" spans="1:138" x14ac:dyDescent="0.3">
      <c r="A57" s="1433"/>
      <c r="C57" s="89"/>
      <c r="D57" s="1384" t="s">
        <v>50</v>
      </c>
      <c r="E57" s="1385"/>
      <c r="F57" s="90">
        <f>F56+F55+F54</f>
        <v>26707.739600000001</v>
      </c>
      <c r="G57" s="90">
        <f>G56+G55+G54</f>
        <v>4177</v>
      </c>
      <c r="H57" s="91">
        <f>H56+H55+H54</f>
        <v>0</v>
      </c>
      <c r="I57" s="92"/>
      <c r="J57" s="93" t="s">
        <v>50</v>
      </c>
      <c r="K57" s="784">
        <f>K54+K55+K56</f>
        <v>5031568.6443320001</v>
      </c>
      <c r="L57" s="784">
        <f>L54+L55+L56</f>
        <v>1581498.29</v>
      </c>
      <c r="M57" s="785">
        <f>M54+M55+M56</f>
        <v>0</v>
      </c>
      <c r="N57" s="89"/>
      <c r="O57" s="1384" t="s">
        <v>50</v>
      </c>
      <c r="P57" s="1385"/>
      <c r="Q57" s="90">
        <f>Q56+Q55+Q54</f>
        <v>21106.6201</v>
      </c>
      <c r="R57" s="90">
        <f>R56+R55+R54</f>
        <v>4069.98</v>
      </c>
      <c r="S57" s="91">
        <f>S56+S55+S54</f>
        <v>0</v>
      </c>
      <c r="T57" s="92"/>
      <c r="U57" s="93" t="s">
        <v>50</v>
      </c>
      <c r="V57" s="784">
        <f>V54+V55+V56</f>
        <v>3919822.8907670001</v>
      </c>
      <c r="W57" s="784">
        <f>W54+W55+W56</f>
        <v>1546568.6246000002</v>
      </c>
      <c r="X57" s="785">
        <f>X54+X55+X56</f>
        <v>0</v>
      </c>
      <c r="Y57" s="83"/>
      <c r="Z57" s="1384" t="s">
        <v>50</v>
      </c>
      <c r="AA57" s="1385"/>
      <c r="AB57" s="90">
        <v>16906.020100000002</v>
      </c>
      <c r="AC57" s="90">
        <v>3769</v>
      </c>
      <c r="AD57" s="91">
        <v>6</v>
      </c>
      <c r="AE57" s="83"/>
      <c r="AF57" s="93" t="s">
        <v>50</v>
      </c>
      <c r="AG57" s="784">
        <f>AG54+AG55+AG56</f>
        <v>3129053.1487669996</v>
      </c>
      <c r="AH57" s="784">
        <f>AH54+AH55+AH56</f>
        <v>1437219.01</v>
      </c>
      <c r="AI57" s="785">
        <f>AI54+AI55+AI56</f>
        <v>8502.5999999999985</v>
      </c>
      <c r="AK57" s="1384" t="s">
        <v>50</v>
      </c>
      <c r="AL57" s="1385"/>
      <c r="AM57" s="90">
        <f>AM56+AM55+AM54</f>
        <v>18093.619699999999</v>
      </c>
      <c r="AN57" s="90">
        <f>AN56+AN55+AN54</f>
        <v>3674</v>
      </c>
      <c r="AO57" s="91">
        <f>AO56+AO55+AO54</f>
        <v>9</v>
      </c>
      <c r="AQ57" s="93" t="s">
        <v>50</v>
      </c>
      <c r="AR57" s="784">
        <f>AR54+AR55+AR56</f>
        <v>3385034.3492989996</v>
      </c>
      <c r="AS57" s="784">
        <f>AS54+AS55+AS56</f>
        <v>1410506.2200000002</v>
      </c>
      <c r="AT57" s="785">
        <f>AT54+AT55+AT56</f>
        <v>12753.9</v>
      </c>
      <c r="AV57" s="1384" t="s">
        <v>50</v>
      </c>
      <c r="AW57" s="1385"/>
      <c r="AX57" s="90">
        <f>AX56+AX55+AX54</f>
        <v>17858.981299999999</v>
      </c>
      <c r="AY57" s="90">
        <f>AY56+AY55+AY54</f>
        <v>4284</v>
      </c>
      <c r="AZ57" s="91">
        <f>AZ56+AZ55+AZ54</f>
        <v>0</v>
      </c>
      <c r="BB57" s="93" t="s">
        <v>50</v>
      </c>
      <c r="BC57" s="784">
        <f>BC54+BC55+BC56</f>
        <v>3387376.416371</v>
      </c>
      <c r="BD57" s="784">
        <f>BD54+BD55+BD56</f>
        <v>1621794.08</v>
      </c>
      <c r="BE57" s="785">
        <f>BE54+BE55+BE56</f>
        <v>0</v>
      </c>
      <c r="BG57" s="1384" t="s">
        <v>50</v>
      </c>
      <c r="BH57" s="1385"/>
      <c r="BI57" s="90">
        <f>BI56+BI55+BI54</f>
        <v>17880</v>
      </c>
      <c r="BJ57" s="90">
        <f>BJ56+BJ55+BJ54</f>
        <v>4303</v>
      </c>
      <c r="BK57" s="91">
        <f>BK56+BK55+BK54</f>
        <v>0</v>
      </c>
      <c r="BL57" s="52"/>
      <c r="BM57" s="93" t="s">
        <v>50</v>
      </c>
      <c r="BN57" s="784">
        <f>BN54+BN55+BN56</f>
        <v>3332016.36</v>
      </c>
      <c r="BO57" s="784">
        <f>BO54+BO55+BO56</f>
        <v>1650121.23</v>
      </c>
      <c r="BP57" s="785">
        <f>BP54+BP55+BP56</f>
        <v>0</v>
      </c>
      <c r="BQ57" s="52"/>
      <c r="BR57" s="1444" t="s">
        <v>50</v>
      </c>
      <c r="BS57" s="1445"/>
      <c r="BT57" s="94">
        <v>17151.500200000002</v>
      </c>
      <c r="BU57" s="94">
        <v>4797</v>
      </c>
      <c r="BV57" s="95">
        <v>0</v>
      </c>
      <c r="BX57" s="93" t="s">
        <v>50</v>
      </c>
      <c r="BY57" s="784">
        <f>BY54+BY55+BY56</f>
        <v>3205401.7657340001</v>
      </c>
      <c r="BZ57" s="784">
        <f>BZ54+BZ55+BZ56</f>
        <v>1775715.81</v>
      </c>
      <c r="CA57" s="785">
        <f>CA54+CA55+CA56</f>
        <v>0</v>
      </c>
      <c r="CC57" s="1384" t="s">
        <v>50</v>
      </c>
      <c r="CD57" s="1385"/>
      <c r="CE57" s="90">
        <v>16040.5</v>
      </c>
      <c r="CF57" s="90">
        <v>4828</v>
      </c>
      <c r="CG57" s="91">
        <v>0</v>
      </c>
      <c r="CH57" s="52"/>
      <c r="CI57" s="93" t="s">
        <v>50</v>
      </c>
      <c r="CJ57" s="784">
        <f>CJ54+CJ55+CJ56</f>
        <v>3020097.8849999998</v>
      </c>
      <c r="CK57" s="784">
        <f>CK54+CK55+CK56</f>
        <v>1775077.96</v>
      </c>
      <c r="CL57" s="785">
        <f>CL54+CL55+CL56</f>
        <v>0</v>
      </c>
      <c r="CN57" s="1384" t="s">
        <v>50</v>
      </c>
      <c r="CO57" s="1385"/>
      <c r="CP57" s="90">
        <f>SUM(CP54:CP56)</f>
        <v>13779.0003</v>
      </c>
      <c r="CQ57" s="90">
        <f>SUM(CQ54:CQ56)</f>
        <v>5854</v>
      </c>
      <c r="CR57" s="91">
        <f>SUM(CR54:CR56)</f>
        <v>0</v>
      </c>
      <c r="CT57" s="93" t="s">
        <v>50</v>
      </c>
      <c r="CU57" s="784">
        <f>CU54+CU55+CU56</f>
        <v>2599880.576101</v>
      </c>
      <c r="CV57" s="784">
        <f>CV54+CV55+CV56</f>
        <v>2084389.2200000002</v>
      </c>
      <c r="CW57" s="785">
        <f>CW54+CW55+CW56</f>
        <v>0</v>
      </c>
      <c r="CY57" s="82">
        <v>3020098</v>
      </c>
      <c r="CZ57" s="82">
        <v>1775078</v>
      </c>
      <c r="DA57" s="82">
        <v>0</v>
      </c>
      <c r="DC57" s="1384" t="s">
        <v>50</v>
      </c>
      <c r="DD57" s="1385"/>
      <c r="DE57" s="90">
        <f>SUM(DE54:DE56)</f>
        <v>14532</v>
      </c>
      <c r="DF57" s="90">
        <f>SUM(DF54:DF56)</f>
        <v>5283</v>
      </c>
      <c r="DG57" s="91">
        <f>SUM(DG54:DG56)</f>
        <v>0</v>
      </c>
      <c r="DI57" s="93" t="s">
        <v>50</v>
      </c>
      <c r="DJ57" s="784">
        <f>DJ54+DJ55+DJ56</f>
        <v>2709477.12</v>
      </c>
      <c r="DK57" s="784">
        <f>DK54+DK55+DK56</f>
        <v>1868518.27</v>
      </c>
      <c r="DL57" s="785">
        <f>DL54+DL55+DL56</f>
        <v>0</v>
      </c>
      <c r="DN57" s="1384" t="s">
        <v>50</v>
      </c>
      <c r="DO57" s="1385"/>
      <c r="DP57" s="90">
        <v>17149.500099999997</v>
      </c>
      <c r="DQ57" s="90">
        <v>6068</v>
      </c>
      <c r="DR57" s="91">
        <v>0</v>
      </c>
      <c r="DT57" s="93" t="s">
        <v>50</v>
      </c>
      <c r="DU57" s="784">
        <f>DU54+DU55+DU56</f>
        <v>3206571.7503669998</v>
      </c>
      <c r="DV57" s="784">
        <f>DV54+DV55+DV56</f>
        <v>2114177.6800000002</v>
      </c>
      <c r="DW57" s="785">
        <f>DW54+DW55+DW56</f>
        <v>0</v>
      </c>
      <c r="DY57" s="1384" t="s">
        <v>50</v>
      </c>
      <c r="DZ57" s="1385"/>
      <c r="EA57" s="90">
        <f>SUM(EA54:EA56)</f>
        <v>19309.5</v>
      </c>
      <c r="EB57" s="90">
        <f>SUM(EB54:EB56)</f>
        <v>6513</v>
      </c>
      <c r="EC57" s="91">
        <f>SUM(EC54:EC56)</f>
        <v>0</v>
      </c>
      <c r="EE57" s="93" t="s">
        <v>50</v>
      </c>
      <c r="EF57" s="784">
        <f>EF54+EF55+EF56</f>
        <v>3646078.7349999999</v>
      </c>
      <c r="EG57" s="784">
        <f>EG54+EG55+EG56</f>
        <v>2226923.0499999998</v>
      </c>
      <c r="EH57" s="785">
        <f>EH54+EH55+EH56</f>
        <v>0</v>
      </c>
    </row>
    <row r="58" spans="1:138" ht="15" customHeight="1" thickBot="1" x14ac:dyDescent="0.35">
      <c r="A58" s="1434"/>
      <c r="C58" s="89"/>
      <c r="D58" s="96"/>
      <c r="E58" s="97"/>
      <c r="F58" s="98" t="s">
        <v>80</v>
      </c>
      <c r="G58" s="98"/>
      <c r="H58" s="99">
        <f>SUM(F57:H57)</f>
        <v>30884.739600000001</v>
      </c>
      <c r="I58" s="100"/>
      <c r="J58" s="793"/>
      <c r="K58" s="794" t="s">
        <v>81</v>
      </c>
      <c r="L58" s="786"/>
      <c r="M58" s="787">
        <f>SUM(K57:M57)</f>
        <v>6613066.9343320001</v>
      </c>
      <c r="N58" s="89"/>
      <c r="O58" s="96"/>
      <c r="P58" s="97"/>
      <c r="Q58" s="98" t="s">
        <v>80</v>
      </c>
      <c r="R58" s="98"/>
      <c r="S58" s="99">
        <f>SUM(Q57:S57)</f>
        <v>25176.6001</v>
      </c>
      <c r="T58" s="100"/>
      <c r="U58" s="793"/>
      <c r="V58" s="794" t="s">
        <v>81</v>
      </c>
      <c r="W58" s="786"/>
      <c r="X58" s="787">
        <f>SUM(V57:X57)</f>
        <v>5466391.5153670004</v>
      </c>
      <c r="Y58" s="101"/>
      <c r="Z58" s="96"/>
      <c r="AA58" s="97"/>
      <c r="AB58" s="98" t="s">
        <v>80</v>
      </c>
      <c r="AC58" s="98"/>
      <c r="AD58" s="99">
        <v>20681.020100000002</v>
      </c>
      <c r="AE58" s="101"/>
      <c r="AF58" s="793"/>
      <c r="AG58" s="794" t="s">
        <v>81</v>
      </c>
      <c r="AH58" s="786"/>
      <c r="AI58" s="787">
        <f>SUM(AG57:AI57)</f>
        <v>4574774.7587669995</v>
      </c>
      <c r="AK58" s="96"/>
      <c r="AL58" s="97"/>
      <c r="AM58" s="98" t="s">
        <v>80</v>
      </c>
      <c r="AN58" s="98"/>
      <c r="AO58" s="99">
        <f>SUM(AM57:AO57)</f>
        <v>21776.619699999999</v>
      </c>
      <c r="AQ58" s="793"/>
      <c r="AR58" s="794" t="s">
        <v>81</v>
      </c>
      <c r="AS58" s="786"/>
      <c r="AT58" s="787">
        <f>SUM(AR57:AT57)</f>
        <v>4808294.4692989998</v>
      </c>
      <c r="AV58" s="96"/>
      <c r="AW58" s="97"/>
      <c r="AX58" s="98" t="s">
        <v>80</v>
      </c>
      <c r="AY58" s="98"/>
      <c r="AZ58" s="99">
        <f>SUM(AX57:AZ57)</f>
        <v>22142.981299999999</v>
      </c>
      <c r="BB58" s="793"/>
      <c r="BC58" s="794" t="s">
        <v>81</v>
      </c>
      <c r="BD58" s="786"/>
      <c r="BE58" s="787">
        <f>SUM(BC57:BE57)</f>
        <v>5009170.4963710001</v>
      </c>
      <c r="BG58" s="96"/>
      <c r="BH58" s="97"/>
      <c r="BI58" s="98" t="s">
        <v>80</v>
      </c>
      <c r="BJ58" s="98"/>
      <c r="BK58" s="99">
        <f>SUM(BI57:BK57)</f>
        <v>22183</v>
      </c>
      <c r="BL58" s="52"/>
      <c r="BM58" s="793"/>
      <c r="BN58" s="794" t="s">
        <v>81</v>
      </c>
      <c r="BO58" s="786"/>
      <c r="BP58" s="787">
        <f>SUM(BN57:BP57)</f>
        <v>4982137.59</v>
      </c>
      <c r="BQ58" s="52"/>
      <c r="BR58" s="102"/>
      <c r="BS58" s="103"/>
      <c r="BT58" s="104" t="s">
        <v>80</v>
      </c>
      <c r="BU58" s="104"/>
      <c r="BV58" s="105">
        <v>21948.500200000002</v>
      </c>
      <c r="BX58" s="793"/>
      <c r="BY58" s="794" t="s">
        <v>81</v>
      </c>
      <c r="BZ58" s="786"/>
      <c r="CA58" s="787">
        <f>SUM(BY57:CA57)</f>
        <v>4981117.5757340007</v>
      </c>
      <c r="CC58" s="96"/>
      <c r="CD58" s="97"/>
      <c r="CE58" s="98" t="s">
        <v>80</v>
      </c>
      <c r="CF58" s="98"/>
      <c r="CG58" s="99">
        <v>20868.5</v>
      </c>
      <c r="CH58" s="52"/>
      <c r="CI58" s="793"/>
      <c r="CJ58" s="794" t="s">
        <v>81</v>
      </c>
      <c r="CK58" s="786"/>
      <c r="CL58" s="787">
        <f>SUM(CJ57:CL57)</f>
        <v>4795175.8449999997</v>
      </c>
      <c r="CN58" s="96"/>
      <c r="CO58" s="97"/>
      <c r="CP58" s="98" t="s">
        <v>80</v>
      </c>
      <c r="CQ58" s="98"/>
      <c r="CR58" s="99">
        <f>SUM(CP57:CR57)</f>
        <v>19633.0003</v>
      </c>
      <c r="CT58" s="793"/>
      <c r="CU58" s="794" t="s">
        <v>81</v>
      </c>
      <c r="CV58" s="786"/>
      <c r="CW58" s="787">
        <f>SUM(CU57:CW57)</f>
        <v>4684269.7961010002</v>
      </c>
      <c r="CY58" s="82" t="s">
        <v>81</v>
      </c>
      <c r="CZ58" s="82"/>
      <c r="DA58" s="82">
        <v>4795176</v>
      </c>
      <c r="DC58" s="96"/>
      <c r="DD58" s="97"/>
      <c r="DE58" s="98" t="s">
        <v>80</v>
      </c>
      <c r="DF58" s="98"/>
      <c r="DG58" s="99">
        <f>SUM(DE57:DG57)</f>
        <v>19815</v>
      </c>
      <c r="DI58" s="793"/>
      <c r="DJ58" s="794" t="s">
        <v>81</v>
      </c>
      <c r="DK58" s="786"/>
      <c r="DL58" s="787">
        <f>SUM(DJ57:DL57)</f>
        <v>4577995.3900000006</v>
      </c>
      <c r="DN58" s="96"/>
      <c r="DO58" s="97"/>
      <c r="DP58" s="98" t="s">
        <v>80</v>
      </c>
      <c r="DQ58" s="98"/>
      <c r="DR58" s="99">
        <v>23217.500099999997</v>
      </c>
      <c r="DT58" s="793"/>
      <c r="DU58" s="794" t="s">
        <v>81</v>
      </c>
      <c r="DV58" s="786"/>
      <c r="DW58" s="787">
        <f>SUM(DU57:DW57)</f>
        <v>5320749.4303670004</v>
      </c>
      <c r="DY58" s="96"/>
      <c r="DZ58" s="97"/>
      <c r="EA58" s="98" t="s">
        <v>80</v>
      </c>
      <c r="EB58" s="98"/>
      <c r="EC58" s="99">
        <f>SUM(EA57:EC57)</f>
        <v>25822.5</v>
      </c>
      <c r="EE58" s="793"/>
      <c r="EF58" s="794" t="s">
        <v>81</v>
      </c>
      <c r="EG58" s="786"/>
      <c r="EH58" s="787">
        <f>SUM(EF57:EH57)</f>
        <v>5873001.7850000001</v>
      </c>
    </row>
    <row r="59" spans="1:138" ht="16.5" thickBot="1" x14ac:dyDescent="0.35">
      <c r="J59" s="106"/>
      <c r="K59" s="106"/>
      <c r="L59" s="106"/>
      <c r="M59" s="106"/>
      <c r="U59" s="106"/>
      <c r="V59" s="106"/>
      <c r="W59" s="106"/>
      <c r="X59" s="106"/>
      <c r="Y59" s="106"/>
      <c r="AE59" s="106"/>
      <c r="AF59" s="106"/>
      <c r="AG59" s="106"/>
      <c r="AH59" s="106"/>
      <c r="AI59" s="106"/>
      <c r="AQ59" s="106"/>
      <c r="AR59" s="106"/>
      <c r="AS59" s="106"/>
      <c r="AT59" s="106"/>
      <c r="BB59" s="106"/>
      <c r="BC59" s="106"/>
      <c r="BD59" s="106"/>
      <c r="BE59" s="106"/>
      <c r="BL59" s="52"/>
      <c r="BM59" s="106"/>
      <c r="BN59" s="106"/>
      <c r="BO59" s="106"/>
      <c r="BP59" s="106"/>
      <c r="BQ59" s="52"/>
      <c r="BX59" s="106"/>
      <c r="BY59" s="106"/>
      <c r="BZ59" s="106"/>
      <c r="CA59" s="106"/>
      <c r="CH59" s="52"/>
      <c r="CI59" s="106"/>
      <c r="CJ59" s="106"/>
      <c r="CK59" s="106"/>
      <c r="CL59" s="106"/>
      <c r="CT59" s="106"/>
      <c r="CU59" s="106"/>
      <c r="CV59" s="106"/>
      <c r="CW59" s="106"/>
      <c r="CY59" s="109"/>
      <c r="CZ59" s="109"/>
      <c r="DA59" s="109"/>
      <c r="DI59" s="106"/>
      <c r="DJ59" s="106"/>
      <c r="DK59" s="106"/>
      <c r="DL59" s="106"/>
      <c r="DT59" s="106"/>
      <c r="DU59" s="106"/>
      <c r="DV59" s="106"/>
      <c r="DW59" s="106"/>
      <c r="EE59" s="106"/>
      <c r="EF59" s="106"/>
      <c r="EG59" s="106"/>
      <c r="EH59" s="106"/>
    </row>
    <row r="60" spans="1:138" ht="15.75" customHeight="1" x14ac:dyDescent="0.3">
      <c r="A60" s="1432" t="s">
        <v>87</v>
      </c>
      <c r="C60" s="57"/>
      <c r="D60" s="1386" t="s">
        <v>74</v>
      </c>
      <c r="E60" s="1387"/>
      <c r="F60" s="1378" t="s">
        <v>75</v>
      </c>
      <c r="G60" s="1379"/>
      <c r="H60" s="1380"/>
      <c r="I60" s="60"/>
      <c r="J60" s="788"/>
      <c r="K60" s="1381" t="s">
        <v>75</v>
      </c>
      <c r="L60" s="1382"/>
      <c r="M60" s="1383"/>
      <c r="N60" s="57"/>
      <c r="O60" s="1386" t="s">
        <v>74</v>
      </c>
      <c r="P60" s="1387"/>
      <c r="Q60" s="1378" t="s">
        <v>75</v>
      </c>
      <c r="R60" s="1379"/>
      <c r="S60" s="1380"/>
      <c r="T60" s="60"/>
      <c r="U60" s="788"/>
      <c r="V60" s="1381" t="s">
        <v>75</v>
      </c>
      <c r="W60" s="1382"/>
      <c r="X60" s="1383"/>
      <c r="Y60" s="61"/>
      <c r="Z60" s="110" t="s">
        <v>74</v>
      </c>
      <c r="AA60" s="111"/>
      <c r="AB60" s="1378" t="s">
        <v>75</v>
      </c>
      <c r="AC60" s="1379"/>
      <c r="AD60" s="1380"/>
      <c r="AE60" s="61"/>
      <c r="AF60" s="788"/>
      <c r="AG60" s="1381" t="s">
        <v>75</v>
      </c>
      <c r="AH60" s="1382"/>
      <c r="AI60" s="1383"/>
      <c r="AK60" s="110" t="s">
        <v>74</v>
      </c>
      <c r="AL60" s="111"/>
      <c r="AM60" s="1378" t="s">
        <v>75</v>
      </c>
      <c r="AN60" s="1379"/>
      <c r="AO60" s="1380"/>
      <c r="AQ60" s="788"/>
      <c r="AR60" s="1381" t="s">
        <v>75</v>
      </c>
      <c r="AS60" s="1382"/>
      <c r="AT60" s="1383"/>
      <c r="AV60" s="110" t="s">
        <v>74</v>
      </c>
      <c r="AW60" s="111"/>
      <c r="AX60" s="1378" t="s">
        <v>75</v>
      </c>
      <c r="AY60" s="1379"/>
      <c r="AZ60" s="1380"/>
      <c r="BB60" s="788"/>
      <c r="BC60" s="1381" t="s">
        <v>75</v>
      </c>
      <c r="BD60" s="1382"/>
      <c r="BE60" s="1383"/>
      <c r="BG60" s="58" t="s">
        <v>74</v>
      </c>
      <c r="BH60" s="59"/>
      <c r="BI60" s="1378" t="s">
        <v>75</v>
      </c>
      <c r="BJ60" s="1379"/>
      <c r="BK60" s="1380"/>
      <c r="BL60" s="52"/>
      <c r="BM60" s="788"/>
      <c r="BN60" s="1381" t="s">
        <v>75</v>
      </c>
      <c r="BO60" s="1382"/>
      <c r="BP60" s="1383"/>
      <c r="BQ60" s="52"/>
      <c r="BR60" s="112" t="s">
        <v>74</v>
      </c>
      <c r="BS60" s="113"/>
      <c r="BT60" s="1441" t="s">
        <v>75</v>
      </c>
      <c r="BU60" s="1442"/>
      <c r="BV60" s="1443"/>
      <c r="BX60" s="788"/>
      <c r="BY60" s="1381" t="s">
        <v>75</v>
      </c>
      <c r="BZ60" s="1382"/>
      <c r="CA60" s="1383"/>
      <c r="CC60" s="110" t="s">
        <v>74</v>
      </c>
      <c r="CD60" s="111"/>
      <c r="CE60" s="1378" t="s">
        <v>75</v>
      </c>
      <c r="CF60" s="1379"/>
      <c r="CG60" s="1380"/>
      <c r="CH60" s="52"/>
      <c r="CI60" s="788"/>
      <c r="CJ60" s="1381" t="s">
        <v>75</v>
      </c>
      <c r="CK60" s="1382"/>
      <c r="CL60" s="1383"/>
      <c r="CN60" s="110" t="s">
        <v>74</v>
      </c>
      <c r="CO60" s="111"/>
      <c r="CP60" s="1378" t="s">
        <v>75</v>
      </c>
      <c r="CQ60" s="1379"/>
      <c r="CR60" s="1380"/>
      <c r="CT60" s="788"/>
      <c r="CU60" s="1381" t="s">
        <v>75</v>
      </c>
      <c r="CV60" s="1382"/>
      <c r="CW60" s="1383"/>
      <c r="CY60" s="82" t="s">
        <v>75</v>
      </c>
      <c r="CZ60" s="82"/>
      <c r="DA60" s="82"/>
      <c r="DC60" s="110" t="s">
        <v>74</v>
      </c>
      <c r="DD60" s="111"/>
      <c r="DE60" s="1378" t="s">
        <v>75</v>
      </c>
      <c r="DF60" s="1379"/>
      <c r="DG60" s="1380"/>
      <c r="DI60" s="788"/>
      <c r="DJ60" s="1381" t="s">
        <v>75</v>
      </c>
      <c r="DK60" s="1382"/>
      <c r="DL60" s="1383"/>
      <c r="DN60" s="110" t="s">
        <v>74</v>
      </c>
      <c r="DO60" s="111"/>
      <c r="DP60" s="1378" t="s">
        <v>75</v>
      </c>
      <c r="DQ60" s="1379"/>
      <c r="DR60" s="1380"/>
      <c r="DT60" s="788"/>
      <c r="DU60" s="1381" t="s">
        <v>75</v>
      </c>
      <c r="DV60" s="1382"/>
      <c r="DW60" s="1383"/>
      <c r="DY60" s="110" t="s">
        <v>74</v>
      </c>
      <c r="DZ60" s="111"/>
      <c r="EA60" s="1378" t="s">
        <v>75</v>
      </c>
      <c r="EB60" s="1379"/>
      <c r="EC60" s="1380"/>
      <c r="EE60" s="788"/>
      <c r="EF60" s="1381" t="s">
        <v>75</v>
      </c>
      <c r="EG60" s="1382"/>
      <c r="EH60" s="1383"/>
    </row>
    <row r="61" spans="1:138" x14ac:dyDescent="0.3">
      <c r="A61" s="1433"/>
      <c r="C61" s="64"/>
      <c r="D61" s="1388" t="s">
        <v>74</v>
      </c>
      <c r="E61" s="1389"/>
      <c r="F61" s="67" t="s">
        <v>76</v>
      </c>
      <c r="G61" s="68" t="s">
        <v>77</v>
      </c>
      <c r="H61" s="69" t="s">
        <v>78</v>
      </c>
      <c r="I61" s="61"/>
      <c r="J61" s="789" t="s">
        <v>74</v>
      </c>
      <c r="K61" s="790" t="s">
        <v>76</v>
      </c>
      <c r="L61" s="791" t="s">
        <v>77</v>
      </c>
      <c r="M61" s="792" t="s">
        <v>78</v>
      </c>
      <c r="N61" s="64"/>
      <c r="O61" s="1388" t="s">
        <v>74</v>
      </c>
      <c r="P61" s="1389"/>
      <c r="Q61" s="67" t="s">
        <v>76</v>
      </c>
      <c r="R61" s="68" t="s">
        <v>77</v>
      </c>
      <c r="S61" s="69" t="s">
        <v>78</v>
      </c>
      <c r="T61" s="61"/>
      <c r="U61" s="789" t="s">
        <v>74</v>
      </c>
      <c r="V61" s="790" t="s">
        <v>76</v>
      </c>
      <c r="W61" s="791" t="s">
        <v>77</v>
      </c>
      <c r="X61" s="792" t="s">
        <v>78</v>
      </c>
      <c r="Y61" s="61"/>
      <c r="Z61" s="114" t="s">
        <v>74</v>
      </c>
      <c r="AA61" s="115"/>
      <c r="AB61" s="67" t="s">
        <v>76</v>
      </c>
      <c r="AC61" s="68" t="s">
        <v>77</v>
      </c>
      <c r="AD61" s="69" t="s">
        <v>78</v>
      </c>
      <c r="AE61" s="61"/>
      <c r="AF61" s="789" t="s">
        <v>74</v>
      </c>
      <c r="AG61" s="790" t="s">
        <v>76</v>
      </c>
      <c r="AH61" s="791" t="s">
        <v>77</v>
      </c>
      <c r="AI61" s="792" t="s">
        <v>78</v>
      </c>
      <c r="AK61" s="114" t="s">
        <v>74</v>
      </c>
      <c r="AL61" s="115"/>
      <c r="AM61" s="67" t="s">
        <v>76</v>
      </c>
      <c r="AN61" s="68" t="s">
        <v>77</v>
      </c>
      <c r="AO61" s="69" t="s">
        <v>78</v>
      </c>
      <c r="AQ61" s="789" t="s">
        <v>74</v>
      </c>
      <c r="AR61" s="790" t="s">
        <v>76</v>
      </c>
      <c r="AS61" s="791" t="s">
        <v>77</v>
      </c>
      <c r="AT61" s="792" t="s">
        <v>78</v>
      </c>
      <c r="AV61" s="114" t="s">
        <v>74</v>
      </c>
      <c r="AW61" s="115"/>
      <c r="AX61" s="67" t="s">
        <v>76</v>
      </c>
      <c r="AY61" s="68" t="s">
        <v>77</v>
      </c>
      <c r="AZ61" s="69" t="s">
        <v>78</v>
      </c>
      <c r="BB61" s="789" t="s">
        <v>74</v>
      </c>
      <c r="BC61" s="790" t="s">
        <v>76</v>
      </c>
      <c r="BD61" s="791" t="s">
        <v>77</v>
      </c>
      <c r="BE61" s="792" t="s">
        <v>78</v>
      </c>
      <c r="BG61" s="65" t="s">
        <v>74</v>
      </c>
      <c r="BH61" s="66"/>
      <c r="BI61" s="67" t="s">
        <v>76</v>
      </c>
      <c r="BJ61" s="68" t="s">
        <v>77</v>
      </c>
      <c r="BK61" s="69" t="s">
        <v>78</v>
      </c>
      <c r="BL61" s="52"/>
      <c r="BM61" s="789" t="s">
        <v>74</v>
      </c>
      <c r="BN61" s="790" t="s">
        <v>76</v>
      </c>
      <c r="BO61" s="791" t="s">
        <v>77</v>
      </c>
      <c r="BP61" s="792" t="s">
        <v>78</v>
      </c>
      <c r="BQ61" s="52"/>
      <c r="BR61" s="116" t="s">
        <v>74</v>
      </c>
      <c r="BS61" s="117"/>
      <c r="BT61" s="72" t="s">
        <v>76</v>
      </c>
      <c r="BU61" s="73" t="s">
        <v>77</v>
      </c>
      <c r="BV61" s="74" t="s">
        <v>78</v>
      </c>
      <c r="BX61" s="789" t="s">
        <v>74</v>
      </c>
      <c r="BY61" s="790" t="s">
        <v>76</v>
      </c>
      <c r="BZ61" s="791" t="s">
        <v>77</v>
      </c>
      <c r="CA61" s="792" t="s">
        <v>78</v>
      </c>
      <c r="CC61" s="114" t="s">
        <v>74</v>
      </c>
      <c r="CD61" s="115"/>
      <c r="CE61" s="67" t="s">
        <v>76</v>
      </c>
      <c r="CF61" s="68" t="s">
        <v>77</v>
      </c>
      <c r="CG61" s="69" t="s">
        <v>78</v>
      </c>
      <c r="CH61" s="52"/>
      <c r="CI61" s="789" t="s">
        <v>74</v>
      </c>
      <c r="CJ61" s="790" t="s">
        <v>76</v>
      </c>
      <c r="CK61" s="791" t="s">
        <v>77</v>
      </c>
      <c r="CL61" s="792" t="s">
        <v>78</v>
      </c>
      <c r="CN61" s="114" t="s">
        <v>74</v>
      </c>
      <c r="CO61" s="115"/>
      <c r="CP61" s="67" t="s">
        <v>76</v>
      </c>
      <c r="CQ61" s="68" t="s">
        <v>77</v>
      </c>
      <c r="CR61" s="69" t="s">
        <v>78</v>
      </c>
      <c r="CT61" s="789" t="s">
        <v>74</v>
      </c>
      <c r="CU61" s="790" t="s">
        <v>76</v>
      </c>
      <c r="CV61" s="791" t="s">
        <v>77</v>
      </c>
      <c r="CW61" s="792" t="s">
        <v>78</v>
      </c>
      <c r="CY61" s="82" t="s">
        <v>76</v>
      </c>
      <c r="CZ61" s="82" t="s">
        <v>77</v>
      </c>
      <c r="DA61" s="82" t="s">
        <v>78</v>
      </c>
      <c r="DC61" s="114" t="s">
        <v>74</v>
      </c>
      <c r="DD61" s="115"/>
      <c r="DE61" s="67" t="s">
        <v>76</v>
      </c>
      <c r="DF61" s="68" t="s">
        <v>77</v>
      </c>
      <c r="DG61" s="69" t="s">
        <v>78</v>
      </c>
      <c r="DI61" s="789" t="s">
        <v>74</v>
      </c>
      <c r="DJ61" s="790" t="s">
        <v>76</v>
      </c>
      <c r="DK61" s="791" t="s">
        <v>77</v>
      </c>
      <c r="DL61" s="792" t="s">
        <v>78</v>
      </c>
      <c r="DN61" s="114" t="s">
        <v>74</v>
      </c>
      <c r="DO61" s="115"/>
      <c r="DP61" s="67" t="s">
        <v>76</v>
      </c>
      <c r="DQ61" s="68" t="s">
        <v>77</v>
      </c>
      <c r="DR61" s="69" t="s">
        <v>78</v>
      </c>
      <c r="DT61" s="789" t="s">
        <v>74</v>
      </c>
      <c r="DU61" s="790" t="s">
        <v>76</v>
      </c>
      <c r="DV61" s="791" t="s">
        <v>77</v>
      </c>
      <c r="DW61" s="792" t="s">
        <v>78</v>
      </c>
      <c r="DY61" s="114" t="s">
        <v>74</v>
      </c>
      <c r="DZ61" s="115"/>
      <c r="EA61" s="67" t="s">
        <v>76</v>
      </c>
      <c r="EB61" s="68" t="s">
        <v>77</v>
      </c>
      <c r="EC61" s="69" t="s">
        <v>78</v>
      </c>
      <c r="EE61" s="789" t="s">
        <v>74</v>
      </c>
      <c r="EF61" s="790" t="s">
        <v>76</v>
      </c>
      <c r="EG61" s="791" t="s">
        <v>77</v>
      </c>
      <c r="EH61" s="792" t="s">
        <v>78</v>
      </c>
    </row>
    <row r="62" spans="1:138" x14ac:dyDescent="0.3">
      <c r="A62" s="1433"/>
      <c r="C62" s="75"/>
      <c r="D62" s="76">
        <v>1</v>
      </c>
      <c r="E62" s="77" t="s">
        <v>79</v>
      </c>
      <c r="F62" s="220">
        <v>29154.948700000001</v>
      </c>
      <c r="G62" s="220">
        <v>10777</v>
      </c>
      <c r="H62" s="221">
        <v>7003.1</v>
      </c>
      <c r="I62" s="80"/>
      <c r="J62" s="81">
        <v>1</v>
      </c>
      <c r="K62" s="784">
        <f>(F62*'8-Matrices'!$D$8)+('6a-EOCSCH_WtCalc'!F62*'8-Matrices'!$F$12)</f>
        <v>4480240.9667290002</v>
      </c>
      <c r="L62" s="784">
        <f>(G62*'8-Matrices'!$E$8)+('6a-EOCSCH_WtCalc'!G62*'8-Matrices'!$F$12)</f>
        <v>3381499.29</v>
      </c>
      <c r="M62" s="785">
        <f>(H62*'8-Matrices'!$F$8)+('6a-EOCSCH_WtCalc'!H62*'8-Matrices'!$F$12)</f>
        <v>4589971.8020000001</v>
      </c>
      <c r="N62" s="75"/>
      <c r="O62" s="76">
        <v>1</v>
      </c>
      <c r="P62" s="77" t="s">
        <v>79</v>
      </c>
      <c r="Q62" s="78">
        <v>26312.0501</v>
      </c>
      <c r="R62" s="78">
        <v>10428.030000000001</v>
      </c>
      <c r="S62" s="79">
        <v>6135.01</v>
      </c>
      <c r="T62" s="80"/>
      <c r="U62" s="81">
        <v>1</v>
      </c>
      <c r="V62" s="784">
        <f>(Q62*'8-Matrices'!$D$8)+('6a-EOCSCH_WtCalc'!Q62*'8-Matrices'!$F$12)</f>
        <v>4043372.7388669997</v>
      </c>
      <c r="W62" s="784">
        <f>(R62*'8-Matrices'!$E$8)+('6a-EOCSCH_WtCalc'!R62*'8-Matrices'!$F$12)</f>
        <v>3272002.9731000001</v>
      </c>
      <c r="X62" s="785">
        <f>(S62*'8-Matrices'!$F$8)+('6a-EOCSCH_WtCalc'!S62*'8-Matrices'!$F$12)</f>
        <v>4021008.2542000003</v>
      </c>
      <c r="Y62" s="83"/>
      <c r="Z62" s="76">
        <v>1</v>
      </c>
      <c r="AA62" s="77" t="s">
        <v>79</v>
      </c>
      <c r="AB62" s="78">
        <v>21443.040000000001</v>
      </c>
      <c r="AC62" s="78">
        <v>10221.99</v>
      </c>
      <c r="AD62" s="79">
        <v>5587</v>
      </c>
      <c r="AE62" s="83"/>
      <c r="AF62" s="81">
        <v>1</v>
      </c>
      <c r="AG62" s="784">
        <f>(AB62*'8-Matrices'!$D$8)+('6a-EOCSCH_WtCalc'!AB62*'8-Matrices'!$F$12)</f>
        <v>3295151.9568000003</v>
      </c>
      <c r="AH62" s="784">
        <f>(AC62*'8-Matrices'!$E$8)+('6a-EOCSCH_WtCalc'!AC62*'8-Matrices'!$F$12)</f>
        <v>3207353.8023000001</v>
      </c>
      <c r="AI62" s="785">
        <f>(AD62*'8-Matrices'!$F$8)+('6a-EOCSCH_WtCalc'!AD62*'8-Matrices'!$F$12)</f>
        <v>3661831.54</v>
      </c>
      <c r="AK62" s="76">
        <v>1</v>
      </c>
      <c r="AL62" s="77" t="s">
        <v>79</v>
      </c>
      <c r="AM62" s="78">
        <v>20454.999199999998</v>
      </c>
      <c r="AN62" s="78">
        <v>9885.99</v>
      </c>
      <c r="AO62" s="79">
        <v>5249</v>
      </c>
      <c r="AQ62" s="81">
        <v>1</v>
      </c>
      <c r="AR62" s="784">
        <f>(AM62*'8-Matrices'!$D$8)+('6a-EOCSCH_WtCalc'!AM62*'8-Matrices'!$F$12)</f>
        <v>3143319.727064</v>
      </c>
      <c r="AS62" s="784">
        <f>(AN62*'8-Matrices'!$E$8)+('6a-EOCSCH_WtCalc'!AN62*'8-Matrices'!$F$12)</f>
        <v>3101927.0822999999</v>
      </c>
      <c r="AT62" s="785">
        <f>(AO62*'8-Matrices'!$F$8)+('6a-EOCSCH_WtCalc'!AO62*'8-Matrices'!$F$12)</f>
        <v>3440299.58</v>
      </c>
      <c r="AV62" s="76">
        <v>1</v>
      </c>
      <c r="AW62" s="77" t="s">
        <v>79</v>
      </c>
      <c r="AX62" s="78">
        <v>20798.000700000001</v>
      </c>
      <c r="AY62" s="78">
        <v>8902.98</v>
      </c>
      <c r="AZ62" s="78">
        <v>5485</v>
      </c>
      <c r="BB62" s="81">
        <v>1</v>
      </c>
      <c r="BC62" s="784">
        <f>(AX62*'8-Matrices'!$D$8)+('6a-EOCSCH_WtCalc'!AX62*'8-Matrices'!$F$12)</f>
        <v>3196028.7675689999</v>
      </c>
      <c r="BD62" s="784">
        <f>(AY62*'8-Matrices'!$E$8)+('6a-EOCSCH_WtCalc'!AY62*'8-Matrices'!$F$12)</f>
        <v>2793488.0345999999</v>
      </c>
      <c r="BE62" s="785">
        <f>(AZ62*'8-Matrices'!$F$8)+('6a-EOCSCH_WtCalc'!AZ62*'8-Matrices'!$F$12)</f>
        <v>3594978.7</v>
      </c>
      <c r="BG62" s="76">
        <v>1</v>
      </c>
      <c r="BH62" s="77" t="s">
        <v>79</v>
      </c>
      <c r="BI62" s="78">
        <v>20283.0219</v>
      </c>
      <c r="BJ62" s="78">
        <v>11008.01</v>
      </c>
      <c r="BK62" s="78">
        <v>14120</v>
      </c>
      <c r="BL62" s="52"/>
      <c r="BM62" s="81">
        <v>1</v>
      </c>
      <c r="BN62" s="784">
        <f>(BI62*'8-Matrices'!$D$8)+('6a-EOCSCH_WtCalc'!BI62*'8-Matrices'!$F$12)</f>
        <v>3116891.9753729999</v>
      </c>
      <c r="BO62" s="784">
        <f>(BJ62*'8-Matrices'!$E$8)+('6a-EOCSCH_WtCalc'!BJ62*'8-Matrices'!$F$12)</f>
        <v>3453983.2977</v>
      </c>
      <c r="BP62" s="785">
        <f>(BK62*'8-Matrices'!$F$8)+('6a-EOCSCH_WtCalc'!BK62*'8-Matrices'!$F$12)</f>
        <v>9254530.4000000004</v>
      </c>
      <c r="BQ62" s="52"/>
      <c r="BR62" s="84">
        <v>1</v>
      </c>
      <c r="BS62" s="85" t="s">
        <v>79</v>
      </c>
      <c r="BT62" s="86">
        <v>20582.010399999999</v>
      </c>
      <c r="BU62" s="86">
        <v>11156.98</v>
      </c>
      <c r="BV62" s="86">
        <v>13628.01</v>
      </c>
      <c r="BX62" s="81">
        <v>1</v>
      </c>
      <c r="BY62" s="784">
        <f>(BT62*'8-Matrices'!$D$8)+('6a-EOCSCH_WtCalc'!BT62*'8-Matrices'!$F$12)</f>
        <v>3162837.5381679996</v>
      </c>
      <c r="BZ62" s="784">
        <f>(BU62*'8-Matrices'!$E$8)+('6a-EOCSCH_WtCalc'!BU62*'8-Matrices'!$F$12)</f>
        <v>3500725.6146</v>
      </c>
      <c r="CA62" s="785">
        <f>(BV62*'8-Matrices'!$F$8)+('6a-EOCSCH_WtCalc'!BV62*'8-Matrices'!$F$12)</f>
        <v>8932070.3142000008</v>
      </c>
      <c r="CC62" s="76">
        <v>1</v>
      </c>
      <c r="CD62" s="77" t="s">
        <v>79</v>
      </c>
      <c r="CE62" s="78">
        <v>18249.100299999998</v>
      </c>
      <c r="CF62" s="78">
        <v>10877.01</v>
      </c>
      <c r="CG62" s="78">
        <v>14839.02</v>
      </c>
      <c r="CH62" s="52"/>
      <c r="CI62" s="81">
        <v>1</v>
      </c>
      <c r="CJ62" s="784">
        <f>(CE62*'8-Matrices'!$D$8)+('6a-EOCSCH_WtCalc'!CE62*'8-Matrices'!$F$12)</f>
        <v>2804339.2431009999</v>
      </c>
      <c r="CK62" s="784">
        <f>(CF62*'8-Matrices'!$E$8)+('6a-EOCSCH_WtCalc'!CF62*'8-Matrices'!$F$12)</f>
        <v>3412879.4276999999</v>
      </c>
      <c r="CL62" s="785">
        <f>(CG62*'8-Matrices'!$F$8)+('6a-EOCSCH_WtCalc'!CG62*'8-Matrices'!$F$12)</f>
        <v>9725790.4884000011</v>
      </c>
      <c r="CN62" s="76">
        <v>1</v>
      </c>
      <c r="CO62" s="77" t="s">
        <v>79</v>
      </c>
      <c r="CP62" s="78">
        <v>18338.979500000001</v>
      </c>
      <c r="CQ62" s="78">
        <v>11682.03</v>
      </c>
      <c r="CR62" s="78">
        <v>15254.99</v>
      </c>
      <c r="CT62" s="81">
        <v>1</v>
      </c>
      <c r="CU62" s="784">
        <f>(CP62*'8-Matrices'!$D$8)+('6a-EOCSCH_WtCalc'!CP62*'8-Matrices'!$F$12)</f>
        <v>2818150.9797650003</v>
      </c>
      <c r="CV62" s="784">
        <f>(CQ62*'8-Matrices'!$E$8)+('6a-EOCSCH_WtCalc'!CQ62*'8-Matrices'!$F$12)</f>
        <v>3665470.5531000001</v>
      </c>
      <c r="CW62" s="785">
        <f>(CR62*'8-Matrices'!$F$8)+('6a-EOCSCH_WtCalc'!CR62*'8-Matrices'!$F$12)</f>
        <v>9998425.5458000004</v>
      </c>
      <c r="CY62" s="82">
        <v>2804339</v>
      </c>
      <c r="CZ62" s="82">
        <v>3412879</v>
      </c>
      <c r="DA62" s="82">
        <v>9725790</v>
      </c>
      <c r="DC62" s="76">
        <v>1</v>
      </c>
      <c r="DD62" s="77" t="s">
        <v>79</v>
      </c>
      <c r="DE62" s="78">
        <v>24682.989099999999</v>
      </c>
      <c r="DF62" s="78">
        <v>10775.06</v>
      </c>
      <c r="DG62" s="78">
        <v>15091.01</v>
      </c>
      <c r="DI62" s="81">
        <v>1</v>
      </c>
      <c r="DJ62" s="784">
        <f>(DE62*'8-Matrices'!$D$8)+('6a-EOCSCH_WtCalc'!DE62*'8-Matrices'!$F$12)</f>
        <v>3793034.9349970003</v>
      </c>
      <c r="DK62" s="784">
        <f>(DF62*'8-Matrices'!$E$8)+('6a-EOCSCH_WtCalc'!DF62*'8-Matrices'!$F$12)</f>
        <v>3380890.5762</v>
      </c>
      <c r="DL62" s="785">
        <f>(DG62*'8-Matrices'!$F$8)+('6a-EOCSCH_WtCalc'!DG62*'8-Matrices'!$F$12)</f>
        <v>9890949.7742000017</v>
      </c>
      <c r="DN62" s="76">
        <v>1</v>
      </c>
      <c r="DO62" s="77" t="s">
        <v>79</v>
      </c>
      <c r="DP62" s="78">
        <v>26829.989399999999</v>
      </c>
      <c r="DQ62" s="78">
        <v>13508.01</v>
      </c>
      <c r="DR62" s="78">
        <v>14803.01</v>
      </c>
      <c r="DT62" s="81">
        <v>1</v>
      </c>
      <c r="DU62" s="784">
        <f>(DP62*'8-Matrices'!$D$8)+('6a-EOCSCH_WtCalc'!DP62*'8-Matrices'!$F$12)</f>
        <v>4122964.4710979997</v>
      </c>
      <c r="DV62" s="784">
        <f>(DQ62*'8-Matrices'!$E$8)+('6a-EOCSCH_WtCalc'!DQ62*'8-Matrices'!$F$12)</f>
        <v>4238408.2977</v>
      </c>
      <c r="DW62" s="785">
        <f>(DR62*'8-Matrices'!$F$8)+('6a-EOCSCH_WtCalc'!DR62*'8-Matrices'!$F$12)</f>
        <v>9702188.8142000008</v>
      </c>
      <c r="DY62" s="76">
        <v>1</v>
      </c>
      <c r="DZ62" s="77" t="s">
        <v>79</v>
      </c>
      <c r="EA62" s="78">
        <f>'7a-EOCSCH_RawData'!$E$23</f>
        <v>25646.080099999999</v>
      </c>
      <c r="EB62" s="78">
        <f>'7a-EOCSCH_RawData'!$F$23</f>
        <v>15035.07</v>
      </c>
      <c r="EC62" s="78">
        <f>'7a-EOCSCH_RawData'!$G$23</f>
        <v>13610</v>
      </c>
      <c r="EE62" s="81">
        <v>1</v>
      </c>
      <c r="EF62" s="784">
        <f>(EA62*'8-Matrices'!$D$8)+('6a-EOCSCH_WtCalc'!EA62*'8-Matrices'!$F$12)</f>
        <v>3941033.1289670002</v>
      </c>
      <c r="EG62" s="784">
        <f>(EB62*'8-Matrices'!$E$8)+('6a-EOCSCH_WtCalc'!EB62*'8-Matrices'!$F$12)</f>
        <v>4717553.9139</v>
      </c>
      <c r="EH62" s="785">
        <f>(EC62*'8-Matrices'!$F$8)+('6a-EOCSCH_WtCalc'!EC62*'8-Matrices'!$F$12)</f>
        <v>8920266.2000000011</v>
      </c>
    </row>
    <row r="63" spans="1:138" x14ac:dyDescent="0.3">
      <c r="A63" s="1433"/>
      <c r="C63" s="75"/>
      <c r="D63" s="76">
        <v>2</v>
      </c>
      <c r="E63" s="87" t="s">
        <v>79</v>
      </c>
      <c r="F63" s="220">
        <v>9082</v>
      </c>
      <c r="G63" s="220">
        <v>5072</v>
      </c>
      <c r="H63" s="221">
        <v>2572</v>
      </c>
      <c r="I63" s="80"/>
      <c r="J63" s="81">
        <v>2</v>
      </c>
      <c r="K63" s="784">
        <f>(F63*'8-Matrices'!$D$9)+('6a-EOCSCH_WtCalc'!F63*'8-Matrices'!$F$12)</f>
        <v>1993771.46</v>
      </c>
      <c r="L63" s="784">
        <f>(G63*'8-Matrices'!$E$9)+('6a-EOCSCH_WtCalc'!G63*'8-Matrices'!$F$12)</f>
        <v>2433190.5599999996</v>
      </c>
      <c r="M63" s="785">
        <f>(H63*'8-Matrices'!$F$9)+('6a-EOCSCH_WtCalc'!H63*'8-Matrices'!$F$12)</f>
        <v>2299728.0799999996</v>
      </c>
      <c r="N63" s="75"/>
      <c r="O63" s="76">
        <v>2</v>
      </c>
      <c r="P63" s="87" t="s">
        <v>79</v>
      </c>
      <c r="Q63" s="78">
        <v>9256</v>
      </c>
      <c r="R63" s="78">
        <v>5488</v>
      </c>
      <c r="S63" s="79">
        <v>4481</v>
      </c>
      <c r="T63" s="80"/>
      <c r="U63" s="81">
        <v>2</v>
      </c>
      <c r="V63" s="784">
        <f>(Q63*'8-Matrices'!$D$9)+('6a-EOCSCH_WtCalc'!Q63*'8-Matrices'!$F$12)</f>
        <v>2031969.68</v>
      </c>
      <c r="W63" s="784">
        <f>(R63*'8-Matrices'!$E$9)+('6a-EOCSCH_WtCalc'!R63*'8-Matrices'!$F$12)</f>
        <v>2632758.2399999998</v>
      </c>
      <c r="X63" s="785">
        <f>(S63*'8-Matrices'!$F$9)+('6a-EOCSCH_WtCalc'!S63*'8-Matrices'!$F$12)</f>
        <v>4006641.34</v>
      </c>
      <c r="Y63" s="83"/>
      <c r="Z63" s="76">
        <v>2</v>
      </c>
      <c r="AA63" s="87" t="s">
        <v>79</v>
      </c>
      <c r="AB63" s="78">
        <v>7454</v>
      </c>
      <c r="AC63" s="78">
        <v>6640</v>
      </c>
      <c r="AD63" s="79">
        <v>9130</v>
      </c>
      <c r="AE63" s="83"/>
      <c r="AF63" s="81">
        <v>2</v>
      </c>
      <c r="AG63" s="784">
        <f>(AB63*'8-Matrices'!$D$9)+('6a-EOCSCH_WtCalc'!AB63*'8-Matrices'!$F$12)</f>
        <v>1636376.6199999999</v>
      </c>
      <c r="AH63" s="784">
        <f>(AC63*'8-Matrices'!$E$9)+('6a-EOCSCH_WtCalc'!AC63*'8-Matrices'!$F$12)</f>
        <v>3185407.2</v>
      </c>
      <c r="AI63" s="785">
        <f>(AD63*'8-Matrices'!$F$9)+('6a-EOCSCH_WtCalc'!AD63*'8-Matrices'!$F$12)</f>
        <v>8163498.2000000002</v>
      </c>
      <c r="AK63" s="76">
        <v>2</v>
      </c>
      <c r="AL63" s="87" t="s">
        <v>79</v>
      </c>
      <c r="AM63" s="78">
        <v>7147</v>
      </c>
      <c r="AN63" s="78">
        <v>7179.99</v>
      </c>
      <c r="AO63" s="79">
        <v>10762</v>
      </c>
      <c r="AQ63" s="81">
        <v>2</v>
      </c>
      <c r="AR63" s="784">
        <f>(AM63*'8-Matrices'!$D$9)+('6a-EOCSCH_WtCalc'!AM63*'8-Matrices'!$F$12)</f>
        <v>1568980.91</v>
      </c>
      <c r="AS63" s="784">
        <f>(AN63*'8-Matrices'!$E$9)+('6a-EOCSCH_WtCalc'!AN63*'8-Matrices'!$F$12)</f>
        <v>3444456.6026999997</v>
      </c>
      <c r="AT63" s="785">
        <f>(AO63*'8-Matrices'!$F$9)+('6a-EOCSCH_WtCalc'!AO63*'8-Matrices'!$F$12)</f>
        <v>9622734.6799999997</v>
      </c>
      <c r="AV63" s="76">
        <v>2</v>
      </c>
      <c r="AW63" s="87" t="s">
        <v>79</v>
      </c>
      <c r="AX63" s="78">
        <v>6577</v>
      </c>
      <c r="AY63" s="78">
        <v>6723</v>
      </c>
      <c r="AZ63" s="78">
        <v>9050</v>
      </c>
      <c r="BB63" s="81">
        <v>2</v>
      </c>
      <c r="BC63" s="784">
        <f>(AX63*'8-Matrices'!$D$9)+('6a-EOCSCH_WtCalc'!AX63*'8-Matrices'!$F$12)</f>
        <v>1443848.8099999998</v>
      </c>
      <c r="BD63" s="784">
        <f>(AY63*'8-Matrices'!$E$9)+('6a-EOCSCH_WtCalc'!AY63*'8-Matrices'!$F$12)</f>
        <v>3225224.7899999996</v>
      </c>
      <c r="BE63" s="785">
        <f>(AZ63*'8-Matrices'!$F$9)+('6a-EOCSCH_WtCalc'!AZ63*'8-Matrices'!$F$12)</f>
        <v>8091966.9999999991</v>
      </c>
      <c r="BG63" s="76">
        <v>2</v>
      </c>
      <c r="BH63" s="87" t="s">
        <v>79</v>
      </c>
      <c r="BI63" s="78">
        <v>6327</v>
      </c>
      <c r="BJ63" s="78">
        <v>5072</v>
      </c>
      <c r="BK63" s="78">
        <v>964</v>
      </c>
      <c r="BL63" s="52"/>
      <c r="BM63" s="81">
        <v>2</v>
      </c>
      <c r="BN63" s="784">
        <f>(BI63*'8-Matrices'!$D$9)+('6a-EOCSCH_WtCalc'!BI63*'8-Matrices'!$F$12)</f>
        <v>1388966.3099999998</v>
      </c>
      <c r="BO63" s="784">
        <f>(BJ63*'8-Matrices'!$E$9)+('6a-EOCSCH_WtCalc'!BJ63*'8-Matrices'!$F$12)</f>
        <v>2433190.5599999996</v>
      </c>
      <c r="BP63" s="785">
        <f>(BK63*'8-Matrices'!$F$9)+('6a-EOCSCH_WtCalc'!BK63*'8-Matrices'!$F$12)</f>
        <v>861950.96</v>
      </c>
      <c r="BQ63" s="52"/>
      <c r="BR63" s="84">
        <v>2</v>
      </c>
      <c r="BS63" s="88" t="s">
        <v>79</v>
      </c>
      <c r="BT63" s="86">
        <v>6569</v>
      </c>
      <c r="BU63" s="86">
        <v>4813</v>
      </c>
      <c r="BV63" s="86">
        <v>1006</v>
      </c>
      <c r="BX63" s="81">
        <v>2</v>
      </c>
      <c r="BY63" s="784">
        <f>(BT63*'8-Matrices'!$D$9)+('6a-EOCSCH_WtCalc'!BT63*'8-Matrices'!$F$12)</f>
        <v>1442092.5699999998</v>
      </c>
      <c r="BZ63" s="784">
        <f>(BU63*'8-Matrices'!$E$9)+('6a-EOCSCH_WtCalc'!BU63*'8-Matrices'!$F$12)</f>
        <v>2308940.4899999998</v>
      </c>
      <c r="CA63" s="785">
        <f>(BV63*'8-Matrices'!$F$9)+('6a-EOCSCH_WtCalc'!BV63*'8-Matrices'!$F$12)</f>
        <v>899504.84</v>
      </c>
      <c r="CC63" s="76">
        <v>2</v>
      </c>
      <c r="CD63" s="87" t="s">
        <v>79</v>
      </c>
      <c r="CE63" s="78">
        <v>5069</v>
      </c>
      <c r="CF63" s="78">
        <v>4835.99</v>
      </c>
      <c r="CG63" s="78">
        <v>1120</v>
      </c>
      <c r="CH63" s="52"/>
      <c r="CI63" s="81">
        <v>2</v>
      </c>
      <c r="CJ63" s="784">
        <f>(CE63*'8-Matrices'!$D$9)+('6a-EOCSCH_WtCalc'!CE63*'8-Matrices'!$F$12)</f>
        <v>1112797.5699999998</v>
      </c>
      <c r="CK63" s="784">
        <f>(CF63*'8-Matrices'!$E$9)+('6a-EOCSCH_WtCalc'!CF63*'8-Matrices'!$F$12)</f>
        <v>2319969.4827000001</v>
      </c>
      <c r="CL63" s="785">
        <f>(CG63*'8-Matrices'!$F$9)+('6a-EOCSCH_WtCalc'!CG63*'8-Matrices'!$F$12)</f>
        <v>1001436.7999999999</v>
      </c>
      <c r="CN63" s="76">
        <v>2</v>
      </c>
      <c r="CO63" s="87" t="s">
        <v>79</v>
      </c>
      <c r="CP63" s="78">
        <v>6090</v>
      </c>
      <c r="CQ63" s="78">
        <v>4523.0200000000004</v>
      </c>
      <c r="CR63" s="78">
        <v>1245</v>
      </c>
      <c r="CT63" s="81">
        <v>2</v>
      </c>
      <c r="CU63" s="784">
        <f>(CP63*'8-Matrices'!$D$9)+('6a-EOCSCH_WtCalc'!CP63*'8-Matrices'!$F$12)</f>
        <v>1336937.7</v>
      </c>
      <c r="CV63" s="784">
        <f>(CQ63*'8-Matrices'!$E$9)+('6a-EOCSCH_WtCalc'!CQ63*'8-Matrices'!$F$12)</f>
        <v>2169828.3846</v>
      </c>
      <c r="CW63" s="785">
        <f>(CR63*'8-Matrices'!$F$9)+('6a-EOCSCH_WtCalc'!CR63*'8-Matrices'!$F$12)</f>
        <v>1113204.3</v>
      </c>
      <c r="CY63" s="82">
        <v>1112798</v>
      </c>
      <c r="CZ63" s="82">
        <v>2319969</v>
      </c>
      <c r="DA63" s="82">
        <v>1001437</v>
      </c>
      <c r="DC63" s="76">
        <v>2</v>
      </c>
      <c r="DD63" s="87" t="s">
        <v>79</v>
      </c>
      <c r="DE63" s="78">
        <v>7233</v>
      </c>
      <c r="DF63" s="78">
        <v>4652.05</v>
      </c>
      <c r="DG63" s="78">
        <v>985</v>
      </c>
      <c r="DI63" s="81">
        <v>2</v>
      </c>
      <c r="DJ63" s="784">
        <f>(DE63*'8-Matrices'!$D$9)+('6a-EOCSCH_WtCalc'!DE63*'8-Matrices'!$F$12)</f>
        <v>1587860.4899999998</v>
      </c>
      <c r="DK63" s="784">
        <f>(DF63*'8-Matrices'!$E$9)+('6a-EOCSCH_WtCalc'!DF63*'8-Matrices'!$F$12)</f>
        <v>2231727.9465000001</v>
      </c>
      <c r="DL63" s="785">
        <f>(DG63*'8-Matrices'!$F$9)+('6a-EOCSCH_WtCalc'!DG63*'8-Matrices'!$F$12)</f>
        <v>880727.9</v>
      </c>
      <c r="DN63" s="76">
        <v>2</v>
      </c>
      <c r="DO63" s="87" t="s">
        <v>79</v>
      </c>
      <c r="DP63" s="78">
        <v>7946</v>
      </c>
      <c r="DQ63" s="78">
        <v>4161.96</v>
      </c>
      <c r="DR63" s="78">
        <v>920</v>
      </c>
      <c r="DT63" s="81">
        <v>2</v>
      </c>
      <c r="DU63" s="784">
        <f>(DP63*'8-Matrices'!$D$9)+('6a-EOCSCH_WtCalc'!DP63*'8-Matrices'!$F$12)</f>
        <v>1744385.38</v>
      </c>
      <c r="DV63" s="784">
        <f>(DQ63*'8-Matrices'!$E$9)+('6a-EOCSCH_WtCalc'!DQ63*'8-Matrices'!$F$12)</f>
        <v>1996617.0707999999</v>
      </c>
      <c r="DW63" s="785">
        <f>(DR63*'8-Matrices'!$F$9)+('6a-EOCSCH_WtCalc'!DR63*'8-Matrices'!$F$12)</f>
        <v>822608.79999999993</v>
      </c>
      <c r="DY63" s="76">
        <v>2</v>
      </c>
      <c r="DZ63" s="87" t="s">
        <v>79</v>
      </c>
      <c r="EA63" s="78">
        <f>'7a-EOCSCH_RawData'!$E$24</f>
        <v>9807</v>
      </c>
      <c r="EB63" s="78">
        <f>'7a-EOCSCH_RawData'!$F$24</f>
        <v>4661</v>
      </c>
      <c r="EC63" s="78">
        <f>'7a-EOCSCH_RawData'!$G$24</f>
        <v>1124</v>
      </c>
      <c r="EE63" s="81">
        <v>2</v>
      </c>
      <c r="EF63" s="784">
        <f>(EA63*'8-Matrices'!$D$9)+('6a-EOCSCH_WtCalc'!EA63*'8-Matrices'!$F$12)</f>
        <v>2152930.71</v>
      </c>
      <c r="EG63" s="784">
        <f>(EB63*'8-Matrices'!$E$9)+('6a-EOCSCH_WtCalc'!EB63*'8-Matrices'!$F$12)</f>
        <v>2236021.5299999998</v>
      </c>
      <c r="EH63" s="785">
        <f>(EC63*'8-Matrices'!$F$9)+('6a-EOCSCH_WtCalc'!EC63*'8-Matrices'!$F$12)</f>
        <v>1005013.36</v>
      </c>
    </row>
    <row r="64" spans="1:138" x14ac:dyDescent="0.3">
      <c r="A64" s="1433"/>
      <c r="C64" s="75"/>
      <c r="D64" s="76">
        <v>3</v>
      </c>
      <c r="E64" s="87" t="s">
        <v>79</v>
      </c>
      <c r="F64" s="220">
        <v>4607</v>
      </c>
      <c r="G64" s="220">
        <v>564</v>
      </c>
      <c r="H64" s="221">
        <v>9</v>
      </c>
      <c r="I64" s="80"/>
      <c r="J64" s="81">
        <v>3</v>
      </c>
      <c r="K64" s="784">
        <f>(F64*'8-Matrices'!$D$10)+('6a-EOCSCH_WtCalc'!F64*'8-Matrices'!$F$12)</f>
        <v>1573244.4300000002</v>
      </c>
      <c r="L64" s="784">
        <f>(G64*'8-Matrices'!$E$10)+('6a-EOCSCH_WtCalc'!G64*'8-Matrices'!$F$12)</f>
        <v>309167.88</v>
      </c>
      <c r="M64" s="785">
        <f>(H64*'8-Matrices'!$F$10)+('6a-EOCSCH_WtCalc'!H64*'8-Matrices'!$F$12)</f>
        <v>12753.9</v>
      </c>
      <c r="N64" s="75"/>
      <c r="O64" s="76">
        <v>3</v>
      </c>
      <c r="P64" s="87" t="s">
        <v>79</v>
      </c>
      <c r="Q64" s="78">
        <v>5620</v>
      </c>
      <c r="R64" s="78">
        <v>877</v>
      </c>
      <c r="S64" s="79">
        <v>3</v>
      </c>
      <c r="T64" s="80"/>
      <c r="U64" s="81">
        <v>3</v>
      </c>
      <c r="V64" s="784">
        <f>(Q64*'8-Matrices'!$D$10)+('6a-EOCSCH_WtCalc'!Q64*'8-Matrices'!$F$12)</f>
        <v>1919173.8000000003</v>
      </c>
      <c r="W64" s="784">
        <f>(R64*'8-Matrices'!$E$10)+('6a-EOCSCH_WtCalc'!R64*'8-Matrices'!$F$12)</f>
        <v>480745.09</v>
      </c>
      <c r="X64" s="785">
        <f>(S64*'8-Matrices'!$F$10)+('6a-EOCSCH_WtCalc'!S64*'8-Matrices'!$F$12)</f>
        <v>4251.2999999999993</v>
      </c>
      <c r="Y64" s="83"/>
      <c r="Z64" s="76">
        <v>3</v>
      </c>
      <c r="AA64" s="87" t="s">
        <v>79</v>
      </c>
      <c r="AB64" s="78">
        <v>5675</v>
      </c>
      <c r="AC64" s="78">
        <v>672</v>
      </c>
      <c r="AD64" s="79">
        <v>0</v>
      </c>
      <c r="AE64" s="83"/>
      <c r="AF64" s="81">
        <v>3</v>
      </c>
      <c r="AG64" s="784">
        <f>(AB64*'8-Matrices'!$D$10)+('6a-EOCSCH_WtCalc'!AB64*'8-Matrices'!$F$12)</f>
        <v>1937955.7500000002</v>
      </c>
      <c r="AH64" s="784">
        <f>(AC64*'8-Matrices'!$E$10)+('6a-EOCSCH_WtCalc'!AC64*'8-Matrices'!$F$12)</f>
        <v>368370.24000000005</v>
      </c>
      <c r="AI64" s="785">
        <f>(AD64*'8-Matrices'!$F$10)+('6a-EOCSCH_WtCalc'!AD64*'8-Matrices'!$F$12)</f>
        <v>0</v>
      </c>
      <c r="AK64" s="76">
        <v>3</v>
      </c>
      <c r="AL64" s="87" t="s">
        <v>79</v>
      </c>
      <c r="AM64" s="78">
        <v>4764</v>
      </c>
      <c r="AN64" s="78">
        <v>623</v>
      </c>
      <c r="AO64" s="79">
        <v>9</v>
      </c>
      <c r="AQ64" s="81">
        <v>3</v>
      </c>
      <c r="AR64" s="784">
        <f>(AM64*'8-Matrices'!$D$10)+('6a-EOCSCH_WtCalc'!AM64*'8-Matrices'!$F$12)</f>
        <v>1626858.3600000003</v>
      </c>
      <c r="AS64" s="784">
        <f>(AN64*'8-Matrices'!$E$10)+('6a-EOCSCH_WtCalc'!AN64*'8-Matrices'!$F$12)</f>
        <v>341509.91000000003</v>
      </c>
      <c r="AT64" s="785">
        <f>(AO64*'8-Matrices'!$F$10)+('6a-EOCSCH_WtCalc'!AO64*'8-Matrices'!$F$12)</f>
        <v>12753.9</v>
      </c>
      <c r="AV64" s="76">
        <v>3</v>
      </c>
      <c r="AW64" s="87" t="s">
        <v>79</v>
      </c>
      <c r="AX64" s="78">
        <v>3796</v>
      </c>
      <c r="AY64" s="78">
        <v>467</v>
      </c>
      <c r="AZ64" s="78">
        <v>0</v>
      </c>
      <c r="BB64" s="81">
        <v>3</v>
      </c>
      <c r="BC64" s="784">
        <f>(AX64*'8-Matrices'!$D$10)+('6a-EOCSCH_WtCalc'!AX64*'8-Matrices'!$F$12)</f>
        <v>1296296.04</v>
      </c>
      <c r="BD64" s="784">
        <f>(AY64*'8-Matrices'!$E$10)+('6a-EOCSCH_WtCalc'!AY64*'8-Matrices'!$F$12)</f>
        <v>255995.39</v>
      </c>
      <c r="BE64" s="785">
        <f>(AZ64*'8-Matrices'!$F$10)+('6a-EOCSCH_WtCalc'!AZ64*'8-Matrices'!$F$12)</f>
        <v>0</v>
      </c>
      <c r="BG64" s="76">
        <v>3</v>
      </c>
      <c r="BH64" s="87" t="s">
        <v>79</v>
      </c>
      <c r="BI64" s="78">
        <v>2990</v>
      </c>
      <c r="BJ64" s="78">
        <v>395</v>
      </c>
      <c r="BK64" s="78">
        <v>36</v>
      </c>
      <c r="BL64" s="52"/>
      <c r="BM64" s="81">
        <v>3</v>
      </c>
      <c r="BN64" s="784">
        <f>(BI64*'8-Matrices'!$D$10)+('6a-EOCSCH_WtCalc'!BI64*'8-Matrices'!$F$12)</f>
        <v>1021055.1</v>
      </c>
      <c r="BO64" s="784">
        <f>(BJ64*'8-Matrices'!$E$10)+('6a-EOCSCH_WtCalc'!BJ64*'8-Matrices'!$F$12)</f>
        <v>216527.15000000002</v>
      </c>
      <c r="BP64" s="785">
        <f>(BK64*'8-Matrices'!$F$10)+('6a-EOCSCH_WtCalc'!BK64*'8-Matrices'!$F$12)</f>
        <v>51015.6</v>
      </c>
      <c r="BQ64" s="52"/>
      <c r="BR64" s="84">
        <v>3</v>
      </c>
      <c r="BS64" s="88" t="s">
        <v>79</v>
      </c>
      <c r="BT64" s="86">
        <v>2664</v>
      </c>
      <c r="BU64" s="86">
        <v>315</v>
      </c>
      <c r="BV64" s="86">
        <v>18</v>
      </c>
      <c r="BX64" s="81">
        <v>3</v>
      </c>
      <c r="BY64" s="784">
        <f>(BT64*'8-Matrices'!$D$10)+('6a-EOCSCH_WtCalc'!BT64*'8-Matrices'!$F$12)</f>
        <v>909729.3600000001</v>
      </c>
      <c r="BZ64" s="784">
        <f>(BU64*'8-Matrices'!$E$10)+('6a-EOCSCH_WtCalc'!BU64*'8-Matrices'!$F$12)</f>
        <v>172673.55000000002</v>
      </c>
      <c r="CA64" s="785">
        <f>(BV64*'8-Matrices'!$F$10)+('6a-EOCSCH_WtCalc'!BV64*'8-Matrices'!$F$12)</f>
        <v>25507.8</v>
      </c>
      <c r="CC64" s="76">
        <v>3</v>
      </c>
      <c r="CD64" s="87" t="s">
        <v>79</v>
      </c>
      <c r="CE64" s="78">
        <v>2605</v>
      </c>
      <c r="CF64" s="78">
        <v>396</v>
      </c>
      <c r="CG64" s="78">
        <v>27</v>
      </c>
      <c r="CH64" s="52"/>
      <c r="CI64" s="81">
        <v>3</v>
      </c>
      <c r="CJ64" s="784">
        <f>(CE64*'8-Matrices'!$D$10)+('6a-EOCSCH_WtCalc'!CE64*'8-Matrices'!$F$12)</f>
        <v>889581.45000000007</v>
      </c>
      <c r="CK64" s="784">
        <f>(CF64*'8-Matrices'!$E$10)+('6a-EOCSCH_WtCalc'!CF64*'8-Matrices'!$F$12)</f>
        <v>217075.32</v>
      </c>
      <c r="CL64" s="785">
        <f>(CG64*'8-Matrices'!$F$10)+('6a-EOCSCH_WtCalc'!CG64*'8-Matrices'!$F$12)</f>
        <v>38261.700000000004</v>
      </c>
      <c r="CN64" s="76">
        <v>3</v>
      </c>
      <c r="CO64" s="87" t="s">
        <v>79</v>
      </c>
      <c r="CP64" s="78">
        <v>2653</v>
      </c>
      <c r="CQ64" s="78">
        <v>336</v>
      </c>
      <c r="CR64" s="78">
        <v>6</v>
      </c>
      <c r="CT64" s="81">
        <v>3</v>
      </c>
      <c r="CU64" s="784">
        <f>(CP64*'8-Matrices'!$D$10)+('6a-EOCSCH_WtCalc'!CP64*'8-Matrices'!$F$12)</f>
        <v>905972.97000000009</v>
      </c>
      <c r="CV64" s="784">
        <f>(CQ64*'8-Matrices'!$E$10)+('6a-EOCSCH_WtCalc'!CQ64*'8-Matrices'!$F$12)</f>
        <v>184185.12000000002</v>
      </c>
      <c r="CW64" s="785">
        <f>(CR64*'8-Matrices'!$F$10)+('6a-EOCSCH_WtCalc'!CR64*'8-Matrices'!$F$12)</f>
        <v>8502.5999999999985</v>
      </c>
      <c r="CY64" s="82">
        <v>889581</v>
      </c>
      <c r="CZ64" s="82">
        <v>217075</v>
      </c>
      <c r="DA64" s="82">
        <v>38262</v>
      </c>
      <c r="DC64" s="76">
        <v>3</v>
      </c>
      <c r="DD64" s="87" t="s">
        <v>79</v>
      </c>
      <c r="DE64" s="78">
        <v>1894</v>
      </c>
      <c r="DF64" s="78">
        <v>179</v>
      </c>
      <c r="DG64" s="78">
        <v>24</v>
      </c>
      <c r="DI64" s="81">
        <v>3</v>
      </c>
      <c r="DJ64" s="784">
        <f>(DE64*'8-Matrices'!$D$10)+('6a-EOCSCH_WtCalc'!DE64*'8-Matrices'!$F$12)</f>
        <v>646782.06000000006</v>
      </c>
      <c r="DK64" s="784">
        <f>(DF64*'8-Matrices'!$E$10)+('6a-EOCSCH_WtCalc'!DF64*'8-Matrices'!$F$12)</f>
        <v>98122.43</v>
      </c>
      <c r="DL64" s="785">
        <f>(DG64*'8-Matrices'!$F$10)+('6a-EOCSCH_WtCalc'!DG64*'8-Matrices'!$F$12)</f>
        <v>34010.399999999994</v>
      </c>
      <c r="DN64" s="76">
        <v>3</v>
      </c>
      <c r="DO64" s="87" t="s">
        <v>79</v>
      </c>
      <c r="DP64" s="78">
        <v>1217</v>
      </c>
      <c r="DQ64" s="78">
        <v>126</v>
      </c>
      <c r="DR64" s="78">
        <v>15</v>
      </c>
      <c r="DT64" s="81">
        <v>3</v>
      </c>
      <c r="DU64" s="784">
        <f>(DP64*'8-Matrices'!$D$10)+('6a-EOCSCH_WtCalc'!DP64*'8-Matrices'!$F$12)</f>
        <v>415593.33</v>
      </c>
      <c r="DV64" s="784">
        <f>(DQ64*'8-Matrices'!$E$10)+('6a-EOCSCH_WtCalc'!DQ64*'8-Matrices'!$F$12)</f>
        <v>69069.420000000013</v>
      </c>
      <c r="DW64" s="785">
        <f>(DR64*'8-Matrices'!$F$10)+('6a-EOCSCH_WtCalc'!DR64*'8-Matrices'!$F$12)</f>
        <v>21256.5</v>
      </c>
      <c r="DY64" s="76">
        <v>3</v>
      </c>
      <c r="DZ64" s="87" t="s">
        <v>79</v>
      </c>
      <c r="EA64" s="78">
        <f>'7a-EOCSCH_RawData'!$E$25</f>
        <v>516</v>
      </c>
      <c r="EB64" s="78">
        <f>'7a-EOCSCH_RawData'!$F$25</f>
        <v>236</v>
      </c>
      <c r="EC64" s="78">
        <f>'7a-EOCSCH_RawData'!$G$25</f>
        <v>97</v>
      </c>
      <c r="EE64" s="81">
        <v>3</v>
      </c>
      <c r="EF64" s="784">
        <f>(EA64*'8-Matrices'!$D$10)+('6a-EOCSCH_WtCalc'!EA64*'8-Matrices'!$F$12)</f>
        <v>176208.84000000003</v>
      </c>
      <c r="EG64" s="784">
        <f>(EB64*'8-Matrices'!$E$10)+('6a-EOCSCH_WtCalc'!EB64*'8-Matrices'!$F$12)</f>
        <v>129368.12000000001</v>
      </c>
      <c r="EH64" s="785">
        <f>(EC64*'8-Matrices'!$F$10)+('6a-EOCSCH_WtCalc'!EC64*'8-Matrices'!$F$12)</f>
        <v>137458.70000000001</v>
      </c>
    </row>
    <row r="65" spans="1:138" x14ac:dyDescent="0.3">
      <c r="A65" s="1433"/>
      <c r="C65" s="89"/>
      <c r="D65" s="1384" t="s">
        <v>50</v>
      </c>
      <c r="E65" s="1385"/>
      <c r="F65" s="90">
        <f>F64+F63+F62</f>
        <v>42843.948700000001</v>
      </c>
      <c r="G65" s="90">
        <f>G64+G63+G62</f>
        <v>16413</v>
      </c>
      <c r="H65" s="91">
        <f>H64+H63+H62</f>
        <v>9584.1</v>
      </c>
      <c r="I65" s="92"/>
      <c r="J65" s="93" t="s">
        <v>50</v>
      </c>
      <c r="K65" s="784">
        <f>K62+K63+K64</f>
        <v>8047256.8567290008</v>
      </c>
      <c r="L65" s="784">
        <f>L62+L63+L64</f>
        <v>6123857.7299999995</v>
      </c>
      <c r="M65" s="785">
        <f>M62+M63+M64</f>
        <v>6902453.7819999997</v>
      </c>
      <c r="N65" s="89"/>
      <c r="O65" s="1384" t="s">
        <v>50</v>
      </c>
      <c r="P65" s="1385"/>
      <c r="Q65" s="90">
        <f>Q64+Q63+Q62</f>
        <v>41188.0501</v>
      </c>
      <c r="R65" s="90">
        <f>R64+R63+R62</f>
        <v>16793.03</v>
      </c>
      <c r="S65" s="91">
        <f>S64+S63+S62</f>
        <v>10619.01</v>
      </c>
      <c r="T65" s="92"/>
      <c r="U65" s="93" t="s">
        <v>50</v>
      </c>
      <c r="V65" s="784">
        <f>V62+V63+V64</f>
        <v>7994516.2188670002</v>
      </c>
      <c r="W65" s="784">
        <f>W62+W63+W64</f>
        <v>6385506.3030999992</v>
      </c>
      <c r="X65" s="785">
        <f>X62+X63+X64</f>
        <v>8031900.8942</v>
      </c>
      <c r="Y65" s="83"/>
      <c r="Z65" s="1384" t="s">
        <v>50</v>
      </c>
      <c r="AA65" s="1385"/>
      <c r="AB65" s="90">
        <v>34572.04</v>
      </c>
      <c r="AC65" s="90">
        <v>17533.989999999998</v>
      </c>
      <c r="AD65" s="91">
        <v>14717</v>
      </c>
      <c r="AE65" s="83"/>
      <c r="AF65" s="93" t="s">
        <v>50</v>
      </c>
      <c r="AG65" s="784">
        <f>AG62+AG63+AG64</f>
        <v>6869484.3267999999</v>
      </c>
      <c r="AH65" s="784">
        <f>AH62+AH63+AH64</f>
        <v>6761131.2423</v>
      </c>
      <c r="AI65" s="785">
        <f>AI62+AI63+AI64</f>
        <v>11825329.74</v>
      </c>
      <c r="AK65" s="1384" t="s">
        <v>50</v>
      </c>
      <c r="AL65" s="1385"/>
      <c r="AM65" s="90">
        <f>AM64+AM63+AM62</f>
        <v>32365.999199999998</v>
      </c>
      <c r="AN65" s="90">
        <f>AN64+AN63+AN62</f>
        <v>17688.98</v>
      </c>
      <c r="AO65" s="91">
        <f>AO64+AO63+AO62</f>
        <v>16020</v>
      </c>
      <c r="AQ65" s="93" t="s">
        <v>50</v>
      </c>
      <c r="AR65" s="784">
        <f>AR62+AR63+AR64</f>
        <v>6339158.997064</v>
      </c>
      <c r="AS65" s="784">
        <f>AS62+AS63+AS64</f>
        <v>6887893.5949999997</v>
      </c>
      <c r="AT65" s="785">
        <f>AT62+AT63+AT64</f>
        <v>13075788.16</v>
      </c>
      <c r="AV65" s="1384" t="s">
        <v>50</v>
      </c>
      <c r="AW65" s="1385"/>
      <c r="AX65" s="90">
        <f>AX64+AX63+AX62</f>
        <v>31171.000700000001</v>
      </c>
      <c r="AY65" s="90">
        <f>AY64+AY63+AY62</f>
        <v>16092.98</v>
      </c>
      <c r="AZ65" s="91">
        <f>AZ64+AZ63+AZ62</f>
        <v>14535</v>
      </c>
      <c r="BB65" s="93" t="s">
        <v>50</v>
      </c>
      <c r="BC65" s="784">
        <f>BC62+BC63+BC64</f>
        <v>5936173.6175689995</v>
      </c>
      <c r="BD65" s="784">
        <f>BD62+BD63+BD64</f>
        <v>6274708.2145999996</v>
      </c>
      <c r="BE65" s="785">
        <f>BE62+BE63+BE64</f>
        <v>11686945.699999999</v>
      </c>
      <c r="BG65" s="1384" t="s">
        <v>50</v>
      </c>
      <c r="BH65" s="1385"/>
      <c r="BI65" s="90">
        <f>BI64+BI63+BI62</f>
        <v>29600.0219</v>
      </c>
      <c r="BJ65" s="90">
        <f>BJ64+BJ63+BJ62</f>
        <v>16475.010000000002</v>
      </c>
      <c r="BK65" s="91">
        <f>BK64+BK63+BK62</f>
        <v>15120</v>
      </c>
      <c r="BL65" s="52"/>
      <c r="BM65" s="93" t="s">
        <v>50</v>
      </c>
      <c r="BN65" s="784">
        <f>BN62+BN63+BN64</f>
        <v>5526913.3853729991</v>
      </c>
      <c r="BO65" s="784">
        <f>BO62+BO63+BO64</f>
        <v>6103701.0077</v>
      </c>
      <c r="BP65" s="785">
        <f>BP62+BP63+BP64</f>
        <v>10167496.959999999</v>
      </c>
      <c r="BQ65" s="52"/>
      <c r="BR65" s="1444" t="s">
        <v>50</v>
      </c>
      <c r="BS65" s="1445"/>
      <c r="BT65" s="94">
        <v>29815.010399999999</v>
      </c>
      <c r="BU65" s="94">
        <v>16284.98</v>
      </c>
      <c r="BV65" s="95">
        <v>14652.01</v>
      </c>
      <c r="BX65" s="93" t="s">
        <v>50</v>
      </c>
      <c r="BY65" s="784">
        <f>BY62+BY63+BY64</f>
        <v>5514659.4681679998</v>
      </c>
      <c r="BZ65" s="784">
        <f>BZ62+BZ63+BZ64</f>
        <v>5982339.6545999991</v>
      </c>
      <c r="CA65" s="785">
        <f>CA62+CA63+CA64</f>
        <v>9857082.9542000014</v>
      </c>
      <c r="CC65" s="1384" t="s">
        <v>50</v>
      </c>
      <c r="CD65" s="1385"/>
      <c r="CE65" s="90">
        <v>25923.100299999998</v>
      </c>
      <c r="CF65" s="90">
        <v>16109</v>
      </c>
      <c r="CG65" s="91">
        <v>15986.02</v>
      </c>
      <c r="CH65" s="52"/>
      <c r="CI65" s="93" t="s">
        <v>50</v>
      </c>
      <c r="CJ65" s="784">
        <f>CJ62+CJ63+CJ64</f>
        <v>4806718.2631009994</v>
      </c>
      <c r="CK65" s="784">
        <f>CK62+CK63+CK64</f>
        <v>5949924.2303999998</v>
      </c>
      <c r="CL65" s="785">
        <f>CL62+CL63+CL64</f>
        <v>10765488.988400001</v>
      </c>
      <c r="CN65" s="1384" t="s">
        <v>50</v>
      </c>
      <c r="CO65" s="1385"/>
      <c r="CP65" s="90">
        <f>SUM(CP62:CP64)</f>
        <v>27081.979500000001</v>
      </c>
      <c r="CQ65" s="90">
        <f>SUM(CQ62:CQ64)</f>
        <v>16541.050000000003</v>
      </c>
      <c r="CR65" s="91">
        <f>SUM(CR62:CR64)</f>
        <v>16505.989999999998</v>
      </c>
      <c r="CT65" s="93" t="s">
        <v>50</v>
      </c>
      <c r="CU65" s="784">
        <f>CU62+CU63+CU64</f>
        <v>5061061.6497649997</v>
      </c>
      <c r="CV65" s="784">
        <f>CV62+CV63+CV64</f>
        <v>6019484.0576999998</v>
      </c>
      <c r="CW65" s="785">
        <f>CW62+CW63+CW64</f>
        <v>11120132.445800001</v>
      </c>
      <c r="CY65" s="82">
        <v>4806718</v>
      </c>
      <c r="CZ65" s="82">
        <v>5949923</v>
      </c>
      <c r="DA65" s="82">
        <v>10765489</v>
      </c>
      <c r="DC65" s="1384" t="s">
        <v>50</v>
      </c>
      <c r="DD65" s="1385"/>
      <c r="DE65" s="90">
        <f>SUM(DE62:DE64)</f>
        <v>33809.989099999999</v>
      </c>
      <c r="DF65" s="90">
        <f>SUM(DF62:DF64)</f>
        <v>15606.11</v>
      </c>
      <c r="DG65" s="91">
        <f>SUM(DG62:DG64)</f>
        <v>16100.01</v>
      </c>
      <c r="DI65" s="93" t="s">
        <v>50</v>
      </c>
      <c r="DJ65" s="784">
        <f>DJ62+DJ63+DJ64</f>
        <v>6027677.4849970005</v>
      </c>
      <c r="DK65" s="784">
        <f>DK62+DK63+DK64</f>
        <v>5710740.9527000003</v>
      </c>
      <c r="DL65" s="785">
        <f>DL62+DL63+DL64</f>
        <v>10805688.074200002</v>
      </c>
      <c r="DN65" s="1384" t="s">
        <v>50</v>
      </c>
      <c r="DO65" s="1385"/>
      <c r="DP65" s="90">
        <v>35992.989399999999</v>
      </c>
      <c r="DQ65" s="90">
        <v>17795.97</v>
      </c>
      <c r="DR65" s="91">
        <v>15738.01</v>
      </c>
      <c r="DT65" s="93" t="s">
        <v>50</v>
      </c>
      <c r="DU65" s="784">
        <f>DU62+DU63+DU64</f>
        <v>6282943.1810979992</v>
      </c>
      <c r="DV65" s="784">
        <f>DV62+DV63+DV64</f>
        <v>6304094.7884999998</v>
      </c>
      <c r="DW65" s="785">
        <f>DW62+DW63+DW64</f>
        <v>10546054.114200002</v>
      </c>
      <c r="DY65" s="1384" t="s">
        <v>50</v>
      </c>
      <c r="DZ65" s="1385"/>
      <c r="EA65" s="90">
        <f>SUM(EA62:EA64)</f>
        <v>35969.080099999999</v>
      </c>
      <c r="EB65" s="90">
        <f>SUM(EB62:EB64)</f>
        <v>19932.07</v>
      </c>
      <c r="EC65" s="91">
        <f>SUM(EC62:EC64)</f>
        <v>14831</v>
      </c>
      <c r="EE65" s="93" t="s">
        <v>50</v>
      </c>
      <c r="EF65" s="784">
        <f>EF62+EF63+EF64</f>
        <v>6270172.678967</v>
      </c>
      <c r="EG65" s="784">
        <f>EG62+EG63+EG64</f>
        <v>7082943.5639000004</v>
      </c>
      <c r="EH65" s="785">
        <f>EH62+EH63+EH64</f>
        <v>10062738.26</v>
      </c>
    </row>
    <row r="66" spans="1:138" ht="15.75" thickBot="1" x14ac:dyDescent="0.35">
      <c r="A66" s="1434"/>
      <c r="C66" s="89"/>
      <c r="D66" s="96"/>
      <c r="E66" s="97"/>
      <c r="F66" s="98" t="s">
        <v>80</v>
      </c>
      <c r="G66" s="98"/>
      <c r="H66" s="99">
        <f>SUM(F65:H65)</f>
        <v>68841.048699999999</v>
      </c>
      <c r="I66" s="100"/>
      <c r="J66" s="793"/>
      <c r="K66" s="794" t="s">
        <v>81</v>
      </c>
      <c r="L66" s="786"/>
      <c r="M66" s="787">
        <f>SUM(K65:M65)</f>
        <v>21073568.368729003</v>
      </c>
      <c r="N66" s="89"/>
      <c r="O66" s="96"/>
      <c r="P66" s="97"/>
      <c r="Q66" s="98" t="s">
        <v>80</v>
      </c>
      <c r="R66" s="98"/>
      <c r="S66" s="99">
        <f>SUM(Q65:S65)</f>
        <v>68600.090100000001</v>
      </c>
      <c r="T66" s="100"/>
      <c r="U66" s="793"/>
      <c r="V66" s="794" t="s">
        <v>81</v>
      </c>
      <c r="W66" s="786"/>
      <c r="X66" s="787">
        <f>SUM(V65:X65)</f>
        <v>22411923.416166998</v>
      </c>
      <c r="Y66" s="101"/>
      <c r="Z66" s="96"/>
      <c r="AA66" s="97"/>
      <c r="AB66" s="98" t="s">
        <v>80</v>
      </c>
      <c r="AC66" s="98"/>
      <c r="AD66" s="99">
        <v>66823.03</v>
      </c>
      <c r="AE66" s="101"/>
      <c r="AF66" s="793"/>
      <c r="AG66" s="794" t="s">
        <v>81</v>
      </c>
      <c r="AH66" s="786"/>
      <c r="AI66" s="787">
        <f>SUM(AG65:AI65)</f>
        <v>25455945.309100002</v>
      </c>
      <c r="AK66" s="96"/>
      <c r="AL66" s="97"/>
      <c r="AM66" s="98" t="s">
        <v>80</v>
      </c>
      <c r="AN66" s="98"/>
      <c r="AO66" s="99">
        <f>SUM(AM65:AO65)</f>
        <v>66074.979200000002</v>
      </c>
      <c r="AQ66" s="793"/>
      <c r="AR66" s="794" t="s">
        <v>81</v>
      </c>
      <c r="AS66" s="786"/>
      <c r="AT66" s="787">
        <f>SUM(AR65:AT65)</f>
        <v>26302840.752064001</v>
      </c>
      <c r="AV66" s="96"/>
      <c r="AW66" s="97"/>
      <c r="AX66" s="98" t="s">
        <v>80</v>
      </c>
      <c r="AY66" s="98"/>
      <c r="AZ66" s="99">
        <f>SUM(AX65:AZ65)</f>
        <v>61798.9807</v>
      </c>
      <c r="BB66" s="793"/>
      <c r="BC66" s="794" t="s">
        <v>81</v>
      </c>
      <c r="BD66" s="786"/>
      <c r="BE66" s="787">
        <f>SUM(BC65:BE65)</f>
        <v>23897827.532168999</v>
      </c>
      <c r="BG66" s="96"/>
      <c r="BH66" s="97"/>
      <c r="BI66" s="98" t="s">
        <v>80</v>
      </c>
      <c r="BJ66" s="98"/>
      <c r="BK66" s="99">
        <f>SUM(BI65:BK65)</f>
        <v>61195.031900000002</v>
      </c>
      <c r="BL66" s="52"/>
      <c r="BM66" s="793"/>
      <c r="BN66" s="794" t="s">
        <v>81</v>
      </c>
      <c r="BO66" s="786"/>
      <c r="BP66" s="787">
        <f>SUM(BN65:BP65)</f>
        <v>21798111.353073001</v>
      </c>
      <c r="BQ66" s="52"/>
      <c r="BR66" s="102"/>
      <c r="BS66" s="103"/>
      <c r="BT66" s="104" t="s">
        <v>80</v>
      </c>
      <c r="BU66" s="104"/>
      <c r="BV66" s="105">
        <v>60752.000399999997</v>
      </c>
      <c r="BX66" s="793"/>
      <c r="BY66" s="794" t="s">
        <v>81</v>
      </c>
      <c r="BZ66" s="786"/>
      <c r="CA66" s="787">
        <f>SUM(BY65:CA65)</f>
        <v>21354082.076967999</v>
      </c>
      <c r="CC66" s="96"/>
      <c r="CD66" s="97"/>
      <c r="CE66" s="98" t="s">
        <v>80</v>
      </c>
      <c r="CF66" s="98"/>
      <c r="CG66" s="99">
        <v>58018.120299999995</v>
      </c>
      <c r="CH66" s="52"/>
      <c r="CI66" s="793"/>
      <c r="CJ66" s="794" t="s">
        <v>81</v>
      </c>
      <c r="CK66" s="786"/>
      <c r="CL66" s="787">
        <f>SUM(CJ65:CL65)</f>
        <v>21522131.481901001</v>
      </c>
      <c r="CN66" s="96"/>
      <c r="CO66" s="97"/>
      <c r="CP66" s="98" t="s">
        <v>80</v>
      </c>
      <c r="CQ66" s="98"/>
      <c r="CR66" s="99">
        <f>SUM(CP65:CR65)</f>
        <v>60129.019500000002</v>
      </c>
      <c r="CT66" s="793"/>
      <c r="CU66" s="794" t="s">
        <v>81</v>
      </c>
      <c r="CV66" s="786"/>
      <c r="CW66" s="787">
        <f>SUM(CU65:CW65)</f>
        <v>22200678.153264999</v>
      </c>
      <c r="CY66" s="82" t="s">
        <v>81</v>
      </c>
      <c r="CZ66" s="82"/>
      <c r="DA66" s="82">
        <v>21522130</v>
      </c>
      <c r="DC66" s="96"/>
      <c r="DD66" s="97"/>
      <c r="DE66" s="98" t="s">
        <v>80</v>
      </c>
      <c r="DF66" s="98"/>
      <c r="DG66" s="99">
        <f>SUM(DE65:DG65)</f>
        <v>65516.109100000001</v>
      </c>
      <c r="DI66" s="793"/>
      <c r="DJ66" s="794" t="s">
        <v>81</v>
      </c>
      <c r="DK66" s="786"/>
      <c r="DL66" s="787">
        <f>SUM(DJ65:DL65)</f>
        <v>22544106.511897005</v>
      </c>
      <c r="DN66" s="96"/>
      <c r="DO66" s="97"/>
      <c r="DP66" s="98" t="s">
        <v>80</v>
      </c>
      <c r="DQ66" s="98"/>
      <c r="DR66" s="99">
        <v>69526.969400000002</v>
      </c>
      <c r="DT66" s="793"/>
      <c r="DU66" s="794" t="s">
        <v>81</v>
      </c>
      <c r="DV66" s="786"/>
      <c r="DW66" s="787">
        <f>SUM(DU65:DW65)</f>
        <v>23133092.083797999</v>
      </c>
      <c r="DY66" s="96"/>
      <c r="DZ66" s="97"/>
      <c r="EA66" s="98" t="s">
        <v>80</v>
      </c>
      <c r="EB66" s="98"/>
      <c r="EC66" s="99">
        <f>SUM(EA65:EC65)</f>
        <v>70732.150099999999</v>
      </c>
      <c r="EE66" s="793"/>
      <c r="EF66" s="794" t="s">
        <v>81</v>
      </c>
      <c r="EG66" s="786"/>
      <c r="EH66" s="787">
        <f>SUM(EF65:EH65)</f>
        <v>23415854.502866998</v>
      </c>
    </row>
    <row r="67" spans="1:138" ht="16.5" thickBot="1" x14ac:dyDescent="0.35">
      <c r="J67" s="106"/>
      <c r="K67" s="106"/>
      <c r="L67" s="106"/>
      <c r="M67" s="106"/>
      <c r="U67" s="106"/>
      <c r="V67" s="106"/>
      <c r="W67" s="106"/>
      <c r="X67" s="106"/>
      <c r="Y67" s="106"/>
      <c r="AE67" s="106"/>
      <c r="AF67" s="106"/>
      <c r="AG67" s="106"/>
      <c r="AH67" s="106"/>
      <c r="AI67" s="106"/>
      <c r="AQ67" s="106"/>
      <c r="AR67" s="106"/>
      <c r="AS67" s="106"/>
      <c r="AT67" s="106"/>
      <c r="BB67" s="106"/>
      <c r="BC67" s="106"/>
      <c r="BD67" s="106"/>
      <c r="BE67" s="106"/>
      <c r="BL67" s="52"/>
      <c r="BM67" s="106"/>
      <c r="BN67" s="106"/>
      <c r="BO67" s="106"/>
      <c r="BP67" s="106"/>
      <c r="BQ67" s="52"/>
      <c r="BX67" s="106"/>
      <c r="BY67" s="106"/>
      <c r="BZ67" s="106"/>
      <c r="CA67" s="106"/>
      <c r="CH67" s="52"/>
      <c r="CI67" s="106"/>
      <c r="CJ67" s="106"/>
      <c r="CK67" s="106"/>
      <c r="CL67" s="106"/>
      <c r="CT67" s="106"/>
      <c r="CU67" s="106"/>
      <c r="CV67" s="106"/>
      <c r="CW67" s="106"/>
      <c r="CY67" s="109"/>
      <c r="CZ67" s="109"/>
      <c r="DA67" s="109"/>
      <c r="DI67" s="106"/>
      <c r="DJ67" s="106"/>
      <c r="DK67" s="106"/>
      <c r="DL67" s="106"/>
      <c r="DT67" s="106"/>
      <c r="DU67" s="106"/>
      <c r="DV67" s="106"/>
      <c r="DW67" s="106"/>
      <c r="EE67" s="106"/>
      <c r="EF67" s="106"/>
      <c r="EG67" s="106"/>
      <c r="EH67" s="106"/>
    </row>
    <row r="68" spans="1:138" ht="15.75" customHeight="1" x14ac:dyDescent="0.3">
      <c r="A68" s="1432" t="s">
        <v>88</v>
      </c>
      <c r="C68" s="57"/>
      <c r="D68" s="1386" t="s">
        <v>74</v>
      </c>
      <c r="E68" s="1387"/>
      <c r="F68" s="1378" t="s">
        <v>75</v>
      </c>
      <c r="G68" s="1379"/>
      <c r="H68" s="1380"/>
      <c r="I68" s="60"/>
      <c r="J68" s="788"/>
      <c r="K68" s="1381" t="s">
        <v>75</v>
      </c>
      <c r="L68" s="1382"/>
      <c r="M68" s="1383"/>
      <c r="N68" s="57"/>
      <c r="O68" s="1386" t="s">
        <v>74</v>
      </c>
      <c r="P68" s="1387"/>
      <c r="Q68" s="1378" t="s">
        <v>75</v>
      </c>
      <c r="R68" s="1379"/>
      <c r="S68" s="1380"/>
      <c r="T68" s="60"/>
      <c r="U68" s="788"/>
      <c r="V68" s="1381" t="s">
        <v>75</v>
      </c>
      <c r="W68" s="1382"/>
      <c r="X68" s="1383"/>
      <c r="Y68" s="61"/>
      <c r="Z68" s="110" t="s">
        <v>74</v>
      </c>
      <c r="AA68" s="111"/>
      <c r="AB68" s="1378" t="s">
        <v>75</v>
      </c>
      <c r="AC68" s="1379"/>
      <c r="AD68" s="1380"/>
      <c r="AE68" s="61"/>
      <c r="AF68" s="788"/>
      <c r="AG68" s="1381" t="s">
        <v>75</v>
      </c>
      <c r="AH68" s="1382"/>
      <c r="AI68" s="1383"/>
      <c r="AK68" s="110" t="s">
        <v>74</v>
      </c>
      <c r="AL68" s="111"/>
      <c r="AM68" s="1378" t="s">
        <v>75</v>
      </c>
      <c r="AN68" s="1379"/>
      <c r="AO68" s="1380"/>
      <c r="AQ68" s="788"/>
      <c r="AR68" s="1381" t="s">
        <v>75</v>
      </c>
      <c r="AS68" s="1382"/>
      <c r="AT68" s="1383"/>
      <c r="AV68" s="110" t="s">
        <v>74</v>
      </c>
      <c r="AW68" s="111"/>
      <c r="AX68" s="1378" t="s">
        <v>75</v>
      </c>
      <c r="AY68" s="1379"/>
      <c r="AZ68" s="1380"/>
      <c r="BB68" s="788"/>
      <c r="BC68" s="1381" t="s">
        <v>75</v>
      </c>
      <c r="BD68" s="1382"/>
      <c r="BE68" s="1383"/>
      <c r="BG68" s="110" t="s">
        <v>74</v>
      </c>
      <c r="BH68" s="111"/>
      <c r="BI68" s="1378" t="s">
        <v>75</v>
      </c>
      <c r="BJ68" s="1379"/>
      <c r="BK68" s="1380"/>
      <c r="BL68" s="52"/>
      <c r="BM68" s="788"/>
      <c r="BN68" s="1381" t="s">
        <v>75</v>
      </c>
      <c r="BO68" s="1382"/>
      <c r="BP68" s="1383"/>
      <c r="BQ68" s="52"/>
      <c r="BR68" s="112" t="s">
        <v>74</v>
      </c>
      <c r="BS68" s="113"/>
      <c r="BT68" s="1441" t="s">
        <v>75</v>
      </c>
      <c r="BU68" s="1442"/>
      <c r="BV68" s="1443"/>
      <c r="BX68" s="788"/>
      <c r="BY68" s="1381" t="s">
        <v>75</v>
      </c>
      <c r="BZ68" s="1382"/>
      <c r="CA68" s="1383"/>
      <c r="CC68" s="110" t="s">
        <v>74</v>
      </c>
      <c r="CD68" s="111"/>
      <c r="CE68" s="1378" t="s">
        <v>75</v>
      </c>
      <c r="CF68" s="1379"/>
      <c r="CG68" s="1380"/>
      <c r="CH68" s="52"/>
      <c r="CI68" s="788"/>
      <c r="CJ68" s="1381" t="s">
        <v>75</v>
      </c>
      <c r="CK68" s="1382"/>
      <c r="CL68" s="1383"/>
      <c r="CN68" s="110" t="s">
        <v>74</v>
      </c>
      <c r="CO68" s="111"/>
      <c r="CP68" s="1378" t="s">
        <v>75</v>
      </c>
      <c r="CQ68" s="1379"/>
      <c r="CR68" s="1380"/>
      <c r="CT68" s="788"/>
      <c r="CU68" s="1381" t="s">
        <v>75</v>
      </c>
      <c r="CV68" s="1382"/>
      <c r="CW68" s="1383"/>
      <c r="CY68" s="82" t="s">
        <v>75</v>
      </c>
      <c r="CZ68" s="82"/>
      <c r="DA68" s="82"/>
      <c r="DC68" s="110" t="s">
        <v>74</v>
      </c>
      <c r="DD68" s="111"/>
      <c r="DE68" s="1378" t="s">
        <v>75</v>
      </c>
      <c r="DF68" s="1379"/>
      <c r="DG68" s="1380"/>
      <c r="DI68" s="788"/>
      <c r="DJ68" s="1381" t="s">
        <v>75</v>
      </c>
      <c r="DK68" s="1382"/>
      <c r="DL68" s="1383"/>
      <c r="DN68" s="110" t="s">
        <v>74</v>
      </c>
      <c r="DO68" s="111"/>
      <c r="DP68" s="1378" t="s">
        <v>75</v>
      </c>
      <c r="DQ68" s="1379"/>
      <c r="DR68" s="1380"/>
      <c r="DT68" s="788"/>
      <c r="DU68" s="1381" t="s">
        <v>75</v>
      </c>
      <c r="DV68" s="1382"/>
      <c r="DW68" s="1383"/>
      <c r="DY68" s="110" t="s">
        <v>74</v>
      </c>
      <c r="DZ68" s="111"/>
      <c r="EA68" s="1378" t="s">
        <v>75</v>
      </c>
      <c r="EB68" s="1379"/>
      <c r="EC68" s="1380"/>
      <c r="EE68" s="788"/>
      <c r="EF68" s="1381" t="s">
        <v>75</v>
      </c>
      <c r="EG68" s="1382"/>
      <c r="EH68" s="1383"/>
    </row>
    <row r="69" spans="1:138" x14ac:dyDescent="0.3">
      <c r="A69" s="1433"/>
      <c r="C69" s="64"/>
      <c r="D69" s="1388" t="s">
        <v>74</v>
      </c>
      <c r="E69" s="1389"/>
      <c r="F69" s="118" t="s">
        <v>76</v>
      </c>
      <c r="G69" s="119" t="s">
        <v>77</v>
      </c>
      <c r="H69" s="120" t="s">
        <v>78</v>
      </c>
      <c r="I69" s="61"/>
      <c r="J69" s="789" t="s">
        <v>74</v>
      </c>
      <c r="K69" s="790" t="s">
        <v>76</v>
      </c>
      <c r="L69" s="791" t="s">
        <v>77</v>
      </c>
      <c r="M69" s="792" t="s">
        <v>78</v>
      </c>
      <c r="N69" s="64"/>
      <c r="O69" s="1388" t="s">
        <v>74</v>
      </c>
      <c r="P69" s="1389"/>
      <c r="Q69" s="118" t="s">
        <v>76</v>
      </c>
      <c r="R69" s="119" t="s">
        <v>77</v>
      </c>
      <c r="S69" s="120" t="s">
        <v>78</v>
      </c>
      <c r="T69" s="61"/>
      <c r="U69" s="789" t="s">
        <v>74</v>
      </c>
      <c r="V69" s="790" t="s">
        <v>76</v>
      </c>
      <c r="W69" s="791" t="s">
        <v>77</v>
      </c>
      <c r="X69" s="792" t="s">
        <v>78</v>
      </c>
      <c r="Y69" s="61"/>
      <c r="Z69" s="114" t="s">
        <v>74</v>
      </c>
      <c r="AA69" s="115"/>
      <c r="AB69" s="118" t="s">
        <v>76</v>
      </c>
      <c r="AC69" s="119" t="s">
        <v>77</v>
      </c>
      <c r="AD69" s="120" t="s">
        <v>78</v>
      </c>
      <c r="AE69" s="61"/>
      <c r="AF69" s="789" t="s">
        <v>74</v>
      </c>
      <c r="AG69" s="790" t="s">
        <v>76</v>
      </c>
      <c r="AH69" s="791" t="s">
        <v>77</v>
      </c>
      <c r="AI69" s="792" t="s">
        <v>78</v>
      </c>
      <c r="AK69" s="114" t="s">
        <v>74</v>
      </c>
      <c r="AL69" s="115"/>
      <c r="AM69" s="118" t="s">
        <v>76</v>
      </c>
      <c r="AN69" s="119" t="s">
        <v>77</v>
      </c>
      <c r="AO69" s="120" t="s">
        <v>78</v>
      </c>
      <c r="AQ69" s="789" t="s">
        <v>74</v>
      </c>
      <c r="AR69" s="790" t="s">
        <v>76</v>
      </c>
      <c r="AS69" s="791" t="s">
        <v>77</v>
      </c>
      <c r="AT69" s="792" t="s">
        <v>78</v>
      </c>
      <c r="AV69" s="114" t="s">
        <v>74</v>
      </c>
      <c r="AW69" s="115"/>
      <c r="AX69" s="118" t="s">
        <v>76</v>
      </c>
      <c r="AY69" s="119" t="s">
        <v>77</v>
      </c>
      <c r="AZ69" s="120" t="s">
        <v>78</v>
      </c>
      <c r="BB69" s="789" t="s">
        <v>74</v>
      </c>
      <c r="BC69" s="790" t="s">
        <v>76</v>
      </c>
      <c r="BD69" s="791" t="s">
        <v>77</v>
      </c>
      <c r="BE69" s="792" t="s">
        <v>78</v>
      </c>
      <c r="BG69" s="114" t="s">
        <v>74</v>
      </c>
      <c r="BH69" s="115"/>
      <c r="BI69" s="118" t="s">
        <v>76</v>
      </c>
      <c r="BJ69" s="119" t="s">
        <v>77</v>
      </c>
      <c r="BK69" s="120" t="s">
        <v>78</v>
      </c>
      <c r="BL69" s="52"/>
      <c r="BM69" s="789" t="s">
        <v>74</v>
      </c>
      <c r="BN69" s="790" t="s">
        <v>76</v>
      </c>
      <c r="BO69" s="791" t="s">
        <v>77</v>
      </c>
      <c r="BP69" s="792" t="s">
        <v>78</v>
      </c>
      <c r="BQ69" s="52"/>
      <c r="BR69" s="116" t="s">
        <v>74</v>
      </c>
      <c r="BS69" s="117"/>
      <c r="BT69" s="121" t="s">
        <v>76</v>
      </c>
      <c r="BU69" s="122" t="s">
        <v>77</v>
      </c>
      <c r="BV69" s="123" t="s">
        <v>78</v>
      </c>
      <c r="BX69" s="789" t="s">
        <v>74</v>
      </c>
      <c r="BY69" s="790" t="s">
        <v>76</v>
      </c>
      <c r="BZ69" s="791" t="s">
        <v>77</v>
      </c>
      <c r="CA69" s="792" t="s">
        <v>78</v>
      </c>
      <c r="CC69" s="114" t="s">
        <v>74</v>
      </c>
      <c r="CD69" s="115"/>
      <c r="CE69" s="118" t="s">
        <v>76</v>
      </c>
      <c r="CF69" s="119" t="s">
        <v>77</v>
      </c>
      <c r="CG69" s="120" t="s">
        <v>78</v>
      </c>
      <c r="CH69" s="52"/>
      <c r="CI69" s="789" t="s">
        <v>74</v>
      </c>
      <c r="CJ69" s="790" t="s">
        <v>76</v>
      </c>
      <c r="CK69" s="791" t="s">
        <v>77</v>
      </c>
      <c r="CL69" s="792" t="s">
        <v>78</v>
      </c>
      <c r="CN69" s="114" t="s">
        <v>74</v>
      </c>
      <c r="CO69" s="115"/>
      <c r="CP69" s="118" t="s">
        <v>76</v>
      </c>
      <c r="CQ69" s="119" t="s">
        <v>77</v>
      </c>
      <c r="CR69" s="120" t="s">
        <v>78</v>
      </c>
      <c r="CT69" s="789" t="s">
        <v>74</v>
      </c>
      <c r="CU69" s="790" t="s">
        <v>76</v>
      </c>
      <c r="CV69" s="791" t="s">
        <v>77</v>
      </c>
      <c r="CW69" s="792" t="s">
        <v>78</v>
      </c>
      <c r="CY69" s="82" t="s">
        <v>76</v>
      </c>
      <c r="CZ69" s="82" t="s">
        <v>77</v>
      </c>
      <c r="DA69" s="82" t="s">
        <v>78</v>
      </c>
      <c r="DC69" s="114" t="s">
        <v>74</v>
      </c>
      <c r="DD69" s="115"/>
      <c r="DE69" s="118" t="s">
        <v>76</v>
      </c>
      <c r="DF69" s="119" t="s">
        <v>77</v>
      </c>
      <c r="DG69" s="120" t="s">
        <v>78</v>
      </c>
      <c r="DI69" s="789" t="s">
        <v>74</v>
      </c>
      <c r="DJ69" s="790" t="s">
        <v>76</v>
      </c>
      <c r="DK69" s="791" t="s">
        <v>77</v>
      </c>
      <c r="DL69" s="792" t="s">
        <v>78</v>
      </c>
      <c r="DN69" s="114" t="s">
        <v>74</v>
      </c>
      <c r="DO69" s="115"/>
      <c r="DP69" s="118" t="s">
        <v>76</v>
      </c>
      <c r="DQ69" s="119" t="s">
        <v>77</v>
      </c>
      <c r="DR69" s="120" t="s">
        <v>78</v>
      </c>
      <c r="DT69" s="789" t="s">
        <v>74</v>
      </c>
      <c r="DU69" s="790" t="s">
        <v>76</v>
      </c>
      <c r="DV69" s="791" t="s">
        <v>77</v>
      </c>
      <c r="DW69" s="792" t="s">
        <v>78</v>
      </c>
      <c r="DY69" s="114" t="s">
        <v>74</v>
      </c>
      <c r="DZ69" s="115"/>
      <c r="EA69" s="118" t="s">
        <v>76</v>
      </c>
      <c r="EB69" s="119" t="s">
        <v>77</v>
      </c>
      <c r="EC69" s="120" t="s">
        <v>78</v>
      </c>
      <c r="EE69" s="789" t="s">
        <v>74</v>
      </c>
      <c r="EF69" s="790" t="s">
        <v>76</v>
      </c>
      <c r="EG69" s="791" t="s">
        <v>77</v>
      </c>
      <c r="EH69" s="792" t="s">
        <v>78</v>
      </c>
    </row>
    <row r="70" spans="1:138" x14ac:dyDescent="0.3">
      <c r="A70" s="1433"/>
      <c r="C70" s="75"/>
      <c r="D70" s="124">
        <v>1</v>
      </c>
      <c r="E70" s="87" t="s">
        <v>79</v>
      </c>
      <c r="F70" s="220">
        <v>31486.994200000001</v>
      </c>
      <c r="G70" s="220">
        <v>0</v>
      </c>
      <c r="H70" s="221">
        <v>0</v>
      </c>
      <c r="I70" s="80"/>
      <c r="J70" s="81">
        <v>1</v>
      </c>
      <c r="K70" s="784">
        <f>(F70*'8-Matrices'!$D$8)+('6a-EOCSCH_WtCalc'!F70*'8-Matrices'!$F$12)</f>
        <v>4838606.3987140004</v>
      </c>
      <c r="L70" s="784">
        <f>(G70*'8-Matrices'!$E$8)+('6a-EOCSCH_WtCalc'!G70*'8-Matrices'!$F$12)</f>
        <v>0</v>
      </c>
      <c r="M70" s="785">
        <f>(H70*'8-Matrices'!$F$8)+('6a-EOCSCH_WtCalc'!H70*'8-Matrices'!$F$12)</f>
        <v>0</v>
      </c>
      <c r="N70" s="75"/>
      <c r="O70" s="124">
        <v>1</v>
      </c>
      <c r="P70" s="87" t="s">
        <v>79</v>
      </c>
      <c r="Q70" s="78">
        <v>27286.9987</v>
      </c>
      <c r="R70" s="78">
        <v>0</v>
      </c>
      <c r="S70" s="79">
        <v>0</v>
      </c>
      <c r="T70" s="80"/>
      <c r="U70" s="81">
        <v>1</v>
      </c>
      <c r="V70" s="784">
        <f>(Q70*'8-Matrices'!$D$8)+('6a-EOCSCH_WtCalc'!Q70*'8-Matrices'!$F$12)</f>
        <v>4193193.0902290004</v>
      </c>
      <c r="W70" s="784">
        <f>(R70*'8-Matrices'!$E$8)+('6a-EOCSCH_WtCalc'!R70*'8-Matrices'!$F$12)</f>
        <v>0</v>
      </c>
      <c r="X70" s="785">
        <f>(S70*'8-Matrices'!$F$8)+('6a-EOCSCH_WtCalc'!S70*'8-Matrices'!$F$12)</f>
        <v>0</v>
      </c>
      <c r="Y70" s="83"/>
      <c r="Z70" s="124">
        <v>1</v>
      </c>
      <c r="AA70" s="87" t="s">
        <v>79</v>
      </c>
      <c r="AB70" s="78">
        <v>24711.000899999999</v>
      </c>
      <c r="AC70" s="78">
        <v>0</v>
      </c>
      <c r="AD70" s="79">
        <v>0</v>
      </c>
      <c r="AE70" s="83"/>
      <c r="AF70" s="81">
        <v>1</v>
      </c>
      <c r="AG70" s="784">
        <f>(AB70*'8-Matrices'!$D$8)+('6a-EOCSCH_WtCalc'!AB70*'8-Matrices'!$F$12)</f>
        <v>3797339.5083029997</v>
      </c>
      <c r="AH70" s="784">
        <f>(AC70*'8-Matrices'!$E$8)+('6a-EOCSCH_WtCalc'!AC70*'8-Matrices'!$F$12)</f>
        <v>0</v>
      </c>
      <c r="AI70" s="785">
        <f>(AD70*'8-Matrices'!$F$8)+('6a-EOCSCH_WtCalc'!AD70*'8-Matrices'!$F$12)</f>
        <v>0</v>
      </c>
      <c r="AK70" s="124">
        <v>1</v>
      </c>
      <c r="AL70" s="87" t="s">
        <v>79</v>
      </c>
      <c r="AM70" s="78">
        <v>28502.001199999999</v>
      </c>
      <c r="AN70" s="78">
        <v>0</v>
      </c>
      <c r="AO70" s="79">
        <v>0</v>
      </c>
      <c r="AQ70" s="81">
        <v>1</v>
      </c>
      <c r="AR70" s="784">
        <f>(AM70*'8-Matrices'!$D$8)+('6a-EOCSCH_WtCalc'!AM70*'8-Matrices'!$F$12)</f>
        <v>4379902.5244039996</v>
      </c>
      <c r="AS70" s="784">
        <f>(AN70*'8-Matrices'!$E$8)+('6a-EOCSCH_WtCalc'!AN70*'8-Matrices'!$F$12)</f>
        <v>0</v>
      </c>
      <c r="AT70" s="785">
        <f>(AO70*'8-Matrices'!$F$8)+('6a-EOCSCH_WtCalc'!AO70*'8-Matrices'!$F$12)</f>
        <v>0</v>
      </c>
      <c r="AV70" s="124">
        <v>1</v>
      </c>
      <c r="AW70" s="87" t="s">
        <v>79</v>
      </c>
      <c r="AX70" s="78">
        <v>27709.998500000002</v>
      </c>
      <c r="AY70" s="78">
        <v>0</v>
      </c>
      <c r="AZ70" s="78">
        <v>0</v>
      </c>
      <c r="BB70" s="81">
        <v>1</v>
      </c>
      <c r="BC70" s="784">
        <f>(AX70*'8-Matrices'!$D$8)+('6a-EOCSCH_WtCalc'!AX70*'8-Matrices'!$F$12)</f>
        <v>4258195.4694950003</v>
      </c>
      <c r="BD70" s="784">
        <f>(AY70*'8-Matrices'!$E$8)+('6a-EOCSCH_WtCalc'!AY70*'8-Matrices'!$F$12)</f>
        <v>0</v>
      </c>
      <c r="BE70" s="785">
        <f>(AZ70*'8-Matrices'!$F$8)+('6a-EOCSCH_WtCalc'!AZ70*'8-Matrices'!$F$12)</f>
        <v>0</v>
      </c>
      <c r="BG70" s="124">
        <v>1</v>
      </c>
      <c r="BH70" s="87" t="s">
        <v>79</v>
      </c>
      <c r="BI70" s="78">
        <v>26200.04</v>
      </c>
      <c r="BJ70" s="78">
        <v>0</v>
      </c>
      <c r="BK70" s="78">
        <v>0</v>
      </c>
      <c r="BL70" s="52"/>
      <c r="BM70" s="81">
        <v>1</v>
      </c>
      <c r="BN70" s="784">
        <f>(BI70*'8-Matrices'!$D$8)+('6a-EOCSCH_WtCalc'!BI70*'8-Matrices'!$F$12)</f>
        <v>4026160.1468000002</v>
      </c>
      <c r="BO70" s="784">
        <f>(BJ70*'8-Matrices'!$E$8)+('6a-EOCSCH_WtCalc'!BJ70*'8-Matrices'!$F$12)</f>
        <v>0</v>
      </c>
      <c r="BP70" s="785">
        <f>(BK70*'8-Matrices'!$F$8)+('6a-EOCSCH_WtCalc'!BK70*'8-Matrices'!$F$12)</f>
        <v>0</v>
      </c>
      <c r="BQ70" s="52"/>
      <c r="BR70" s="125">
        <v>1</v>
      </c>
      <c r="BS70" s="88" t="s">
        <v>79</v>
      </c>
      <c r="BT70" s="86">
        <v>24553</v>
      </c>
      <c r="BU70" s="86">
        <v>0</v>
      </c>
      <c r="BV70" s="86">
        <v>0</v>
      </c>
      <c r="BX70" s="81">
        <v>1</v>
      </c>
      <c r="BY70" s="784">
        <f>(BT70*'8-Matrices'!$D$8)+('6a-EOCSCH_WtCalc'!BT70*'8-Matrices'!$F$12)</f>
        <v>3773059.51</v>
      </c>
      <c r="BZ70" s="784">
        <f>(BU70*'8-Matrices'!$E$8)+('6a-EOCSCH_WtCalc'!BU70*'8-Matrices'!$F$12)</f>
        <v>0</v>
      </c>
      <c r="CA70" s="785">
        <f>(BV70*'8-Matrices'!$F$8)+('6a-EOCSCH_WtCalc'!BV70*'8-Matrices'!$F$12)</f>
        <v>0</v>
      </c>
      <c r="CC70" s="124">
        <v>1</v>
      </c>
      <c r="CD70" s="87" t="s">
        <v>79</v>
      </c>
      <c r="CE70" s="78">
        <v>18125</v>
      </c>
      <c r="CF70" s="78">
        <v>0</v>
      </c>
      <c r="CG70" s="78">
        <v>0</v>
      </c>
      <c r="CH70" s="52"/>
      <c r="CI70" s="81">
        <v>1</v>
      </c>
      <c r="CJ70" s="784">
        <f>(CE70*'8-Matrices'!$D$8)+('6a-EOCSCH_WtCalc'!CE70*'8-Matrices'!$F$12)</f>
        <v>2785268.75</v>
      </c>
      <c r="CK70" s="784">
        <f>(CF70*'8-Matrices'!$E$8)+('6a-EOCSCH_WtCalc'!CF70*'8-Matrices'!$F$12)</f>
        <v>0</v>
      </c>
      <c r="CL70" s="785">
        <f>(CG70*'8-Matrices'!$F$8)+('6a-EOCSCH_WtCalc'!CG70*'8-Matrices'!$F$12)</f>
        <v>0</v>
      </c>
      <c r="CN70" s="124">
        <v>1</v>
      </c>
      <c r="CO70" s="87" t="s">
        <v>79</v>
      </c>
      <c r="CP70" s="78">
        <v>18430</v>
      </c>
      <c r="CQ70" s="78">
        <v>0</v>
      </c>
      <c r="CR70" s="78">
        <v>0</v>
      </c>
      <c r="CT70" s="81">
        <v>1</v>
      </c>
      <c r="CU70" s="784">
        <f>(CP70*'8-Matrices'!$D$8)+('6a-EOCSCH_WtCalc'!CP70*'8-Matrices'!$F$12)</f>
        <v>2832138.1</v>
      </c>
      <c r="CV70" s="784">
        <f>(CQ70*'8-Matrices'!$E$8)+('6a-EOCSCH_WtCalc'!CQ70*'8-Matrices'!$F$12)</f>
        <v>0</v>
      </c>
      <c r="CW70" s="785">
        <f>(CR70*'8-Matrices'!$F$8)+('6a-EOCSCH_WtCalc'!CR70*'8-Matrices'!$F$12)</f>
        <v>0</v>
      </c>
      <c r="CY70" s="82">
        <v>2785269</v>
      </c>
      <c r="CZ70" s="82">
        <v>0</v>
      </c>
      <c r="DA70" s="82">
        <v>0</v>
      </c>
      <c r="DC70" s="124">
        <v>1</v>
      </c>
      <c r="DD70" s="87" t="s">
        <v>79</v>
      </c>
      <c r="DE70" s="78">
        <v>21439</v>
      </c>
      <c r="DF70" s="78">
        <v>0</v>
      </c>
      <c r="DG70" s="78">
        <v>0</v>
      </c>
      <c r="DI70" s="81">
        <v>1</v>
      </c>
      <c r="DJ70" s="784">
        <f>(DE70*'8-Matrices'!$D$8)+('6a-EOCSCH_WtCalc'!DE70*'8-Matrices'!$F$12)</f>
        <v>3294531.1300000004</v>
      </c>
      <c r="DK70" s="784">
        <f>(DF70*'8-Matrices'!$E$8)+('6a-EOCSCH_WtCalc'!DF70*'8-Matrices'!$F$12)</f>
        <v>0</v>
      </c>
      <c r="DL70" s="785">
        <f>(DG70*'8-Matrices'!$F$8)+('6a-EOCSCH_WtCalc'!DG70*'8-Matrices'!$F$12)</f>
        <v>0</v>
      </c>
      <c r="DN70" s="124">
        <v>1</v>
      </c>
      <c r="DO70" s="87" t="s">
        <v>79</v>
      </c>
      <c r="DP70" s="78">
        <v>21537</v>
      </c>
      <c r="DQ70" s="78">
        <v>0</v>
      </c>
      <c r="DR70" s="78">
        <v>0</v>
      </c>
      <c r="DT70" s="81">
        <v>1</v>
      </c>
      <c r="DU70" s="784">
        <f>(DP70*'8-Matrices'!$D$8)+('6a-EOCSCH_WtCalc'!DP70*'8-Matrices'!$F$12)</f>
        <v>3309590.79</v>
      </c>
      <c r="DV70" s="784">
        <f>(DQ70*'8-Matrices'!$E$8)+('6a-EOCSCH_WtCalc'!DQ70*'8-Matrices'!$F$12)</f>
        <v>0</v>
      </c>
      <c r="DW70" s="785">
        <f>(DR70*'8-Matrices'!$F$8)+('6a-EOCSCH_WtCalc'!DR70*'8-Matrices'!$F$12)</f>
        <v>0</v>
      </c>
      <c r="DY70" s="124">
        <v>1</v>
      </c>
      <c r="DZ70" s="87" t="s">
        <v>79</v>
      </c>
      <c r="EA70" s="78">
        <f>'7a-EOCSCH_RawData'!$E$26</f>
        <v>21664</v>
      </c>
      <c r="EB70" s="78">
        <f>'7a-EOCSCH_RawData'!$F$26</f>
        <v>0</v>
      </c>
      <c r="EC70" s="78">
        <f>'7a-EOCSCH_RawData'!$G$26</f>
        <v>0</v>
      </c>
      <c r="EE70" s="81">
        <v>1</v>
      </c>
      <c r="EF70" s="784">
        <f>(EA70*'8-Matrices'!$D$8)+('6a-EOCSCH_WtCalc'!EA70*'8-Matrices'!$F$12)</f>
        <v>3329106.8800000004</v>
      </c>
      <c r="EG70" s="784">
        <f>(EB70*'8-Matrices'!$E$8)+('6a-EOCSCH_WtCalc'!EB70*'8-Matrices'!$F$12)</f>
        <v>0</v>
      </c>
      <c r="EH70" s="785">
        <f>(EC70*'8-Matrices'!$F$8)+('6a-EOCSCH_WtCalc'!EC70*'8-Matrices'!$F$12)</f>
        <v>0</v>
      </c>
    </row>
    <row r="71" spans="1:138" x14ac:dyDescent="0.3">
      <c r="A71" s="1433"/>
      <c r="C71" s="75"/>
      <c r="D71" s="124">
        <v>2</v>
      </c>
      <c r="E71" s="87" t="s">
        <v>79</v>
      </c>
      <c r="F71" s="220">
        <v>12138.97</v>
      </c>
      <c r="G71" s="220">
        <v>0</v>
      </c>
      <c r="H71" s="221">
        <v>0</v>
      </c>
      <c r="I71" s="80"/>
      <c r="J71" s="81">
        <v>2</v>
      </c>
      <c r="K71" s="784">
        <f>(F71*'8-Matrices'!$D$9)+('6a-EOCSCH_WtCalc'!F71*'8-Matrices'!$F$12)</f>
        <v>2664868.0840999996</v>
      </c>
      <c r="L71" s="784">
        <f>(G71*'8-Matrices'!$E$9)+('6a-EOCSCH_WtCalc'!G71*'8-Matrices'!$F$12)</f>
        <v>0</v>
      </c>
      <c r="M71" s="785">
        <f>(H71*'8-Matrices'!$F$9)+('6a-EOCSCH_WtCalc'!H71*'8-Matrices'!$F$12)</f>
        <v>0</v>
      </c>
      <c r="N71" s="75"/>
      <c r="O71" s="124">
        <v>2</v>
      </c>
      <c r="P71" s="87" t="s">
        <v>79</v>
      </c>
      <c r="Q71" s="78">
        <v>10824</v>
      </c>
      <c r="R71" s="78">
        <v>0</v>
      </c>
      <c r="S71" s="79">
        <v>0</v>
      </c>
      <c r="T71" s="80"/>
      <c r="U71" s="81">
        <v>2</v>
      </c>
      <c r="V71" s="784">
        <f>(Q71*'8-Matrices'!$D$9)+('6a-EOCSCH_WtCalc'!Q71*'8-Matrices'!$F$12)</f>
        <v>2376192.7199999997</v>
      </c>
      <c r="W71" s="784">
        <f>(R71*'8-Matrices'!$E$9)+('6a-EOCSCH_WtCalc'!R71*'8-Matrices'!$F$12)</f>
        <v>0</v>
      </c>
      <c r="X71" s="785">
        <f>(S71*'8-Matrices'!$F$9)+('6a-EOCSCH_WtCalc'!S71*'8-Matrices'!$F$12)</f>
        <v>0</v>
      </c>
      <c r="Y71" s="83"/>
      <c r="Z71" s="124">
        <v>2</v>
      </c>
      <c r="AA71" s="87" t="s">
        <v>79</v>
      </c>
      <c r="AB71" s="78">
        <v>10138.89</v>
      </c>
      <c r="AC71" s="78">
        <v>0</v>
      </c>
      <c r="AD71" s="79">
        <v>0</v>
      </c>
      <c r="AE71" s="83"/>
      <c r="AF71" s="81">
        <v>2</v>
      </c>
      <c r="AG71" s="784">
        <f>(AB71*'8-Matrices'!$D$9)+('6a-EOCSCH_WtCalc'!AB71*'8-Matrices'!$F$12)</f>
        <v>2225790.5216999999</v>
      </c>
      <c r="AH71" s="784">
        <f>(AC71*'8-Matrices'!$E$9)+('6a-EOCSCH_WtCalc'!AC71*'8-Matrices'!$F$12)</f>
        <v>0</v>
      </c>
      <c r="AI71" s="785">
        <f>(AD71*'8-Matrices'!$F$9)+('6a-EOCSCH_WtCalc'!AD71*'8-Matrices'!$F$12)</f>
        <v>0</v>
      </c>
      <c r="AK71" s="124">
        <v>2</v>
      </c>
      <c r="AL71" s="87" t="s">
        <v>79</v>
      </c>
      <c r="AM71" s="78">
        <v>11039</v>
      </c>
      <c r="AN71" s="78">
        <v>0</v>
      </c>
      <c r="AO71" s="79">
        <v>0</v>
      </c>
      <c r="AQ71" s="81">
        <v>2</v>
      </c>
      <c r="AR71" s="784">
        <f>(AM71*'8-Matrices'!$D$9)+('6a-EOCSCH_WtCalc'!AM71*'8-Matrices'!$F$12)</f>
        <v>2423391.67</v>
      </c>
      <c r="AS71" s="784">
        <f>(AN71*'8-Matrices'!$E$9)+('6a-EOCSCH_WtCalc'!AN71*'8-Matrices'!$F$12)</f>
        <v>0</v>
      </c>
      <c r="AT71" s="785">
        <f>(AO71*'8-Matrices'!$F$9)+('6a-EOCSCH_WtCalc'!AO71*'8-Matrices'!$F$12)</f>
        <v>0</v>
      </c>
      <c r="AV71" s="124">
        <v>2</v>
      </c>
      <c r="AW71" s="87" t="s">
        <v>79</v>
      </c>
      <c r="AX71" s="78">
        <v>10515.04</v>
      </c>
      <c r="AY71" s="78">
        <v>0</v>
      </c>
      <c r="AZ71" s="78">
        <v>0</v>
      </c>
      <c r="BB71" s="81">
        <v>2</v>
      </c>
      <c r="BC71" s="784">
        <f>(AX71*'8-Matrices'!$D$9)+('6a-EOCSCH_WtCalc'!AX71*'8-Matrices'!$F$12)</f>
        <v>2308366.7312000003</v>
      </c>
      <c r="BD71" s="784">
        <f>(AY71*'8-Matrices'!$E$9)+('6a-EOCSCH_WtCalc'!AY71*'8-Matrices'!$F$12)</f>
        <v>0</v>
      </c>
      <c r="BE71" s="785">
        <f>(AZ71*'8-Matrices'!$F$9)+('6a-EOCSCH_WtCalc'!AZ71*'8-Matrices'!$F$12)</f>
        <v>0</v>
      </c>
      <c r="BG71" s="124">
        <v>2</v>
      </c>
      <c r="BH71" s="87" t="s">
        <v>79</v>
      </c>
      <c r="BI71" s="78">
        <v>9154.9699999999993</v>
      </c>
      <c r="BJ71" s="78">
        <v>0</v>
      </c>
      <c r="BK71" s="78">
        <v>0</v>
      </c>
      <c r="BL71" s="52"/>
      <c r="BM71" s="81">
        <v>2</v>
      </c>
      <c r="BN71" s="784">
        <f>(BI71*'8-Matrices'!$D$9)+('6a-EOCSCH_WtCalc'!BI71*'8-Matrices'!$F$12)</f>
        <v>2009790.5640999996</v>
      </c>
      <c r="BO71" s="784">
        <f>(BJ71*'8-Matrices'!$E$9)+('6a-EOCSCH_WtCalc'!BJ71*'8-Matrices'!$F$12)</f>
        <v>0</v>
      </c>
      <c r="BP71" s="785">
        <f>(BK71*'8-Matrices'!$F$9)+('6a-EOCSCH_WtCalc'!BK71*'8-Matrices'!$F$12)</f>
        <v>0</v>
      </c>
      <c r="BQ71" s="52"/>
      <c r="BR71" s="125">
        <v>2</v>
      </c>
      <c r="BS71" s="88" t="s">
        <v>79</v>
      </c>
      <c r="BT71" s="86">
        <v>8035.02</v>
      </c>
      <c r="BU71" s="86">
        <v>0</v>
      </c>
      <c r="BV71" s="86">
        <v>0</v>
      </c>
      <c r="BX71" s="81">
        <v>2</v>
      </c>
      <c r="BY71" s="784">
        <f>(BT71*'8-Matrices'!$D$9)+('6a-EOCSCH_WtCalc'!BT71*'8-Matrices'!$F$12)</f>
        <v>1763927.9405999999</v>
      </c>
      <c r="BZ71" s="784">
        <f>(BU71*'8-Matrices'!$E$9)+('6a-EOCSCH_WtCalc'!BU71*'8-Matrices'!$F$12)</f>
        <v>0</v>
      </c>
      <c r="CA71" s="785">
        <f>(BV71*'8-Matrices'!$F$9)+('6a-EOCSCH_WtCalc'!BV71*'8-Matrices'!$F$12)</f>
        <v>0</v>
      </c>
      <c r="CC71" s="124">
        <v>2</v>
      </c>
      <c r="CD71" s="87" t="s">
        <v>79</v>
      </c>
      <c r="CE71" s="78">
        <v>4613.9799999999996</v>
      </c>
      <c r="CF71" s="78">
        <v>0</v>
      </c>
      <c r="CG71" s="78">
        <v>0</v>
      </c>
      <c r="CH71" s="52"/>
      <c r="CI71" s="81">
        <v>2</v>
      </c>
      <c r="CJ71" s="784">
        <f>(CE71*'8-Matrices'!$D$9)+('6a-EOCSCH_WtCalc'!CE71*'8-Matrices'!$F$12)</f>
        <v>1012907.0293999999</v>
      </c>
      <c r="CK71" s="784">
        <f>(CF71*'8-Matrices'!$E$9)+('6a-EOCSCH_WtCalc'!CF71*'8-Matrices'!$F$12)</f>
        <v>0</v>
      </c>
      <c r="CL71" s="785">
        <f>(CG71*'8-Matrices'!$F$9)+('6a-EOCSCH_WtCalc'!CG71*'8-Matrices'!$F$12)</f>
        <v>0</v>
      </c>
      <c r="CN71" s="124">
        <v>2</v>
      </c>
      <c r="CO71" s="87" t="s">
        <v>79</v>
      </c>
      <c r="CP71" s="78">
        <v>5740.04</v>
      </c>
      <c r="CQ71" s="78">
        <v>0</v>
      </c>
      <c r="CR71" s="78">
        <v>0</v>
      </c>
      <c r="CT71" s="81">
        <v>2</v>
      </c>
      <c r="CU71" s="784">
        <f>(CP71*'8-Matrices'!$D$9)+('6a-EOCSCH_WtCalc'!CP71*'8-Matrices'!$F$12)</f>
        <v>1260110.9811999998</v>
      </c>
      <c r="CV71" s="784">
        <f>(CQ71*'8-Matrices'!$E$9)+('6a-EOCSCH_WtCalc'!CQ71*'8-Matrices'!$F$12)</f>
        <v>0</v>
      </c>
      <c r="CW71" s="785">
        <f>(CR71*'8-Matrices'!$F$9)+('6a-EOCSCH_WtCalc'!CR71*'8-Matrices'!$F$12)</f>
        <v>0</v>
      </c>
      <c r="CY71" s="82">
        <v>1012907</v>
      </c>
      <c r="CZ71" s="82">
        <v>0</v>
      </c>
      <c r="DA71" s="82">
        <v>0</v>
      </c>
      <c r="DC71" s="124">
        <v>2</v>
      </c>
      <c r="DD71" s="87" t="s">
        <v>79</v>
      </c>
      <c r="DE71" s="78">
        <v>8089.98</v>
      </c>
      <c r="DF71" s="78">
        <v>0</v>
      </c>
      <c r="DG71" s="78">
        <v>0</v>
      </c>
      <c r="DI71" s="81">
        <v>2</v>
      </c>
      <c r="DJ71" s="784">
        <f>(DE71*'8-Matrices'!$D$9)+('6a-EOCSCH_WtCalc'!DE71*'8-Matrices'!$F$12)</f>
        <v>1775993.3093999997</v>
      </c>
      <c r="DK71" s="784">
        <f>(DF71*'8-Matrices'!$E$9)+('6a-EOCSCH_WtCalc'!DF71*'8-Matrices'!$F$12)</f>
        <v>0</v>
      </c>
      <c r="DL71" s="785">
        <f>(DG71*'8-Matrices'!$F$9)+('6a-EOCSCH_WtCalc'!DG71*'8-Matrices'!$F$12)</f>
        <v>0</v>
      </c>
      <c r="DN71" s="124">
        <v>2</v>
      </c>
      <c r="DO71" s="87" t="s">
        <v>79</v>
      </c>
      <c r="DP71" s="78">
        <v>8111</v>
      </c>
      <c r="DQ71" s="78">
        <v>0</v>
      </c>
      <c r="DR71" s="78">
        <v>0</v>
      </c>
      <c r="DT71" s="81">
        <v>2</v>
      </c>
      <c r="DU71" s="784">
        <f>(DP71*'8-Matrices'!$D$9)+('6a-EOCSCH_WtCalc'!DP71*'8-Matrices'!$F$12)</f>
        <v>1780607.8299999998</v>
      </c>
      <c r="DV71" s="784">
        <f>(DQ71*'8-Matrices'!$E$9)+('6a-EOCSCH_WtCalc'!DQ71*'8-Matrices'!$F$12)</f>
        <v>0</v>
      </c>
      <c r="DW71" s="785">
        <f>(DR71*'8-Matrices'!$F$9)+('6a-EOCSCH_WtCalc'!DR71*'8-Matrices'!$F$12)</f>
        <v>0</v>
      </c>
      <c r="DY71" s="124">
        <v>2</v>
      </c>
      <c r="DZ71" s="87" t="s">
        <v>79</v>
      </c>
      <c r="EA71" s="78">
        <f>'7a-EOCSCH_RawData'!$E$27</f>
        <v>8668</v>
      </c>
      <c r="EB71" s="78">
        <f>'7a-EOCSCH_RawData'!$F$27</f>
        <v>0</v>
      </c>
      <c r="EC71" s="78">
        <f>'7a-EOCSCH_RawData'!$G$27</f>
        <v>0</v>
      </c>
      <c r="EE71" s="81">
        <v>2</v>
      </c>
      <c r="EF71" s="784">
        <f>(EA71*'8-Matrices'!$D$9)+('6a-EOCSCH_WtCalc'!EA71*'8-Matrices'!$F$12)</f>
        <v>1902886.0399999998</v>
      </c>
      <c r="EG71" s="784">
        <f>(EB71*'8-Matrices'!$E$9)+('6a-EOCSCH_WtCalc'!EB71*'8-Matrices'!$F$12)</f>
        <v>0</v>
      </c>
      <c r="EH71" s="785">
        <f>(EC71*'8-Matrices'!$F$9)+('6a-EOCSCH_WtCalc'!EC71*'8-Matrices'!$F$12)</f>
        <v>0</v>
      </c>
    </row>
    <row r="72" spans="1:138" x14ac:dyDescent="0.3">
      <c r="A72" s="1433"/>
      <c r="C72" s="75"/>
      <c r="D72" s="124">
        <v>3</v>
      </c>
      <c r="E72" s="87" t="s">
        <v>79</v>
      </c>
      <c r="F72" s="220">
        <v>14722</v>
      </c>
      <c r="G72" s="220">
        <v>0</v>
      </c>
      <c r="H72" s="221">
        <v>0</v>
      </c>
      <c r="I72" s="80"/>
      <c r="J72" s="81">
        <v>3</v>
      </c>
      <c r="K72" s="784">
        <f>(F72*'8-Matrices'!$D$10)+('6a-EOCSCH_WtCalc'!F72*'8-Matrices'!$F$12)</f>
        <v>5027415.78</v>
      </c>
      <c r="L72" s="784">
        <f>(G72*'8-Matrices'!$E$10)+('6a-EOCSCH_WtCalc'!G72*'8-Matrices'!$F$12)</f>
        <v>0</v>
      </c>
      <c r="M72" s="785">
        <f>(H72*'8-Matrices'!$F$10)+('6a-EOCSCH_WtCalc'!H72*'8-Matrices'!$F$12)</f>
        <v>0</v>
      </c>
      <c r="N72" s="75"/>
      <c r="O72" s="124">
        <v>3</v>
      </c>
      <c r="P72" s="87" t="s">
        <v>79</v>
      </c>
      <c r="Q72" s="78">
        <v>11365</v>
      </c>
      <c r="R72" s="78">
        <v>0</v>
      </c>
      <c r="S72" s="79">
        <v>0</v>
      </c>
      <c r="T72" s="80"/>
      <c r="U72" s="81">
        <v>3</v>
      </c>
      <c r="V72" s="784">
        <f>(Q72*'8-Matrices'!$D$10)+('6a-EOCSCH_WtCalc'!Q72*'8-Matrices'!$F$12)</f>
        <v>3881033.8500000006</v>
      </c>
      <c r="W72" s="784">
        <f>(R72*'8-Matrices'!$E$10)+('6a-EOCSCH_WtCalc'!R72*'8-Matrices'!$F$12)</f>
        <v>0</v>
      </c>
      <c r="X72" s="785">
        <f>(S72*'8-Matrices'!$F$10)+('6a-EOCSCH_WtCalc'!S72*'8-Matrices'!$F$12)</f>
        <v>0</v>
      </c>
      <c r="Y72" s="83"/>
      <c r="Z72" s="124">
        <v>3</v>
      </c>
      <c r="AA72" s="87" t="s">
        <v>79</v>
      </c>
      <c r="AB72" s="78">
        <v>9149.5</v>
      </c>
      <c r="AC72" s="78">
        <v>0</v>
      </c>
      <c r="AD72" s="79">
        <v>0</v>
      </c>
      <c r="AE72" s="83"/>
      <c r="AF72" s="81">
        <v>3</v>
      </c>
      <c r="AG72" s="784">
        <f>(AB72*'8-Matrices'!$D$10)+('6a-EOCSCH_WtCalc'!AB72*'8-Matrices'!$F$12)</f>
        <v>3124462.7550000004</v>
      </c>
      <c r="AH72" s="784">
        <f>(AC72*'8-Matrices'!$E$10)+('6a-EOCSCH_WtCalc'!AC72*'8-Matrices'!$F$12)</f>
        <v>0</v>
      </c>
      <c r="AI72" s="785">
        <f>(AD72*'8-Matrices'!$F$10)+('6a-EOCSCH_WtCalc'!AD72*'8-Matrices'!$F$12)</f>
        <v>0</v>
      </c>
      <c r="AK72" s="124">
        <v>3</v>
      </c>
      <c r="AL72" s="87" t="s">
        <v>79</v>
      </c>
      <c r="AM72" s="78">
        <v>8669</v>
      </c>
      <c r="AN72" s="78">
        <v>0</v>
      </c>
      <c r="AO72" s="79">
        <v>0</v>
      </c>
      <c r="AQ72" s="81">
        <v>3</v>
      </c>
      <c r="AR72" s="784">
        <f>(AM72*'8-Matrices'!$D$10)+('6a-EOCSCH_WtCalc'!AM72*'8-Matrices'!$F$12)</f>
        <v>2960376.81</v>
      </c>
      <c r="AS72" s="784">
        <f>(AN72*'8-Matrices'!$E$10)+('6a-EOCSCH_WtCalc'!AN72*'8-Matrices'!$F$12)</f>
        <v>0</v>
      </c>
      <c r="AT72" s="785">
        <f>(AO72*'8-Matrices'!$F$10)+('6a-EOCSCH_WtCalc'!AO72*'8-Matrices'!$F$12)</f>
        <v>0</v>
      </c>
      <c r="AV72" s="124">
        <v>3</v>
      </c>
      <c r="AW72" s="87" t="s">
        <v>79</v>
      </c>
      <c r="AX72" s="78">
        <v>8538.5300000000007</v>
      </c>
      <c r="AY72" s="78">
        <v>0</v>
      </c>
      <c r="AZ72" s="78">
        <v>0</v>
      </c>
      <c r="BB72" s="81">
        <v>3</v>
      </c>
      <c r="BC72" s="784">
        <f>(AX72*'8-Matrices'!$D$10)+('6a-EOCSCH_WtCalc'!AX72*'8-Matrices'!$F$12)</f>
        <v>2915822.6097000004</v>
      </c>
      <c r="BD72" s="784">
        <f>(AY72*'8-Matrices'!$E$10)+('6a-EOCSCH_WtCalc'!AY72*'8-Matrices'!$F$12)</f>
        <v>0</v>
      </c>
      <c r="BE72" s="785">
        <f>(AZ72*'8-Matrices'!$F$10)+('6a-EOCSCH_WtCalc'!AZ72*'8-Matrices'!$F$12)</f>
        <v>0</v>
      </c>
      <c r="BG72" s="124">
        <v>3</v>
      </c>
      <c r="BH72" s="87" t="s">
        <v>79</v>
      </c>
      <c r="BI72" s="78">
        <v>7950</v>
      </c>
      <c r="BJ72" s="78">
        <v>0</v>
      </c>
      <c r="BK72" s="78">
        <v>0</v>
      </c>
      <c r="BL72" s="52"/>
      <c r="BM72" s="81">
        <v>3</v>
      </c>
      <c r="BN72" s="784">
        <f>(BI72*'8-Matrices'!$D$10)+('6a-EOCSCH_WtCalc'!BI72*'8-Matrices'!$F$12)</f>
        <v>2714845.5</v>
      </c>
      <c r="BO72" s="784">
        <f>(BJ72*'8-Matrices'!$E$10)+('6a-EOCSCH_WtCalc'!BJ72*'8-Matrices'!$F$12)</f>
        <v>0</v>
      </c>
      <c r="BP72" s="785">
        <f>(BK72*'8-Matrices'!$F$10)+('6a-EOCSCH_WtCalc'!BK72*'8-Matrices'!$F$12)</f>
        <v>0</v>
      </c>
      <c r="BQ72" s="52"/>
      <c r="BR72" s="125">
        <v>3</v>
      </c>
      <c r="BS72" s="88" t="s">
        <v>79</v>
      </c>
      <c r="BT72" s="86">
        <v>7755</v>
      </c>
      <c r="BU72" s="86">
        <v>0</v>
      </c>
      <c r="BV72" s="86">
        <v>0</v>
      </c>
      <c r="BX72" s="81">
        <v>3</v>
      </c>
      <c r="BY72" s="784">
        <f>(BT72*'8-Matrices'!$D$10)+('6a-EOCSCH_WtCalc'!BT72*'8-Matrices'!$F$12)</f>
        <v>2648254.9500000002</v>
      </c>
      <c r="BZ72" s="784">
        <f>(BU72*'8-Matrices'!$E$10)+('6a-EOCSCH_WtCalc'!BU72*'8-Matrices'!$F$12)</f>
        <v>0</v>
      </c>
      <c r="CA72" s="785">
        <f>(BV72*'8-Matrices'!$F$10)+('6a-EOCSCH_WtCalc'!BV72*'8-Matrices'!$F$12)</f>
        <v>0</v>
      </c>
      <c r="CC72" s="124">
        <v>3</v>
      </c>
      <c r="CD72" s="87" t="s">
        <v>79</v>
      </c>
      <c r="CE72" s="78">
        <v>6192.08</v>
      </c>
      <c r="CF72" s="78">
        <v>0</v>
      </c>
      <c r="CG72" s="78">
        <v>0</v>
      </c>
      <c r="CH72" s="52"/>
      <c r="CI72" s="81">
        <v>3</v>
      </c>
      <c r="CJ72" s="784">
        <f>(CE72*'8-Matrices'!$D$10)+('6a-EOCSCH_WtCalc'!CE72*'8-Matrices'!$F$12)</f>
        <v>2114533.3991999999</v>
      </c>
      <c r="CK72" s="784">
        <f>(CF72*'8-Matrices'!$E$10)+('6a-EOCSCH_WtCalc'!CF72*'8-Matrices'!$F$12)</f>
        <v>0</v>
      </c>
      <c r="CL72" s="785">
        <f>(CG72*'8-Matrices'!$F$10)+('6a-EOCSCH_WtCalc'!CG72*'8-Matrices'!$F$12)</f>
        <v>0</v>
      </c>
      <c r="CN72" s="124">
        <v>3</v>
      </c>
      <c r="CO72" s="87" t="s">
        <v>79</v>
      </c>
      <c r="CP72" s="78">
        <v>6102</v>
      </c>
      <c r="CQ72" s="78">
        <v>0</v>
      </c>
      <c r="CR72" s="78">
        <v>0</v>
      </c>
      <c r="CT72" s="81">
        <v>3</v>
      </c>
      <c r="CU72" s="784">
        <f>(CP72*'8-Matrices'!$D$10)+('6a-EOCSCH_WtCalc'!CP72*'8-Matrices'!$F$12)</f>
        <v>2083771.98</v>
      </c>
      <c r="CV72" s="784">
        <f>(CQ72*'8-Matrices'!$E$10)+('6a-EOCSCH_WtCalc'!CQ72*'8-Matrices'!$F$12)</f>
        <v>0</v>
      </c>
      <c r="CW72" s="785">
        <f>(CR72*'8-Matrices'!$F$10)+('6a-EOCSCH_WtCalc'!CR72*'8-Matrices'!$F$12)</f>
        <v>0</v>
      </c>
      <c r="CY72" s="82">
        <v>2114533</v>
      </c>
      <c r="CZ72" s="82">
        <v>0</v>
      </c>
      <c r="DA72" s="82">
        <v>0</v>
      </c>
      <c r="DC72" s="124">
        <v>3</v>
      </c>
      <c r="DD72" s="87" t="s">
        <v>79</v>
      </c>
      <c r="DE72" s="78">
        <v>7434</v>
      </c>
      <c r="DF72" s="78">
        <v>0</v>
      </c>
      <c r="DG72" s="78">
        <v>0</v>
      </c>
      <c r="DI72" s="81">
        <v>3</v>
      </c>
      <c r="DJ72" s="784">
        <f>(DE72*'8-Matrices'!$D$10)+('6a-EOCSCH_WtCalc'!DE72*'8-Matrices'!$F$12)</f>
        <v>2538636.6600000006</v>
      </c>
      <c r="DK72" s="784">
        <f>(DF72*'8-Matrices'!$E$10)+('6a-EOCSCH_WtCalc'!DF72*'8-Matrices'!$F$12)</f>
        <v>0</v>
      </c>
      <c r="DL72" s="785">
        <f>(DG72*'8-Matrices'!$F$10)+('6a-EOCSCH_WtCalc'!DG72*'8-Matrices'!$F$12)</f>
        <v>0</v>
      </c>
      <c r="DN72" s="124">
        <v>3</v>
      </c>
      <c r="DO72" s="87" t="s">
        <v>79</v>
      </c>
      <c r="DP72" s="78">
        <v>7570</v>
      </c>
      <c r="DQ72" s="78">
        <v>0</v>
      </c>
      <c r="DR72" s="78">
        <v>0</v>
      </c>
      <c r="DT72" s="81">
        <v>3</v>
      </c>
      <c r="DU72" s="784">
        <f>(DP72*'8-Matrices'!$D$10)+('6a-EOCSCH_WtCalc'!DP72*'8-Matrices'!$F$12)</f>
        <v>2585079.3000000003</v>
      </c>
      <c r="DV72" s="784">
        <f>(DQ72*'8-Matrices'!$E$10)+('6a-EOCSCH_WtCalc'!DQ72*'8-Matrices'!$F$12)</f>
        <v>0</v>
      </c>
      <c r="DW72" s="785">
        <f>(DR72*'8-Matrices'!$F$10)+('6a-EOCSCH_WtCalc'!DR72*'8-Matrices'!$F$12)</f>
        <v>0</v>
      </c>
      <c r="DY72" s="124">
        <v>3</v>
      </c>
      <c r="DZ72" s="87" t="s">
        <v>79</v>
      </c>
      <c r="EA72" s="78">
        <f>'7a-EOCSCH_RawData'!$E$28</f>
        <v>7218</v>
      </c>
      <c r="EB72" s="78">
        <f>'7a-EOCSCH_RawData'!$F$28</f>
        <v>0</v>
      </c>
      <c r="EC72" s="78">
        <f>'7a-EOCSCH_RawData'!$G$28</f>
        <v>0</v>
      </c>
      <c r="EE72" s="81">
        <v>3</v>
      </c>
      <c r="EF72" s="784">
        <f>(EA72*'8-Matrices'!$D$10)+('6a-EOCSCH_WtCalc'!EA72*'8-Matrices'!$F$12)</f>
        <v>2464874.8200000003</v>
      </c>
      <c r="EG72" s="784">
        <f>(EB72*'8-Matrices'!$E$10)+('6a-EOCSCH_WtCalc'!EB72*'8-Matrices'!$F$12)</f>
        <v>0</v>
      </c>
      <c r="EH72" s="785">
        <f>(EC72*'8-Matrices'!$F$10)+('6a-EOCSCH_WtCalc'!EC72*'8-Matrices'!$F$12)</f>
        <v>0</v>
      </c>
    </row>
    <row r="73" spans="1:138" x14ac:dyDescent="0.3">
      <c r="A73" s="1433"/>
      <c r="C73" s="89"/>
      <c r="D73" s="1384" t="s">
        <v>50</v>
      </c>
      <c r="E73" s="1385"/>
      <c r="F73" s="90">
        <f>F72+F71+F70</f>
        <v>58347.964200000002</v>
      </c>
      <c r="G73" s="90">
        <f>G72+G71+G70</f>
        <v>0</v>
      </c>
      <c r="H73" s="91">
        <f>H72+H71+H70</f>
        <v>0</v>
      </c>
      <c r="I73" s="92"/>
      <c r="J73" s="93" t="s">
        <v>50</v>
      </c>
      <c r="K73" s="784">
        <f>K70+K71+K72</f>
        <v>12530890.262814</v>
      </c>
      <c r="L73" s="784">
        <f>L70+L71+L72</f>
        <v>0</v>
      </c>
      <c r="M73" s="785">
        <f>M70+M71+M72</f>
        <v>0</v>
      </c>
      <c r="N73" s="89"/>
      <c r="O73" s="1384" t="s">
        <v>50</v>
      </c>
      <c r="P73" s="1385"/>
      <c r="Q73" s="90">
        <f>Q72+Q71+Q70</f>
        <v>49475.998699999996</v>
      </c>
      <c r="R73" s="90">
        <f>R72+R71+R70</f>
        <v>0</v>
      </c>
      <c r="S73" s="91">
        <f>S72+S71+S70</f>
        <v>0</v>
      </c>
      <c r="T73" s="92"/>
      <c r="U73" s="93" t="s">
        <v>50</v>
      </c>
      <c r="V73" s="784">
        <f>V70+V71+V72</f>
        <v>10450419.660229001</v>
      </c>
      <c r="W73" s="784">
        <f>W70+W71+W72</f>
        <v>0</v>
      </c>
      <c r="X73" s="785">
        <f>X70+X71+X72</f>
        <v>0</v>
      </c>
      <c r="Y73" s="83"/>
      <c r="Z73" s="1384" t="s">
        <v>50</v>
      </c>
      <c r="AA73" s="1385"/>
      <c r="AB73" s="90">
        <v>43999.390899999999</v>
      </c>
      <c r="AC73" s="90">
        <v>0</v>
      </c>
      <c r="AD73" s="91">
        <v>0</v>
      </c>
      <c r="AE73" s="83"/>
      <c r="AF73" s="93" t="s">
        <v>50</v>
      </c>
      <c r="AG73" s="784">
        <f>AG70+AG71+AG72</f>
        <v>9147592.7850030009</v>
      </c>
      <c r="AH73" s="784">
        <f>AH70+AH71+AH72</f>
        <v>0</v>
      </c>
      <c r="AI73" s="785">
        <f>AI70+AI71+AI72</f>
        <v>0</v>
      </c>
      <c r="AK73" s="1384" t="s">
        <v>50</v>
      </c>
      <c r="AL73" s="1385"/>
      <c r="AM73" s="90">
        <f>AM72+AM71+AM70</f>
        <v>48210.001199999999</v>
      </c>
      <c r="AN73" s="90">
        <v>0</v>
      </c>
      <c r="AO73" s="91">
        <v>0</v>
      </c>
      <c r="AQ73" s="93" t="s">
        <v>50</v>
      </c>
      <c r="AR73" s="784">
        <f>AR70+AR71+AR72</f>
        <v>9763671.0044039991</v>
      </c>
      <c r="AS73" s="784">
        <f>AS70+AS71+AS72</f>
        <v>0</v>
      </c>
      <c r="AT73" s="785">
        <f>AT70+AT71+AT72</f>
        <v>0</v>
      </c>
      <c r="AV73" s="1384" t="s">
        <v>50</v>
      </c>
      <c r="AW73" s="1385"/>
      <c r="AX73" s="90">
        <f>AX72+AX71+AX70</f>
        <v>46763.568500000001</v>
      </c>
      <c r="AY73" s="90">
        <f>AY72+AY71+AY70</f>
        <v>0</v>
      </c>
      <c r="AZ73" s="91">
        <f>AZ72+AZ71+AZ70</f>
        <v>0</v>
      </c>
      <c r="BB73" s="93" t="s">
        <v>50</v>
      </c>
      <c r="BC73" s="784">
        <f>BC70+BC71+BC72</f>
        <v>9482384.8103950005</v>
      </c>
      <c r="BD73" s="784">
        <f>BD70+BD71+BD72</f>
        <v>0</v>
      </c>
      <c r="BE73" s="785">
        <f>BE70+BE71+BE72</f>
        <v>0</v>
      </c>
      <c r="BG73" s="1384" t="s">
        <v>50</v>
      </c>
      <c r="BH73" s="1385"/>
      <c r="BI73" s="90">
        <f>BI72+BI71+BI70</f>
        <v>43305.01</v>
      </c>
      <c r="BJ73" s="90">
        <f>BJ72+BJ71+BJ70</f>
        <v>0</v>
      </c>
      <c r="BK73" s="91">
        <f>BK72+BK71+BK70</f>
        <v>0</v>
      </c>
      <c r="BL73" s="52"/>
      <c r="BM73" s="93" t="s">
        <v>50</v>
      </c>
      <c r="BN73" s="784">
        <f>BN70+BN71+BN72</f>
        <v>8750796.2108999994</v>
      </c>
      <c r="BO73" s="784">
        <f>BO70+BO71+BO72</f>
        <v>0</v>
      </c>
      <c r="BP73" s="785">
        <f>BP70+BP71+BP72</f>
        <v>0</v>
      </c>
      <c r="BQ73" s="52"/>
      <c r="BR73" s="1444" t="s">
        <v>50</v>
      </c>
      <c r="BS73" s="1445"/>
      <c r="BT73" s="94">
        <v>40343.020000000004</v>
      </c>
      <c r="BU73" s="94">
        <v>0</v>
      </c>
      <c r="BV73" s="95">
        <v>0</v>
      </c>
      <c r="BX73" s="93" t="s">
        <v>50</v>
      </c>
      <c r="BY73" s="784">
        <f>BY70+BY71+BY72</f>
        <v>8185242.4006000003</v>
      </c>
      <c r="BZ73" s="784">
        <f>BZ70+BZ71+BZ72</f>
        <v>0</v>
      </c>
      <c r="CA73" s="785">
        <f>CA70+CA71+CA72</f>
        <v>0</v>
      </c>
      <c r="CC73" s="1384" t="s">
        <v>50</v>
      </c>
      <c r="CD73" s="1385"/>
      <c r="CE73" s="90">
        <v>28931.059999999998</v>
      </c>
      <c r="CF73" s="90">
        <v>0</v>
      </c>
      <c r="CG73" s="91">
        <v>0</v>
      </c>
      <c r="CH73" s="52"/>
      <c r="CI73" s="93" t="s">
        <v>50</v>
      </c>
      <c r="CJ73" s="784">
        <f>CJ70+CJ71+CJ72</f>
        <v>5912709.1786000002</v>
      </c>
      <c r="CK73" s="784">
        <f>CK70+CK71+CK72</f>
        <v>0</v>
      </c>
      <c r="CL73" s="785">
        <f>CL70+CL71+CL72</f>
        <v>0</v>
      </c>
      <c r="CN73" s="1384" t="s">
        <v>50</v>
      </c>
      <c r="CO73" s="1385"/>
      <c r="CP73" s="90">
        <f>SUM(CP70:CP72)</f>
        <v>30272.04</v>
      </c>
      <c r="CQ73" s="90">
        <f>SUM(CQ70:CQ72)</f>
        <v>0</v>
      </c>
      <c r="CR73" s="91">
        <f>SUM(CR70:CR72)</f>
        <v>0</v>
      </c>
      <c r="CT73" s="93" t="s">
        <v>50</v>
      </c>
      <c r="CU73" s="784">
        <f>CU70+CU71+CU72</f>
        <v>6176021.0612000003</v>
      </c>
      <c r="CV73" s="784">
        <f>CV70+CV71+CV72</f>
        <v>0</v>
      </c>
      <c r="CW73" s="785">
        <f>CW70+CW71+CW72</f>
        <v>0</v>
      </c>
      <c r="CY73" s="82">
        <v>5912709</v>
      </c>
      <c r="CZ73" s="82">
        <v>0</v>
      </c>
      <c r="DA73" s="82">
        <v>0</v>
      </c>
      <c r="DC73" s="1384" t="s">
        <v>50</v>
      </c>
      <c r="DD73" s="1385"/>
      <c r="DE73" s="90">
        <f>SUM(DE70:DE72)</f>
        <v>36962.979999999996</v>
      </c>
      <c r="DF73" s="90">
        <f>SUM(DF70:DF72)</f>
        <v>0</v>
      </c>
      <c r="DG73" s="91">
        <f>SUM(DG70:DG72)</f>
        <v>0</v>
      </c>
      <c r="DI73" s="93" t="s">
        <v>50</v>
      </c>
      <c r="DJ73" s="784">
        <f>DJ70+DJ71+DJ72</f>
        <v>7609161.0994000006</v>
      </c>
      <c r="DK73" s="784">
        <f>DK70+DK71+DK72</f>
        <v>0</v>
      </c>
      <c r="DL73" s="785">
        <f>DL70+DL71+DL72</f>
        <v>0</v>
      </c>
      <c r="DN73" s="1384" t="s">
        <v>50</v>
      </c>
      <c r="DO73" s="1385"/>
      <c r="DP73" s="90">
        <v>37218</v>
      </c>
      <c r="DQ73" s="90">
        <v>0</v>
      </c>
      <c r="DR73" s="91">
        <v>0</v>
      </c>
      <c r="DT73" s="93" t="s">
        <v>50</v>
      </c>
      <c r="DU73" s="784">
        <f>DU70+DU71+DU72</f>
        <v>7675277.9199999999</v>
      </c>
      <c r="DV73" s="784">
        <f>DV70+DV71+DV72</f>
        <v>0</v>
      </c>
      <c r="DW73" s="785">
        <f>DW70+DW71+DW72</f>
        <v>0</v>
      </c>
      <c r="DY73" s="1384" t="s">
        <v>50</v>
      </c>
      <c r="DZ73" s="1385"/>
      <c r="EA73" s="90">
        <f>SUM(EA70:EA72)</f>
        <v>37550</v>
      </c>
      <c r="EB73" s="90">
        <f>SUM(EB70:EB72)</f>
        <v>0</v>
      </c>
      <c r="EC73" s="91">
        <f>SUM(EC70:EC72)</f>
        <v>0</v>
      </c>
      <c r="EE73" s="93" t="s">
        <v>50</v>
      </c>
      <c r="EF73" s="784">
        <f>EF70+EF71+EF72</f>
        <v>7696867.7400000002</v>
      </c>
      <c r="EG73" s="784">
        <f>EG70+EG71+EG72</f>
        <v>0</v>
      </c>
      <c r="EH73" s="785">
        <f>EH70+EH71+EH72</f>
        <v>0</v>
      </c>
    </row>
    <row r="74" spans="1:138" ht="15" customHeight="1" thickBot="1" x14ac:dyDescent="0.35">
      <c r="A74" s="1434"/>
      <c r="C74" s="89"/>
      <c r="D74" s="1450"/>
      <c r="E74" s="1451"/>
      <c r="F74" s="1451" t="s">
        <v>80</v>
      </c>
      <c r="G74" s="1452"/>
      <c r="H74" s="129">
        <f>SUM(F73:H73)</f>
        <v>58347.964200000002</v>
      </c>
      <c r="I74" s="100"/>
      <c r="J74" s="793"/>
      <c r="K74" s="794" t="s">
        <v>81</v>
      </c>
      <c r="L74" s="786"/>
      <c r="M74" s="787">
        <f>SUM(K73:M73)</f>
        <v>12530890.262814</v>
      </c>
      <c r="N74" s="89"/>
      <c r="O74" s="1450"/>
      <c r="P74" s="1451"/>
      <c r="Q74" s="1451" t="s">
        <v>80</v>
      </c>
      <c r="R74" s="1452"/>
      <c r="S74" s="129">
        <f>SUM(Q73:S73)</f>
        <v>49475.998699999996</v>
      </c>
      <c r="T74" s="100"/>
      <c r="U74" s="793"/>
      <c r="V74" s="794" t="s">
        <v>81</v>
      </c>
      <c r="W74" s="786"/>
      <c r="X74" s="787">
        <f>SUM(V73:X73)</f>
        <v>10450419.660229001</v>
      </c>
      <c r="Y74" s="101"/>
      <c r="Z74" s="126"/>
      <c r="AA74" s="127"/>
      <c r="AB74" s="127" t="s">
        <v>80</v>
      </c>
      <c r="AC74" s="128"/>
      <c r="AD74" s="129">
        <v>43999.390899999999</v>
      </c>
      <c r="AE74" s="101"/>
      <c r="AF74" s="793"/>
      <c r="AG74" s="794" t="s">
        <v>81</v>
      </c>
      <c r="AH74" s="786"/>
      <c r="AI74" s="787">
        <f>SUM(AG73:AI73)</f>
        <v>9147592.7850030009</v>
      </c>
      <c r="AK74" s="126"/>
      <c r="AL74" s="127"/>
      <c r="AM74" s="127" t="s">
        <v>80</v>
      </c>
      <c r="AN74" s="128"/>
      <c r="AO74" s="129">
        <f>SUM(AM73:AO73)</f>
        <v>48210.001199999999</v>
      </c>
      <c r="AQ74" s="793"/>
      <c r="AR74" s="794" t="s">
        <v>81</v>
      </c>
      <c r="AS74" s="786"/>
      <c r="AT74" s="787">
        <f>SUM(AR73:AT73)</f>
        <v>9763671.0044039991</v>
      </c>
      <c r="AV74" s="126"/>
      <c r="AW74" s="127"/>
      <c r="AX74" s="127" t="s">
        <v>80</v>
      </c>
      <c r="AY74" s="128"/>
      <c r="AZ74" s="129">
        <f>SUM(AX73:AZ73)</f>
        <v>46763.568500000001</v>
      </c>
      <c r="BB74" s="793"/>
      <c r="BC74" s="794" t="s">
        <v>81</v>
      </c>
      <c r="BD74" s="786"/>
      <c r="BE74" s="787">
        <f>SUM(BC73:BE73)</f>
        <v>9482384.8103950005</v>
      </c>
      <c r="BG74" s="126"/>
      <c r="BH74" s="127"/>
      <c r="BI74" s="127" t="s">
        <v>80</v>
      </c>
      <c r="BJ74" s="128"/>
      <c r="BK74" s="129">
        <f>SUM(BI73:BK73)</f>
        <v>43305.01</v>
      </c>
      <c r="BL74" s="52"/>
      <c r="BM74" s="793"/>
      <c r="BN74" s="794" t="s">
        <v>81</v>
      </c>
      <c r="BO74" s="786"/>
      <c r="BP74" s="787">
        <f>SUM(BN73:BP73)</f>
        <v>8750796.2108999994</v>
      </c>
      <c r="BQ74" s="52"/>
      <c r="BR74" s="130"/>
      <c r="BS74" s="131"/>
      <c r="BT74" s="131" t="s">
        <v>80</v>
      </c>
      <c r="BU74" s="132"/>
      <c r="BV74" s="133">
        <v>40343.020000000004</v>
      </c>
      <c r="BX74" s="793"/>
      <c r="BY74" s="794" t="s">
        <v>81</v>
      </c>
      <c r="BZ74" s="786"/>
      <c r="CA74" s="787">
        <f>SUM(BY73:CA73)</f>
        <v>8185242.4006000003</v>
      </c>
      <c r="CC74" s="126"/>
      <c r="CD74" s="127"/>
      <c r="CE74" s="127" t="s">
        <v>80</v>
      </c>
      <c r="CF74" s="128"/>
      <c r="CG74" s="129">
        <v>28931.059999999998</v>
      </c>
      <c r="CH74" s="52"/>
      <c r="CI74" s="793"/>
      <c r="CJ74" s="794" t="s">
        <v>81</v>
      </c>
      <c r="CK74" s="786"/>
      <c r="CL74" s="787">
        <f>SUM(CJ73:CL73)</f>
        <v>5912709.1786000002</v>
      </c>
      <c r="CN74" s="126"/>
      <c r="CO74" s="127"/>
      <c r="CP74" s="127" t="s">
        <v>80</v>
      </c>
      <c r="CQ74" s="128"/>
      <c r="CR74" s="129">
        <f>SUM(CP73:CR73)</f>
        <v>30272.04</v>
      </c>
      <c r="CT74" s="793"/>
      <c r="CU74" s="794" t="s">
        <v>81</v>
      </c>
      <c r="CV74" s="786"/>
      <c r="CW74" s="787">
        <f>SUM(CU73:CW73)</f>
        <v>6176021.0612000003</v>
      </c>
      <c r="CY74" s="82" t="s">
        <v>81</v>
      </c>
      <c r="CZ74" s="82"/>
      <c r="DA74" s="82">
        <v>5912709</v>
      </c>
      <c r="DC74" s="126"/>
      <c r="DD74" s="127"/>
      <c r="DE74" s="127" t="s">
        <v>80</v>
      </c>
      <c r="DF74" s="128"/>
      <c r="DG74" s="129">
        <f>SUM(DE73:DG73)</f>
        <v>36962.979999999996</v>
      </c>
      <c r="DI74" s="793"/>
      <c r="DJ74" s="794" t="s">
        <v>81</v>
      </c>
      <c r="DK74" s="786"/>
      <c r="DL74" s="787">
        <f>SUM(DJ73:DL73)</f>
        <v>7609161.0994000006</v>
      </c>
      <c r="DN74" s="126"/>
      <c r="DO74" s="127"/>
      <c r="DP74" s="127" t="s">
        <v>80</v>
      </c>
      <c r="DQ74" s="128"/>
      <c r="DR74" s="129">
        <v>37218</v>
      </c>
      <c r="DT74" s="793"/>
      <c r="DU74" s="794" t="s">
        <v>81</v>
      </c>
      <c r="DV74" s="786"/>
      <c r="DW74" s="787">
        <f>SUM(DU73:DW73)</f>
        <v>7675277.9199999999</v>
      </c>
      <c r="DY74" s="126"/>
      <c r="DZ74" s="127"/>
      <c r="EA74" s="127" t="s">
        <v>80</v>
      </c>
      <c r="EB74" s="128"/>
      <c r="EC74" s="129">
        <f>SUM(EA73:EC73)</f>
        <v>37550</v>
      </c>
      <c r="EE74" s="793"/>
      <c r="EF74" s="794" t="s">
        <v>81</v>
      </c>
      <c r="EG74" s="786"/>
      <c r="EH74" s="787">
        <f>SUM(EF73:EH73)</f>
        <v>7696867.7400000002</v>
      </c>
    </row>
    <row r="75" spans="1:138" ht="16.5" thickBot="1" x14ac:dyDescent="0.35">
      <c r="J75" s="106"/>
      <c r="K75" s="106"/>
      <c r="L75" s="106"/>
      <c r="M75" s="106"/>
      <c r="U75" s="106"/>
      <c r="V75" s="106"/>
      <c r="W75" s="106"/>
      <c r="X75" s="106"/>
      <c r="Y75" s="106"/>
      <c r="AE75" s="106"/>
      <c r="AF75" s="106"/>
      <c r="AG75" s="106"/>
      <c r="AH75" s="106"/>
      <c r="AI75" s="106"/>
      <c r="AQ75" s="106"/>
      <c r="AR75" s="106"/>
      <c r="AS75" s="106"/>
      <c r="AT75" s="106"/>
      <c r="BB75" s="106"/>
      <c r="BC75" s="106"/>
      <c r="BD75" s="106"/>
      <c r="BE75" s="106"/>
      <c r="BL75" s="52"/>
      <c r="BM75" s="106"/>
      <c r="BN75" s="106"/>
      <c r="BO75" s="106"/>
      <c r="BP75" s="106"/>
      <c r="BQ75" s="52"/>
      <c r="BX75" s="106"/>
      <c r="BY75" s="106"/>
      <c r="BZ75" s="106"/>
      <c r="CA75" s="106"/>
      <c r="CH75" s="52"/>
      <c r="CI75" s="106"/>
      <c r="CJ75" s="106"/>
      <c r="CK75" s="106"/>
      <c r="CL75" s="106"/>
      <c r="CT75" s="106"/>
      <c r="CU75" s="106"/>
      <c r="CV75" s="106"/>
      <c r="CW75" s="106"/>
      <c r="CY75" s="109"/>
      <c r="CZ75" s="109"/>
      <c r="DA75" s="109"/>
      <c r="DI75" s="106"/>
      <c r="DJ75" s="106"/>
      <c r="DK75" s="106"/>
      <c r="DL75" s="106"/>
      <c r="DT75" s="106"/>
      <c r="DU75" s="106"/>
      <c r="DV75" s="106"/>
      <c r="DW75" s="106"/>
      <c r="EE75" s="106"/>
      <c r="EF75" s="106"/>
      <c r="EG75" s="106"/>
      <c r="EH75" s="106"/>
    </row>
    <row r="76" spans="1:138" ht="15.75" customHeight="1" x14ac:dyDescent="0.3">
      <c r="A76" s="1432" t="s">
        <v>89</v>
      </c>
      <c r="C76" s="57"/>
      <c r="D76" s="110" t="s">
        <v>74</v>
      </c>
      <c r="E76" s="111"/>
      <c r="F76" s="1378" t="s">
        <v>75</v>
      </c>
      <c r="G76" s="1379"/>
      <c r="H76" s="1380"/>
      <c r="I76" s="60"/>
      <c r="J76" s="788"/>
      <c r="K76" s="1381" t="s">
        <v>75</v>
      </c>
      <c r="L76" s="1382"/>
      <c r="M76" s="1383"/>
      <c r="N76" s="57"/>
      <c r="O76" s="110" t="s">
        <v>74</v>
      </c>
      <c r="P76" s="111"/>
      <c r="Q76" s="1378" t="s">
        <v>75</v>
      </c>
      <c r="R76" s="1379"/>
      <c r="S76" s="1380"/>
      <c r="T76" s="60"/>
      <c r="U76" s="788"/>
      <c r="V76" s="1381" t="s">
        <v>75</v>
      </c>
      <c r="W76" s="1382"/>
      <c r="X76" s="1383"/>
      <c r="Y76" s="61"/>
      <c r="Z76" s="110" t="s">
        <v>74</v>
      </c>
      <c r="AA76" s="111"/>
      <c r="AB76" s="1378" t="s">
        <v>75</v>
      </c>
      <c r="AC76" s="1379"/>
      <c r="AD76" s="1380"/>
      <c r="AE76" s="61"/>
      <c r="AF76" s="788"/>
      <c r="AG76" s="1381" t="s">
        <v>75</v>
      </c>
      <c r="AH76" s="1382"/>
      <c r="AI76" s="1383"/>
      <c r="AK76" s="110" t="s">
        <v>74</v>
      </c>
      <c r="AL76" s="111"/>
      <c r="AM76" s="1378" t="s">
        <v>75</v>
      </c>
      <c r="AN76" s="1379"/>
      <c r="AO76" s="1380"/>
      <c r="AQ76" s="788"/>
      <c r="AR76" s="1381" t="s">
        <v>75</v>
      </c>
      <c r="AS76" s="1382"/>
      <c r="AT76" s="1383"/>
      <c r="AV76" s="110" t="s">
        <v>74</v>
      </c>
      <c r="AW76" s="111"/>
      <c r="AX76" s="1378" t="s">
        <v>75</v>
      </c>
      <c r="AY76" s="1379"/>
      <c r="AZ76" s="1380"/>
      <c r="BB76" s="788"/>
      <c r="BC76" s="1381" t="s">
        <v>75</v>
      </c>
      <c r="BD76" s="1382"/>
      <c r="BE76" s="1383"/>
      <c r="BG76" s="110" t="s">
        <v>74</v>
      </c>
      <c r="BH76" s="111"/>
      <c r="BI76" s="1378" t="s">
        <v>75</v>
      </c>
      <c r="BJ76" s="1379"/>
      <c r="BK76" s="1380"/>
      <c r="BL76" s="52"/>
      <c r="BM76" s="788"/>
      <c r="BN76" s="1381" t="s">
        <v>75</v>
      </c>
      <c r="BO76" s="1382"/>
      <c r="BP76" s="1383"/>
      <c r="BQ76" s="52"/>
      <c r="BR76" s="112" t="s">
        <v>74</v>
      </c>
      <c r="BS76" s="113"/>
      <c r="BT76" s="1441" t="s">
        <v>75</v>
      </c>
      <c r="BU76" s="1442"/>
      <c r="BV76" s="1443"/>
      <c r="BX76" s="788"/>
      <c r="BY76" s="1381" t="s">
        <v>75</v>
      </c>
      <c r="BZ76" s="1382"/>
      <c r="CA76" s="1383"/>
      <c r="CC76" s="110" t="s">
        <v>74</v>
      </c>
      <c r="CD76" s="111"/>
      <c r="CE76" s="1378" t="s">
        <v>75</v>
      </c>
      <c r="CF76" s="1379"/>
      <c r="CG76" s="1380"/>
      <c r="CH76" s="52"/>
      <c r="CI76" s="788"/>
      <c r="CJ76" s="1381" t="s">
        <v>75</v>
      </c>
      <c r="CK76" s="1382"/>
      <c r="CL76" s="1383"/>
      <c r="CN76" s="110" t="s">
        <v>74</v>
      </c>
      <c r="CO76" s="111"/>
      <c r="CP76" s="1378" t="s">
        <v>75</v>
      </c>
      <c r="CQ76" s="1379"/>
      <c r="CR76" s="1380"/>
      <c r="CT76" s="788"/>
      <c r="CU76" s="1381" t="s">
        <v>75</v>
      </c>
      <c r="CV76" s="1382"/>
      <c r="CW76" s="1383"/>
      <c r="CY76" s="82" t="s">
        <v>75</v>
      </c>
      <c r="CZ76" s="82"/>
      <c r="DA76" s="82"/>
      <c r="DC76" s="110" t="s">
        <v>74</v>
      </c>
      <c r="DD76" s="111"/>
      <c r="DE76" s="1378" t="s">
        <v>75</v>
      </c>
      <c r="DF76" s="1379"/>
      <c r="DG76" s="1380"/>
      <c r="DI76" s="788"/>
      <c r="DJ76" s="1381" t="s">
        <v>75</v>
      </c>
      <c r="DK76" s="1382"/>
      <c r="DL76" s="1383"/>
      <c r="DN76" s="110" t="s">
        <v>74</v>
      </c>
      <c r="DO76" s="111"/>
      <c r="DP76" s="1378" t="s">
        <v>75</v>
      </c>
      <c r="DQ76" s="1379"/>
      <c r="DR76" s="1380"/>
      <c r="DT76" s="788"/>
      <c r="DU76" s="1381" t="s">
        <v>75</v>
      </c>
      <c r="DV76" s="1382"/>
      <c r="DW76" s="1383"/>
      <c r="DY76" s="110" t="s">
        <v>74</v>
      </c>
      <c r="DZ76" s="111"/>
      <c r="EA76" s="1378" t="s">
        <v>75</v>
      </c>
      <c r="EB76" s="1379"/>
      <c r="EC76" s="1380"/>
      <c r="EE76" s="788"/>
      <c r="EF76" s="1381" t="s">
        <v>75</v>
      </c>
      <c r="EG76" s="1382"/>
      <c r="EH76" s="1383"/>
    </row>
    <row r="77" spans="1:138" x14ac:dyDescent="0.3">
      <c r="A77" s="1433"/>
      <c r="C77" s="64"/>
      <c r="D77" s="114" t="s">
        <v>74</v>
      </c>
      <c r="E77" s="115"/>
      <c r="F77" s="67" t="s">
        <v>76</v>
      </c>
      <c r="G77" s="68" t="s">
        <v>77</v>
      </c>
      <c r="H77" s="69" t="s">
        <v>78</v>
      </c>
      <c r="I77" s="61"/>
      <c r="J77" s="789" t="s">
        <v>74</v>
      </c>
      <c r="K77" s="790" t="s">
        <v>76</v>
      </c>
      <c r="L77" s="791" t="s">
        <v>77</v>
      </c>
      <c r="M77" s="792" t="s">
        <v>78</v>
      </c>
      <c r="N77" s="64"/>
      <c r="O77" s="114" t="s">
        <v>74</v>
      </c>
      <c r="P77" s="115"/>
      <c r="Q77" s="67" t="s">
        <v>76</v>
      </c>
      <c r="R77" s="68" t="s">
        <v>77</v>
      </c>
      <c r="S77" s="69" t="s">
        <v>78</v>
      </c>
      <c r="T77" s="61"/>
      <c r="U77" s="789" t="s">
        <v>74</v>
      </c>
      <c r="V77" s="790" t="s">
        <v>76</v>
      </c>
      <c r="W77" s="791" t="s">
        <v>77</v>
      </c>
      <c r="X77" s="792" t="s">
        <v>78</v>
      </c>
      <c r="Y77" s="61"/>
      <c r="Z77" s="114" t="s">
        <v>74</v>
      </c>
      <c r="AA77" s="115"/>
      <c r="AB77" s="67" t="s">
        <v>76</v>
      </c>
      <c r="AC77" s="68" t="s">
        <v>77</v>
      </c>
      <c r="AD77" s="69" t="s">
        <v>78</v>
      </c>
      <c r="AE77" s="61"/>
      <c r="AF77" s="789" t="s">
        <v>74</v>
      </c>
      <c r="AG77" s="790" t="s">
        <v>76</v>
      </c>
      <c r="AH77" s="791" t="s">
        <v>77</v>
      </c>
      <c r="AI77" s="792" t="s">
        <v>78</v>
      </c>
      <c r="AK77" s="114" t="s">
        <v>74</v>
      </c>
      <c r="AL77" s="115"/>
      <c r="AM77" s="67" t="s">
        <v>76</v>
      </c>
      <c r="AN77" s="68" t="s">
        <v>77</v>
      </c>
      <c r="AO77" s="69" t="s">
        <v>78</v>
      </c>
      <c r="AQ77" s="789" t="s">
        <v>74</v>
      </c>
      <c r="AR77" s="790" t="s">
        <v>76</v>
      </c>
      <c r="AS77" s="791" t="s">
        <v>77</v>
      </c>
      <c r="AT77" s="792" t="s">
        <v>78</v>
      </c>
      <c r="AV77" s="114" t="s">
        <v>74</v>
      </c>
      <c r="AW77" s="115"/>
      <c r="AX77" s="67" t="s">
        <v>76</v>
      </c>
      <c r="AY77" s="68" t="s">
        <v>77</v>
      </c>
      <c r="AZ77" s="69" t="s">
        <v>78</v>
      </c>
      <c r="BB77" s="789" t="s">
        <v>74</v>
      </c>
      <c r="BC77" s="790" t="s">
        <v>76</v>
      </c>
      <c r="BD77" s="791" t="s">
        <v>77</v>
      </c>
      <c r="BE77" s="792" t="s">
        <v>78</v>
      </c>
      <c r="BG77" s="114" t="s">
        <v>74</v>
      </c>
      <c r="BH77" s="115"/>
      <c r="BI77" s="67" t="s">
        <v>76</v>
      </c>
      <c r="BJ77" s="68" t="s">
        <v>77</v>
      </c>
      <c r="BK77" s="69" t="s">
        <v>78</v>
      </c>
      <c r="BL77" s="52"/>
      <c r="BM77" s="789" t="s">
        <v>74</v>
      </c>
      <c r="BN77" s="790" t="s">
        <v>76</v>
      </c>
      <c r="BO77" s="791" t="s">
        <v>77</v>
      </c>
      <c r="BP77" s="792" t="s">
        <v>78</v>
      </c>
      <c r="BQ77" s="52"/>
      <c r="BR77" s="116" t="s">
        <v>74</v>
      </c>
      <c r="BS77" s="117"/>
      <c r="BT77" s="72" t="s">
        <v>76</v>
      </c>
      <c r="BU77" s="73" t="s">
        <v>77</v>
      </c>
      <c r="BV77" s="74" t="s">
        <v>78</v>
      </c>
      <c r="BX77" s="789" t="s">
        <v>74</v>
      </c>
      <c r="BY77" s="790" t="s">
        <v>76</v>
      </c>
      <c r="BZ77" s="791" t="s">
        <v>77</v>
      </c>
      <c r="CA77" s="792" t="s">
        <v>78</v>
      </c>
      <c r="CC77" s="114" t="s">
        <v>74</v>
      </c>
      <c r="CD77" s="115"/>
      <c r="CE77" s="67" t="s">
        <v>76</v>
      </c>
      <c r="CF77" s="68" t="s">
        <v>77</v>
      </c>
      <c r="CG77" s="69" t="s">
        <v>78</v>
      </c>
      <c r="CH77" s="52"/>
      <c r="CI77" s="789" t="s">
        <v>74</v>
      </c>
      <c r="CJ77" s="790" t="s">
        <v>76</v>
      </c>
      <c r="CK77" s="791" t="s">
        <v>77</v>
      </c>
      <c r="CL77" s="792" t="s">
        <v>78</v>
      </c>
      <c r="CN77" s="114" t="s">
        <v>74</v>
      </c>
      <c r="CO77" s="115"/>
      <c r="CP77" s="67" t="s">
        <v>76</v>
      </c>
      <c r="CQ77" s="68" t="s">
        <v>77</v>
      </c>
      <c r="CR77" s="69" t="s">
        <v>78</v>
      </c>
      <c r="CT77" s="789" t="s">
        <v>74</v>
      </c>
      <c r="CU77" s="790" t="s">
        <v>76</v>
      </c>
      <c r="CV77" s="791" t="s">
        <v>77</v>
      </c>
      <c r="CW77" s="792" t="s">
        <v>78</v>
      </c>
      <c r="CY77" s="82" t="s">
        <v>76</v>
      </c>
      <c r="CZ77" s="82" t="s">
        <v>77</v>
      </c>
      <c r="DA77" s="82" t="s">
        <v>78</v>
      </c>
      <c r="DC77" s="114" t="s">
        <v>74</v>
      </c>
      <c r="DD77" s="115"/>
      <c r="DE77" s="67" t="s">
        <v>76</v>
      </c>
      <c r="DF77" s="68" t="s">
        <v>77</v>
      </c>
      <c r="DG77" s="69" t="s">
        <v>78</v>
      </c>
      <c r="DI77" s="789" t="s">
        <v>74</v>
      </c>
      <c r="DJ77" s="790" t="s">
        <v>76</v>
      </c>
      <c r="DK77" s="791" t="s">
        <v>77</v>
      </c>
      <c r="DL77" s="792" t="s">
        <v>78</v>
      </c>
      <c r="DN77" s="114" t="s">
        <v>74</v>
      </c>
      <c r="DO77" s="115"/>
      <c r="DP77" s="67" t="s">
        <v>76</v>
      </c>
      <c r="DQ77" s="68" t="s">
        <v>77</v>
      </c>
      <c r="DR77" s="69" t="s">
        <v>78</v>
      </c>
      <c r="DT77" s="789" t="s">
        <v>74</v>
      </c>
      <c r="DU77" s="790" t="s">
        <v>76</v>
      </c>
      <c r="DV77" s="791" t="s">
        <v>77</v>
      </c>
      <c r="DW77" s="792" t="s">
        <v>78</v>
      </c>
      <c r="DY77" s="114" t="s">
        <v>74</v>
      </c>
      <c r="DZ77" s="115"/>
      <c r="EA77" s="67" t="s">
        <v>76</v>
      </c>
      <c r="EB77" s="68" t="s">
        <v>77</v>
      </c>
      <c r="EC77" s="69" t="s">
        <v>78</v>
      </c>
      <c r="EE77" s="789" t="s">
        <v>74</v>
      </c>
      <c r="EF77" s="790" t="s">
        <v>76</v>
      </c>
      <c r="EG77" s="791" t="s">
        <v>77</v>
      </c>
      <c r="EH77" s="792" t="s">
        <v>78</v>
      </c>
    </row>
    <row r="78" spans="1:138" x14ac:dyDescent="0.3">
      <c r="A78" s="1433"/>
      <c r="C78" s="75"/>
      <c r="D78" s="76">
        <v>1</v>
      </c>
      <c r="E78" s="77" t="s">
        <v>79</v>
      </c>
      <c r="F78" s="220">
        <v>8830.3901800000003</v>
      </c>
      <c r="G78" s="220">
        <v>0</v>
      </c>
      <c r="H78" s="221">
        <v>0</v>
      </c>
      <c r="I78" s="80"/>
      <c r="J78" s="81">
        <v>1</v>
      </c>
      <c r="K78" s="784">
        <f>(F78*'8-Matrices'!$D$8)+('6a-EOCSCH_WtCalc'!F78*'8-Matrices'!$F$12)</f>
        <v>1356966.0589606003</v>
      </c>
      <c r="L78" s="784">
        <f>(G78*'8-Matrices'!$E$8)+('6a-EOCSCH_WtCalc'!G78*'8-Matrices'!$F$12)</f>
        <v>0</v>
      </c>
      <c r="M78" s="785">
        <f>(H78*'8-Matrices'!$F$8)+('6a-EOCSCH_WtCalc'!H78*'8-Matrices'!$F$12)</f>
        <v>0</v>
      </c>
      <c r="N78" s="75"/>
      <c r="O78" s="76">
        <v>1</v>
      </c>
      <c r="P78" s="77" t="s">
        <v>79</v>
      </c>
      <c r="Q78" s="78">
        <v>9236.0591999999997</v>
      </c>
      <c r="R78" s="78">
        <v>0</v>
      </c>
      <c r="S78" s="79">
        <v>0</v>
      </c>
      <c r="T78" s="80"/>
      <c r="U78" s="81">
        <v>1</v>
      </c>
      <c r="V78" s="784">
        <f>(Q78*'8-Matrices'!$D$8)+('6a-EOCSCH_WtCalc'!Q78*'8-Matrices'!$F$12)</f>
        <v>1419305.2172640001</v>
      </c>
      <c r="W78" s="784">
        <f>(R78*'8-Matrices'!$E$8)+('6a-EOCSCH_WtCalc'!R78*'8-Matrices'!$F$12)</f>
        <v>0</v>
      </c>
      <c r="X78" s="785">
        <f>(S78*'8-Matrices'!$F$8)+('6a-EOCSCH_WtCalc'!S78*'8-Matrices'!$F$12)</f>
        <v>0</v>
      </c>
      <c r="Y78" s="83"/>
      <c r="Z78" s="76">
        <v>1</v>
      </c>
      <c r="AA78" s="77" t="s">
        <v>79</v>
      </c>
      <c r="AB78" s="78">
        <v>7704</v>
      </c>
      <c r="AC78" s="78">
        <v>0</v>
      </c>
      <c r="AD78" s="79">
        <v>0</v>
      </c>
      <c r="AE78" s="83"/>
      <c r="AF78" s="81">
        <v>1</v>
      </c>
      <c r="AG78" s="784">
        <f>(AB78*'8-Matrices'!$D$8)+('6a-EOCSCH_WtCalc'!AB78*'8-Matrices'!$F$12)</f>
        <v>1183873.68</v>
      </c>
      <c r="AH78" s="784">
        <f>(AC78*'8-Matrices'!$E$8)+('6a-EOCSCH_WtCalc'!AC78*'8-Matrices'!$F$12)</f>
        <v>0</v>
      </c>
      <c r="AI78" s="785">
        <f>(AD78*'8-Matrices'!$F$8)+('6a-EOCSCH_WtCalc'!AD78*'8-Matrices'!$F$12)</f>
        <v>0</v>
      </c>
      <c r="AK78" s="76">
        <v>1</v>
      </c>
      <c r="AL78" s="77" t="s">
        <v>79</v>
      </c>
      <c r="AM78" s="78">
        <v>7367.06</v>
      </c>
      <c r="AN78" s="78">
        <v>0</v>
      </c>
      <c r="AO78" s="79">
        <v>0</v>
      </c>
      <c r="AQ78" s="81">
        <v>1</v>
      </c>
      <c r="AR78" s="784">
        <f>(AM78*'8-Matrices'!$D$8)+('6a-EOCSCH_WtCalc'!AM78*'8-Matrices'!$F$12)</f>
        <v>1132096.1102</v>
      </c>
      <c r="AS78" s="784">
        <f>(AN78*'8-Matrices'!$E$8)+('6a-EOCSCH_WtCalc'!AN78*'8-Matrices'!$F$12)</f>
        <v>0</v>
      </c>
      <c r="AT78" s="785">
        <f>(AO78*'8-Matrices'!$F$8)+('6a-EOCSCH_WtCalc'!AO78*'8-Matrices'!$F$12)</f>
        <v>0</v>
      </c>
      <c r="AV78" s="76">
        <v>1</v>
      </c>
      <c r="AW78" s="77" t="s">
        <v>79</v>
      </c>
      <c r="AX78" s="78">
        <v>6555</v>
      </c>
      <c r="AY78" s="78">
        <v>0</v>
      </c>
      <c r="AZ78" s="78">
        <v>0</v>
      </c>
      <c r="BB78" s="81">
        <v>1</v>
      </c>
      <c r="BC78" s="784">
        <f>(AX78*'8-Matrices'!$D$8)+('6a-EOCSCH_WtCalc'!AX78*'8-Matrices'!$F$12)</f>
        <v>1007306.8500000001</v>
      </c>
      <c r="BD78" s="784">
        <f>(AY78*'8-Matrices'!$E$8)+('6a-EOCSCH_WtCalc'!AY78*'8-Matrices'!$F$12)</f>
        <v>0</v>
      </c>
      <c r="BE78" s="785">
        <f>(AZ78*'8-Matrices'!$F$8)+('6a-EOCSCH_WtCalc'!AZ78*'8-Matrices'!$F$12)</f>
        <v>0</v>
      </c>
      <c r="BG78" s="76">
        <v>1</v>
      </c>
      <c r="BH78" s="77" t="s">
        <v>79</v>
      </c>
      <c r="BI78" s="78">
        <v>6425</v>
      </c>
      <c r="BJ78" s="78">
        <v>0</v>
      </c>
      <c r="BK78" s="78">
        <v>0</v>
      </c>
      <c r="BL78" s="52"/>
      <c r="BM78" s="81">
        <v>1</v>
      </c>
      <c r="BN78" s="784">
        <f>(BI78*'8-Matrices'!$D$8)+('6a-EOCSCH_WtCalc'!BI78*'8-Matrices'!$F$12)</f>
        <v>987329.75</v>
      </c>
      <c r="BO78" s="784">
        <f>(BJ78*'8-Matrices'!$E$8)+('6a-EOCSCH_WtCalc'!BJ78*'8-Matrices'!$F$12)</f>
        <v>0</v>
      </c>
      <c r="BP78" s="785">
        <f>(BK78*'8-Matrices'!$F$8)+('6a-EOCSCH_WtCalc'!BK78*'8-Matrices'!$F$12)</f>
        <v>0</v>
      </c>
      <c r="BQ78" s="52"/>
      <c r="BR78" s="84">
        <v>1</v>
      </c>
      <c r="BS78" s="85" t="s">
        <v>79</v>
      </c>
      <c r="BT78" s="86">
        <v>7571.58</v>
      </c>
      <c r="BU78" s="86">
        <v>0</v>
      </c>
      <c r="BV78" s="86">
        <v>0</v>
      </c>
      <c r="BX78" s="81">
        <v>1</v>
      </c>
      <c r="BY78" s="784">
        <f>(BT78*'8-Matrices'!$D$8)+('6a-EOCSCH_WtCalc'!BT78*'8-Matrices'!$F$12)</f>
        <v>1163524.6986</v>
      </c>
      <c r="BZ78" s="784">
        <f>(BU78*'8-Matrices'!$E$8)+('6a-EOCSCH_WtCalc'!BU78*'8-Matrices'!$F$12)</f>
        <v>0</v>
      </c>
      <c r="CA78" s="785">
        <f>(BV78*'8-Matrices'!$F$8)+('6a-EOCSCH_WtCalc'!BV78*'8-Matrices'!$F$12)</f>
        <v>0</v>
      </c>
      <c r="CC78" s="76">
        <v>1</v>
      </c>
      <c r="CD78" s="77" t="s">
        <v>79</v>
      </c>
      <c r="CE78" s="78">
        <v>6529.5</v>
      </c>
      <c r="CF78" s="78">
        <v>0</v>
      </c>
      <c r="CG78" s="78">
        <v>0</v>
      </c>
      <c r="CH78" s="52"/>
      <c r="CI78" s="81">
        <v>1</v>
      </c>
      <c r="CJ78" s="784">
        <f>(CE78*'8-Matrices'!$D$8)+('6a-EOCSCH_WtCalc'!CE78*'8-Matrices'!$F$12)</f>
        <v>1003388.265</v>
      </c>
      <c r="CK78" s="784">
        <f>(CF78*'8-Matrices'!$E$8)+('6a-EOCSCH_WtCalc'!CF78*'8-Matrices'!$F$12)</f>
        <v>0</v>
      </c>
      <c r="CL78" s="785">
        <f>(CG78*'8-Matrices'!$F$8)+('6a-EOCSCH_WtCalc'!CG78*'8-Matrices'!$F$12)</f>
        <v>0</v>
      </c>
      <c r="CN78" s="76">
        <v>1</v>
      </c>
      <c r="CO78" s="77" t="s">
        <v>79</v>
      </c>
      <c r="CP78" s="78">
        <v>7098.96</v>
      </c>
      <c r="CQ78" s="78">
        <v>0</v>
      </c>
      <c r="CR78" s="78">
        <v>0</v>
      </c>
      <c r="CT78" s="81">
        <v>1</v>
      </c>
      <c r="CU78" s="784">
        <f>(CP78*'8-Matrices'!$D$8)+('6a-EOCSCH_WtCalc'!CP78*'8-Matrices'!$F$12)</f>
        <v>1090897.1832000001</v>
      </c>
      <c r="CV78" s="784">
        <f>(CQ78*'8-Matrices'!$E$8)+('6a-EOCSCH_WtCalc'!CQ78*'8-Matrices'!$F$12)</f>
        <v>0</v>
      </c>
      <c r="CW78" s="785">
        <f>(CR78*'8-Matrices'!$F$8)+('6a-EOCSCH_WtCalc'!CR78*'8-Matrices'!$F$12)</f>
        <v>0</v>
      </c>
      <c r="CY78" s="82">
        <v>1003388</v>
      </c>
      <c r="CZ78" s="82">
        <v>0</v>
      </c>
      <c r="DA78" s="82">
        <v>0</v>
      </c>
      <c r="DC78" s="76">
        <v>1</v>
      </c>
      <c r="DD78" s="77" t="s">
        <v>79</v>
      </c>
      <c r="DE78" s="78">
        <v>7549</v>
      </c>
      <c r="DF78" s="78">
        <v>0</v>
      </c>
      <c r="DG78" s="78">
        <v>0</v>
      </c>
      <c r="DI78" s="81">
        <v>1</v>
      </c>
      <c r="DJ78" s="784">
        <f>(DE78*'8-Matrices'!$D$8)+('6a-EOCSCH_WtCalc'!DE78*'8-Matrices'!$F$12)</f>
        <v>1160054.83</v>
      </c>
      <c r="DK78" s="784">
        <f>(DF78*'8-Matrices'!$E$8)+('6a-EOCSCH_WtCalc'!DF78*'8-Matrices'!$F$12)</f>
        <v>0</v>
      </c>
      <c r="DL78" s="785">
        <f>(DG78*'8-Matrices'!$F$8)+('6a-EOCSCH_WtCalc'!DG78*'8-Matrices'!$F$12)</f>
        <v>0</v>
      </c>
      <c r="DN78" s="76">
        <v>1</v>
      </c>
      <c r="DO78" s="77" t="s">
        <v>79</v>
      </c>
      <c r="DP78" s="78">
        <v>9294</v>
      </c>
      <c r="DQ78" s="78">
        <v>0</v>
      </c>
      <c r="DR78" s="78">
        <v>0</v>
      </c>
      <c r="DT78" s="81">
        <v>1</v>
      </c>
      <c r="DU78" s="784">
        <f>(DP78*'8-Matrices'!$D$8)+('6a-EOCSCH_WtCalc'!DP78*'8-Matrices'!$F$12)</f>
        <v>1428208.98</v>
      </c>
      <c r="DV78" s="784">
        <f>(DQ78*'8-Matrices'!$E$8)+('6a-EOCSCH_WtCalc'!DQ78*'8-Matrices'!$F$12)</f>
        <v>0</v>
      </c>
      <c r="DW78" s="785">
        <f>(DR78*'8-Matrices'!$F$8)+('6a-EOCSCH_WtCalc'!DR78*'8-Matrices'!$F$12)</f>
        <v>0</v>
      </c>
      <c r="DY78" s="76">
        <v>1</v>
      </c>
      <c r="DZ78" s="77" t="s">
        <v>79</v>
      </c>
      <c r="EA78" s="78">
        <f>'7a-EOCSCH_RawData'!$E$29</f>
        <v>10508</v>
      </c>
      <c r="EB78" s="78">
        <f>'7a-EOCSCH_RawData'!$F$29</f>
        <v>0</v>
      </c>
      <c r="EC78" s="78">
        <f>'7a-EOCSCH_RawData'!$G$29</f>
        <v>0</v>
      </c>
      <c r="EE78" s="81">
        <v>1</v>
      </c>
      <c r="EF78" s="784">
        <f>(EA78*'8-Matrices'!$D$8)+('6a-EOCSCH_WtCalc'!EA78*'8-Matrices'!$F$12)</f>
        <v>1614764.3599999999</v>
      </c>
      <c r="EG78" s="784">
        <f>(EB78*'8-Matrices'!$E$8)+('6a-EOCSCH_WtCalc'!EB78*'8-Matrices'!$F$12)</f>
        <v>0</v>
      </c>
      <c r="EH78" s="785">
        <f>(EC78*'8-Matrices'!$F$8)+('6a-EOCSCH_WtCalc'!EC78*'8-Matrices'!$F$12)</f>
        <v>0</v>
      </c>
    </row>
    <row r="79" spans="1:138" x14ac:dyDescent="0.3">
      <c r="A79" s="1433"/>
      <c r="C79" s="75"/>
      <c r="D79" s="76">
        <v>2</v>
      </c>
      <c r="E79" s="87" t="s">
        <v>79</v>
      </c>
      <c r="F79" s="220">
        <v>2741</v>
      </c>
      <c r="G79" s="220">
        <v>0</v>
      </c>
      <c r="H79" s="221">
        <v>0</v>
      </c>
      <c r="I79" s="80"/>
      <c r="J79" s="81">
        <v>2</v>
      </c>
      <c r="K79" s="784">
        <f>(F79*'8-Matrices'!$D$9)+('6a-EOCSCH_WtCalc'!F79*'8-Matrices'!$F$12)</f>
        <v>601731.73</v>
      </c>
      <c r="L79" s="784">
        <f>(G79*'8-Matrices'!$E$9)+('6a-EOCSCH_WtCalc'!G79*'8-Matrices'!$F$12)</f>
        <v>0</v>
      </c>
      <c r="M79" s="785">
        <f>(H79*'8-Matrices'!$F$9)+('6a-EOCSCH_WtCalc'!H79*'8-Matrices'!$F$12)</f>
        <v>0</v>
      </c>
      <c r="N79" s="75"/>
      <c r="O79" s="76">
        <v>2</v>
      </c>
      <c r="P79" s="87" t="s">
        <v>79</v>
      </c>
      <c r="Q79" s="78">
        <v>1733</v>
      </c>
      <c r="R79" s="78">
        <v>0</v>
      </c>
      <c r="S79" s="79">
        <v>0</v>
      </c>
      <c r="T79" s="80"/>
      <c r="U79" s="81">
        <v>2</v>
      </c>
      <c r="V79" s="784">
        <f>(Q79*'8-Matrices'!$D$9)+('6a-EOCSCH_WtCalc'!Q79*'8-Matrices'!$F$12)</f>
        <v>380445.49</v>
      </c>
      <c r="W79" s="784">
        <f>(R79*'8-Matrices'!$E$9)+('6a-EOCSCH_WtCalc'!R79*'8-Matrices'!$F$12)</f>
        <v>0</v>
      </c>
      <c r="X79" s="785">
        <f>(S79*'8-Matrices'!$F$9)+('6a-EOCSCH_WtCalc'!S79*'8-Matrices'!$F$12)</f>
        <v>0</v>
      </c>
      <c r="Y79" s="83"/>
      <c r="Z79" s="76">
        <v>2</v>
      </c>
      <c r="AA79" s="87" t="s">
        <v>79</v>
      </c>
      <c r="AB79" s="78">
        <v>1586</v>
      </c>
      <c r="AC79" s="78">
        <v>0</v>
      </c>
      <c r="AD79" s="79">
        <v>0</v>
      </c>
      <c r="AE79" s="83"/>
      <c r="AF79" s="81">
        <v>2</v>
      </c>
      <c r="AG79" s="784">
        <f>(AB79*'8-Matrices'!$D$9)+('6a-EOCSCH_WtCalc'!AB79*'8-Matrices'!$F$12)</f>
        <v>348174.57999999996</v>
      </c>
      <c r="AH79" s="784">
        <f>(AC79*'8-Matrices'!$E$9)+('6a-EOCSCH_WtCalc'!AC79*'8-Matrices'!$F$12)</f>
        <v>0</v>
      </c>
      <c r="AI79" s="785">
        <f>(AD79*'8-Matrices'!$F$9)+('6a-EOCSCH_WtCalc'!AD79*'8-Matrices'!$F$12)</f>
        <v>0</v>
      </c>
      <c r="AK79" s="76">
        <v>2</v>
      </c>
      <c r="AL79" s="87" t="s">
        <v>79</v>
      </c>
      <c r="AM79" s="78">
        <v>1345</v>
      </c>
      <c r="AN79" s="78">
        <v>0</v>
      </c>
      <c r="AO79" s="79">
        <v>0</v>
      </c>
      <c r="AQ79" s="81">
        <v>2</v>
      </c>
      <c r="AR79" s="784">
        <f>(AM79*'8-Matrices'!$D$9)+('6a-EOCSCH_WtCalc'!AM79*'8-Matrices'!$F$12)</f>
        <v>295267.84999999998</v>
      </c>
      <c r="AS79" s="784">
        <f>(AN79*'8-Matrices'!$E$9)+('6a-EOCSCH_WtCalc'!AN79*'8-Matrices'!$F$12)</f>
        <v>0</v>
      </c>
      <c r="AT79" s="785">
        <f>(AO79*'8-Matrices'!$F$9)+('6a-EOCSCH_WtCalc'!AO79*'8-Matrices'!$F$12)</f>
        <v>0</v>
      </c>
      <c r="AV79" s="76">
        <v>2</v>
      </c>
      <c r="AW79" s="87" t="s">
        <v>79</v>
      </c>
      <c r="AX79" s="78">
        <v>1181.5</v>
      </c>
      <c r="AY79" s="78">
        <v>0</v>
      </c>
      <c r="AZ79" s="78">
        <v>0</v>
      </c>
      <c r="BB79" s="81">
        <v>2</v>
      </c>
      <c r="BC79" s="784">
        <f>(AX79*'8-Matrices'!$D$9)+('6a-EOCSCH_WtCalc'!AX79*'8-Matrices'!$F$12)</f>
        <v>259374.69499999998</v>
      </c>
      <c r="BD79" s="784">
        <f>(AY79*'8-Matrices'!$E$9)+('6a-EOCSCH_WtCalc'!AY79*'8-Matrices'!$F$12)</f>
        <v>0</v>
      </c>
      <c r="BE79" s="785">
        <f>(AZ79*'8-Matrices'!$F$9)+('6a-EOCSCH_WtCalc'!AZ79*'8-Matrices'!$F$12)</f>
        <v>0</v>
      </c>
      <c r="BG79" s="76">
        <v>2</v>
      </c>
      <c r="BH79" s="87" t="s">
        <v>79</v>
      </c>
      <c r="BI79" s="78">
        <v>1164.95</v>
      </c>
      <c r="BJ79" s="78">
        <v>0</v>
      </c>
      <c r="BK79" s="78">
        <v>0</v>
      </c>
      <c r="BL79" s="52"/>
      <c r="BM79" s="81">
        <v>2</v>
      </c>
      <c r="BN79" s="784">
        <f>(BI79*'8-Matrices'!$D$9)+('6a-EOCSCH_WtCalc'!BI79*'8-Matrices'!$F$12)</f>
        <v>255741.47350000002</v>
      </c>
      <c r="BO79" s="784">
        <f>(BJ79*'8-Matrices'!$E$9)+('6a-EOCSCH_WtCalc'!BJ79*'8-Matrices'!$F$12)</f>
        <v>0</v>
      </c>
      <c r="BP79" s="785">
        <f>(BK79*'8-Matrices'!$F$9)+('6a-EOCSCH_WtCalc'!BK79*'8-Matrices'!$F$12)</f>
        <v>0</v>
      </c>
      <c r="BQ79" s="52"/>
      <c r="BR79" s="84">
        <v>2</v>
      </c>
      <c r="BS79" s="88" t="s">
        <v>79</v>
      </c>
      <c r="BT79" s="86">
        <v>1480</v>
      </c>
      <c r="BU79" s="86">
        <v>0</v>
      </c>
      <c r="BV79" s="86">
        <v>0</v>
      </c>
      <c r="BX79" s="81">
        <v>2</v>
      </c>
      <c r="BY79" s="784">
        <f>(BT79*'8-Matrices'!$D$9)+('6a-EOCSCH_WtCalc'!BT79*'8-Matrices'!$F$12)</f>
        <v>324904.40000000002</v>
      </c>
      <c r="BZ79" s="784">
        <f>(BU79*'8-Matrices'!$E$9)+('6a-EOCSCH_WtCalc'!BU79*'8-Matrices'!$F$12)</f>
        <v>0</v>
      </c>
      <c r="CA79" s="785">
        <f>(BV79*'8-Matrices'!$F$9)+('6a-EOCSCH_WtCalc'!BV79*'8-Matrices'!$F$12)</f>
        <v>0</v>
      </c>
      <c r="CC79" s="76">
        <v>2</v>
      </c>
      <c r="CD79" s="87" t="s">
        <v>79</v>
      </c>
      <c r="CE79" s="78">
        <v>1308.5</v>
      </c>
      <c r="CF79" s="78">
        <v>0</v>
      </c>
      <c r="CG79" s="78">
        <v>0</v>
      </c>
      <c r="CH79" s="52"/>
      <c r="CI79" s="81">
        <v>2</v>
      </c>
      <c r="CJ79" s="784">
        <f>(CE79*'8-Matrices'!$D$9)+('6a-EOCSCH_WtCalc'!CE79*'8-Matrices'!$F$12)</f>
        <v>287255.005</v>
      </c>
      <c r="CK79" s="784">
        <f>(CF79*'8-Matrices'!$E$9)+('6a-EOCSCH_WtCalc'!CF79*'8-Matrices'!$F$12)</f>
        <v>0</v>
      </c>
      <c r="CL79" s="785">
        <f>(CG79*'8-Matrices'!$F$9)+('6a-EOCSCH_WtCalc'!CG79*'8-Matrices'!$F$12)</f>
        <v>0</v>
      </c>
      <c r="CN79" s="76">
        <v>2</v>
      </c>
      <c r="CO79" s="87" t="s">
        <v>79</v>
      </c>
      <c r="CP79" s="78">
        <v>1589.5</v>
      </c>
      <c r="CQ79" s="78">
        <v>0</v>
      </c>
      <c r="CR79" s="78">
        <v>0</v>
      </c>
      <c r="CT79" s="81">
        <v>2</v>
      </c>
      <c r="CU79" s="784">
        <f>(CP79*'8-Matrices'!$D$9)+('6a-EOCSCH_WtCalc'!CP79*'8-Matrices'!$F$12)</f>
        <v>348942.93499999994</v>
      </c>
      <c r="CV79" s="784">
        <f>(CQ79*'8-Matrices'!$E$9)+('6a-EOCSCH_WtCalc'!CQ79*'8-Matrices'!$F$12)</f>
        <v>0</v>
      </c>
      <c r="CW79" s="785">
        <f>(CR79*'8-Matrices'!$F$9)+('6a-EOCSCH_WtCalc'!CR79*'8-Matrices'!$F$12)</f>
        <v>0</v>
      </c>
      <c r="CY79" s="82">
        <v>287255</v>
      </c>
      <c r="CZ79" s="82">
        <v>0</v>
      </c>
      <c r="DA79" s="82">
        <v>0</v>
      </c>
      <c r="DC79" s="76">
        <v>2</v>
      </c>
      <c r="DD79" s="87" t="s">
        <v>79</v>
      </c>
      <c r="DE79" s="78">
        <v>1514.96</v>
      </c>
      <c r="DF79" s="78">
        <v>0</v>
      </c>
      <c r="DG79" s="78">
        <v>0</v>
      </c>
      <c r="DI79" s="81">
        <v>2</v>
      </c>
      <c r="DJ79" s="784">
        <f>(DE79*'8-Matrices'!$D$9)+('6a-EOCSCH_WtCalc'!DE79*'8-Matrices'!$F$12)</f>
        <v>332579.16879999998</v>
      </c>
      <c r="DK79" s="784">
        <f>(DF79*'8-Matrices'!$E$9)+('6a-EOCSCH_WtCalc'!DF79*'8-Matrices'!$F$12)</f>
        <v>0</v>
      </c>
      <c r="DL79" s="785">
        <f>(DG79*'8-Matrices'!$F$9)+('6a-EOCSCH_WtCalc'!DG79*'8-Matrices'!$F$12)</f>
        <v>0</v>
      </c>
      <c r="DN79" s="76">
        <v>2</v>
      </c>
      <c r="DO79" s="87" t="s">
        <v>79</v>
      </c>
      <c r="DP79" s="78">
        <v>1823.55</v>
      </c>
      <c r="DQ79" s="78">
        <v>0</v>
      </c>
      <c r="DR79" s="78">
        <v>0</v>
      </c>
      <c r="DT79" s="81">
        <v>2</v>
      </c>
      <c r="DU79" s="784">
        <f>(DP79*'8-Matrices'!$D$9)+('6a-EOCSCH_WtCalc'!DP79*'8-Matrices'!$F$12)</f>
        <v>400323.93149999995</v>
      </c>
      <c r="DV79" s="784">
        <f>(DQ79*'8-Matrices'!$E$9)+('6a-EOCSCH_WtCalc'!DQ79*'8-Matrices'!$F$12)</f>
        <v>0</v>
      </c>
      <c r="DW79" s="785">
        <f>(DR79*'8-Matrices'!$F$9)+('6a-EOCSCH_WtCalc'!DR79*'8-Matrices'!$F$12)</f>
        <v>0</v>
      </c>
      <c r="DY79" s="76">
        <v>2</v>
      </c>
      <c r="DZ79" s="87" t="s">
        <v>79</v>
      </c>
      <c r="EA79" s="78">
        <f>'7a-EOCSCH_RawData'!$E$30</f>
        <v>1774</v>
      </c>
      <c r="EB79" s="78">
        <f>'7a-EOCSCH_RawData'!$F$30</f>
        <v>0</v>
      </c>
      <c r="EC79" s="78">
        <f>'7a-EOCSCH_RawData'!$G$30</f>
        <v>0</v>
      </c>
      <c r="EE79" s="81">
        <v>2</v>
      </c>
      <c r="EF79" s="784">
        <f>(EA79*'8-Matrices'!$D$9)+('6a-EOCSCH_WtCalc'!EA79*'8-Matrices'!$F$12)</f>
        <v>389446.22</v>
      </c>
      <c r="EG79" s="784">
        <f>(EB79*'8-Matrices'!$E$9)+('6a-EOCSCH_WtCalc'!EB79*'8-Matrices'!$F$12)</f>
        <v>0</v>
      </c>
      <c r="EH79" s="785">
        <f>(EC79*'8-Matrices'!$F$9)+('6a-EOCSCH_WtCalc'!EC79*'8-Matrices'!$F$12)</f>
        <v>0</v>
      </c>
    </row>
    <row r="80" spans="1:138" x14ac:dyDescent="0.3">
      <c r="A80" s="1433"/>
      <c r="C80" s="75"/>
      <c r="D80" s="76">
        <v>3</v>
      </c>
      <c r="E80" s="87" t="s">
        <v>79</v>
      </c>
      <c r="F80" s="220">
        <v>753</v>
      </c>
      <c r="G80" s="220">
        <v>0</v>
      </c>
      <c r="H80" s="221">
        <v>0</v>
      </c>
      <c r="I80" s="80"/>
      <c r="J80" s="81">
        <v>3</v>
      </c>
      <c r="K80" s="784">
        <f>(F80*'8-Matrices'!$D$10)+('6a-EOCSCH_WtCalc'!F80*'8-Matrices'!$F$12)</f>
        <v>257141.97</v>
      </c>
      <c r="L80" s="784">
        <f>(G80*'8-Matrices'!$E$10)+('6a-EOCSCH_WtCalc'!G80*'8-Matrices'!$F$12)</f>
        <v>0</v>
      </c>
      <c r="M80" s="785">
        <f>(H80*'8-Matrices'!$F$10)+('6a-EOCSCH_WtCalc'!H80*'8-Matrices'!$F$12)</f>
        <v>0</v>
      </c>
      <c r="N80" s="75"/>
      <c r="O80" s="76">
        <v>3</v>
      </c>
      <c r="P80" s="87" t="s">
        <v>79</v>
      </c>
      <c r="Q80" s="78">
        <v>643</v>
      </c>
      <c r="R80" s="78">
        <v>0</v>
      </c>
      <c r="S80" s="79">
        <v>0</v>
      </c>
      <c r="T80" s="80"/>
      <c r="U80" s="81">
        <v>3</v>
      </c>
      <c r="V80" s="784">
        <f>(Q80*'8-Matrices'!$D$10)+('6a-EOCSCH_WtCalc'!Q80*'8-Matrices'!$F$12)</f>
        <v>219578.07</v>
      </c>
      <c r="W80" s="784">
        <f>(R80*'8-Matrices'!$E$10)+('6a-EOCSCH_WtCalc'!R80*'8-Matrices'!$F$12)</f>
        <v>0</v>
      </c>
      <c r="X80" s="785">
        <f>(S80*'8-Matrices'!$F$10)+('6a-EOCSCH_WtCalc'!S80*'8-Matrices'!$F$12)</f>
        <v>0</v>
      </c>
      <c r="Y80" s="83"/>
      <c r="Z80" s="76">
        <v>3</v>
      </c>
      <c r="AA80" s="87" t="s">
        <v>79</v>
      </c>
      <c r="AB80" s="78">
        <v>348</v>
      </c>
      <c r="AC80" s="78">
        <v>0</v>
      </c>
      <c r="AD80" s="79">
        <v>0</v>
      </c>
      <c r="AE80" s="83"/>
      <c r="AF80" s="81">
        <v>3</v>
      </c>
      <c r="AG80" s="784">
        <f>(AB80*'8-Matrices'!$D$10)+('6a-EOCSCH_WtCalc'!AB80*'8-Matrices'!$F$12)</f>
        <v>118838.52</v>
      </c>
      <c r="AH80" s="784">
        <f>(AC80*'8-Matrices'!$E$10)+('6a-EOCSCH_WtCalc'!AC80*'8-Matrices'!$F$12)</f>
        <v>0</v>
      </c>
      <c r="AI80" s="785">
        <f>(AD80*'8-Matrices'!$F$10)+('6a-EOCSCH_WtCalc'!AD80*'8-Matrices'!$F$12)</f>
        <v>0</v>
      </c>
      <c r="AK80" s="76">
        <v>3</v>
      </c>
      <c r="AL80" s="87" t="s">
        <v>79</v>
      </c>
      <c r="AM80" s="78">
        <v>408</v>
      </c>
      <c r="AN80" s="78">
        <v>0</v>
      </c>
      <c r="AO80" s="79">
        <v>0</v>
      </c>
      <c r="AQ80" s="81">
        <v>3</v>
      </c>
      <c r="AR80" s="784">
        <f>(AM80*'8-Matrices'!$D$10)+('6a-EOCSCH_WtCalc'!AM80*'8-Matrices'!$F$12)</f>
        <v>139327.92000000001</v>
      </c>
      <c r="AS80" s="784">
        <f>(AN80*'8-Matrices'!$E$10)+('6a-EOCSCH_WtCalc'!AN80*'8-Matrices'!$F$12)</f>
        <v>0</v>
      </c>
      <c r="AT80" s="785">
        <f>(AO80*'8-Matrices'!$F$10)+('6a-EOCSCH_WtCalc'!AO80*'8-Matrices'!$F$12)</f>
        <v>0</v>
      </c>
      <c r="AV80" s="76">
        <v>3</v>
      </c>
      <c r="AW80" s="87" t="s">
        <v>79</v>
      </c>
      <c r="AX80" s="78">
        <v>260</v>
      </c>
      <c r="AY80" s="78">
        <v>0</v>
      </c>
      <c r="AZ80" s="78">
        <v>0</v>
      </c>
      <c r="BB80" s="81">
        <v>3</v>
      </c>
      <c r="BC80" s="784">
        <f>(AX80*'8-Matrices'!$D$10)+('6a-EOCSCH_WtCalc'!AX80*'8-Matrices'!$F$12)</f>
        <v>88787.400000000009</v>
      </c>
      <c r="BD80" s="784">
        <f>(AY80*'8-Matrices'!$E$10)+('6a-EOCSCH_WtCalc'!AY80*'8-Matrices'!$F$12)</f>
        <v>0</v>
      </c>
      <c r="BE80" s="785">
        <f>(AZ80*'8-Matrices'!$F$10)+('6a-EOCSCH_WtCalc'!AZ80*'8-Matrices'!$F$12)</f>
        <v>0</v>
      </c>
      <c r="BG80" s="76">
        <v>3</v>
      </c>
      <c r="BH80" s="87" t="s">
        <v>79</v>
      </c>
      <c r="BI80" s="78">
        <v>199</v>
      </c>
      <c r="BJ80" s="78">
        <v>0</v>
      </c>
      <c r="BK80" s="78">
        <v>0</v>
      </c>
      <c r="BL80" s="52"/>
      <c r="BM80" s="81">
        <v>3</v>
      </c>
      <c r="BN80" s="784">
        <f>(BI80*'8-Matrices'!$D$10)+('6a-EOCSCH_WtCalc'!BI80*'8-Matrices'!$F$12)</f>
        <v>67956.510000000009</v>
      </c>
      <c r="BO80" s="784">
        <f>(BJ80*'8-Matrices'!$E$10)+('6a-EOCSCH_WtCalc'!BJ80*'8-Matrices'!$F$12)</f>
        <v>0</v>
      </c>
      <c r="BP80" s="785">
        <f>(BK80*'8-Matrices'!$F$10)+('6a-EOCSCH_WtCalc'!BK80*'8-Matrices'!$F$12)</f>
        <v>0</v>
      </c>
      <c r="BQ80" s="52"/>
      <c r="BR80" s="84">
        <v>3</v>
      </c>
      <c r="BS80" s="88" t="s">
        <v>79</v>
      </c>
      <c r="BT80" s="86">
        <v>260</v>
      </c>
      <c r="BU80" s="86">
        <v>0</v>
      </c>
      <c r="BV80" s="86">
        <v>0</v>
      </c>
      <c r="BX80" s="81">
        <v>3</v>
      </c>
      <c r="BY80" s="784">
        <f>(BT80*'8-Matrices'!$D$10)+('6a-EOCSCH_WtCalc'!BT80*'8-Matrices'!$F$12)</f>
        <v>88787.400000000009</v>
      </c>
      <c r="BZ80" s="784">
        <f>(BU80*'8-Matrices'!$E$10)+('6a-EOCSCH_WtCalc'!BU80*'8-Matrices'!$F$12)</f>
        <v>0</v>
      </c>
      <c r="CA80" s="785">
        <f>(BV80*'8-Matrices'!$F$10)+('6a-EOCSCH_WtCalc'!BV80*'8-Matrices'!$F$12)</f>
        <v>0</v>
      </c>
      <c r="CC80" s="76">
        <v>3</v>
      </c>
      <c r="CD80" s="87" t="s">
        <v>79</v>
      </c>
      <c r="CE80" s="78">
        <v>222</v>
      </c>
      <c r="CF80" s="78">
        <v>0</v>
      </c>
      <c r="CG80" s="78">
        <v>0</v>
      </c>
      <c r="CH80" s="52"/>
      <c r="CI80" s="81">
        <v>3</v>
      </c>
      <c r="CJ80" s="784">
        <f>(CE80*'8-Matrices'!$D$10)+('6a-EOCSCH_WtCalc'!CE80*'8-Matrices'!$F$12)</f>
        <v>75810.78</v>
      </c>
      <c r="CK80" s="784">
        <f>(CF80*'8-Matrices'!$E$10)+('6a-EOCSCH_WtCalc'!CF80*'8-Matrices'!$F$12)</f>
        <v>0</v>
      </c>
      <c r="CL80" s="785">
        <f>(CG80*'8-Matrices'!$F$10)+('6a-EOCSCH_WtCalc'!CG80*'8-Matrices'!$F$12)</f>
        <v>0</v>
      </c>
      <c r="CN80" s="76">
        <v>3</v>
      </c>
      <c r="CO80" s="87" t="s">
        <v>79</v>
      </c>
      <c r="CP80" s="78">
        <v>276</v>
      </c>
      <c r="CQ80" s="78">
        <v>0</v>
      </c>
      <c r="CR80" s="78">
        <v>0</v>
      </c>
      <c r="CT80" s="81">
        <v>3</v>
      </c>
      <c r="CU80" s="784">
        <f>(CP80*'8-Matrices'!$D$10)+('6a-EOCSCH_WtCalc'!CP80*'8-Matrices'!$F$12)</f>
        <v>94251.24</v>
      </c>
      <c r="CV80" s="784">
        <f>(CQ80*'8-Matrices'!$E$10)+('6a-EOCSCH_WtCalc'!CQ80*'8-Matrices'!$F$12)</f>
        <v>0</v>
      </c>
      <c r="CW80" s="785">
        <f>(CR80*'8-Matrices'!$F$10)+('6a-EOCSCH_WtCalc'!CR80*'8-Matrices'!$F$12)</f>
        <v>0</v>
      </c>
      <c r="CY80" s="82">
        <v>75811</v>
      </c>
      <c r="CZ80" s="82">
        <v>0</v>
      </c>
      <c r="DA80" s="82">
        <v>0</v>
      </c>
      <c r="DC80" s="76">
        <v>3</v>
      </c>
      <c r="DD80" s="87" t="s">
        <v>79</v>
      </c>
      <c r="DE80" s="78">
        <v>447</v>
      </c>
      <c r="DF80" s="78">
        <v>0</v>
      </c>
      <c r="DG80" s="78">
        <v>0</v>
      </c>
      <c r="DI80" s="81">
        <v>3</v>
      </c>
      <c r="DJ80" s="784">
        <f>(DE80*'8-Matrices'!$D$10)+('6a-EOCSCH_WtCalc'!DE80*'8-Matrices'!$F$12)</f>
        <v>152646.03000000003</v>
      </c>
      <c r="DK80" s="784">
        <f>(DF80*'8-Matrices'!$E$10)+('6a-EOCSCH_WtCalc'!DF80*'8-Matrices'!$F$12)</f>
        <v>0</v>
      </c>
      <c r="DL80" s="785">
        <f>(DG80*'8-Matrices'!$F$10)+('6a-EOCSCH_WtCalc'!DG80*'8-Matrices'!$F$12)</f>
        <v>0</v>
      </c>
      <c r="DN80" s="76">
        <v>3</v>
      </c>
      <c r="DO80" s="87" t="s">
        <v>79</v>
      </c>
      <c r="DP80" s="78">
        <v>713</v>
      </c>
      <c r="DQ80" s="78">
        <v>0</v>
      </c>
      <c r="DR80" s="78">
        <v>0</v>
      </c>
      <c r="DT80" s="81">
        <v>3</v>
      </c>
      <c r="DU80" s="784">
        <f>(DP80*'8-Matrices'!$D$10)+('6a-EOCSCH_WtCalc'!DP80*'8-Matrices'!$F$12)</f>
        <v>243482.37000000002</v>
      </c>
      <c r="DV80" s="784">
        <f>(DQ80*'8-Matrices'!$E$10)+('6a-EOCSCH_WtCalc'!DQ80*'8-Matrices'!$F$12)</f>
        <v>0</v>
      </c>
      <c r="DW80" s="785">
        <f>(DR80*'8-Matrices'!$F$10)+('6a-EOCSCH_WtCalc'!DR80*'8-Matrices'!$F$12)</f>
        <v>0</v>
      </c>
      <c r="DY80" s="76">
        <v>3</v>
      </c>
      <c r="DZ80" s="87" t="s">
        <v>79</v>
      </c>
      <c r="EA80" s="78">
        <f>'7a-EOCSCH_RawData'!$E$31</f>
        <v>882</v>
      </c>
      <c r="EB80" s="78">
        <f>'7a-EOCSCH_RawData'!$F$31</f>
        <v>0</v>
      </c>
      <c r="EC80" s="78">
        <f>'7a-EOCSCH_RawData'!$G$31</f>
        <v>0</v>
      </c>
      <c r="EE80" s="81">
        <v>3</v>
      </c>
      <c r="EF80" s="784">
        <f>(EA80*'8-Matrices'!$D$10)+('6a-EOCSCH_WtCalc'!EA80*'8-Matrices'!$F$12)</f>
        <v>301194.18</v>
      </c>
      <c r="EG80" s="784">
        <f>(EB80*'8-Matrices'!$E$10)+('6a-EOCSCH_WtCalc'!EB80*'8-Matrices'!$F$12)</f>
        <v>0</v>
      </c>
      <c r="EH80" s="785">
        <f>(EC80*'8-Matrices'!$F$10)+('6a-EOCSCH_WtCalc'!EC80*'8-Matrices'!$F$12)</f>
        <v>0</v>
      </c>
    </row>
    <row r="81" spans="1:138" x14ac:dyDescent="0.3">
      <c r="A81" s="1433"/>
      <c r="C81" s="89"/>
      <c r="D81" s="1384" t="s">
        <v>50</v>
      </c>
      <c r="E81" s="1385"/>
      <c r="F81" s="90">
        <f>F80+F79+F78</f>
        <v>12324.39018</v>
      </c>
      <c r="G81" s="90">
        <f>G80+G79+G78</f>
        <v>0</v>
      </c>
      <c r="H81" s="91">
        <f>H80+H79+H78</f>
        <v>0</v>
      </c>
      <c r="I81" s="92"/>
      <c r="J81" s="93" t="s">
        <v>50</v>
      </c>
      <c r="K81" s="784">
        <f>K78+K79+K80</f>
        <v>2215839.7589606005</v>
      </c>
      <c r="L81" s="784">
        <f>L78+L79+L80</f>
        <v>0</v>
      </c>
      <c r="M81" s="785">
        <f>M78+M79+M80</f>
        <v>0</v>
      </c>
      <c r="N81" s="89"/>
      <c r="O81" s="1384" t="s">
        <v>50</v>
      </c>
      <c r="P81" s="1385"/>
      <c r="Q81" s="90">
        <f>Q80+Q79+Q78</f>
        <v>11612.0592</v>
      </c>
      <c r="R81" s="90">
        <f>R80+R79+R78</f>
        <v>0</v>
      </c>
      <c r="S81" s="91">
        <f>S80+S79+S78</f>
        <v>0</v>
      </c>
      <c r="T81" s="92"/>
      <c r="U81" s="93" t="s">
        <v>50</v>
      </c>
      <c r="V81" s="784">
        <f>V78+V79+V80</f>
        <v>2019328.7772640001</v>
      </c>
      <c r="W81" s="784">
        <f>W78+W79+W80</f>
        <v>0</v>
      </c>
      <c r="X81" s="785">
        <f>X78+X79+X80</f>
        <v>0</v>
      </c>
      <c r="Y81" s="83"/>
      <c r="Z81" s="1384" t="s">
        <v>50</v>
      </c>
      <c r="AA81" s="1385"/>
      <c r="AB81" s="90">
        <v>9638</v>
      </c>
      <c r="AC81" s="90">
        <v>0</v>
      </c>
      <c r="AD81" s="91">
        <v>0</v>
      </c>
      <c r="AE81" s="83"/>
      <c r="AF81" s="93" t="s">
        <v>50</v>
      </c>
      <c r="AG81" s="784">
        <f>AG78+AG79+AG80</f>
        <v>1650886.7799999998</v>
      </c>
      <c r="AH81" s="784">
        <f>AH78+AH79+AH80</f>
        <v>0</v>
      </c>
      <c r="AI81" s="785">
        <f>AI78+AI79+AI80</f>
        <v>0</v>
      </c>
      <c r="AK81" s="1384" t="s">
        <v>50</v>
      </c>
      <c r="AL81" s="1385"/>
      <c r="AM81" s="90">
        <f>AM80+AM79+AM78</f>
        <v>9120.0600000000013</v>
      </c>
      <c r="AN81" s="90">
        <v>0</v>
      </c>
      <c r="AO81" s="91">
        <v>0</v>
      </c>
      <c r="AQ81" s="93" t="s">
        <v>50</v>
      </c>
      <c r="AR81" s="784">
        <f>AR78+AR79+AR80</f>
        <v>1566691.8802</v>
      </c>
      <c r="AS81" s="784">
        <f>AS78+AS79+AS80</f>
        <v>0</v>
      </c>
      <c r="AT81" s="785">
        <f>AT78+AT79+AT80</f>
        <v>0</v>
      </c>
      <c r="AV81" s="1384" t="s">
        <v>50</v>
      </c>
      <c r="AW81" s="1385"/>
      <c r="AX81" s="90">
        <f>AX80+AX79+AX78</f>
        <v>7996.5</v>
      </c>
      <c r="AY81" s="90">
        <f>AY80+AY79+AY78</f>
        <v>0</v>
      </c>
      <c r="AZ81" s="91">
        <f>AZ80+AZ79+AZ78</f>
        <v>0</v>
      </c>
      <c r="BB81" s="93" t="s">
        <v>50</v>
      </c>
      <c r="BC81" s="784">
        <f>BC78+BC79+BC80</f>
        <v>1355468.9450000001</v>
      </c>
      <c r="BD81" s="784">
        <f>BD78+BD79+BD80</f>
        <v>0</v>
      </c>
      <c r="BE81" s="785">
        <f>BE78+BE79+BE80</f>
        <v>0</v>
      </c>
      <c r="BG81" s="1384" t="s">
        <v>50</v>
      </c>
      <c r="BH81" s="1385"/>
      <c r="BI81" s="90">
        <f>BI80+BI79+BI78</f>
        <v>7788.95</v>
      </c>
      <c r="BJ81" s="90">
        <f>BJ80+BJ79+BJ78</f>
        <v>0</v>
      </c>
      <c r="BK81" s="91">
        <f>BK80+BK79+BK78</f>
        <v>0</v>
      </c>
      <c r="BL81" s="52"/>
      <c r="BM81" s="93" t="s">
        <v>50</v>
      </c>
      <c r="BN81" s="784">
        <f>BN78+BN79+BN80</f>
        <v>1311027.7335000001</v>
      </c>
      <c r="BO81" s="784">
        <f>BO78+BO79+BO80</f>
        <v>0</v>
      </c>
      <c r="BP81" s="785">
        <f>BP78+BP79+BP80</f>
        <v>0</v>
      </c>
      <c r="BQ81" s="52"/>
      <c r="BR81" s="1444" t="s">
        <v>50</v>
      </c>
      <c r="BS81" s="1445"/>
      <c r="BT81" s="94">
        <v>9311.58</v>
      </c>
      <c r="BU81" s="94">
        <v>0</v>
      </c>
      <c r="BV81" s="95">
        <v>0</v>
      </c>
      <c r="BX81" s="93" t="s">
        <v>50</v>
      </c>
      <c r="BY81" s="784">
        <f>BY78+BY79+BY80</f>
        <v>1577216.4986</v>
      </c>
      <c r="BZ81" s="784">
        <f>BZ78+BZ79+BZ80</f>
        <v>0</v>
      </c>
      <c r="CA81" s="785">
        <f>CA78+CA79+CA80</f>
        <v>0</v>
      </c>
      <c r="CC81" s="1384" t="s">
        <v>50</v>
      </c>
      <c r="CD81" s="1385"/>
      <c r="CE81" s="90">
        <v>8060</v>
      </c>
      <c r="CF81" s="90">
        <v>0</v>
      </c>
      <c r="CG81" s="91">
        <v>0</v>
      </c>
      <c r="CH81" s="52"/>
      <c r="CI81" s="93" t="s">
        <v>50</v>
      </c>
      <c r="CJ81" s="784">
        <f>CJ78+CJ79+CJ80</f>
        <v>1366454.05</v>
      </c>
      <c r="CK81" s="784">
        <f>CK78+CK79+CK80</f>
        <v>0</v>
      </c>
      <c r="CL81" s="785">
        <f>CL78+CL79+CL80</f>
        <v>0</v>
      </c>
      <c r="CN81" s="1384" t="s">
        <v>50</v>
      </c>
      <c r="CO81" s="1385"/>
      <c r="CP81" s="90">
        <f>SUM(CP78:CP80)</f>
        <v>8964.4599999999991</v>
      </c>
      <c r="CQ81" s="90">
        <f>SUM(CQ78:CQ80)</f>
        <v>0</v>
      </c>
      <c r="CR81" s="91">
        <f>SUM(CR78:CR80)</f>
        <v>0</v>
      </c>
      <c r="CT81" s="93" t="s">
        <v>50</v>
      </c>
      <c r="CU81" s="784">
        <f>CU78+CU79+CU80</f>
        <v>1534091.3581999999</v>
      </c>
      <c r="CV81" s="784">
        <f>CV78+CV79+CV80</f>
        <v>0</v>
      </c>
      <c r="CW81" s="785">
        <f>CW78+CW79+CW80</f>
        <v>0</v>
      </c>
      <c r="CY81" s="82">
        <v>1366454</v>
      </c>
      <c r="CZ81" s="82">
        <v>0</v>
      </c>
      <c r="DA81" s="82">
        <v>0</v>
      </c>
      <c r="DC81" s="1384" t="s">
        <v>50</v>
      </c>
      <c r="DD81" s="1385"/>
      <c r="DE81" s="90">
        <f>SUM(DE78:DE80)</f>
        <v>9510.9599999999991</v>
      </c>
      <c r="DF81" s="90">
        <f>SUM(DF78:DF80)</f>
        <v>0</v>
      </c>
      <c r="DG81" s="91">
        <f>SUM(DG78:DG80)</f>
        <v>0</v>
      </c>
      <c r="DI81" s="93" t="s">
        <v>50</v>
      </c>
      <c r="DJ81" s="784">
        <f>DJ78+DJ79+DJ80</f>
        <v>1645280.0288000002</v>
      </c>
      <c r="DK81" s="784">
        <f>DK78+DK79+DK80</f>
        <v>0</v>
      </c>
      <c r="DL81" s="785">
        <f>DL78+DL79+DL80</f>
        <v>0</v>
      </c>
      <c r="DN81" s="1384" t="s">
        <v>50</v>
      </c>
      <c r="DO81" s="1385"/>
      <c r="DP81" s="90">
        <v>11830.55</v>
      </c>
      <c r="DQ81" s="90">
        <v>0</v>
      </c>
      <c r="DR81" s="91">
        <v>0</v>
      </c>
      <c r="DT81" s="93" t="s">
        <v>50</v>
      </c>
      <c r="DU81" s="784">
        <f>DU78+DU79+DU80</f>
        <v>2072015.2815</v>
      </c>
      <c r="DV81" s="784">
        <f>DV78+DV79+DV80</f>
        <v>0</v>
      </c>
      <c r="DW81" s="785">
        <f>DW78+DW79+DW80</f>
        <v>0</v>
      </c>
      <c r="DY81" s="1384" t="s">
        <v>50</v>
      </c>
      <c r="DZ81" s="1385"/>
      <c r="EA81" s="90">
        <f>SUM(EA78:EA80)</f>
        <v>13164</v>
      </c>
      <c r="EB81" s="90">
        <f>SUM(EB78:EB80)</f>
        <v>0</v>
      </c>
      <c r="EC81" s="91">
        <f>SUM(EC78:EC80)</f>
        <v>0</v>
      </c>
      <c r="EE81" s="93" t="s">
        <v>50</v>
      </c>
      <c r="EF81" s="784">
        <f>EF78+EF79+EF80</f>
        <v>2305404.7599999998</v>
      </c>
      <c r="EG81" s="784">
        <f>EG78+EG79+EG80</f>
        <v>0</v>
      </c>
      <c r="EH81" s="785">
        <f>EH78+EH79+EH80</f>
        <v>0</v>
      </c>
    </row>
    <row r="82" spans="1:138" ht="15" customHeight="1" thickBot="1" x14ac:dyDescent="0.35">
      <c r="A82" s="1434"/>
      <c r="C82" s="89"/>
      <c r="D82" s="96"/>
      <c r="E82" s="97"/>
      <c r="F82" s="98" t="s">
        <v>80</v>
      </c>
      <c r="G82" s="98"/>
      <c r="H82" s="99">
        <f>SUM(F81:H81)</f>
        <v>12324.39018</v>
      </c>
      <c r="I82" s="100"/>
      <c r="J82" s="793"/>
      <c r="K82" s="794" t="s">
        <v>81</v>
      </c>
      <c r="L82" s="786"/>
      <c r="M82" s="787">
        <f>SUM(K81:M81)</f>
        <v>2215839.7589606005</v>
      </c>
      <c r="N82" s="89"/>
      <c r="O82" s="96"/>
      <c r="P82" s="97"/>
      <c r="Q82" s="98" t="s">
        <v>80</v>
      </c>
      <c r="R82" s="98"/>
      <c r="S82" s="99">
        <f>SUM(Q81:S81)</f>
        <v>11612.0592</v>
      </c>
      <c r="T82" s="100"/>
      <c r="U82" s="793"/>
      <c r="V82" s="794" t="s">
        <v>81</v>
      </c>
      <c r="W82" s="786"/>
      <c r="X82" s="787">
        <f>SUM(V81:X81)</f>
        <v>2019328.7772640001</v>
      </c>
      <c r="Y82" s="101"/>
      <c r="Z82" s="96"/>
      <c r="AA82" s="97"/>
      <c r="AB82" s="98" t="s">
        <v>80</v>
      </c>
      <c r="AC82" s="98"/>
      <c r="AD82" s="99">
        <v>9638</v>
      </c>
      <c r="AE82" s="101"/>
      <c r="AF82" s="793"/>
      <c r="AG82" s="794" t="s">
        <v>81</v>
      </c>
      <c r="AH82" s="786"/>
      <c r="AI82" s="787">
        <f>SUM(AG81:AI81)</f>
        <v>1650886.7799999998</v>
      </c>
      <c r="AK82" s="96"/>
      <c r="AL82" s="97"/>
      <c r="AM82" s="98" t="s">
        <v>80</v>
      </c>
      <c r="AN82" s="98"/>
      <c r="AO82" s="99">
        <f>SUM(AM81:AO81)</f>
        <v>9120.0600000000013</v>
      </c>
      <c r="AQ82" s="793"/>
      <c r="AR82" s="794" t="s">
        <v>81</v>
      </c>
      <c r="AS82" s="786"/>
      <c r="AT82" s="787">
        <f>SUM(AR81:AT81)</f>
        <v>1566691.8802</v>
      </c>
      <c r="AV82" s="96"/>
      <c r="AW82" s="97"/>
      <c r="AX82" s="98" t="s">
        <v>80</v>
      </c>
      <c r="AY82" s="98"/>
      <c r="AZ82" s="99">
        <f>SUM(AX81:AZ81)</f>
        <v>7996.5</v>
      </c>
      <c r="BB82" s="793"/>
      <c r="BC82" s="794" t="s">
        <v>81</v>
      </c>
      <c r="BD82" s="786"/>
      <c r="BE82" s="787">
        <f>SUM(BC81:BE81)</f>
        <v>1355468.9450000001</v>
      </c>
      <c r="BG82" s="96"/>
      <c r="BH82" s="97"/>
      <c r="BI82" s="98" t="s">
        <v>80</v>
      </c>
      <c r="BJ82" s="98"/>
      <c r="BK82" s="99">
        <f>SUM(BI81:BK81)</f>
        <v>7788.95</v>
      </c>
      <c r="BL82" s="52"/>
      <c r="BM82" s="793"/>
      <c r="BN82" s="794" t="s">
        <v>81</v>
      </c>
      <c r="BO82" s="786"/>
      <c r="BP82" s="787">
        <f>SUM(BN81:BP81)</f>
        <v>1311027.7335000001</v>
      </c>
      <c r="BQ82" s="52"/>
      <c r="BR82" s="102"/>
      <c r="BS82" s="103"/>
      <c r="BT82" s="104" t="s">
        <v>80</v>
      </c>
      <c r="BU82" s="104"/>
      <c r="BV82" s="105">
        <v>9311.58</v>
      </c>
      <c r="BX82" s="793"/>
      <c r="BY82" s="794" t="s">
        <v>81</v>
      </c>
      <c r="BZ82" s="786"/>
      <c r="CA82" s="787">
        <f>SUM(BY81:CA81)</f>
        <v>1577216.4986</v>
      </c>
      <c r="CC82" s="96"/>
      <c r="CD82" s="97"/>
      <c r="CE82" s="98" t="s">
        <v>80</v>
      </c>
      <c r="CF82" s="98"/>
      <c r="CG82" s="99">
        <v>8060</v>
      </c>
      <c r="CH82" s="52"/>
      <c r="CI82" s="793"/>
      <c r="CJ82" s="794" t="s">
        <v>81</v>
      </c>
      <c r="CK82" s="786"/>
      <c r="CL82" s="787">
        <f>SUM(CJ81:CL81)</f>
        <v>1366454.05</v>
      </c>
      <c r="CN82" s="96"/>
      <c r="CO82" s="97"/>
      <c r="CP82" s="98" t="s">
        <v>80</v>
      </c>
      <c r="CQ82" s="98"/>
      <c r="CR82" s="99">
        <f>SUM(CP81:CR81)</f>
        <v>8964.4599999999991</v>
      </c>
      <c r="CT82" s="793"/>
      <c r="CU82" s="794" t="s">
        <v>81</v>
      </c>
      <c r="CV82" s="786"/>
      <c r="CW82" s="787">
        <f>SUM(CU81:CW81)</f>
        <v>1534091.3581999999</v>
      </c>
      <c r="CY82" s="82" t="s">
        <v>81</v>
      </c>
      <c r="CZ82" s="82"/>
      <c r="DA82" s="82">
        <v>1366454</v>
      </c>
      <c r="DC82" s="96"/>
      <c r="DD82" s="97"/>
      <c r="DE82" s="98" t="s">
        <v>80</v>
      </c>
      <c r="DF82" s="98"/>
      <c r="DG82" s="99">
        <f>SUM(DE81:DG81)</f>
        <v>9510.9599999999991</v>
      </c>
      <c r="DI82" s="793"/>
      <c r="DJ82" s="794" t="s">
        <v>81</v>
      </c>
      <c r="DK82" s="786"/>
      <c r="DL82" s="787">
        <f>SUM(DJ81:DL81)</f>
        <v>1645280.0288000002</v>
      </c>
      <c r="DN82" s="96"/>
      <c r="DO82" s="97"/>
      <c r="DP82" s="98" t="s">
        <v>80</v>
      </c>
      <c r="DQ82" s="98"/>
      <c r="DR82" s="99">
        <v>11830.55</v>
      </c>
      <c r="DT82" s="793"/>
      <c r="DU82" s="794" t="s">
        <v>81</v>
      </c>
      <c r="DV82" s="786"/>
      <c r="DW82" s="787">
        <f>SUM(DU81:DW81)</f>
        <v>2072015.2815</v>
      </c>
      <c r="DY82" s="96"/>
      <c r="DZ82" s="97"/>
      <c r="EA82" s="98" t="s">
        <v>80</v>
      </c>
      <c r="EB82" s="98"/>
      <c r="EC82" s="99">
        <f>SUM(EA81:EC81)</f>
        <v>13164</v>
      </c>
      <c r="EE82" s="793"/>
      <c r="EF82" s="794" t="s">
        <v>81</v>
      </c>
      <c r="EG82" s="786"/>
      <c r="EH82" s="787">
        <f>SUM(EF81:EH81)</f>
        <v>2305404.7599999998</v>
      </c>
    </row>
    <row r="83" spans="1:138" ht="16.5" thickBot="1" x14ac:dyDescent="0.35">
      <c r="J83" s="106"/>
      <c r="K83" s="106"/>
      <c r="L83" s="106"/>
      <c r="M83" s="106"/>
      <c r="U83" s="106"/>
      <c r="V83" s="106"/>
      <c r="W83" s="106"/>
      <c r="X83" s="106"/>
      <c r="Y83" s="106"/>
      <c r="AE83" s="106"/>
      <c r="AF83" s="106"/>
      <c r="AG83" s="106"/>
      <c r="AH83" s="106"/>
      <c r="AI83" s="106"/>
      <c r="AQ83" s="106"/>
      <c r="AR83" s="106"/>
      <c r="AS83" s="106"/>
      <c r="AT83" s="106"/>
      <c r="BB83" s="106"/>
      <c r="BC83" s="106"/>
      <c r="BD83" s="106"/>
      <c r="BE83" s="106"/>
      <c r="BL83" s="52"/>
      <c r="BM83" s="106"/>
      <c r="BN83" s="106"/>
      <c r="BO83" s="106"/>
      <c r="BP83" s="106"/>
      <c r="BQ83" s="52"/>
      <c r="BX83" s="106"/>
      <c r="BY83" s="106"/>
      <c r="BZ83" s="106"/>
      <c r="CA83" s="106"/>
      <c r="CH83" s="52"/>
      <c r="CI83" s="106"/>
      <c r="CJ83" s="106"/>
      <c r="CK83" s="106"/>
      <c r="CL83" s="106"/>
      <c r="CT83" s="106"/>
      <c r="CU83" s="106"/>
      <c r="CV83" s="106"/>
      <c r="CW83" s="106"/>
      <c r="CY83" s="109"/>
      <c r="CZ83" s="109"/>
      <c r="DA83" s="109"/>
      <c r="DI83" s="106"/>
      <c r="DJ83" s="106"/>
      <c r="DK83" s="106"/>
      <c r="DL83" s="106"/>
      <c r="DT83" s="106"/>
      <c r="DU83" s="106"/>
      <c r="DV83" s="106"/>
      <c r="DW83" s="106"/>
      <c r="EE83" s="106"/>
      <c r="EF83" s="106"/>
      <c r="EG83" s="106"/>
      <c r="EH83" s="106"/>
    </row>
    <row r="84" spans="1:138" ht="15.75" customHeight="1" x14ac:dyDescent="0.3">
      <c r="A84" s="1432" t="s">
        <v>90</v>
      </c>
      <c r="C84" s="57"/>
      <c r="D84" s="110" t="s">
        <v>74</v>
      </c>
      <c r="E84" s="111"/>
      <c r="F84" s="1378" t="s">
        <v>75</v>
      </c>
      <c r="G84" s="1379"/>
      <c r="H84" s="1380"/>
      <c r="I84" s="60"/>
      <c r="J84" s="788"/>
      <c r="K84" s="1381" t="s">
        <v>75</v>
      </c>
      <c r="L84" s="1382"/>
      <c r="M84" s="1383"/>
      <c r="N84" s="57"/>
      <c r="O84" s="110" t="s">
        <v>74</v>
      </c>
      <c r="P84" s="111"/>
      <c r="Q84" s="1378" t="s">
        <v>75</v>
      </c>
      <c r="R84" s="1379"/>
      <c r="S84" s="1380"/>
      <c r="T84" s="60"/>
      <c r="U84" s="788"/>
      <c r="V84" s="1381" t="s">
        <v>75</v>
      </c>
      <c r="W84" s="1382"/>
      <c r="X84" s="1383"/>
      <c r="Y84" s="61"/>
      <c r="Z84" s="110" t="s">
        <v>74</v>
      </c>
      <c r="AA84" s="111"/>
      <c r="AB84" s="1378" t="s">
        <v>75</v>
      </c>
      <c r="AC84" s="1379"/>
      <c r="AD84" s="1380"/>
      <c r="AE84" s="61"/>
      <c r="AF84" s="788"/>
      <c r="AG84" s="1381" t="s">
        <v>75</v>
      </c>
      <c r="AH84" s="1382"/>
      <c r="AI84" s="1383"/>
      <c r="AK84" s="110" t="s">
        <v>74</v>
      </c>
      <c r="AL84" s="111"/>
      <c r="AM84" s="1378" t="s">
        <v>75</v>
      </c>
      <c r="AN84" s="1379"/>
      <c r="AO84" s="1380"/>
      <c r="AQ84" s="788"/>
      <c r="AR84" s="1381" t="s">
        <v>75</v>
      </c>
      <c r="AS84" s="1382"/>
      <c r="AT84" s="1383"/>
      <c r="AV84" s="110" t="s">
        <v>74</v>
      </c>
      <c r="AW84" s="111"/>
      <c r="AX84" s="1378" t="s">
        <v>75</v>
      </c>
      <c r="AY84" s="1379"/>
      <c r="AZ84" s="1380"/>
      <c r="BB84" s="788"/>
      <c r="BC84" s="1381" t="s">
        <v>75</v>
      </c>
      <c r="BD84" s="1382"/>
      <c r="BE84" s="1383"/>
      <c r="BG84" s="110" t="s">
        <v>74</v>
      </c>
      <c r="BH84" s="111"/>
      <c r="BI84" s="1378" t="s">
        <v>75</v>
      </c>
      <c r="BJ84" s="1379"/>
      <c r="BK84" s="1380"/>
      <c r="BL84" s="52"/>
      <c r="BM84" s="788"/>
      <c r="BN84" s="1381" t="s">
        <v>75</v>
      </c>
      <c r="BO84" s="1382"/>
      <c r="BP84" s="1383"/>
      <c r="BQ84" s="52"/>
      <c r="BR84" s="112" t="s">
        <v>74</v>
      </c>
      <c r="BS84" s="113"/>
      <c r="BT84" s="1441" t="s">
        <v>75</v>
      </c>
      <c r="BU84" s="1442"/>
      <c r="BV84" s="1443"/>
      <c r="BX84" s="788"/>
      <c r="BY84" s="1381" t="s">
        <v>75</v>
      </c>
      <c r="BZ84" s="1382"/>
      <c r="CA84" s="1383"/>
      <c r="CC84" s="110" t="s">
        <v>74</v>
      </c>
      <c r="CD84" s="111"/>
      <c r="CE84" s="1378" t="s">
        <v>75</v>
      </c>
      <c r="CF84" s="1379"/>
      <c r="CG84" s="1380"/>
      <c r="CH84" s="52"/>
      <c r="CI84" s="788"/>
      <c r="CJ84" s="1381" t="s">
        <v>75</v>
      </c>
      <c r="CK84" s="1382"/>
      <c r="CL84" s="1383"/>
      <c r="CN84" s="110" t="s">
        <v>74</v>
      </c>
      <c r="CO84" s="111"/>
      <c r="CP84" s="1378" t="s">
        <v>75</v>
      </c>
      <c r="CQ84" s="1379"/>
      <c r="CR84" s="1380"/>
      <c r="CT84" s="788"/>
      <c r="CU84" s="1381" t="s">
        <v>75</v>
      </c>
      <c r="CV84" s="1382"/>
      <c r="CW84" s="1383"/>
      <c r="CY84" s="82" t="s">
        <v>75</v>
      </c>
      <c r="CZ84" s="82"/>
      <c r="DA84" s="82"/>
      <c r="DC84" s="110" t="s">
        <v>74</v>
      </c>
      <c r="DD84" s="111"/>
      <c r="DE84" s="1378" t="s">
        <v>75</v>
      </c>
      <c r="DF84" s="1379"/>
      <c r="DG84" s="1380"/>
      <c r="DI84" s="788"/>
      <c r="DJ84" s="1381" t="s">
        <v>75</v>
      </c>
      <c r="DK84" s="1382"/>
      <c r="DL84" s="1383"/>
      <c r="DN84" s="110" t="s">
        <v>74</v>
      </c>
      <c r="DO84" s="111"/>
      <c r="DP84" s="1378" t="s">
        <v>75</v>
      </c>
      <c r="DQ84" s="1379"/>
      <c r="DR84" s="1380"/>
      <c r="DT84" s="788"/>
      <c r="DU84" s="1381" t="s">
        <v>75</v>
      </c>
      <c r="DV84" s="1382"/>
      <c r="DW84" s="1383"/>
      <c r="DY84" s="110" t="s">
        <v>74</v>
      </c>
      <c r="DZ84" s="111"/>
      <c r="EA84" s="1378" t="s">
        <v>75</v>
      </c>
      <c r="EB84" s="1379"/>
      <c r="EC84" s="1380"/>
      <c r="EE84" s="788"/>
      <c r="EF84" s="1381" t="s">
        <v>75</v>
      </c>
      <c r="EG84" s="1382"/>
      <c r="EH84" s="1383"/>
    </row>
    <row r="85" spans="1:138" x14ac:dyDescent="0.3">
      <c r="A85" s="1433"/>
      <c r="C85" s="64"/>
      <c r="D85" s="114" t="s">
        <v>74</v>
      </c>
      <c r="E85" s="115"/>
      <c r="F85" s="67" t="s">
        <v>76</v>
      </c>
      <c r="G85" s="68" t="s">
        <v>77</v>
      </c>
      <c r="H85" s="69" t="s">
        <v>78</v>
      </c>
      <c r="I85" s="61"/>
      <c r="J85" s="789" t="s">
        <v>74</v>
      </c>
      <c r="K85" s="790" t="s">
        <v>76</v>
      </c>
      <c r="L85" s="791" t="s">
        <v>77</v>
      </c>
      <c r="M85" s="792" t="s">
        <v>78</v>
      </c>
      <c r="N85" s="64"/>
      <c r="O85" s="114" t="s">
        <v>74</v>
      </c>
      <c r="P85" s="115"/>
      <c r="Q85" s="67" t="s">
        <v>76</v>
      </c>
      <c r="R85" s="68" t="s">
        <v>77</v>
      </c>
      <c r="S85" s="69" t="s">
        <v>78</v>
      </c>
      <c r="T85" s="61"/>
      <c r="U85" s="789" t="s">
        <v>74</v>
      </c>
      <c r="V85" s="790" t="s">
        <v>76</v>
      </c>
      <c r="W85" s="791" t="s">
        <v>77</v>
      </c>
      <c r="X85" s="792" t="s">
        <v>78</v>
      </c>
      <c r="Y85" s="61"/>
      <c r="Z85" s="114" t="s">
        <v>74</v>
      </c>
      <c r="AA85" s="115"/>
      <c r="AB85" s="67" t="s">
        <v>76</v>
      </c>
      <c r="AC85" s="68" t="s">
        <v>77</v>
      </c>
      <c r="AD85" s="69" t="s">
        <v>78</v>
      </c>
      <c r="AE85" s="61"/>
      <c r="AF85" s="789" t="s">
        <v>74</v>
      </c>
      <c r="AG85" s="790" t="s">
        <v>76</v>
      </c>
      <c r="AH85" s="791" t="s">
        <v>77</v>
      </c>
      <c r="AI85" s="792" t="s">
        <v>78</v>
      </c>
      <c r="AK85" s="114" t="s">
        <v>74</v>
      </c>
      <c r="AL85" s="115"/>
      <c r="AM85" s="67" t="s">
        <v>76</v>
      </c>
      <c r="AN85" s="68" t="s">
        <v>77</v>
      </c>
      <c r="AO85" s="69" t="s">
        <v>78</v>
      </c>
      <c r="AQ85" s="789" t="s">
        <v>74</v>
      </c>
      <c r="AR85" s="790" t="s">
        <v>76</v>
      </c>
      <c r="AS85" s="791" t="s">
        <v>77</v>
      </c>
      <c r="AT85" s="792" t="s">
        <v>78</v>
      </c>
      <c r="AV85" s="114" t="s">
        <v>74</v>
      </c>
      <c r="AW85" s="115"/>
      <c r="AX85" s="67" t="s">
        <v>76</v>
      </c>
      <c r="AY85" s="68" t="s">
        <v>77</v>
      </c>
      <c r="AZ85" s="69" t="s">
        <v>78</v>
      </c>
      <c r="BB85" s="789" t="s">
        <v>74</v>
      </c>
      <c r="BC85" s="790" t="s">
        <v>76</v>
      </c>
      <c r="BD85" s="791" t="s">
        <v>77</v>
      </c>
      <c r="BE85" s="792" t="s">
        <v>78</v>
      </c>
      <c r="BG85" s="114" t="s">
        <v>74</v>
      </c>
      <c r="BH85" s="115"/>
      <c r="BI85" s="67" t="s">
        <v>76</v>
      </c>
      <c r="BJ85" s="68" t="s">
        <v>77</v>
      </c>
      <c r="BK85" s="69" t="s">
        <v>78</v>
      </c>
      <c r="BL85" s="52"/>
      <c r="BM85" s="789" t="s">
        <v>74</v>
      </c>
      <c r="BN85" s="790" t="s">
        <v>76</v>
      </c>
      <c r="BO85" s="791" t="s">
        <v>77</v>
      </c>
      <c r="BP85" s="792" t="s">
        <v>78</v>
      </c>
      <c r="BQ85" s="52"/>
      <c r="BR85" s="116" t="s">
        <v>74</v>
      </c>
      <c r="BS85" s="117"/>
      <c r="BT85" s="72" t="s">
        <v>76</v>
      </c>
      <c r="BU85" s="73" t="s">
        <v>77</v>
      </c>
      <c r="BV85" s="74" t="s">
        <v>78</v>
      </c>
      <c r="BX85" s="789" t="s">
        <v>74</v>
      </c>
      <c r="BY85" s="790" t="s">
        <v>76</v>
      </c>
      <c r="BZ85" s="791" t="s">
        <v>77</v>
      </c>
      <c r="CA85" s="792" t="s">
        <v>78</v>
      </c>
      <c r="CC85" s="114" t="s">
        <v>74</v>
      </c>
      <c r="CD85" s="115"/>
      <c r="CE85" s="67" t="s">
        <v>76</v>
      </c>
      <c r="CF85" s="68" t="s">
        <v>77</v>
      </c>
      <c r="CG85" s="69" t="s">
        <v>78</v>
      </c>
      <c r="CH85" s="52"/>
      <c r="CI85" s="789" t="s">
        <v>74</v>
      </c>
      <c r="CJ85" s="790" t="s">
        <v>76</v>
      </c>
      <c r="CK85" s="791" t="s">
        <v>77</v>
      </c>
      <c r="CL85" s="792" t="s">
        <v>78</v>
      </c>
      <c r="CN85" s="114" t="s">
        <v>74</v>
      </c>
      <c r="CO85" s="115"/>
      <c r="CP85" s="67" t="s">
        <v>76</v>
      </c>
      <c r="CQ85" s="68" t="s">
        <v>77</v>
      </c>
      <c r="CR85" s="69" t="s">
        <v>78</v>
      </c>
      <c r="CT85" s="789" t="s">
        <v>74</v>
      </c>
      <c r="CU85" s="790" t="s">
        <v>76</v>
      </c>
      <c r="CV85" s="791" t="s">
        <v>77</v>
      </c>
      <c r="CW85" s="792" t="s">
        <v>78</v>
      </c>
      <c r="CY85" s="82" t="s">
        <v>76</v>
      </c>
      <c r="CZ85" s="82" t="s">
        <v>77</v>
      </c>
      <c r="DA85" s="82" t="s">
        <v>78</v>
      </c>
      <c r="DC85" s="114" t="s">
        <v>74</v>
      </c>
      <c r="DD85" s="115"/>
      <c r="DE85" s="67" t="s">
        <v>76</v>
      </c>
      <c r="DF85" s="68" t="s">
        <v>77</v>
      </c>
      <c r="DG85" s="69" t="s">
        <v>78</v>
      </c>
      <c r="DI85" s="789" t="s">
        <v>74</v>
      </c>
      <c r="DJ85" s="790" t="s">
        <v>76</v>
      </c>
      <c r="DK85" s="791" t="s">
        <v>77</v>
      </c>
      <c r="DL85" s="792" t="s">
        <v>78</v>
      </c>
      <c r="DN85" s="114" t="s">
        <v>74</v>
      </c>
      <c r="DO85" s="115"/>
      <c r="DP85" s="67" t="s">
        <v>76</v>
      </c>
      <c r="DQ85" s="68" t="s">
        <v>77</v>
      </c>
      <c r="DR85" s="69" t="s">
        <v>78</v>
      </c>
      <c r="DT85" s="789" t="s">
        <v>74</v>
      </c>
      <c r="DU85" s="790" t="s">
        <v>76</v>
      </c>
      <c r="DV85" s="791" t="s">
        <v>77</v>
      </c>
      <c r="DW85" s="792" t="s">
        <v>78</v>
      </c>
      <c r="DY85" s="114" t="s">
        <v>74</v>
      </c>
      <c r="DZ85" s="115"/>
      <c r="EA85" s="67" t="s">
        <v>76</v>
      </c>
      <c r="EB85" s="68" t="s">
        <v>77</v>
      </c>
      <c r="EC85" s="69" t="s">
        <v>78</v>
      </c>
      <c r="EE85" s="789" t="s">
        <v>74</v>
      </c>
      <c r="EF85" s="790" t="s">
        <v>76</v>
      </c>
      <c r="EG85" s="791" t="s">
        <v>77</v>
      </c>
      <c r="EH85" s="792" t="s">
        <v>78</v>
      </c>
    </row>
    <row r="86" spans="1:138" x14ac:dyDescent="0.3">
      <c r="A86" s="1433"/>
      <c r="C86" s="75"/>
      <c r="D86" s="76">
        <v>1</v>
      </c>
      <c r="E86" s="77" t="s">
        <v>79</v>
      </c>
      <c r="F86" s="220">
        <v>31445.100399999999</v>
      </c>
      <c r="G86" s="220">
        <v>0</v>
      </c>
      <c r="H86" s="221">
        <v>0</v>
      </c>
      <c r="I86" s="80"/>
      <c r="J86" s="81">
        <v>1</v>
      </c>
      <c r="K86" s="784">
        <f>(F86*'8-Matrices'!$D$8)+('6a-EOCSCH_WtCalc'!F86*'8-Matrices'!$F$12)</f>
        <v>4832168.5784680005</v>
      </c>
      <c r="L86" s="784">
        <f>(G86*'8-Matrices'!$E$8)+('6a-EOCSCH_WtCalc'!G86*'8-Matrices'!$F$12)</f>
        <v>0</v>
      </c>
      <c r="M86" s="785">
        <f>(H86*'8-Matrices'!$F$8)+('6a-EOCSCH_WtCalc'!H86*'8-Matrices'!$F$12)</f>
        <v>0</v>
      </c>
      <c r="N86" s="75"/>
      <c r="O86" s="76">
        <v>1</v>
      </c>
      <c r="P86" s="77" t="s">
        <v>79</v>
      </c>
      <c r="Q86" s="78">
        <v>26272.061300000001</v>
      </c>
      <c r="R86" s="78">
        <v>0</v>
      </c>
      <c r="S86" s="79">
        <v>0</v>
      </c>
      <c r="T86" s="80"/>
      <c r="U86" s="81">
        <v>1</v>
      </c>
      <c r="V86" s="784">
        <f>(Q86*'8-Matrices'!$D$8)+('6a-EOCSCH_WtCalc'!Q86*'8-Matrices'!$F$12)</f>
        <v>4037227.6599710006</v>
      </c>
      <c r="W86" s="784">
        <f>(R86*'8-Matrices'!$E$8)+('6a-EOCSCH_WtCalc'!R86*'8-Matrices'!$F$12)</f>
        <v>0</v>
      </c>
      <c r="X86" s="785">
        <f>(S86*'8-Matrices'!$F$8)+('6a-EOCSCH_WtCalc'!S86*'8-Matrices'!$F$12)</f>
        <v>0</v>
      </c>
      <c r="Y86" s="83"/>
      <c r="Z86" s="76">
        <v>1</v>
      </c>
      <c r="AA86" s="77" t="s">
        <v>79</v>
      </c>
      <c r="AB86" s="78">
        <v>22001.000499999998</v>
      </c>
      <c r="AC86" s="78">
        <v>0</v>
      </c>
      <c r="AD86" s="79">
        <v>0</v>
      </c>
      <c r="AE86" s="83"/>
      <c r="AF86" s="81">
        <v>1</v>
      </c>
      <c r="AG86" s="784">
        <f>(AB86*'8-Matrices'!$D$8)+('6a-EOCSCH_WtCalc'!AB86*'8-Matrices'!$F$12)</f>
        <v>3380893.7468349999</v>
      </c>
      <c r="AH86" s="784">
        <f>(AC86*'8-Matrices'!$E$8)+('6a-EOCSCH_WtCalc'!AC86*'8-Matrices'!$F$12)</f>
        <v>0</v>
      </c>
      <c r="AI86" s="785">
        <f>(AD86*'8-Matrices'!$F$8)+('6a-EOCSCH_WtCalc'!AD86*'8-Matrices'!$F$12)</f>
        <v>0</v>
      </c>
      <c r="AK86" s="76">
        <v>1</v>
      </c>
      <c r="AL86" s="77" t="s">
        <v>79</v>
      </c>
      <c r="AM86" s="78">
        <v>19507.9696</v>
      </c>
      <c r="AN86" s="78">
        <v>0</v>
      </c>
      <c r="AO86" s="79">
        <v>0</v>
      </c>
      <c r="AQ86" s="81">
        <v>1</v>
      </c>
      <c r="AR86" s="784">
        <f>(AM86*'8-Matrices'!$D$8)+('6a-EOCSCH_WtCalc'!AM86*'8-Matrices'!$F$12)</f>
        <v>2997789.6884320001</v>
      </c>
      <c r="AS86" s="784">
        <f>(AN86*'8-Matrices'!$E$8)+('6a-EOCSCH_WtCalc'!AN86*'8-Matrices'!$F$12)</f>
        <v>0</v>
      </c>
      <c r="AT86" s="785">
        <f>(AO86*'8-Matrices'!$F$8)+('6a-EOCSCH_WtCalc'!AO86*'8-Matrices'!$F$12)</f>
        <v>0</v>
      </c>
      <c r="AV86" s="76">
        <v>1</v>
      </c>
      <c r="AW86" s="77" t="s">
        <v>79</v>
      </c>
      <c r="AX86" s="78">
        <v>18938.010200000001</v>
      </c>
      <c r="AY86" s="78"/>
      <c r="AZ86" s="78">
        <v>0</v>
      </c>
      <c r="BB86" s="81">
        <v>1</v>
      </c>
      <c r="BC86" s="784">
        <f>(AX86*'8-Matrices'!$D$8)+('6a-EOCSCH_WtCalc'!AX86*'8-Matrices'!$F$12)</f>
        <v>2910204.0274340003</v>
      </c>
      <c r="BD86" s="784">
        <f>(AY86*'8-Matrices'!$E$8)+('6a-EOCSCH_WtCalc'!AY86*'8-Matrices'!$F$12)</f>
        <v>0</v>
      </c>
      <c r="BE86" s="785">
        <f>(AZ86*'8-Matrices'!$F$8)+('6a-EOCSCH_WtCalc'!AZ86*'8-Matrices'!$F$12)</f>
        <v>0</v>
      </c>
      <c r="BG86" s="76">
        <v>1</v>
      </c>
      <c r="BH86" s="77" t="s">
        <v>79</v>
      </c>
      <c r="BI86" s="78">
        <v>19153.0013</v>
      </c>
      <c r="BJ86" s="78"/>
      <c r="BK86" s="78">
        <v>0</v>
      </c>
      <c r="BL86" s="52"/>
      <c r="BM86" s="81">
        <v>1</v>
      </c>
      <c r="BN86" s="784">
        <f>(BI86*'8-Matrices'!$D$8)+('6a-EOCSCH_WtCalc'!BI86*'8-Matrices'!$F$12)</f>
        <v>2943241.7097710003</v>
      </c>
      <c r="BO86" s="784">
        <f>(BJ86*'8-Matrices'!$E$8)+('6a-EOCSCH_WtCalc'!BJ86*'8-Matrices'!$F$12)</f>
        <v>0</v>
      </c>
      <c r="BP86" s="785">
        <f>(BK86*'8-Matrices'!$F$8)+('6a-EOCSCH_WtCalc'!BK86*'8-Matrices'!$F$12)</f>
        <v>0</v>
      </c>
      <c r="BQ86" s="52"/>
      <c r="BR86" s="84">
        <v>1</v>
      </c>
      <c r="BS86" s="85" t="s">
        <v>79</v>
      </c>
      <c r="BT86" s="86">
        <v>16915.009600000001</v>
      </c>
      <c r="BU86" s="86"/>
      <c r="BV86" s="86">
        <v>0</v>
      </c>
      <c r="BX86" s="81">
        <v>1</v>
      </c>
      <c r="BY86" s="784">
        <f>(BT86*'8-Matrices'!$D$8)+('6a-EOCSCH_WtCalc'!BT86*'8-Matrices'!$F$12)</f>
        <v>2599329.5252320003</v>
      </c>
      <c r="BZ86" s="784">
        <f>(BU86*'8-Matrices'!$E$8)+('6a-EOCSCH_WtCalc'!BU86*'8-Matrices'!$F$12)</f>
        <v>0</v>
      </c>
      <c r="CA86" s="785">
        <f>(BV86*'8-Matrices'!$F$8)+('6a-EOCSCH_WtCalc'!BV86*'8-Matrices'!$F$12)</f>
        <v>0</v>
      </c>
      <c r="CC86" s="76">
        <v>1</v>
      </c>
      <c r="CD86" s="77" t="s">
        <v>79</v>
      </c>
      <c r="CE86" s="78">
        <v>10529.9997</v>
      </c>
      <c r="CF86" s="78"/>
      <c r="CG86" s="78">
        <v>0</v>
      </c>
      <c r="CH86" s="52"/>
      <c r="CI86" s="81">
        <v>1</v>
      </c>
      <c r="CJ86" s="784">
        <f>(CE86*'8-Matrices'!$D$8)+('6a-EOCSCH_WtCalc'!CE86*'8-Matrices'!$F$12)</f>
        <v>1618145.0538990002</v>
      </c>
      <c r="CK86" s="784">
        <f>(CF86*'8-Matrices'!$E$8)+('6a-EOCSCH_WtCalc'!CF86*'8-Matrices'!$F$12)</f>
        <v>0</v>
      </c>
      <c r="CL86" s="785">
        <f>(CG86*'8-Matrices'!$F$8)+('6a-EOCSCH_WtCalc'!CG86*'8-Matrices'!$F$12)</f>
        <v>0</v>
      </c>
      <c r="CN86" s="76">
        <v>1</v>
      </c>
      <c r="CO86" s="77" t="s">
        <v>79</v>
      </c>
      <c r="CP86" s="78">
        <v>9367.0004000000008</v>
      </c>
      <c r="CQ86" s="78">
        <v>0</v>
      </c>
      <c r="CR86" s="78">
        <v>0</v>
      </c>
      <c r="CT86" s="81">
        <v>1</v>
      </c>
      <c r="CU86" s="784">
        <f>(CP86*'8-Matrices'!$D$8)+('6a-EOCSCH_WtCalc'!CP86*'8-Matrices'!$F$12)</f>
        <v>1439426.9514680002</v>
      </c>
      <c r="CV86" s="784">
        <f>(CQ86*'8-Matrices'!$E$8)+('6a-EOCSCH_WtCalc'!CQ86*'8-Matrices'!$F$12)</f>
        <v>0</v>
      </c>
      <c r="CW86" s="785">
        <f>(CR86*'8-Matrices'!$F$8)+('6a-EOCSCH_WtCalc'!CR86*'8-Matrices'!$F$12)</f>
        <v>0</v>
      </c>
      <c r="CY86" s="82">
        <v>1618145</v>
      </c>
      <c r="CZ86" s="82">
        <v>0</v>
      </c>
      <c r="DA86" s="82">
        <v>0</v>
      </c>
      <c r="DC86" s="76">
        <v>1</v>
      </c>
      <c r="DD86" s="77" t="s">
        <v>79</v>
      </c>
      <c r="DE86" s="78">
        <v>11000</v>
      </c>
      <c r="DF86" s="78">
        <v>0</v>
      </c>
      <c r="DG86" s="78">
        <v>0</v>
      </c>
      <c r="DI86" s="81">
        <v>1</v>
      </c>
      <c r="DJ86" s="784">
        <f>(DE86*'8-Matrices'!$D$8)+('6a-EOCSCH_WtCalc'!DE86*'8-Matrices'!$F$12)</f>
        <v>1690370</v>
      </c>
      <c r="DK86" s="784">
        <f>(DF86*'8-Matrices'!$E$8)+('6a-EOCSCH_WtCalc'!DF86*'8-Matrices'!$F$12)</f>
        <v>0</v>
      </c>
      <c r="DL86" s="785">
        <f>(DG86*'8-Matrices'!$F$8)+('6a-EOCSCH_WtCalc'!DG86*'8-Matrices'!$F$12)</f>
        <v>0</v>
      </c>
      <c r="DN86" s="76">
        <v>1</v>
      </c>
      <c r="DO86" s="77" t="s">
        <v>79</v>
      </c>
      <c r="DP86" s="78">
        <v>12275.97</v>
      </c>
      <c r="DQ86" s="78">
        <v>0</v>
      </c>
      <c r="DR86" s="78">
        <v>0</v>
      </c>
      <c r="DT86" s="81">
        <v>1</v>
      </c>
      <c r="DU86" s="784">
        <f>(DP86*'8-Matrices'!$D$8)+('6a-EOCSCH_WtCalc'!DP86*'8-Matrices'!$F$12)</f>
        <v>1886448.3099</v>
      </c>
      <c r="DV86" s="784">
        <f>(DQ86*'8-Matrices'!$E$8)+('6a-EOCSCH_WtCalc'!DQ86*'8-Matrices'!$F$12)</f>
        <v>0</v>
      </c>
      <c r="DW86" s="785">
        <f>(DR86*'8-Matrices'!$F$8)+('6a-EOCSCH_WtCalc'!DR86*'8-Matrices'!$F$12)</f>
        <v>0</v>
      </c>
      <c r="DY86" s="76">
        <v>1</v>
      </c>
      <c r="DZ86" s="77" t="s">
        <v>79</v>
      </c>
      <c r="EA86" s="78">
        <f>'7a-EOCSCH_RawData'!$E$32</f>
        <v>13163</v>
      </c>
      <c r="EB86" s="78">
        <f>'7a-EOCSCH_RawData'!$F$32</f>
        <v>0</v>
      </c>
      <c r="EC86" s="78">
        <f>'7a-EOCSCH_RawData'!$G$32</f>
        <v>0</v>
      </c>
      <c r="EE86" s="81">
        <v>1</v>
      </c>
      <c r="EF86" s="784">
        <f>(EA86*'8-Matrices'!$D$8)+('6a-EOCSCH_WtCalc'!EA86*'8-Matrices'!$F$12)</f>
        <v>2022758.2100000002</v>
      </c>
      <c r="EG86" s="784">
        <f>(EB86*'8-Matrices'!$E$8)+('6a-EOCSCH_WtCalc'!EB86*'8-Matrices'!$F$12)</f>
        <v>0</v>
      </c>
      <c r="EH86" s="785">
        <f>(EC86*'8-Matrices'!$F$8)+('6a-EOCSCH_WtCalc'!EC86*'8-Matrices'!$F$12)</f>
        <v>0</v>
      </c>
    </row>
    <row r="87" spans="1:138" x14ac:dyDescent="0.3">
      <c r="A87" s="1433"/>
      <c r="C87" s="75"/>
      <c r="D87" s="76">
        <v>2</v>
      </c>
      <c r="E87" s="87" t="s">
        <v>79</v>
      </c>
      <c r="F87" s="220">
        <v>5751</v>
      </c>
      <c r="G87" s="220">
        <v>0</v>
      </c>
      <c r="H87" s="221">
        <v>0</v>
      </c>
      <c r="I87" s="80"/>
      <c r="J87" s="81">
        <v>2</v>
      </c>
      <c r="K87" s="784">
        <f>(F87*'8-Matrices'!$D$9)+('6a-EOCSCH_WtCalc'!F87*'8-Matrices'!$F$12)</f>
        <v>1262517.03</v>
      </c>
      <c r="L87" s="784">
        <f>(G87*'8-Matrices'!$E$9)+('6a-EOCSCH_WtCalc'!G87*'8-Matrices'!$F$12)</f>
        <v>0</v>
      </c>
      <c r="M87" s="785">
        <f>(H87*'8-Matrices'!$F$9)+('6a-EOCSCH_WtCalc'!H87*'8-Matrices'!$F$12)</f>
        <v>0</v>
      </c>
      <c r="N87" s="75"/>
      <c r="O87" s="76">
        <v>2</v>
      </c>
      <c r="P87" s="87" t="s">
        <v>79</v>
      </c>
      <c r="Q87" s="78">
        <v>4746</v>
      </c>
      <c r="R87" s="78">
        <v>0</v>
      </c>
      <c r="S87" s="79">
        <v>0</v>
      </c>
      <c r="T87" s="80"/>
      <c r="U87" s="81">
        <v>2</v>
      </c>
      <c r="V87" s="784">
        <f>(Q87*'8-Matrices'!$D$9)+('6a-EOCSCH_WtCalc'!Q87*'8-Matrices'!$F$12)</f>
        <v>1041889.3799999999</v>
      </c>
      <c r="W87" s="784">
        <f>(R87*'8-Matrices'!$E$9)+('6a-EOCSCH_WtCalc'!R87*'8-Matrices'!$F$12)</f>
        <v>0</v>
      </c>
      <c r="X87" s="785">
        <f>(S87*'8-Matrices'!$F$9)+('6a-EOCSCH_WtCalc'!S87*'8-Matrices'!$F$12)</f>
        <v>0</v>
      </c>
      <c r="Y87" s="83"/>
      <c r="Z87" s="76">
        <v>2</v>
      </c>
      <c r="AA87" s="87" t="s">
        <v>79</v>
      </c>
      <c r="AB87" s="78">
        <v>3922</v>
      </c>
      <c r="AC87" s="78">
        <v>0</v>
      </c>
      <c r="AD87" s="79">
        <v>0</v>
      </c>
      <c r="AE87" s="83"/>
      <c r="AF87" s="81">
        <v>2</v>
      </c>
      <c r="AG87" s="784">
        <f>(AB87*'8-Matrices'!$D$9)+('6a-EOCSCH_WtCalc'!AB87*'8-Matrices'!$F$12)</f>
        <v>860996.65999999992</v>
      </c>
      <c r="AH87" s="784">
        <f>(AC87*'8-Matrices'!$E$9)+('6a-EOCSCH_WtCalc'!AC87*'8-Matrices'!$F$12)</f>
        <v>0</v>
      </c>
      <c r="AI87" s="785">
        <f>(AD87*'8-Matrices'!$F$9)+('6a-EOCSCH_WtCalc'!AD87*'8-Matrices'!$F$12)</f>
        <v>0</v>
      </c>
      <c r="AK87" s="76">
        <v>2</v>
      </c>
      <c r="AL87" s="87" t="s">
        <v>79</v>
      </c>
      <c r="AM87" s="78">
        <v>3717</v>
      </c>
      <c r="AN87" s="78">
        <v>0</v>
      </c>
      <c r="AO87" s="79">
        <v>0</v>
      </c>
      <c r="AQ87" s="81">
        <v>2</v>
      </c>
      <c r="AR87" s="784">
        <f>(AM87*'8-Matrices'!$D$9)+('6a-EOCSCH_WtCalc'!AM87*'8-Matrices'!$F$12)</f>
        <v>815993.00999999989</v>
      </c>
      <c r="AS87" s="784">
        <f>(AN87*'8-Matrices'!$E$9)+('6a-EOCSCH_WtCalc'!AN87*'8-Matrices'!$F$12)</f>
        <v>0</v>
      </c>
      <c r="AT87" s="785">
        <f>(AO87*'8-Matrices'!$F$9)+('6a-EOCSCH_WtCalc'!AO87*'8-Matrices'!$F$12)</f>
        <v>0</v>
      </c>
      <c r="AV87" s="76">
        <v>2</v>
      </c>
      <c r="AW87" s="87" t="s">
        <v>79</v>
      </c>
      <c r="AX87" s="78">
        <v>3038</v>
      </c>
      <c r="AY87" s="78"/>
      <c r="AZ87" s="78">
        <v>0</v>
      </c>
      <c r="BB87" s="81">
        <v>2</v>
      </c>
      <c r="BC87" s="784">
        <f>(AX87*'8-Matrices'!$D$9)+('6a-EOCSCH_WtCalc'!AX87*'8-Matrices'!$F$12)</f>
        <v>666932.14</v>
      </c>
      <c r="BD87" s="784">
        <f>(AY87*'8-Matrices'!$E$9)+('6a-EOCSCH_WtCalc'!AY87*'8-Matrices'!$F$12)</f>
        <v>0</v>
      </c>
      <c r="BE87" s="785">
        <f>(AZ87*'8-Matrices'!$F$9)+('6a-EOCSCH_WtCalc'!AZ87*'8-Matrices'!$F$12)</f>
        <v>0</v>
      </c>
      <c r="BG87" s="76">
        <v>2</v>
      </c>
      <c r="BH87" s="87" t="s">
        <v>79</v>
      </c>
      <c r="BI87" s="78">
        <v>2733</v>
      </c>
      <c r="BJ87" s="78"/>
      <c r="BK87" s="78">
        <v>0</v>
      </c>
      <c r="BL87" s="52"/>
      <c r="BM87" s="81">
        <v>2</v>
      </c>
      <c r="BN87" s="784">
        <f>(BI87*'8-Matrices'!$D$9)+('6a-EOCSCH_WtCalc'!BI87*'8-Matrices'!$F$12)</f>
        <v>599975.49</v>
      </c>
      <c r="BO87" s="784">
        <f>(BJ87*'8-Matrices'!$E$9)+('6a-EOCSCH_WtCalc'!BJ87*'8-Matrices'!$F$12)</f>
        <v>0</v>
      </c>
      <c r="BP87" s="785">
        <f>(BK87*'8-Matrices'!$F$9)+('6a-EOCSCH_WtCalc'!BK87*'8-Matrices'!$F$12)</f>
        <v>0</v>
      </c>
      <c r="BQ87" s="52"/>
      <c r="BR87" s="84">
        <v>2</v>
      </c>
      <c r="BS87" s="88" t="s">
        <v>79</v>
      </c>
      <c r="BT87" s="86">
        <v>2700</v>
      </c>
      <c r="BU87" s="86"/>
      <c r="BV87" s="86">
        <v>0</v>
      </c>
      <c r="BX87" s="81">
        <v>2</v>
      </c>
      <c r="BY87" s="784">
        <f>(BT87*'8-Matrices'!$D$9)+('6a-EOCSCH_WtCalc'!BT87*'8-Matrices'!$F$12)</f>
        <v>592731</v>
      </c>
      <c r="BZ87" s="784">
        <f>(BU87*'8-Matrices'!$E$9)+('6a-EOCSCH_WtCalc'!BU87*'8-Matrices'!$F$12)</f>
        <v>0</v>
      </c>
      <c r="CA87" s="785">
        <f>(BV87*'8-Matrices'!$F$9)+('6a-EOCSCH_WtCalc'!BV87*'8-Matrices'!$F$12)</f>
        <v>0</v>
      </c>
      <c r="CC87" s="76">
        <v>2</v>
      </c>
      <c r="CD87" s="87" t="s">
        <v>79</v>
      </c>
      <c r="CE87" s="78">
        <v>2066</v>
      </c>
      <c r="CF87" s="78"/>
      <c r="CG87" s="78">
        <v>0</v>
      </c>
      <c r="CH87" s="52"/>
      <c r="CI87" s="81">
        <v>2</v>
      </c>
      <c r="CJ87" s="784">
        <f>(CE87*'8-Matrices'!$D$9)+('6a-EOCSCH_WtCalc'!CE87*'8-Matrices'!$F$12)</f>
        <v>453548.98</v>
      </c>
      <c r="CK87" s="784">
        <f>(CF87*'8-Matrices'!$E$9)+('6a-EOCSCH_WtCalc'!CF87*'8-Matrices'!$F$12)</f>
        <v>0</v>
      </c>
      <c r="CL87" s="785">
        <f>(CG87*'8-Matrices'!$F$9)+('6a-EOCSCH_WtCalc'!CG87*'8-Matrices'!$F$12)</f>
        <v>0</v>
      </c>
      <c r="CN87" s="76">
        <v>2</v>
      </c>
      <c r="CO87" s="87" t="s">
        <v>79</v>
      </c>
      <c r="CP87" s="78">
        <v>2006</v>
      </c>
      <c r="CQ87" s="78">
        <v>0</v>
      </c>
      <c r="CR87" s="78">
        <v>0</v>
      </c>
      <c r="CT87" s="81">
        <v>2</v>
      </c>
      <c r="CU87" s="784">
        <f>(CP87*'8-Matrices'!$D$9)+('6a-EOCSCH_WtCalc'!CP87*'8-Matrices'!$F$12)</f>
        <v>440377.17999999993</v>
      </c>
      <c r="CV87" s="784">
        <f>(CQ87*'8-Matrices'!$E$9)+('6a-EOCSCH_WtCalc'!CQ87*'8-Matrices'!$F$12)</f>
        <v>0</v>
      </c>
      <c r="CW87" s="785">
        <f>(CR87*'8-Matrices'!$F$9)+('6a-EOCSCH_WtCalc'!CR87*'8-Matrices'!$F$12)</f>
        <v>0</v>
      </c>
      <c r="CY87" s="82">
        <v>453549</v>
      </c>
      <c r="CZ87" s="82">
        <v>0</v>
      </c>
      <c r="DA87" s="82">
        <v>0</v>
      </c>
      <c r="DC87" s="76">
        <v>2</v>
      </c>
      <c r="DD87" s="87" t="s">
        <v>79</v>
      </c>
      <c r="DE87" s="78">
        <v>1898</v>
      </c>
      <c r="DF87" s="78">
        <v>0</v>
      </c>
      <c r="DG87" s="78">
        <v>0</v>
      </c>
      <c r="DI87" s="81">
        <v>2</v>
      </c>
      <c r="DJ87" s="784">
        <f>(DE87*'8-Matrices'!$D$9)+('6a-EOCSCH_WtCalc'!DE87*'8-Matrices'!$F$12)</f>
        <v>416667.93999999994</v>
      </c>
      <c r="DK87" s="784">
        <f>(DF87*'8-Matrices'!$E$9)+('6a-EOCSCH_WtCalc'!DF87*'8-Matrices'!$F$12)</f>
        <v>0</v>
      </c>
      <c r="DL87" s="785">
        <f>(DG87*'8-Matrices'!$F$9)+('6a-EOCSCH_WtCalc'!DG87*'8-Matrices'!$F$12)</f>
        <v>0</v>
      </c>
      <c r="DN87" s="76">
        <v>2</v>
      </c>
      <c r="DO87" s="87" t="s">
        <v>79</v>
      </c>
      <c r="DP87" s="78">
        <v>2104</v>
      </c>
      <c r="DQ87" s="78">
        <v>0</v>
      </c>
      <c r="DR87" s="78">
        <v>0</v>
      </c>
      <c r="DT87" s="81">
        <v>2</v>
      </c>
      <c r="DU87" s="784">
        <f>(DP87*'8-Matrices'!$D$9)+('6a-EOCSCH_WtCalc'!DP87*'8-Matrices'!$F$12)</f>
        <v>461891.12</v>
      </c>
      <c r="DV87" s="784">
        <f>(DQ87*'8-Matrices'!$E$9)+('6a-EOCSCH_WtCalc'!DQ87*'8-Matrices'!$F$12)</f>
        <v>0</v>
      </c>
      <c r="DW87" s="785">
        <f>(DR87*'8-Matrices'!$F$9)+('6a-EOCSCH_WtCalc'!DR87*'8-Matrices'!$F$12)</f>
        <v>0</v>
      </c>
      <c r="DY87" s="76">
        <v>2</v>
      </c>
      <c r="DZ87" s="87" t="s">
        <v>79</v>
      </c>
      <c r="EA87" s="78">
        <f>'7a-EOCSCH_RawData'!$E$33</f>
        <v>2071</v>
      </c>
      <c r="EB87" s="78">
        <f>'7a-EOCSCH_RawData'!$F$33</f>
        <v>0</v>
      </c>
      <c r="EC87" s="78">
        <f>'7a-EOCSCH_RawData'!$G$33</f>
        <v>0</v>
      </c>
      <c r="EE87" s="81">
        <v>2</v>
      </c>
      <c r="EF87" s="784">
        <f>(EA87*'8-Matrices'!$D$9)+('6a-EOCSCH_WtCalc'!EA87*'8-Matrices'!$F$12)</f>
        <v>454646.62999999995</v>
      </c>
      <c r="EG87" s="784">
        <f>(EB87*'8-Matrices'!$E$9)+('6a-EOCSCH_WtCalc'!EB87*'8-Matrices'!$F$12)</f>
        <v>0</v>
      </c>
      <c r="EH87" s="785">
        <f>(EC87*'8-Matrices'!$F$9)+('6a-EOCSCH_WtCalc'!EC87*'8-Matrices'!$F$12)</f>
        <v>0</v>
      </c>
    </row>
    <row r="88" spans="1:138" x14ac:dyDescent="0.3">
      <c r="A88" s="1433"/>
      <c r="C88" s="75"/>
      <c r="D88" s="76">
        <v>3</v>
      </c>
      <c r="E88" s="87" t="s">
        <v>79</v>
      </c>
      <c r="F88" s="220">
        <v>1733</v>
      </c>
      <c r="G88" s="220">
        <v>0</v>
      </c>
      <c r="H88" s="221">
        <v>0</v>
      </c>
      <c r="I88" s="80"/>
      <c r="J88" s="81">
        <v>3</v>
      </c>
      <c r="K88" s="784">
        <f>(F88*'8-Matrices'!$D$10)+('6a-EOCSCH_WtCalc'!F88*'8-Matrices'!$F$12)</f>
        <v>591802.17000000004</v>
      </c>
      <c r="L88" s="784">
        <f>(G88*'8-Matrices'!$E$10)+('6a-EOCSCH_WtCalc'!G88*'8-Matrices'!$F$12)</f>
        <v>0</v>
      </c>
      <c r="M88" s="785">
        <f>(H88*'8-Matrices'!$F$10)+('6a-EOCSCH_WtCalc'!H88*'8-Matrices'!$F$12)</f>
        <v>0</v>
      </c>
      <c r="N88" s="75"/>
      <c r="O88" s="76">
        <v>3</v>
      </c>
      <c r="P88" s="87" t="s">
        <v>79</v>
      </c>
      <c r="Q88" s="78">
        <v>931</v>
      </c>
      <c r="R88" s="78">
        <v>0</v>
      </c>
      <c r="S88" s="79">
        <v>0</v>
      </c>
      <c r="T88" s="80"/>
      <c r="U88" s="81">
        <v>3</v>
      </c>
      <c r="V88" s="784">
        <f>(Q88*'8-Matrices'!$D$10)+('6a-EOCSCH_WtCalc'!Q88*'8-Matrices'!$F$12)</f>
        <v>317927.19</v>
      </c>
      <c r="W88" s="784">
        <f>(R88*'8-Matrices'!$E$10)+('6a-EOCSCH_WtCalc'!R88*'8-Matrices'!$F$12)</f>
        <v>0</v>
      </c>
      <c r="X88" s="785">
        <f>(S88*'8-Matrices'!$F$10)+('6a-EOCSCH_WtCalc'!S88*'8-Matrices'!$F$12)</f>
        <v>0</v>
      </c>
      <c r="Y88" s="83"/>
      <c r="Z88" s="76">
        <v>3</v>
      </c>
      <c r="AA88" s="87" t="s">
        <v>79</v>
      </c>
      <c r="AB88" s="78">
        <v>737</v>
      </c>
      <c r="AC88" s="78">
        <v>0</v>
      </c>
      <c r="AD88" s="79">
        <v>0</v>
      </c>
      <c r="AE88" s="83"/>
      <c r="AF88" s="81">
        <v>3</v>
      </c>
      <c r="AG88" s="784">
        <f>(AB88*'8-Matrices'!$D$10)+('6a-EOCSCH_WtCalc'!AB88*'8-Matrices'!$F$12)</f>
        <v>251678.13</v>
      </c>
      <c r="AH88" s="784">
        <f>(AC88*'8-Matrices'!$E$10)+('6a-EOCSCH_WtCalc'!AC88*'8-Matrices'!$F$12)</f>
        <v>0</v>
      </c>
      <c r="AI88" s="785">
        <f>(AD88*'8-Matrices'!$F$10)+('6a-EOCSCH_WtCalc'!AD88*'8-Matrices'!$F$12)</f>
        <v>0</v>
      </c>
      <c r="AK88" s="76">
        <v>3</v>
      </c>
      <c r="AL88" s="87" t="s">
        <v>79</v>
      </c>
      <c r="AM88" s="78">
        <v>908</v>
      </c>
      <c r="AN88" s="78">
        <v>0</v>
      </c>
      <c r="AO88" s="79">
        <v>0</v>
      </c>
      <c r="AQ88" s="81">
        <v>3</v>
      </c>
      <c r="AR88" s="784">
        <f>(AM88*'8-Matrices'!$D$10)+('6a-EOCSCH_WtCalc'!AM88*'8-Matrices'!$F$12)</f>
        <v>310072.92000000004</v>
      </c>
      <c r="AS88" s="784">
        <f>(AN88*'8-Matrices'!$E$10)+('6a-EOCSCH_WtCalc'!AN88*'8-Matrices'!$F$12)</f>
        <v>0</v>
      </c>
      <c r="AT88" s="785">
        <f>(AO88*'8-Matrices'!$F$10)+('6a-EOCSCH_WtCalc'!AO88*'8-Matrices'!$F$12)</f>
        <v>0</v>
      </c>
      <c r="AV88" s="76">
        <v>3</v>
      </c>
      <c r="AW88" s="87" t="s">
        <v>79</v>
      </c>
      <c r="AX88" s="78">
        <v>797</v>
      </c>
      <c r="AY88" s="78"/>
      <c r="AZ88" s="78">
        <v>0</v>
      </c>
      <c r="BB88" s="81">
        <v>3</v>
      </c>
      <c r="BC88" s="784">
        <f>(AX88*'8-Matrices'!$D$10)+('6a-EOCSCH_WtCalc'!AX88*'8-Matrices'!$F$12)</f>
        <v>272167.53000000003</v>
      </c>
      <c r="BD88" s="784">
        <f>(AY88*'8-Matrices'!$E$10)+('6a-EOCSCH_WtCalc'!AY88*'8-Matrices'!$F$12)</f>
        <v>0</v>
      </c>
      <c r="BE88" s="785">
        <f>(AZ88*'8-Matrices'!$F$10)+('6a-EOCSCH_WtCalc'!AZ88*'8-Matrices'!$F$12)</f>
        <v>0</v>
      </c>
      <c r="BG88" s="76">
        <v>3</v>
      </c>
      <c r="BH88" s="87" t="s">
        <v>79</v>
      </c>
      <c r="BI88" s="78">
        <v>852</v>
      </c>
      <c r="BJ88" s="78"/>
      <c r="BK88" s="78">
        <v>0</v>
      </c>
      <c r="BL88" s="52"/>
      <c r="BM88" s="81">
        <v>3</v>
      </c>
      <c r="BN88" s="784">
        <f>(BI88*'8-Matrices'!$D$10)+('6a-EOCSCH_WtCalc'!BI88*'8-Matrices'!$F$12)</f>
        <v>290949.48</v>
      </c>
      <c r="BO88" s="784">
        <f>(BJ88*'8-Matrices'!$E$10)+('6a-EOCSCH_WtCalc'!BJ88*'8-Matrices'!$F$12)</f>
        <v>0</v>
      </c>
      <c r="BP88" s="785">
        <f>(BK88*'8-Matrices'!$F$10)+('6a-EOCSCH_WtCalc'!BK88*'8-Matrices'!$F$12)</f>
        <v>0</v>
      </c>
      <c r="BQ88" s="52"/>
      <c r="BR88" s="84">
        <v>3</v>
      </c>
      <c r="BS88" s="88" t="s">
        <v>79</v>
      </c>
      <c r="BT88" s="86">
        <v>721</v>
      </c>
      <c r="BU88" s="86"/>
      <c r="BV88" s="86">
        <v>0</v>
      </c>
      <c r="BX88" s="81">
        <v>3</v>
      </c>
      <c r="BY88" s="784">
        <f>(BT88*'8-Matrices'!$D$10)+('6a-EOCSCH_WtCalc'!BT88*'8-Matrices'!$F$12)</f>
        <v>246214.29</v>
      </c>
      <c r="BZ88" s="784">
        <f>(BU88*'8-Matrices'!$E$10)+('6a-EOCSCH_WtCalc'!BU88*'8-Matrices'!$F$12)</f>
        <v>0</v>
      </c>
      <c r="CA88" s="785">
        <f>(BV88*'8-Matrices'!$F$10)+('6a-EOCSCH_WtCalc'!BV88*'8-Matrices'!$F$12)</f>
        <v>0</v>
      </c>
      <c r="CC88" s="76">
        <v>3</v>
      </c>
      <c r="CD88" s="87" t="s">
        <v>79</v>
      </c>
      <c r="CE88" s="78">
        <v>631</v>
      </c>
      <c r="CF88" s="78"/>
      <c r="CG88" s="78">
        <v>0</v>
      </c>
      <c r="CH88" s="52"/>
      <c r="CI88" s="81">
        <v>3</v>
      </c>
      <c r="CJ88" s="784">
        <f>(CE88*'8-Matrices'!$D$10)+('6a-EOCSCH_WtCalc'!CE88*'8-Matrices'!$F$12)</f>
        <v>215480.19000000003</v>
      </c>
      <c r="CK88" s="784">
        <f>(CF88*'8-Matrices'!$E$10)+('6a-EOCSCH_WtCalc'!CF88*'8-Matrices'!$F$12)</f>
        <v>0</v>
      </c>
      <c r="CL88" s="785">
        <f>(CG88*'8-Matrices'!$F$10)+('6a-EOCSCH_WtCalc'!CG88*'8-Matrices'!$F$12)</f>
        <v>0</v>
      </c>
      <c r="CN88" s="76">
        <v>3</v>
      </c>
      <c r="CO88" s="87" t="s">
        <v>79</v>
      </c>
      <c r="CP88" s="78">
        <v>370</v>
      </c>
      <c r="CQ88" s="78">
        <v>0</v>
      </c>
      <c r="CR88" s="78">
        <v>0</v>
      </c>
      <c r="CT88" s="81">
        <v>3</v>
      </c>
      <c r="CU88" s="784">
        <f>(CP88*'8-Matrices'!$D$10)+('6a-EOCSCH_WtCalc'!CP88*'8-Matrices'!$F$12)</f>
        <v>126351.30000000002</v>
      </c>
      <c r="CV88" s="784">
        <f>(CQ88*'8-Matrices'!$E$10)+('6a-EOCSCH_WtCalc'!CQ88*'8-Matrices'!$F$12)</f>
        <v>0</v>
      </c>
      <c r="CW88" s="785">
        <f>(CR88*'8-Matrices'!$F$10)+('6a-EOCSCH_WtCalc'!CR88*'8-Matrices'!$F$12)</f>
        <v>0</v>
      </c>
      <c r="CY88" s="82">
        <v>215480</v>
      </c>
      <c r="CZ88" s="82">
        <v>0</v>
      </c>
      <c r="DA88" s="82">
        <v>0</v>
      </c>
      <c r="DC88" s="76">
        <v>3</v>
      </c>
      <c r="DD88" s="87" t="s">
        <v>79</v>
      </c>
      <c r="DE88" s="78">
        <v>416</v>
      </c>
      <c r="DF88" s="78">
        <v>0</v>
      </c>
      <c r="DG88" s="78">
        <v>0</v>
      </c>
      <c r="DI88" s="81">
        <v>3</v>
      </c>
      <c r="DJ88" s="784">
        <f>(DE88*'8-Matrices'!$D$10)+('6a-EOCSCH_WtCalc'!DE88*'8-Matrices'!$F$12)</f>
        <v>142059.84</v>
      </c>
      <c r="DK88" s="784">
        <f>(DF88*'8-Matrices'!$E$10)+('6a-EOCSCH_WtCalc'!DF88*'8-Matrices'!$F$12)</f>
        <v>0</v>
      </c>
      <c r="DL88" s="785">
        <f>(DG88*'8-Matrices'!$F$10)+('6a-EOCSCH_WtCalc'!DG88*'8-Matrices'!$F$12)</f>
        <v>0</v>
      </c>
      <c r="DN88" s="76">
        <v>3</v>
      </c>
      <c r="DO88" s="87" t="s">
        <v>79</v>
      </c>
      <c r="DP88" s="78">
        <v>364</v>
      </c>
      <c r="DQ88" s="78">
        <v>0</v>
      </c>
      <c r="DR88" s="78">
        <v>0</v>
      </c>
      <c r="DT88" s="81">
        <v>3</v>
      </c>
      <c r="DU88" s="784">
        <f>(DP88*'8-Matrices'!$D$10)+('6a-EOCSCH_WtCalc'!DP88*'8-Matrices'!$F$12)</f>
        <v>124302.36</v>
      </c>
      <c r="DV88" s="784">
        <f>(DQ88*'8-Matrices'!$E$10)+('6a-EOCSCH_WtCalc'!DQ88*'8-Matrices'!$F$12)</f>
        <v>0</v>
      </c>
      <c r="DW88" s="785">
        <f>(DR88*'8-Matrices'!$F$10)+('6a-EOCSCH_WtCalc'!DR88*'8-Matrices'!$F$12)</f>
        <v>0</v>
      </c>
      <c r="DY88" s="76">
        <v>3</v>
      </c>
      <c r="DZ88" s="87" t="s">
        <v>79</v>
      </c>
      <c r="EA88" s="78">
        <f>'7a-EOCSCH_RawData'!$E$34</f>
        <v>693</v>
      </c>
      <c r="EB88" s="78">
        <f>'7a-EOCSCH_RawData'!$F$34</f>
        <v>0</v>
      </c>
      <c r="EC88" s="78">
        <f>'7a-EOCSCH_RawData'!$G$34</f>
        <v>0</v>
      </c>
      <c r="EE88" s="81">
        <v>3</v>
      </c>
      <c r="EF88" s="784">
        <f>(EA88*'8-Matrices'!$D$10)+('6a-EOCSCH_WtCalc'!EA88*'8-Matrices'!$F$12)</f>
        <v>236652.57</v>
      </c>
      <c r="EG88" s="784">
        <f>(EB88*'8-Matrices'!$E$10)+('6a-EOCSCH_WtCalc'!EB88*'8-Matrices'!$F$12)</f>
        <v>0</v>
      </c>
      <c r="EH88" s="785">
        <f>(EC88*'8-Matrices'!$F$10)+('6a-EOCSCH_WtCalc'!EC88*'8-Matrices'!$F$12)</f>
        <v>0</v>
      </c>
    </row>
    <row r="89" spans="1:138" x14ac:dyDescent="0.3">
      <c r="A89" s="1433"/>
      <c r="C89" s="89"/>
      <c r="D89" s="1384" t="s">
        <v>50</v>
      </c>
      <c r="E89" s="1385"/>
      <c r="F89" s="90">
        <f>F88+F87+F86</f>
        <v>38929.100399999996</v>
      </c>
      <c r="G89" s="90">
        <f>G88+G87+G86</f>
        <v>0</v>
      </c>
      <c r="H89" s="91">
        <f>H88+H87+H86</f>
        <v>0</v>
      </c>
      <c r="I89" s="92"/>
      <c r="J89" s="93" t="s">
        <v>50</v>
      </c>
      <c r="K89" s="784">
        <f>K86+K87+K88</f>
        <v>6686487.7784680007</v>
      </c>
      <c r="L89" s="784">
        <f>L86+L87+L88</f>
        <v>0</v>
      </c>
      <c r="M89" s="785">
        <f>M86+M87+M88</f>
        <v>0</v>
      </c>
      <c r="N89" s="89"/>
      <c r="O89" s="1384" t="s">
        <v>50</v>
      </c>
      <c r="P89" s="1385"/>
      <c r="Q89" s="90">
        <f>Q88+Q87+Q86</f>
        <v>31949.061300000001</v>
      </c>
      <c r="R89" s="90">
        <f>R88+R87+R86</f>
        <v>0</v>
      </c>
      <c r="S89" s="91">
        <f>S88+S87+S86</f>
        <v>0</v>
      </c>
      <c r="T89" s="92"/>
      <c r="U89" s="93" t="s">
        <v>50</v>
      </c>
      <c r="V89" s="784">
        <f>V86+V87+V88</f>
        <v>5397044.2299710009</v>
      </c>
      <c r="W89" s="784">
        <f>W86+W87+W88</f>
        <v>0</v>
      </c>
      <c r="X89" s="785">
        <f>X86+X87+X88</f>
        <v>0</v>
      </c>
      <c r="Y89" s="83"/>
      <c r="Z89" s="1384" t="s">
        <v>50</v>
      </c>
      <c r="AA89" s="1385"/>
      <c r="AB89" s="90">
        <v>26660.000499999998</v>
      </c>
      <c r="AC89" s="90">
        <v>0</v>
      </c>
      <c r="AD89" s="91">
        <v>0</v>
      </c>
      <c r="AE89" s="83"/>
      <c r="AF89" s="93" t="s">
        <v>50</v>
      </c>
      <c r="AG89" s="784">
        <f>AG86+AG87+AG88</f>
        <v>4493568.5368349999</v>
      </c>
      <c r="AH89" s="784">
        <f>AH86+AH87+AH88</f>
        <v>0</v>
      </c>
      <c r="AI89" s="785">
        <f>AI86+AI87+AI88</f>
        <v>0</v>
      </c>
      <c r="AK89" s="1384" t="s">
        <v>50</v>
      </c>
      <c r="AL89" s="1385"/>
      <c r="AM89" s="90">
        <f>AM88+AM87+AM86</f>
        <v>24132.9696</v>
      </c>
      <c r="AN89" s="90">
        <v>0</v>
      </c>
      <c r="AO89" s="91">
        <v>0</v>
      </c>
      <c r="AQ89" s="93" t="s">
        <v>50</v>
      </c>
      <c r="AR89" s="784">
        <f>AR86+AR87+AR88</f>
        <v>4123855.6184319998</v>
      </c>
      <c r="AS89" s="784">
        <f>AS86+AS87+AS88</f>
        <v>0</v>
      </c>
      <c r="AT89" s="785">
        <f>AT86+AT87+AT88</f>
        <v>0</v>
      </c>
      <c r="AV89" s="1384" t="s">
        <v>50</v>
      </c>
      <c r="AW89" s="1385"/>
      <c r="AX89" s="90">
        <f>AX88+AX87+AX86</f>
        <v>22773.010200000001</v>
      </c>
      <c r="AY89" s="90">
        <f>AY88+AY87+AY86</f>
        <v>0</v>
      </c>
      <c r="AZ89" s="91">
        <f>AZ88+AZ87+AZ86</f>
        <v>0</v>
      </c>
      <c r="BB89" s="93" t="s">
        <v>50</v>
      </c>
      <c r="BC89" s="784">
        <f>BC86+BC87+BC88</f>
        <v>3849303.6974340007</v>
      </c>
      <c r="BD89" s="784">
        <f>BD86+BD87+BD88</f>
        <v>0</v>
      </c>
      <c r="BE89" s="785">
        <f>BE86+BE87+BE88</f>
        <v>0</v>
      </c>
      <c r="BG89" s="1384" t="s">
        <v>50</v>
      </c>
      <c r="BH89" s="1385"/>
      <c r="BI89" s="90">
        <f>BI88+BI87+BI86</f>
        <v>22738.0013</v>
      </c>
      <c r="BJ89" s="90">
        <f>BJ88+BJ87+BJ86</f>
        <v>0</v>
      </c>
      <c r="BK89" s="91">
        <f>BK88+BK87+BK86</f>
        <v>0</v>
      </c>
      <c r="BL89" s="52"/>
      <c r="BM89" s="93" t="s">
        <v>50</v>
      </c>
      <c r="BN89" s="784">
        <f>BN86+BN87+BN88</f>
        <v>3834166.6797710001</v>
      </c>
      <c r="BO89" s="784">
        <f>BO86+BO87+BO88</f>
        <v>0</v>
      </c>
      <c r="BP89" s="785">
        <f>BP86+BP87+BP88</f>
        <v>0</v>
      </c>
      <c r="BQ89" s="52"/>
      <c r="BR89" s="1444" t="s">
        <v>50</v>
      </c>
      <c r="BS89" s="1445"/>
      <c r="BT89" s="94">
        <v>20336.009600000001</v>
      </c>
      <c r="BU89" s="94">
        <v>0</v>
      </c>
      <c r="BV89" s="95">
        <v>0</v>
      </c>
      <c r="BX89" s="93" t="s">
        <v>50</v>
      </c>
      <c r="BY89" s="784">
        <f>BY86+BY87+BY88</f>
        <v>3438274.8152320003</v>
      </c>
      <c r="BZ89" s="784">
        <f>BZ86+BZ87+BZ88</f>
        <v>0</v>
      </c>
      <c r="CA89" s="785">
        <f>CA86+CA87+CA88</f>
        <v>0</v>
      </c>
      <c r="CC89" s="1384" t="s">
        <v>50</v>
      </c>
      <c r="CD89" s="1385"/>
      <c r="CE89" s="90">
        <v>13226.9997</v>
      </c>
      <c r="CF89" s="90">
        <v>0</v>
      </c>
      <c r="CG89" s="91">
        <v>0</v>
      </c>
      <c r="CH89" s="52"/>
      <c r="CI89" s="93" t="s">
        <v>50</v>
      </c>
      <c r="CJ89" s="784">
        <f>CJ86+CJ87+CJ88</f>
        <v>2287174.2238990003</v>
      </c>
      <c r="CK89" s="784">
        <f>CK86+CK87+CK88</f>
        <v>0</v>
      </c>
      <c r="CL89" s="785">
        <f>CL86+CL87+CL88</f>
        <v>0</v>
      </c>
      <c r="CN89" s="1384" t="s">
        <v>50</v>
      </c>
      <c r="CO89" s="1385"/>
      <c r="CP89" s="90">
        <f>SUM(CP86:CP88)</f>
        <v>11743.000400000001</v>
      </c>
      <c r="CQ89" s="90">
        <f>SUM(CQ86:CQ88)</f>
        <v>0</v>
      </c>
      <c r="CR89" s="91">
        <f>SUM(CR86:CR88)</f>
        <v>0</v>
      </c>
      <c r="CT89" s="93" t="s">
        <v>50</v>
      </c>
      <c r="CU89" s="784">
        <f>CU86+CU87+CU88</f>
        <v>2006155.4314680002</v>
      </c>
      <c r="CV89" s="784">
        <f>CV86+CV87+CV88</f>
        <v>0</v>
      </c>
      <c r="CW89" s="785">
        <f>CW86+CW87+CW88</f>
        <v>0</v>
      </c>
      <c r="CY89" s="82">
        <v>2287174</v>
      </c>
      <c r="CZ89" s="82">
        <v>0</v>
      </c>
      <c r="DA89" s="82">
        <v>0</v>
      </c>
      <c r="DC89" s="1384" t="s">
        <v>50</v>
      </c>
      <c r="DD89" s="1385"/>
      <c r="DE89" s="90">
        <f>SUM(DE86:DE88)</f>
        <v>13314</v>
      </c>
      <c r="DF89" s="90">
        <f>SUM(DF86:DF88)</f>
        <v>0</v>
      </c>
      <c r="DG89" s="91">
        <f>SUM(DG86:DG88)</f>
        <v>0</v>
      </c>
      <c r="DI89" s="93" t="s">
        <v>50</v>
      </c>
      <c r="DJ89" s="784">
        <f>DJ86+DJ87+DJ88</f>
        <v>2249097.7799999998</v>
      </c>
      <c r="DK89" s="784">
        <f>DK86+DK87+DK88</f>
        <v>0</v>
      </c>
      <c r="DL89" s="785">
        <f>DL86+DL87+DL88</f>
        <v>0</v>
      </c>
      <c r="DN89" s="1384" t="s">
        <v>50</v>
      </c>
      <c r="DO89" s="1385"/>
      <c r="DP89" s="90">
        <v>14743.97</v>
      </c>
      <c r="DQ89" s="90">
        <v>0</v>
      </c>
      <c r="DR89" s="91">
        <v>0</v>
      </c>
      <c r="DT89" s="93" t="s">
        <v>50</v>
      </c>
      <c r="DU89" s="784">
        <f>DU86+DU87+DU88</f>
        <v>2472641.7898999997</v>
      </c>
      <c r="DV89" s="784">
        <f>DV86+DV87+DV88</f>
        <v>0</v>
      </c>
      <c r="DW89" s="785">
        <f>DW86+DW87+DW88</f>
        <v>0</v>
      </c>
      <c r="DY89" s="1384" t="s">
        <v>50</v>
      </c>
      <c r="DZ89" s="1385"/>
      <c r="EA89" s="90">
        <f>SUM(EA86:EA88)</f>
        <v>15927</v>
      </c>
      <c r="EB89" s="90">
        <f>SUM(EB86:EB88)</f>
        <v>0</v>
      </c>
      <c r="EC89" s="91">
        <f>SUM(EC86:EC88)</f>
        <v>0</v>
      </c>
      <c r="EE89" s="93" t="s">
        <v>50</v>
      </c>
      <c r="EF89" s="784">
        <f>EF86+EF87+EF88</f>
        <v>2714057.41</v>
      </c>
      <c r="EG89" s="784">
        <f>EG86+EG87+EG88</f>
        <v>0</v>
      </c>
      <c r="EH89" s="785">
        <f>EH86+EH87+EH88</f>
        <v>0</v>
      </c>
    </row>
    <row r="90" spans="1:138" ht="15" customHeight="1" thickBot="1" x14ac:dyDescent="0.35">
      <c r="A90" s="1434"/>
      <c r="C90" s="89"/>
      <c r="D90" s="96"/>
      <c r="E90" s="97"/>
      <c r="F90" s="98" t="s">
        <v>80</v>
      </c>
      <c r="G90" s="98"/>
      <c r="H90" s="99">
        <f>SUM(F89:H89)</f>
        <v>38929.100399999996</v>
      </c>
      <c r="I90" s="100"/>
      <c r="J90" s="793"/>
      <c r="K90" s="794" t="s">
        <v>81</v>
      </c>
      <c r="L90" s="786"/>
      <c r="M90" s="787">
        <f>SUM(K89:M89)</f>
        <v>6686487.7784680007</v>
      </c>
      <c r="N90" s="89"/>
      <c r="O90" s="96"/>
      <c r="P90" s="97"/>
      <c r="Q90" s="98" t="s">
        <v>80</v>
      </c>
      <c r="R90" s="98"/>
      <c r="S90" s="99">
        <f>SUM(Q89:S89)</f>
        <v>31949.061300000001</v>
      </c>
      <c r="T90" s="100"/>
      <c r="U90" s="793"/>
      <c r="V90" s="794" t="s">
        <v>81</v>
      </c>
      <c r="W90" s="786"/>
      <c r="X90" s="787">
        <f>SUM(V89:X89)</f>
        <v>5397044.2299710009</v>
      </c>
      <c r="Y90" s="101"/>
      <c r="Z90" s="96"/>
      <c r="AA90" s="97"/>
      <c r="AB90" s="98" t="s">
        <v>80</v>
      </c>
      <c r="AC90" s="98"/>
      <c r="AD90" s="99">
        <v>26660.000499999998</v>
      </c>
      <c r="AE90" s="101"/>
      <c r="AF90" s="793"/>
      <c r="AG90" s="794" t="s">
        <v>81</v>
      </c>
      <c r="AH90" s="786"/>
      <c r="AI90" s="787">
        <f>SUM(AG89:AI89)</f>
        <v>4493568.5368349999</v>
      </c>
      <c r="AK90" s="96"/>
      <c r="AL90" s="97"/>
      <c r="AM90" s="98" t="s">
        <v>80</v>
      </c>
      <c r="AN90" s="98"/>
      <c r="AO90" s="99">
        <f>SUM(AM89:AO89)</f>
        <v>24132.9696</v>
      </c>
      <c r="AQ90" s="793"/>
      <c r="AR90" s="794" t="s">
        <v>81</v>
      </c>
      <c r="AS90" s="786"/>
      <c r="AT90" s="787">
        <f>SUM(AR89:AT89)</f>
        <v>4123855.6184319998</v>
      </c>
      <c r="AV90" s="96"/>
      <c r="AW90" s="97"/>
      <c r="AX90" s="98" t="s">
        <v>80</v>
      </c>
      <c r="AY90" s="98"/>
      <c r="AZ90" s="99">
        <f>SUM(AX89:AZ89)</f>
        <v>22773.010200000001</v>
      </c>
      <c r="BB90" s="793"/>
      <c r="BC90" s="794" t="s">
        <v>81</v>
      </c>
      <c r="BD90" s="786"/>
      <c r="BE90" s="787">
        <f>SUM(BC89:BE89)</f>
        <v>3849303.6974340007</v>
      </c>
      <c r="BG90" s="96"/>
      <c r="BH90" s="97"/>
      <c r="BI90" s="98" t="s">
        <v>80</v>
      </c>
      <c r="BJ90" s="98"/>
      <c r="BK90" s="99">
        <f>SUM(BI89:BK89)</f>
        <v>22738.0013</v>
      </c>
      <c r="BL90" s="52"/>
      <c r="BM90" s="793"/>
      <c r="BN90" s="794" t="s">
        <v>81</v>
      </c>
      <c r="BO90" s="786"/>
      <c r="BP90" s="787">
        <f>SUM(BN89:BP89)</f>
        <v>3834166.6797710001</v>
      </c>
      <c r="BQ90" s="52"/>
      <c r="BR90" s="102"/>
      <c r="BS90" s="103"/>
      <c r="BT90" s="104" t="s">
        <v>80</v>
      </c>
      <c r="BU90" s="104"/>
      <c r="BV90" s="105">
        <v>20336.009600000001</v>
      </c>
      <c r="BX90" s="793"/>
      <c r="BY90" s="794" t="s">
        <v>81</v>
      </c>
      <c r="BZ90" s="786"/>
      <c r="CA90" s="787">
        <f>SUM(BY89:CA89)</f>
        <v>3438274.8152320003</v>
      </c>
      <c r="CC90" s="96"/>
      <c r="CD90" s="97"/>
      <c r="CE90" s="98" t="s">
        <v>80</v>
      </c>
      <c r="CF90" s="98"/>
      <c r="CG90" s="99">
        <v>13226.9997</v>
      </c>
      <c r="CH90" s="52"/>
      <c r="CI90" s="793"/>
      <c r="CJ90" s="794" t="s">
        <v>81</v>
      </c>
      <c r="CK90" s="786"/>
      <c r="CL90" s="787">
        <f>SUM(CJ89:CL89)</f>
        <v>2287174.2238990003</v>
      </c>
      <c r="CN90" s="96"/>
      <c r="CO90" s="97"/>
      <c r="CP90" s="98" t="s">
        <v>80</v>
      </c>
      <c r="CQ90" s="98"/>
      <c r="CR90" s="99">
        <f>SUM(CP89:CR89)</f>
        <v>11743.000400000001</v>
      </c>
      <c r="CT90" s="793"/>
      <c r="CU90" s="794" t="s">
        <v>81</v>
      </c>
      <c r="CV90" s="786"/>
      <c r="CW90" s="787">
        <f>SUM(CU89:CW89)</f>
        <v>2006155.4314680002</v>
      </c>
      <c r="CY90" s="82" t="s">
        <v>81</v>
      </c>
      <c r="CZ90" s="82"/>
      <c r="DA90" s="82">
        <v>2287174</v>
      </c>
      <c r="DC90" s="96"/>
      <c r="DD90" s="97"/>
      <c r="DE90" s="98" t="s">
        <v>80</v>
      </c>
      <c r="DF90" s="98"/>
      <c r="DG90" s="99">
        <f>SUM(DE89:DG89)</f>
        <v>13314</v>
      </c>
      <c r="DI90" s="793"/>
      <c r="DJ90" s="794" t="s">
        <v>81</v>
      </c>
      <c r="DK90" s="786"/>
      <c r="DL90" s="787">
        <f>SUM(DJ89:DL89)</f>
        <v>2249097.7799999998</v>
      </c>
      <c r="DN90" s="96"/>
      <c r="DO90" s="97"/>
      <c r="DP90" s="98" t="s">
        <v>80</v>
      </c>
      <c r="DQ90" s="98"/>
      <c r="DR90" s="99">
        <v>14743.97</v>
      </c>
      <c r="DT90" s="793"/>
      <c r="DU90" s="794" t="s">
        <v>81</v>
      </c>
      <c r="DV90" s="786"/>
      <c r="DW90" s="787">
        <f>SUM(DU89:DW89)</f>
        <v>2472641.7898999997</v>
      </c>
      <c r="DY90" s="96"/>
      <c r="DZ90" s="97"/>
      <c r="EA90" s="98" t="s">
        <v>80</v>
      </c>
      <c r="EB90" s="98"/>
      <c r="EC90" s="99">
        <f>SUM(EA89:EC89)</f>
        <v>15927</v>
      </c>
      <c r="EE90" s="793"/>
      <c r="EF90" s="794" t="s">
        <v>81</v>
      </c>
      <c r="EG90" s="786"/>
      <c r="EH90" s="787">
        <f>SUM(EF89:EH89)</f>
        <v>2714057.41</v>
      </c>
    </row>
    <row r="91" spans="1:138" ht="16.5" thickBot="1" x14ac:dyDescent="0.35">
      <c r="J91" s="106"/>
      <c r="K91" s="106"/>
      <c r="L91" s="106"/>
      <c r="M91" s="106"/>
      <c r="U91" s="106"/>
      <c r="V91" s="106"/>
      <c r="W91" s="106"/>
      <c r="X91" s="106"/>
      <c r="Y91" s="106"/>
      <c r="AE91" s="106"/>
      <c r="AF91" s="106"/>
      <c r="AG91" s="106"/>
      <c r="AH91" s="106"/>
      <c r="AI91" s="106"/>
      <c r="AQ91" s="106"/>
      <c r="AR91" s="106"/>
      <c r="AS91" s="106"/>
      <c r="AT91" s="106"/>
      <c r="BB91" s="106"/>
      <c r="BC91" s="106"/>
      <c r="BD91" s="106"/>
      <c r="BE91" s="106"/>
      <c r="BL91" s="52"/>
      <c r="BM91" s="106"/>
      <c r="BN91" s="106"/>
      <c r="BO91" s="106"/>
      <c r="BP91" s="106"/>
      <c r="BQ91" s="52"/>
      <c r="BX91" s="106"/>
      <c r="BY91" s="106"/>
      <c r="BZ91" s="106"/>
      <c r="CA91" s="106"/>
      <c r="CH91" s="52"/>
      <c r="CI91" s="106"/>
      <c r="CJ91" s="106"/>
      <c r="CK91" s="106"/>
      <c r="CL91" s="106"/>
      <c r="CT91" s="106"/>
      <c r="CU91" s="106"/>
      <c r="CV91" s="106"/>
      <c r="CW91" s="106"/>
      <c r="CY91" s="109"/>
      <c r="CZ91" s="109"/>
      <c r="DA91" s="109"/>
      <c r="DI91" s="106"/>
      <c r="DJ91" s="106"/>
      <c r="DK91" s="106"/>
      <c r="DL91" s="106"/>
      <c r="DT91" s="106"/>
      <c r="DU91" s="106"/>
      <c r="DV91" s="106"/>
      <c r="DW91" s="106"/>
      <c r="EE91" s="106"/>
      <c r="EF91" s="106"/>
      <c r="EG91" s="106"/>
      <c r="EH91" s="106"/>
    </row>
    <row r="92" spans="1:138" ht="15.75" customHeight="1" x14ac:dyDescent="0.3">
      <c r="A92" s="1432" t="s">
        <v>91</v>
      </c>
      <c r="C92" s="57"/>
      <c r="D92" s="110" t="s">
        <v>74</v>
      </c>
      <c r="E92" s="111"/>
      <c r="F92" s="1378" t="s">
        <v>75</v>
      </c>
      <c r="G92" s="1379"/>
      <c r="H92" s="1380"/>
      <c r="I92" s="60"/>
      <c r="J92" s="788"/>
      <c r="K92" s="1381" t="s">
        <v>75</v>
      </c>
      <c r="L92" s="1382"/>
      <c r="M92" s="1383"/>
      <c r="N92" s="57"/>
      <c r="O92" s="110" t="s">
        <v>74</v>
      </c>
      <c r="P92" s="111"/>
      <c r="Q92" s="1378" t="s">
        <v>75</v>
      </c>
      <c r="R92" s="1379"/>
      <c r="S92" s="1380"/>
      <c r="T92" s="60"/>
      <c r="U92" s="788"/>
      <c r="V92" s="1381" t="s">
        <v>75</v>
      </c>
      <c r="W92" s="1382"/>
      <c r="X92" s="1383"/>
      <c r="Y92" s="61"/>
      <c r="Z92" s="110" t="s">
        <v>74</v>
      </c>
      <c r="AA92" s="111"/>
      <c r="AB92" s="1378" t="s">
        <v>75</v>
      </c>
      <c r="AC92" s="1379"/>
      <c r="AD92" s="1380"/>
      <c r="AE92" s="61"/>
      <c r="AF92" s="788"/>
      <c r="AG92" s="1381" t="s">
        <v>75</v>
      </c>
      <c r="AH92" s="1382"/>
      <c r="AI92" s="1383"/>
      <c r="AK92" s="110" t="s">
        <v>74</v>
      </c>
      <c r="AL92" s="111"/>
      <c r="AM92" s="1378" t="s">
        <v>75</v>
      </c>
      <c r="AN92" s="1379"/>
      <c r="AO92" s="1380"/>
      <c r="AQ92" s="788"/>
      <c r="AR92" s="1381" t="s">
        <v>75</v>
      </c>
      <c r="AS92" s="1382"/>
      <c r="AT92" s="1383"/>
      <c r="AV92" s="110" t="s">
        <v>74</v>
      </c>
      <c r="AW92" s="111"/>
      <c r="AX92" s="1378" t="s">
        <v>75</v>
      </c>
      <c r="AY92" s="1379"/>
      <c r="AZ92" s="1380"/>
      <c r="BB92" s="788"/>
      <c r="BC92" s="1381" t="s">
        <v>75</v>
      </c>
      <c r="BD92" s="1382"/>
      <c r="BE92" s="1383"/>
      <c r="BG92" s="110" t="s">
        <v>74</v>
      </c>
      <c r="BH92" s="111"/>
      <c r="BI92" s="1378" t="s">
        <v>75</v>
      </c>
      <c r="BJ92" s="1379"/>
      <c r="BK92" s="1380"/>
      <c r="BL92" s="52"/>
      <c r="BM92" s="788"/>
      <c r="BN92" s="1381" t="s">
        <v>75</v>
      </c>
      <c r="BO92" s="1382"/>
      <c r="BP92" s="1383"/>
      <c r="BQ92" s="52"/>
      <c r="BR92" s="1446" t="s">
        <v>74</v>
      </c>
      <c r="BS92" s="1447"/>
      <c r="BT92" s="1441" t="s">
        <v>75</v>
      </c>
      <c r="BU92" s="1442"/>
      <c r="BV92" s="1443"/>
      <c r="BX92" s="788"/>
      <c r="BY92" s="1381" t="s">
        <v>75</v>
      </c>
      <c r="BZ92" s="1382"/>
      <c r="CA92" s="1383"/>
      <c r="CC92" s="58" t="s">
        <v>74</v>
      </c>
      <c r="CD92" s="111"/>
      <c r="CE92" s="1378" t="s">
        <v>75</v>
      </c>
      <c r="CF92" s="1379"/>
      <c r="CG92" s="1380"/>
      <c r="CH92" s="52"/>
      <c r="CI92" s="788"/>
      <c r="CJ92" s="1381" t="s">
        <v>75</v>
      </c>
      <c r="CK92" s="1382"/>
      <c r="CL92" s="1383"/>
      <c r="CN92" s="58" t="s">
        <v>74</v>
      </c>
      <c r="CO92" s="111"/>
      <c r="CP92" s="1378" t="s">
        <v>75</v>
      </c>
      <c r="CQ92" s="1379"/>
      <c r="CR92" s="1380"/>
      <c r="CT92" s="788"/>
      <c r="CU92" s="1381" t="s">
        <v>75</v>
      </c>
      <c r="CV92" s="1382"/>
      <c r="CW92" s="1383"/>
      <c r="CY92" s="82" t="s">
        <v>75</v>
      </c>
      <c r="CZ92" s="82"/>
      <c r="DA92" s="82"/>
      <c r="DC92" s="58" t="s">
        <v>74</v>
      </c>
      <c r="DD92" s="111"/>
      <c r="DE92" s="1378" t="s">
        <v>75</v>
      </c>
      <c r="DF92" s="1379"/>
      <c r="DG92" s="1380"/>
      <c r="DI92" s="788"/>
      <c r="DJ92" s="1381" t="s">
        <v>75</v>
      </c>
      <c r="DK92" s="1382"/>
      <c r="DL92" s="1383"/>
      <c r="DN92" s="58" t="s">
        <v>74</v>
      </c>
      <c r="DO92" s="111"/>
      <c r="DP92" s="1378" t="s">
        <v>75</v>
      </c>
      <c r="DQ92" s="1379"/>
      <c r="DR92" s="1380"/>
      <c r="DT92" s="788"/>
      <c r="DU92" s="1381" t="s">
        <v>75</v>
      </c>
      <c r="DV92" s="1382"/>
      <c r="DW92" s="1383"/>
      <c r="DY92" s="58" t="s">
        <v>74</v>
      </c>
      <c r="DZ92" s="111"/>
      <c r="EA92" s="1378" t="s">
        <v>75</v>
      </c>
      <c r="EB92" s="1379"/>
      <c r="EC92" s="1380"/>
      <c r="EE92" s="788"/>
      <c r="EF92" s="1381" t="s">
        <v>75</v>
      </c>
      <c r="EG92" s="1382"/>
      <c r="EH92" s="1383"/>
    </row>
    <row r="93" spans="1:138" x14ac:dyDescent="0.3">
      <c r="A93" s="1433"/>
      <c r="C93" s="64"/>
      <c r="D93" s="114" t="s">
        <v>74</v>
      </c>
      <c r="E93" s="115"/>
      <c r="F93" s="67" t="s">
        <v>76</v>
      </c>
      <c r="G93" s="68" t="s">
        <v>77</v>
      </c>
      <c r="H93" s="69" t="s">
        <v>78</v>
      </c>
      <c r="I93" s="61"/>
      <c r="J93" s="789" t="s">
        <v>74</v>
      </c>
      <c r="K93" s="790" t="s">
        <v>76</v>
      </c>
      <c r="L93" s="791" t="s">
        <v>77</v>
      </c>
      <c r="M93" s="792" t="s">
        <v>78</v>
      </c>
      <c r="N93" s="64"/>
      <c r="O93" s="114" t="s">
        <v>74</v>
      </c>
      <c r="P93" s="115"/>
      <c r="Q93" s="67" t="s">
        <v>76</v>
      </c>
      <c r="R93" s="68" t="s">
        <v>77</v>
      </c>
      <c r="S93" s="69" t="s">
        <v>78</v>
      </c>
      <c r="T93" s="61"/>
      <c r="U93" s="789" t="s">
        <v>74</v>
      </c>
      <c r="V93" s="790" t="s">
        <v>76</v>
      </c>
      <c r="W93" s="791" t="s">
        <v>77</v>
      </c>
      <c r="X93" s="792" t="s">
        <v>78</v>
      </c>
      <c r="Y93" s="61"/>
      <c r="Z93" s="114" t="s">
        <v>74</v>
      </c>
      <c r="AA93" s="115"/>
      <c r="AB93" s="67" t="s">
        <v>76</v>
      </c>
      <c r="AC93" s="68" t="s">
        <v>77</v>
      </c>
      <c r="AD93" s="69" t="s">
        <v>78</v>
      </c>
      <c r="AE93" s="61"/>
      <c r="AF93" s="789" t="s">
        <v>74</v>
      </c>
      <c r="AG93" s="790" t="s">
        <v>76</v>
      </c>
      <c r="AH93" s="791" t="s">
        <v>77</v>
      </c>
      <c r="AI93" s="792" t="s">
        <v>78</v>
      </c>
      <c r="AK93" s="114" t="s">
        <v>74</v>
      </c>
      <c r="AL93" s="115"/>
      <c r="AM93" s="67" t="s">
        <v>76</v>
      </c>
      <c r="AN93" s="68" t="s">
        <v>77</v>
      </c>
      <c r="AO93" s="69" t="s">
        <v>78</v>
      </c>
      <c r="AQ93" s="789" t="s">
        <v>74</v>
      </c>
      <c r="AR93" s="790" t="s">
        <v>76</v>
      </c>
      <c r="AS93" s="791" t="s">
        <v>77</v>
      </c>
      <c r="AT93" s="792" t="s">
        <v>78</v>
      </c>
      <c r="AV93" s="114" t="s">
        <v>74</v>
      </c>
      <c r="AW93" s="115"/>
      <c r="AX93" s="67" t="s">
        <v>76</v>
      </c>
      <c r="AY93" s="68" t="s">
        <v>77</v>
      </c>
      <c r="AZ93" s="69" t="s">
        <v>78</v>
      </c>
      <c r="BB93" s="789" t="s">
        <v>74</v>
      </c>
      <c r="BC93" s="790" t="s">
        <v>76</v>
      </c>
      <c r="BD93" s="791" t="s">
        <v>77</v>
      </c>
      <c r="BE93" s="792" t="s">
        <v>78</v>
      </c>
      <c r="BG93" s="114" t="s">
        <v>74</v>
      </c>
      <c r="BH93" s="115"/>
      <c r="BI93" s="67" t="s">
        <v>76</v>
      </c>
      <c r="BJ93" s="68" t="s">
        <v>77</v>
      </c>
      <c r="BK93" s="69" t="s">
        <v>78</v>
      </c>
      <c r="BL93" s="52"/>
      <c r="BM93" s="789" t="s">
        <v>74</v>
      </c>
      <c r="BN93" s="790" t="s">
        <v>76</v>
      </c>
      <c r="BO93" s="791" t="s">
        <v>77</v>
      </c>
      <c r="BP93" s="792" t="s">
        <v>78</v>
      </c>
      <c r="BQ93" s="52"/>
      <c r="BR93" s="1448" t="s">
        <v>74</v>
      </c>
      <c r="BS93" s="1449"/>
      <c r="BT93" s="72" t="s">
        <v>76</v>
      </c>
      <c r="BU93" s="73" t="s">
        <v>77</v>
      </c>
      <c r="BV93" s="74" t="s">
        <v>78</v>
      </c>
      <c r="BX93" s="789" t="s">
        <v>74</v>
      </c>
      <c r="BY93" s="790" t="s">
        <v>76</v>
      </c>
      <c r="BZ93" s="791" t="s">
        <v>77</v>
      </c>
      <c r="CA93" s="792" t="s">
        <v>78</v>
      </c>
      <c r="CC93" s="65" t="s">
        <v>74</v>
      </c>
      <c r="CD93" s="115"/>
      <c r="CE93" s="67" t="s">
        <v>76</v>
      </c>
      <c r="CF93" s="68" t="s">
        <v>77</v>
      </c>
      <c r="CG93" s="69" t="s">
        <v>78</v>
      </c>
      <c r="CH93" s="52"/>
      <c r="CI93" s="789" t="s">
        <v>74</v>
      </c>
      <c r="CJ93" s="790" t="s">
        <v>76</v>
      </c>
      <c r="CK93" s="791" t="s">
        <v>77</v>
      </c>
      <c r="CL93" s="792" t="s">
        <v>78</v>
      </c>
      <c r="CN93" s="65" t="s">
        <v>74</v>
      </c>
      <c r="CO93" s="115"/>
      <c r="CP93" s="67" t="s">
        <v>76</v>
      </c>
      <c r="CQ93" s="68" t="s">
        <v>77</v>
      </c>
      <c r="CR93" s="69" t="s">
        <v>78</v>
      </c>
      <c r="CT93" s="789" t="s">
        <v>74</v>
      </c>
      <c r="CU93" s="790" t="s">
        <v>76</v>
      </c>
      <c r="CV93" s="791" t="s">
        <v>77</v>
      </c>
      <c r="CW93" s="792" t="s">
        <v>78</v>
      </c>
      <c r="CY93" s="82" t="s">
        <v>76</v>
      </c>
      <c r="CZ93" s="82" t="s">
        <v>77</v>
      </c>
      <c r="DA93" s="82" t="s">
        <v>78</v>
      </c>
      <c r="DC93" s="65" t="s">
        <v>74</v>
      </c>
      <c r="DD93" s="115"/>
      <c r="DE93" s="67" t="s">
        <v>76</v>
      </c>
      <c r="DF93" s="68" t="s">
        <v>77</v>
      </c>
      <c r="DG93" s="69" t="s">
        <v>78</v>
      </c>
      <c r="DI93" s="789" t="s">
        <v>74</v>
      </c>
      <c r="DJ93" s="790" t="s">
        <v>76</v>
      </c>
      <c r="DK93" s="791" t="s">
        <v>77</v>
      </c>
      <c r="DL93" s="792" t="s">
        <v>78</v>
      </c>
      <c r="DN93" s="65" t="s">
        <v>74</v>
      </c>
      <c r="DO93" s="115"/>
      <c r="DP93" s="67" t="s">
        <v>76</v>
      </c>
      <c r="DQ93" s="68" t="s">
        <v>77</v>
      </c>
      <c r="DR93" s="69" t="s">
        <v>78</v>
      </c>
      <c r="DT93" s="789" t="s">
        <v>74</v>
      </c>
      <c r="DU93" s="790" t="s">
        <v>76</v>
      </c>
      <c r="DV93" s="791" t="s">
        <v>77</v>
      </c>
      <c r="DW93" s="792" t="s">
        <v>78</v>
      </c>
      <c r="DY93" s="65" t="s">
        <v>74</v>
      </c>
      <c r="DZ93" s="115"/>
      <c r="EA93" s="67" t="s">
        <v>76</v>
      </c>
      <c r="EB93" s="68" t="s">
        <v>77</v>
      </c>
      <c r="EC93" s="69" t="s">
        <v>78</v>
      </c>
      <c r="EE93" s="789" t="s">
        <v>74</v>
      </c>
      <c r="EF93" s="790" t="s">
        <v>76</v>
      </c>
      <c r="EG93" s="791" t="s">
        <v>77</v>
      </c>
      <c r="EH93" s="792" t="s">
        <v>78</v>
      </c>
    </row>
    <row r="94" spans="1:138" x14ac:dyDescent="0.3">
      <c r="A94" s="1433"/>
      <c r="C94" s="75"/>
      <c r="D94" s="76">
        <v>1</v>
      </c>
      <c r="E94" s="77" t="s">
        <v>79</v>
      </c>
      <c r="F94" s="220">
        <v>114234.99</v>
      </c>
      <c r="G94" s="220">
        <v>0</v>
      </c>
      <c r="H94" s="221">
        <v>0</v>
      </c>
      <c r="I94" s="80"/>
      <c r="J94" s="81">
        <v>1</v>
      </c>
      <c r="K94" s="784">
        <f>(F94*'8-Matrices'!$D$8)+('6a-EOCSCH_WtCalc'!F94*'8-Matrices'!$F$12)</f>
        <v>17554490.9133</v>
      </c>
      <c r="L94" s="784">
        <f>(G94*'8-Matrices'!$E$8)+('6a-EOCSCH_WtCalc'!G94*'8-Matrices'!$F$12)</f>
        <v>0</v>
      </c>
      <c r="M94" s="785">
        <f>(H94*'8-Matrices'!$F$8)+('6a-EOCSCH_WtCalc'!H94*'8-Matrices'!$F$12)</f>
        <v>0</v>
      </c>
      <c r="N94" s="75"/>
      <c r="O94" s="76">
        <v>1</v>
      </c>
      <c r="P94" s="77" t="s">
        <v>79</v>
      </c>
      <c r="Q94" s="78">
        <v>108404.1</v>
      </c>
      <c r="R94" s="78">
        <v>0</v>
      </c>
      <c r="S94" s="79">
        <v>0</v>
      </c>
      <c r="T94" s="80"/>
      <c r="U94" s="81">
        <v>1</v>
      </c>
      <c r="V94" s="784">
        <f>(Q94*'8-Matrices'!$D$8)+('6a-EOCSCH_WtCalc'!Q94*'8-Matrices'!$F$12)</f>
        <v>16658458.047000002</v>
      </c>
      <c r="W94" s="784">
        <f>(R94*'8-Matrices'!$E$8)+('6a-EOCSCH_WtCalc'!R94*'8-Matrices'!$F$12)</f>
        <v>0</v>
      </c>
      <c r="X94" s="785">
        <f>(S94*'8-Matrices'!$F$8)+('6a-EOCSCH_WtCalc'!S94*'8-Matrices'!$F$12)</f>
        <v>0</v>
      </c>
      <c r="Y94" s="83"/>
      <c r="Z94" s="76">
        <v>1</v>
      </c>
      <c r="AA94" s="77" t="s">
        <v>79</v>
      </c>
      <c r="AB94" s="78">
        <v>104567.8</v>
      </c>
      <c r="AC94" s="78">
        <v>0</v>
      </c>
      <c r="AD94" s="79">
        <v>0</v>
      </c>
      <c r="AE94" s="83"/>
      <c r="AF94" s="81">
        <v>1</v>
      </c>
      <c r="AG94" s="784">
        <f>(AB94*'8-Matrices'!$D$8)+('6a-EOCSCH_WtCalc'!AB94*'8-Matrices'!$F$12)</f>
        <v>16068933.826000001</v>
      </c>
      <c r="AH94" s="784">
        <f>(AC94*'8-Matrices'!$E$8)+('6a-EOCSCH_WtCalc'!AC94*'8-Matrices'!$F$12)</f>
        <v>0</v>
      </c>
      <c r="AI94" s="785">
        <f>(AD94*'8-Matrices'!$F$8)+('6a-EOCSCH_WtCalc'!AD94*'8-Matrices'!$F$12)</f>
        <v>0</v>
      </c>
      <c r="AK94" s="76">
        <v>1</v>
      </c>
      <c r="AL94" s="77" t="s">
        <v>79</v>
      </c>
      <c r="AM94" s="78">
        <v>105547.58</v>
      </c>
      <c r="AN94" s="78">
        <v>0</v>
      </c>
      <c r="AO94" s="79">
        <v>0</v>
      </c>
      <c r="AQ94" s="81">
        <v>1</v>
      </c>
      <c r="AR94" s="784">
        <f>(AM94*'8-Matrices'!$D$8)+('6a-EOCSCH_WtCalc'!AM94*'8-Matrices'!$F$12)</f>
        <v>16219496.618600002</v>
      </c>
      <c r="AS94" s="784">
        <f>(AN94*'8-Matrices'!$E$8)+('6a-EOCSCH_WtCalc'!AN94*'8-Matrices'!$F$12)</f>
        <v>0</v>
      </c>
      <c r="AT94" s="785">
        <f>(AO94*'8-Matrices'!$F$8)+('6a-EOCSCH_WtCalc'!AO94*'8-Matrices'!$F$12)</f>
        <v>0</v>
      </c>
      <c r="AV94" s="76">
        <v>1</v>
      </c>
      <c r="AW94" s="77" t="s">
        <v>79</v>
      </c>
      <c r="AX94" s="78">
        <v>101703.96</v>
      </c>
      <c r="AY94" s="78"/>
      <c r="AZ94" s="78">
        <v>0</v>
      </c>
      <c r="BB94" s="81">
        <v>1</v>
      </c>
      <c r="BC94" s="784">
        <f>(AX94*'8-Matrices'!$D$8)+('6a-EOCSCH_WtCalc'!AX94*'8-Matrices'!$F$12)</f>
        <v>15628847.533200001</v>
      </c>
      <c r="BD94" s="784">
        <f>(AY94*'8-Matrices'!$E$8)+('6a-EOCSCH_WtCalc'!AY94*'8-Matrices'!$F$12)</f>
        <v>0</v>
      </c>
      <c r="BE94" s="785">
        <f>(AZ94*'8-Matrices'!$F$8)+('6a-EOCSCH_WtCalc'!AZ94*'8-Matrices'!$F$12)</f>
        <v>0</v>
      </c>
      <c r="BG94" s="76">
        <v>1</v>
      </c>
      <c r="BH94" s="77" t="s">
        <v>79</v>
      </c>
      <c r="BI94" s="78">
        <v>98691.09</v>
      </c>
      <c r="BJ94" s="78"/>
      <c r="BK94" s="78">
        <v>0</v>
      </c>
      <c r="BL94" s="52"/>
      <c r="BM94" s="81">
        <v>1</v>
      </c>
      <c r="BN94" s="784">
        <f>(BI94*'8-Matrices'!$D$8)+('6a-EOCSCH_WtCalc'!BI94*'8-Matrices'!$F$12)</f>
        <v>15165859.8003</v>
      </c>
      <c r="BO94" s="784">
        <f>(BJ94*'8-Matrices'!$E$8)+('6a-EOCSCH_WtCalc'!BJ94*'8-Matrices'!$F$12)</f>
        <v>0</v>
      </c>
      <c r="BP94" s="785">
        <f>(BK94*'8-Matrices'!$F$8)+('6a-EOCSCH_WtCalc'!BK94*'8-Matrices'!$F$12)</f>
        <v>0</v>
      </c>
      <c r="BQ94" s="52"/>
      <c r="BR94" s="84">
        <v>1</v>
      </c>
      <c r="BS94" s="85" t="s">
        <v>79</v>
      </c>
      <c r="BT94" s="86">
        <v>99619.97</v>
      </c>
      <c r="BU94" s="86"/>
      <c r="BV94" s="86">
        <v>0</v>
      </c>
      <c r="BX94" s="81">
        <v>1</v>
      </c>
      <c r="BY94" s="784">
        <f>(BT94*'8-Matrices'!$D$8)+('6a-EOCSCH_WtCalc'!BT94*'8-Matrices'!$F$12)</f>
        <v>15308600.789900001</v>
      </c>
      <c r="BZ94" s="784">
        <f>(BU94*'8-Matrices'!$E$8)+('6a-EOCSCH_WtCalc'!BU94*'8-Matrices'!$F$12)</f>
        <v>0</v>
      </c>
      <c r="CA94" s="785">
        <f>(BV94*'8-Matrices'!$F$8)+('6a-EOCSCH_WtCalc'!BV94*'8-Matrices'!$F$12)</f>
        <v>0</v>
      </c>
      <c r="CC94" s="76">
        <v>1</v>
      </c>
      <c r="CD94" s="77" t="s">
        <v>79</v>
      </c>
      <c r="CE94" s="78">
        <v>91523.04</v>
      </c>
      <c r="CF94" s="78"/>
      <c r="CG94" s="78">
        <v>0</v>
      </c>
      <c r="CH94" s="52"/>
      <c r="CI94" s="81">
        <v>1</v>
      </c>
      <c r="CJ94" s="784">
        <f>(CE94*'8-Matrices'!$D$8)+('6a-EOCSCH_WtCalc'!CE94*'8-Matrices'!$F$12)</f>
        <v>14064345.5568</v>
      </c>
      <c r="CK94" s="784">
        <f>(CF94*'8-Matrices'!$E$8)+('6a-EOCSCH_WtCalc'!CF94*'8-Matrices'!$F$12)</f>
        <v>0</v>
      </c>
      <c r="CL94" s="785">
        <f>(CG94*'8-Matrices'!$F$8)+('6a-EOCSCH_WtCalc'!CG94*'8-Matrices'!$F$12)</f>
        <v>0</v>
      </c>
      <c r="CN94" s="76">
        <v>1</v>
      </c>
      <c r="CO94" s="77" t="s">
        <v>79</v>
      </c>
      <c r="CP94" s="78">
        <v>80103.039999999994</v>
      </c>
      <c r="CQ94" s="78">
        <v>0</v>
      </c>
      <c r="CR94" s="78">
        <v>0</v>
      </c>
      <c r="CT94" s="81">
        <v>1</v>
      </c>
      <c r="CU94" s="784">
        <f>(CP94*'8-Matrices'!$D$8)+('6a-EOCSCH_WtCalc'!CP94*'8-Matrices'!$F$12)</f>
        <v>12309434.156799998</v>
      </c>
      <c r="CV94" s="784">
        <f>(CQ94*'8-Matrices'!$E$8)+('6a-EOCSCH_WtCalc'!CQ94*'8-Matrices'!$F$12)</f>
        <v>0</v>
      </c>
      <c r="CW94" s="785">
        <f>(CR94*'8-Matrices'!$F$8)+('6a-EOCSCH_WtCalc'!CR94*'8-Matrices'!$F$12)</f>
        <v>0</v>
      </c>
      <c r="CY94" s="82">
        <v>14064346</v>
      </c>
      <c r="CZ94" s="82">
        <v>0</v>
      </c>
      <c r="DA94" s="82">
        <v>0</v>
      </c>
      <c r="DC94" s="76">
        <v>1</v>
      </c>
      <c r="DD94" s="77" t="s">
        <v>79</v>
      </c>
      <c r="DE94" s="78">
        <v>82613.009999999995</v>
      </c>
      <c r="DF94" s="78">
        <v>0</v>
      </c>
      <c r="DG94" s="78">
        <v>0</v>
      </c>
      <c r="DI94" s="81">
        <v>1</v>
      </c>
      <c r="DJ94" s="784">
        <f>(DE94*'8-Matrices'!$D$8)+('6a-EOCSCH_WtCalc'!DE94*'8-Matrices'!$F$12)</f>
        <v>12695141.2467</v>
      </c>
      <c r="DK94" s="784">
        <f>(DF94*'8-Matrices'!$E$8)+('6a-EOCSCH_WtCalc'!DF94*'8-Matrices'!$F$12)</f>
        <v>0</v>
      </c>
      <c r="DL94" s="785">
        <f>(DG94*'8-Matrices'!$F$8)+('6a-EOCSCH_WtCalc'!DG94*'8-Matrices'!$F$12)</f>
        <v>0</v>
      </c>
      <c r="DN94" s="76">
        <v>1</v>
      </c>
      <c r="DO94" s="77" t="s">
        <v>79</v>
      </c>
      <c r="DP94" s="78">
        <v>86501.94</v>
      </c>
      <c r="DQ94" s="78">
        <v>0</v>
      </c>
      <c r="DR94" s="78">
        <v>0</v>
      </c>
      <c r="DT94" s="81">
        <v>1</v>
      </c>
      <c r="DU94" s="784">
        <f>(DP94*'8-Matrices'!$D$8)+('6a-EOCSCH_WtCalc'!DP94*'8-Matrices'!$F$12)</f>
        <v>13292753.1198</v>
      </c>
      <c r="DV94" s="784">
        <f>(DQ94*'8-Matrices'!$E$8)+('6a-EOCSCH_WtCalc'!DQ94*'8-Matrices'!$F$12)</f>
        <v>0</v>
      </c>
      <c r="DW94" s="785">
        <f>(DR94*'8-Matrices'!$F$8)+('6a-EOCSCH_WtCalc'!DR94*'8-Matrices'!$F$12)</f>
        <v>0</v>
      </c>
      <c r="DY94" s="76">
        <v>1</v>
      </c>
      <c r="DZ94" s="77" t="s">
        <v>79</v>
      </c>
      <c r="EA94" s="78">
        <f>'7a-EOCSCH_RawData'!$E$35</f>
        <v>90711</v>
      </c>
      <c r="EB94" s="78">
        <f>'7a-EOCSCH_RawData'!$F$35</f>
        <v>0</v>
      </c>
      <c r="EC94" s="78">
        <f>'7a-EOCSCH_RawData'!$G$35</f>
        <v>0</v>
      </c>
      <c r="EE94" s="81">
        <v>1</v>
      </c>
      <c r="EF94" s="784">
        <f>(EA94*'8-Matrices'!$D$8)+('6a-EOCSCH_WtCalc'!EA94*'8-Matrices'!$F$12)</f>
        <v>13939559.370000001</v>
      </c>
      <c r="EG94" s="784">
        <f>(EB94*'8-Matrices'!$E$8)+('6a-EOCSCH_WtCalc'!EB94*'8-Matrices'!$F$12)</f>
        <v>0</v>
      </c>
      <c r="EH94" s="785">
        <f>(EC94*'8-Matrices'!$F$8)+('6a-EOCSCH_WtCalc'!EC94*'8-Matrices'!$F$12)</f>
        <v>0</v>
      </c>
    </row>
    <row r="95" spans="1:138" x14ac:dyDescent="0.3">
      <c r="A95" s="1433"/>
      <c r="C95" s="75"/>
      <c r="D95" s="76">
        <v>2</v>
      </c>
      <c r="E95" s="87" t="s">
        <v>79</v>
      </c>
      <c r="F95" s="220">
        <v>23019.98</v>
      </c>
      <c r="G95" s="220">
        <v>0</v>
      </c>
      <c r="H95" s="221">
        <v>0</v>
      </c>
      <c r="I95" s="80"/>
      <c r="J95" s="81">
        <v>2</v>
      </c>
      <c r="K95" s="784">
        <f>(F95*'8-Matrices'!$D$9)+('6a-EOCSCH_WtCalc'!F95*'8-Matrices'!$F$12)</f>
        <v>5053576.2094000001</v>
      </c>
      <c r="L95" s="784">
        <f>(G95*'8-Matrices'!$E$9)+('6a-EOCSCH_WtCalc'!G95*'8-Matrices'!$F$12)</f>
        <v>0</v>
      </c>
      <c r="M95" s="785">
        <f>(H95*'8-Matrices'!$F$9)+('6a-EOCSCH_WtCalc'!H95*'8-Matrices'!$F$12)</f>
        <v>0</v>
      </c>
      <c r="N95" s="75"/>
      <c r="O95" s="76">
        <v>2</v>
      </c>
      <c r="P95" s="87" t="s">
        <v>79</v>
      </c>
      <c r="Q95" s="78">
        <v>21666.99</v>
      </c>
      <c r="R95" s="78">
        <v>0</v>
      </c>
      <c r="S95" s="79">
        <v>0</v>
      </c>
      <c r="T95" s="80"/>
      <c r="U95" s="81">
        <v>2</v>
      </c>
      <c r="V95" s="784">
        <f>(Q95*'8-Matrices'!$D$9)+('6a-EOCSCH_WtCalc'!Q95*'8-Matrices'!$F$12)</f>
        <v>4756554.3147</v>
      </c>
      <c r="W95" s="784">
        <f>(R95*'8-Matrices'!$E$9)+('6a-EOCSCH_WtCalc'!R95*'8-Matrices'!$F$12)</f>
        <v>0</v>
      </c>
      <c r="X95" s="785">
        <f>(S95*'8-Matrices'!$F$9)+('6a-EOCSCH_WtCalc'!S95*'8-Matrices'!$F$12)</f>
        <v>0</v>
      </c>
      <c r="Y95" s="83"/>
      <c r="Z95" s="76">
        <v>2</v>
      </c>
      <c r="AA95" s="87" t="s">
        <v>79</v>
      </c>
      <c r="AB95" s="78">
        <v>20519.990000000002</v>
      </c>
      <c r="AC95" s="78">
        <v>0</v>
      </c>
      <c r="AD95" s="79">
        <v>0</v>
      </c>
      <c r="AE95" s="83"/>
      <c r="AF95" s="81">
        <v>2</v>
      </c>
      <c r="AG95" s="784">
        <f>(AB95*'8-Matrices'!$D$9)+('6a-EOCSCH_WtCalc'!AB95*'8-Matrices'!$F$12)</f>
        <v>4504753.4046999998</v>
      </c>
      <c r="AH95" s="784">
        <f>(AC95*'8-Matrices'!$E$9)+('6a-EOCSCH_WtCalc'!AC95*'8-Matrices'!$F$12)</f>
        <v>0</v>
      </c>
      <c r="AI95" s="785">
        <f>(AD95*'8-Matrices'!$F$9)+('6a-EOCSCH_WtCalc'!AD95*'8-Matrices'!$F$12)</f>
        <v>0</v>
      </c>
      <c r="AK95" s="76">
        <v>2</v>
      </c>
      <c r="AL95" s="87" t="s">
        <v>79</v>
      </c>
      <c r="AM95" s="78">
        <v>21186.89</v>
      </c>
      <c r="AN95" s="78">
        <v>0</v>
      </c>
      <c r="AO95" s="79">
        <v>0</v>
      </c>
      <c r="AQ95" s="81">
        <v>2</v>
      </c>
      <c r="AR95" s="784">
        <f>(AM95*'8-Matrices'!$D$9)+('6a-EOCSCH_WtCalc'!AM95*'8-Matrices'!$F$12)</f>
        <v>4651157.9616999999</v>
      </c>
      <c r="AS95" s="784">
        <f>(AN95*'8-Matrices'!$E$9)+('6a-EOCSCH_WtCalc'!AN95*'8-Matrices'!$F$12)</f>
        <v>0</v>
      </c>
      <c r="AT95" s="785">
        <f>(AO95*'8-Matrices'!$F$9)+('6a-EOCSCH_WtCalc'!AO95*'8-Matrices'!$F$12)</f>
        <v>0</v>
      </c>
      <c r="AV95" s="76">
        <v>2</v>
      </c>
      <c r="AW95" s="87" t="s">
        <v>79</v>
      </c>
      <c r="AX95" s="78">
        <v>21206.06</v>
      </c>
      <c r="AY95" s="78"/>
      <c r="AZ95" s="78">
        <v>0</v>
      </c>
      <c r="BB95" s="81">
        <v>2</v>
      </c>
      <c r="BC95" s="784">
        <f>(AX95*'8-Matrices'!$D$9)+('6a-EOCSCH_WtCalc'!AX95*'8-Matrices'!$F$12)</f>
        <v>4655366.3517999994</v>
      </c>
      <c r="BD95" s="784">
        <f>(AY95*'8-Matrices'!$E$9)+('6a-EOCSCH_WtCalc'!AY95*'8-Matrices'!$F$12)</f>
        <v>0</v>
      </c>
      <c r="BE95" s="785">
        <f>(AZ95*'8-Matrices'!$F$9)+('6a-EOCSCH_WtCalc'!AZ95*'8-Matrices'!$F$12)</f>
        <v>0</v>
      </c>
      <c r="BG95" s="76">
        <v>2</v>
      </c>
      <c r="BH95" s="87" t="s">
        <v>79</v>
      </c>
      <c r="BI95" s="78">
        <v>21521.99</v>
      </c>
      <c r="BJ95" s="78"/>
      <c r="BK95" s="78">
        <v>0</v>
      </c>
      <c r="BL95" s="52"/>
      <c r="BM95" s="81">
        <v>2</v>
      </c>
      <c r="BN95" s="784">
        <f>(BI95*'8-Matrices'!$D$9)+('6a-EOCSCH_WtCalc'!BI95*'8-Matrices'!$F$12)</f>
        <v>4724722.4646999994</v>
      </c>
      <c r="BO95" s="784">
        <f>(BJ95*'8-Matrices'!$E$9)+('6a-EOCSCH_WtCalc'!BJ95*'8-Matrices'!$F$12)</f>
        <v>0</v>
      </c>
      <c r="BP95" s="785">
        <f>(BK95*'8-Matrices'!$F$9)+('6a-EOCSCH_WtCalc'!BK95*'8-Matrices'!$F$12)</f>
        <v>0</v>
      </c>
      <c r="BQ95" s="52"/>
      <c r="BR95" s="84">
        <v>2</v>
      </c>
      <c r="BS95" s="88" t="s">
        <v>79</v>
      </c>
      <c r="BT95" s="86">
        <v>21549.02</v>
      </c>
      <c r="BU95" s="86"/>
      <c r="BV95" s="86">
        <v>0</v>
      </c>
      <c r="BX95" s="81">
        <v>2</v>
      </c>
      <c r="BY95" s="784">
        <f>(BT95*'8-Matrices'!$D$9)+('6a-EOCSCH_WtCalc'!BT95*'8-Matrices'!$F$12)</f>
        <v>4730656.3606000002</v>
      </c>
      <c r="BZ95" s="784">
        <f>(BU95*'8-Matrices'!$E$9)+('6a-EOCSCH_WtCalc'!BU95*'8-Matrices'!$F$12)</f>
        <v>0</v>
      </c>
      <c r="CA95" s="785">
        <f>(BV95*'8-Matrices'!$F$9)+('6a-EOCSCH_WtCalc'!BV95*'8-Matrices'!$F$12)</f>
        <v>0</v>
      </c>
      <c r="CC95" s="76">
        <v>2</v>
      </c>
      <c r="CD95" s="87" t="s">
        <v>79</v>
      </c>
      <c r="CE95" s="78">
        <v>16523</v>
      </c>
      <c r="CF95" s="78"/>
      <c r="CG95" s="78">
        <v>0</v>
      </c>
      <c r="CH95" s="52"/>
      <c r="CI95" s="81">
        <v>2</v>
      </c>
      <c r="CJ95" s="784">
        <f>(CE95*'8-Matrices'!$D$9)+('6a-EOCSCH_WtCalc'!CE95*'8-Matrices'!$F$12)</f>
        <v>3627294.1899999995</v>
      </c>
      <c r="CK95" s="784">
        <f>(CF95*'8-Matrices'!$E$9)+('6a-EOCSCH_WtCalc'!CF95*'8-Matrices'!$F$12)</f>
        <v>0</v>
      </c>
      <c r="CL95" s="785">
        <f>(CG95*'8-Matrices'!$F$9)+('6a-EOCSCH_WtCalc'!CG95*'8-Matrices'!$F$12)</f>
        <v>0</v>
      </c>
      <c r="CN95" s="76">
        <v>2</v>
      </c>
      <c r="CO95" s="87" t="s">
        <v>79</v>
      </c>
      <c r="CP95" s="78">
        <v>15822.99</v>
      </c>
      <c r="CQ95" s="78">
        <v>0</v>
      </c>
      <c r="CR95" s="78">
        <v>0</v>
      </c>
      <c r="CT95" s="81">
        <v>2</v>
      </c>
      <c r="CU95" s="784">
        <f>(CP95*'8-Matrices'!$D$9)+('6a-EOCSCH_WtCalc'!CP95*'8-Matrices'!$F$12)</f>
        <v>3473620.9947000002</v>
      </c>
      <c r="CV95" s="784">
        <f>(CQ95*'8-Matrices'!$E$9)+('6a-EOCSCH_WtCalc'!CQ95*'8-Matrices'!$F$12)</f>
        <v>0</v>
      </c>
      <c r="CW95" s="785">
        <f>(CR95*'8-Matrices'!$F$9)+('6a-EOCSCH_WtCalc'!CR95*'8-Matrices'!$F$12)</f>
        <v>0</v>
      </c>
      <c r="CY95" s="82">
        <v>3627294</v>
      </c>
      <c r="CZ95" s="82">
        <v>0</v>
      </c>
      <c r="DA95" s="82">
        <v>0</v>
      </c>
      <c r="DC95" s="76">
        <v>2</v>
      </c>
      <c r="DD95" s="87" t="s">
        <v>79</v>
      </c>
      <c r="DE95" s="78">
        <v>17588</v>
      </c>
      <c r="DF95" s="78">
        <v>0</v>
      </c>
      <c r="DG95" s="78">
        <v>0</v>
      </c>
      <c r="DI95" s="81">
        <v>2</v>
      </c>
      <c r="DJ95" s="784">
        <f>(DE95*'8-Matrices'!$D$9)+('6a-EOCSCH_WtCalc'!DE95*'8-Matrices'!$F$12)</f>
        <v>3861093.6399999997</v>
      </c>
      <c r="DK95" s="784">
        <f>(DF95*'8-Matrices'!$E$9)+('6a-EOCSCH_WtCalc'!DF95*'8-Matrices'!$F$12)</f>
        <v>0</v>
      </c>
      <c r="DL95" s="785">
        <f>(DG95*'8-Matrices'!$F$9)+('6a-EOCSCH_WtCalc'!DG95*'8-Matrices'!$F$12)</f>
        <v>0</v>
      </c>
      <c r="DN95" s="76">
        <v>2</v>
      </c>
      <c r="DO95" s="87" t="s">
        <v>79</v>
      </c>
      <c r="DP95" s="78">
        <v>19192</v>
      </c>
      <c r="DQ95" s="78">
        <v>0</v>
      </c>
      <c r="DR95" s="78">
        <v>0</v>
      </c>
      <c r="DT95" s="81">
        <v>2</v>
      </c>
      <c r="DU95" s="784">
        <f>(DP95*'8-Matrices'!$D$9)+('6a-EOCSCH_WtCalc'!DP95*'8-Matrices'!$F$12)</f>
        <v>4213219.76</v>
      </c>
      <c r="DV95" s="784">
        <f>(DQ95*'8-Matrices'!$E$9)+('6a-EOCSCH_WtCalc'!DQ95*'8-Matrices'!$F$12)</f>
        <v>0</v>
      </c>
      <c r="DW95" s="785">
        <f>(DR95*'8-Matrices'!$F$9)+('6a-EOCSCH_WtCalc'!DR95*'8-Matrices'!$F$12)</f>
        <v>0</v>
      </c>
      <c r="DY95" s="76">
        <v>2</v>
      </c>
      <c r="DZ95" s="87" t="s">
        <v>79</v>
      </c>
      <c r="EA95" s="78">
        <f>'7a-EOCSCH_RawData'!$E$36</f>
        <v>21053.08</v>
      </c>
      <c r="EB95" s="78">
        <f>'7a-EOCSCH_RawData'!$F$36</f>
        <v>0</v>
      </c>
      <c r="EC95" s="78">
        <f>'7a-EOCSCH_RawData'!$G$36</f>
        <v>0</v>
      </c>
      <c r="EE95" s="81">
        <v>2</v>
      </c>
      <c r="EF95" s="784">
        <f>(EA95*'8-Matrices'!$D$9)+('6a-EOCSCH_WtCalc'!EA95*'8-Matrices'!$F$12)</f>
        <v>4621782.6524</v>
      </c>
      <c r="EG95" s="784">
        <f>(EB95*'8-Matrices'!$E$9)+('6a-EOCSCH_WtCalc'!EB95*'8-Matrices'!$F$12)</f>
        <v>0</v>
      </c>
      <c r="EH95" s="785">
        <f>(EC95*'8-Matrices'!$F$9)+('6a-EOCSCH_WtCalc'!EC95*'8-Matrices'!$F$12)</f>
        <v>0</v>
      </c>
    </row>
    <row r="96" spans="1:138" x14ac:dyDescent="0.3">
      <c r="A96" s="1433"/>
      <c r="C96" s="75"/>
      <c r="D96" s="76">
        <v>3</v>
      </c>
      <c r="E96" s="87" t="s">
        <v>79</v>
      </c>
      <c r="F96" s="220">
        <v>14085.99</v>
      </c>
      <c r="G96" s="220">
        <v>0</v>
      </c>
      <c r="H96" s="221">
        <v>0</v>
      </c>
      <c r="I96" s="80"/>
      <c r="J96" s="81">
        <v>3</v>
      </c>
      <c r="K96" s="784">
        <f>(F96*'8-Matrices'!$D$10)+('6a-EOCSCH_WtCalc'!F96*'8-Matrices'!$F$12)</f>
        <v>4810224.7251000004</v>
      </c>
      <c r="L96" s="784">
        <f>(G96*'8-Matrices'!$E$10)+('6a-EOCSCH_WtCalc'!G96*'8-Matrices'!$F$12)</f>
        <v>0</v>
      </c>
      <c r="M96" s="785">
        <f>(H96*'8-Matrices'!$F$10)+('6a-EOCSCH_WtCalc'!H96*'8-Matrices'!$F$12)</f>
        <v>0</v>
      </c>
      <c r="N96" s="75"/>
      <c r="O96" s="76">
        <v>3</v>
      </c>
      <c r="P96" s="87" t="s">
        <v>79</v>
      </c>
      <c r="Q96" s="78">
        <v>14838.04</v>
      </c>
      <c r="R96" s="78">
        <v>0</v>
      </c>
      <c r="S96" s="79">
        <v>0</v>
      </c>
      <c r="T96" s="80"/>
      <c r="U96" s="81">
        <v>3</v>
      </c>
      <c r="V96" s="784">
        <f>(Q96*'8-Matrices'!$D$10)+('6a-EOCSCH_WtCalc'!Q96*'8-Matrices'!$F$12)</f>
        <v>5067042.2796</v>
      </c>
      <c r="W96" s="784">
        <f>(R96*'8-Matrices'!$E$10)+('6a-EOCSCH_WtCalc'!R96*'8-Matrices'!$F$12)</f>
        <v>0</v>
      </c>
      <c r="X96" s="785">
        <f>(S96*'8-Matrices'!$F$10)+('6a-EOCSCH_WtCalc'!S96*'8-Matrices'!$F$12)</f>
        <v>0</v>
      </c>
      <c r="Y96" s="83"/>
      <c r="Z96" s="76">
        <v>3</v>
      </c>
      <c r="AA96" s="87" t="s">
        <v>79</v>
      </c>
      <c r="AB96" s="78">
        <v>14001</v>
      </c>
      <c r="AC96" s="78">
        <v>0</v>
      </c>
      <c r="AD96" s="79">
        <v>0</v>
      </c>
      <c r="AE96" s="83"/>
      <c r="AF96" s="81">
        <v>3</v>
      </c>
      <c r="AG96" s="784">
        <f>(AB96*'8-Matrices'!$D$10)+('6a-EOCSCH_WtCalc'!AB96*'8-Matrices'!$F$12)</f>
        <v>4781201.49</v>
      </c>
      <c r="AH96" s="784">
        <f>(AC96*'8-Matrices'!$E$10)+('6a-EOCSCH_WtCalc'!AC96*'8-Matrices'!$F$12)</f>
        <v>0</v>
      </c>
      <c r="AI96" s="785">
        <f>(AD96*'8-Matrices'!$F$10)+('6a-EOCSCH_WtCalc'!AD96*'8-Matrices'!$F$12)</f>
        <v>0</v>
      </c>
      <c r="AK96" s="76">
        <v>3</v>
      </c>
      <c r="AL96" s="87" t="s">
        <v>79</v>
      </c>
      <c r="AM96" s="78">
        <v>13944.96</v>
      </c>
      <c r="AN96" s="78">
        <v>0</v>
      </c>
      <c r="AO96" s="79">
        <v>0</v>
      </c>
      <c r="AQ96" s="81">
        <v>3</v>
      </c>
      <c r="AR96" s="784">
        <f>(AM96*'8-Matrices'!$D$10)+('6a-EOCSCH_WtCalc'!AM96*'8-Matrices'!$F$12)</f>
        <v>4762064.3903999999</v>
      </c>
      <c r="AS96" s="784">
        <f>(AN96*'8-Matrices'!$E$10)+('6a-EOCSCH_WtCalc'!AN96*'8-Matrices'!$F$12)</f>
        <v>0</v>
      </c>
      <c r="AT96" s="785">
        <f>(AO96*'8-Matrices'!$F$10)+('6a-EOCSCH_WtCalc'!AO96*'8-Matrices'!$F$12)</f>
        <v>0</v>
      </c>
      <c r="AV96" s="76">
        <v>3</v>
      </c>
      <c r="AW96" s="87" t="s">
        <v>79</v>
      </c>
      <c r="AX96" s="78">
        <v>12884.95</v>
      </c>
      <c r="AY96" s="78"/>
      <c r="AZ96" s="78">
        <v>0</v>
      </c>
      <c r="BB96" s="81">
        <v>3</v>
      </c>
      <c r="BC96" s="784">
        <f>(AX96*'8-Matrices'!$D$10)+('6a-EOCSCH_WtCalc'!AX96*'8-Matrices'!$F$12)</f>
        <v>4400081.5755000003</v>
      </c>
      <c r="BD96" s="784">
        <f>(AY96*'8-Matrices'!$E$10)+('6a-EOCSCH_WtCalc'!AY96*'8-Matrices'!$F$12)</f>
        <v>0</v>
      </c>
      <c r="BE96" s="785">
        <f>(AZ96*'8-Matrices'!$F$10)+('6a-EOCSCH_WtCalc'!AZ96*'8-Matrices'!$F$12)</f>
        <v>0</v>
      </c>
      <c r="BG96" s="76">
        <v>3</v>
      </c>
      <c r="BH96" s="87" t="s">
        <v>79</v>
      </c>
      <c r="BI96" s="78">
        <v>13275.99</v>
      </c>
      <c r="BJ96" s="78"/>
      <c r="BK96" s="78">
        <v>0</v>
      </c>
      <c r="BL96" s="52"/>
      <c r="BM96" s="81">
        <v>3</v>
      </c>
      <c r="BN96" s="784">
        <f>(BI96*'8-Matrices'!$D$10)+('6a-EOCSCH_WtCalc'!BI96*'8-Matrices'!$F$12)</f>
        <v>4533617.8251</v>
      </c>
      <c r="BO96" s="784">
        <f>(BJ96*'8-Matrices'!$E$10)+('6a-EOCSCH_WtCalc'!BJ96*'8-Matrices'!$F$12)</f>
        <v>0</v>
      </c>
      <c r="BP96" s="785">
        <f>(BK96*'8-Matrices'!$F$10)+('6a-EOCSCH_WtCalc'!BK96*'8-Matrices'!$F$12)</f>
        <v>0</v>
      </c>
      <c r="BQ96" s="52"/>
      <c r="BR96" s="84">
        <v>3</v>
      </c>
      <c r="BS96" s="88" t="s">
        <v>79</v>
      </c>
      <c r="BT96" s="86">
        <v>13199.04</v>
      </c>
      <c r="BU96" s="86"/>
      <c r="BV96" s="86">
        <v>0</v>
      </c>
      <c r="BX96" s="81">
        <v>3</v>
      </c>
      <c r="BY96" s="784">
        <f>(BT96*'8-Matrices'!$D$10)+('6a-EOCSCH_WtCalc'!BT96*'8-Matrices'!$F$12)</f>
        <v>4507340.1696000006</v>
      </c>
      <c r="BZ96" s="784">
        <f>(BU96*'8-Matrices'!$E$10)+('6a-EOCSCH_WtCalc'!BU96*'8-Matrices'!$F$12)</f>
        <v>0</v>
      </c>
      <c r="CA96" s="785">
        <f>(BV96*'8-Matrices'!$F$10)+('6a-EOCSCH_WtCalc'!BV96*'8-Matrices'!$F$12)</f>
        <v>0</v>
      </c>
      <c r="CC96" s="76">
        <v>3</v>
      </c>
      <c r="CD96" s="87" t="s">
        <v>79</v>
      </c>
      <c r="CE96" s="78">
        <v>11074.02</v>
      </c>
      <c r="CF96" s="78"/>
      <c r="CG96" s="78">
        <v>0</v>
      </c>
      <c r="CH96" s="52"/>
      <c r="CI96" s="81">
        <v>3</v>
      </c>
      <c r="CJ96" s="784">
        <f>(CE96*'8-Matrices'!$D$10)+('6a-EOCSCH_WtCalc'!CE96*'8-Matrices'!$F$12)</f>
        <v>3781667.0898000002</v>
      </c>
      <c r="CK96" s="784">
        <f>(CF96*'8-Matrices'!$E$10)+('6a-EOCSCH_WtCalc'!CF96*'8-Matrices'!$F$12)</f>
        <v>0</v>
      </c>
      <c r="CL96" s="785">
        <f>(CG96*'8-Matrices'!$F$10)+('6a-EOCSCH_WtCalc'!CG96*'8-Matrices'!$F$12)</f>
        <v>0</v>
      </c>
      <c r="CN96" s="76">
        <v>3</v>
      </c>
      <c r="CO96" s="87" t="s">
        <v>79</v>
      </c>
      <c r="CP96" s="78">
        <v>11917.02</v>
      </c>
      <c r="CQ96" s="78">
        <v>0</v>
      </c>
      <c r="CR96" s="78">
        <v>0</v>
      </c>
      <c r="CT96" s="81">
        <v>3</v>
      </c>
      <c r="CU96" s="784">
        <f>(CP96*'8-Matrices'!$D$10)+('6a-EOCSCH_WtCalc'!CP96*'8-Matrices'!$F$12)</f>
        <v>4069543.1598000005</v>
      </c>
      <c r="CV96" s="784">
        <f>(CQ96*'8-Matrices'!$E$10)+('6a-EOCSCH_WtCalc'!CQ96*'8-Matrices'!$F$12)</f>
        <v>0</v>
      </c>
      <c r="CW96" s="785">
        <f>(CR96*'8-Matrices'!$F$10)+('6a-EOCSCH_WtCalc'!CR96*'8-Matrices'!$F$12)</f>
        <v>0</v>
      </c>
      <c r="CY96" s="82">
        <v>3781667</v>
      </c>
      <c r="CZ96" s="82">
        <v>0</v>
      </c>
      <c r="DA96" s="82">
        <v>0</v>
      </c>
      <c r="DC96" s="76">
        <v>3</v>
      </c>
      <c r="DD96" s="87" t="s">
        <v>79</v>
      </c>
      <c r="DE96" s="78">
        <v>10925</v>
      </c>
      <c r="DF96" s="78">
        <v>0</v>
      </c>
      <c r="DG96" s="78">
        <v>0</v>
      </c>
      <c r="DI96" s="81">
        <v>3</v>
      </c>
      <c r="DJ96" s="784">
        <f>(DE96*'8-Matrices'!$D$10)+('6a-EOCSCH_WtCalc'!DE96*'8-Matrices'!$F$12)</f>
        <v>3730778.2500000005</v>
      </c>
      <c r="DK96" s="784">
        <f>(DF96*'8-Matrices'!$E$10)+('6a-EOCSCH_WtCalc'!DF96*'8-Matrices'!$F$12)</f>
        <v>0</v>
      </c>
      <c r="DL96" s="785">
        <f>(DG96*'8-Matrices'!$F$10)+('6a-EOCSCH_WtCalc'!DG96*'8-Matrices'!$F$12)</f>
        <v>0</v>
      </c>
      <c r="DN96" s="76">
        <v>3</v>
      </c>
      <c r="DO96" s="87" t="s">
        <v>79</v>
      </c>
      <c r="DP96" s="78">
        <v>11473</v>
      </c>
      <c r="DQ96" s="78">
        <v>0</v>
      </c>
      <c r="DR96" s="78">
        <v>0</v>
      </c>
      <c r="DT96" s="81">
        <v>3</v>
      </c>
      <c r="DU96" s="784">
        <f>(DP96*'8-Matrices'!$D$10)+('6a-EOCSCH_WtCalc'!DP96*'8-Matrices'!$F$12)</f>
        <v>3917914.77</v>
      </c>
      <c r="DV96" s="784">
        <f>(DQ96*'8-Matrices'!$E$10)+('6a-EOCSCH_WtCalc'!DQ96*'8-Matrices'!$F$12)</f>
        <v>0</v>
      </c>
      <c r="DW96" s="785">
        <f>(DR96*'8-Matrices'!$F$10)+('6a-EOCSCH_WtCalc'!DR96*'8-Matrices'!$F$12)</f>
        <v>0</v>
      </c>
      <c r="DY96" s="76">
        <v>3</v>
      </c>
      <c r="DZ96" s="87" t="s">
        <v>79</v>
      </c>
      <c r="EA96" s="78">
        <f>'7a-EOCSCH_RawData'!$E$37</f>
        <v>13724</v>
      </c>
      <c r="EB96" s="78">
        <f>'7a-EOCSCH_RawData'!$F$37</f>
        <v>0</v>
      </c>
      <c r="EC96" s="78">
        <f>'7a-EOCSCH_RawData'!$G$37</f>
        <v>0</v>
      </c>
      <c r="EE96" s="81">
        <v>3</v>
      </c>
      <c r="EF96" s="784">
        <f>(EA96*'8-Matrices'!$D$10)+('6a-EOCSCH_WtCalc'!EA96*'8-Matrices'!$F$12)</f>
        <v>4686608.7600000007</v>
      </c>
      <c r="EG96" s="784">
        <f>(EB96*'8-Matrices'!$E$10)+('6a-EOCSCH_WtCalc'!EB96*'8-Matrices'!$F$12)</f>
        <v>0</v>
      </c>
      <c r="EH96" s="785">
        <f>(EC96*'8-Matrices'!$F$10)+('6a-EOCSCH_WtCalc'!EC96*'8-Matrices'!$F$12)</f>
        <v>0</v>
      </c>
    </row>
    <row r="97" spans="1:138" x14ac:dyDescent="0.3">
      <c r="A97" s="1433"/>
      <c r="C97" s="89"/>
      <c r="D97" s="1384" t="s">
        <v>50</v>
      </c>
      <c r="E97" s="1385"/>
      <c r="F97" s="90">
        <f>F96+F95+F94</f>
        <v>151340.96000000002</v>
      </c>
      <c r="G97" s="90">
        <f>G96+G95+G94</f>
        <v>0</v>
      </c>
      <c r="H97" s="91">
        <f>H96+H95+H94</f>
        <v>0</v>
      </c>
      <c r="I97" s="92"/>
      <c r="J97" s="93" t="s">
        <v>50</v>
      </c>
      <c r="K97" s="784">
        <f>K94+K95+K96</f>
        <v>27418291.847799998</v>
      </c>
      <c r="L97" s="784">
        <f>L94+L95+L96</f>
        <v>0</v>
      </c>
      <c r="M97" s="785">
        <f>M94+M95+M96</f>
        <v>0</v>
      </c>
      <c r="N97" s="89"/>
      <c r="O97" s="1384" t="s">
        <v>50</v>
      </c>
      <c r="P97" s="1385"/>
      <c r="Q97" s="90">
        <f>Q96+Q95+Q94</f>
        <v>144909.13</v>
      </c>
      <c r="R97" s="90">
        <f>R96+R95+R94</f>
        <v>0</v>
      </c>
      <c r="S97" s="91">
        <f>S96+S95+S94</f>
        <v>0</v>
      </c>
      <c r="T97" s="92"/>
      <c r="U97" s="93" t="s">
        <v>50</v>
      </c>
      <c r="V97" s="784">
        <f>V94+V95+V96</f>
        <v>26482054.6413</v>
      </c>
      <c r="W97" s="784">
        <f>W94+W95+W96</f>
        <v>0</v>
      </c>
      <c r="X97" s="785">
        <f>X94+X95+X96</f>
        <v>0</v>
      </c>
      <c r="Y97" s="83"/>
      <c r="Z97" s="1384" t="s">
        <v>50</v>
      </c>
      <c r="AA97" s="1385"/>
      <c r="AB97" s="90">
        <v>139088.79</v>
      </c>
      <c r="AC97" s="90">
        <v>0</v>
      </c>
      <c r="AD97" s="91">
        <v>0</v>
      </c>
      <c r="AE97" s="83"/>
      <c r="AF97" s="93" t="s">
        <v>50</v>
      </c>
      <c r="AG97" s="784">
        <f>AG94+AG95+AG96</f>
        <v>25354888.720700003</v>
      </c>
      <c r="AH97" s="784">
        <f>AH94+AH95+AH96</f>
        <v>0</v>
      </c>
      <c r="AI97" s="785">
        <f>AI94+AI95+AI96</f>
        <v>0</v>
      </c>
      <c r="AK97" s="1384" t="s">
        <v>50</v>
      </c>
      <c r="AL97" s="1385"/>
      <c r="AM97" s="90">
        <f>AM96+AM95+AM94</f>
        <v>140679.43</v>
      </c>
      <c r="AN97" s="90">
        <v>0</v>
      </c>
      <c r="AO97" s="91">
        <v>0</v>
      </c>
      <c r="AQ97" s="93" t="s">
        <v>50</v>
      </c>
      <c r="AR97" s="784">
        <f>AR94+AR95+AR96</f>
        <v>25632718.970700003</v>
      </c>
      <c r="AS97" s="784">
        <f>AS94+AS95+AS96</f>
        <v>0</v>
      </c>
      <c r="AT97" s="785">
        <f>AT94+AT95+AT96</f>
        <v>0</v>
      </c>
      <c r="AV97" s="1384" t="s">
        <v>50</v>
      </c>
      <c r="AW97" s="1385"/>
      <c r="AX97" s="90">
        <f>AX96+AX95+AX94</f>
        <v>135794.97</v>
      </c>
      <c r="AY97" s="90">
        <f>AY96+AY95+AY94</f>
        <v>0</v>
      </c>
      <c r="AZ97" s="91">
        <f>AZ96+AZ95+AZ94</f>
        <v>0</v>
      </c>
      <c r="BB97" s="93" t="s">
        <v>50</v>
      </c>
      <c r="BC97" s="784">
        <f>BC94+BC95+BC96</f>
        <v>24684295.460500002</v>
      </c>
      <c r="BD97" s="784">
        <f>BD94+BD95+BD96</f>
        <v>0</v>
      </c>
      <c r="BE97" s="785">
        <f>BE94+BE95+BE96</f>
        <v>0</v>
      </c>
      <c r="BG97" s="1384" t="s">
        <v>50</v>
      </c>
      <c r="BH97" s="1385"/>
      <c r="BI97" s="90">
        <f>BI96+BI95+BI94</f>
        <v>133489.07</v>
      </c>
      <c r="BJ97" s="90">
        <f>BJ96+BJ95+BJ94</f>
        <v>0</v>
      </c>
      <c r="BK97" s="91">
        <f>BK96+BK95+BK94</f>
        <v>0</v>
      </c>
      <c r="BL97" s="52"/>
      <c r="BM97" s="93" t="s">
        <v>50</v>
      </c>
      <c r="BN97" s="784">
        <f>BN94+BN95+BN96</f>
        <v>24424200.090100002</v>
      </c>
      <c r="BO97" s="784">
        <f>BO94+BO95+BO96</f>
        <v>0</v>
      </c>
      <c r="BP97" s="785">
        <f>BP94+BP95+BP96</f>
        <v>0</v>
      </c>
      <c r="BQ97" s="52"/>
      <c r="BR97" s="1444" t="s">
        <v>50</v>
      </c>
      <c r="BS97" s="1445"/>
      <c r="BT97" s="94">
        <v>134368.03</v>
      </c>
      <c r="BU97" s="94">
        <v>0</v>
      </c>
      <c r="BV97" s="95">
        <v>0</v>
      </c>
      <c r="BX97" s="93" t="s">
        <v>50</v>
      </c>
      <c r="BY97" s="784">
        <f>BY94+BY95+BY96</f>
        <v>24546597.320100002</v>
      </c>
      <c r="BZ97" s="784">
        <f>BZ94+BZ95+BZ96</f>
        <v>0</v>
      </c>
      <c r="CA97" s="785">
        <f>CA94+CA95+CA96</f>
        <v>0</v>
      </c>
      <c r="CC97" s="1384" t="s">
        <v>50</v>
      </c>
      <c r="CD97" s="1385"/>
      <c r="CE97" s="90">
        <v>119120.06</v>
      </c>
      <c r="CF97" s="90">
        <v>0</v>
      </c>
      <c r="CG97" s="91">
        <v>0</v>
      </c>
      <c r="CH97" s="52"/>
      <c r="CI97" s="93" t="s">
        <v>50</v>
      </c>
      <c r="CJ97" s="784">
        <f>CJ94+CJ95+CJ96</f>
        <v>21473306.836599998</v>
      </c>
      <c r="CK97" s="784">
        <f>CK94+CK95+CK96</f>
        <v>0</v>
      </c>
      <c r="CL97" s="785">
        <f>CL94+CL95+CL96</f>
        <v>0</v>
      </c>
      <c r="CN97" s="1384" t="s">
        <v>50</v>
      </c>
      <c r="CO97" s="1385"/>
      <c r="CP97" s="90">
        <f>SUM(CP94:CP96)</f>
        <v>107843.05</v>
      </c>
      <c r="CQ97" s="90">
        <f>SUM(CQ94:CQ96)</f>
        <v>0</v>
      </c>
      <c r="CR97" s="91">
        <f>SUM(CR94:CR96)</f>
        <v>0</v>
      </c>
      <c r="CT97" s="93" t="s">
        <v>50</v>
      </c>
      <c r="CU97" s="784">
        <f>CU94+CU95+CU96</f>
        <v>19852598.311299998</v>
      </c>
      <c r="CV97" s="784">
        <f>CV94+CV95+CV96</f>
        <v>0</v>
      </c>
      <c r="CW97" s="785">
        <f>CW94+CW95+CW96</f>
        <v>0</v>
      </c>
      <c r="CY97" s="82">
        <v>21473307</v>
      </c>
      <c r="CZ97" s="82">
        <v>0</v>
      </c>
      <c r="DA97" s="82">
        <v>0</v>
      </c>
      <c r="DC97" s="1384" t="s">
        <v>50</v>
      </c>
      <c r="DD97" s="1385"/>
      <c r="DE97" s="90">
        <f>SUM(DE94:DE96)</f>
        <v>111126.01</v>
      </c>
      <c r="DF97" s="90">
        <f>SUM(DF94:DF96)</f>
        <v>0</v>
      </c>
      <c r="DG97" s="91">
        <f>SUM(DG94:DG96)</f>
        <v>0</v>
      </c>
      <c r="DI97" s="93" t="s">
        <v>50</v>
      </c>
      <c r="DJ97" s="784">
        <f>DJ94+DJ95+DJ96</f>
        <v>20287013.136700001</v>
      </c>
      <c r="DK97" s="784">
        <f>DK94+DK95+DK96</f>
        <v>0</v>
      </c>
      <c r="DL97" s="785">
        <f>DL94+DL95+DL96</f>
        <v>0</v>
      </c>
      <c r="DN97" s="1384" t="s">
        <v>50</v>
      </c>
      <c r="DO97" s="1385"/>
      <c r="DP97" s="90">
        <v>117166.94</v>
      </c>
      <c r="DQ97" s="90">
        <v>0</v>
      </c>
      <c r="DR97" s="91">
        <v>0</v>
      </c>
      <c r="DT97" s="93" t="s">
        <v>50</v>
      </c>
      <c r="DU97" s="784">
        <f>DU94+DU95+DU96</f>
        <v>21423887.649799999</v>
      </c>
      <c r="DV97" s="784">
        <f>DV94+DV95+DV96</f>
        <v>0</v>
      </c>
      <c r="DW97" s="785">
        <f>DW94+DW95+DW96</f>
        <v>0</v>
      </c>
      <c r="DY97" s="1384" t="s">
        <v>50</v>
      </c>
      <c r="DZ97" s="1385"/>
      <c r="EA97" s="90">
        <f>SUM(EA94:EA96)</f>
        <v>125488.08</v>
      </c>
      <c r="EB97" s="90">
        <f>SUM(EB94:EB96)</f>
        <v>0</v>
      </c>
      <c r="EC97" s="91">
        <f>SUM(EC94:EC96)</f>
        <v>0</v>
      </c>
      <c r="EE97" s="93" t="s">
        <v>50</v>
      </c>
      <c r="EF97" s="784">
        <f>EF94+EF95+EF96</f>
        <v>23247950.782400001</v>
      </c>
      <c r="EG97" s="784">
        <f>EG94+EG95+EG96</f>
        <v>0</v>
      </c>
      <c r="EH97" s="785">
        <f>EH94+EH95+EH96</f>
        <v>0</v>
      </c>
    </row>
    <row r="98" spans="1:138" ht="15" customHeight="1" thickBot="1" x14ac:dyDescent="0.35">
      <c r="A98" s="1434"/>
      <c r="C98" s="89"/>
      <c r="D98" s="96"/>
      <c r="E98" s="97"/>
      <c r="F98" s="98" t="s">
        <v>80</v>
      </c>
      <c r="G98" s="98"/>
      <c r="H98" s="99">
        <f>SUM(F97:H97)</f>
        <v>151340.96000000002</v>
      </c>
      <c r="I98" s="100"/>
      <c r="J98" s="793"/>
      <c r="K98" s="794" t="s">
        <v>81</v>
      </c>
      <c r="L98" s="786"/>
      <c r="M98" s="787">
        <f>SUM(K97:M97)</f>
        <v>27418291.847799998</v>
      </c>
      <c r="N98" s="89"/>
      <c r="O98" s="96"/>
      <c r="P98" s="97"/>
      <c r="Q98" s="98" t="s">
        <v>80</v>
      </c>
      <c r="R98" s="98"/>
      <c r="S98" s="99">
        <f>SUM(Q97:S97)</f>
        <v>144909.13</v>
      </c>
      <c r="T98" s="100"/>
      <c r="U98" s="793"/>
      <c r="V98" s="794" t="s">
        <v>81</v>
      </c>
      <c r="W98" s="786"/>
      <c r="X98" s="787">
        <f>SUM(V97:X97)</f>
        <v>26482054.6413</v>
      </c>
      <c r="Y98" s="101"/>
      <c r="Z98" s="96"/>
      <c r="AA98" s="97"/>
      <c r="AB98" s="98" t="s">
        <v>80</v>
      </c>
      <c r="AC98" s="98"/>
      <c r="AD98" s="99">
        <v>139088.79</v>
      </c>
      <c r="AE98" s="101"/>
      <c r="AF98" s="793"/>
      <c r="AG98" s="794" t="s">
        <v>81</v>
      </c>
      <c r="AH98" s="786"/>
      <c r="AI98" s="787">
        <f>SUM(AG97:AI97)</f>
        <v>25354888.720700003</v>
      </c>
      <c r="AK98" s="96"/>
      <c r="AL98" s="97"/>
      <c r="AM98" s="98" t="s">
        <v>80</v>
      </c>
      <c r="AN98" s="98"/>
      <c r="AO98" s="99">
        <f>SUM(AM97:AO97)</f>
        <v>140679.43</v>
      </c>
      <c r="AQ98" s="793"/>
      <c r="AR98" s="794" t="s">
        <v>81</v>
      </c>
      <c r="AS98" s="786"/>
      <c r="AT98" s="787">
        <f>SUM(AR97:AT97)</f>
        <v>25632718.970700003</v>
      </c>
      <c r="AV98" s="96"/>
      <c r="AW98" s="97"/>
      <c r="AX98" s="98" t="s">
        <v>80</v>
      </c>
      <c r="AY98" s="98"/>
      <c r="AZ98" s="99">
        <f>SUM(AX97:AZ97)</f>
        <v>135794.97</v>
      </c>
      <c r="BB98" s="793"/>
      <c r="BC98" s="794" t="s">
        <v>81</v>
      </c>
      <c r="BD98" s="786"/>
      <c r="BE98" s="787">
        <f>SUM(BC97:BE97)</f>
        <v>24684295.460500002</v>
      </c>
      <c r="BG98" s="96"/>
      <c r="BH98" s="97"/>
      <c r="BI98" s="98" t="s">
        <v>80</v>
      </c>
      <c r="BJ98" s="98"/>
      <c r="BK98" s="99">
        <f>SUM(BI97:BK97)</f>
        <v>133489.07</v>
      </c>
      <c r="BL98" s="52"/>
      <c r="BM98" s="793"/>
      <c r="BN98" s="794" t="s">
        <v>81</v>
      </c>
      <c r="BO98" s="786"/>
      <c r="BP98" s="787">
        <f>SUM(BN97:BP97)</f>
        <v>24424200.090100002</v>
      </c>
      <c r="BQ98" s="52"/>
      <c r="BR98" s="102"/>
      <c r="BS98" s="103"/>
      <c r="BT98" s="104" t="s">
        <v>80</v>
      </c>
      <c r="BU98" s="104"/>
      <c r="BV98" s="105">
        <v>134368.03</v>
      </c>
      <c r="BX98" s="793"/>
      <c r="BY98" s="794" t="s">
        <v>81</v>
      </c>
      <c r="BZ98" s="786"/>
      <c r="CA98" s="787">
        <f>SUM(BY97:CA97)</f>
        <v>24546597.320100002</v>
      </c>
      <c r="CC98" s="96"/>
      <c r="CD98" s="97"/>
      <c r="CE98" s="98" t="s">
        <v>80</v>
      </c>
      <c r="CF98" s="98"/>
      <c r="CG98" s="99">
        <v>119120.06</v>
      </c>
      <c r="CH98" s="52"/>
      <c r="CI98" s="793"/>
      <c r="CJ98" s="794" t="s">
        <v>81</v>
      </c>
      <c r="CK98" s="786"/>
      <c r="CL98" s="787">
        <f>SUM(CJ97:CL97)</f>
        <v>21473306.836599998</v>
      </c>
      <c r="CN98" s="96"/>
      <c r="CO98" s="97"/>
      <c r="CP98" s="98" t="s">
        <v>80</v>
      </c>
      <c r="CQ98" s="98"/>
      <c r="CR98" s="99">
        <f>SUM(CP97:CR97)</f>
        <v>107843.05</v>
      </c>
      <c r="CT98" s="793"/>
      <c r="CU98" s="794" t="s">
        <v>81</v>
      </c>
      <c r="CV98" s="786"/>
      <c r="CW98" s="787">
        <f>SUM(CU97:CW97)</f>
        <v>19852598.311299998</v>
      </c>
      <c r="CY98" s="82" t="s">
        <v>81</v>
      </c>
      <c r="CZ98" s="82"/>
      <c r="DA98" s="82">
        <v>21473307</v>
      </c>
      <c r="DC98" s="96"/>
      <c r="DD98" s="97"/>
      <c r="DE98" s="98" t="s">
        <v>80</v>
      </c>
      <c r="DF98" s="98"/>
      <c r="DG98" s="99">
        <f>SUM(DE97:DG97)</f>
        <v>111126.01</v>
      </c>
      <c r="DI98" s="793"/>
      <c r="DJ98" s="794" t="s">
        <v>81</v>
      </c>
      <c r="DK98" s="786"/>
      <c r="DL98" s="787">
        <f>SUM(DJ97:DL97)</f>
        <v>20287013.136700001</v>
      </c>
      <c r="DN98" s="96"/>
      <c r="DO98" s="97"/>
      <c r="DP98" s="98" t="s">
        <v>80</v>
      </c>
      <c r="DQ98" s="98"/>
      <c r="DR98" s="99">
        <v>117166.94</v>
      </c>
      <c r="DT98" s="793"/>
      <c r="DU98" s="794" t="s">
        <v>81</v>
      </c>
      <c r="DV98" s="786"/>
      <c r="DW98" s="787">
        <f>SUM(DU97:DW97)</f>
        <v>21423887.649799999</v>
      </c>
      <c r="DY98" s="96"/>
      <c r="DZ98" s="97"/>
      <c r="EA98" s="98" t="s">
        <v>80</v>
      </c>
      <c r="EB98" s="98"/>
      <c r="EC98" s="99">
        <f>SUM(EA97:EC97)</f>
        <v>125488.08</v>
      </c>
      <c r="EE98" s="793"/>
      <c r="EF98" s="794" t="s">
        <v>81</v>
      </c>
      <c r="EG98" s="786"/>
      <c r="EH98" s="787">
        <f>SUM(EF97:EH97)</f>
        <v>23247950.782400001</v>
      </c>
    </row>
    <row r="99" spans="1:138" ht="16.5" thickBot="1" x14ac:dyDescent="0.35">
      <c r="J99" s="106"/>
      <c r="K99" s="106"/>
      <c r="L99" s="106"/>
      <c r="M99" s="106"/>
      <c r="U99" s="106"/>
      <c r="V99" s="106"/>
      <c r="W99" s="106"/>
      <c r="X99" s="106"/>
      <c r="Y99" s="106"/>
      <c r="AE99" s="106"/>
      <c r="AF99" s="106"/>
      <c r="AG99" s="106"/>
      <c r="AH99" s="106"/>
      <c r="AI99" s="106"/>
      <c r="AQ99" s="106"/>
      <c r="AR99" s="106"/>
      <c r="AS99" s="106"/>
      <c r="AT99" s="106"/>
      <c r="BB99" s="106"/>
      <c r="BC99" s="106"/>
      <c r="BD99" s="106"/>
      <c r="BE99" s="106"/>
      <c r="BL99" s="52"/>
      <c r="BM99" s="106"/>
      <c r="BN99" s="106"/>
      <c r="BO99" s="106"/>
      <c r="BP99" s="106"/>
      <c r="BQ99" s="52"/>
      <c r="BX99" s="106"/>
      <c r="BY99" s="106"/>
      <c r="BZ99" s="106"/>
      <c r="CA99" s="106"/>
      <c r="CH99" s="52"/>
      <c r="CI99" s="106"/>
      <c r="CJ99" s="106"/>
      <c r="CK99" s="106"/>
      <c r="CL99" s="106"/>
      <c r="CT99" s="106"/>
      <c r="CU99" s="106"/>
      <c r="CV99" s="106"/>
      <c r="CW99" s="106"/>
      <c r="CY99" s="109"/>
      <c r="CZ99" s="109"/>
      <c r="DA99" s="109"/>
      <c r="DI99" s="106"/>
      <c r="DJ99" s="106"/>
      <c r="DK99" s="106"/>
      <c r="DL99" s="106"/>
      <c r="DT99" s="106"/>
      <c r="DU99" s="106"/>
      <c r="DV99" s="106"/>
      <c r="DW99" s="106"/>
      <c r="EE99" s="106"/>
      <c r="EF99" s="106"/>
      <c r="EG99" s="106"/>
      <c r="EH99" s="106"/>
    </row>
    <row r="100" spans="1:138" ht="15.75" customHeight="1" x14ac:dyDescent="0.3">
      <c r="A100" s="1432" t="s">
        <v>92</v>
      </c>
      <c r="C100" s="57"/>
      <c r="D100" s="1386" t="s">
        <v>74</v>
      </c>
      <c r="E100" s="1387"/>
      <c r="F100" s="1378" t="s">
        <v>75</v>
      </c>
      <c r="G100" s="1379"/>
      <c r="H100" s="1380"/>
      <c r="I100" s="60"/>
      <c r="J100" s="788"/>
      <c r="K100" s="1381" t="s">
        <v>75</v>
      </c>
      <c r="L100" s="1382"/>
      <c r="M100" s="1383"/>
      <c r="N100" s="57"/>
      <c r="O100" s="1386" t="s">
        <v>74</v>
      </c>
      <c r="P100" s="1387"/>
      <c r="Q100" s="1378" t="s">
        <v>75</v>
      </c>
      <c r="R100" s="1379"/>
      <c r="S100" s="1380"/>
      <c r="T100" s="60"/>
      <c r="U100" s="788"/>
      <c r="V100" s="1381" t="s">
        <v>75</v>
      </c>
      <c r="W100" s="1382"/>
      <c r="X100" s="1383"/>
      <c r="Y100" s="61"/>
      <c r="Z100" s="110" t="s">
        <v>74</v>
      </c>
      <c r="AA100" s="111"/>
      <c r="AB100" s="1378" t="s">
        <v>75</v>
      </c>
      <c r="AC100" s="1379"/>
      <c r="AD100" s="1380"/>
      <c r="AE100" s="61"/>
      <c r="AF100" s="788"/>
      <c r="AG100" s="1381" t="s">
        <v>75</v>
      </c>
      <c r="AH100" s="1382"/>
      <c r="AI100" s="1383"/>
      <c r="AK100" s="110" t="s">
        <v>74</v>
      </c>
      <c r="AL100" s="111"/>
      <c r="AM100" s="1378" t="s">
        <v>75</v>
      </c>
      <c r="AN100" s="1379"/>
      <c r="AO100" s="1380"/>
      <c r="AQ100" s="788"/>
      <c r="AR100" s="1381" t="s">
        <v>75</v>
      </c>
      <c r="AS100" s="1382"/>
      <c r="AT100" s="1383"/>
      <c r="AV100" s="110" t="s">
        <v>74</v>
      </c>
      <c r="AW100" s="111"/>
      <c r="AX100" s="1378" t="s">
        <v>75</v>
      </c>
      <c r="AY100" s="1379"/>
      <c r="AZ100" s="1380"/>
      <c r="BB100" s="788"/>
      <c r="BC100" s="1381" t="s">
        <v>75</v>
      </c>
      <c r="BD100" s="1382"/>
      <c r="BE100" s="1383"/>
      <c r="BG100" s="110" t="s">
        <v>74</v>
      </c>
      <c r="BH100" s="111"/>
      <c r="BI100" s="1378" t="s">
        <v>75</v>
      </c>
      <c r="BJ100" s="1379"/>
      <c r="BK100" s="1380"/>
      <c r="BL100" s="52"/>
      <c r="BM100" s="788"/>
      <c r="BN100" s="1381" t="s">
        <v>75</v>
      </c>
      <c r="BO100" s="1382"/>
      <c r="BP100" s="1383"/>
      <c r="BQ100" s="52"/>
      <c r="BR100" s="1446" t="s">
        <v>74</v>
      </c>
      <c r="BS100" s="1447"/>
      <c r="BT100" s="1441" t="s">
        <v>75</v>
      </c>
      <c r="BU100" s="1442"/>
      <c r="BV100" s="1443"/>
      <c r="BX100" s="788"/>
      <c r="BY100" s="1381" t="s">
        <v>75</v>
      </c>
      <c r="BZ100" s="1382"/>
      <c r="CA100" s="1383"/>
      <c r="CC100" s="58" t="s">
        <v>74</v>
      </c>
      <c r="CD100" s="111"/>
      <c r="CE100" s="1378" t="s">
        <v>75</v>
      </c>
      <c r="CF100" s="1379"/>
      <c r="CG100" s="1380"/>
      <c r="CH100" s="52"/>
      <c r="CI100" s="788"/>
      <c r="CJ100" s="1381" t="s">
        <v>75</v>
      </c>
      <c r="CK100" s="1382"/>
      <c r="CL100" s="1383"/>
      <c r="CN100" s="58" t="s">
        <v>74</v>
      </c>
      <c r="CO100" s="111"/>
      <c r="CP100" s="1378" t="s">
        <v>75</v>
      </c>
      <c r="CQ100" s="1379"/>
      <c r="CR100" s="1380"/>
      <c r="CT100" s="788"/>
      <c r="CU100" s="1381" t="s">
        <v>75</v>
      </c>
      <c r="CV100" s="1382"/>
      <c r="CW100" s="1383"/>
      <c r="CY100" s="82" t="s">
        <v>75</v>
      </c>
      <c r="CZ100" s="82"/>
      <c r="DA100" s="82"/>
      <c r="DC100" s="58" t="s">
        <v>74</v>
      </c>
      <c r="DD100" s="111"/>
      <c r="DE100" s="1378" t="s">
        <v>75</v>
      </c>
      <c r="DF100" s="1379"/>
      <c r="DG100" s="1380"/>
      <c r="DI100" s="788"/>
      <c r="DJ100" s="1381" t="s">
        <v>75</v>
      </c>
      <c r="DK100" s="1382"/>
      <c r="DL100" s="1383"/>
      <c r="DN100" s="58" t="s">
        <v>74</v>
      </c>
      <c r="DO100" s="111"/>
      <c r="DP100" s="1378" t="s">
        <v>75</v>
      </c>
      <c r="DQ100" s="1379"/>
      <c r="DR100" s="1380"/>
      <c r="DT100" s="788"/>
      <c r="DU100" s="1381" t="s">
        <v>75</v>
      </c>
      <c r="DV100" s="1382"/>
      <c r="DW100" s="1383"/>
      <c r="DY100" s="58" t="s">
        <v>74</v>
      </c>
      <c r="DZ100" s="111"/>
      <c r="EA100" s="1378" t="s">
        <v>75</v>
      </c>
      <c r="EB100" s="1379"/>
      <c r="EC100" s="1380"/>
      <c r="EE100" s="788"/>
      <c r="EF100" s="1381" t="s">
        <v>75</v>
      </c>
      <c r="EG100" s="1382"/>
      <c r="EH100" s="1383"/>
    </row>
    <row r="101" spans="1:138" x14ac:dyDescent="0.3">
      <c r="A101" s="1433"/>
      <c r="C101" s="64"/>
      <c r="D101" s="1388" t="s">
        <v>74</v>
      </c>
      <c r="E101" s="1389"/>
      <c r="F101" s="118" t="s">
        <v>76</v>
      </c>
      <c r="G101" s="119" t="s">
        <v>77</v>
      </c>
      <c r="H101" s="120" t="s">
        <v>78</v>
      </c>
      <c r="I101" s="61"/>
      <c r="J101" s="789" t="s">
        <v>74</v>
      </c>
      <c r="K101" s="790" t="s">
        <v>76</v>
      </c>
      <c r="L101" s="791" t="s">
        <v>77</v>
      </c>
      <c r="M101" s="792" t="s">
        <v>78</v>
      </c>
      <c r="N101" s="64"/>
      <c r="O101" s="1388" t="s">
        <v>74</v>
      </c>
      <c r="P101" s="1389"/>
      <c r="Q101" s="118" t="s">
        <v>76</v>
      </c>
      <c r="R101" s="119" t="s">
        <v>77</v>
      </c>
      <c r="S101" s="120" t="s">
        <v>78</v>
      </c>
      <c r="T101" s="61"/>
      <c r="U101" s="789" t="s">
        <v>74</v>
      </c>
      <c r="V101" s="790" t="s">
        <v>76</v>
      </c>
      <c r="W101" s="791" t="s">
        <v>77</v>
      </c>
      <c r="X101" s="792" t="s">
        <v>78</v>
      </c>
      <c r="Y101" s="61"/>
      <c r="Z101" s="114" t="s">
        <v>74</v>
      </c>
      <c r="AA101" s="115"/>
      <c r="AB101" s="118" t="s">
        <v>76</v>
      </c>
      <c r="AC101" s="119" t="s">
        <v>77</v>
      </c>
      <c r="AD101" s="120" t="s">
        <v>78</v>
      </c>
      <c r="AE101" s="61"/>
      <c r="AF101" s="789" t="s">
        <v>74</v>
      </c>
      <c r="AG101" s="790" t="s">
        <v>76</v>
      </c>
      <c r="AH101" s="791" t="s">
        <v>77</v>
      </c>
      <c r="AI101" s="792" t="s">
        <v>78</v>
      </c>
      <c r="AK101" s="114" t="s">
        <v>74</v>
      </c>
      <c r="AL101" s="115"/>
      <c r="AM101" s="118" t="s">
        <v>76</v>
      </c>
      <c r="AN101" s="119" t="s">
        <v>77</v>
      </c>
      <c r="AO101" s="120" t="s">
        <v>78</v>
      </c>
      <c r="AQ101" s="789" t="s">
        <v>74</v>
      </c>
      <c r="AR101" s="790" t="s">
        <v>76</v>
      </c>
      <c r="AS101" s="791" t="s">
        <v>77</v>
      </c>
      <c r="AT101" s="792" t="s">
        <v>78</v>
      </c>
      <c r="AV101" s="114" t="s">
        <v>74</v>
      </c>
      <c r="AW101" s="115"/>
      <c r="AX101" s="118" t="s">
        <v>76</v>
      </c>
      <c r="AY101" s="119" t="s">
        <v>77</v>
      </c>
      <c r="AZ101" s="120" t="s">
        <v>78</v>
      </c>
      <c r="BB101" s="789" t="s">
        <v>74</v>
      </c>
      <c r="BC101" s="790" t="s">
        <v>76</v>
      </c>
      <c r="BD101" s="791" t="s">
        <v>77</v>
      </c>
      <c r="BE101" s="792" t="s">
        <v>78</v>
      </c>
      <c r="BG101" s="114" t="s">
        <v>74</v>
      </c>
      <c r="BH101" s="115"/>
      <c r="BI101" s="118" t="s">
        <v>76</v>
      </c>
      <c r="BJ101" s="119" t="s">
        <v>77</v>
      </c>
      <c r="BK101" s="120" t="s">
        <v>78</v>
      </c>
      <c r="BL101" s="52"/>
      <c r="BM101" s="789" t="s">
        <v>74</v>
      </c>
      <c r="BN101" s="790" t="s">
        <v>76</v>
      </c>
      <c r="BO101" s="791" t="s">
        <v>77</v>
      </c>
      <c r="BP101" s="792" t="s">
        <v>78</v>
      </c>
      <c r="BQ101" s="52"/>
      <c r="BR101" s="1448" t="s">
        <v>74</v>
      </c>
      <c r="BS101" s="1449"/>
      <c r="BT101" s="121" t="s">
        <v>76</v>
      </c>
      <c r="BU101" s="122" t="s">
        <v>77</v>
      </c>
      <c r="BV101" s="123" t="s">
        <v>78</v>
      </c>
      <c r="BX101" s="789" t="s">
        <v>74</v>
      </c>
      <c r="BY101" s="790" t="s">
        <v>76</v>
      </c>
      <c r="BZ101" s="791" t="s">
        <v>77</v>
      </c>
      <c r="CA101" s="792" t="s">
        <v>78</v>
      </c>
      <c r="CC101" s="65" t="s">
        <v>74</v>
      </c>
      <c r="CD101" s="115"/>
      <c r="CE101" s="118" t="s">
        <v>76</v>
      </c>
      <c r="CF101" s="119" t="s">
        <v>77</v>
      </c>
      <c r="CG101" s="120" t="s">
        <v>78</v>
      </c>
      <c r="CH101" s="52"/>
      <c r="CI101" s="789" t="s">
        <v>74</v>
      </c>
      <c r="CJ101" s="790" t="s">
        <v>76</v>
      </c>
      <c r="CK101" s="791" t="s">
        <v>77</v>
      </c>
      <c r="CL101" s="792" t="s">
        <v>78</v>
      </c>
      <c r="CN101" s="65" t="s">
        <v>74</v>
      </c>
      <c r="CO101" s="115"/>
      <c r="CP101" s="118" t="s">
        <v>76</v>
      </c>
      <c r="CQ101" s="119" t="s">
        <v>77</v>
      </c>
      <c r="CR101" s="120" t="s">
        <v>78</v>
      </c>
      <c r="CT101" s="789" t="s">
        <v>74</v>
      </c>
      <c r="CU101" s="790" t="s">
        <v>76</v>
      </c>
      <c r="CV101" s="791" t="s">
        <v>77</v>
      </c>
      <c r="CW101" s="792" t="s">
        <v>78</v>
      </c>
      <c r="CY101" s="82" t="s">
        <v>76</v>
      </c>
      <c r="CZ101" s="82" t="s">
        <v>77</v>
      </c>
      <c r="DA101" s="82" t="s">
        <v>78</v>
      </c>
      <c r="DC101" s="65" t="s">
        <v>74</v>
      </c>
      <c r="DD101" s="115"/>
      <c r="DE101" s="118" t="s">
        <v>76</v>
      </c>
      <c r="DF101" s="119" t="s">
        <v>77</v>
      </c>
      <c r="DG101" s="120" t="s">
        <v>78</v>
      </c>
      <c r="DI101" s="789" t="s">
        <v>74</v>
      </c>
      <c r="DJ101" s="790" t="s">
        <v>76</v>
      </c>
      <c r="DK101" s="791" t="s">
        <v>77</v>
      </c>
      <c r="DL101" s="792" t="s">
        <v>78</v>
      </c>
      <c r="DN101" s="65" t="s">
        <v>74</v>
      </c>
      <c r="DO101" s="115"/>
      <c r="DP101" s="118" t="s">
        <v>76</v>
      </c>
      <c r="DQ101" s="119" t="s">
        <v>77</v>
      </c>
      <c r="DR101" s="120" t="s">
        <v>78</v>
      </c>
      <c r="DT101" s="789" t="s">
        <v>74</v>
      </c>
      <c r="DU101" s="790" t="s">
        <v>76</v>
      </c>
      <c r="DV101" s="791" t="s">
        <v>77</v>
      </c>
      <c r="DW101" s="792" t="s">
        <v>78</v>
      </c>
      <c r="DY101" s="65" t="s">
        <v>74</v>
      </c>
      <c r="DZ101" s="115"/>
      <c r="EA101" s="118" t="s">
        <v>76</v>
      </c>
      <c r="EB101" s="119" t="s">
        <v>77</v>
      </c>
      <c r="EC101" s="120" t="s">
        <v>78</v>
      </c>
      <c r="EE101" s="789" t="s">
        <v>74</v>
      </c>
      <c r="EF101" s="790" t="s">
        <v>76</v>
      </c>
      <c r="EG101" s="791" t="s">
        <v>77</v>
      </c>
      <c r="EH101" s="792" t="s">
        <v>78</v>
      </c>
    </row>
    <row r="102" spans="1:138" x14ac:dyDescent="0.3">
      <c r="A102" s="1433"/>
      <c r="C102" s="75"/>
      <c r="D102" s="124">
        <v>1</v>
      </c>
      <c r="E102" s="87" t="s">
        <v>79</v>
      </c>
      <c r="F102" s="220">
        <v>10896.0002</v>
      </c>
      <c r="G102" s="220">
        <v>0</v>
      </c>
      <c r="H102" s="221">
        <v>0</v>
      </c>
      <c r="I102" s="80"/>
      <c r="J102" s="81">
        <v>1</v>
      </c>
      <c r="K102" s="784">
        <f>(F102*'8-Matrices'!$D$8)+('6a-EOCSCH_WtCalc'!F102*'8-Matrices'!$F$12)</f>
        <v>1674388.3507340001</v>
      </c>
      <c r="L102" s="784">
        <f>(G102*'8-Matrices'!$E$8)+('6a-EOCSCH_WtCalc'!G102*'8-Matrices'!$F$12)</f>
        <v>0</v>
      </c>
      <c r="M102" s="785">
        <f>(H102*'8-Matrices'!$F$8)+('6a-EOCSCH_WtCalc'!H102*'8-Matrices'!$F$12)</f>
        <v>0</v>
      </c>
      <c r="N102" s="75"/>
      <c r="O102" s="124">
        <v>1</v>
      </c>
      <c r="P102" s="87" t="s">
        <v>79</v>
      </c>
      <c r="Q102" s="78">
        <v>9575.9897000000001</v>
      </c>
      <c r="R102" s="78">
        <v>0</v>
      </c>
      <c r="S102" s="79">
        <v>0</v>
      </c>
      <c r="T102" s="80"/>
      <c r="U102" s="81">
        <v>1</v>
      </c>
      <c r="V102" s="784">
        <f>(Q102*'8-Matrices'!$D$8)+('6a-EOCSCH_WtCalc'!Q102*'8-Matrices'!$F$12)</f>
        <v>1471542.3371990002</v>
      </c>
      <c r="W102" s="784">
        <f>(R102*'8-Matrices'!$E$8)+('6a-EOCSCH_WtCalc'!R102*'8-Matrices'!$F$12)</f>
        <v>0</v>
      </c>
      <c r="X102" s="785">
        <f>(S102*'8-Matrices'!$F$8)+('6a-EOCSCH_WtCalc'!S102*'8-Matrices'!$F$12)</f>
        <v>0</v>
      </c>
      <c r="Y102" s="83"/>
      <c r="Z102" s="124">
        <v>1</v>
      </c>
      <c r="AA102" s="87" t="s">
        <v>79</v>
      </c>
      <c r="AB102" s="78">
        <v>8720.0000999999993</v>
      </c>
      <c r="AC102" s="78">
        <v>0</v>
      </c>
      <c r="AD102" s="79">
        <v>0</v>
      </c>
      <c r="AE102" s="83"/>
      <c r="AF102" s="81">
        <v>1</v>
      </c>
      <c r="AG102" s="784">
        <f>(AB102*'8-Matrices'!$D$8)+('6a-EOCSCH_WtCalc'!AB102*'8-Matrices'!$F$12)</f>
        <v>1340002.4153669998</v>
      </c>
      <c r="AH102" s="784">
        <f>(AC102*'8-Matrices'!$E$8)+('6a-EOCSCH_WtCalc'!AC102*'8-Matrices'!$F$12)</f>
        <v>0</v>
      </c>
      <c r="AI102" s="785">
        <f>(AD102*'8-Matrices'!$F$8)+('6a-EOCSCH_WtCalc'!AD102*'8-Matrices'!$F$12)</f>
        <v>0</v>
      </c>
      <c r="AK102" s="124">
        <v>1</v>
      </c>
      <c r="AL102" s="87" t="s">
        <v>79</v>
      </c>
      <c r="AM102" s="78">
        <v>8536.9997000000003</v>
      </c>
      <c r="AN102" s="78">
        <v>0</v>
      </c>
      <c r="AO102" s="79">
        <v>0</v>
      </c>
      <c r="AQ102" s="81">
        <v>1</v>
      </c>
      <c r="AR102" s="784">
        <f>(AM102*'8-Matrices'!$D$8)+('6a-EOCSCH_WtCalc'!AM102*'8-Matrices'!$F$12)</f>
        <v>1311880.7438990001</v>
      </c>
      <c r="AS102" s="784">
        <f>(AN102*'8-Matrices'!$E$8)+('6a-EOCSCH_WtCalc'!AN102*'8-Matrices'!$F$12)</f>
        <v>0</v>
      </c>
      <c r="AT102" s="785">
        <f>(AO102*'8-Matrices'!$F$8)+('6a-EOCSCH_WtCalc'!AO102*'8-Matrices'!$F$12)</f>
        <v>0</v>
      </c>
      <c r="AV102" s="124">
        <v>1</v>
      </c>
      <c r="AW102" s="87" t="s">
        <v>79</v>
      </c>
      <c r="AX102" s="78">
        <v>8730.9999000000007</v>
      </c>
      <c r="AY102" s="78"/>
      <c r="AZ102" s="78">
        <v>0</v>
      </c>
      <c r="BB102" s="81">
        <v>1</v>
      </c>
      <c r="BC102" s="784">
        <f>(AX102*'8-Matrices'!$D$8)+('6a-EOCSCH_WtCalc'!AX102*'8-Matrices'!$F$12)</f>
        <v>1341692.7546330001</v>
      </c>
      <c r="BD102" s="784">
        <f>(AY102*'8-Matrices'!$E$8)+('6a-EOCSCH_WtCalc'!AY102*'8-Matrices'!$F$12)</f>
        <v>0</v>
      </c>
      <c r="BE102" s="785">
        <f>(AZ102*'8-Matrices'!$F$8)+('6a-EOCSCH_WtCalc'!AZ102*'8-Matrices'!$F$12)</f>
        <v>0</v>
      </c>
      <c r="BG102" s="124">
        <v>1</v>
      </c>
      <c r="BH102" s="87" t="s">
        <v>79</v>
      </c>
      <c r="BI102" s="78">
        <v>8130.9800999999998</v>
      </c>
      <c r="BJ102" s="78"/>
      <c r="BK102" s="78">
        <v>0</v>
      </c>
      <c r="BL102" s="52"/>
      <c r="BM102" s="81">
        <v>1</v>
      </c>
      <c r="BN102" s="784">
        <f>(BI102*'8-Matrices'!$D$8)+('6a-EOCSCH_WtCalc'!BI102*'8-Matrices'!$F$12)</f>
        <v>1249487.711967</v>
      </c>
      <c r="BO102" s="784">
        <f>(BJ102*'8-Matrices'!$E$8)+('6a-EOCSCH_WtCalc'!BJ102*'8-Matrices'!$F$12)</f>
        <v>0</v>
      </c>
      <c r="BP102" s="785">
        <f>(BK102*'8-Matrices'!$F$8)+('6a-EOCSCH_WtCalc'!BK102*'8-Matrices'!$F$12)</f>
        <v>0</v>
      </c>
      <c r="BQ102" s="52"/>
      <c r="BR102" s="125">
        <v>1</v>
      </c>
      <c r="BS102" s="88" t="s">
        <v>79</v>
      </c>
      <c r="BT102" s="86">
        <v>6972.0006999999996</v>
      </c>
      <c r="BU102" s="86"/>
      <c r="BV102" s="86">
        <v>0</v>
      </c>
      <c r="BX102" s="81">
        <v>1</v>
      </c>
      <c r="BY102" s="784">
        <f>(BT102*'8-Matrices'!$D$8)+('6a-EOCSCH_WtCalc'!BT102*'8-Matrices'!$F$12)</f>
        <v>1071387.347569</v>
      </c>
      <c r="BZ102" s="784">
        <f>(BU102*'8-Matrices'!$E$8)+('6a-EOCSCH_WtCalc'!BU102*'8-Matrices'!$F$12)</f>
        <v>0</v>
      </c>
      <c r="CA102" s="785">
        <f>(BV102*'8-Matrices'!$F$8)+('6a-EOCSCH_WtCalc'!BV102*'8-Matrices'!$F$12)</f>
        <v>0</v>
      </c>
      <c r="CC102" s="124">
        <v>1</v>
      </c>
      <c r="CD102" s="87" t="s">
        <v>79</v>
      </c>
      <c r="CE102" s="78">
        <v>5869</v>
      </c>
      <c r="CF102" s="78"/>
      <c r="CG102" s="78">
        <v>0</v>
      </c>
      <c r="CH102" s="52"/>
      <c r="CI102" s="81">
        <v>1</v>
      </c>
      <c r="CJ102" s="784">
        <f>(CE102*'8-Matrices'!$D$8)+('6a-EOCSCH_WtCalc'!CE102*'8-Matrices'!$F$12)</f>
        <v>901889.23</v>
      </c>
      <c r="CK102" s="784">
        <f>(CF102*'8-Matrices'!$E$8)+('6a-EOCSCH_WtCalc'!CF102*'8-Matrices'!$F$12)</f>
        <v>0</v>
      </c>
      <c r="CL102" s="785">
        <f>(CG102*'8-Matrices'!$F$8)+('6a-EOCSCH_WtCalc'!CG102*'8-Matrices'!$F$12)</f>
        <v>0</v>
      </c>
      <c r="CN102" s="124">
        <v>1</v>
      </c>
      <c r="CO102" s="87" t="s">
        <v>79</v>
      </c>
      <c r="CP102" s="78">
        <v>5905.0002000000004</v>
      </c>
      <c r="CQ102" s="78">
        <v>0</v>
      </c>
      <c r="CR102" s="78">
        <v>0</v>
      </c>
      <c r="CT102" s="81">
        <v>1</v>
      </c>
      <c r="CU102" s="784">
        <f>(CP102*'8-Matrices'!$D$8)+('6a-EOCSCH_WtCalc'!CP102*'8-Matrices'!$F$12)</f>
        <v>907421.38073400012</v>
      </c>
      <c r="CV102" s="784">
        <f>(CQ102*'8-Matrices'!$E$8)+('6a-EOCSCH_WtCalc'!CQ102*'8-Matrices'!$F$12)</f>
        <v>0</v>
      </c>
      <c r="CW102" s="785">
        <f>(CR102*'8-Matrices'!$F$8)+('6a-EOCSCH_WtCalc'!CR102*'8-Matrices'!$F$12)</f>
        <v>0</v>
      </c>
      <c r="CY102" s="82">
        <v>901889</v>
      </c>
      <c r="CZ102" s="82">
        <v>0</v>
      </c>
      <c r="DA102" s="82">
        <v>0</v>
      </c>
      <c r="DC102" s="124">
        <v>1</v>
      </c>
      <c r="DD102" s="87" t="s">
        <v>79</v>
      </c>
      <c r="DE102" s="78">
        <v>7577.0001000000002</v>
      </c>
      <c r="DF102" s="78">
        <v>0</v>
      </c>
      <c r="DG102" s="78">
        <v>0</v>
      </c>
      <c r="DI102" s="81">
        <v>1</v>
      </c>
      <c r="DJ102" s="784">
        <f>(DE102*'8-Matrices'!$D$8)+('6a-EOCSCH_WtCalc'!DE102*'8-Matrices'!$F$12)</f>
        <v>1164357.605367</v>
      </c>
      <c r="DK102" s="784">
        <f>(DF102*'8-Matrices'!$E$8)+('6a-EOCSCH_WtCalc'!DF102*'8-Matrices'!$F$12)</f>
        <v>0</v>
      </c>
      <c r="DL102" s="785">
        <f>(DG102*'8-Matrices'!$F$8)+('6a-EOCSCH_WtCalc'!DG102*'8-Matrices'!$F$12)</f>
        <v>0</v>
      </c>
      <c r="DN102" s="124">
        <v>1</v>
      </c>
      <c r="DO102" s="87" t="s">
        <v>79</v>
      </c>
      <c r="DP102" s="78">
        <v>7905</v>
      </c>
      <c r="DQ102" s="78">
        <v>0</v>
      </c>
      <c r="DR102" s="78">
        <v>0</v>
      </c>
      <c r="DT102" s="81">
        <v>1</v>
      </c>
      <c r="DU102" s="784">
        <f>(DP102*'8-Matrices'!$D$8)+('6a-EOCSCH_WtCalc'!DP102*'8-Matrices'!$F$12)</f>
        <v>1214761.3499999999</v>
      </c>
      <c r="DV102" s="784">
        <f>(DQ102*'8-Matrices'!$E$8)+('6a-EOCSCH_WtCalc'!DQ102*'8-Matrices'!$F$12)</f>
        <v>0</v>
      </c>
      <c r="DW102" s="785">
        <f>(DR102*'8-Matrices'!$F$8)+('6a-EOCSCH_WtCalc'!DR102*'8-Matrices'!$F$12)</f>
        <v>0</v>
      </c>
      <c r="DY102" s="124">
        <v>1</v>
      </c>
      <c r="DZ102" s="87" t="s">
        <v>79</v>
      </c>
      <c r="EA102" s="78">
        <f>'7a-EOCSCH_RawData'!$E$38</f>
        <v>8153</v>
      </c>
      <c r="EB102" s="78">
        <f>'7a-EOCSCH_RawData'!$F$38</f>
        <v>0</v>
      </c>
      <c r="EC102" s="78">
        <f>'7a-EOCSCH_RawData'!$G$38</f>
        <v>0</v>
      </c>
      <c r="EE102" s="81">
        <v>1</v>
      </c>
      <c r="EF102" s="784">
        <f>(EA102*'8-Matrices'!$D$8)+('6a-EOCSCH_WtCalc'!EA102*'8-Matrices'!$F$12)</f>
        <v>1252871.51</v>
      </c>
      <c r="EG102" s="784">
        <f>(EB102*'8-Matrices'!$E$8)+('6a-EOCSCH_WtCalc'!EB102*'8-Matrices'!$F$12)</f>
        <v>0</v>
      </c>
      <c r="EH102" s="785">
        <f>(EC102*'8-Matrices'!$F$8)+('6a-EOCSCH_WtCalc'!EC102*'8-Matrices'!$F$12)</f>
        <v>0</v>
      </c>
    </row>
    <row r="103" spans="1:138" x14ac:dyDescent="0.3">
      <c r="A103" s="1433"/>
      <c r="C103" s="75"/>
      <c r="D103" s="124">
        <v>2</v>
      </c>
      <c r="E103" s="87" t="s">
        <v>79</v>
      </c>
      <c r="F103" s="220">
        <v>2051</v>
      </c>
      <c r="G103" s="220">
        <v>0</v>
      </c>
      <c r="H103" s="221">
        <v>0</v>
      </c>
      <c r="I103" s="80"/>
      <c r="J103" s="81">
        <v>2</v>
      </c>
      <c r="K103" s="784">
        <f>(F103*'8-Matrices'!$D$9)+('6a-EOCSCH_WtCalc'!F103*'8-Matrices'!$F$12)</f>
        <v>450256.02999999997</v>
      </c>
      <c r="L103" s="784">
        <f>(G103*'8-Matrices'!$E$9)+('6a-EOCSCH_WtCalc'!G103*'8-Matrices'!$F$12)</f>
        <v>0</v>
      </c>
      <c r="M103" s="785">
        <f>(H103*'8-Matrices'!$F$9)+('6a-EOCSCH_WtCalc'!H103*'8-Matrices'!$F$12)</f>
        <v>0</v>
      </c>
      <c r="N103" s="75"/>
      <c r="O103" s="124">
        <v>2</v>
      </c>
      <c r="P103" s="87" t="s">
        <v>79</v>
      </c>
      <c r="Q103" s="78">
        <v>1758</v>
      </c>
      <c r="R103" s="78">
        <v>0</v>
      </c>
      <c r="S103" s="79">
        <v>0</v>
      </c>
      <c r="T103" s="80"/>
      <c r="U103" s="81">
        <v>2</v>
      </c>
      <c r="V103" s="784">
        <f>(Q103*'8-Matrices'!$D$9)+('6a-EOCSCH_WtCalc'!Q103*'8-Matrices'!$F$12)</f>
        <v>385933.74</v>
      </c>
      <c r="W103" s="784">
        <f>(R103*'8-Matrices'!$E$9)+('6a-EOCSCH_WtCalc'!R103*'8-Matrices'!$F$12)</f>
        <v>0</v>
      </c>
      <c r="X103" s="785">
        <f>(S103*'8-Matrices'!$F$9)+('6a-EOCSCH_WtCalc'!S103*'8-Matrices'!$F$12)</f>
        <v>0</v>
      </c>
      <c r="Y103" s="83"/>
      <c r="Z103" s="124">
        <v>2</v>
      </c>
      <c r="AA103" s="87" t="s">
        <v>79</v>
      </c>
      <c r="AB103" s="78">
        <v>1597</v>
      </c>
      <c r="AC103" s="78">
        <v>0</v>
      </c>
      <c r="AD103" s="79">
        <v>0</v>
      </c>
      <c r="AE103" s="83"/>
      <c r="AF103" s="81">
        <v>2</v>
      </c>
      <c r="AG103" s="784">
        <f>(AB103*'8-Matrices'!$D$9)+('6a-EOCSCH_WtCalc'!AB103*'8-Matrices'!$F$12)</f>
        <v>350589.41</v>
      </c>
      <c r="AH103" s="784">
        <f>(AC103*'8-Matrices'!$E$9)+('6a-EOCSCH_WtCalc'!AC103*'8-Matrices'!$F$12)</f>
        <v>0</v>
      </c>
      <c r="AI103" s="785">
        <f>(AD103*'8-Matrices'!$F$9)+('6a-EOCSCH_WtCalc'!AD103*'8-Matrices'!$F$12)</f>
        <v>0</v>
      </c>
      <c r="AK103" s="124">
        <v>2</v>
      </c>
      <c r="AL103" s="87" t="s">
        <v>79</v>
      </c>
      <c r="AM103" s="78">
        <v>1776</v>
      </c>
      <c r="AN103" s="78">
        <v>0</v>
      </c>
      <c r="AO103" s="79">
        <v>0</v>
      </c>
      <c r="AQ103" s="81">
        <v>2</v>
      </c>
      <c r="AR103" s="784">
        <f>(AM103*'8-Matrices'!$D$9)+('6a-EOCSCH_WtCalc'!AM103*'8-Matrices'!$F$12)</f>
        <v>389885.27999999997</v>
      </c>
      <c r="AS103" s="784">
        <f>(AN103*'8-Matrices'!$E$9)+('6a-EOCSCH_WtCalc'!AN103*'8-Matrices'!$F$12)</f>
        <v>0</v>
      </c>
      <c r="AT103" s="785">
        <f>(AO103*'8-Matrices'!$F$9)+('6a-EOCSCH_WtCalc'!AO103*'8-Matrices'!$F$12)</f>
        <v>0</v>
      </c>
      <c r="AV103" s="124">
        <v>2</v>
      </c>
      <c r="AW103" s="87" t="s">
        <v>79</v>
      </c>
      <c r="AX103" s="78">
        <v>1371</v>
      </c>
      <c r="AY103" s="78"/>
      <c r="AZ103" s="78">
        <v>0</v>
      </c>
      <c r="BB103" s="81">
        <v>2</v>
      </c>
      <c r="BC103" s="784">
        <f>(AX103*'8-Matrices'!$D$9)+('6a-EOCSCH_WtCalc'!AX103*'8-Matrices'!$F$12)</f>
        <v>300975.63</v>
      </c>
      <c r="BD103" s="784">
        <f>(AY103*'8-Matrices'!$E$9)+('6a-EOCSCH_WtCalc'!AY103*'8-Matrices'!$F$12)</f>
        <v>0</v>
      </c>
      <c r="BE103" s="785">
        <f>(AZ103*'8-Matrices'!$F$9)+('6a-EOCSCH_WtCalc'!AZ103*'8-Matrices'!$F$12)</f>
        <v>0</v>
      </c>
      <c r="BG103" s="124">
        <v>2</v>
      </c>
      <c r="BH103" s="87" t="s">
        <v>79</v>
      </c>
      <c r="BI103" s="78">
        <v>1167</v>
      </c>
      <c r="BJ103" s="78"/>
      <c r="BK103" s="78">
        <v>0</v>
      </c>
      <c r="BL103" s="52"/>
      <c r="BM103" s="81">
        <v>2</v>
      </c>
      <c r="BN103" s="784">
        <f>(BI103*'8-Matrices'!$D$9)+('6a-EOCSCH_WtCalc'!BI103*'8-Matrices'!$F$12)</f>
        <v>256191.50999999998</v>
      </c>
      <c r="BO103" s="784">
        <f>(BJ103*'8-Matrices'!$E$9)+('6a-EOCSCH_WtCalc'!BJ103*'8-Matrices'!$F$12)</f>
        <v>0</v>
      </c>
      <c r="BP103" s="785">
        <f>(BK103*'8-Matrices'!$F$9)+('6a-EOCSCH_WtCalc'!BK103*'8-Matrices'!$F$12)</f>
        <v>0</v>
      </c>
      <c r="BQ103" s="52"/>
      <c r="BR103" s="125">
        <v>2</v>
      </c>
      <c r="BS103" s="88" t="s">
        <v>79</v>
      </c>
      <c r="BT103" s="86">
        <v>1216</v>
      </c>
      <c r="BU103" s="86"/>
      <c r="BV103" s="86">
        <v>0</v>
      </c>
      <c r="BX103" s="81">
        <v>2</v>
      </c>
      <c r="BY103" s="784">
        <f>(BT103*'8-Matrices'!$D$9)+('6a-EOCSCH_WtCalc'!BT103*'8-Matrices'!$F$12)</f>
        <v>266948.47999999998</v>
      </c>
      <c r="BZ103" s="784">
        <f>(BU103*'8-Matrices'!$E$9)+('6a-EOCSCH_WtCalc'!BU103*'8-Matrices'!$F$12)</f>
        <v>0</v>
      </c>
      <c r="CA103" s="785">
        <f>(BV103*'8-Matrices'!$F$9)+('6a-EOCSCH_WtCalc'!BV103*'8-Matrices'!$F$12)</f>
        <v>0</v>
      </c>
      <c r="CC103" s="124">
        <v>2</v>
      </c>
      <c r="CD103" s="87" t="s">
        <v>79</v>
      </c>
      <c r="CE103" s="78">
        <v>1025</v>
      </c>
      <c r="CF103" s="78"/>
      <c r="CG103" s="78">
        <v>0</v>
      </c>
      <c r="CH103" s="52"/>
      <c r="CI103" s="81">
        <v>2</v>
      </c>
      <c r="CJ103" s="784">
        <f>(CE103*'8-Matrices'!$D$9)+('6a-EOCSCH_WtCalc'!CE103*'8-Matrices'!$F$12)</f>
        <v>225018.25</v>
      </c>
      <c r="CK103" s="784">
        <f>(CF103*'8-Matrices'!$E$9)+('6a-EOCSCH_WtCalc'!CF103*'8-Matrices'!$F$12)</f>
        <v>0</v>
      </c>
      <c r="CL103" s="785">
        <f>(CG103*'8-Matrices'!$F$9)+('6a-EOCSCH_WtCalc'!CG103*'8-Matrices'!$F$12)</f>
        <v>0</v>
      </c>
      <c r="CN103" s="124">
        <v>2</v>
      </c>
      <c r="CO103" s="87" t="s">
        <v>79</v>
      </c>
      <c r="CP103" s="78">
        <v>1234</v>
      </c>
      <c r="CQ103" s="78">
        <v>0</v>
      </c>
      <c r="CR103" s="78">
        <v>0</v>
      </c>
      <c r="CT103" s="81">
        <v>2</v>
      </c>
      <c r="CU103" s="784">
        <f>(CP103*'8-Matrices'!$D$9)+('6a-EOCSCH_WtCalc'!CP103*'8-Matrices'!$F$12)</f>
        <v>270900.01999999996</v>
      </c>
      <c r="CV103" s="784">
        <f>(CQ103*'8-Matrices'!$E$9)+('6a-EOCSCH_WtCalc'!CQ103*'8-Matrices'!$F$12)</f>
        <v>0</v>
      </c>
      <c r="CW103" s="785">
        <f>(CR103*'8-Matrices'!$F$9)+('6a-EOCSCH_WtCalc'!CR103*'8-Matrices'!$F$12)</f>
        <v>0</v>
      </c>
      <c r="CY103" s="82">
        <v>225018</v>
      </c>
      <c r="CZ103" s="82">
        <v>0</v>
      </c>
      <c r="DA103" s="82">
        <v>0</v>
      </c>
      <c r="DC103" s="124">
        <v>2</v>
      </c>
      <c r="DD103" s="87" t="s">
        <v>79</v>
      </c>
      <c r="DE103" s="78">
        <v>1786</v>
      </c>
      <c r="DF103" s="78">
        <v>0</v>
      </c>
      <c r="DG103" s="78">
        <v>0</v>
      </c>
      <c r="DI103" s="81">
        <v>2</v>
      </c>
      <c r="DJ103" s="784">
        <f>(DE103*'8-Matrices'!$D$9)+('6a-EOCSCH_WtCalc'!DE103*'8-Matrices'!$F$12)</f>
        <v>392080.57999999996</v>
      </c>
      <c r="DK103" s="784">
        <f>(DF103*'8-Matrices'!$E$9)+('6a-EOCSCH_WtCalc'!DF103*'8-Matrices'!$F$12)</f>
        <v>0</v>
      </c>
      <c r="DL103" s="785">
        <f>(DG103*'8-Matrices'!$F$9)+('6a-EOCSCH_WtCalc'!DG103*'8-Matrices'!$F$12)</f>
        <v>0</v>
      </c>
      <c r="DN103" s="124">
        <v>2</v>
      </c>
      <c r="DO103" s="87" t="s">
        <v>79</v>
      </c>
      <c r="DP103" s="78">
        <v>1534</v>
      </c>
      <c r="DQ103" s="78">
        <v>0</v>
      </c>
      <c r="DR103" s="78">
        <v>0</v>
      </c>
      <c r="DT103" s="81">
        <v>2</v>
      </c>
      <c r="DU103" s="784">
        <f>(DP103*'8-Matrices'!$D$9)+('6a-EOCSCH_WtCalc'!DP103*'8-Matrices'!$F$12)</f>
        <v>336759.01999999996</v>
      </c>
      <c r="DV103" s="784">
        <f>(DQ103*'8-Matrices'!$E$9)+('6a-EOCSCH_WtCalc'!DQ103*'8-Matrices'!$F$12)</f>
        <v>0</v>
      </c>
      <c r="DW103" s="785">
        <f>(DR103*'8-Matrices'!$F$9)+('6a-EOCSCH_WtCalc'!DR103*'8-Matrices'!$F$12)</f>
        <v>0</v>
      </c>
      <c r="DY103" s="124">
        <v>2</v>
      </c>
      <c r="DZ103" s="87" t="s">
        <v>79</v>
      </c>
      <c r="EA103" s="78">
        <f>'7a-EOCSCH_RawData'!$E$39</f>
        <v>1907</v>
      </c>
      <c r="EB103" s="78">
        <f>'7a-EOCSCH_RawData'!$F$39</f>
        <v>0</v>
      </c>
      <c r="EC103" s="78">
        <f>'7a-EOCSCH_RawData'!$G$39</f>
        <v>0</v>
      </c>
      <c r="EE103" s="81">
        <v>2</v>
      </c>
      <c r="EF103" s="784">
        <f>(EA103*'8-Matrices'!$D$9)+('6a-EOCSCH_WtCalc'!EA103*'8-Matrices'!$F$12)</f>
        <v>418643.70999999996</v>
      </c>
      <c r="EG103" s="784">
        <f>(EB103*'8-Matrices'!$E$9)+('6a-EOCSCH_WtCalc'!EB103*'8-Matrices'!$F$12)</f>
        <v>0</v>
      </c>
      <c r="EH103" s="785">
        <f>(EC103*'8-Matrices'!$F$9)+('6a-EOCSCH_WtCalc'!EC103*'8-Matrices'!$F$12)</f>
        <v>0</v>
      </c>
    </row>
    <row r="104" spans="1:138" x14ac:dyDescent="0.3">
      <c r="A104" s="1433"/>
      <c r="C104" s="75"/>
      <c r="D104" s="124">
        <v>3</v>
      </c>
      <c r="E104" s="87" t="s">
        <v>79</v>
      </c>
      <c r="F104" s="220">
        <v>1544</v>
      </c>
      <c r="G104" s="220">
        <v>0</v>
      </c>
      <c r="H104" s="221">
        <v>0</v>
      </c>
      <c r="I104" s="80"/>
      <c r="J104" s="81">
        <v>3</v>
      </c>
      <c r="K104" s="784">
        <f>(F104*'8-Matrices'!$D$10)+('6a-EOCSCH_WtCalc'!F104*'8-Matrices'!$F$12)</f>
        <v>527260.56000000006</v>
      </c>
      <c r="L104" s="784">
        <f>(G104*'8-Matrices'!$E$10)+('6a-EOCSCH_WtCalc'!G104*'8-Matrices'!$F$12)</f>
        <v>0</v>
      </c>
      <c r="M104" s="785">
        <f>(H104*'8-Matrices'!$F$10)+('6a-EOCSCH_WtCalc'!H104*'8-Matrices'!$F$12)</f>
        <v>0</v>
      </c>
      <c r="N104" s="75"/>
      <c r="O104" s="124">
        <v>3</v>
      </c>
      <c r="P104" s="87" t="s">
        <v>79</v>
      </c>
      <c r="Q104" s="78">
        <v>1389</v>
      </c>
      <c r="R104" s="78">
        <v>0</v>
      </c>
      <c r="S104" s="79">
        <v>0</v>
      </c>
      <c r="T104" s="80"/>
      <c r="U104" s="81">
        <v>3</v>
      </c>
      <c r="V104" s="784">
        <f>(Q104*'8-Matrices'!$D$10)+('6a-EOCSCH_WtCalc'!Q104*'8-Matrices'!$F$12)</f>
        <v>474329.61000000004</v>
      </c>
      <c r="W104" s="784">
        <f>(R104*'8-Matrices'!$E$10)+('6a-EOCSCH_WtCalc'!R104*'8-Matrices'!$F$12)</f>
        <v>0</v>
      </c>
      <c r="X104" s="785">
        <f>(S104*'8-Matrices'!$F$10)+('6a-EOCSCH_WtCalc'!S104*'8-Matrices'!$F$12)</f>
        <v>0</v>
      </c>
      <c r="Y104" s="83"/>
      <c r="Z104" s="124">
        <v>3</v>
      </c>
      <c r="AA104" s="87" t="s">
        <v>79</v>
      </c>
      <c r="AB104" s="78">
        <v>1193</v>
      </c>
      <c r="AC104" s="78">
        <v>0</v>
      </c>
      <c r="AD104" s="79">
        <v>0</v>
      </c>
      <c r="AE104" s="83"/>
      <c r="AF104" s="81">
        <v>3</v>
      </c>
      <c r="AG104" s="784">
        <f>(AB104*'8-Matrices'!$D$10)+('6a-EOCSCH_WtCalc'!AB104*'8-Matrices'!$F$12)</f>
        <v>407397.57</v>
      </c>
      <c r="AH104" s="784">
        <f>(AC104*'8-Matrices'!$E$10)+('6a-EOCSCH_WtCalc'!AC104*'8-Matrices'!$F$12)</f>
        <v>0</v>
      </c>
      <c r="AI104" s="785">
        <f>(AD104*'8-Matrices'!$F$10)+('6a-EOCSCH_WtCalc'!AD104*'8-Matrices'!$F$12)</f>
        <v>0</v>
      </c>
      <c r="AK104" s="124">
        <v>3</v>
      </c>
      <c r="AL104" s="87" t="s">
        <v>79</v>
      </c>
      <c r="AM104" s="78">
        <v>1244</v>
      </c>
      <c r="AN104" s="78">
        <v>0</v>
      </c>
      <c r="AO104" s="79">
        <v>0</v>
      </c>
      <c r="AQ104" s="81">
        <v>3</v>
      </c>
      <c r="AR104" s="784">
        <f>(AM104*'8-Matrices'!$D$10)+('6a-EOCSCH_WtCalc'!AM104*'8-Matrices'!$F$12)</f>
        <v>424813.56000000006</v>
      </c>
      <c r="AS104" s="784">
        <f>(AN104*'8-Matrices'!$E$10)+('6a-EOCSCH_WtCalc'!AN104*'8-Matrices'!$F$12)</f>
        <v>0</v>
      </c>
      <c r="AT104" s="785">
        <f>(AO104*'8-Matrices'!$F$10)+('6a-EOCSCH_WtCalc'!AO104*'8-Matrices'!$F$12)</f>
        <v>0</v>
      </c>
      <c r="AV104" s="124">
        <v>3</v>
      </c>
      <c r="AW104" s="87" t="s">
        <v>79</v>
      </c>
      <c r="AX104" s="78">
        <v>1317</v>
      </c>
      <c r="AY104" s="78"/>
      <c r="AZ104" s="78">
        <v>0</v>
      </c>
      <c r="BB104" s="81">
        <v>3</v>
      </c>
      <c r="BC104" s="784">
        <f>(AX104*'8-Matrices'!$D$10)+('6a-EOCSCH_WtCalc'!AX104*'8-Matrices'!$F$12)</f>
        <v>449742.33</v>
      </c>
      <c r="BD104" s="784">
        <f>(AY104*'8-Matrices'!$E$10)+('6a-EOCSCH_WtCalc'!AY104*'8-Matrices'!$F$12)</f>
        <v>0</v>
      </c>
      <c r="BE104" s="785">
        <f>(AZ104*'8-Matrices'!$F$10)+('6a-EOCSCH_WtCalc'!AZ104*'8-Matrices'!$F$12)</f>
        <v>0</v>
      </c>
      <c r="BG104" s="124">
        <v>3</v>
      </c>
      <c r="BH104" s="87" t="s">
        <v>79</v>
      </c>
      <c r="BI104" s="78">
        <v>1149</v>
      </c>
      <c r="BJ104" s="78"/>
      <c r="BK104" s="78">
        <v>0</v>
      </c>
      <c r="BL104" s="52"/>
      <c r="BM104" s="81">
        <v>3</v>
      </c>
      <c r="BN104" s="784">
        <f>(BI104*'8-Matrices'!$D$10)+('6a-EOCSCH_WtCalc'!BI104*'8-Matrices'!$F$12)</f>
        <v>392372.01</v>
      </c>
      <c r="BO104" s="784">
        <f>(BJ104*'8-Matrices'!$E$10)+('6a-EOCSCH_WtCalc'!BJ104*'8-Matrices'!$F$12)</f>
        <v>0</v>
      </c>
      <c r="BP104" s="785">
        <f>(BK104*'8-Matrices'!$F$10)+('6a-EOCSCH_WtCalc'!BK104*'8-Matrices'!$F$12)</f>
        <v>0</v>
      </c>
      <c r="BQ104" s="52"/>
      <c r="BR104" s="125">
        <v>3</v>
      </c>
      <c r="BS104" s="88" t="s">
        <v>79</v>
      </c>
      <c r="BT104" s="86">
        <v>885</v>
      </c>
      <c r="BU104" s="86"/>
      <c r="BV104" s="86">
        <v>0</v>
      </c>
      <c r="BX104" s="81">
        <v>3</v>
      </c>
      <c r="BY104" s="784">
        <f>(BT104*'8-Matrices'!$D$10)+('6a-EOCSCH_WtCalc'!BT104*'8-Matrices'!$F$12)</f>
        <v>302218.65000000002</v>
      </c>
      <c r="BZ104" s="784">
        <f>(BU104*'8-Matrices'!$E$10)+('6a-EOCSCH_WtCalc'!BU104*'8-Matrices'!$F$12)</f>
        <v>0</v>
      </c>
      <c r="CA104" s="785">
        <f>(BV104*'8-Matrices'!$F$10)+('6a-EOCSCH_WtCalc'!BV104*'8-Matrices'!$F$12)</f>
        <v>0</v>
      </c>
      <c r="CC104" s="124">
        <v>3</v>
      </c>
      <c r="CD104" s="87" t="s">
        <v>79</v>
      </c>
      <c r="CE104" s="78">
        <v>418</v>
      </c>
      <c r="CF104" s="78"/>
      <c r="CG104" s="78">
        <v>0</v>
      </c>
      <c r="CH104" s="52"/>
      <c r="CI104" s="81">
        <v>3</v>
      </c>
      <c r="CJ104" s="784">
        <f>(CE104*'8-Matrices'!$D$10)+('6a-EOCSCH_WtCalc'!CE104*'8-Matrices'!$F$12)</f>
        <v>142742.82</v>
      </c>
      <c r="CK104" s="784">
        <f>(CF104*'8-Matrices'!$E$10)+('6a-EOCSCH_WtCalc'!CF104*'8-Matrices'!$F$12)</f>
        <v>0</v>
      </c>
      <c r="CL104" s="785">
        <f>(CG104*'8-Matrices'!$F$10)+('6a-EOCSCH_WtCalc'!CG104*'8-Matrices'!$F$12)</f>
        <v>0</v>
      </c>
      <c r="CN104" s="124">
        <v>3</v>
      </c>
      <c r="CO104" s="87" t="s">
        <v>79</v>
      </c>
      <c r="CP104" s="78">
        <v>647</v>
      </c>
      <c r="CQ104" s="78">
        <v>0</v>
      </c>
      <c r="CR104" s="78">
        <v>0</v>
      </c>
      <c r="CT104" s="81">
        <v>3</v>
      </c>
      <c r="CU104" s="784">
        <f>(CP104*'8-Matrices'!$D$10)+('6a-EOCSCH_WtCalc'!CP104*'8-Matrices'!$F$12)</f>
        <v>220944.03000000003</v>
      </c>
      <c r="CV104" s="784">
        <f>(CQ104*'8-Matrices'!$E$10)+('6a-EOCSCH_WtCalc'!CQ104*'8-Matrices'!$F$12)</f>
        <v>0</v>
      </c>
      <c r="CW104" s="785">
        <f>(CR104*'8-Matrices'!$F$10)+('6a-EOCSCH_WtCalc'!CR104*'8-Matrices'!$F$12)</f>
        <v>0</v>
      </c>
      <c r="CY104" s="82">
        <v>142743</v>
      </c>
      <c r="CZ104" s="82">
        <v>0</v>
      </c>
      <c r="DA104" s="82">
        <v>0</v>
      </c>
      <c r="DC104" s="124">
        <v>3</v>
      </c>
      <c r="DD104" s="87" t="s">
        <v>79</v>
      </c>
      <c r="DE104" s="78">
        <v>726</v>
      </c>
      <c r="DF104" s="78">
        <v>0</v>
      </c>
      <c r="DG104" s="78">
        <v>0</v>
      </c>
      <c r="DI104" s="81">
        <v>3</v>
      </c>
      <c r="DJ104" s="784">
        <f>(DE104*'8-Matrices'!$D$10)+('6a-EOCSCH_WtCalc'!DE104*'8-Matrices'!$F$12)</f>
        <v>247921.74000000002</v>
      </c>
      <c r="DK104" s="784">
        <f>(DF104*'8-Matrices'!$E$10)+('6a-EOCSCH_WtCalc'!DF104*'8-Matrices'!$F$12)</f>
        <v>0</v>
      </c>
      <c r="DL104" s="785">
        <f>(DG104*'8-Matrices'!$F$10)+('6a-EOCSCH_WtCalc'!DG104*'8-Matrices'!$F$12)</f>
        <v>0</v>
      </c>
      <c r="DN104" s="124">
        <v>3</v>
      </c>
      <c r="DO104" s="87" t="s">
        <v>79</v>
      </c>
      <c r="DP104" s="78">
        <v>931</v>
      </c>
      <c r="DQ104" s="78">
        <v>0</v>
      </c>
      <c r="DR104" s="78">
        <v>0</v>
      </c>
      <c r="DT104" s="81">
        <v>3</v>
      </c>
      <c r="DU104" s="784">
        <f>(DP104*'8-Matrices'!$D$10)+('6a-EOCSCH_WtCalc'!DP104*'8-Matrices'!$F$12)</f>
        <v>317927.19</v>
      </c>
      <c r="DV104" s="784">
        <f>(DQ104*'8-Matrices'!$E$10)+('6a-EOCSCH_WtCalc'!DQ104*'8-Matrices'!$F$12)</f>
        <v>0</v>
      </c>
      <c r="DW104" s="785">
        <f>(DR104*'8-Matrices'!$F$10)+('6a-EOCSCH_WtCalc'!DR104*'8-Matrices'!$F$12)</f>
        <v>0</v>
      </c>
      <c r="DY104" s="124">
        <v>3</v>
      </c>
      <c r="DZ104" s="87" t="s">
        <v>79</v>
      </c>
      <c r="EA104" s="78">
        <f>'7a-EOCSCH_RawData'!$E$40</f>
        <v>1079</v>
      </c>
      <c r="EB104" s="78">
        <f>'7a-EOCSCH_RawData'!$F$40</f>
        <v>0</v>
      </c>
      <c r="EC104" s="78">
        <f>'7a-EOCSCH_RawData'!$G$40</f>
        <v>0</v>
      </c>
      <c r="EE104" s="81">
        <v>3</v>
      </c>
      <c r="EF104" s="784">
        <f>(EA104*'8-Matrices'!$D$10)+('6a-EOCSCH_WtCalc'!EA104*'8-Matrices'!$F$12)</f>
        <v>368467.71</v>
      </c>
      <c r="EG104" s="784">
        <f>(EB104*'8-Matrices'!$E$10)+('6a-EOCSCH_WtCalc'!EB104*'8-Matrices'!$F$12)</f>
        <v>0</v>
      </c>
      <c r="EH104" s="785">
        <f>(EC104*'8-Matrices'!$F$10)+('6a-EOCSCH_WtCalc'!EC104*'8-Matrices'!$F$12)</f>
        <v>0</v>
      </c>
    </row>
    <row r="105" spans="1:138" x14ac:dyDescent="0.3">
      <c r="A105" s="1433"/>
      <c r="C105" s="89"/>
      <c r="D105" s="1384" t="s">
        <v>50</v>
      </c>
      <c r="E105" s="1385"/>
      <c r="F105" s="90">
        <f>F104+F103+F102</f>
        <v>14491.0002</v>
      </c>
      <c r="G105" s="90">
        <f>G104+G103+G102</f>
        <v>0</v>
      </c>
      <c r="H105" s="91">
        <f>H104+H103+H102</f>
        <v>0</v>
      </c>
      <c r="I105" s="92"/>
      <c r="J105" s="93" t="s">
        <v>50</v>
      </c>
      <c r="K105" s="784">
        <f>K102+K103+K104</f>
        <v>2651904.9407339999</v>
      </c>
      <c r="L105" s="784">
        <f>L102+L103+L104</f>
        <v>0</v>
      </c>
      <c r="M105" s="785">
        <f>M102+M103+M104</f>
        <v>0</v>
      </c>
      <c r="N105" s="89"/>
      <c r="O105" s="1384" t="s">
        <v>50</v>
      </c>
      <c r="P105" s="1385"/>
      <c r="Q105" s="90">
        <f>Q104+Q103+Q102</f>
        <v>12722.9897</v>
      </c>
      <c r="R105" s="90">
        <f>R104+R103+R102</f>
        <v>0</v>
      </c>
      <c r="S105" s="91">
        <f>S104+S103+S102</f>
        <v>0</v>
      </c>
      <c r="T105" s="92"/>
      <c r="U105" s="93" t="s">
        <v>50</v>
      </c>
      <c r="V105" s="784">
        <f>V102+V103+V104</f>
        <v>2331805.6871990003</v>
      </c>
      <c r="W105" s="784">
        <f>W102+W103+W104</f>
        <v>0</v>
      </c>
      <c r="X105" s="785">
        <f>X102+X103+X104</f>
        <v>0</v>
      </c>
      <c r="Y105" s="83"/>
      <c r="Z105" s="1384" t="s">
        <v>50</v>
      </c>
      <c r="AA105" s="1385"/>
      <c r="AB105" s="90">
        <v>11510.000099999999</v>
      </c>
      <c r="AC105" s="90">
        <v>0</v>
      </c>
      <c r="AD105" s="91">
        <v>0</v>
      </c>
      <c r="AE105" s="83"/>
      <c r="AF105" s="93" t="s">
        <v>50</v>
      </c>
      <c r="AG105" s="784">
        <f>AG102+AG103+AG104</f>
        <v>2097989.3953669998</v>
      </c>
      <c r="AH105" s="784">
        <f>AH102+AH103+AH104</f>
        <v>0</v>
      </c>
      <c r="AI105" s="785">
        <f>AI102+AI103+AI104</f>
        <v>0</v>
      </c>
      <c r="AK105" s="1384" t="s">
        <v>50</v>
      </c>
      <c r="AL105" s="1385"/>
      <c r="AM105" s="90">
        <f>AM104+AM103+AM102</f>
        <v>11556.9997</v>
      </c>
      <c r="AN105" s="90">
        <v>0</v>
      </c>
      <c r="AO105" s="91">
        <v>0</v>
      </c>
      <c r="AQ105" s="93" t="s">
        <v>50</v>
      </c>
      <c r="AR105" s="784">
        <f>AR102+AR103+AR104</f>
        <v>2126579.5838990002</v>
      </c>
      <c r="AS105" s="784">
        <f>AS102+AS103+AS104</f>
        <v>0</v>
      </c>
      <c r="AT105" s="785">
        <f>AT102+AT103+AT104</f>
        <v>0</v>
      </c>
      <c r="AV105" s="1384" t="s">
        <v>50</v>
      </c>
      <c r="AW105" s="1385"/>
      <c r="AX105" s="90">
        <f>AX104+AX103+AX102</f>
        <v>11418.999900000001</v>
      </c>
      <c r="AY105" s="90">
        <f>AY104+AY103+AY102</f>
        <v>0</v>
      </c>
      <c r="AZ105" s="91">
        <f>AZ104+AZ103+AZ102</f>
        <v>0</v>
      </c>
      <c r="BB105" s="93" t="s">
        <v>50</v>
      </c>
      <c r="BC105" s="784">
        <f>BC102+BC103+BC104</f>
        <v>2092410.7146330001</v>
      </c>
      <c r="BD105" s="784">
        <f>BD102+BD103+BD104</f>
        <v>0</v>
      </c>
      <c r="BE105" s="785">
        <f>BE102+BE103+BE104</f>
        <v>0</v>
      </c>
      <c r="BG105" s="1384" t="s">
        <v>50</v>
      </c>
      <c r="BH105" s="1385"/>
      <c r="BI105" s="90">
        <f>BI104+BI103+BI102</f>
        <v>10446.980100000001</v>
      </c>
      <c r="BJ105" s="90">
        <f>BJ104+BJ103+BJ102</f>
        <v>0</v>
      </c>
      <c r="BK105" s="91">
        <f>BK104+BK103+BK102</f>
        <v>0</v>
      </c>
      <c r="BL105" s="52"/>
      <c r="BM105" s="93" t="s">
        <v>50</v>
      </c>
      <c r="BN105" s="784">
        <f>BN102+BN103+BN104</f>
        <v>1898051.2319670001</v>
      </c>
      <c r="BO105" s="784">
        <f>BO102+BO103+BO104</f>
        <v>0</v>
      </c>
      <c r="BP105" s="785">
        <f>BP102+BP103+BP104</f>
        <v>0</v>
      </c>
      <c r="BQ105" s="52"/>
      <c r="BR105" s="1444" t="s">
        <v>50</v>
      </c>
      <c r="BS105" s="1445"/>
      <c r="BT105" s="94">
        <v>9073.0007000000005</v>
      </c>
      <c r="BU105" s="94">
        <v>0</v>
      </c>
      <c r="BV105" s="95">
        <v>0</v>
      </c>
      <c r="BX105" s="93" t="s">
        <v>50</v>
      </c>
      <c r="BY105" s="784">
        <f>BY102+BY103+BY104</f>
        <v>1640554.4775689999</v>
      </c>
      <c r="BZ105" s="784">
        <f>BZ102+BZ103+BZ104</f>
        <v>0</v>
      </c>
      <c r="CA105" s="785">
        <f>CA102+CA103+CA104</f>
        <v>0</v>
      </c>
      <c r="CC105" s="1384" t="s">
        <v>50</v>
      </c>
      <c r="CD105" s="1385"/>
      <c r="CE105" s="90">
        <v>7312</v>
      </c>
      <c r="CF105" s="90">
        <v>0</v>
      </c>
      <c r="CG105" s="91">
        <v>0</v>
      </c>
      <c r="CH105" s="52"/>
      <c r="CI105" s="93" t="s">
        <v>50</v>
      </c>
      <c r="CJ105" s="784">
        <f>CJ102+CJ103+CJ104</f>
        <v>1269650.3</v>
      </c>
      <c r="CK105" s="784">
        <f>CK102+CK103+CK104</f>
        <v>0</v>
      </c>
      <c r="CL105" s="785">
        <f>CL102+CL103+CL104</f>
        <v>0</v>
      </c>
      <c r="CN105" s="1384" t="s">
        <v>50</v>
      </c>
      <c r="CO105" s="1385"/>
      <c r="CP105" s="90">
        <f>SUM(CP102:CP104)</f>
        <v>7786.0002000000004</v>
      </c>
      <c r="CQ105" s="90">
        <f>SUM(CQ102:CQ104)</f>
        <v>0</v>
      </c>
      <c r="CR105" s="91">
        <f>SUM(CR102:CR104)</f>
        <v>0</v>
      </c>
      <c r="CT105" s="93" t="s">
        <v>50</v>
      </c>
      <c r="CU105" s="784">
        <f>CU102+CU103+CU104</f>
        <v>1399265.4307340002</v>
      </c>
      <c r="CV105" s="784">
        <f>CV102+CV103+CV104</f>
        <v>0</v>
      </c>
      <c r="CW105" s="785">
        <f>CW102+CW103+CW104</f>
        <v>0</v>
      </c>
      <c r="CY105" s="82">
        <v>1269650</v>
      </c>
      <c r="CZ105" s="82">
        <v>0</v>
      </c>
      <c r="DA105" s="82">
        <v>0</v>
      </c>
      <c r="DC105" s="1384" t="s">
        <v>50</v>
      </c>
      <c r="DD105" s="1385"/>
      <c r="DE105" s="90">
        <f>SUM(DE102:DE104)</f>
        <v>10089.000100000001</v>
      </c>
      <c r="DF105" s="90">
        <f>SUM(DF102:DF104)</f>
        <v>0</v>
      </c>
      <c r="DG105" s="91">
        <f>SUM(DG102:DG104)</f>
        <v>0</v>
      </c>
      <c r="DI105" s="93" t="s">
        <v>50</v>
      </c>
      <c r="DJ105" s="784">
        <f>DJ102+DJ103+DJ104</f>
        <v>1804359.9253669998</v>
      </c>
      <c r="DK105" s="784">
        <f>DK102+DK103+DK104</f>
        <v>0</v>
      </c>
      <c r="DL105" s="785">
        <f>DL102+DL103+DL104</f>
        <v>0</v>
      </c>
      <c r="DN105" s="1384" t="s">
        <v>50</v>
      </c>
      <c r="DO105" s="1385"/>
      <c r="DP105" s="90">
        <v>10370</v>
      </c>
      <c r="DQ105" s="90">
        <v>0</v>
      </c>
      <c r="DR105" s="91">
        <v>0</v>
      </c>
      <c r="DT105" s="93" t="s">
        <v>50</v>
      </c>
      <c r="DU105" s="784">
        <f>DU102+DU103+DU104</f>
        <v>1869447.5599999998</v>
      </c>
      <c r="DV105" s="784">
        <f>DV102+DV103+DV104</f>
        <v>0</v>
      </c>
      <c r="DW105" s="785">
        <f>DW102+DW103+DW104</f>
        <v>0</v>
      </c>
      <c r="DY105" s="1384" t="s">
        <v>50</v>
      </c>
      <c r="DZ105" s="1385"/>
      <c r="EA105" s="90">
        <f>SUM(EA102:EA104)</f>
        <v>11139</v>
      </c>
      <c r="EB105" s="90">
        <f>SUM(EB102:EB104)</f>
        <v>0</v>
      </c>
      <c r="EC105" s="91">
        <f>SUM(EC102:EC104)</f>
        <v>0</v>
      </c>
      <c r="EE105" s="93" t="s">
        <v>50</v>
      </c>
      <c r="EF105" s="784">
        <f>EF102+EF103+EF104</f>
        <v>2039982.93</v>
      </c>
      <c r="EG105" s="784">
        <f>EG102+EG103+EG104</f>
        <v>0</v>
      </c>
      <c r="EH105" s="785">
        <f>EH102+EH103+EH104</f>
        <v>0</v>
      </c>
    </row>
    <row r="106" spans="1:138" ht="15" customHeight="1" thickBot="1" x14ac:dyDescent="0.35">
      <c r="A106" s="1434"/>
      <c r="C106" s="89"/>
      <c r="D106" s="96"/>
      <c r="E106" s="97"/>
      <c r="F106" s="98" t="s">
        <v>80</v>
      </c>
      <c r="G106" s="98"/>
      <c r="H106" s="99">
        <f>SUM(F105:H105)</f>
        <v>14491.0002</v>
      </c>
      <c r="I106" s="100"/>
      <c r="J106" s="793"/>
      <c r="K106" s="794" t="s">
        <v>81</v>
      </c>
      <c r="L106" s="786"/>
      <c r="M106" s="787">
        <f>SUM(K105:M105)</f>
        <v>2651904.9407339999</v>
      </c>
      <c r="N106" s="89"/>
      <c r="O106" s="96"/>
      <c r="P106" s="97"/>
      <c r="Q106" s="98" t="s">
        <v>80</v>
      </c>
      <c r="R106" s="98"/>
      <c r="S106" s="99">
        <f>SUM(Q105:S105)</f>
        <v>12722.9897</v>
      </c>
      <c r="T106" s="100"/>
      <c r="U106" s="793"/>
      <c r="V106" s="794" t="s">
        <v>81</v>
      </c>
      <c r="W106" s="786"/>
      <c r="X106" s="787">
        <f>SUM(V105:X105)</f>
        <v>2331805.6871990003</v>
      </c>
      <c r="Y106" s="101"/>
      <c r="Z106" s="96"/>
      <c r="AA106" s="97"/>
      <c r="AB106" s="98" t="s">
        <v>80</v>
      </c>
      <c r="AC106" s="98"/>
      <c r="AD106" s="99">
        <v>11510.000099999999</v>
      </c>
      <c r="AE106" s="101"/>
      <c r="AF106" s="793"/>
      <c r="AG106" s="794" t="s">
        <v>81</v>
      </c>
      <c r="AH106" s="786"/>
      <c r="AI106" s="787">
        <f>SUM(AG105:AI105)</f>
        <v>2097989.3953669998</v>
      </c>
      <c r="AK106" s="96"/>
      <c r="AL106" s="97"/>
      <c r="AM106" s="98" t="s">
        <v>80</v>
      </c>
      <c r="AN106" s="98"/>
      <c r="AO106" s="99">
        <f>SUM(AM105:AO105)</f>
        <v>11556.9997</v>
      </c>
      <c r="AQ106" s="793"/>
      <c r="AR106" s="794" t="s">
        <v>81</v>
      </c>
      <c r="AS106" s="786"/>
      <c r="AT106" s="787">
        <f>SUM(AR105:AT105)</f>
        <v>2126579.5838990002</v>
      </c>
      <c r="AV106" s="96"/>
      <c r="AW106" s="97"/>
      <c r="AX106" s="98" t="s">
        <v>80</v>
      </c>
      <c r="AY106" s="98"/>
      <c r="AZ106" s="99">
        <f>SUM(AX105:AZ105)</f>
        <v>11418.999900000001</v>
      </c>
      <c r="BB106" s="793"/>
      <c r="BC106" s="794" t="s">
        <v>81</v>
      </c>
      <c r="BD106" s="786"/>
      <c r="BE106" s="787">
        <f>SUM(BC105:BE105)</f>
        <v>2092410.7146330001</v>
      </c>
      <c r="BG106" s="96"/>
      <c r="BH106" s="97"/>
      <c r="BI106" s="98" t="s">
        <v>80</v>
      </c>
      <c r="BJ106" s="98"/>
      <c r="BK106" s="99">
        <f>SUM(BI105:BK105)</f>
        <v>10446.980100000001</v>
      </c>
      <c r="BL106" s="52"/>
      <c r="BM106" s="793"/>
      <c r="BN106" s="794" t="s">
        <v>81</v>
      </c>
      <c r="BO106" s="786"/>
      <c r="BP106" s="787">
        <f>SUM(BN105:BP105)</f>
        <v>1898051.2319670001</v>
      </c>
      <c r="BQ106" s="52"/>
      <c r="BR106" s="102"/>
      <c r="BS106" s="103"/>
      <c r="BT106" s="104" t="s">
        <v>80</v>
      </c>
      <c r="BU106" s="104"/>
      <c r="BV106" s="105">
        <v>9073.0007000000005</v>
      </c>
      <c r="BX106" s="793"/>
      <c r="BY106" s="794" t="s">
        <v>81</v>
      </c>
      <c r="BZ106" s="786"/>
      <c r="CA106" s="787">
        <f>SUM(BY105:CA105)</f>
        <v>1640554.4775689999</v>
      </c>
      <c r="CC106" s="96"/>
      <c r="CD106" s="97"/>
      <c r="CE106" s="98" t="s">
        <v>80</v>
      </c>
      <c r="CF106" s="98"/>
      <c r="CG106" s="99">
        <v>7312</v>
      </c>
      <c r="CH106" s="52"/>
      <c r="CI106" s="793"/>
      <c r="CJ106" s="794" t="s">
        <v>81</v>
      </c>
      <c r="CK106" s="786"/>
      <c r="CL106" s="787">
        <f>SUM(CJ105:CL105)</f>
        <v>1269650.3</v>
      </c>
      <c r="CN106" s="96"/>
      <c r="CO106" s="97"/>
      <c r="CP106" s="98" t="s">
        <v>80</v>
      </c>
      <c r="CQ106" s="98"/>
      <c r="CR106" s="99">
        <f>SUM(CP105:CR105)</f>
        <v>7786.0002000000004</v>
      </c>
      <c r="CT106" s="793"/>
      <c r="CU106" s="794" t="s">
        <v>81</v>
      </c>
      <c r="CV106" s="786"/>
      <c r="CW106" s="787">
        <f>SUM(CU105:CW105)</f>
        <v>1399265.4307340002</v>
      </c>
      <c r="CY106" s="82" t="s">
        <v>81</v>
      </c>
      <c r="CZ106" s="82"/>
      <c r="DA106" s="82">
        <v>1269650</v>
      </c>
      <c r="DC106" s="96"/>
      <c r="DD106" s="97"/>
      <c r="DE106" s="98" t="s">
        <v>80</v>
      </c>
      <c r="DF106" s="98"/>
      <c r="DG106" s="99">
        <f>SUM(DE105:DG105)</f>
        <v>10089.000100000001</v>
      </c>
      <c r="DI106" s="793"/>
      <c r="DJ106" s="794" t="s">
        <v>81</v>
      </c>
      <c r="DK106" s="786"/>
      <c r="DL106" s="787">
        <f>SUM(DJ105:DL105)</f>
        <v>1804359.9253669998</v>
      </c>
      <c r="DN106" s="96"/>
      <c r="DO106" s="97"/>
      <c r="DP106" s="98" t="s">
        <v>80</v>
      </c>
      <c r="DQ106" s="98"/>
      <c r="DR106" s="99">
        <v>10370</v>
      </c>
      <c r="DT106" s="793"/>
      <c r="DU106" s="794" t="s">
        <v>81</v>
      </c>
      <c r="DV106" s="786"/>
      <c r="DW106" s="787">
        <f>SUM(DU105:DW105)</f>
        <v>1869447.5599999998</v>
      </c>
      <c r="DY106" s="96"/>
      <c r="DZ106" s="97"/>
      <c r="EA106" s="98" t="s">
        <v>80</v>
      </c>
      <c r="EB106" s="98"/>
      <c r="EC106" s="99">
        <f>SUM(EA105:EC105)</f>
        <v>11139</v>
      </c>
      <c r="EE106" s="793"/>
      <c r="EF106" s="794" t="s">
        <v>81</v>
      </c>
      <c r="EG106" s="786"/>
      <c r="EH106" s="787">
        <f>SUM(EF105:EH105)</f>
        <v>2039982.93</v>
      </c>
    </row>
    <row r="107" spans="1:138" ht="16.5" thickBot="1" x14ac:dyDescent="0.35">
      <c r="J107" s="106"/>
      <c r="K107" s="106"/>
      <c r="L107" s="106"/>
      <c r="M107" s="106"/>
      <c r="U107" s="106"/>
      <c r="V107" s="106"/>
      <c r="W107" s="106"/>
      <c r="X107" s="106"/>
      <c r="Y107" s="106"/>
      <c r="AE107" s="106"/>
      <c r="AF107" s="106"/>
      <c r="AG107" s="106"/>
      <c r="AH107" s="106"/>
      <c r="AI107" s="106"/>
      <c r="AQ107" s="106"/>
      <c r="AR107" s="106"/>
      <c r="AS107" s="106"/>
      <c r="AT107" s="106"/>
      <c r="BB107" s="106"/>
      <c r="BC107" s="106"/>
      <c r="BD107" s="106"/>
      <c r="BE107" s="106"/>
      <c r="BL107" s="52"/>
      <c r="BM107" s="106"/>
      <c r="BN107" s="106"/>
      <c r="BO107" s="106"/>
      <c r="BP107" s="106"/>
      <c r="BQ107" s="52"/>
      <c r="BX107" s="106"/>
      <c r="BY107" s="106"/>
      <c r="BZ107" s="106"/>
      <c r="CA107" s="106"/>
      <c r="CH107" s="52"/>
      <c r="CI107" s="106"/>
      <c r="CJ107" s="106"/>
      <c r="CK107" s="106"/>
      <c r="CL107" s="106"/>
      <c r="CT107" s="106"/>
      <c r="CU107" s="106"/>
      <c r="CV107" s="106"/>
      <c r="CW107" s="106"/>
      <c r="CY107" s="109"/>
      <c r="CZ107" s="109"/>
      <c r="DA107" s="109"/>
      <c r="DI107" s="106"/>
      <c r="DJ107" s="106"/>
      <c r="DK107" s="106"/>
      <c r="DL107" s="106"/>
      <c r="DT107" s="106"/>
      <c r="DU107" s="106"/>
      <c r="DV107" s="106"/>
      <c r="DW107" s="106"/>
      <c r="EE107" s="106"/>
      <c r="EF107" s="106"/>
      <c r="EG107" s="106"/>
      <c r="EH107" s="106"/>
    </row>
    <row r="108" spans="1:138" ht="15.75" customHeight="1" x14ac:dyDescent="0.3">
      <c r="A108" s="1432" t="s">
        <v>93</v>
      </c>
      <c r="C108" s="57"/>
      <c r="D108" s="1386" t="s">
        <v>74</v>
      </c>
      <c r="E108" s="1387"/>
      <c r="F108" s="1378" t="s">
        <v>75</v>
      </c>
      <c r="G108" s="1379"/>
      <c r="H108" s="1380"/>
      <c r="I108" s="60"/>
      <c r="J108" s="788"/>
      <c r="K108" s="1381" t="s">
        <v>75</v>
      </c>
      <c r="L108" s="1382"/>
      <c r="M108" s="1383"/>
      <c r="N108" s="57"/>
      <c r="O108" s="1386" t="s">
        <v>74</v>
      </c>
      <c r="P108" s="1387"/>
      <c r="Q108" s="1378" t="s">
        <v>75</v>
      </c>
      <c r="R108" s="1379"/>
      <c r="S108" s="1380"/>
      <c r="T108" s="60"/>
      <c r="U108" s="788"/>
      <c r="V108" s="1381" t="s">
        <v>75</v>
      </c>
      <c r="W108" s="1382"/>
      <c r="X108" s="1383"/>
      <c r="Y108" s="61"/>
      <c r="Z108" s="110" t="s">
        <v>74</v>
      </c>
      <c r="AA108" s="111"/>
      <c r="AB108" s="1378" t="s">
        <v>75</v>
      </c>
      <c r="AC108" s="1379"/>
      <c r="AD108" s="1380"/>
      <c r="AE108" s="61"/>
      <c r="AF108" s="788"/>
      <c r="AG108" s="1381" t="s">
        <v>75</v>
      </c>
      <c r="AH108" s="1382"/>
      <c r="AI108" s="1383"/>
      <c r="AK108" s="110" t="s">
        <v>74</v>
      </c>
      <c r="AL108" s="111"/>
      <c r="AM108" s="1378" t="s">
        <v>75</v>
      </c>
      <c r="AN108" s="1379"/>
      <c r="AO108" s="1380"/>
      <c r="AQ108" s="788"/>
      <c r="AR108" s="1381" t="s">
        <v>75</v>
      </c>
      <c r="AS108" s="1382"/>
      <c r="AT108" s="1383"/>
      <c r="AV108" s="110" t="s">
        <v>74</v>
      </c>
      <c r="AW108" s="111"/>
      <c r="AX108" s="1378" t="s">
        <v>75</v>
      </c>
      <c r="AY108" s="1379"/>
      <c r="AZ108" s="1380"/>
      <c r="BB108" s="788"/>
      <c r="BC108" s="1381" t="s">
        <v>75</v>
      </c>
      <c r="BD108" s="1382"/>
      <c r="BE108" s="1383"/>
      <c r="BG108" s="110" t="s">
        <v>74</v>
      </c>
      <c r="BH108" s="111"/>
      <c r="BI108" s="1378" t="s">
        <v>75</v>
      </c>
      <c r="BJ108" s="1379"/>
      <c r="BK108" s="1380"/>
      <c r="BL108" s="52"/>
      <c r="BM108" s="788"/>
      <c r="BN108" s="1381" t="s">
        <v>75</v>
      </c>
      <c r="BO108" s="1382"/>
      <c r="BP108" s="1383"/>
      <c r="BQ108" s="52"/>
      <c r="BR108" s="112" t="s">
        <v>74</v>
      </c>
      <c r="BS108" s="113"/>
      <c r="BT108" s="1441" t="s">
        <v>75</v>
      </c>
      <c r="BU108" s="1442"/>
      <c r="BV108" s="1443"/>
      <c r="BX108" s="788"/>
      <c r="BY108" s="1381" t="s">
        <v>75</v>
      </c>
      <c r="BZ108" s="1382"/>
      <c r="CA108" s="1383"/>
      <c r="CC108" s="110" t="s">
        <v>74</v>
      </c>
      <c r="CD108" s="111"/>
      <c r="CE108" s="1378" t="s">
        <v>75</v>
      </c>
      <c r="CF108" s="1379"/>
      <c r="CG108" s="1380"/>
      <c r="CH108" s="52"/>
      <c r="CI108" s="788"/>
      <c r="CJ108" s="1381" t="s">
        <v>75</v>
      </c>
      <c r="CK108" s="1382"/>
      <c r="CL108" s="1383"/>
      <c r="CN108" s="110" t="s">
        <v>74</v>
      </c>
      <c r="CO108" s="111"/>
      <c r="CP108" s="1378" t="s">
        <v>75</v>
      </c>
      <c r="CQ108" s="1379"/>
      <c r="CR108" s="1380"/>
      <c r="CT108" s="788"/>
      <c r="CU108" s="1381" t="s">
        <v>75</v>
      </c>
      <c r="CV108" s="1382"/>
      <c r="CW108" s="1383"/>
      <c r="CY108" s="82" t="s">
        <v>75</v>
      </c>
      <c r="CZ108" s="82"/>
      <c r="DA108" s="82"/>
      <c r="DC108" s="110" t="s">
        <v>74</v>
      </c>
      <c r="DD108" s="111"/>
      <c r="DE108" s="1378" t="s">
        <v>75</v>
      </c>
      <c r="DF108" s="1379"/>
      <c r="DG108" s="1380"/>
      <c r="DI108" s="788"/>
      <c r="DJ108" s="1381" t="s">
        <v>75</v>
      </c>
      <c r="DK108" s="1382"/>
      <c r="DL108" s="1383"/>
      <c r="DN108" s="110" t="s">
        <v>74</v>
      </c>
      <c r="DO108" s="111"/>
      <c r="DP108" s="1378" t="s">
        <v>75</v>
      </c>
      <c r="DQ108" s="1379"/>
      <c r="DR108" s="1380"/>
      <c r="DT108" s="788"/>
      <c r="DU108" s="1381" t="s">
        <v>75</v>
      </c>
      <c r="DV108" s="1382"/>
      <c r="DW108" s="1383"/>
      <c r="DY108" s="110" t="s">
        <v>74</v>
      </c>
      <c r="DZ108" s="111"/>
      <c r="EA108" s="1378" t="s">
        <v>75</v>
      </c>
      <c r="EB108" s="1379"/>
      <c r="EC108" s="1380"/>
      <c r="EE108" s="788"/>
      <c r="EF108" s="1381" t="s">
        <v>75</v>
      </c>
      <c r="EG108" s="1382"/>
      <c r="EH108" s="1383"/>
    </row>
    <row r="109" spans="1:138" x14ac:dyDescent="0.3">
      <c r="A109" s="1433"/>
      <c r="C109" s="64"/>
      <c r="D109" s="1388" t="s">
        <v>74</v>
      </c>
      <c r="E109" s="1389"/>
      <c r="F109" s="118" t="s">
        <v>76</v>
      </c>
      <c r="G109" s="119" t="s">
        <v>77</v>
      </c>
      <c r="H109" s="120" t="s">
        <v>78</v>
      </c>
      <c r="I109" s="61"/>
      <c r="J109" s="789" t="s">
        <v>74</v>
      </c>
      <c r="K109" s="790" t="s">
        <v>76</v>
      </c>
      <c r="L109" s="791" t="s">
        <v>77</v>
      </c>
      <c r="M109" s="792" t="s">
        <v>78</v>
      </c>
      <c r="N109" s="64"/>
      <c r="O109" s="1388" t="s">
        <v>74</v>
      </c>
      <c r="P109" s="1389"/>
      <c r="Q109" s="118" t="s">
        <v>76</v>
      </c>
      <c r="R109" s="119" t="s">
        <v>77</v>
      </c>
      <c r="S109" s="120" t="s">
        <v>78</v>
      </c>
      <c r="T109" s="61"/>
      <c r="U109" s="789" t="s">
        <v>74</v>
      </c>
      <c r="V109" s="790" t="s">
        <v>76</v>
      </c>
      <c r="W109" s="791" t="s">
        <v>77</v>
      </c>
      <c r="X109" s="792" t="s">
        <v>78</v>
      </c>
      <c r="Y109" s="61"/>
      <c r="Z109" s="114" t="s">
        <v>74</v>
      </c>
      <c r="AA109" s="115"/>
      <c r="AB109" s="118" t="s">
        <v>76</v>
      </c>
      <c r="AC109" s="119" t="s">
        <v>77</v>
      </c>
      <c r="AD109" s="120" t="s">
        <v>78</v>
      </c>
      <c r="AE109" s="61"/>
      <c r="AF109" s="789" t="s">
        <v>74</v>
      </c>
      <c r="AG109" s="790" t="s">
        <v>76</v>
      </c>
      <c r="AH109" s="791" t="s">
        <v>77</v>
      </c>
      <c r="AI109" s="792" t="s">
        <v>78</v>
      </c>
      <c r="AK109" s="114" t="s">
        <v>74</v>
      </c>
      <c r="AL109" s="115"/>
      <c r="AM109" s="118" t="s">
        <v>76</v>
      </c>
      <c r="AN109" s="119" t="s">
        <v>77</v>
      </c>
      <c r="AO109" s="120" t="s">
        <v>78</v>
      </c>
      <c r="AQ109" s="789" t="s">
        <v>74</v>
      </c>
      <c r="AR109" s="790" t="s">
        <v>76</v>
      </c>
      <c r="AS109" s="791" t="s">
        <v>77</v>
      </c>
      <c r="AT109" s="792" t="s">
        <v>78</v>
      </c>
      <c r="AV109" s="114" t="s">
        <v>74</v>
      </c>
      <c r="AW109" s="115"/>
      <c r="AX109" s="118" t="s">
        <v>76</v>
      </c>
      <c r="AY109" s="119" t="s">
        <v>77</v>
      </c>
      <c r="AZ109" s="120" t="s">
        <v>78</v>
      </c>
      <c r="BB109" s="789" t="s">
        <v>74</v>
      </c>
      <c r="BC109" s="790" t="s">
        <v>76</v>
      </c>
      <c r="BD109" s="791" t="s">
        <v>77</v>
      </c>
      <c r="BE109" s="792" t="s">
        <v>78</v>
      </c>
      <c r="BG109" s="114" t="s">
        <v>74</v>
      </c>
      <c r="BH109" s="115"/>
      <c r="BI109" s="118" t="s">
        <v>76</v>
      </c>
      <c r="BJ109" s="119" t="s">
        <v>77</v>
      </c>
      <c r="BK109" s="120" t="s">
        <v>78</v>
      </c>
      <c r="BL109" s="52"/>
      <c r="BM109" s="789" t="s">
        <v>74</v>
      </c>
      <c r="BN109" s="790" t="s">
        <v>76</v>
      </c>
      <c r="BO109" s="791" t="s">
        <v>77</v>
      </c>
      <c r="BP109" s="792" t="s">
        <v>78</v>
      </c>
      <c r="BQ109" s="52"/>
      <c r="BR109" s="116" t="s">
        <v>74</v>
      </c>
      <c r="BS109" s="117"/>
      <c r="BT109" s="121" t="s">
        <v>76</v>
      </c>
      <c r="BU109" s="122" t="s">
        <v>77</v>
      </c>
      <c r="BV109" s="123" t="s">
        <v>78</v>
      </c>
      <c r="BX109" s="789" t="s">
        <v>74</v>
      </c>
      <c r="BY109" s="790" t="s">
        <v>76</v>
      </c>
      <c r="BZ109" s="791" t="s">
        <v>77</v>
      </c>
      <c r="CA109" s="792" t="s">
        <v>78</v>
      </c>
      <c r="CC109" s="114" t="s">
        <v>74</v>
      </c>
      <c r="CD109" s="115"/>
      <c r="CE109" s="118" t="s">
        <v>76</v>
      </c>
      <c r="CF109" s="119" t="s">
        <v>77</v>
      </c>
      <c r="CG109" s="120" t="s">
        <v>78</v>
      </c>
      <c r="CH109" s="52"/>
      <c r="CI109" s="789" t="s">
        <v>74</v>
      </c>
      <c r="CJ109" s="790" t="s">
        <v>76</v>
      </c>
      <c r="CK109" s="791" t="s">
        <v>77</v>
      </c>
      <c r="CL109" s="792" t="s">
        <v>78</v>
      </c>
      <c r="CN109" s="114" t="s">
        <v>74</v>
      </c>
      <c r="CO109" s="115"/>
      <c r="CP109" s="118" t="s">
        <v>76</v>
      </c>
      <c r="CQ109" s="119" t="s">
        <v>77</v>
      </c>
      <c r="CR109" s="120" t="s">
        <v>78</v>
      </c>
      <c r="CT109" s="789" t="s">
        <v>74</v>
      </c>
      <c r="CU109" s="790" t="s">
        <v>76</v>
      </c>
      <c r="CV109" s="791" t="s">
        <v>77</v>
      </c>
      <c r="CW109" s="792" t="s">
        <v>78</v>
      </c>
      <c r="CY109" s="82" t="s">
        <v>76</v>
      </c>
      <c r="CZ109" s="82" t="s">
        <v>77</v>
      </c>
      <c r="DA109" s="82" t="s">
        <v>78</v>
      </c>
      <c r="DC109" s="114" t="s">
        <v>74</v>
      </c>
      <c r="DD109" s="115"/>
      <c r="DE109" s="118" t="s">
        <v>76</v>
      </c>
      <c r="DF109" s="119" t="s">
        <v>77</v>
      </c>
      <c r="DG109" s="120" t="s">
        <v>78</v>
      </c>
      <c r="DI109" s="789" t="s">
        <v>74</v>
      </c>
      <c r="DJ109" s="790" t="s">
        <v>76</v>
      </c>
      <c r="DK109" s="791" t="s">
        <v>77</v>
      </c>
      <c r="DL109" s="792" t="s">
        <v>78</v>
      </c>
      <c r="DN109" s="114" t="s">
        <v>74</v>
      </c>
      <c r="DO109" s="115"/>
      <c r="DP109" s="118" t="s">
        <v>76</v>
      </c>
      <c r="DQ109" s="119" t="s">
        <v>77</v>
      </c>
      <c r="DR109" s="120" t="s">
        <v>78</v>
      </c>
      <c r="DT109" s="789" t="s">
        <v>74</v>
      </c>
      <c r="DU109" s="790" t="s">
        <v>76</v>
      </c>
      <c r="DV109" s="791" t="s">
        <v>77</v>
      </c>
      <c r="DW109" s="792" t="s">
        <v>78</v>
      </c>
      <c r="DY109" s="114" t="s">
        <v>74</v>
      </c>
      <c r="DZ109" s="115"/>
      <c r="EA109" s="118" t="s">
        <v>76</v>
      </c>
      <c r="EB109" s="119" t="s">
        <v>77</v>
      </c>
      <c r="EC109" s="120" t="s">
        <v>78</v>
      </c>
      <c r="EE109" s="789" t="s">
        <v>74</v>
      </c>
      <c r="EF109" s="790" t="s">
        <v>76</v>
      </c>
      <c r="EG109" s="791" t="s">
        <v>77</v>
      </c>
      <c r="EH109" s="792" t="s">
        <v>78</v>
      </c>
    </row>
    <row r="110" spans="1:138" x14ac:dyDescent="0.3">
      <c r="A110" s="1433"/>
      <c r="C110" s="75"/>
      <c r="D110" s="124">
        <v>1</v>
      </c>
      <c r="E110" s="87" t="s">
        <v>79</v>
      </c>
      <c r="F110" s="220">
        <v>33361.179499999998</v>
      </c>
      <c r="G110" s="220">
        <v>0</v>
      </c>
      <c r="H110" s="221">
        <v>0</v>
      </c>
      <c r="I110" s="80"/>
      <c r="J110" s="81">
        <v>1</v>
      </c>
      <c r="K110" s="784">
        <f>(F110*'8-Matrices'!$D$8)+('6a-EOCSCH_WtCalc'!F110*'8-Matrices'!$F$12)</f>
        <v>5126612.4537649993</v>
      </c>
      <c r="L110" s="784">
        <f>(G110*'8-Matrices'!$E$8)+('6a-EOCSCH_WtCalc'!G110*'8-Matrices'!$F$12)</f>
        <v>0</v>
      </c>
      <c r="M110" s="785">
        <f>(H110*'8-Matrices'!$F$8)+('6a-EOCSCH_WtCalc'!H110*'8-Matrices'!$F$12)</f>
        <v>0</v>
      </c>
      <c r="N110" s="75"/>
      <c r="O110" s="124">
        <v>1</v>
      </c>
      <c r="P110" s="87" t="s">
        <v>79</v>
      </c>
      <c r="Q110" s="78">
        <v>30106.76</v>
      </c>
      <c r="R110" s="78">
        <v>0</v>
      </c>
      <c r="S110" s="79">
        <v>0</v>
      </c>
      <c r="T110" s="80"/>
      <c r="U110" s="81">
        <v>1</v>
      </c>
      <c r="V110" s="784">
        <f>(Q110*'8-Matrices'!$D$8)+('6a-EOCSCH_WtCalc'!Q110*'8-Matrices'!$F$12)</f>
        <v>4626505.8092</v>
      </c>
      <c r="W110" s="784">
        <f>(R110*'8-Matrices'!$E$8)+('6a-EOCSCH_WtCalc'!R110*'8-Matrices'!$F$12)</f>
        <v>0</v>
      </c>
      <c r="X110" s="785">
        <f>(S110*'8-Matrices'!$F$8)+('6a-EOCSCH_WtCalc'!S110*'8-Matrices'!$F$12)</f>
        <v>0</v>
      </c>
      <c r="Y110" s="83"/>
      <c r="Z110" s="124">
        <v>1</v>
      </c>
      <c r="AA110" s="87" t="s">
        <v>79</v>
      </c>
      <c r="AB110" s="78">
        <v>30491</v>
      </c>
      <c r="AC110" s="78">
        <v>0</v>
      </c>
      <c r="AD110" s="79">
        <v>0</v>
      </c>
      <c r="AE110" s="83"/>
      <c r="AF110" s="81">
        <v>1</v>
      </c>
      <c r="AG110" s="784">
        <f>(AB110*'8-Matrices'!$D$8)+('6a-EOCSCH_WtCalc'!AB110*'8-Matrices'!$F$12)</f>
        <v>4685551.97</v>
      </c>
      <c r="AH110" s="784">
        <f>(AC110*'8-Matrices'!$E$8)+('6a-EOCSCH_WtCalc'!AC110*'8-Matrices'!$F$12)</f>
        <v>0</v>
      </c>
      <c r="AI110" s="785">
        <f>(AD110*'8-Matrices'!$F$8)+('6a-EOCSCH_WtCalc'!AD110*'8-Matrices'!$F$12)</f>
        <v>0</v>
      </c>
      <c r="AK110" s="124">
        <v>1</v>
      </c>
      <c r="AL110" s="87" t="s">
        <v>79</v>
      </c>
      <c r="AM110" s="78">
        <v>30938</v>
      </c>
      <c r="AN110" s="78">
        <v>0</v>
      </c>
      <c r="AO110" s="79">
        <v>0</v>
      </c>
      <c r="AQ110" s="81">
        <v>1</v>
      </c>
      <c r="AR110" s="784">
        <f>(AM110*'8-Matrices'!$D$8)+('6a-EOCSCH_WtCalc'!AM110*'8-Matrices'!$F$12)</f>
        <v>4754242.46</v>
      </c>
      <c r="AS110" s="784">
        <f>(AN110*'8-Matrices'!$E$8)+('6a-EOCSCH_WtCalc'!AN110*'8-Matrices'!$F$12)</f>
        <v>0</v>
      </c>
      <c r="AT110" s="785">
        <f>(AO110*'8-Matrices'!$F$8)+('6a-EOCSCH_WtCalc'!AO110*'8-Matrices'!$F$12)</f>
        <v>0</v>
      </c>
      <c r="AV110" s="124">
        <v>1</v>
      </c>
      <c r="AW110" s="87" t="s">
        <v>79</v>
      </c>
      <c r="AX110" s="78">
        <v>26792</v>
      </c>
      <c r="AY110" s="78"/>
      <c r="AZ110" s="78">
        <v>0</v>
      </c>
      <c r="BB110" s="81">
        <v>1</v>
      </c>
      <c r="BC110" s="784">
        <f>(AX110*'8-Matrices'!$D$8)+('6a-EOCSCH_WtCalc'!AX110*'8-Matrices'!$F$12)</f>
        <v>4117126.64</v>
      </c>
      <c r="BD110" s="784">
        <f>(AY110*'8-Matrices'!$E$8)+('6a-EOCSCH_WtCalc'!AY110*'8-Matrices'!$F$12)</f>
        <v>0</v>
      </c>
      <c r="BE110" s="785">
        <f>(AZ110*'8-Matrices'!$F$8)+('6a-EOCSCH_WtCalc'!AZ110*'8-Matrices'!$F$12)</f>
        <v>0</v>
      </c>
      <c r="BG110" s="124">
        <v>1</v>
      </c>
      <c r="BH110" s="87" t="s">
        <v>79</v>
      </c>
      <c r="BI110" s="78">
        <v>26547.03</v>
      </c>
      <c r="BJ110" s="78"/>
      <c r="BK110" s="78">
        <v>0</v>
      </c>
      <c r="BL110" s="52"/>
      <c r="BM110" s="81">
        <v>1</v>
      </c>
      <c r="BN110" s="784">
        <f>(BI110*'8-Matrices'!$D$8)+('6a-EOCSCH_WtCalc'!BI110*'8-Matrices'!$F$12)</f>
        <v>4079482.1000999999</v>
      </c>
      <c r="BO110" s="784">
        <f>(BJ110*'8-Matrices'!$E$8)+('6a-EOCSCH_WtCalc'!BJ110*'8-Matrices'!$F$12)</f>
        <v>0</v>
      </c>
      <c r="BP110" s="785">
        <f>(BK110*'8-Matrices'!$F$8)+('6a-EOCSCH_WtCalc'!BK110*'8-Matrices'!$F$12)</f>
        <v>0</v>
      </c>
      <c r="BQ110" s="52"/>
      <c r="BR110" s="125">
        <v>1</v>
      </c>
      <c r="BS110" s="88" t="s">
        <v>79</v>
      </c>
      <c r="BT110" s="86">
        <v>19281</v>
      </c>
      <c r="BU110" s="86"/>
      <c r="BV110" s="86">
        <v>0</v>
      </c>
      <c r="BX110" s="81">
        <v>1</v>
      </c>
      <c r="BY110" s="784">
        <f>(BT110*'8-Matrices'!$D$8)+('6a-EOCSCH_WtCalc'!BT110*'8-Matrices'!$F$12)</f>
        <v>2962911.27</v>
      </c>
      <c r="BZ110" s="784">
        <f>(BU110*'8-Matrices'!$E$8)+('6a-EOCSCH_WtCalc'!BU110*'8-Matrices'!$F$12)</f>
        <v>0</v>
      </c>
      <c r="CA110" s="785">
        <f>(BV110*'8-Matrices'!$F$8)+('6a-EOCSCH_WtCalc'!BV110*'8-Matrices'!$F$12)</f>
        <v>0</v>
      </c>
      <c r="CC110" s="124">
        <v>1</v>
      </c>
      <c r="CD110" s="87" t="s">
        <v>79</v>
      </c>
      <c r="CE110" s="78">
        <v>21346</v>
      </c>
      <c r="CF110" s="78"/>
      <c r="CG110" s="78">
        <v>0</v>
      </c>
      <c r="CH110" s="52"/>
      <c r="CI110" s="81">
        <v>1</v>
      </c>
      <c r="CJ110" s="784">
        <f>(CE110*'8-Matrices'!$D$8)+('6a-EOCSCH_WtCalc'!CE110*'8-Matrices'!$F$12)</f>
        <v>3280239.8200000003</v>
      </c>
      <c r="CK110" s="784">
        <f>(CF110*'8-Matrices'!$E$8)+('6a-EOCSCH_WtCalc'!CF110*'8-Matrices'!$F$12)</f>
        <v>0</v>
      </c>
      <c r="CL110" s="785">
        <f>(CG110*'8-Matrices'!$F$8)+('6a-EOCSCH_WtCalc'!CG110*'8-Matrices'!$F$12)</f>
        <v>0</v>
      </c>
      <c r="CN110" s="124">
        <v>1</v>
      </c>
      <c r="CO110" s="87" t="s">
        <v>79</v>
      </c>
      <c r="CP110" s="78">
        <v>18919.060000000001</v>
      </c>
      <c r="CQ110" s="78">
        <v>0</v>
      </c>
      <c r="CR110" s="78">
        <v>0</v>
      </c>
      <c r="CT110" s="81">
        <v>1</v>
      </c>
      <c r="CU110" s="784">
        <f>(CP110*'8-Matrices'!$D$8)+('6a-EOCSCH_WtCalc'!CP110*'8-Matrices'!$F$12)</f>
        <v>2907291.9502000003</v>
      </c>
      <c r="CV110" s="784">
        <f>(CQ110*'8-Matrices'!$E$8)+('6a-EOCSCH_WtCalc'!CQ110*'8-Matrices'!$F$12)</f>
        <v>0</v>
      </c>
      <c r="CW110" s="785">
        <f>(CR110*'8-Matrices'!$F$8)+('6a-EOCSCH_WtCalc'!CR110*'8-Matrices'!$F$12)</f>
        <v>0</v>
      </c>
      <c r="CY110" s="82">
        <v>3280240</v>
      </c>
      <c r="CZ110" s="82">
        <v>0</v>
      </c>
      <c r="DA110" s="82">
        <v>0</v>
      </c>
      <c r="DC110" s="124">
        <v>1</v>
      </c>
      <c r="DD110" s="87" t="s">
        <v>79</v>
      </c>
      <c r="DE110" s="78">
        <v>20072</v>
      </c>
      <c r="DF110" s="78">
        <v>0</v>
      </c>
      <c r="DG110" s="78">
        <v>0</v>
      </c>
      <c r="DI110" s="81">
        <v>1</v>
      </c>
      <c r="DJ110" s="784">
        <f>(DE110*'8-Matrices'!$D$8)+('6a-EOCSCH_WtCalc'!DE110*'8-Matrices'!$F$12)</f>
        <v>3084464.2399999998</v>
      </c>
      <c r="DK110" s="784">
        <f>(DF110*'8-Matrices'!$E$8)+('6a-EOCSCH_WtCalc'!DF110*'8-Matrices'!$F$12)</f>
        <v>0</v>
      </c>
      <c r="DL110" s="785">
        <f>(DG110*'8-Matrices'!$F$8)+('6a-EOCSCH_WtCalc'!DG110*'8-Matrices'!$F$12)</f>
        <v>0</v>
      </c>
      <c r="DN110" s="124">
        <v>1</v>
      </c>
      <c r="DO110" s="87" t="s">
        <v>79</v>
      </c>
      <c r="DP110" s="78">
        <v>21263</v>
      </c>
      <c r="DQ110" s="78">
        <v>0</v>
      </c>
      <c r="DR110" s="78">
        <v>0</v>
      </c>
      <c r="DT110" s="81">
        <v>1</v>
      </c>
      <c r="DU110" s="784">
        <f>(DP110*'8-Matrices'!$D$8)+('6a-EOCSCH_WtCalc'!DP110*'8-Matrices'!$F$12)</f>
        <v>3267485.21</v>
      </c>
      <c r="DV110" s="784">
        <f>(DQ110*'8-Matrices'!$E$8)+('6a-EOCSCH_WtCalc'!DQ110*'8-Matrices'!$F$12)</f>
        <v>0</v>
      </c>
      <c r="DW110" s="785">
        <f>(DR110*'8-Matrices'!$F$8)+('6a-EOCSCH_WtCalc'!DR110*'8-Matrices'!$F$12)</f>
        <v>0</v>
      </c>
      <c r="DY110" s="124">
        <v>1</v>
      </c>
      <c r="DZ110" s="87" t="s">
        <v>79</v>
      </c>
      <c r="EA110" s="78">
        <f>'7a-EOCSCH_RawData'!$E$41</f>
        <v>24310</v>
      </c>
      <c r="EB110" s="78">
        <f>'7a-EOCSCH_RawData'!$F$41</f>
        <v>0</v>
      </c>
      <c r="EC110" s="78">
        <f>'7a-EOCSCH_RawData'!$G$41</f>
        <v>0</v>
      </c>
      <c r="EE110" s="81">
        <v>1</v>
      </c>
      <c r="EF110" s="784">
        <f>(EA110*'8-Matrices'!$D$8)+('6a-EOCSCH_WtCalc'!EA110*'8-Matrices'!$F$12)</f>
        <v>3735717.6999999997</v>
      </c>
      <c r="EG110" s="784">
        <f>(EB110*'8-Matrices'!$E$8)+('6a-EOCSCH_WtCalc'!EB110*'8-Matrices'!$F$12)</f>
        <v>0</v>
      </c>
      <c r="EH110" s="785">
        <f>(EC110*'8-Matrices'!$F$8)+('6a-EOCSCH_WtCalc'!EC110*'8-Matrices'!$F$12)</f>
        <v>0</v>
      </c>
    </row>
    <row r="111" spans="1:138" x14ac:dyDescent="0.3">
      <c r="A111" s="1433"/>
      <c r="C111" s="75"/>
      <c r="D111" s="124">
        <v>2</v>
      </c>
      <c r="E111" s="87" t="s">
        <v>79</v>
      </c>
      <c r="F111" s="220">
        <v>8891.06</v>
      </c>
      <c r="G111" s="220">
        <v>0</v>
      </c>
      <c r="H111" s="221">
        <v>0</v>
      </c>
      <c r="I111" s="80"/>
      <c r="J111" s="81">
        <v>2</v>
      </c>
      <c r="K111" s="784">
        <f>(F111*'8-Matrices'!$D$9)+('6a-EOCSCH_WtCalc'!F111*'8-Matrices'!$F$12)</f>
        <v>1951854.4017999996</v>
      </c>
      <c r="L111" s="784">
        <f>(G111*'8-Matrices'!$E$9)+('6a-EOCSCH_WtCalc'!G111*'8-Matrices'!$F$12)</f>
        <v>0</v>
      </c>
      <c r="M111" s="785">
        <f>(H111*'8-Matrices'!$F$9)+('6a-EOCSCH_WtCalc'!H111*'8-Matrices'!$F$12)</f>
        <v>0</v>
      </c>
      <c r="N111" s="75"/>
      <c r="O111" s="124">
        <v>2</v>
      </c>
      <c r="P111" s="87" t="s">
        <v>79</v>
      </c>
      <c r="Q111" s="78">
        <v>8656.07</v>
      </c>
      <c r="R111" s="78">
        <v>0</v>
      </c>
      <c r="S111" s="79">
        <v>0</v>
      </c>
      <c r="T111" s="80"/>
      <c r="U111" s="81">
        <v>2</v>
      </c>
      <c r="V111" s="784">
        <f>(Q111*'8-Matrices'!$D$9)+('6a-EOCSCH_WtCalc'!Q111*'8-Matrices'!$F$12)</f>
        <v>1900267.0470999999</v>
      </c>
      <c r="W111" s="784">
        <f>(R111*'8-Matrices'!$E$9)+('6a-EOCSCH_WtCalc'!R111*'8-Matrices'!$F$12)</f>
        <v>0</v>
      </c>
      <c r="X111" s="785">
        <f>(S111*'8-Matrices'!$F$9)+('6a-EOCSCH_WtCalc'!S111*'8-Matrices'!$F$12)</f>
        <v>0</v>
      </c>
      <c r="Y111" s="83"/>
      <c r="Z111" s="124">
        <v>2</v>
      </c>
      <c r="AA111" s="87" t="s">
        <v>79</v>
      </c>
      <c r="AB111" s="78">
        <v>8553</v>
      </c>
      <c r="AC111" s="78">
        <v>0</v>
      </c>
      <c r="AD111" s="79">
        <v>0</v>
      </c>
      <c r="AE111" s="83"/>
      <c r="AF111" s="81">
        <v>2</v>
      </c>
      <c r="AG111" s="784">
        <f>(AB111*'8-Matrices'!$D$9)+('6a-EOCSCH_WtCalc'!AB111*'8-Matrices'!$F$12)</f>
        <v>1877640.0899999999</v>
      </c>
      <c r="AH111" s="784">
        <f>(AC111*'8-Matrices'!$E$9)+('6a-EOCSCH_WtCalc'!AC111*'8-Matrices'!$F$12)</f>
        <v>0</v>
      </c>
      <c r="AI111" s="785">
        <f>(AD111*'8-Matrices'!$F$9)+('6a-EOCSCH_WtCalc'!AD111*'8-Matrices'!$F$12)</f>
        <v>0</v>
      </c>
      <c r="AK111" s="124">
        <v>2</v>
      </c>
      <c r="AL111" s="87" t="s">
        <v>79</v>
      </c>
      <c r="AM111" s="78">
        <v>7829</v>
      </c>
      <c r="AN111" s="78">
        <v>0</v>
      </c>
      <c r="AO111" s="79">
        <v>0</v>
      </c>
      <c r="AQ111" s="81">
        <v>2</v>
      </c>
      <c r="AR111" s="784">
        <f>(AM111*'8-Matrices'!$D$9)+('6a-EOCSCH_WtCalc'!AM111*'8-Matrices'!$F$12)</f>
        <v>1718700.3699999999</v>
      </c>
      <c r="AS111" s="784">
        <f>(AN111*'8-Matrices'!$E$9)+('6a-EOCSCH_WtCalc'!AN111*'8-Matrices'!$F$12)</f>
        <v>0</v>
      </c>
      <c r="AT111" s="785">
        <f>(AO111*'8-Matrices'!$F$9)+('6a-EOCSCH_WtCalc'!AO111*'8-Matrices'!$F$12)</f>
        <v>0</v>
      </c>
      <c r="AV111" s="124">
        <v>2</v>
      </c>
      <c r="AW111" s="87" t="s">
        <v>79</v>
      </c>
      <c r="AX111" s="78">
        <v>7741.04</v>
      </c>
      <c r="AY111" s="78"/>
      <c r="AZ111" s="78">
        <v>0</v>
      </c>
      <c r="BB111" s="81">
        <v>2</v>
      </c>
      <c r="BC111" s="784">
        <f>(AX111*'8-Matrices'!$D$9)+('6a-EOCSCH_WtCalc'!AX111*'8-Matrices'!$F$12)</f>
        <v>1699390.5111999998</v>
      </c>
      <c r="BD111" s="784">
        <f>(AY111*'8-Matrices'!$E$9)+('6a-EOCSCH_WtCalc'!AY111*'8-Matrices'!$F$12)</f>
        <v>0</v>
      </c>
      <c r="BE111" s="785">
        <f>(AZ111*'8-Matrices'!$F$9)+('6a-EOCSCH_WtCalc'!AZ111*'8-Matrices'!$F$12)</f>
        <v>0</v>
      </c>
      <c r="BG111" s="124">
        <v>2</v>
      </c>
      <c r="BH111" s="87" t="s">
        <v>79</v>
      </c>
      <c r="BI111" s="78">
        <v>8854</v>
      </c>
      <c r="BJ111" s="78"/>
      <c r="BK111" s="78">
        <v>0</v>
      </c>
      <c r="BL111" s="52"/>
      <c r="BM111" s="81">
        <v>2</v>
      </c>
      <c r="BN111" s="784">
        <f>(BI111*'8-Matrices'!$D$9)+('6a-EOCSCH_WtCalc'!BI111*'8-Matrices'!$F$12)</f>
        <v>1943718.6199999999</v>
      </c>
      <c r="BO111" s="784">
        <f>(BJ111*'8-Matrices'!$E$9)+('6a-EOCSCH_WtCalc'!BJ111*'8-Matrices'!$F$12)</f>
        <v>0</v>
      </c>
      <c r="BP111" s="785">
        <f>(BK111*'8-Matrices'!$F$9)+('6a-EOCSCH_WtCalc'!BK111*'8-Matrices'!$F$12)</f>
        <v>0</v>
      </c>
      <c r="BQ111" s="52"/>
      <c r="BR111" s="125">
        <v>2</v>
      </c>
      <c r="BS111" s="88" t="s">
        <v>79</v>
      </c>
      <c r="BT111" s="86">
        <v>6816</v>
      </c>
      <c r="BU111" s="86"/>
      <c r="BV111" s="86">
        <v>0</v>
      </c>
      <c r="BX111" s="81">
        <v>2</v>
      </c>
      <c r="BY111" s="784">
        <f>(BT111*'8-Matrices'!$D$9)+('6a-EOCSCH_WtCalc'!BT111*'8-Matrices'!$F$12)</f>
        <v>1496316.48</v>
      </c>
      <c r="BZ111" s="784">
        <f>(BU111*'8-Matrices'!$E$9)+('6a-EOCSCH_WtCalc'!BU111*'8-Matrices'!$F$12)</f>
        <v>0</v>
      </c>
      <c r="CA111" s="785">
        <f>(BV111*'8-Matrices'!$F$9)+('6a-EOCSCH_WtCalc'!BV111*'8-Matrices'!$F$12)</f>
        <v>0</v>
      </c>
      <c r="CC111" s="124">
        <v>2</v>
      </c>
      <c r="CD111" s="87" t="s">
        <v>79</v>
      </c>
      <c r="CE111" s="78">
        <v>5983</v>
      </c>
      <c r="CF111" s="78"/>
      <c r="CG111" s="78">
        <v>0</v>
      </c>
      <c r="CH111" s="52"/>
      <c r="CI111" s="81">
        <v>2</v>
      </c>
      <c r="CJ111" s="784">
        <f>(CE111*'8-Matrices'!$D$9)+('6a-EOCSCH_WtCalc'!CE111*'8-Matrices'!$F$12)</f>
        <v>1313447.9899999998</v>
      </c>
      <c r="CK111" s="784">
        <f>(CF111*'8-Matrices'!$E$9)+('6a-EOCSCH_WtCalc'!CF111*'8-Matrices'!$F$12)</f>
        <v>0</v>
      </c>
      <c r="CL111" s="785">
        <f>(CG111*'8-Matrices'!$F$9)+('6a-EOCSCH_WtCalc'!CG111*'8-Matrices'!$F$12)</f>
        <v>0</v>
      </c>
      <c r="CN111" s="124">
        <v>2</v>
      </c>
      <c r="CO111" s="87" t="s">
        <v>79</v>
      </c>
      <c r="CP111" s="78">
        <v>5752</v>
      </c>
      <c r="CQ111" s="78">
        <v>0</v>
      </c>
      <c r="CR111" s="78">
        <v>0</v>
      </c>
      <c r="CT111" s="81">
        <v>2</v>
      </c>
      <c r="CU111" s="784">
        <f>(CP111*'8-Matrices'!$D$9)+('6a-EOCSCH_WtCalc'!CP111*'8-Matrices'!$F$12)</f>
        <v>1262736.5599999998</v>
      </c>
      <c r="CV111" s="784">
        <f>(CQ111*'8-Matrices'!$E$9)+('6a-EOCSCH_WtCalc'!CQ111*'8-Matrices'!$F$12)</f>
        <v>0</v>
      </c>
      <c r="CW111" s="785">
        <f>(CR111*'8-Matrices'!$F$9)+('6a-EOCSCH_WtCalc'!CR111*'8-Matrices'!$F$12)</f>
        <v>0</v>
      </c>
      <c r="CY111" s="82">
        <v>1313448</v>
      </c>
      <c r="CZ111" s="82">
        <v>0</v>
      </c>
      <c r="DA111" s="82">
        <v>0</v>
      </c>
      <c r="DC111" s="124">
        <v>2</v>
      </c>
      <c r="DD111" s="87" t="s">
        <v>79</v>
      </c>
      <c r="DE111" s="78">
        <v>7135</v>
      </c>
      <c r="DF111" s="78">
        <v>0</v>
      </c>
      <c r="DG111" s="78">
        <v>0</v>
      </c>
      <c r="DI111" s="81">
        <v>2</v>
      </c>
      <c r="DJ111" s="784">
        <f>(DE111*'8-Matrices'!$D$9)+('6a-EOCSCH_WtCalc'!DE111*'8-Matrices'!$F$12)</f>
        <v>1566346.55</v>
      </c>
      <c r="DK111" s="784">
        <f>(DF111*'8-Matrices'!$E$9)+('6a-EOCSCH_WtCalc'!DF111*'8-Matrices'!$F$12)</f>
        <v>0</v>
      </c>
      <c r="DL111" s="785">
        <f>(DG111*'8-Matrices'!$F$9)+('6a-EOCSCH_WtCalc'!DG111*'8-Matrices'!$F$12)</f>
        <v>0</v>
      </c>
      <c r="DN111" s="124">
        <v>2</v>
      </c>
      <c r="DO111" s="87" t="s">
        <v>79</v>
      </c>
      <c r="DP111" s="78">
        <v>8275.98</v>
      </c>
      <c r="DQ111" s="78">
        <v>0</v>
      </c>
      <c r="DR111" s="78">
        <v>0</v>
      </c>
      <c r="DT111" s="81">
        <v>2</v>
      </c>
      <c r="DU111" s="784">
        <f>(DP111*'8-Matrices'!$D$9)+('6a-EOCSCH_WtCalc'!DP111*'8-Matrices'!$F$12)</f>
        <v>1816825.8893999998</v>
      </c>
      <c r="DV111" s="784">
        <f>(DQ111*'8-Matrices'!$E$9)+('6a-EOCSCH_WtCalc'!DQ111*'8-Matrices'!$F$12)</f>
        <v>0</v>
      </c>
      <c r="DW111" s="785">
        <f>(DR111*'8-Matrices'!$F$9)+('6a-EOCSCH_WtCalc'!DR111*'8-Matrices'!$F$12)</f>
        <v>0</v>
      </c>
      <c r="DY111" s="124">
        <v>2</v>
      </c>
      <c r="DZ111" s="87" t="s">
        <v>79</v>
      </c>
      <c r="EA111" s="78">
        <f>'7a-EOCSCH_RawData'!$E$42</f>
        <v>8199.0400000000009</v>
      </c>
      <c r="EB111" s="78">
        <f>'7a-EOCSCH_RawData'!$F$42</f>
        <v>0</v>
      </c>
      <c r="EC111" s="78">
        <f>'7a-EOCSCH_RawData'!$G$42</f>
        <v>0</v>
      </c>
      <c r="EE111" s="81">
        <v>2</v>
      </c>
      <c r="EF111" s="784">
        <f>(EA111*'8-Matrices'!$D$9)+('6a-EOCSCH_WtCalc'!EA111*'8-Matrices'!$F$12)</f>
        <v>1799935.2512000003</v>
      </c>
      <c r="EG111" s="784">
        <f>(EB111*'8-Matrices'!$E$9)+('6a-EOCSCH_WtCalc'!EB111*'8-Matrices'!$F$12)</f>
        <v>0</v>
      </c>
      <c r="EH111" s="785">
        <f>(EC111*'8-Matrices'!$F$9)+('6a-EOCSCH_WtCalc'!EC111*'8-Matrices'!$F$12)</f>
        <v>0</v>
      </c>
    </row>
    <row r="112" spans="1:138" x14ac:dyDescent="0.3">
      <c r="A112" s="1433"/>
      <c r="C112" s="75"/>
      <c r="D112" s="124">
        <v>3</v>
      </c>
      <c r="E112" s="87" t="s">
        <v>79</v>
      </c>
      <c r="F112" s="220">
        <v>6063</v>
      </c>
      <c r="G112" s="220">
        <v>0</v>
      </c>
      <c r="H112" s="221">
        <v>0</v>
      </c>
      <c r="I112" s="80"/>
      <c r="J112" s="81">
        <v>3</v>
      </c>
      <c r="K112" s="784">
        <f>(F112*'8-Matrices'!$D$10)+('6a-EOCSCH_WtCalc'!F112*'8-Matrices'!$F$12)</f>
        <v>2070453.87</v>
      </c>
      <c r="L112" s="784">
        <f>(G112*'8-Matrices'!$E$10)+('6a-EOCSCH_WtCalc'!G112*'8-Matrices'!$F$12)</f>
        <v>0</v>
      </c>
      <c r="M112" s="785">
        <f>(H112*'8-Matrices'!$F$10)+('6a-EOCSCH_WtCalc'!H112*'8-Matrices'!$F$12)</f>
        <v>0</v>
      </c>
      <c r="N112" s="75"/>
      <c r="O112" s="124">
        <v>3</v>
      </c>
      <c r="P112" s="87" t="s">
        <v>79</v>
      </c>
      <c r="Q112" s="78">
        <v>5455</v>
      </c>
      <c r="R112" s="78">
        <v>0</v>
      </c>
      <c r="S112" s="79">
        <v>0</v>
      </c>
      <c r="T112" s="80"/>
      <c r="U112" s="81">
        <v>3</v>
      </c>
      <c r="V112" s="784">
        <f>(Q112*'8-Matrices'!$D$10)+('6a-EOCSCH_WtCalc'!Q112*'8-Matrices'!$F$12)</f>
        <v>1862827.95</v>
      </c>
      <c r="W112" s="784">
        <f>(R112*'8-Matrices'!$E$10)+('6a-EOCSCH_WtCalc'!R112*'8-Matrices'!$F$12)</f>
        <v>0</v>
      </c>
      <c r="X112" s="785">
        <f>(S112*'8-Matrices'!$F$10)+('6a-EOCSCH_WtCalc'!S112*'8-Matrices'!$F$12)</f>
        <v>0</v>
      </c>
      <c r="Y112" s="83"/>
      <c r="Z112" s="124">
        <v>3</v>
      </c>
      <c r="AA112" s="87" t="s">
        <v>79</v>
      </c>
      <c r="AB112" s="78">
        <v>5549</v>
      </c>
      <c r="AC112" s="78">
        <v>0</v>
      </c>
      <c r="AD112" s="79">
        <v>0</v>
      </c>
      <c r="AE112" s="83"/>
      <c r="AF112" s="81">
        <v>3</v>
      </c>
      <c r="AG112" s="784">
        <f>(AB112*'8-Matrices'!$D$10)+('6a-EOCSCH_WtCalc'!AB112*'8-Matrices'!$F$12)</f>
        <v>1894928.01</v>
      </c>
      <c r="AH112" s="784">
        <f>(AC112*'8-Matrices'!$E$10)+('6a-EOCSCH_WtCalc'!AC112*'8-Matrices'!$F$12)</f>
        <v>0</v>
      </c>
      <c r="AI112" s="785">
        <f>(AD112*'8-Matrices'!$F$10)+('6a-EOCSCH_WtCalc'!AD112*'8-Matrices'!$F$12)</f>
        <v>0</v>
      </c>
      <c r="AK112" s="124">
        <v>3</v>
      </c>
      <c r="AL112" s="87" t="s">
        <v>79</v>
      </c>
      <c r="AM112" s="78">
        <v>4395</v>
      </c>
      <c r="AN112" s="78">
        <v>0</v>
      </c>
      <c r="AO112" s="79">
        <v>0</v>
      </c>
      <c r="AQ112" s="81">
        <v>3</v>
      </c>
      <c r="AR112" s="784">
        <f>(AM112*'8-Matrices'!$D$10)+('6a-EOCSCH_WtCalc'!AM112*'8-Matrices'!$F$12)</f>
        <v>1500848.5500000003</v>
      </c>
      <c r="AS112" s="784">
        <f>(AN112*'8-Matrices'!$E$10)+('6a-EOCSCH_WtCalc'!AN112*'8-Matrices'!$F$12)</f>
        <v>0</v>
      </c>
      <c r="AT112" s="785">
        <f>(AO112*'8-Matrices'!$F$10)+('6a-EOCSCH_WtCalc'!AO112*'8-Matrices'!$F$12)</f>
        <v>0</v>
      </c>
      <c r="AV112" s="124">
        <v>3</v>
      </c>
      <c r="AW112" s="87" t="s">
        <v>79</v>
      </c>
      <c r="AX112" s="78">
        <v>3918</v>
      </c>
      <c r="AY112" s="78"/>
      <c r="AZ112" s="78">
        <v>0</v>
      </c>
      <c r="BB112" s="81">
        <v>3</v>
      </c>
      <c r="BC112" s="784">
        <f>(AX112*'8-Matrices'!$D$10)+('6a-EOCSCH_WtCalc'!AX112*'8-Matrices'!$F$12)</f>
        <v>1337957.82</v>
      </c>
      <c r="BD112" s="784">
        <f>(AY112*'8-Matrices'!$E$10)+('6a-EOCSCH_WtCalc'!AY112*'8-Matrices'!$F$12)</f>
        <v>0</v>
      </c>
      <c r="BE112" s="785">
        <f>(AZ112*'8-Matrices'!$F$10)+('6a-EOCSCH_WtCalc'!AZ112*'8-Matrices'!$F$12)</f>
        <v>0</v>
      </c>
      <c r="BG112" s="124">
        <v>3</v>
      </c>
      <c r="BH112" s="87" t="s">
        <v>79</v>
      </c>
      <c r="BI112" s="78">
        <v>4214</v>
      </c>
      <c r="BJ112" s="78"/>
      <c r="BK112" s="78">
        <v>0</v>
      </c>
      <c r="BL112" s="52"/>
      <c r="BM112" s="81">
        <v>3</v>
      </c>
      <c r="BN112" s="784">
        <f>(BI112*'8-Matrices'!$D$10)+('6a-EOCSCH_WtCalc'!BI112*'8-Matrices'!$F$12)</f>
        <v>1439038.8599999999</v>
      </c>
      <c r="BO112" s="784">
        <f>(BJ112*'8-Matrices'!$E$10)+('6a-EOCSCH_WtCalc'!BJ112*'8-Matrices'!$F$12)</f>
        <v>0</v>
      </c>
      <c r="BP112" s="785">
        <f>(BK112*'8-Matrices'!$F$10)+('6a-EOCSCH_WtCalc'!BK112*'8-Matrices'!$F$12)</f>
        <v>0</v>
      </c>
      <c r="BQ112" s="52"/>
      <c r="BR112" s="125">
        <v>3</v>
      </c>
      <c r="BS112" s="88" t="s">
        <v>79</v>
      </c>
      <c r="BT112" s="86">
        <v>3269</v>
      </c>
      <c r="BU112" s="86"/>
      <c r="BV112" s="86">
        <v>0</v>
      </c>
      <c r="BX112" s="81">
        <v>3</v>
      </c>
      <c r="BY112" s="784">
        <f>(BT112*'8-Matrices'!$D$10)+('6a-EOCSCH_WtCalc'!BT112*'8-Matrices'!$F$12)</f>
        <v>1116330.81</v>
      </c>
      <c r="BZ112" s="784">
        <f>(BU112*'8-Matrices'!$E$10)+('6a-EOCSCH_WtCalc'!BU112*'8-Matrices'!$F$12)</f>
        <v>0</v>
      </c>
      <c r="CA112" s="785">
        <f>(BV112*'8-Matrices'!$F$10)+('6a-EOCSCH_WtCalc'!BV112*'8-Matrices'!$F$12)</f>
        <v>0</v>
      </c>
      <c r="CC112" s="124">
        <v>3</v>
      </c>
      <c r="CD112" s="87" t="s">
        <v>79</v>
      </c>
      <c r="CE112" s="78">
        <v>4070</v>
      </c>
      <c r="CF112" s="78"/>
      <c r="CG112" s="78">
        <v>0</v>
      </c>
      <c r="CH112" s="52"/>
      <c r="CI112" s="81">
        <v>3</v>
      </c>
      <c r="CJ112" s="784">
        <f>(CE112*'8-Matrices'!$D$10)+('6a-EOCSCH_WtCalc'!CE112*'8-Matrices'!$F$12)</f>
        <v>1389864.3000000003</v>
      </c>
      <c r="CK112" s="784">
        <f>(CF112*'8-Matrices'!$E$10)+('6a-EOCSCH_WtCalc'!CF112*'8-Matrices'!$F$12)</f>
        <v>0</v>
      </c>
      <c r="CL112" s="785">
        <f>(CG112*'8-Matrices'!$F$10)+('6a-EOCSCH_WtCalc'!CG112*'8-Matrices'!$F$12)</f>
        <v>0</v>
      </c>
      <c r="CN112" s="124">
        <v>3</v>
      </c>
      <c r="CO112" s="87" t="s">
        <v>79</v>
      </c>
      <c r="CP112" s="78">
        <v>3965.98</v>
      </c>
      <c r="CQ112" s="78">
        <v>0</v>
      </c>
      <c r="CR112" s="78">
        <v>0</v>
      </c>
      <c r="CT112" s="81">
        <v>3</v>
      </c>
      <c r="CU112" s="784">
        <f>(CP112*'8-Matrices'!$D$10)+('6a-EOCSCH_WtCalc'!CP112*'8-Matrices'!$F$12)</f>
        <v>1354342.5102000001</v>
      </c>
      <c r="CV112" s="784">
        <f>(CQ112*'8-Matrices'!$E$10)+('6a-EOCSCH_WtCalc'!CQ112*'8-Matrices'!$F$12)</f>
        <v>0</v>
      </c>
      <c r="CW112" s="785">
        <f>(CR112*'8-Matrices'!$F$10)+('6a-EOCSCH_WtCalc'!CR112*'8-Matrices'!$F$12)</f>
        <v>0</v>
      </c>
      <c r="CY112" s="82">
        <v>1389864</v>
      </c>
      <c r="CZ112" s="82">
        <v>0</v>
      </c>
      <c r="DA112" s="82">
        <v>0</v>
      </c>
      <c r="DC112" s="124">
        <v>3</v>
      </c>
      <c r="DD112" s="87" t="s">
        <v>79</v>
      </c>
      <c r="DE112" s="78">
        <v>3956</v>
      </c>
      <c r="DF112" s="78">
        <v>0</v>
      </c>
      <c r="DG112" s="78">
        <v>0</v>
      </c>
      <c r="DI112" s="81">
        <v>3</v>
      </c>
      <c r="DJ112" s="784">
        <f>(DE112*'8-Matrices'!$D$10)+('6a-EOCSCH_WtCalc'!DE112*'8-Matrices'!$F$12)</f>
        <v>1350934.4400000002</v>
      </c>
      <c r="DK112" s="784">
        <f>(DF112*'8-Matrices'!$E$10)+('6a-EOCSCH_WtCalc'!DF112*'8-Matrices'!$F$12)</f>
        <v>0</v>
      </c>
      <c r="DL112" s="785">
        <f>(DG112*'8-Matrices'!$F$10)+('6a-EOCSCH_WtCalc'!DG112*'8-Matrices'!$F$12)</f>
        <v>0</v>
      </c>
      <c r="DN112" s="124">
        <v>3</v>
      </c>
      <c r="DO112" s="87" t="s">
        <v>79</v>
      </c>
      <c r="DP112" s="78">
        <v>4782</v>
      </c>
      <c r="DQ112" s="78">
        <v>0</v>
      </c>
      <c r="DR112" s="78">
        <v>0</v>
      </c>
      <c r="DT112" s="81">
        <v>3</v>
      </c>
      <c r="DU112" s="784">
        <f>(DP112*'8-Matrices'!$D$10)+('6a-EOCSCH_WtCalc'!DP112*'8-Matrices'!$F$12)</f>
        <v>1633005.1800000002</v>
      </c>
      <c r="DV112" s="784">
        <f>(DQ112*'8-Matrices'!$E$10)+('6a-EOCSCH_WtCalc'!DQ112*'8-Matrices'!$F$12)</f>
        <v>0</v>
      </c>
      <c r="DW112" s="785">
        <f>(DR112*'8-Matrices'!$F$10)+('6a-EOCSCH_WtCalc'!DR112*'8-Matrices'!$F$12)</f>
        <v>0</v>
      </c>
      <c r="DY112" s="124">
        <v>3</v>
      </c>
      <c r="DZ112" s="87" t="s">
        <v>79</v>
      </c>
      <c r="EA112" s="78">
        <f>'7a-EOCSCH_RawData'!$E$43</f>
        <v>4304</v>
      </c>
      <c r="EB112" s="78">
        <f>'7a-EOCSCH_RawData'!$F$43</f>
        <v>0</v>
      </c>
      <c r="EC112" s="78">
        <f>'7a-EOCSCH_RawData'!$G$43</f>
        <v>0</v>
      </c>
      <c r="EE112" s="81">
        <v>3</v>
      </c>
      <c r="EF112" s="784">
        <f>(EA112*'8-Matrices'!$D$10)+('6a-EOCSCH_WtCalc'!EA112*'8-Matrices'!$F$12)</f>
        <v>1469772.9600000002</v>
      </c>
      <c r="EG112" s="784">
        <f>(EB112*'8-Matrices'!$E$10)+('6a-EOCSCH_WtCalc'!EB112*'8-Matrices'!$F$12)</f>
        <v>0</v>
      </c>
      <c r="EH112" s="785">
        <f>(EC112*'8-Matrices'!$F$10)+('6a-EOCSCH_WtCalc'!EC112*'8-Matrices'!$F$12)</f>
        <v>0</v>
      </c>
    </row>
    <row r="113" spans="1:138" x14ac:dyDescent="0.3">
      <c r="A113" s="1433"/>
      <c r="C113" s="89"/>
      <c r="D113" s="1384" t="s">
        <v>50</v>
      </c>
      <c r="E113" s="1385"/>
      <c r="F113" s="90">
        <f>F112+F111+F110</f>
        <v>48315.239499999996</v>
      </c>
      <c r="G113" s="90">
        <f>G112+G111+G110</f>
        <v>0</v>
      </c>
      <c r="H113" s="91">
        <f>H112+H111+H110</f>
        <v>0</v>
      </c>
      <c r="I113" s="92"/>
      <c r="J113" s="93" t="s">
        <v>50</v>
      </c>
      <c r="K113" s="784">
        <f>K110+K111+K112</f>
        <v>9148920.7255649976</v>
      </c>
      <c r="L113" s="784">
        <f>L110+L111+L112</f>
        <v>0</v>
      </c>
      <c r="M113" s="785">
        <f>M110+M111+M112</f>
        <v>0</v>
      </c>
      <c r="N113" s="89"/>
      <c r="O113" s="1384" t="s">
        <v>50</v>
      </c>
      <c r="P113" s="1385"/>
      <c r="Q113" s="90">
        <f>Q112+Q111+Q110</f>
        <v>44217.83</v>
      </c>
      <c r="R113" s="90">
        <f>R112+R111+R110</f>
        <v>0</v>
      </c>
      <c r="S113" s="91">
        <f>S112+S111+S110</f>
        <v>0</v>
      </c>
      <c r="T113" s="92"/>
      <c r="U113" s="93" t="s">
        <v>50</v>
      </c>
      <c r="V113" s="784">
        <f>V110+V111+V112</f>
        <v>8389600.8062999994</v>
      </c>
      <c r="W113" s="784">
        <f>W110+W111+W112</f>
        <v>0</v>
      </c>
      <c r="X113" s="785">
        <f>X110+X111+X112</f>
        <v>0</v>
      </c>
      <c r="Y113" s="83"/>
      <c r="Z113" s="1384" t="s">
        <v>50</v>
      </c>
      <c r="AA113" s="1385"/>
      <c r="AB113" s="90">
        <v>44593</v>
      </c>
      <c r="AC113" s="90">
        <v>0</v>
      </c>
      <c r="AD113" s="91">
        <v>0</v>
      </c>
      <c r="AE113" s="83"/>
      <c r="AF113" s="93" t="s">
        <v>50</v>
      </c>
      <c r="AG113" s="784">
        <f>AG110+AG111+AG112</f>
        <v>8458120.0700000003</v>
      </c>
      <c r="AH113" s="784">
        <f>AH110+AH111+AH112</f>
        <v>0</v>
      </c>
      <c r="AI113" s="785">
        <f>AI110+AI111+AI112</f>
        <v>0</v>
      </c>
      <c r="AK113" s="1384" t="s">
        <v>50</v>
      </c>
      <c r="AL113" s="1385"/>
      <c r="AM113" s="90">
        <f>AM112+AM111+AM110</f>
        <v>43162</v>
      </c>
      <c r="AN113" s="90">
        <v>0</v>
      </c>
      <c r="AO113" s="91">
        <v>0</v>
      </c>
      <c r="AQ113" s="93" t="s">
        <v>50</v>
      </c>
      <c r="AR113" s="784">
        <f>AR110+AR111+AR112</f>
        <v>7973791.3800000008</v>
      </c>
      <c r="AS113" s="784">
        <f>AS110+AS111+AS112</f>
        <v>0</v>
      </c>
      <c r="AT113" s="785">
        <f>AT110+AT111+AT112</f>
        <v>0</v>
      </c>
      <c r="AV113" s="1384" t="s">
        <v>50</v>
      </c>
      <c r="AW113" s="1385"/>
      <c r="AX113" s="90">
        <f>AX112+AX111+AX110</f>
        <v>38451.040000000001</v>
      </c>
      <c r="AY113" s="90">
        <f>AY112+AY111+AY110</f>
        <v>0</v>
      </c>
      <c r="AZ113" s="91">
        <f>AZ112+AZ111+AZ110</f>
        <v>0</v>
      </c>
      <c r="BB113" s="93" t="s">
        <v>50</v>
      </c>
      <c r="BC113" s="784">
        <f>BC110+BC111+BC112</f>
        <v>7154474.9712000005</v>
      </c>
      <c r="BD113" s="784">
        <f>BD110+BD111+BD112</f>
        <v>0</v>
      </c>
      <c r="BE113" s="785">
        <f>BE110+BE111+BE112</f>
        <v>0</v>
      </c>
      <c r="BG113" s="1384" t="s">
        <v>50</v>
      </c>
      <c r="BH113" s="1385"/>
      <c r="BI113" s="90">
        <f>BI112+BI111+BI110</f>
        <v>39615.03</v>
      </c>
      <c r="BJ113" s="90">
        <f>BJ112+BJ111+BJ110</f>
        <v>0</v>
      </c>
      <c r="BK113" s="91">
        <f>BK112+BK111+BK110</f>
        <v>0</v>
      </c>
      <c r="BL113" s="52"/>
      <c r="BM113" s="93" t="s">
        <v>50</v>
      </c>
      <c r="BN113" s="784">
        <f>BN110+BN111+BN112</f>
        <v>7462239.5800999999</v>
      </c>
      <c r="BO113" s="784">
        <f>BO110+BO111+BO112</f>
        <v>0</v>
      </c>
      <c r="BP113" s="785">
        <f>BP110+BP111+BP112</f>
        <v>0</v>
      </c>
      <c r="BQ113" s="52"/>
      <c r="BR113" s="1444" t="s">
        <v>50</v>
      </c>
      <c r="BS113" s="1445"/>
      <c r="BT113" s="94">
        <v>29366</v>
      </c>
      <c r="BU113" s="94">
        <v>0</v>
      </c>
      <c r="BV113" s="95">
        <v>0</v>
      </c>
      <c r="BX113" s="93" t="s">
        <v>50</v>
      </c>
      <c r="BY113" s="784">
        <f>BY110+BY111+BY112</f>
        <v>5575558.5600000005</v>
      </c>
      <c r="BZ113" s="784">
        <f>BZ110+BZ111+BZ112</f>
        <v>0</v>
      </c>
      <c r="CA113" s="785">
        <f>CA110+CA111+CA112</f>
        <v>0</v>
      </c>
      <c r="CC113" s="1384" t="s">
        <v>50</v>
      </c>
      <c r="CD113" s="1385"/>
      <c r="CE113" s="90">
        <v>31399</v>
      </c>
      <c r="CF113" s="90">
        <v>0</v>
      </c>
      <c r="CG113" s="91">
        <v>0</v>
      </c>
      <c r="CH113" s="52"/>
      <c r="CI113" s="93" t="s">
        <v>50</v>
      </c>
      <c r="CJ113" s="784">
        <f>CJ110+CJ111+CJ112</f>
        <v>5983552.1100000013</v>
      </c>
      <c r="CK113" s="784">
        <f>CK110+CK111+CK112</f>
        <v>0</v>
      </c>
      <c r="CL113" s="785">
        <f>CL110+CL111+CL112</f>
        <v>0</v>
      </c>
      <c r="CN113" s="1384" t="s">
        <v>50</v>
      </c>
      <c r="CO113" s="1385"/>
      <c r="CP113" s="90">
        <f>SUM(CP110:CP112)</f>
        <v>28637.040000000001</v>
      </c>
      <c r="CQ113" s="90">
        <f>SUM(CQ110:CQ112)</f>
        <v>0</v>
      </c>
      <c r="CR113" s="91">
        <f>SUM(CR110:CR112)</f>
        <v>0</v>
      </c>
      <c r="CT113" s="93" t="s">
        <v>50</v>
      </c>
      <c r="CU113" s="784">
        <f>CU110+CU111+CU112</f>
        <v>5524371.0204000007</v>
      </c>
      <c r="CV113" s="784">
        <f>CV110+CV111+CV112</f>
        <v>0</v>
      </c>
      <c r="CW113" s="785">
        <f>CW110+CW111+CW112</f>
        <v>0</v>
      </c>
      <c r="CY113" s="82">
        <v>5983552</v>
      </c>
      <c r="CZ113" s="82">
        <v>0</v>
      </c>
      <c r="DA113" s="82">
        <v>0</v>
      </c>
      <c r="DC113" s="1384" t="s">
        <v>50</v>
      </c>
      <c r="DD113" s="1385"/>
      <c r="DE113" s="90">
        <f>SUM(DE110:DE112)</f>
        <v>31163</v>
      </c>
      <c r="DF113" s="90">
        <f>SUM(DF110:DF112)</f>
        <v>0</v>
      </c>
      <c r="DG113" s="91">
        <f>SUM(DG110:DG112)</f>
        <v>0</v>
      </c>
      <c r="DI113" s="93" t="s">
        <v>50</v>
      </c>
      <c r="DJ113" s="784">
        <f>DJ110+DJ111+DJ112</f>
        <v>6001745.2300000004</v>
      </c>
      <c r="DK113" s="784">
        <f>DK110+DK111+DK112</f>
        <v>0</v>
      </c>
      <c r="DL113" s="785">
        <f>DL110+DL111+DL112</f>
        <v>0</v>
      </c>
      <c r="DN113" s="1384" t="s">
        <v>50</v>
      </c>
      <c r="DO113" s="1385"/>
      <c r="DP113" s="90">
        <v>34320.979999999996</v>
      </c>
      <c r="DQ113" s="90">
        <v>0</v>
      </c>
      <c r="DR113" s="91">
        <v>0</v>
      </c>
      <c r="DT113" s="93" t="s">
        <v>50</v>
      </c>
      <c r="DU113" s="784">
        <f>DU110+DU111+DU112</f>
        <v>6717316.2794000003</v>
      </c>
      <c r="DV113" s="784">
        <f>DV110+DV111+DV112</f>
        <v>0</v>
      </c>
      <c r="DW113" s="785">
        <f>DW110+DW111+DW112</f>
        <v>0</v>
      </c>
      <c r="DY113" s="1384" t="s">
        <v>50</v>
      </c>
      <c r="DZ113" s="1385"/>
      <c r="EA113" s="90">
        <f>SUM(EA110:EA112)</f>
        <v>36813.040000000001</v>
      </c>
      <c r="EB113" s="90">
        <f>SUM(EB110:EB112)</f>
        <v>0</v>
      </c>
      <c r="EC113" s="91">
        <f>SUM(EC110:EC112)</f>
        <v>0</v>
      </c>
      <c r="EE113" s="93" t="s">
        <v>50</v>
      </c>
      <c r="EF113" s="784">
        <f>EF110+EF111+EF112</f>
        <v>7005425.9112</v>
      </c>
      <c r="EG113" s="784">
        <f>EG110+EG111+EG112</f>
        <v>0</v>
      </c>
      <c r="EH113" s="785">
        <f>EH110+EH111+EH112</f>
        <v>0</v>
      </c>
    </row>
    <row r="114" spans="1:138" ht="15" customHeight="1" thickBot="1" x14ac:dyDescent="0.35">
      <c r="A114" s="1434"/>
      <c r="C114" s="89"/>
      <c r="D114" s="96"/>
      <c r="E114" s="97"/>
      <c r="F114" s="98" t="s">
        <v>80</v>
      </c>
      <c r="G114" s="98"/>
      <c r="H114" s="99">
        <f>SUM(F113:H113)</f>
        <v>48315.239499999996</v>
      </c>
      <c r="I114" s="100"/>
      <c r="J114" s="793"/>
      <c r="K114" s="794" t="s">
        <v>81</v>
      </c>
      <c r="L114" s="786"/>
      <c r="M114" s="787">
        <f>SUM(K113:M113)</f>
        <v>9148920.7255649976</v>
      </c>
      <c r="N114" s="89"/>
      <c r="O114" s="96"/>
      <c r="P114" s="97"/>
      <c r="Q114" s="98" t="s">
        <v>80</v>
      </c>
      <c r="R114" s="98"/>
      <c r="S114" s="99">
        <f>SUM(Q113:S113)</f>
        <v>44217.83</v>
      </c>
      <c r="T114" s="100"/>
      <c r="U114" s="793"/>
      <c r="V114" s="794" t="s">
        <v>81</v>
      </c>
      <c r="W114" s="786"/>
      <c r="X114" s="787">
        <f>SUM(V113:X113)</f>
        <v>8389600.8062999994</v>
      </c>
      <c r="Y114" s="101"/>
      <c r="Z114" s="96"/>
      <c r="AA114" s="97"/>
      <c r="AB114" s="98" t="s">
        <v>80</v>
      </c>
      <c r="AC114" s="98"/>
      <c r="AD114" s="99">
        <v>44593</v>
      </c>
      <c r="AE114" s="101"/>
      <c r="AF114" s="793"/>
      <c r="AG114" s="794" t="s">
        <v>81</v>
      </c>
      <c r="AH114" s="786"/>
      <c r="AI114" s="787">
        <f>SUM(AG113:AI113)</f>
        <v>8458120.0700000003</v>
      </c>
      <c r="AK114" s="96"/>
      <c r="AL114" s="97"/>
      <c r="AM114" s="98" t="s">
        <v>80</v>
      </c>
      <c r="AN114" s="98"/>
      <c r="AO114" s="99">
        <f>SUM(AM113:AO113)</f>
        <v>43162</v>
      </c>
      <c r="AQ114" s="793"/>
      <c r="AR114" s="794" t="s">
        <v>81</v>
      </c>
      <c r="AS114" s="786"/>
      <c r="AT114" s="787">
        <f>SUM(AR113:AT113)</f>
        <v>7973791.3800000008</v>
      </c>
      <c r="AV114" s="96"/>
      <c r="AW114" s="97"/>
      <c r="AX114" s="98" t="s">
        <v>80</v>
      </c>
      <c r="AY114" s="98"/>
      <c r="AZ114" s="99">
        <f>SUM(AX113:AZ113)</f>
        <v>38451.040000000001</v>
      </c>
      <c r="BB114" s="793"/>
      <c r="BC114" s="794" t="s">
        <v>81</v>
      </c>
      <c r="BD114" s="786"/>
      <c r="BE114" s="787">
        <f>SUM(BC113:BE113)</f>
        <v>7154474.9712000005</v>
      </c>
      <c r="BG114" s="96"/>
      <c r="BH114" s="97"/>
      <c r="BI114" s="98" t="s">
        <v>80</v>
      </c>
      <c r="BJ114" s="98"/>
      <c r="BK114" s="99">
        <f>SUM(BI113:BK113)</f>
        <v>39615.03</v>
      </c>
      <c r="BL114" s="52"/>
      <c r="BM114" s="793"/>
      <c r="BN114" s="794" t="s">
        <v>81</v>
      </c>
      <c r="BO114" s="786"/>
      <c r="BP114" s="787">
        <f>SUM(BN113:BP113)</f>
        <v>7462239.5800999999</v>
      </c>
      <c r="BQ114" s="52"/>
      <c r="BR114" s="102"/>
      <c r="BS114" s="103"/>
      <c r="BT114" s="104" t="s">
        <v>80</v>
      </c>
      <c r="BU114" s="104"/>
      <c r="BV114" s="105">
        <v>29366</v>
      </c>
      <c r="BX114" s="793"/>
      <c r="BY114" s="794" t="s">
        <v>81</v>
      </c>
      <c r="BZ114" s="786"/>
      <c r="CA114" s="787">
        <f>SUM(BY113:CA113)</f>
        <v>5575558.5600000005</v>
      </c>
      <c r="CC114" s="96"/>
      <c r="CD114" s="97"/>
      <c r="CE114" s="98" t="s">
        <v>80</v>
      </c>
      <c r="CF114" s="98"/>
      <c r="CG114" s="99">
        <v>31399</v>
      </c>
      <c r="CH114" s="52"/>
      <c r="CI114" s="793"/>
      <c r="CJ114" s="794" t="s">
        <v>81</v>
      </c>
      <c r="CK114" s="786"/>
      <c r="CL114" s="787">
        <f>SUM(CJ113:CL113)</f>
        <v>5983552.1100000013</v>
      </c>
      <c r="CN114" s="96"/>
      <c r="CO114" s="97"/>
      <c r="CP114" s="98" t="s">
        <v>80</v>
      </c>
      <c r="CQ114" s="98"/>
      <c r="CR114" s="99">
        <f>SUM(CP113:CR113)</f>
        <v>28637.040000000001</v>
      </c>
      <c r="CT114" s="793"/>
      <c r="CU114" s="794" t="s">
        <v>81</v>
      </c>
      <c r="CV114" s="786"/>
      <c r="CW114" s="787">
        <f>SUM(CU113:CW113)</f>
        <v>5524371.0204000007</v>
      </c>
      <c r="CY114" s="82" t="s">
        <v>81</v>
      </c>
      <c r="CZ114" s="82"/>
      <c r="DA114" s="82">
        <v>5983552</v>
      </c>
      <c r="DC114" s="96"/>
      <c r="DD114" s="97"/>
      <c r="DE114" s="98" t="s">
        <v>80</v>
      </c>
      <c r="DF114" s="98"/>
      <c r="DG114" s="99">
        <f>SUM(DE113:DG113)</f>
        <v>31163</v>
      </c>
      <c r="DI114" s="793"/>
      <c r="DJ114" s="794" t="s">
        <v>81</v>
      </c>
      <c r="DK114" s="786"/>
      <c r="DL114" s="787">
        <f>SUM(DJ113:DL113)</f>
        <v>6001745.2300000004</v>
      </c>
      <c r="DN114" s="96"/>
      <c r="DO114" s="97"/>
      <c r="DP114" s="98" t="s">
        <v>80</v>
      </c>
      <c r="DQ114" s="98"/>
      <c r="DR114" s="99">
        <v>34320.979999999996</v>
      </c>
      <c r="DT114" s="793"/>
      <c r="DU114" s="794" t="s">
        <v>81</v>
      </c>
      <c r="DV114" s="786"/>
      <c r="DW114" s="787">
        <f>SUM(DU113:DW113)</f>
        <v>6717316.2794000003</v>
      </c>
      <c r="DY114" s="96"/>
      <c r="DZ114" s="97"/>
      <c r="EA114" s="98" t="s">
        <v>80</v>
      </c>
      <c r="EB114" s="98"/>
      <c r="EC114" s="99">
        <f>SUM(EA113:EC113)</f>
        <v>36813.040000000001</v>
      </c>
      <c r="EE114" s="793"/>
      <c r="EF114" s="794" t="s">
        <v>81</v>
      </c>
      <c r="EG114" s="786"/>
      <c r="EH114" s="787">
        <f>SUM(EF113:EH113)</f>
        <v>7005425.9112</v>
      </c>
    </row>
    <row r="115" spans="1:138" ht="16.5" thickBot="1" x14ac:dyDescent="0.35">
      <c r="J115" s="106"/>
      <c r="K115" s="106"/>
      <c r="L115" s="106"/>
      <c r="M115" s="106"/>
      <c r="U115" s="106"/>
      <c r="V115" s="106"/>
      <c r="W115" s="106"/>
      <c r="X115" s="106"/>
      <c r="Y115" s="106"/>
      <c r="AE115" s="106"/>
      <c r="AF115" s="106"/>
      <c r="AG115" s="106"/>
      <c r="AH115" s="106"/>
      <c r="AI115" s="106"/>
      <c r="AQ115" s="106"/>
      <c r="AR115" s="106"/>
      <c r="AS115" s="106"/>
      <c r="AT115" s="106"/>
      <c r="BB115" s="106"/>
      <c r="BC115" s="106"/>
      <c r="BD115" s="106"/>
      <c r="BE115" s="106"/>
      <c r="BL115" s="52"/>
      <c r="BM115" s="106"/>
      <c r="BN115" s="106"/>
      <c r="BO115" s="106"/>
      <c r="BP115" s="106"/>
      <c r="BQ115" s="52"/>
      <c r="BX115" s="106"/>
      <c r="BY115" s="106"/>
      <c r="BZ115" s="106"/>
      <c r="CA115" s="106"/>
      <c r="CH115" s="52"/>
      <c r="CI115" s="106"/>
      <c r="CJ115" s="106"/>
      <c r="CK115" s="106"/>
      <c r="CL115" s="106"/>
      <c r="CT115" s="106"/>
      <c r="CU115" s="106"/>
      <c r="CV115" s="106"/>
      <c r="CW115" s="106"/>
      <c r="CY115" s="109"/>
      <c r="CZ115" s="109"/>
      <c r="DA115" s="109"/>
      <c r="DI115" s="106"/>
      <c r="DJ115" s="106"/>
      <c r="DK115" s="106"/>
      <c r="DL115" s="106"/>
      <c r="DT115" s="106"/>
      <c r="DU115" s="106"/>
      <c r="DV115" s="106"/>
      <c r="DW115" s="106"/>
      <c r="EE115" s="106"/>
      <c r="EF115" s="106"/>
      <c r="EG115" s="106"/>
      <c r="EH115" s="106"/>
    </row>
    <row r="116" spans="1:138" ht="15.75" customHeight="1" x14ac:dyDescent="0.3">
      <c r="A116" s="1432" t="s">
        <v>94</v>
      </c>
      <c r="C116" s="57"/>
      <c r="D116" s="1386" t="s">
        <v>74</v>
      </c>
      <c r="E116" s="1387"/>
      <c r="F116" s="1378" t="s">
        <v>75</v>
      </c>
      <c r="G116" s="1379"/>
      <c r="H116" s="1380"/>
      <c r="I116" s="60"/>
      <c r="J116" s="788"/>
      <c r="K116" s="1381" t="s">
        <v>75</v>
      </c>
      <c r="L116" s="1382"/>
      <c r="M116" s="1383"/>
      <c r="N116" s="57"/>
      <c r="O116" s="1386" t="s">
        <v>74</v>
      </c>
      <c r="P116" s="1387"/>
      <c r="Q116" s="1378" t="s">
        <v>75</v>
      </c>
      <c r="R116" s="1379"/>
      <c r="S116" s="1380"/>
      <c r="T116" s="60"/>
      <c r="U116" s="788"/>
      <c r="V116" s="1381" t="s">
        <v>75</v>
      </c>
      <c r="W116" s="1382"/>
      <c r="X116" s="1383"/>
      <c r="Y116" s="61"/>
      <c r="Z116" s="110" t="s">
        <v>74</v>
      </c>
      <c r="AA116" s="111"/>
      <c r="AB116" s="1378" t="s">
        <v>75</v>
      </c>
      <c r="AC116" s="1379"/>
      <c r="AD116" s="1380"/>
      <c r="AE116" s="61"/>
      <c r="AF116" s="788"/>
      <c r="AG116" s="1381" t="s">
        <v>75</v>
      </c>
      <c r="AH116" s="1382"/>
      <c r="AI116" s="1383"/>
      <c r="AK116" s="110" t="s">
        <v>74</v>
      </c>
      <c r="AL116" s="111"/>
      <c r="AM116" s="1378" t="s">
        <v>75</v>
      </c>
      <c r="AN116" s="1379"/>
      <c r="AO116" s="1380"/>
      <c r="AQ116" s="788"/>
      <c r="AR116" s="1381" t="s">
        <v>75</v>
      </c>
      <c r="AS116" s="1382"/>
      <c r="AT116" s="1383"/>
      <c r="AV116" s="110" t="s">
        <v>74</v>
      </c>
      <c r="AW116" s="111"/>
      <c r="AX116" s="1378" t="s">
        <v>75</v>
      </c>
      <c r="AY116" s="1379"/>
      <c r="AZ116" s="1380"/>
      <c r="BB116" s="788"/>
      <c r="BC116" s="1381" t="s">
        <v>75</v>
      </c>
      <c r="BD116" s="1382"/>
      <c r="BE116" s="1383"/>
      <c r="BG116" s="58" t="s">
        <v>74</v>
      </c>
      <c r="BH116" s="59"/>
      <c r="BI116" s="1378" t="s">
        <v>75</v>
      </c>
      <c r="BJ116" s="1379"/>
      <c r="BK116" s="1380"/>
      <c r="BL116" s="52"/>
      <c r="BM116" s="788"/>
      <c r="BN116" s="1381" t="s">
        <v>75</v>
      </c>
      <c r="BO116" s="1382"/>
      <c r="BP116" s="1383"/>
      <c r="BQ116" s="52"/>
      <c r="BR116" s="1446" t="s">
        <v>74</v>
      </c>
      <c r="BS116" s="1447"/>
      <c r="BT116" s="1441" t="s">
        <v>75</v>
      </c>
      <c r="BU116" s="1442"/>
      <c r="BV116" s="1443"/>
      <c r="BX116" s="788"/>
      <c r="BY116" s="1381" t="s">
        <v>75</v>
      </c>
      <c r="BZ116" s="1382"/>
      <c r="CA116" s="1383"/>
      <c r="CC116" s="58" t="s">
        <v>74</v>
      </c>
      <c r="CD116" s="111"/>
      <c r="CE116" s="1378" t="s">
        <v>75</v>
      </c>
      <c r="CF116" s="1379"/>
      <c r="CG116" s="1380"/>
      <c r="CH116" s="52"/>
      <c r="CI116" s="788"/>
      <c r="CJ116" s="1381" t="s">
        <v>75</v>
      </c>
      <c r="CK116" s="1382"/>
      <c r="CL116" s="1383"/>
      <c r="CN116" s="58" t="s">
        <v>74</v>
      </c>
      <c r="CO116" s="111"/>
      <c r="CP116" s="1378" t="s">
        <v>75</v>
      </c>
      <c r="CQ116" s="1379"/>
      <c r="CR116" s="1380"/>
      <c r="CT116" s="788"/>
      <c r="CU116" s="1381" t="s">
        <v>75</v>
      </c>
      <c r="CV116" s="1382"/>
      <c r="CW116" s="1383"/>
      <c r="CY116" s="82" t="s">
        <v>75</v>
      </c>
      <c r="CZ116" s="82"/>
      <c r="DA116" s="82"/>
      <c r="DC116" s="58" t="s">
        <v>74</v>
      </c>
      <c r="DD116" s="111"/>
      <c r="DE116" s="1378" t="s">
        <v>75</v>
      </c>
      <c r="DF116" s="1379"/>
      <c r="DG116" s="1380"/>
      <c r="DI116" s="788"/>
      <c r="DJ116" s="1381" t="s">
        <v>75</v>
      </c>
      <c r="DK116" s="1382"/>
      <c r="DL116" s="1383"/>
      <c r="DN116" s="58" t="s">
        <v>74</v>
      </c>
      <c r="DO116" s="111"/>
      <c r="DP116" s="1378" t="s">
        <v>75</v>
      </c>
      <c r="DQ116" s="1379"/>
      <c r="DR116" s="1380"/>
      <c r="DT116" s="788"/>
      <c r="DU116" s="1381" t="s">
        <v>75</v>
      </c>
      <c r="DV116" s="1382"/>
      <c r="DW116" s="1383"/>
      <c r="DY116" s="58" t="s">
        <v>74</v>
      </c>
      <c r="DZ116" s="111"/>
      <c r="EA116" s="1378" t="s">
        <v>75</v>
      </c>
      <c r="EB116" s="1379"/>
      <c r="EC116" s="1380"/>
      <c r="EE116" s="788"/>
      <c r="EF116" s="1381" t="s">
        <v>75</v>
      </c>
      <c r="EG116" s="1382"/>
      <c r="EH116" s="1383"/>
    </row>
    <row r="117" spans="1:138" x14ac:dyDescent="0.3">
      <c r="A117" s="1433"/>
      <c r="C117" s="64"/>
      <c r="D117" s="1388" t="s">
        <v>74</v>
      </c>
      <c r="E117" s="1389"/>
      <c r="F117" s="118" t="s">
        <v>76</v>
      </c>
      <c r="G117" s="119" t="s">
        <v>77</v>
      </c>
      <c r="H117" s="120" t="s">
        <v>78</v>
      </c>
      <c r="I117" s="61"/>
      <c r="J117" s="789" t="s">
        <v>74</v>
      </c>
      <c r="K117" s="790" t="s">
        <v>76</v>
      </c>
      <c r="L117" s="791" t="s">
        <v>77</v>
      </c>
      <c r="M117" s="792" t="s">
        <v>78</v>
      </c>
      <c r="N117" s="64"/>
      <c r="O117" s="1388" t="s">
        <v>74</v>
      </c>
      <c r="P117" s="1389"/>
      <c r="Q117" s="118" t="s">
        <v>76</v>
      </c>
      <c r="R117" s="119" t="s">
        <v>77</v>
      </c>
      <c r="S117" s="120" t="s">
        <v>78</v>
      </c>
      <c r="T117" s="61"/>
      <c r="U117" s="789" t="s">
        <v>74</v>
      </c>
      <c r="V117" s="790" t="s">
        <v>76</v>
      </c>
      <c r="W117" s="791" t="s">
        <v>77</v>
      </c>
      <c r="X117" s="792" t="s">
        <v>78</v>
      </c>
      <c r="Y117" s="61"/>
      <c r="Z117" s="114" t="s">
        <v>74</v>
      </c>
      <c r="AA117" s="115"/>
      <c r="AB117" s="118" t="s">
        <v>76</v>
      </c>
      <c r="AC117" s="119" t="s">
        <v>77</v>
      </c>
      <c r="AD117" s="120" t="s">
        <v>78</v>
      </c>
      <c r="AE117" s="61"/>
      <c r="AF117" s="789" t="s">
        <v>74</v>
      </c>
      <c r="AG117" s="790" t="s">
        <v>76</v>
      </c>
      <c r="AH117" s="791" t="s">
        <v>77</v>
      </c>
      <c r="AI117" s="792" t="s">
        <v>78</v>
      </c>
      <c r="AK117" s="114" t="s">
        <v>74</v>
      </c>
      <c r="AL117" s="115"/>
      <c r="AM117" s="118" t="s">
        <v>76</v>
      </c>
      <c r="AN117" s="119" t="s">
        <v>77</v>
      </c>
      <c r="AO117" s="120" t="s">
        <v>78</v>
      </c>
      <c r="AQ117" s="789" t="s">
        <v>74</v>
      </c>
      <c r="AR117" s="790" t="s">
        <v>76</v>
      </c>
      <c r="AS117" s="791" t="s">
        <v>77</v>
      </c>
      <c r="AT117" s="792" t="s">
        <v>78</v>
      </c>
      <c r="AV117" s="114" t="s">
        <v>74</v>
      </c>
      <c r="AW117" s="115"/>
      <c r="AX117" s="118" t="s">
        <v>76</v>
      </c>
      <c r="AY117" s="119" t="s">
        <v>77</v>
      </c>
      <c r="AZ117" s="120" t="s">
        <v>78</v>
      </c>
      <c r="BB117" s="789" t="s">
        <v>74</v>
      </c>
      <c r="BC117" s="790" t="s">
        <v>76</v>
      </c>
      <c r="BD117" s="791" t="s">
        <v>77</v>
      </c>
      <c r="BE117" s="792" t="s">
        <v>78</v>
      </c>
      <c r="BG117" s="65" t="s">
        <v>74</v>
      </c>
      <c r="BH117" s="66"/>
      <c r="BI117" s="118" t="s">
        <v>76</v>
      </c>
      <c r="BJ117" s="119" t="s">
        <v>77</v>
      </c>
      <c r="BK117" s="120" t="s">
        <v>78</v>
      </c>
      <c r="BL117" s="52"/>
      <c r="BM117" s="789" t="s">
        <v>74</v>
      </c>
      <c r="BN117" s="790" t="s">
        <v>76</v>
      </c>
      <c r="BO117" s="791" t="s">
        <v>77</v>
      </c>
      <c r="BP117" s="792" t="s">
        <v>78</v>
      </c>
      <c r="BQ117" s="52"/>
      <c r="BR117" s="1448" t="s">
        <v>74</v>
      </c>
      <c r="BS117" s="1449"/>
      <c r="BT117" s="121" t="s">
        <v>76</v>
      </c>
      <c r="BU117" s="122" t="s">
        <v>77</v>
      </c>
      <c r="BV117" s="123" t="s">
        <v>78</v>
      </c>
      <c r="BX117" s="789" t="s">
        <v>74</v>
      </c>
      <c r="BY117" s="790" t="s">
        <v>76</v>
      </c>
      <c r="BZ117" s="791" t="s">
        <v>77</v>
      </c>
      <c r="CA117" s="792" t="s">
        <v>78</v>
      </c>
      <c r="CC117" s="65" t="s">
        <v>74</v>
      </c>
      <c r="CD117" s="115"/>
      <c r="CE117" s="118" t="s">
        <v>76</v>
      </c>
      <c r="CF117" s="119" t="s">
        <v>77</v>
      </c>
      <c r="CG117" s="120" t="s">
        <v>78</v>
      </c>
      <c r="CH117" s="52"/>
      <c r="CI117" s="789" t="s">
        <v>74</v>
      </c>
      <c r="CJ117" s="790" t="s">
        <v>76</v>
      </c>
      <c r="CK117" s="791" t="s">
        <v>77</v>
      </c>
      <c r="CL117" s="792" t="s">
        <v>78</v>
      </c>
      <c r="CN117" s="65" t="s">
        <v>74</v>
      </c>
      <c r="CO117" s="115"/>
      <c r="CP117" s="118" t="s">
        <v>76</v>
      </c>
      <c r="CQ117" s="119" t="s">
        <v>77</v>
      </c>
      <c r="CR117" s="120" t="s">
        <v>78</v>
      </c>
      <c r="CT117" s="789" t="s">
        <v>74</v>
      </c>
      <c r="CU117" s="790" t="s">
        <v>76</v>
      </c>
      <c r="CV117" s="791" t="s">
        <v>77</v>
      </c>
      <c r="CW117" s="792" t="s">
        <v>78</v>
      </c>
      <c r="CY117" s="82" t="s">
        <v>76</v>
      </c>
      <c r="CZ117" s="82" t="s">
        <v>77</v>
      </c>
      <c r="DA117" s="82" t="s">
        <v>78</v>
      </c>
      <c r="DC117" s="65" t="s">
        <v>74</v>
      </c>
      <c r="DD117" s="115"/>
      <c r="DE117" s="118" t="s">
        <v>76</v>
      </c>
      <c r="DF117" s="119" t="s">
        <v>77</v>
      </c>
      <c r="DG117" s="120" t="s">
        <v>78</v>
      </c>
      <c r="DI117" s="789" t="s">
        <v>74</v>
      </c>
      <c r="DJ117" s="790" t="s">
        <v>76</v>
      </c>
      <c r="DK117" s="791" t="s">
        <v>77</v>
      </c>
      <c r="DL117" s="792" t="s">
        <v>78</v>
      </c>
      <c r="DN117" s="65" t="s">
        <v>74</v>
      </c>
      <c r="DO117" s="115"/>
      <c r="DP117" s="118" t="s">
        <v>76</v>
      </c>
      <c r="DQ117" s="119" t="s">
        <v>77</v>
      </c>
      <c r="DR117" s="120" t="s">
        <v>78</v>
      </c>
      <c r="DT117" s="789" t="s">
        <v>74</v>
      </c>
      <c r="DU117" s="790" t="s">
        <v>76</v>
      </c>
      <c r="DV117" s="791" t="s">
        <v>77</v>
      </c>
      <c r="DW117" s="792" t="s">
        <v>78</v>
      </c>
      <c r="DY117" s="65" t="s">
        <v>74</v>
      </c>
      <c r="DZ117" s="115"/>
      <c r="EA117" s="118" t="s">
        <v>76</v>
      </c>
      <c r="EB117" s="119" t="s">
        <v>77</v>
      </c>
      <c r="EC117" s="120" t="s">
        <v>78</v>
      </c>
      <c r="EE117" s="789" t="s">
        <v>74</v>
      </c>
      <c r="EF117" s="790" t="s">
        <v>76</v>
      </c>
      <c r="EG117" s="791" t="s">
        <v>77</v>
      </c>
      <c r="EH117" s="792" t="s">
        <v>78</v>
      </c>
    </row>
    <row r="118" spans="1:138" x14ac:dyDescent="0.3">
      <c r="A118" s="1433"/>
      <c r="C118" s="75"/>
      <c r="D118" s="124">
        <v>1</v>
      </c>
      <c r="E118" s="87" t="s">
        <v>79</v>
      </c>
      <c r="F118" s="220">
        <v>9163.01</v>
      </c>
      <c r="G118" s="220">
        <v>0</v>
      </c>
      <c r="H118" s="221">
        <v>0</v>
      </c>
      <c r="I118" s="80"/>
      <c r="J118" s="81">
        <v>1</v>
      </c>
      <c r="K118" s="784">
        <f>(F118*'8-Matrices'!$D$8)+('6a-EOCSCH_WtCalc'!F118*'8-Matrices'!$F$12)</f>
        <v>1408079.7467</v>
      </c>
      <c r="L118" s="784">
        <f>(G118*'8-Matrices'!$E$8)+('6a-EOCSCH_WtCalc'!G118*'8-Matrices'!$F$12)</f>
        <v>0</v>
      </c>
      <c r="M118" s="785">
        <f>(H118*'8-Matrices'!$F$8)+('6a-EOCSCH_WtCalc'!H118*'8-Matrices'!$F$12)</f>
        <v>0</v>
      </c>
      <c r="N118" s="75"/>
      <c r="O118" s="124">
        <v>1</v>
      </c>
      <c r="P118" s="87" t="s">
        <v>79</v>
      </c>
      <c r="Q118" s="78">
        <v>9230</v>
      </c>
      <c r="R118" s="78">
        <v>0</v>
      </c>
      <c r="S118" s="79">
        <v>0</v>
      </c>
      <c r="T118" s="80"/>
      <c r="U118" s="81">
        <v>1</v>
      </c>
      <c r="V118" s="784">
        <f>(Q118*'8-Matrices'!$D$8)+('6a-EOCSCH_WtCalc'!Q118*'8-Matrices'!$F$12)</f>
        <v>1418374.0999999999</v>
      </c>
      <c r="W118" s="784">
        <f>(R118*'8-Matrices'!$E$8)+('6a-EOCSCH_WtCalc'!R118*'8-Matrices'!$F$12)</f>
        <v>0</v>
      </c>
      <c r="X118" s="785">
        <f>(S118*'8-Matrices'!$F$8)+('6a-EOCSCH_WtCalc'!S118*'8-Matrices'!$F$12)</f>
        <v>0</v>
      </c>
      <c r="Y118" s="83"/>
      <c r="Z118" s="124">
        <v>1</v>
      </c>
      <c r="AA118" s="87" t="s">
        <v>79</v>
      </c>
      <c r="AB118" s="78">
        <v>9294.0300000000007</v>
      </c>
      <c r="AC118" s="78">
        <v>0</v>
      </c>
      <c r="AD118" s="79">
        <v>0</v>
      </c>
      <c r="AE118" s="83"/>
      <c r="AF118" s="81">
        <v>1</v>
      </c>
      <c r="AG118" s="784">
        <f>(AB118*'8-Matrices'!$D$8)+('6a-EOCSCH_WtCalc'!AB118*'8-Matrices'!$F$12)</f>
        <v>1428213.5901000001</v>
      </c>
      <c r="AH118" s="784">
        <f>(AC118*'8-Matrices'!$E$8)+('6a-EOCSCH_WtCalc'!AC118*'8-Matrices'!$F$12)</f>
        <v>0</v>
      </c>
      <c r="AI118" s="785">
        <f>(AD118*'8-Matrices'!$F$8)+('6a-EOCSCH_WtCalc'!AD118*'8-Matrices'!$F$12)</f>
        <v>0</v>
      </c>
      <c r="AK118" s="124">
        <v>1</v>
      </c>
      <c r="AL118" s="87" t="s">
        <v>79</v>
      </c>
      <c r="AM118" s="78">
        <v>10097</v>
      </c>
      <c r="AN118" s="78">
        <v>0</v>
      </c>
      <c r="AO118" s="79">
        <v>0</v>
      </c>
      <c r="AQ118" s="81">
        <v>1</v>
      </c>
      <c r="AR118" s="784">
        <f>(AM118*'8-Matrices'!$D$8)+('6a-EOCSCH_WtCalc'!AM118*'8-Matrices'!$F$12)</f>
        <v>1551605.99</v>
      </c>
      <c r="AS118" s="784">
        <f>(AN118*'8-Matrices'!$E$8)+('6a-EOCSCH_WtCalc'!AN118*'8-Matrices'!$F$12)</f>
        <v>0</v>
      </c>
      <c r="AT118" s="785">
        <f>(AO118*'8-Matrices'!$F$8)+('6a-EOCSCH_WtCalc'!AO118*'8-Matrices'!$F$12)</f>
        <v>0</v>
      </c>
      <c r="AV118" s="124">
        <v>1</v>
      </c>
      <c r="AW118" s="87" t="s">
        <v>79</v>
      </c>
      <c r="AX118" s="78">
        <v>9630.0400000000009</v>
      </c>
      <c r="AY118" s="78"/>
      <c r="AZ118" s="78">
        <v>0</v>
      </c>
      <c r="BB118" s="81">
        <v>1</v>
      </c>
      <c r="BC118" s="784">
        <f>(AX118*'8-Matrices'!$D$8)+('6a-EOCSCH_WtCalc'!AX118*'8-Matrices'!$F$12)</f>
        <v>1479848.2468000003</v>
      </c>
      <c r="BD118" s="784">
        <f>(AY118*'8-Matrices'!$E$8)+('6a-EOCSCH_WtCalc'!AY118*'8-Matrices'!$F$12)</f>
        <v>0</v>
      </c>
      <c r="BE118" s="785">
        <f>(AZ118*'8-Matrices'!$F$8)+('6a-EOCSCH_WtCalc'!AZ118*'8-Matrices'!$F$12)</f>
        <v>0</v>
      </c>
      <c r="BG118" s="124">
        <v>1</v>
      </c>
      <c r="BH118" s="87" t="s">
        <v>79</v>
      </c>
      <c r="BI118" s="78">
        <v>9484</v>
      </c>
      <c r="BJ118" s="78"/>
      <c r="BK118" s="78">
        <v>0</v>
      </c>
      <c r="BL118" s="52"/>
      <c r="BM118" s="81">
        <v>1</v>
      </c>
      <c r="BN118" s="784">
        <f>(BI118*'8-Matrices'!$D$8)+('6a-EOCSCH_WtCalc'!BI118*'8-Matrices'!$F$12)</f>
        <v>1457406.28</v>
      </c>
      <c r="BO118" s="784">
        <f>(BJ118*'8-Matrices'!$E$8)+('6a-EOCSCH_WtCalc'!BJ118*'8-Matrices'!$F$12)</f>
        <v>0</v>
      </c>
      <c r="BP118" s="785">
        <f>(BK118*'8-Matrices'!$F$8)+('6a-EOCSCH_WtCalc'!BK118*'8-Matrices'!$F$12)</f>
        <v>0</v>
      </c>
      <c r="BQ118" s="52"/>
      <c r="BR118" s="125">
        <v>1</v>
      </c>
      <c r="BS118" s="88" t="s">
        <v>79</v>
      </c>
      <c r="BT118" s="86">
        <v>6581</v>
      </c>
      <c r="BU118" s="86"/>
      <c r="BV118" s="86">
        <v>0</v>
      </c>
      <c r="BX118" s="81">
        <v>1</v>
      </c>
      <c r="BY118" s="784">
        <f>(BT118*'8-Matrices'!$D$8)+('6a-EOCSCH_WtCalc'!BT118*'8-Matrices'!$F$12)</f>
        <v>1011302.27</v>
      </c>
      <c r="BZ118" s="784">
        <f>(BU118*'8-Matrices'!$E$8)+('6a-EOCSCH_WtCalc'!BU118*'8-Matrices'!$F$12)</f>
        <v>0</v>
      </c>
      <c r="CA118" s="785">
        <f>(BV118*'8-Matrices'!$F$8)+('6a-EOCSCH_WtCalc'!BV118*'8-Matrices'!$F$12)</f>
        <v>0</v>
      </c>
      <c r="CC118" s="124">
        <v>1</v>
      </c>
      <c r="CD118" s="87" t="s">
        <v>79</v>
      </c>
      <c r="CE118" s="78">
        <v>8960</v>
      </c>
      <c r="CF118" s="78"/>
      <c r="CG118" s="78">
        <v>0</v>
      </c>
      <c r="CH118" s="52"/>
      <c r="CI118" s="81">
        <v>1</v>
      </c>
      <c r="CJ118" s="784">
        <f>(CE118*'8-Matrices'!$D$8)+('6a-EOCSCH_WtCalc'!CE118*'8-Matrices'!$F$12)</f>
        <v>1376883.2000000002</v>
      </c>
      <c r="CK118" s="784">
        <f>(CF118*'8-Matrices'!$E$8)+('6a-EOCSCH_WtCalc'!CF118*'8-Matrices'!$F$12)</f>
        <v>0</v>
      </c>
      <c r="CL118" s="785">
        <f>(CG118*'8-Matrices'!$F$8)+('6a-EOCSCH_WtCalc'!CG118*'8-Matrices'!$F$12)</f>
        <v>0</v>
      </c>
      <c r="CN118" s="124">
        <v>1</v>
      </c>
      <c r="CO118" s="87" t="s">
        <v>79</v>
      </c>
      <c r="CP118" s="78">
        <v>8524</v>
      </c>
      <c r="CQ118" s="78">
        <v>0</v>
      </c>
      <c r="CR118" s="78">
        <v>0</v>
      </c>
      <c r="CT118" s="81">
        <v>1</v>
      </c>
      <c r="CU118" s="784">
        <f>(CP118*'8-Matrices'!$D$8)+('6a-EOCSCH_WtCalc'!CP118*'8-Matrices'!$F$12)</f>
        <v>1309883.0799999998</v>
      </c>
      <c r="CV118" s="784">
        <f>(CQ118*'8-Matrices'!$E$8)+('6a-EOCSCH_WtCalc'!CQ118*'8-Matrices'!$F$12)</f>
        <v>0</v>
      </c>
      <c r="CW118" s="785">
        <f>(CR118*'8-Matrices'!$F$8)+('6a-EOCSCH_WtCalc'!CR118*'8-Matrices'!$F$12)</f>
        <v>0</v>
      </c>
      <c r="CY118" s="82">
        <v>1376883</v>
      </c>
      <c r="CZ118" s="82">
        <v>0</v>
      </c>
      <c r="DA118" s="82">
        <v>0</v>
      </c>
      <c r="DC118" s="124">
        <v>1</v>
      </c>
      <c r="DD118" s="87" t="s">
        <v>79</v>
      </c>
      <c r="DE118" s="78">
        <v>8027</v>
      </c>
      <c r="DF118" s="78">
        <v>0</v>
      </c>
      <c r="DG118" s="78">
        <v>0</v>
      </c>
      <c r="DI118" s="81">
        <v>1</v>
      </c>
      <c r="DJ118" s="784">
        <f>(DE118*'8-Matrices'!$D$8)+('6a-EOCSCH_WtCalc'!DE118*'8-Matrices'!$F$12)</f>
        <v>1233509.0899999999</v>
      </c>
      <c r="DK118" s="784">
        <f>(DF118*'8-Matrices'!$E$8)+('6a-EOCSCH_WtCalc'!DF118*'8-Matrices'!$F$12)</f>
        <v>0</v>
      </c>
      <c r="DL118" s="785">
        <f>(DG118*'8-Matrices'!$F$8)+('6a-EOCSCH_WtCalc'!DG118*'8-Matrices'!$F$12)</f>
        <v>0</v>
      </c>
      <c r="DN118" s="124">
        <v>1</v>
      </c>
      <c r="DO118" s="87" t="s">
        <v>79</v>
      </c>
      <c r="DP118" s="78">
        <v>8436</v>
      </c>
      <c r="DQ118" s="78">
        <v>0</v>
      </c>
      <c r="DR118" s="78">
        <v>0</v>
      </c>
      <c r="DT118" s="81">
        <v>1</v>
      </c>
      <c r="DU118" s="784">
        <f>(DP118*'8-Matrices'!$D$8)+('6a-EOCSCH_WtCalc'!DP118*'8-Matrices'!$F$12)</f>
        <v>1296360.1199999999</v>
      </c>
      <c r="DV118" s="784">
        <f>(DQ118*'8-Matrices'!$E$8)+('6a-EOCSCH_WtCalc'!DQ118*'8-Matrices'!$F$12)</f>
        <v>0</v>
      </c>
      <c r="DW118" s="785">
        <f>(DR118*'8-Matrices'!$F$8)+('6a-EOCSCH_WtCalc'!DR118*'8-Matrices'!$F$12)</f>
        <v>0</v>
      </c>
      <c r="DY118" s="124">
        <v>1</v>
      </c>
      <c r="DZ118" s="87" t="s">
        <v>79</v>
      </c>
      <c r="EA118" s="78">
        <f>'7a-EOCSCH_RawData'!$E$44</f>
        <v>7805</v>
      </c>
      <c r="EB118" s="78">
        <f>'7a-EOCSCH_RawData'!$F$44</f>
        <v>0</v>
      </c>
      <c r="EC118" s="78">
        <f>'7a-EOCSCH_RawData'!$G$44</f>
        <v>0</v>
      </c>
      <c r="EE118" s="81">
        <v>1</v>
      </c>
      <c r="EF118" s="784">
        <f>(EA118*'8-Matrices'!$D$8)+('6a-EOCSCH_WtCalc'!EA118*'8-Matrices'!$F$12)</f>
        <v>1199394.3500000001</v>
      </c>
      <c r="EG118" s="784">
        <f>(EB118*'8-Matrices'!$E$8)+('6a-EOCSCH_WtCalc'!EB118*'8-Matrices'!$F$12)</f>
        <v>0</v>
      </c>
      <c r="EH118" s="785">
        <f>(EC118*'8-Matrices'!$F$8)+('6a-EOCSCH_WtCalc'!EC118*'8-Matrices'!$F$12)</f>
        <v>0</v>
      </c>
    </row>
    <row r="119" spans="1:138" x14ac:dyDescent="0.3">
      <c r="A119" s="1433"/>
      <c r="C119" s="75"/>
      <c r="D119" s="124">
        <v>2</v>
      </c>
      <c r="E119" s="87" t="s">
        <v>79</v>
      </c>
      <c r="F119" s="220">
        <v>1442</v>
      </c>
      <c r="G119" s="220">
        <v>0</v>
      </c>
      <c r="H119" s="221">
        <v>0</v>
      </c>
      <c r="I119" s="80"/>
      <c r="J119" s="81">
        <v>2</v>
      </c>
      <c r="K119" s="784">
        <f>(F119*'8-Matrices'!$D$9)+('6a-EOCSCH_WtCalc'!F119*'8-Matrices'!$F$12)</f>
        <v>316562.25999999995</v>
      </c>
      <c r="L119" s="784">
        <f>(G119*'8-Matrices'!$E$9)+('6a-EOCSCH_WtCalc'!G119*'8-Matrices'!$F$12)</f>
        <v>0</v>
      </c>
      <c r="M119" s="785">
        <f>(H119*'8-Matrices'!$F$9)+('6a-EOCSCH_WtCalc'!H119*'8-Matrices'!$F$12)</f>
        <v>0</v>
      </c>
      <c r="N119" s="75"/>
      <c r="O119" s="124">
        <v>2</v>
      </c>
      <c r="P119" s="87" t="s">
        <v>79</v>
      </c>
      <c r="Q119" s="78">
        <v>1633</v>
      </c>
      <c r="R119" s="78">
        <v>0</v>
      </c>
      <c r="S119" s="79">
        <v>0</v>
      </c>
      <c r="T119" s="80"/>
      <c r="U119" s="81">
        <v>2</v>
      </c>
      <c r="V119" s="784">
        <f>(Q119*'8-Matrices'!$D$9)+('6a-EOCSCH_WtCalc'!Q119*'8-Matrices'!$F$12)</f>
        <v>358492.49</v>
      </c>
      <c r="W119" s="784">
        <f>(R119*'8-Matrices'!$E$9)+('6a-EOCSCH_WtCalc'!R119*'8-Matrices'!$F$12)</f>
        <v>0</v>
      </c>
      <c r="X119" s="785">
        <f>(S119*'8-Matrices'!$F$9)+('6a-EOCSCH_WtCalc'!S119*'8-Matrices'!$F$12)</f>
        <v>0</v>
      </c>
      <c r="Y119" s="83"/>
      <c r="Z119" s="124">
        <v>2</v>
      </c>
      <c r="AA119" s="87" t="s">
        <v>79</v>
      </c>
      <c r="AB119" s="78">
        <v>1684</v>
      </c>
      <c r="AC119" s="78">
        <v>0</v>
      </c>
      <c r="AD119" s="79">
        <v>0</v>
      </c>
      <c r="AE119" s="83"/>
      <c r="AF119" s="81">
        <v>2</v>
      </c>
      <c r="AG119" s="784">
        <f>(AB119*'8-Matrices'!$D$9)+('6a-EOCSCH_WtCalc'!AB119*'8-Matrices'!$F$12)</f>
        <v>369688.51999999996</v>
      </c>
      <c r="AH119" s="784">
        <f>(AC119*'8-Matrices'!$E$9)+('6a-EOCSCH_WtCalc'!AC119*'8-Matrices'!$F$12)</f>
        <v>0</v>
      </c>
      <c r="AI119" s="785">
        <f>(AD119*'8-Matrices'!$F$9)+('6a-EOCSCH_WtCalc'!AD119*'8-Matrices'!$F$12)</f>
        <v>0</v>
      </c>
      <c r="AK119" s="124">
        <v>2</v>
      </c>
      <c r="AL119" s="87" t="s">
        <v>79</v>
      </c>
      <c r="AM119" s="78">
        <v>1776</v>
      </c>
      <c r="AN119" s="78">
        <v>0</v>
      </c>
      <c r="AO119" s="79">
        <v>0</v>
      </c>
      <c r="AQ119" s="81">
        <v>2</v>
      </c>
      <c r="AR119" s="784">
        <f>(AM119*'8-Matrices'!$D$9)+('6a-EOCSCH_WtCalc'!AM119*'8-Matrices'!$F$12)</f>
        <v>389885.27999999997</v>
      </c>
      <c r="AS119" s="784">
        <f>(AN119*'8-Matrices'!$E$9)+('6a-EOCSCH_WtCalc'!AN119*'8-Matrices'!$F$12)</f>
        <v>0</v>
      </c>
      <c r="AT119" s="785">
        <f>(AO119*'8-Matrices'!$F$9)+('6a-EOCSCH_WtCalc'!AO119*'8-Matrices'!$F$12)</f>
        <v>0</v>
      </c>
      <c r="AV119" s="124">
        <v>2</v>
      </c>
      <c r="AW119" s="87" t="s">
        <v>79</v>
      </c>
      <c r="AX119" s="78">
        <v>1629</v>
      </c>
      <c r="AY119" s="78"/>
      <c r="AZ119" s="78">
        <v>0</v>
      </c>
      <c r="BB119" s="81">
        <v>2</v>
      </c>
      <c r="BC119" s="784">
        <f>(AX119*'8-Matrices'!$D$9)+('6a-EOCSCH_WtCalc'!AX119*'8-Matrices'!$F$12)</f>
        <v>357614.37</v>
      </c>
      <c r="BD119" s="784">
        <f>(AY119*'8-Matrices'!$E$9)+('6a-EOCSCH_WtCalc'!AY119*'8-Matrices'!$F$12)</f>
        <v>0</v>
      </c>
      <c r="BE119" s="785">
        <f>(AZ119*'8-Matrices'!$F$9)+('6a-EOCSCH_WtCalc'!AZ119*'8-Matrices'!$F$12)</f>
        <v>0</v>
      </c>
      <c r="BG119" s="124">
        <v>2</v>
      </c>
      <c r="BH119" s="87" t="s">
        <v>79</v>
      </c>
      <c r="BI119" s="78">
        <v>1588</v>
      </c>
      <c r="BJ119" s="78"/>
      <c r="BK119" s="78">
        <v>0</v>
      </c>
      <c r="BL119" s="52"/>
      <c r="BM119" s="81">
        <v>2</v>
      </c>
      <c r="BN119" s="784">
        <f>(BI119*'8-Matrices'!$D$9)+('6a-EOCSCH_WtCalc'!BI119*'8-Matrices'!$F$12)</f>
        <v>348613.63999999996</v>
      </c>
      <c r="BO119" s="784">
        <f>(BJ119*'8-Matrices'!$E$9)+('6a-EOCSCH_WtCalc'!BJ119*'8-Matrices'!$F$12)</f>
        <v>0</v>
      </c>
      <c r="BP119" s="785">
        <f>(BK119*'8-Matrices'!$F$9)+('6a-EOCSCH_WtCalc'!BK119*'8-Matrices'!$F$12)</f>
        <v>0</v>
      </c>
      <c r="BQ119" s="52"/>
      <c r="BR119" s="125">
        <v>2</v>
      </c>
      <c r="BS119" s="88" t="s">
        <v>79</v>
      </c>
      <c r="BT119" s="86">
        <v>1108</v>
      </c>
      <c r="BU119" s="86"/>
      <c r="BV119" s="86">
        <v>0</v>
      </c>
      <c r="BX119" s="81">
        <v>2</v>
      </c>
      <c r="BY119" s="784">
        <f>(BT119*'8-Matrices'!$D$9)+('6a-EOCSCH_WtCalc'!BT119*'8-Matrices'!$F$12)</f>
        <v>243239.24</v>
      </c>
      <c r="BZ119" s="784">
        <f>(BU119*'8-Matrices'!$E$9)+('6a-EOCSCH_WtCalc'!BU119*'8-Matrices'!$F$12)</f>
        <v>0</v>
      </c>
      <c r="CA119" s="785">
        <f>(BV119*'8-Matrices'!$F$9)+('6a-EOCSCH_WtCalc'!BV119*'8-Matrices'!$F$12)</f>
        <v>0</v>
      </c>
      <c r="CC119" s="124">
        <v>2</v>
      </c>
      <c r="CD119" s="87" t="s">
        <v>79</v>
      </c>
      <c r="CE119" s="78">
        <v>1478</v>
      </c>
      <c r="CF119" s="78"/>
      <c r="CG119" s="78">
        <v>0</v>
      </c>
      <c r="CH119" s="52"/>
      <c r="CI119" s="81">
        <v>2</v>
      </c>
      <c r="CJ119" s="784">
        <f>(CE119*'8-Matrices'!$D$9)+('6a-EOCSCH_WtCalc'!CE119*'8-Matrices'!$F$12)</f>
        <v>324465.33999999997</v>
      </c>
      <c r="CK119" s="784">
        <f>(CF119*'8-Matrices'!$E$9)+('6a-EOCSCH_WtCalc'!CF119*'8-Matrices'!$F$12)</f>
        <v>0</v>
      </c>
      <c r="CL119" s="785">
        <f>(CG119*'8-Matrices'!$F$9)+('6a-EOCSCH_WtCalc'!CG119*'8-Matrices'!$F$12)</f>
        <v>0</v>
      </c>
      <c r="CN119" s="124">
        <v>2</v>
      </c>
      <c r="CO119" s="87" t="s">
        <v>79</v>
      </c>
      <c r="CP119" s="78">
        <v>1743</v>
      </c>
      <c r="CQ119" s="78">
        <v>0</v>
      </c>
      <c r="CR119" s="78">
        <v>0</v>
      </c>
      <c r="CT119" s="81">
        <v>2</v>
      </c>
      <c r="CU119" s="784">
        <f>(CP119*'8-Matrices'!$D$9)+('6a-EOCSCH_WtCalc'!CP119*'8-Matrices'!$F$12)</f>
        <v>382640.79</v>
      </c>
      <c r="CV119" s="784">
        <f>(CQ119*'8-Matrices'!$E$9)+('6a-EOCSCH_WtCalc'!CQ119*'8-Matrices'!$F$12)</f>
        <v>0</v>
      </c>
      <c r="CW119" s="785">
        <f>(CR119*'8-Matrices'!$F$9)+('6a-EOCSCH_WtCalc'!CR119*'8-Matrices'!$F$12)</f>
        <v>0</v>
      </c>
      <c r="CY119" s="82">
        <v>324465</v>
      </c>
      <c r="CZ119" s="82">
        <v>0</v>
      </c>
      <c r="DA119" s="82">
        <v>0</v>
      </c>
      <c r="DC119" s="124">
        <v>2</v>
      </c>
      <c r="DD119" s="87" t="s">
        <v>79</v>
      </c>
      <c r="DE119" s="78">
        <v>2147</v>
      </c>
      <c r="DF119" s="78">
        <v>0</v>
      </c>
      <c r="DG119" s="78">
        <v>0</v>
      </c>
      <c r="DI119" s="81">
        <v>2</v>
      </c>
      <c r="DJ119" s="784">
        <f>(DE119*'8-Matrices'!$D$9)+('6a-EOCSCH_WtCalc'!DE119*'8-Matrices'!$F$12)</f>
        <v>471330.91</v>
      </c>
      <c r="DK119" s="784">
        <f>(DF119*'8-Matrices'!$E$9)+('6a-EOCSCH_WtCalc'!DF119*'8-Matrices'!$F$12)</f>
        <v>0</v>
      </c>
      <c r="DL119" s="785">
        <f>(DG119*'8-Matrices'!$F$9)+('6a-EOCSCH_WtCalc'!DG119*'8-Matrices'!$F$12)</f>
        <v>0</v>
      </c>
      <c r="DN119" s="124">
        <v>2</v>
      </c>
      <c r="DO119" s="87" t="s">
        <v>79</v>
      </c>
      <c r="DP119" s="78">
        <v>1794</v>
      </c>
      <c r="DQ119" s="78">
        <v>0</v>
      </c>
      <c r="DR119" s="78">
        <v>0</v>
      </c>
      <c r="DT119" s="81">
        <v>2</v>
      </c>
      <c r="DU119" s="784">
        <f>(DP119*'8-Matrices'!$D$9)+('6a-EOCSCH_WtCalc'!DP119*'8-Matrices'!$F$12)</f>
        <v>393836.82</v>
      </c>
      <c r="DV119" s="784">
        <f>(DQ119*'8-Matrices'!$E$9)+('6a-EOCSCH_WtCalc'!DQ119*'8-Matrices'!$F$12)</f>
        <v>0</v>
      </c>
      <c r="DW119" s="785">
        <f>(DR119*'8-Matrices'!$F$9)+('6a-EOCSCH_WtCalc'!DR119*'8-Matrices'!$F$12)</f>
        <v>0</v>
      </c>
      <c r="DY119" s="124">
        <v>2</v>
      </c>
      <c r="DZ119" s="87" t="s">
        <v>79</v>
      </c>
      <c r="EA119" s="78">
        <f>'7a-EOCSCH_RawData'!$E$45</f>
        <v>1532</v>
      </c>
      <c r="EB119" s="78">
        <f>'7a-EOCSCH_RawData'!$F$45</f>
        <v>0</v>
      </c>
      <c r="EC119" s="78">
        <f>'7a-EOCSCH_RawData'!$G$45</f>
        <v>0</v>
      </c>
      <c r="EE119" s="81">
        <v>2</v>
      </c>
      <c r="EF119" s="784">
        <f>(EA119*'8-Matrices'!$D$9)+('6a-EOCSCH_WtCalc'!EA119*'8-Matrices'!$F$12)</f>
        <v>336319.95999999996</v>
      </c>
      <c r="EG119" s="784">
        <f>(EB119*'8-Matrices'!$E$9)+('6a-EOCSCH_WtCalc'!EB119*'8-Matrices'!$F$12)</f>
        <v>0</v>
      </c>
      <c r="EH119" s="785">
        <f>(EC119*'8-Matrices'!$F$9)+('6a-EOCSCH_WtCalc'!EC119*'8-Matrices'!$F$12)</f>
        <v>0</v>
      </c>
    </row>
    <row r="120" spans="1:138" x14ac:dyDescent="0.3">
      <c r="A120" s="1433"/>
      <c r="C120" s="75"/>
      <c r="D120" s="124">
        <v>3</v>
      </c>
      <c r="E120" s="87" t="s">
        <v>79</v>
      </c>
      <c r="F120" s="220">
        <v>512</v>
      </c>
      <c r="G120" s="220">
        <v>0</v>
      </c>
      <c r="H120" s="221">
        <v>0</v>
      </c>
      <c r="I120" s="80"/>
      <c r="J120" s="81">
        <v>3</v>
      </c>
      <c r="K120" s="784">
        <f>(F120*'8-Matrices'!$D$10)+('6a-EOCSCH_WtCalc'!F120*'8-Matrices'!$F$12)</f>
        <v>174842.88</v>
      </c>
      <c r="L120" s="784">
        <f>(G120*'8-Matrices'!$E$10)+('6a-EOCSCH_WtCalc'!G120*'8-Matrices'!$F$12)</f>
        <v>0</v>
      </c>
      <c r="M120" s="785">
        <f>(H120*'8-Matrices'!$F$10)+('6a-EOCSCH_WtCalc'!H120*'8-Matrices'!$F$12)</f>
        <v>0</v>
      </c>
      <c r="N120" s="75"/>
      <c r="O120" s="124">
        <v>3</v>
      </c>
      <c r="P120" s="87" t="s">
        <v>79</v>
      </c>
      <c r="Q120" s="78">
        <v>312</v>
      </c>
      <c r="R120" s="78">
        <v>0</v>
      </c>
      <c r="S120" s="79">
        <v>0</v>
      </c>
      <c r="T120" s="80"/>
      <c r="U120" s="81">
        <v>3</v>
      </c>
      <c r="V120" s="784">
        <f>(Q120*'8-Matrices'!$D$10)+('6a-EOCSCH_WtCalc'!Q120*'8-Matrices'!$F$12)</f>
        <v>106544.88</v>
      </c>
      <c r="W120" s="784">
        <f>(R120*'8-Matrices'!$E$10)+('6a-EOCSCH_WtCalc'!R120*'8-Matrices'!$F$12)</f>
        <v>0</v>
      </c>
      <c r="X120" s="785">
        <f>(S120*'8-Matrices'!$F$10)+('6a-EOCSCH_WtCalc'!S120*'8-Matrices'!$F$12)</f>
        <v>0</v>
      </c>
      <c r="Y120" s="83"/>
      <c r="Z120" s="124">
        <v>3</v>
      </c>
      <c r="AA120" s="87" t="s">
        <v>79</v>
      </c>
      <c r="AB120" s="78">
        <v>734</v>
      </c>
      <c r="AC120" s="78">
        <v>0</v>
      </c>
      <c r="AD120" s="79">
        <v>0</v>
      </c>
      <c r="AE120" s="83"/>
      <c r="AF120" s="81">
        <v>3</v>
      </c>
      <c r="AG120" s="784">
        <f>(AB120*'8-Matrices'!$D$10)+('6a-EOCSCH_WtCalc'!AB120*'8-Matrices'!$F$12)</f>
        <v>250653.66000000003</v>
      </c>
      <c r="AH120" s="784">
        <f>(AC120*'8-Matrices'!$E$10)+('6a-EOCSCH_WtCalc'!AC120*'8-Matrices'!$F$12)</f>
        <v>0</v>
      </c>
      <c r="AI120" s="785">
        <f>(AD120*'8-Matrices'!$F$10)+('6a-EOCSCH_WtCalc'!AD120*'8-Matrices'!$F$12)</f>
        <v>0</v>
      </c>
      <c r="AK120" s="124">
        <v>3</v>
      </c>
      <c r="AL120" s="87" t="s">
        <v>79</v>
      </c>
      <c r="AM120" s="78">
        <v>624</v>
      </c>
      <c r="AN120" s="78">
        <v>0</v>
      </c>
      <c r="AO120" s="79">
        <v>0</v>
      </c>
      <c r="AQ120" s="81">
        <v>3</v>
      </c>
      <c r="AR120" s="784">
        <f>(AM120*'8-Matrices'!$D$10)+('6a-EOCSCH_WtCalc'!AM120*'8-Matrices'!$F$12)</f>
        <v>213089.76</v>
      </c>
      <c r="AS120" s="784">
        <f>(AN120*'8-Matrices'!$E$10)+('6a-EOCSCH_WtCalc'!AN120*'8-Matrices'!$F$12)</f>
        <v>0</v>
      </c>
      <c r="AT120" s="785">
        <f>(AO120*'8-Matrices'!$F$10)+('6a-EOCSCH_WtCalc'!AO120*'8-Matrices'!$F$12)</f>
        <v>0</v>
      </c>
      <c r="AV120" s="124">
        <v>3</v>
      </c>
      <c r="AW120" s="87" t="s">
        <v>79</v>
      </c>
      <c r="AX120" s="78">
        <v>681</v>
      </c>
      <c r="AY120" s="78"/>
      <c r="AZ120" s="78">
        <v>0</v>
      </c>
      <c r="BB120" s="81">
        <v>3</v>
      </c>
      <c r="BC120" s="784">
        <f>(AX120*'8-Matrices'!$D$10)+('6a-EOCSCH_WtCalc'!AX120*'8-Matrices'!$F$12)</f>
        <v>232554.69000000003</v>
      </c>
      <c r="BD120" s="784">
        <f>(AY120*'8-Matrices'!$E$10)+('6a-EOCSCH_WtCalc'!AY120*'8-Matrices'!$F$12)</f>
        <v>0</v>
      </c>
      <c r="BE120" s="785">
        <f>(AZ120*'8-Matrices'!$F$10)+('6a-EOCSCH_WtCalc'!AZ120*'8-Matrices'!$F$12)</f>
        <v>0</v>
      </c>
      <c r="BG120" s="124">
        <v>3</v>
      </c>
      <c r="BH120" s="87" t="s">
        <v>79</v>
      </c>
      <c r="BI120" s="78">
        <v>537</v>
      </c>
      <c r="BJ120" s="78"/>
      <c r="BK120" s="78">
        <v>0</v>
      </c>
      <c r="BL120" s="52"/>
      <c r="BM120" s="81">
        <v>3</v>
      </c>
      <c r="BN120" s="784">
        <f>(BI120*'8-Matrices'!$D$10)+('6a-EOCSCH_WtCalc'!BI120*'8-Matrices'!$F$12)</f>
        <v>183380.13</v>
      </c>
      <c r="BO120" s="784">
        <f>(BJ120*'8-Matrices'!$E$10)+('6a-EOCSCH_WtCalc'!BJ120*'8-Matrices'!$F$12)</f>
        <v>0</v>
      </c>
      <c r="BP120" s="785">
        <f>(BK120*'8-Matrices'!$F$10)+('6a-EOCSCH_WtCalc'!BK120*'8-Matrices'!$F$12)</f>
        <v>0</v>
      </c>
      <c r="BQ120" s="52"/>
      <c r="BR120" s="125">
        <v>3</v>
      </c>
      <c r="BS120" s="88" t="s">
        <v>79</v>
      </c>
      <c r="BT120" s="86">
        <v>262</v>
      </c>
      <c r="BU120" s="86"/>
      <c r="BV120" s="86">
        <v>0</v>
      </c>
      <c r="BX120" s="81">
        <v>3</v>
      </c>
      <c r="BY120" s="784">
        <f>(BT120*'8-Matrices'!$D$10)+('6a-EOCSCH_WtCalc'!BT120*'8-Matrices'!$F$12)</f>
        <v>89470.38</v>
      </c>
      <c r="BZ120" s="784">
        <f>(BU120*'8-Matrices'!$E$10)+('6a-EOCSCH_WtCalc'!BU120*'8-Matrices'!$F$12)</f>
        <v>0</v>
      </c>
      <c r="CA120" s="785">
        <f>(BV120*'8-Matrices'!$F$10)+('6a-EOCSCH_WtCalc'!BV120*'8-Matrices'!$F$12)</f>
        <v>0</v>
      </c>
      <c r="CC120" s="124">
        <v>3</v>
      </c>
      <c r="CD120" s="87" t="s">
        <v>79</v>
      </c>
      <c r="CE120" s="78">
        <v>410</v>
      </c>
      <c r="CF120" s="78"/>
      <c r="CG120" s="78">
        <v>0</v>
      </c>
      <c r="CH120" s="52"/>
      <c r="CI120" s="81">
        <v>3</v>
      </c>
      <c r="CJ120" s="784">
        <f>(CE120*'8-Matrices'!$D$10)+('6a-EOCSCH_WtCalc'!CE120*'8-Matrices'!$F$12)</f>
        <v>140010.9</v>
      </c>
      <c r="CK120" s="784">
        <f>(CF120*'8-Matrices'!$E$10)+('6a-EOCSCH_WtCalc'!CF120*'8-Matrices'!$F$12)</f>
        <v>0</v>
      </c>
      <c r="CL120" s="785">
        <f>(CG120*'8-Matrices'!$F$10)+('6a-EOCSCH_WtCalc'!CG120*'8-Matrices'!$F$12)</f>
        <v>0</v>
      </c>
      <c r="CN120" s="124">
        <v>3</v>
      </c>
      <c r="CO120" s="87" t="s">
        <v>79</v>
      </c>
      <c r="CP120" s="78">
        <v>188</v>
      </c>
      <c r="CQ120" s="78">
        <v>0</v>
      </c>
      <c r="CR120" s="78">
        <v>0</v>
      </c>
      <c r="CT120" s="81">
        <v>3</v>
      </c>
      <c r="CU120" s="784">
        <f>(CP120*'8-Matrices'!$D$10)+('6a-EOCSCH_WtCalc'!CP120*'8-Matrices'!$F$12)</f>
        <v>64200.12</v>
      </c>
      <c r="CV120" s="784">
        <f>(CQ120*'8-Matrices'!$E$10)+('6a-EOCSCH_WtCalc'!CQ120*'8-Matrices'!$F$12)</f>
        <v>0</v>
      </c>
      <c r="CW120" s="785">
        <f>(CR120*'8-Matrices'!$F$10)+('6a-EOCSCH_WtCalc'!CR120*'8-Matrices'!$F$12)</f>
        <v>0</v>
      </c>
      <c r="CY120" s="82">
        <v>140011</v>
      </c>
      <c r="CZ120" s="82">
        <v>0</v>
      </c>
      <c r="DA120" s="82">
        <v>0</v>
      </c>
      <c r="DC120" s="124">
        <v>3</v>
      </c>
      <c r="DD120" s="87" t="s">
        <v>79</v>
      </c>
      <c r="DE120" s="78">
        <v>165</v>
      </c>
      <c r="DF120" s="78">
        <v>0</v>
      </c>
      <c r="DG120" s="78">
        <v>0</v>
      </c>
      <c r="DI120" s="81">
        <v>3</v>
      </c>
      <c r="DJ120" s="784">
        <f>(DE120*'8-Matrices'!$D$10)+('6a-EOCSCH_WtCalc'!DE120*'8-Matrices'!$F$12)</f>
        <v>56345.85</v>
      </c>
      <c r="DK120" s="784">
        <f>(DF120*'8-Matrices'!$E$10)+('6a-EOCSCH_WtCalc'!DF120*'8-Matrices'!$F$12)</f>
        <v>0</v>
      </c>
      <c r="DL120" s="785">
        <f>(DG120*'8-Matrices'!$F$10)+('6a-EOCSCH_WtCalc'!DG120*'8-Matrices'!$F$12)</f>
        <v>0</v>
      </c>
      <c r="DN120" s="124">
        <v>3</v>
      </c>
      <c r="DO120" s="87" t="s">
        <v>79</v>
      </c>
      <c r="DP120" s="78">
        <v>178</v>
      </c>
      <c r="DQ120" s="78">
        <v>0</v>
      </c>
      <c r="DR120" s="78">
        <v>0</v>
      </c>
      <c r="DT120" s="81">
        <v>3</v>
      </c>
      <c r="DU120" s="784">
        <f>(DP120*'8-Matrices'!$D$10)+('6a-EOCSCH_WtCalc'!DP120*'8-Matrices'!$F$12)</f>
        <v>60785.22</v>
      </c>
      <c r="DV120" s="784">
        <f>(DQ120*'8-Matrices'!$E$10)+('6a-EOCSCH_WtCalc'!DQ120*'8-Matrices'!$F$12)</f>
        <v>0</v>
      </c>
      <c r="DW120" s="785">
        <f>(DR120*'8-Matrices'!$F$10)+('6a-EOCSCH_WtCalc'!DR120*'8-Matrices'!$F$12)</f>
        <v>0</v>
      </c>
      <c r="DY120" s="124">
        <v>3</v>
      </c>
      <c r="DZ120" s="87" t="s">
        <v>79</v>
      </c>
      <c r="EA120" s="78">
        <f>'7a-EOCSCH_RawData'!$E$46</f>
        <v>95</v>
      </c>
      <c r="EB120" s="78">
        <f>'7a-EOCSCH_RawData'!$F$46</f>
        <v>0</v>
      </c>
      <c r="EC120" s="78">
        <f>'7a-EOCSCH_RawData'!$G$46</f>
        <v>0</v>
      </c>
      <c r="EE120" s="81">
        <v>3</v>
      </c>
      <c r="EF120" s="784">
        <f>(EA120*'8-Matrices'!$D$10)+('6a-EOCSCH_WtCalc'!EA120*'8-Matrices'!$F$12)</f>
        <v>32441.55</v>
      </c>
      <c r="EG120" s="784">
        <f>(EB120*'8-Matrices'!$E$10)+('6a-EOCSCH_WtCalc'!EB120*'8-Matrices'!$F$12)</f>
        <v>0</v>
      </c>
      <c r="EH120" s="785">
        <f>(EC120*'8-Matrices'!$F$10)+('6a-EOCSCH_WtCalc'!EC120*'8-Matrices'!$F$12)</f>
        <v>0</v>
      </c>
    </row>
    <row r="121" spans="1:138" x14ac:dyDescent="0.3">
      <c r="A121" s="1433"/>
      <c r="C121" s="89"/>
      <c r="D121" s="1384" t="s">
        <v>50</v>
      </c>
      <c r="E121" s="1385"/>
      <c r="F121" s="90">
        <f>F120+F119+F118</f>
        <v>11117.01</v>
      </c>
      <c r="G121" s="90">
        <f>G120+G119+G118</f>
        <v>0</v>
      </c>
      <c r="H121" s="91">
        <f>H120+H119+H118</f>
        <v>0</v>
      </c>
      <c r="I121" s="92"/>
      <c r="J121" s="93" t="s">
        <v>50</v>
      </c>
      <c r="K121" s="784">
        <f>K118+K119+K120</f>
        <v>1899484.8867000001</v>
      </c>
      <c r="L121" s="784">
        <f>L118+L119+L120</f>
        <v>0</v>
      </c>
      <c r="M121" s="785">
        <f>M118+M119+M120</f>
        <v>0</v>
      </c>
      <c r="N121" s="89"/>
      <c r="O121" s="1384" t="s">
        <v>50</v>
      </c>
      <c r="P121" s="1385"/>
      <c r="Q121" s="90">
        <f>Q120+Q119+Q118</f>
        <v>11175</v>
      </c>
      <c r="R121" s="90">
        <f>R120+R119+R118</f>
        <v>0</v>
      </c>
      <c r="S121" s="91">
        <f>S120+S119+S118</f>
        <v>0</v>
      </c>
      <c r="T121" s="92"/>
      <c r="U121" s="93" t="s">
        <v>50</v>
      </c>
      <c r="V121" s="784">
        <f>V118+V119+V120</f>
        <v>1883411.4699999997</v>
      </c>
      <c r="W121" s="784">
        <f>W118+W119+W120</f>
        <v>0</v>
      </c>
      <c r="X121" s="785">
        <f>X118+X119+X120</f>
        <v>0</v>
      </c>
      <c r="Y121" s="83"/>
      <c r="Z121" s="1384" t="s">
        <v>50</v>
      </c>
      <c r="AA121" s="1385"/>
      <c r="AB121" s="90">
        <v>11712.03</v>
      </c>
      <c r="AC121" s="90">
        <v>0</v>
      </c>
      <c r="AD121" s="91">
        <v>0</v>
      </c>
      <c r="AE121" s="83"/>
      <c r="AF121" s="93" t="s">
        <v>50</v>
      </c>
      <c r="AG121" s="784">
        <f>AG118+AG119+AG120</f>
        <v>2048555.7701000003</v>
      </c>
      <c r="AH121" s="784">
        <f>AH118+AH119+AH120</f>
        <v>0</v>
      </c>
      <c r="AI121" s="785">
        <f>AI118+AI119+AI120</f>
        <v>0</v>
      </c>
      <c r="AK121" s="1384" t="s">
        <v>50</v>
      </c>
      <c r="AL121" s="1385"/>
      <c r="AM121" s="90">
        <f>AM120+AM119+AM118</f>
        <v>12497</v>
      </c>
      <c r="AN121" s="90">
        <v>0</v>
      </c>
      <c r="AO121" s="91">
        <v>0</v>
      </c>
      <c r="AQ121" s="93" t="s">
        <v>50</v>
      </c>
      <c r="AR121" s="784">
        <f>AR118+AR119+AR120</f>
        <v>2154581.0300000003</v>
      </c>
      <c r="AS121" s="784">
        <f>AS118+AS119+AS120</f>
        <v>0</v>
      </c>
      <c r="AT121" s="785">
        <f>AT118+AT119+AT120</f>
        <v>0</v>
      </c>
      <c r="AV121" s="1384" t="s">
        <v>50</v>
      </c>
      <c r="AW121" s="1385"/>
      <c r="AX121" s="90">
        <f>AX120+AX119+AX118</f>
        <v>11940.04</v>
      </c>
      <c r="AY121" s="90">
        <f>AY120+AY119+AY118</f>
        <v>0</v>
      </c>
      <c r="AZ121" s="91">
        <f>AZ120+AZ119+AZ118</f>
        <v>0</v>
      </c>
      <c r="BB121" s="93" t="s">
        <v>50</v>
      </c>
      <c r="BC121" s="784">
        <f>BC118+BC119+BC120</f>
        <v>2070017.3068000004</v>
      </c>
      <c r="BD121" s="784">
        <f>BD118+BD119+BD120</f>
        <v>0</v>
      </c>
      <c r="BE121" s="785">
        <f>BE118+BE119+BE120</f>
        <v>0</v>
      </c>
      <c r="BG121" s="1384" t="s">
        <v>50</v>
      </c>
      <c r="BH121" s="1385"/>
      <c r="BI121" s="90">
        <f>BI120+BI119+BI118</f>
        <v>11609</v>
      </c>
      <c r="BJ121" s="90">
        <f>BJ120+BJ119+BJ118</f>
        <v>0</v>
      </c>
      <c r="BK121" s="91">
        <f>BK120+BK119+BK118</f>
        <v>0</v>
      </c>
      <c r="BL121" s="52"/>
      <c r="BM121" s="93" t="s">
        <v>50</v>
      </c>
      <c r="BN121" s="784">
        <f>BN118+BN119+BN120</f>
        <v>1989400.0499999998</v>
      </c>
      <c r="BO121" s="784">
        <f>BO118+BO119+BO120</f>
        <v>0</v>
      </c>
      <c r="BP121" s="785">
        <f>BP118+BP119+BP120</f>
        <v>0</v>
      </c>
      <c r="BQ121" s="52"/>
      <c r="BR121" s="1444" t="s">
        <v>50</v>
      </c>
      <c r="BS121" s="1445"/>
      <c r="BT121" s="94">
        <v>7951</v>
      </c>
      <c r="BU121" s="94">
        <v>0</v>
      </c>
      <c r="BV121" s="95">
        <v>0</v>
      </c>
      <c r="BX121" s="93" t="s">
        <v>50</v>
      </c>
      <c r="BY121" s="784">
        <f>BY118+BY119+BY120</f>
        <v>1344011.8900000001</v>
      </c>
      <c r="BZ121" s="784">
        <f>BZ118+BZ119+BZ120</f>
        <v>0</v>
      </c>
      <c r="CA121" s="785">
        <f>CA118+CA119+CA120</f>
        <v>0</v>
      </c>
      <c r="CC121" s="1384" t="s">
        <v>50</v>
      </c>
      <c r="CD121" s="1385"/>
      <c r="CE121" s="90">
        <v>10848</v>
      </c>
      <c r="CF121" s="90">
        <v>0</v>
      </c>
      <c r="CG121" s="91">
        <v>0</v>
      </c>
      <c r="CH121" s="52"/>
      <c r="CI121" s="93" t="s">
        <v>50</v>
      </c>
      <c r="CJ121" s="784">
        <f>CJ118+CJ119+CJ120</f>
        <v>1841359.44</v>
      </c>
      <c r="CK121" s="784">
        <f>CK118+CK119+CK120</f>
        <v>0</v>
      </c>
      <c r="CL121" s="785">
        <f>CL118+CL119+CL120</f>
        <v>0</v>
      </c>
      <c r="CN121" s="1384" t="s">
        <v>50</v>
      </c>
      <c r="CO121" s="1385"/>
      <c r="CP121" s="90">
        <f>SUM(CP118:CP120)</f>
        <v>10455</v>
      </c>
      <c r="CQ121" s="90">
        <f>SUM(CQ118:CQ120)</f>
        <v>0</v>
      </c>
      <c r="CR121" s="91">
        <f>SUM(CR118:CR120)</f>
        <v>0</v>
      </c>
      <c r="CT121" s="93" t="s">
        <v>50</v>
      </c>
      <c r="CU121" s="784">
        <f>CU118+CU119+CU120</f>
        <v>1756723.99</v>
      </c>
      <c r="CV121" s="784">
        <f>CV118+CV119+CV120</f>
        <v>0</v>
      </c>
      <c r="CW121" s="785">
        <f>CW118+CW119+CW120</f>
        <v>0</v>
      </c>
      <c r="CY121" s="82">
        <v>1841359</v>
      </c>
      <c r="CZ121" s="82">
        <v>0</v>
      </c>
      <c r="DA121" s="82">
        <v>0</v>
      </c>
      <c r="DC121" s="1384" t="s">
        <v>50</v>
      </c>
      <c r="DD121" s="1385"/>
      <c r="DE121" s="90">
        <f>SUM(DE118:DE120)</f>
        <v>10339</v>
      </c>
      <c r="DF121" s="90">
        <f>SUM(DF118:DF120)</f>
        <v>0</v>
      </c>
      <c r="DG121" s="91">
        <f>SUM(DG118:DG120)</f>
        <v>0</v>
      </c>
      <c r="DI121" s="93" t="s">
        <v>50</v>
      </c>
      <c r="DJ121" s="784">
        <f>DJ118+DJ119+DJ120</f>
        <v>1761185.8499999999</v>
      </c>
      <c r="DK121" s="784">
        <f>DK118+DK119+DK120</f>
        <v>0</v>
      </c>
      <c r="DL121" s="785">
        <f>DL118+DL119+DL120</f>
        <v>0</v>
      </c>
      <c r="DN121" s="1384" t="s">
        <v>50</v>
      </c>
      <c r="DO121" s="1385"/>
      <c r="DP121" s="90">
        <v>10408</v>
      </c>
      <c r="DQ121" s="90">
        <v>0</v>
      </c>
      <c r="DR121" s="91">
        <v>0</v>
      </c>
      <c r="DT121" s="93" t="s">
        <v>50</v>
      </c>
      <c r="DU121" s="784">
        <f>DU118+DU119+DU120</f>
        <v>1750982.16</v>
      </c>
      <c r="DV121" s="784">
        <f>DV118+DV119+DV120</f>
        <v>0</v>
      </c>
      <c r="DW121" s="785">
        <f>DW118+DW119+DW120</f>
        <v>0</v>
      </c>
      <c r="DY121" s="1384" t="s">
        <v>50</v>
      </c>
      <c r="DZ121" s="1385"/>
      <c r="EA121" s="90">
        <f>SUM(EA118:EA120)</f>
        <v>9432</v>
      </c>
      <c r="EB121" s="90">
        <f>SUM(EB118:EB120)</f>
        <v>0</v>
      </c>
      <c r="EC121" s="91">
        <f>SUM(EC118:EC120)</f>
        <v>0</v>
      </c>
      <c r="EE121" s="93" t="s">
        <v>50</v>
      </c>
      <c r="EF121" s="784">
        <f>EF118+EF119+EF120</f>
        <v>1568155.86</v>
      </c>
      <c r="EG121" s="784">
        <f>EG118+EG119+EG120</f>
        <v>0</v>
      </c>
      <c r="EH121" s="785">
        <f>EH118+EH119+EH120</f>
        <v>0</v>
      </c>
    </row>
    <row r="122" spans="1:138" ht="15" customHeight="1" thickBot="1" x14ac:dyDescent="0.35">
      <c r="A122" s="1434"/>
      <c r="C122" s="89"/>
      <c r="D122" s="96"/>
      <c r="E122" s="97"/>
      <c r="F122" s="98" t="s">
        <v>80</v>
      </c>
      <c r="G122" s="98"/>
      <c r="H122" s="99">
        <f>SUM(F121:H121)</f>
        <v>11117.01</v>
      </c>
      <c r="I122" s="100"/>
      <c r="J122" s="793"/>
      <c r="K122" s="794" t="s">
        <v>81</v>
      </c>
      <c r="L122" s="786"/>
      <c r="M122" s="787">
        <f>SUM(K121:M121)</f>
        <v>1899484.8867000001</v>
      </c>
      <c r="N122" s="89"/>
      <c r="O122" s="96"/>
      <c r="P122" s="97"/>
      <c r="Q122" s="98" t="s">
        <v>80</v>
      </c>
      <c r="R122" s="98"/>
      <c r="S122" s="99">
        <f>SUM(Q121:S121)</f>
        <v>11175</v>
      </c>
      <c r="T122" s="100"/>
      <c r="U122" s="793"/>
      <c r="V122" s="794" t="s">
        <v>81</v>
      </c>
      <c r="W122" s="786"/>
      <c r="X122" s="787">
        <f>SUM(V121:X121)</f>
        <v>1883411.4699999997</v>
      </c>
      <c r="Y122" s="101"/>
      <c r="Z122" s="96"/>
      <c r="AA122" s="97"/>
      <c r="AB122" s="98" t="s">
        <v>80</v>
      </c>
      <c r="AC122" s="98"/>
      <c r="AD122" s="99">
        <v>11712.03</v>
      </c>
      <c r="AE122" s="101"/>
      <c r="AF122" s="793"/>
      <c r="AG122" s="794" t="s">
        <v>81</v>
      </c>
      <c r="AH122" s="786"/>
      <c r="AI122" s="787">
        <f>SUM(AG121:AI121)</f>
        <v>2048555.7701000003</v>
      </c>
      <c r="AK122" s="96"/>
      <c r="AL122" s="97"/>
      <c r="AM122" s="98" t="s">
        <v>80</v>
      </c>
      <c r="AN122" s="98"/>
      <c r="AO122" s="99">
        <f>SUM(AM121:AO121)</f>
        <v>12497</v>
      </c>
      <c r="AQ122" s="793"/>
      <c r="AR122" s="794" t="s">
        <v>81</v>
      </c>
      <c r="AS122" s="786"/>
      <c r="AT122" s="787">
        <f>SUM(AR121:AT121)</f>
        <v>2154581.0300000003</v>
      </c>
      <c r="AV122" s="96"/>
      <c r="AW122" s="97"/>
      <c r="AX122" s="98" t="s">
        <v>80</v>
      </c>
      <c r="AY122" s="98"/>
      <c r="AZ122" s="99">
        <f>SUM(AX121:AZ121)</f>
        <v>11940.04</v>
      </c>
      <c r="BB122" s="793"/>
      <c r="BC122" s="794" t="s">
        <v>81</v>
      </c>
      <c r="BD122" s="786"/>
      <c r="BE122" s="787">
        <f>SUM(BC121:BE121)</f>
        <v>2070017.3068000004</v>
      </c>
      <c r="BG122" s="96"/>
      <c r="BH122" s="97"/>
      <c r="BI122" s="98" t="s">
        <v>80</v>
      </c>
      <c r="BJ122" s="98"/>
      <c r="BK122" s="99">
        <f>SUM(BI121:BK121)</f>
        <v>11609</v>
      </c>
      <c r="BL122" s="52"/>
      <c r="BM122" s="793"/>
      <c r="BN122" s="794" t="s">
        <v>81</v>
      </c>
      <c r="BO122" s="786"/>
      <c r="BP122" s="787">
        <f>SUM(BN121:BP121)</f>
        <v>1989400.0499999998</v>
      </c>
      <c r="BQ122" s="52"/>
      <c r="BR122" s="102"/>
      <c r="BS122" s="103"/>
      <c r="BT122" s="104" t="s">
        <v>80</v>
      </c>
      <c r="BU122" s="104"/>
      <c r="BV122" s="105">
        <v>7951</v>
      </c>
      <c r="BX122" s="793"/>
      <c r="BY122" s="794" t="s">
        <v>81</v>
      </c>
      <c r="BZ122" s="786"/>
      <c r="CA122" s="787">
        <f>SUM(BY121:CA121)</f>
        <v>1344011.8900000001</v>
      </c>
      <c r="CC122" s="96"/>
      <c r="CD122" s="97"/>
      <c r="CE122" s="98" t="s">
        <v>80</v>
      </c>
      <c r="CF122" s="98"/>
      <c r="CG122" s="99">
        <v>10848</v>
      </c>
      <c r="CH122" s="52"/>
      <c r="CI122" s="793"/>
      <c r="CJ122" s="794" t="s">
        <v>81</v>
      </c>
      <c r="CK122" s="786"/>
      <c r="CL122" s="787">
        <f>SUM(CJ121:CL121)</f>
        <v>1841359.44</v>
      </c>
      <c r="CN122" s="96"/>
      <c r="CO122" s="97"/>
      <c r="CP122" s="98" t="s">
        <v>80</v>
      </c>
      <c r="CQ122" s="98"/>
      <c r="CR122" s="99">
        <f>SUM(CP121:CR121)</f>
        <v>10455</v>
      </c>
      <c r="CT122" s="793"/>
      <c r="CU122" s="794" t="s">
        <v>81</v>
      </c>
      <c r="CV122" s="786"/>
      <c r="CW122" s="787">
        <f>SUM(CU121:CW121)</f>
        <v>1756723.99</v>
      </c>
      <c r="CY122" s="82" t="s">
        <v>81</v>
      </c>
      <c r="CZ122" s="82"/>
      <c r="DA122" s="82">
        <v>1841359</v>
      </c>
      <c r="DC122" s="96"/>
      <c r="DD122" s="97"/>
      <c r="DE122" s="98" t="s">
        <v>80</v>
      </c>
      <c r="DF122" s="98"/>
      <c r="DG122" s="99">
        <f>SUM(DE121:DG121)</f>
        <v>10339</v>
      </c>
      <c r="DI122" s="793"/>
      <c r="DJ122" s="794" t="s">
        <v>81</v>
      </c>
      <c r="DK122" s="786"/>
      <c r="DL122" s="787">
        <f>SUM(DJ121:DL121)</f>
        <v>1761185.8499999999</v>
      </c>
      <c r="DN122" s="96"/>
      <c r="DO122" s="97"/>
      <c r="DP122" s="98" t="s">
        <v>80</v>
      </c>
      <c r="DQ122" s="98"/>
      <c r="DR122" s="99">
        <v>10408</v>
      </c>
      <c r="DT122" s="793"/>
      <c r="DU122" s="794" t="s">
        <v>81</v>
      </c>
      <c r="DV122" s="786"/>
      <c r="DW122" s="787">
        <f>SUM(DU121:DW121)</f>
        <v>1750982.16</v>
      </c>
      <c r="DY122" s="96"/>
      <c r="DZ122" s="97"/>
      <c r="EA122" s="98" t="s">
        <v>80</v>
      </c>
      <c r="EB122" s="98"/>
      <c r="EC122" s="99">
        <f>SUM(EA121:EC121)</f>
        <v>9432</v>
      </c>
      <c r="EE122" s="793"/>
      <c r="EF122" s="794" t="s">
        <v>81</v>
      </c>
      <c r="EG122" s="786"/>
      <c r="EH122" s="787">
        <f>SUM(EF121:EH121)</f>
        <v>1568155.86</v>
      </c>
    </row>
    <row r="123" spans="1:138" ht="16.5" thickBot="1" x14ac:dyDescent="0.35">
      <c r="J123" s="106"/>
      <c r="K123" s="106"/>
      <c r="L123" s="106"/>
      <c r="M123" s="106"/>
      <c r="U123" s="106"/>
      <c r="V123" s="106"/>
      <c r="W123" s="106"/>
      <c r="X123" s="106"/>
      <c r="Y123" s="106"/>
      <c r="AE123" s="106"/>
      <c r="AF123" s="106"/>
      <c r="AG123" s="106"/>
      <c r="AH123" s="106"/>
      <c r="AI123" s="106"/>
      <c r="AQ123" s="106"/>
      <c r="AR123" s="106"/>
      <c r="AS123" s="106"/>
      <c r="AT123" s="106"/>
      <c r="BB123" s="106"/>
      <c r="BC123" s="106"/>
      <c r="BD123" s="106"/>
      <c r="BE123" s="106"/>
      <c r="BL123" s="52"/>
      <c r="BM123" s="106"/>
      <c r="BN123" s="106"/>
      <c r="BO123" s="106"/>
      <c r="BP123" s="106"/>
      <c r="BQ123" s="52"/>
      <c r="BX123" s="106"/>
      <c r="BY123" s="106"/>
      <c r="BZ123" s="106"/>
      <c r="CA123" s="106"/>
      <c r="CH123" s="52"/>
      <c r="CI123" s="106"/>
      <c r="CJ123" s="106"/>
      <c r="CK123" s="106"/>
      <c r="CL123" s="106"/>
      <c r="CT123" s="106"/>
      <c r="CU123" s="106"/>
      <c r="CV123" s="106"/>
      <c r="CW123" s="106"/>
      <c r="CY123" s="109"/>
      <c r="CZ123" s="109"/>
      <c r="DA123" s="109"/>
      <c r="DI123" s="106"/>
      <c r="DJ123" s="106"/>
      <c r="DK123" s="106"/>
      <c r="DL123" s="106"/>
      <c r="DT123" s="106"/>
      <c r="DU123" s="106"/>
      <c r="DV123" s="106"/>
      <c r="DW123" s="106"/>
      <c r="EE123" s="106"/>
      <c r="EF123" s="106"/>
      <c r="EG123" s="106"/>
      <c r="EH123" s="106"/>
    </row>
    <row r="124" spans="1:138" ht="15.75" customHeight="1" x14ac:dyDescent="0.3">
      <c r="A124" s="1432" t="s">
        <v>95</v>
      </c>
      <c r="C124" s="57"/>
      <c r="D124" s="1386" t="s">
        <v>74</v>
      </c>
      <c r="E124" s="1387"/>
      <c r="F124" s="1378" t="s">
        <v>75</v>
      </c>
      <c r="G124" s="1379"/>
      <c r="H124" s="1380"/>
      <c r="I124" s="60"/>
      <c r="J124" s="788"/>
      <c r="K124" s="1381" t="s">
        <v>75</v>
      </c>
      <c r="L124" s="1382"/>
      <c r="M124" s="1383"/>
      <c r="N124" s="57"/>
      <c r="O124" s="1386" t="s">
        <v>74</v>
      </c>
      <c r="P124" s="1387"/>
      <c r="Q124" s="1378" t="s">
        <v>75</v>
      </c>
      <c r="R124" s="1379"/>
      <c r="S124" s="1380"/>
      <c r="T124" s="60"/>
      <c r="U124" s="788"/>
      <c r="V124" s="1381" t="s">
        <v>75</v>
      </c>
      <c r="W124" s="1382"/>
      <c r="X124" s="1383"/>
      <c r="Y124" s="61"/>
      <c r="Z124" s="110" t="s">
        <v>74</v>
      </c>
      <c r="AA124" s="111"/>
      <c r="AB124" s="1378" t="s">
        <v>75</v>
      </c>
      <c r="AC124" s="1379"/>
      <c r="AD124" s="1380"/>
      <c r="AE124" s="61"/>
      <c r="AF124" s="788"/>
      <c r="AG124" s="1381" t="s">
        <v>75</v>
      </c>
      <c r="AH124" s="1382"/>
      <c r="AI124" s="1383"/>
      <c r="AK124" s="110" t="s">
        <v>74</v>
      </c>
      <c r="AL124" s="111"/>
      <c r="AM124" s="1378" t="s">
        <v>75</v>
      </c>
      <c r="AN124" s="1379"/>
      <c r="AO124" s="1380"/>
      <c r="AQ124" s="788"/>
      <c r="AR124" s="1381" t="s">
        <v>75</v>
      </c>
      <c r="AS124" s="1382"/>
      <c r="AT124" s="1383"/>
      <c r="AV124" s="110" t="s">
        <v>74</v>
      </c>
      <c r="AW124" s="111"/>
      <c r="AX124" s="1378" t="s">
        <v>75</v>
      </c>
      <c r="AY124" s="1379"/>
      <c r="AZ124" s="1380"/>
      <c r="BB124" s="788"/>
      <c r="BC124" s="1381" t="s">
        <v>75</v>
      </c>
      <c r="BD124" s="1382"/>
      <c r="BE124" s="1383"/>
      <c r="BG124" s="1386" t="s">
        <v>74</v>
      </c>
      <c r="BH124" s="1387"/>
      <c r="BI124" s="1378" t="s">
        <v>75</v>
      </c>
      <c r="BJ124" s="1379"/>
      <c r="BK124" s="1380"/>
      <c r="BL124" s="52"/>
      <c r="BM124" s="788"/>
      <c r="BN124" s="1381" t="s">
        <v>75</v>
      </c>
      <c r="BO124" s="1382"/>
      <c r="BP124" s="1383"/>
      <c r="BQ124" s="52"/>
      <c r="BR124" s="1446" t="s">
        <v>74</v>
      </c>
      <c r="BS124" s="1447"/>
      <c r="BT124" s="1441" t="s">
        <v>75</v>
      </c>
      <c r="BU124" s="1442"/>
      <c r="BV124" s="1443"/>
      <c r="BX124" s="788"/>
      <c r="BY124" s="1381" t="s">
        <v>75</v>
      </c>
      <c r="BZ124" s="1382"/>
      <c r="CA124" s="1383"/>
      <c r="CC124" s="58" t="s">
        <v>74</v>
      </c>
      <c r="CD124" s="111"/>
      <c r="CE124" s="1378" t="s">
        <v>75</v>
      </c>
      <c r="CF124" s="1379"/>
      <c r="CG124" s="1380"/>
      <c r="CH124" s="52"/>
      <c r="CI124" s="788"/>
      <c r="CJ124" s="1381" t="s">
        <v>75</v>
      </c>
      <c r="CK124" s="1382"/>
      <c r="CL124" s="1383"/>
      <c r="CN124" s="58" t="s">
        <v>74</v>
      </c>
      <c r="CO124" s="111"/>
      <c r="CP124" s="1378" t="s">
        <v>75</v>
      </c>
      <c r="CQ124" s="1379"/>
      <c r="CR124" s="1380"/>
      <c r="CT124" s="788"/>
      <c r="CU124" s="1381" t="s">
        <v>75</v>
      </c>
      <c r="CV124" s="1382"/>
      <c r="CW124" s="1383"/>
      <c r="CY124" s="82" t="s">
        <v>75</v>
      </c>
      <c r="CZ124" s="82"/>
      <c r="DA124" s="82"/>
      <c r="DC124" s="58" t="s">
        <v>74</v>
      </c>
      <c r="DD124" s="111"/>
      <c r="DE124" s="1378" t="s">
        <v>75</v>
      </c>
      <c r="DF124" s="1379"/>
      <c r="DG124" s="1380"/>
      <c r="DI124" s="788"/>
      <c r="DJ124" s="1381" t="s">
        <v>75</v>
      </c>
      <c r="DK124" s="1382"/>
      <c r="DL124" s="1383"/>
      <c r="DN124" s="58" t="s">
        <v>74</v>
      </c>
      <c r="DO124" s="111"/>
      <c r="DP124" s="1378" t="s">
        <v>75</v>
      </c>
      <c r="DQ124" s="1379"/>
      <c r="DR124" s="1380"/>
      <c r="DT124" s="788"/>
      <c r="DU124" s="1381" t="s">
        <v>75</v>
      </c>
      <c r="DV124" s="1382"/>
      <c r="DW124" s="1383"/>
      <c r="DY124" s="58" t="s">
        <v>74</v>
      </c>
      <c r="DZ124" s="111"/>
      <c r="EA124" s="1378" t="s">
        <v>75</v>
      </c>
      <c r="EB124" s="1379"/>
      <c r="EC124" s="1380"/>
      <c r="EE124" s="788"/>
      <c r="EF124" s="1381" t="s">
        <v>75</v>
      </c>
      <c r="EG124" s="1382"/>
      <c r="EH124" s="1383"/>
    </row>
    <row r="125" spans="1:138" x14ac:dyDescent="0.3">
      <c r="A125" s="1433"/>
      <c r="C125" s="64"/>
      <c r="D125" s="1388" t="s">
        <v>74</v>
      </c>
      <c r="E125" s="1389"/>
      <c r="F125" s="118" t="s">
        <v>76</v>
      </c>
      <c r="G125" s="119" t="s">
        <v>77</v>
      </c>
      <c r="H125" s="120" t="s">
        <v>78</v>
      </c>
      <c r="I125" s="61"/>
      <c r="J125" s="789" t="s">
        <v>74</v>
      </c>
      <c r="K125" s="790" t="s">
        <v>76</v>
      </c>
      <c r="L125" s="791" t="s">
        <v>77</v>
      </c>
      <c r="M125" s="792" t="s">
        <v>78</v>
      </c>
      <c r="N125" s="64"/>
      <c r="O125" s="1388" t="s">
        <v>74</v>
      </c>
      <c r="P125" s="1389"/>
      <c r="Q125" s="118" t="s">
        <v>76</v>
      </c>
      <c r="R125" s="119" t="s">
        <v>77</v>
      </c>
      <c r="S125" s="120" t="s">
        <v>78</v>
      </c>
      <c r="T125" s="61"/>
      <c r="U125" s="789" t="s">
        <v>74</v>
      </c>
      <c r="V125" s="790" t="s">
        <v>76</v>
      </c>
      <c r="W125" s="791" t="s">
        <v>77</v>
      </c>
      <c r="X125" s="792" t="s">
        <v>78</v>
      </c>
      <c r="Y125" s="61"/>
      <c r="Z125" s="114" t="s">
        <v>74</v>
      </c>
      <c r="AA125" s="115"/>
      <c r="AB125" s="118" t="s">
        <v>76</v>
      </c>
      <c r="AC125" s="119" t="s">
        <v>77</v>
      </c>
      <c r="AD125" s="120" t="s">
        <v>78</v>
      </c>
      <c r="AE125" s="61"/>
      <c r="AF125" s="789" t="s">
        <v>74</v>
      </c>
      <c r="AG125" s="790" t="s">
        <v>76</v>
      </c>
      <c r="AH125" s="791" t="s">
        <v>77</v>
      </c>
      <c r="AI125" s="792" t="s">
        <v>78</v>
      </c>
      <c r="AK125" s="114" t="s">
        <v>74</v>
      </c>
      <c r="AL125" s="115"/>
      <c r="AM125" s="118" t="s">
        <v>76</v>
      </c>
      <c r="AN125" s="119" t="s">
        <v>77</v>
      </c>
      <c r="AO125" s="120" t="s">
        <v>78</v>
      </c>
      <c r="AQ125" s="789" t="s">
        <v>74</v>
      </c>
      <c r="AR125" s="790" t="s">
        <v>76</v>
      </c>
      <c r="AS125" s="791" t="s">
        <v>77</v>
      </c>
      <c r="AT125" s="792" t="s">
        <v>78</v>
      </c>
      <c r="AV125" s="114" t="s">
        <v>74</v>
      </c>
      <c r="AW125" s="115"/>
      <c r="AX125" s="118" t="s">
        <v>76</v>
      </c>
      <c r="AY125" s="119" t="s">
        <v>77</v>
      </c>
      <c r="AZ125" s="120" t="s">
        <v>78</v>
      </c>
      <c r="BB125" s="789" t="s">
        <v>74</v>
      </c>
      <c r="BC125" s="790" t="s">
        <v>76</v>
      </c>
      <c r="BD125" s="791" t="s">
        <v>77</v>
      </c>
      <c r="BE125" s="792" t="s">
        <v>78</v>
      </c>
      <c r="BG125" s="1388" t="s">
        <v>74</v>
      </c>
      <c r="BH125" s="1389"/>
      <c r="BI125" s="118" t="s">
        <v>76</v>
      </c>
      <c r="BJ125" s="119" t="s">
        <v>77</v>
      </c>
      <c r="BK125" s="120" t="s">
        <v>78</v>
      </c>
      <c r="BL125" s="52"/>
      <c r="BM125" s="789" t="s">
        <v>74</v>
      </c>
      <c r="BN125" s="790" t="s">
        <v>76</v>
      </c>
      <c r="BO125" s="791" t="s">
        <v>77</v>
      </c>
      <c r="BP125" s="792" t="s">
        <v>78</v>
      </c>
      <c r="BQ125" s="52"/>
      <c r="BR125" s="1448" t="s">
        <v>74</v>
      </c>
      <c r="BS125" s="1449"/>
      <c r="BT125" s="121" t="s">
        <v>76</v>
      </c>
      <c r="BU125" s="122" t="s">
        <v>77</v>
      </c>
      <c r="BV125" s="123" t="s">
        <v>78</v>
      </c>
      <c r="BX125" s="789" t="s">
        <v>74</v>
      </c>
      <c r="BY125" s="790" t="s">
        <v>76</v>
      </c>
      <c r="BZ125" s="791" t="s">
        <v>77</v>
      </c>
      <c r="CA125" s="792" t="s">
        <v>78</v>
      </c>
      <c r="CC125" s="65" t="s">
        <v>74</v>
      </c>
      <c r="CD125" s="115"/>
      <c r="CE125" s="118" t="s">
        <v>76</v>
      </c>
      <c r="CF125" s="119" t="s">
        <v>77</v>
      </c>
      <c r="CG125" s="120" t="s">
        <v>78</v>
      </c>
      <c r="CH125" s="52"/>
      <c r="CI125" s="789" t="s">
        <v>74</v>
      </c>
      <c r="CJ125" s="790" t="s">
        <v>76</v>
      </c>
      <c r="CK125" s="791" t="s">
        <v>77</v>
      </c>
      <c r="CL125" s="792" t="s">
        <v>78</v>
      </c>
      <c r="CN125" s="65" t="s">
        <v>74</v>
      </c>
      <c r="CO125" s="115"/>
      <c r="CP125" s="118" t="s">
        <v>76</v>
      </c>
      <c r="CQ125" s="119" t="s">
        <v>77</v>
      </c>
      <c r="CR125" s="120" t="s">
        <v>78</v>
      </c>
      <c r="CT125" s="789" t="s">
        <v>74</v>
      </c>
      <c r="CU125" s="790" t="s">
        <v>76</v>
      </c>
      <c r="CV125" s="791" t="s">
        <v>77</v>
      </c>
      <c r="CW125" s="792" t="s">
        <v>78</v>
      </c>
      <c r="CY125" s="82" t="s">
        <v>76</v>
      </c>
      <c r="CZ125" s="82" t="s">
        <v>77</v>
      </c>
      <c r="DA125" s="82" t="s">
        <v>78</v>
      </c>
      <c r="DC125" s="65" t="s">
        <v>74</v>
      </c>
      <c r="DD125" s="115"/>
      <c r="DE125" s="118" t="s">
        <v>76</v>
      </c>
      <c r="DF125" s="119" t="s">
        <v>77</v>
      </c>
      <c r="DG125" s="120" t="s">
        <v>78</v>
      </c>
      <c r="DI125" s="789" t="s">
        <v>74</v>
      </c>
      <c r="DJ125" s="790" t="s">
        <v>76</v>
      </c>
      <c r="DK125" s="791" t="s">
        <v>77</v>
      </c>
      <c r="DL125" s="792" t="s">
        <v>78</v>
      </c>
      <c r="DN125" s="65" t="s">
        <v>74</v>
      </c>
      <c r="DO125" s="115"/>
      <c r="DP125" s="118" t="s">
        <v>76</v>
      </c>
      <c r="DQ125" s="119" t="s">
        <v>77</v>
      </c>
      <c r="DR125" s="120" t="s">
        <v>78</v>
      </c>
      <c r="DT125" s="789" t="s">
        <v>74</v>
      </c>
      <c r="DU125" s="790" t="s">
        <v>76</v>
      </c>
      <c r="DV125" s="791" t="s">
        <v>77</v>
      </c>
      <c r="DW125" s="792" t="s">
        <v>78</v>
      </c>
      <c r="DY125" s="65" t="s">
        <v>74</v>
      </c>
      <c r="DZ125" s="115"/>
      <c r="EA125" s="118" t="s">
        <v>76</v>
      </c>
      <c r="EB125" s="119" t="s">
        <v>77</v>
      </c>
      <c r="EC125" s="120" t="s">
        <v>78</v>
      </c>
      <c r="EE125" s="789" t="s">
        <v>74</v>
      </c>
      <c r="EF125" s="790" t="s">
        <v>76</v>
      </c>
      <c r="EG125" s="791" t="s">
        <v>77</v>
      </c>
      <c r="EH125" s="792" t="s">
        <v>78</v>
      </c>
    </row>
    <row r="126" spans="1:138" x14ac:dyDescent="0.3">
      <c r="A126" s="1433"/>
      <c r="C126" s="75"/>
      <c r="D126" s="124">
        <v>1</v>
      </c>
      <c r="E126" s="87" t="s">
        <v>79</v>
      </c>
      <c r="F126" s="220">
        <v>17427</v>
      </c>
      <c r="G126" s="220">
        <v>0</v>
      </c>
      <c r="H126" s="221">
        <v>0</v>
      </c>
      <c r="I126" s="80"/>
      <c r="J126" s="81">
        <v>1</v>
      </c>
      <c r="K126" s="784">
        <f>(F126*'8-Matrices'!$D$8)+('6a-EOCSCH_WtCalc'!F126*'8-Matrices'!$F$12)</f>
        <v>2678007.0900000003</v>
      </c>
      <c r="L126" s="784">
        <f>(G126*'8-Matrices'!$E$8)+('6a-EOCSCH_WtCalc'!G126*'8-Matrices'!$F$12)</f>
        <v>0</v>
      </c>
      <c r="M126" s="785">
        <f>(H126*'8-Matrices'!$F$8)+('6a-EOCSCH_WtCalc'!H126*'8-Matrices'!$F$12)</f>
        <v>0</v>
      </c>
      <c r="N126" s="75"/>
      <c r="O126" s="124">
        <v>1</v>
      </c>
      <c r="P126" s="87" t="s">
        <v>79</v>
      </c>
      <c r="Q126" s="78">
        <v>16806.349999999999</v>
      </c>
      <c r="R126" s="78">
        <v>0</v>
      </c>
      <c r="S126" s="79">
        <v>0</v>
      </c>
      <c r="T126" s="80"/>
      <c r="U126" s="81">
        <v>1</v>
      </c>
      <c r="V126" s="784">
        <f>(Q126*'8-Matrices'!$D$8)+('6a-EOCSCH_WtCalc'!Q126*'8-Matrices'!$F$12)</f>
        <v>2582631.8044999996</v>
      </c>
      <c r="W126" s="784">
        <f>(R126*'8-Matrices'!$E$8)+('6a-EOCSCH_WtCalc'!R126*'8-Matrices'!$F$12)</f>
        <v>0</v>
      </c>
      <c r="X126" s="785">
        <f>(S126*'8-Matrices'!$F$8)+('6a-EOCSCH_WtCalc'!S126*'8-Matrices'!$F$12)</f>
        <v>0</v>
      </c>
      <c r="Y126" s="83"/>
      <c r="Z126" s="124">
        <v>1</v>
      </c>
      <c r="AA126" s="87" t="s">
        <v>79</v>
      </c>
      <c r="AB126" s="78">
        <v>15924</v>
      </c>
      <c r="AC126" s="78">
        <v>0</v>
      </c>
      <c r="AD126" s="79">
        <v>0</v>
      </c>
      <c r="AE126" s="83"/>
      <c r="AF126" s="81">
        <v>1</v>
      </c>
      <c r="AG126" s="784">
        <f>(AB126*'8-Matrices'!$D$8)+('6a-EOCSCH_WtCalc'!AB126*'8-Matrices'!$F$12)</f>
        <v>2447041.08</v>
      </c>
      <c r="AH126" s="784">
        <f>(AC126*'8-Matrices'!$E$8)+('6a-EOCSCH_WtCalc'!AC126*'8-Matrices'!$F$12)</f>
        <v>0</v>
      </c>
      <c r="AI126" s="785">
        <f>(AD126*'8-Matrices'!$F$8)+('6a-EOCSCH_WtCalc'!AD126*'8-Matrices'!$F$12)</f>
        <v>0</v>
      </c>
      <c r="AK126" s="124">
        <v>1</v>
      </c>
      <c r="AL126" s="87" t="s">
        <v>79</v>
      </c>
      <c r="AM126" s="78">
        <v>15064</v>
      </c>
      <c r="AN126" s="78">
        <v>0</v>
      </c>
      <c r="AO126" s="79">
        <v>0</v>
      </c>
      <c r="AQ126" s="81">
        <v>1</v>
      </c>
      <c r="AR126" s="784">
        <f>(AM126*'8-Matrices'!$D$8)+('6a-EOCSCH_WtCalc'!AM126*'8-Matrices'!$F$12)</f>
        <v>2314884.88</v>
      </c>
      <c r="AS126" s="784">
        <f>(AN126*'8-Matrices'!$E$8)+('6a-EOCSCH_WtCalc'!AN126*'8-Matrices'!$F$12)</f>
        <v>0</v>
      </c>
      <c r="AT126" s="785">
        <f>(AO126*'8-Matrices'!$F$8)+('6a-EOCSCH_WtCalc'!AO126*'8-Matrices'!$F$12)</f>
        <v>0</v>
      </c>
      <c r="AV126" s="124">
        <v>1</v>
      </c>
      <c r="AW126" s="87" t="s">
        <v>79</v>
      </c>
      <c r="AX126" s="78">
        <v>12523.12</v>
      </c>
      <c r="AY126" s="78"/>
      <c r="AZ126" s="78">
        <v>0</v>
      </c>
      <c r="BB126" s="81">
        <v>1</v>
      </c>
      <c r="BC126" s="784">
        <f>(AX126*'8-Matrices'!$D$8)+('6a-EOCSCH_WtCalc'!AX126*'8-Matrices'!$F$12)</f>
        <v>1924427.8504000001</v>
      </c>
      <c r="BD126" s="784">
        <f>(AY126*'8-Matrices'!$E$8)+('6a-EOCSCH_WtCalc'!AY126*'8-Matrices'!$F$12)</f>
        <v>0</v>
      </c>
      <c r="BE126" s="785">
        <f>(AZ126*'8-Matrices'!$F$8)+('6a-EOCSCH_WtCalc'!AZ126*'8-Matrices'!$F$12)</f>
        <v>0</v>
      </c>
      <c r="BG126" s="124">
        <v>1</v>
      </c>
      <c r="BH126" s="87" t="s">
        <v>79</v>
      </c>
      <c r="BI126" s="78">
        <v>11496.09</v>
      </c>
      <c r="BJ126" s="78"/>
      <c r="BK126" s="78">
        <v>0</v>
      </c>
      <c r="BL126" s="52"/>
      <c r="BM126" s="81">
        <v>1</v>
      </c>
      <c r="BN126" s="784">
        <f>(BI126*'8-Matrices'!$D$8)+('6a-EOCSCH_WtCalc'!BI126*'8-Matrices'!$F$12)</f>
        <v>1766604.1503000001</v>
      </c>
      <c r="BO126" s="784">
        <f>(BJ126*'8-Matrices'!$E$8)+('6a-EOCSCH_WtCalc'!BJ126*'8-Matrices'!$F$12)</f>
        <v>0</v>
      </c>
      <c r="BP126" s="785">
        <f>(BK126*'8-Matrices'!$F$8)+('6a-EOCSCH_WtCalc'!BK126*'8-Matrices'!$F$12)</f>
        <v>0</v>
      </c>
      <c r="BQ126" s="52"/>
      <c r="BR126" s="125">
        <v>1</v>
      </c>
      <c r="BS126" s="88" t="s">
        <v>79</v>
      </c>
      <c r="BT126" s="86">
        <v>6659</v>
      </c>
      <c r="BU126" s="86"/>
      <c r="BV126" s="86">
        <v>0</v>
      </c>
      <c r="BX126" s="81">
        <v>1</v>
      </c>
      <c r="BY126" s="784">
        <f>(BT126*'8-Matrices'!$D$8)+('6a-EOCSCH_WtCalc'!BT126*'8-Matrices'!$F$12)</f>
        <v>1023288.53</v>
      </c>
      <c r="BZ126" s="784">
        <f>(BU126*'8-Matrices'!$E$8)+('6a-EOCSCH_WtCalc'!BU126*'8-Matrices'!$F$12)</f>
        <v>0</v>
      </c>
      <c r="CA126" s="785">
        <f>(BV126*'8-Matrices'!$F$8)+('6a-EOCSCH_WtCalc'!BV126*'8-Matrices'!$F$12)</f>
        <v>0</v>
      </c>
      <c r="CC126" s="124">
        <v>1</v>
      </c>
      <c r="CD126" s="87" t="s">
        <v>79</v>
      </c>
      <c r="CE126" s="78">
        <v>7764.87</v>
      </c>
      <c r="CF126" s="78"/>
      <c r="CG126" s="78">
        <v>0</v>
      </c>
      <c r="CH126" s="52"/>
      <c r="CI126" s="81">
        <v>1</v>
      </c>
      <c r="CJ126" s="784">
        <f>(CE126*'8-Matrices'!$D$8)+('6a-EOCSCH_WtCalc'!CE126*'8-Matrices'!$F$12)</f>
        <v>1193227.5729</v>
      </c>
      <c r="CK126" s="784">
        <f>(CF126*'8-Matrices'!$E$8)+('6a-EOCSCH_WtCalc'!CF126*'8-Matrices'!$F$12)</f>
        <v>0</v>
      </c>
      <c r="CL126" s="785">
        <f>(CG126*'8-Matrices'!$F$8)+('6a-EOCSCH_WtCalc'!CG126*'8-Matrices'!$F$12)</f>
        <v>0</v>
      </c>
      <c r="CN126" s="124">
        <v>1</v>
      </c>
      <c r="CO126" s="87" t="s">
        <v>79</v>
      </c>
      <c r="CP126" s="78">
        <v>8180</v>
      </c>
      <c r="CQ126" s="78">
        <v>0</v>
      </c>
      <c r="CR126" s="78">
        <v>0</v>
      </c>
      <c r="CT126" s="81">
        <v>1</v>
      </c>
      <c r="CU126" s="784">
        <f>(CP126*'8-Matrices'!$D$8)+('6a-EOCSCH_WtCalc'!CP126*'8-Matrices'!$F$12)</f>
        <v>1257020.5999999999</v>
      </c>
      <c r="CV126" s="784">
        <f>(CQ126*'8-Matrices'!$E$8)+('6a-EOCSCH_WtCalc'!CQ126*'8-Matrices'!$F$12)</f>
        <v>0</v>
      </c>
      <c r="CW126" s="785">
        <f>(CR126*'8-Matrices'!$F$8)+('6a-EOCSCH_WtCalc'!CR126*'8-Matrices'!$F$12)</f>
        <v>0</v>
      </c>
      <c r="CY126" s="82">
        <v>1193228</v>
      </c>
      <c r="CZ126" s="82">
        <v>0</v>
      </c>
      <c r="DA126" s="82">
        <v>0</v>
      </c>
      <c r="DC126" s="124">
        <v>1</v>
      </c>
      <c r="DD126" s="87" t="s">
        <v>79</v>
      </c>
      <c r="DE126" s="78">
        <v>9052</v>
      </c>
      <c r="DF126" s="78">
        <v>0</v>
      </c>
      <c r="DG126" s="78">
        <v>0</v>
      </c>
      <c r="DI126" s="81">
        <v>1</v>
      </c>
      <c r="DJ126" s="784">
        <f>(DE126*'8-Matrices'!$D$8)+('6a-EOCSCH_WtCalc'!DE126*'8-Matrices'!$F$12)</f>
        <v>1391020.8399999999</v>
      </c>
      <c r="DK126" s="784">
        <f>(DF126*'8-Matrices'!$E$8)+('6a-EOCSCH_WtCalc'!DF126*'8-Matrices'!$F$12)</f>
        <v>0</v>
      </c>
      <c r="DL126" s="785">
        <f>(DG126*'8-Matrices'!$F$8)+('6a-EOCSCH_WtCalc'!DG126*'8-Matrices'!$F$12)</f>
        <v>0</v>
      </c>
      <c r="DN126" s="124">
        <v>1</v>
      </c>
      <c r="DO126" s="87" t="s">
        <v>79</v>
      </c>
      <c r="DP126" s="78">
        <v>9442</v>
      </c>
      <c r="DQ126" s="78">
        <v>0</v>
      </c>
      <c r="DR126" s="78">
        <v>0</v>
      </c>
      <c r="DT126" s="81">
        <v>1</v>
      </c>
      <c r="DU126" s="784">
        <f>(DP126*'8-Matrices'!$D$8)+('6a-EOCSCH_WtCalc'!DP126*'8-Matrices'!$F$12)</f>
        <v>1450952.1400000001</v>
      </c>
      <c r="DV126" s="784">
        <f>(DQ126*'8-Matrices'!$E$8)+('6a-EOCSCH_WtCalc'!DQ126*'8-Matrices'!$F$12)</f>
        <v>0</v>
      </c>
      <c r="DW126" s="785">
        <f>(DR126*'8-Matrices'!$F$8)+('6a-EOCSCH_WtCalc'!DR126*'8-Matrices'!$F$12)</f>
        <v>0</v>
      </c>
      <c r="DY126" s="124">
        <v>1</v>
      </c>
      <c r="DZ126" s="87" t="s">
        <v>79</v>
      </c>
      <c r="EA126" s="78">
        <f>'7a-EOCSCH_RawData'!$E$47</f>
        <v>9764.01</v>
      </c>
      <c r="EB126" s="78">
        <f>'7a-EOCSCH_RawData'!$F$47</f>
        <v>0</v>
      </c>
      <c r="EC126" s="78">
        <f>'7a-EOCSCH_RawData'!$G$47</f>
        <v>0</v>
      </c>
      <c r="EE126" s="81">
        <v>1</v>
      </c>
      <c r="EF126" s="784">
        <f>(EA126*'8-Matrices'!$D$8)+('6a-EOCSCH_WtCalc'!EA126*'8-Matrices'!$F$12)</f>
        <v>1500435.4167000002</v>
      </c>
      <c r="EG126" s="784">
        <f>(EB126*'8-Matrices'!$E$8)+('6a-EOCSCH_WtCalc'!EB126*'8-Matrices'!$F$12)</f>
        <v>0</v>
      </c>
      <c r="EH126" s="785">
        <f>(EC126*'8-Matrices'!$F$8)+('6a-EOCSCH_WtCalc'!EC126*'8-Matrices'!$F$12)</f>
        <v>0</v>
      </c>
    </row>
    <row r="127" spans="1:138" x14ac:dyDescent="0.3">
      <c r="A127" s="1433"/>
      <c r="C127" s="75"/>
      <c r="D127" s="124">
        <v>2</v>
      </c>
      <c r="E127" s="87" t="s">
        <v>79</v>
      </c>
      <c r="F127" s="220">
        <v>5499</v>
      </c>
      <c r="G127" s="220">
        <v>0</v>
      </c>
      <c r="H127" s="221">
        <v>0</v>
      </c>
      <c r="I127" s="80"/>
      <c r="J127" s="81">
        <v>2</v>
      </c>
      <c r="K127" s="784">
        <f>(F127*'8-Matrices'!$D$9)+('6a-EOCSCH_WtCalc'!F127*'8-Matrices'!$F$12)</f>
        <v>1207195.47</v>
      </c>
      <c r="L127" s="784">
        <f>(G127*'8-Matrices'!$E$9)+('6a-EOCSCH_WtCalc'!G127*'8-Matrices'!$F$12)</f>
        <v>0</v>
      </c>
      <c r="M127" s="785">
        <f>(H127*'8-Matrices'!$F$9)+('6a-EOCSCH_WtCalc'!H127*'8-Matrices'!$F$12)</f>
        <v>0</v>
      </c>
      <c r="N127" s="75"/>
      <c r="O127" s="124">
        <v>2</v>
      </c>
      <c r="P127" s="87" t="s">
        <v>79</v>
      </c>
      <c r="Q127" s="78">
        <v>4719</v>
      </c>
      <c r="R127" s="78">
        <v>0</v>
      </c>
      <c r="S127" s="79">
        <v>0</v>
      </c>
      <c r="T127" s="80"/>
      <c r="U127" s="81">
        <v>2</v>
      </c>
      <c r="V127" s="784">
        <f>(Q127*'8-Matrices'!$D$9)+('6a-EOCSCH_WtCalc'!Q127*'8-Matrices'!$F$12)</f>
        <v>1035962.07</v>
      </c>
      <c r="W127" s="784">
        <f>(R127*'8-Matrices'!$E$9)+('6a-EOCSCH_WtCalc'!R127*'8-Matrices'!$F$12)</f>
        <v>0</v>
      </c>
      <c r="X127" s="785">
        <f>(S127*'8-Matrices'!$F$9)+('6a-EOCSCH_WtCalc'!S127*'8-Matrices'!$F$12)</f>
        <v>0</v>
      </c>
      <c r="Y127" s="83"/>
      <c r="Z127" s="124">
        <v>2</v>
      </c>
      <c r="AA127" s="87" t="s">
        <v>79</v>
      </c>
      <c r="AB127" s="78">
        <v>4339</v>
      </c>
      <c r="AC127" s="78">
        <v>0</v>
      </c>
      <c r="AD127" s="79">
        <v>0</v>
      </c>
      <c r="AE127" s="83"/>
      <c r="AF127" s="81">
        <v>2</v>
      </c>
      <c r="AG127" s="784">
        <f>(AB127*'8-Matrices'!$D$9)+('6a-EOCSCH_WtCalc'!AB127*'8-Matrices'!$F$12)</f>
        <v>952540.66999999993</v>
      </c>
      <c r="AH127" s="784">
        <f>(AC127*'8-Matrices'!$E$9)+('6a-EOCSCH_WtCalc'!AC127*'8-Matrices'!$F$12)</f>
        <v>0</v>
      </c>
      <c r="AI127" s="785">
        <f>(AD127*'8-Matrices'!$F$9)+('6a-EOCSCH_WtCalc'!AD127*'8-Matrices'!$F$12)</f>
        <v>0</v>
      </c>
      <c r="AK127" s="124">
        <v>2</v>
      </c>
      <c r="AL127" s="87" t="s">
        <v>79</v>
      </c>
      <c r="AM127" s="78">
        <v>4722</v>
      </c>
      <c r="AN127" s="78">
        <v>0</v>
      </c>
      <c r="AO127" s="79">
        <v>0</v>
      </c>
      <c r="AQ127" s="81">
        <v>2</v>
      </c>
      <c r="AR127" s="784">
        <f>(AM127*'8-Matrices'!$D$9)+('6a-EOCSCH_WtCalc'!AM127*'8-Matrices'!$F$12)</f>
        <v>1036620.6599999999</v>
      </c>
      <c r="AS127" s="784">
        <f>(AN127*'8-Matrices'!$E$9)+('6a-EOCSCH_WtCalc'!AN127*'8-Matrices'!$F$12)</f>
        <v>0</v>
      </c>
      <c r="AT127" s="785">
        <f>(AO127*'8-Matrices'!$F$9)+('6a-EOCSCH_WtCalc'!AO127*'8-Matrices'!$F$12)</f>
        <v>0</v>
      </c>
      <c r="AV127" s="124">
        <v>2</v>
      </c>
      <c r="AW127" s="87" t="s">
        <v>79</v>
      </c>
      <c r="AX127" s="78">
        <v>3939.94</v>
      </c>
      <c r="AY127" s="78"/>
      <c r="AZ127" s="78">
        <v>0</v>
      </c>
      <c r="BB127" s="81">
        <v>2</v>
      </c>
      <c r="BC127" s="784">
        <f>(AX127*'8-Matrices'!$D$9)+('6a-EOCSCH_WtCalc'!AX127*'8-Matrices'!$F$12)</f>
        <v>864935.02819999994</v>
      </c>
      <c r="BD127" s="784">
        <f>(AY127*'8-Matrices'!$E$9)+('6a-EOCSCH_WtCalc'!AY127*'8-Matrices'!$F$12)</f>
        <v>0</v>
      </c>
      <c r="BE127" s="785">
        <f>(AZ127*'8-Matrices'!$F$9)+('6a-EOCSCH_WtCalc'!AZ127*'8-Matrices'!$F$12)</f>
        <v>0</v>
      </c>
      <c r="BG127" s="124">
        <v>2</v>
      </c>
      <c r="BH127" s="87" t="s">
        <v>79</v>
      </c>
      <c r="BI127" s="78">
        <v>3204.99</v>
      </c>
      <c r="BJ127" s="78"/>
      <c r="BK127" s="78">
        <v>0</v>
      </c>
      <c r="BL127" s="52"/>
      <c r="BM127" s="81">
        <v>2</v>
      </c>
      <c r="BN127" s="784">
        <f>(BI127*'8-Matrices'!$D$9)+('6a-EOCSCH_WtCalc'!BI127*'8-Matrices'!$F$12)</f>
        <v>703591.45469999989</v>
      </c>
      <c r="BO127" s="784">
        <f>(BJ127*'8-Matrices'!$E$9)+('6a-EOCSCH_WtCalc'!BJ127*'8-Matrices'!$F$12)</f>
        <v>0</v>
      </c>
      <c r="BP127" s="785">
        <f>(BK127*'8-Matrices'!$F$9)+('6a-EOCSCH_WtCalc'!BK127*'8-Matrices'!$F$12)</f>
        <v>0</v>
      </c>
      <c r="BQ127" s="52"/>
      <c r="BR127" s="125">
        <v>2</v>
      </c>
      <c r="BS127" s="88" t="s">
        <v>79</v>
      </c>
      <c r="BT127" s="86">
        <v>1759</v>
      </c>
      <c r="BU127" s="86"/>
      <c r="BV127" s="86">
        <v>0</v>
      </c>
      <c r="BX127" s="81">
        <v>2</v>
      </c>
      <c r="BY127" s="784">
        <f>(BT127*'8-Matrices'!$D$9)+('6a-EOCSCH_WtCalc'!BT127*'8-Matrices'!$F$12)</f>
        <v>386153.26999999996</v>
      </c>
      <c r="BZ127" s="784">
        <f>(BU127*'8-Matrices'!$E$9)+('6a-EOCSCH_WtCalc'!BU127*'8-Matrices'!$F$12)</f>
        <v>0</v>
      </c>
      <c r="CA127" s="785">
        <f>(BV127*'8-Matrices'!$F$9)+('6a-EOCSCH_WtCalc'!BV127*'8-Matrices'!$F$12)</f>
        <v>0</v>
      </c>
      <c r="CC127" s="124">
        <v>2</v>
      </c>
      <c r="CD127" s="87" t="s">
        <v>79</v>
      </c>
      <c r="CE127" s="78">
        <v>2744</v>
      </c>
      <c r="CF127" s="78"/>
      <c r="CG127" s="78">
        <v>0</v>
      </c>
      <c r="CH127" s="52"/>
      <c r="CI127" s="81">
        <v>2</v>
      </c>
      <c r="CJ127" s="784">
        <f>(CE127*'8-Matrices'!$D$9)+('6a-EOCSCH_WtCalc'!CE127*'8-Matrices'!$F$12)</f>
        <v>602390.31999999995</v>
      </c>
      <c r="CK127" s="784">
        <f>(CF127*'8-Matrices'!$E$9)+('6a-EOCSCH_WtCalc'!CF127*'8-Matrices'!$F$12)</f>
        <v>0</v>
      </c>
      <c r="CL127" s="785">
        <f>(CG127*'8-Matrices'!$F$9)+('6a-EOCSCH_WtCalc'!CG127*'8-Matrices'!$F$12)</f>
        <v>0</v>
      </c>
      <c r="CN127" s="124">
        <v>2</v>
      </c>
      <c r="CO127" s="87" t="s">
        <v>79</v>
      </c>
      <c r="CP127" s="78">
        <v>2762</v>
      </c>
      <c r="CQ127" s="78">
        <v>0</v>
      </c>
      <c r="CR127" s="78">
        <v>0</v>
      </c>
      <c r="CT127" s="81">
        <v>2</v>
      </c>
      <c r="CU127" s="784">
        <f>(CP127*'8-Matrices'!$D$9)+('6a-EOCSCH_WtCalc'!CP127*'8-Matrices'!$F$12)</f>
        <v>606341.86</v>
      </c>
      <c r="CV127" s="784">
        <f>(CQ127*'8-Matrices'!$E$9)+('6a-EOCSCH_WtCalc'!CQ127*'8-Matrices'!$F$12)</f>
        <v>0</v>
      </c>
      <c r="CW127" s="785">
        <f>(CR127*'8-Matrices'!$F$9)+('6a-EOCSCH_WtCalc'!CR127*'8-Matrices'!$F$12)</f>
        <v>0</v>
      </c>
      <c r="CY127" s="82">
        <v>602390</v>
      </c>
      <c r="CZ127" s="82">
        <v>0</v>
      </c>
      <c r="DA127" s="82">
        <v>0</v>
      </c>
      <c r="DC127" s="124">
        <v>2</v>
      </c>
      <c r="DD127" s="87" t="s">
        <v>79</v>
      </c>
      <c r="DE127" s="78">
        <v>3467</v>
      </c>
      <c r="DF127" s="78">
        <v>0</v>
      </c>
      <c r="DG127" s="78">
        <v>0</v>
      </c>
      <c r="DI127" s="81">
        <v>2</v>
      </c>
      <c r="DJ127" s="784">
        <f>(DE127*'8-Matrices'!$D$9)+('6a-EOCSCH_WtCalc'!DE127*'8-Matrices'!$F$12)</f>
        <v>761110.50999999989</v>
      </c>
      <c r="DK127" s="784">
        <f>(DF127*'8-Matrices'!$E$9)+('6a-EOCSCH_WtCalc'!DF127*'8-Matrices'!$F$12)</f>
        <v>0</v>
      </c>
      <c r="DL127" s="785">
        <f>(DG127*'8-Matrices'!$F$9)+('6a-EOCSCH_WtCalc'!DG127*'8-Matrices'!$F$12)</f>
        <v>0</v>
      </c>
      <c r="DN127" s="124">
        <v>2</v>
      </c>
      <c r="DO127" s="87" t="s">
        <v>79</v>
      </c>
      <c r="DP127" s="78">
        <v>3277</v>
      </c>
      <c r="DQ127" s="78">
        <v>0</v>
      </c>
      <c r="DR127" s="78">
        <v>0</v>
      </c>
      <c r="DT127" s="81">
        <v>2</v>
      </c>
      <c r="DU127" s="784">
        <f>(DP127*'8-Matrices'!$D$9)+('6a-EOCSCH_WtCalc'!DP127*'8-Matrices'!$F$12)</f>
        <v>719399.80999999994</v>
      </c>
      <c r="DV127" s="784">
        <f>(DQ127*'8-Matrices'!$E$9)+('6a-EOCSCH_WtCalc'!DQ127*'8-Matrices'!$F$12)</f>
        <v>0</v>
      </c>
      <c r="DW127" s="785">
        <f>(DR127*'8-Matrices'!$F$9)+('6a-EOCSCH_WtCalc'!DR127*'8-Matrices'!$F$12)</f>
        <v>0</v>
      </c>
      <c r="DY127" s="124">
        <v>2</v>
      </c>
      <c r="DZ127" s="87" t="s">
        <v>79</v>
      </c>
      <c r="EA127" s="78">
        <f>'7a-EOCSCH_RawData'!$E$48</f>
        <v>2968</v>
      </c>
      <c r="EB127" s="78">
        <f>'7a-EOCSCH_RawData'!$F$48</f>
        <v>0</v>
      </c>
      <c r="EC127" s="78">
        <f>'7a-EOCSCH_RawData'!$G$48</f>
        <v>0</v>
      </c>
      <c r="EE127" s="81">
        <v>2</v>
      </c>
      <c r="EF127" s="784">
        <f>(EA127*'8-Matrices'!$D$9)+('6a-EOCSCH_WtCalc'!EA127*'8-Matrices'!$F$12)</f>
        <v>651565.03999999992</v>
      </c>
      <c r="EG127" s="784">
        <f>(EB127*'8-Matrices'!$E$9)+('6a-EOCSCH_WtCalc'!EB127*'8-Matrices'!$F$12)</f>
        <v>0</v>
      </c>
      <c r="EH127" s="785">
        <f>(EC127*'8-Matrices'!$F$9)+('6a-EOCSCH_WtCalc'!EC127*'8-Matrices'!$F$12)</f>
        <v>0</v>
      </c>
    </row>
    <row r="128" spans="1:138" x14ac:dyDescent="0.3">
      <c r="A128" s="1433"/>
      <c r="C128" s="75"/>
      <c r="D128" s="124">
        <v>3</v>
      </c>
      <c r="E128" s="87" t="s">
        <v>79</v>
      </c>
      <c r="F128" s="220">
        <v>2176</v>
      </c>
      <c r="G128" s="220">
        <v>0</v>
      </c>
      <c r="H128" s="221">
        <v>0</v>
      </c>
      <c r="I128" s="80"/>
      <c r="J128" s="81">
        <v>3</v>
      </c>
      <c r="K128" s="784">
        <f>(F128*'8-Matrices'!$D$10)+('6a-EOCSCH_WtCalc'!F128*'8-Matrices'!$F$12)</f>
        <v>743082.24</v>
      </c>
      <c r="L128" s="784">
        <f>(G128*'8-Matrices'!$E$10)+('6a-EOCSCH_WtCalc'!G128*'8-Matrices'!$F$12)</f>
        <v>0</v>
      </c>
      <c r="M128" s="785">
        <f>(H128*'8-Matrices'!$F$10)+('6a-EOCSCH_WtCalc'!H128*'8-Matrices'!$F$12)</f>
        <v>0</v>
      </c>
      <c r="N128" s="75"/>
      <c r="O128" s="124">
        <v>3</v>
      </c>
      <c r="P128" s="87" t="s">
        <v>79</v>
      </c>
      <c r="Q128" s="78">
        <v>2085</v>
      </c>
      <c r="R128" s="78">
        <v>0</v>
      </c>
      <c r="S128" s="79">
        <v>0</v>
      </c>
      <c r="T128" s="80"/>
      <c r="U128" s="81">
        <v>3</v>
      </c>
      <c r="V128" s="784">
        <f>(Q128*'8-Matrices'!$D$10)+('6a-EOCSCH_WtCalc'!Q128*'8-Matrices'!$F$12)</f>
        <v>712006.65000000014</v>
      </c>
      <c r="W128" s="784">
        <f>(R128*'8-Matrices'!$E$10)+('6a-EOCSCH_WtCalc'!R128*'8-Matrices'!$F$12)</f>
        <v>0</v>
      </c>
      <c r="X128" s="785">
        <f>(S128*'8-Matrices'!$F$10)+('6a-EOCSCH_WtCalc'!S128*'8-Matrices'!$F$12)</f>
        <v>0</v>
      </c>
      <c r="Y128" s="83"/>
      <c r="Z128" s="124">
        <v>3</v>
      </c>
      <c r="AA128" s="87" t="s">
        <v>79</v>
      </c>
      <c r="AB128" s="78">
        <v>2002</v>
      </c>
      <c r="AC128" s="78">
        <v>0</v>
      </c>
      <c r="AD128" s="79">
        <v>0</v>
      </c>
      <c r="AE128" s="83"/>
      <c r="AF128" s="81">
        <v>3</v>
      </c>
      <c r="AG128" s="784">
        <f>(AB128*'8-Matrices'!$D$10)+('6a-EOCSCH_WtCalc'!AB128*'8-Matrices'!$F$12)</f>
        <v>683662.9800000001</v>
      </c>
      <c r="AH128" s="784">
        <f>(AC128*'8-Matrices'!$E$10)+('6a-EOCSCH_WtCalc'!AC128*'8-Matrices'!$F$12)</f>
        <v>0</v>
      </c>
      <c r="AI128" s="785">
        <f>(AD128*'8-Matrices'!$F$10)+('6a-EOCSCH_WtCalc'!AD128*'8-Matrices'!$F$12)</f>
        <v>0</v>
      </c>
      <c r="AK128" s="124">
        <v>3</v>
      </c>
      <c r="AL128" s="87" t="s">
        <v>79</v>
      </c>
      <c r="AM128" s="78">
        <v>1776</v>
      </c>
      <c r="AN128" s="78">
        <v>0</v>
      </c>
      <c r="AO128" s="79">
        <v>0</v>
      </c>
      <c r="AQ128" s="81">
        <v>3</v>
      </c>
      <c r="AR128" s="784">
        <f>(AM128*'8-Matrices'!$D$10)+('6a-EOCSCH_WtCalc'!AM128*'8-Matrices'!$F$12)</f>
        <v>606486.24</v>
      </c>
      <c r="AS128" s="784">
        <f>(AN128*'8-Matrices'!$E$10)+('6a-EOCSCH_WtCalc'!AN128*'8-Matrices'!$F$12)</f>
        <v>0</v>
      </c>
      <c r="AT128" s="785">
        <f>(AO128*'8-Matrices'!$F$10)+('6a-EOCSCH_WtCalc'!AO128*'8-Matrices'!$F$12)</f>
        <v>0</v>
      </c>
      <c r="AV128" s="124">
        <v>3</v>
      </c>
      <c r="AW128" s="87" t="s">
        <v>79</v>
      </c>
      <c r="AX128" s="78">
        <v>1428.04</v>
      </c>
      <c r="AY128" s="78"/>
      <c r="AZ128" s="78">
        <v>0</v>
      </c>
      <c r="BB128" s="81">
        <v>3</v>
      </c>
      <c r="BC128" s="784">
        <f>(AX128*'8-Matrices'!$D$10)+('6a-EOCSCH_WtCalc'!AX128*'8-Matrices'!$F$12)</f>
        <v>487661.37960000004</v>
      </c>
      <c r="BD128" s="784">
        <f>(AY128*'8-Matrices'!$E$10)+('6a-EOCSCH_WtCalc'!AY128*'8-Matrices'!$F$12)</f>
        <v>0</v>
      </c>
      <c r="BE128" s="785">
        <f>(AZ128*'8-Matrices'!$F$10)+('6a-EOCSCH_WtCalc'!AZ128*'8-Matrices'!$F$12)</f>
        <v>0</v>
      </c>
      <c r="BG128" s="124">
        <v>3</v>
      </c>
      <c r="BH128" s="87" t="s">
        <v>79</v>
      </c>
      <c r="BI128" s="78">
        <v>1280</v>
      </c>
      <c r="BJ128" s="78"/>
      <c r="BK128" s="78">
        <v>0</v>
      </c>
      <c r="BL128" s="52"/>
      <c r="BM128" s="81">
        <v>3</v>
      </c>
      <c r="BN128" s="784">
        <f>(BI128*'8-Matrices'!$D$10)+('6a-EOCSCH_WtCalc'!BI128*'8-Matrices'!$F$12)</f>
        <v>437107.20000000007</v>
      </c>
      <c r="BO128" s="784">
        <f>(BJ128*'8-Matrices'!$E$10)+('6a-EOCSCH_WtCalc'!BJ128*'8-Matrices'!$F$12)</f>
        <v>0</v>
      </c>
      <c r="BP128" s="785">
        <f>(BK128*'8-Matrices'!$F$10)+('6a-EOCSCH_WtCalc'!BK128*'8-Matrices'!$F$12)</f>
        <v>0</v>
      </c>
      <c r="BQ128" s="52"/>
      <c r="BR128" s="125">
        <v>3</v>
      </c>
      <c r="BS128" s="88" t="s">
        <v>79</v>
      </c>
      <c r="BT128" s="86">
        <v>1163</v>
      </c>
      <c r="BU128" s="86"/>
      <c r="BV128" s="86">
        <v>0</v>
      </c>
      <c r="BX128" s="81">
        <v>3</v>
      </c>
      <c r="BY128" s="784">
        <f>(BT128*'8-Matrices'!$D$10)+('6a-EOCSCH_WtCalc'!BT128*'8-Matrices'!$F$12)</f>
        <v>397152.87</v>
      </c>
      <c r="BZ128" s="784">
        <f>(BU128*'8-Matrices'!$E$10)+('6a-EOCSCH_WtCalc'!BU128*'8-Matrices'!$F$12)</f>
        <v>0</v>
      </c>
      <c r="CA128" s="785">
        <f>(BV128*'8-Matrices'!$F$10)+('6a-EOCSCH_WtCalc'!BV128*'8-Matrices'!$F$12)</f>
        <v>0</v>
      </c>
      <c r="CC128" s="124">
        <v>3</v>
      </c>
      <c r="CD128" s="87" t="s">
        <v>79</v>
      </c>
      <c r="CE128" s="78">
        <v>1233</v>
      </c>
      <c r="CF128" s="78"/>
      <c r="CG128" s="78">
        <v>0</v>
      </c>
      <c r="CH128" s="52"/>
      <c r="CI128" s="81">
        <v>3</v>
      </c>
      <c r="CJ128" s="784">
        <f>(CE128*'8-Matrices'!$D$10)+('6a-EOCSCH_WtCalc'!CE128*'8-Matrices'!$F$12)</f>
        <v>421057.17000000004</v>
      </c>
      <c r="CK128" s="784">
        <f>(CF128*'8-Matrices'!$E$10)+('6a-EOCSCH_WtCalc'!CF128*'8-Matrices'!$F$12)</f>
        <v>0</v>
      </c>
      <c r="CL128" s="785">
        <f>(CG128*'8-Matrices'!$F$10)+('6a-EOCSCH_WtCalc'!CG128*'8-Matrices'!$F$12)</f>
        <v>0</v>
      </c>
      <c r="CN128" s="124">
        <v>3</v>
      </c>
      <c r="CO128" s="87" t="s">
        <v>79</v>
      </c>
      <c r="CP128" s="78">
        <v>1362</v>
      </c>
      <c r="CQ128" s="78">
        <v>0</v>
      </c>
      <c r="CR128" s="78">
        <v>0</v>
      </c>
      <c r="CT128" s="81">
        <v>3</v>
      </c>
      <c r="CU128" s="784">
        <f>(CP128*'8-Matrices'!$D$10)+('6a-EOCSCH_WtCalc'!CP128*'8-Matrices'!$F$12)</f>
        <v>465109.38000000006</v>
      </c>
      <c r="CV128" s="784">
        <f>(CQ128*'8-Matrices'!$E$10)+('6a-EOCSCH_WtCalc'!CQ128*'8-Matrices'!$F$12)</f>
        <v>0</v>
      </c>
      <c r="CW128" s="785">
        <f>(CR128*'8-Matrices'!$F$10)+('6a-EOCSCH_WtCalc'!CR128*'8-Matrices'!$F$12)</f>
        <v>0</v>
      </c>
      <c r="CY128" s="82">
        <v>421057</v>
      </c>
      <c r="CZ128" s="82">
        <v>0</v>
      </c>
      <c r="DA128" s="82">
        <v>0</v>
      </c>
      <c r="DC128" s="124">
        <v>3</v>
      </c>
      <c r="DD128" s="87" t="s">
        <v>79</v>
      </c>
      <c r="DE128" s="78">
        <v>1497</v>
      </c>
      <c r="DF128" s="78">
        <v>0</v>
      </c>
      <c r="DG128" s="78">
        <v>0</v>
      </c>
      <c r="DI128" s="81">
        <v>3</v>
      </c>
      <c r="DJ128" s="784">
        <f>(DE128*'8-Matrices'!$D$10)+('6a-EOCSCH_WtCalc'!DE128*'8-Matrices'!$F$12)</f>
        <v>511210.53</v>
      </c>
      <c r="DK128" s="784">
        <f>(DF128*'8-Matrices'!$E$10)+('6a-EOCSCH_WtCalc'!DF128*'8-Matrices'!$F$12)</f>
        <v>0</v>
      </c>
      <c r="DL128" s="785">
        <f>(DG128*'8-Matrices'!$F$10)+('6a-EOCSCH_WtCalc'!DG128*'8-Matrices'!$F$12)</f>
        <v>0</v>
      </c>
      <c r="DN128" s="124">
        <v>3</v>
      </c>
      <c r="DO128" s="87" t="s">
        <v>79</v>
      </c>
      <c r="DP128" s="78">
        <v>1835</v>
      </c>
      <c r="DQ128" s="78">
        <v>0</v>
      </c>
      <c r="DR128" s="78">
        <v>0</v>
      </c>
      <c r="DT128" s="81">
        <v>3</v>
      </c>
      <c r="DU128" s="784">
        <f>(DP128*'8-Matrices'!$D$10)+('6a-EOCSCH_WtCalc'!DP128*'8-Matrices'!$F$12)</f>
        <v>626634.15000000014</v>
      </c>
      <c r="DV128" s="784">
        <f>(DQ128*'8-Matrices'!$E$10)+('6a-EOCSCH_WtCalc'!DQ128*'8-Matrices'!$F$12)</f>
        <v>0</v>
      </c>
      <c r="DW128" s="785">
        <f>(DR128*'8-Matrices'!$F$10)+('6a-EOCSCH_WtCalc'!DR128*'8-Matrices'!$F$12)</f>
        <v>0</v>
      </c>
      <c r="DY128" s="124">
        <v>3</v>
      </c>
      <c r="DZ128" s="87" t="s">
        <v>79</v>
      </c>
      <c r="EA128" s="78">
        <f>'7a-EOCSCH_RawData'!$E$49</f>
        <v>1850</v>
      </c>
      <c r="EB128" s="78">
        <f>'7a-EOCSCH_RawData'!$F$49</f>
        <v>0</v>
      </c>
      <c r="EC128" s="78">
        <f>'7a-EOCSCH_RawData'!$G$49</f>
        <v>0</v>
      </c>
      <c r="EE128" s="81">
        <v>3</v>
      </c>
      <c r="EF128" s="784">
        <f>(EA128*'8-Matrices'!$D$10)+('6a-EOCSCH_WtCalc'!EA128*'8-Matrices'!$F$12)</f>
        <v>631756.5</v>
      </c>
      <c r="EG128" s="784">
        <f>(EB128*'8-Matrices'!$E$10)+('6a-EOCSCH_WtCalc'!EB128*'8-Matrices'!$F$12)</f>
        <v>0</v>
      </c>
      <c r="EH128" s="785">
        <f>(EC128*'8-Matrices'!$F$10)+('6a-EOCSCH_WtCalc'!EC128*'8-Matrices'!$F$12)</f>
        <v>0</v>
      </c>
    </row>
    <row r="129" spans="1:138" x14ac:dyDescent="0.3">
      <c r="A129" s="1433"/>
      <c r="C129" s="89"/>
      <c r="D129" s="1384" t="s">
        <v>50</v>
      </c>
      <c r="E129" s="1385"/>
      <c r="F129" s="90">
        <f>F128+F127+F126</f>
        <v>25102</v>
      </c>
      <c r="G129" s="90">
        <f>G128+G127+G126</f>
        <v>0</v>
      </c>
      <c r="H129" s="91">
        <f>H128+H127+H126</f>
        <v>0</v>
      </c>
      <c r="I129" s="92"/>
      <c r="J129" s="93" t="s">
        <v>50</v>
      </c>
      <c r="K129" s="784">
        <f>K126+K127+K128</f>
        <v>4628284.8000000007</v>
      </c>
      <c r="L129" s="784">
        <f>L126+L127+L128</f>
        <v>0</v>
      </c>
      <c r="M129" s="785">
        <f>M126+M127+M128</f>
        <v>0</v>
      </c>
      <c r="N129" s="89"/>
      <c r="O129" s="1384" t="s">
        <v>50</v>
      </c>
      <c r="P129" s="1385"/>
      <c r="Q129" s="90">
        <f>Q128+Q127+Q126</f>
        <v>23610.35</v>
      </c>
      <c r="R129" s="90">
        <f>R128+R127+R126</f>
        <v>0</v>
      </c>
      <c r="S129" s="91">
        <f>S128+S127+S126</f>
        <v>0</v>
      </c>
      <c r="T129" s="92"/>
      <c r="U129" s="93" t="s">
        <v>50</v>
      </c>
      <c r="V129" s="784">
        <f>V126+V127+V128</f>
        <v>4330600.5244999994</v>
      </c>
      <c r="W129" s="784">
        <f>W126+W127+W128</f>
        <v>0</v>
      </c>
      <c r="X129" s="785">
        <f>X126+X127+X128</f>
        <v>0</v>
      </c>
      <c r="Y129" s="83"/>
      <c r="Z129" s="1384" t="s">
        <v>50</v>
      </c>
      <c r="AA129" s="1385"/>
      <c r="AB129" s="90">
        <v>22265</v>
      </c>
      <c r="AC129" s="90">
        <v>0</v>
      </c>
      <c r="AD129" s="91">
        <v>0</v>
      </c>
      <c r="AE129" s="83"/>
      <c r="AF129" s="93" t="s">
        <v>50</v>
      </c>
      <c r="AG129" s="784">
        <f>AG126+AG127+AG128</f>
        <v>4083244.73</v>
      </c>
      <c r="AH129" s="784">
        <f>AH126+AH127+AH128</f>
        <v>0</v>
      </c>
      <c r="AI129" s="785">
        <f>AI126+AI127+AI128</f>
        <v>0</v>
      </c>
      <c r="AK129" s="1384" t="s">
        <v>50</v>
      </c>
      <c r="AL129" s="1385"/>
      <c r="AM129" s="90">
        <f>AM128+AM127+AM126</f>
        <v>21562</v>
      </c>
      <c r="AN129" s="90">
        <v>0</v>
      </c>
      <c r="AO129" s="91">
        <v>0</v>
      </c>
      <c r="AQ129" s="93" t="s">
        <v>50</v>
      </c>
      <c r="AR129" s="784">
        <f>AR126+AR127+AR128</f>
        <v>3957991.7800000003</v>
      </c>
      <c r="AS129" s="784">
        <f>AS126+AS127+AS128</f>
        <v>0</v>
      </c>
      <c r="AT129" s="785">
        <f>AT126+AT127+AT128</f>
        <v>0</v>
      </c>
      <c r="AV129" s="1384" t="s">
        <v>50</v>
      </c>
      <c r="AW129" s="1385"/>
      <c r="AX129" s="90">
        <f>AX128+AX127+AX126</f>
        <v>17891.099999999999</v>
      </c>
      <c r="AY129" s="90">
        <f>AY128+AY127+AY126</f>
        <v>0</v>
      </c>
      <c r="AZ129" s="91">
        <f>AZ128+AZ127+AZ126</f>
        <v>0</v>
      </c>
      <c r="BB129" s="93" t="s">
        <v>50</v>
      </c>
      <c r="BC129" s="784">
        <f>BC126+BC127+BC128</f>
        <v>3277024.2582</v>
      </c>
      <c r="BD129" s="784">
        <f>BD126+BD127+BD128</f>
        <v>0</v>
      </c>
      <c r="BE129" s="785">
        <f>BE126+BE127+BE128</f>
        <v>0</v>
      </c>
      <c r="BG129" s="1384" t="s">
        <v>50</v>
      </c>
      <c r="BH129" s="1385"/>
      <c r="BI129" s="90">
        <f>BI128+BI127+BI126</f>
        <v>15981.08</v>
      </c>
      <c r="BJ129" s="90">
        <f>BJ128+BJ127+BJ126</f>
        <v>0</v>
      </c>
      <c r="BK129" s="91">
        <f>BK128+BK127+BK126</f>
        <v>0</v>
      </c>
      <c r="BL129" s="52"/>
      <c r="BM129" s="93" t="s">
        <v>50</v>
      </c>
      <c r="BN129" s="784">
        <f>BN126+BN127+BN128</f>
        <v>2907302.8050000002</v>
      </c>
      <c r="BO129" s="784">
        <f>BO126+BO127+BO128</f>
        <v>0</v>
      </c>
      <c r="BP129" s="785">
        <f>BP126+BP127+BP128</f>
        <v>0</v>
      </c>
      <c r="BQ129" s="52"/>
      <c r="BR129" s="1444" t="s">
        <v>50</v>
      </c>
      <c r="BS129" s="1445"/>
      <c r="BT129" s="94">
        <v>9581</v>
      </c>
      <c r="BU129" s="94">
        <v>0</v>
      </c>
      <c r="BV129" s="95">
        <v>0</v>
      </c>
      <c r="BX129" s="93" t="s">
        <v>50</v>
      </c>
      <c r="BY129" s="784">
        <f>BY126+BY127+BY128</f>
        <v>1806594.67</v>
      </c>
      <c r="BZ129" s="784">
        <f>BZ126+BZ127+BZ128</f>
        <v>0</v>
      </c>
      <c r="CA129" s="785">
        <f>CA126+CA127+CA128</f>
        <v>0</v>
      </c>
      <c r="CC129" s="1384" t="s">
        <v>50</v>
      </c>
      <c r="CD129" s="1385"/>
      <c r="CE129" s="90">
        <v>11741.869999999999</v>
      </c>
      <c r="CF129" s="90">
        <v>0</v>
      </c>
      <c r="CG129" s="91">
        <v>0</v>
      </c>
      <c r="CH129" s="52"/>
      <c r="CI129" s="93" t="s">
        <v>50</v>
      </c>
      <c r="CJ129" s="784">
        <f>CJ126+CJ127+CJ128</f>
        <v>2216675.0628999998</v>
      </c>
      <c r="CK129" s="784">
        <f>CK126+CK127+CK128</f>
        <v>0</v>
      </c>
      <c r="CL129" s="785">
        <f>CL126+CL127+CL128</f>
        <v>0</v>
      </c>
      <c r="CN129" s="1384" t="s">
        <v>50</v>
      </c>
      <c r="CO129" s="1385"/>
      <c r="CP129" s="90">
        <f>SUM(CP126:CP128)</f>
        <v>12304</v>
      </c>
      <c r="CQ129" s="90">
        <f>SUM(CQ126:CQ128)</f>
        <v>0</v>
      </c>
      <c r="CR129" s="91">
        <f>SUM(CR126:CR128)</f>
        <v>0</v>
      </c>
      <c r="CT129" s="93" t="s">
        <v>50</v>
      </c>
      <c r="CU129" s="784">
        <f>CU126+CU127+CU128</f>
        <v>2328471.84</v>
      </c>
      <c r="CV129" s="784">
        <f>CV126+CV127+CV128</f>
        <v>0</v>
      </c>
      <c r="CW129" s="785">
        <f>CW126+CW127+CW128</f>
        <v>0</v>
      </c>
      <c r="CY129" s="82">
        <v>2216675</v>
      </c>
      <c r="CZ129" s="82">
        <v>0</v>
      </c>
      <c r="DA129" s="82">
        <v>0</v>
      </c>
      <c r="DC129" s="1384" t="s">
        <v>50</v>
      </c>
      <c r="DD129" s="1385"/>
      <c r="DE129" s="90">
        <f>SUM(DE126:DE128)</f>
        <v>14016</v>
      </c>
      <c r="DF129" s="90">
        <f>SUM(DF126:DF128)</f>
        <v>0</v>
      </c>
      <c r="DG129" s="91">
        <f>SUM(DG126:DG128)</f>
        <v>0</v>
      </c>
      <c r="DI129" s="93" t="s">
        <v>50</v>
      </c>
      <c r="DJ129" s="784">
        <f>DJ126+DJ127+DJ128</f>
        <v>2663341.88</v>
      </c>
      <c r="DK129" s="784">
        <f>DK126+DK127+DK128</f>
        <v>0</v>
      </c>
      <c r="DL129" s="785">
        <f>DL126+DL127+DL128</f>
        <v>0</v>
      </c>
      <c r="DN129" s="1384" t="s">
        <v>50</v>
      </c>
      <c r="DO129" s="1385"/>
      <c r="DP129" s="90">
        <v>14554</v>
      </c>
      <c r="DQ129" s="90">
        <v>0</v>
      </c>
      <c r="DR129" s="91">
        <v>0</v>
      </c>
      <c r="DT129" s="93" t="s">
        <v>50</v>
      </c>
      <c r="DU129" s="784">
        <f>DU126+DU127+DU128</f>
        <v>2796986.1000000006</v>
      </c>
      <c r="DV129" s="784">
        <f>DV126+DV127+DV128</f>
        <v>0</v>
      </c>
      <c r="DW129" s="785">
        <f>DW126+DW127+DW128</f>
        <v>0</v>
      </c>
      <c r="DY129" s="1384" t="s">
        <v>50</v>
      </c>
      <c r="DZ129" s="1385"/>
      <c r="EA129" s="90">
        <f>SUM(EA126:EA128)</f>
        <v>14582.01</v>
      </c>
      <c r="EB129" s="90">
        <f>SUM(EB126:EB128)</f>
        <v>0</v>
      </c>
      <c r="EC129" s="91">
        <f>SUM(EC126:EC128)</f>
        <v>0</v>
      </c>
      <c r="EE129" s="93" t="s">
        <v>50</v>
      </c>
      <c r="EF129" s="784">
        <f>EF126+EF127+EF128</f>
        <v>2783756.9567</v>
      </c>
      <c r="EG129" s="784">
        <f>EG126+EG127+EG128</f>
        <v>0</v>
      </c>
      <c r="EH129" s="785">
        <f>EH126+EH127+EH128</f>
        <v>0</v>
      </c>
    </row>
    <row r="130" spans="1:138" ht="15" customHeight="1" thickBot="1" x14ac:dyDescent="0.35">
      <c r="A130" s="1434"/>
      <c r="C130" s="89"/>
      <c r="D130" s="96"/>
      <c r="E130" s="97"/>
      <c r="F130" s="134" t="s">
        <v>80</v>
      </c>
      <c r="G130" s="134"/>
      <c r="H130" s="99">
        <f>SUM(F129:H129)</f>
        <v>25102</v>
      </c>
      <c r="I130" s="100"/>
      <c r="J130" s="793"/>
      <c r="K130" s="794" t="s">
        <v>81</v>
      </c>
      <c r="L130" s="786"/>
      <c r="M130" s="787">
        <f>SUM(K129:M129)</f>
        <v>4628284.8000000007</v>
      </c>
      <c r="N130" s="89"/>
      <c r="O130" s="96"/>
      <c r="P130" s="97"/>
      <c r="Q130" s="134" t="s">
        <v>80</v>
      </c>
      <c r="R130" s="134"/>
      <c r="S130" s="99">
        <f>SUM(Q129:S129)</f>
        <v>23610.35</v>
      </c>
      <c r="T130" s="100"/>
      <c r="U130" s="793"/>
      <c r="V130" s="794" t="s">
        <v>81</v>
      </c>
      <c r="W130" s="786"/>
      <c r="X130" s="787">
        <f>SUM(V129:X129)</f>
        <v>4330600.5244999994</v>
      </c>
      <c r="Y130" s="101"/>
      <c r="Z130" s="96"/>
      <c r="AA130" s="97"/>
      <c r="AB130" s="134" t="s">
        <v>80</v>
      </c>
      <c r="AC130" s="134"/>
      <c r="AD130" s="99">
        <v>22265</v>
      </c>
      <c r="AE130" s="101"/>
      <c r="AF130" s="793"/>
      <c r="AG130" s="794" t="s">
        <v>81</v>
      </c>
      <c r="AH130" s="786"/>
      <c r="AI130" s="787">
        <f>SUM(AG129:AI129)</f>
        <v>4083244.73</v>
      </c>
      <c r="AK130" s="96"/>
      <c r="AL130" s="97"/>
      <c r="AM130" s="134" t="s">
        <v>80</v>
      </c>
      <c r="AN130" s="134"/>
      <c r="AO130" s="99">
        <f>SUM(AM129:AO129)</f>
        <v>21562</v>
      </c>
      <c r="AQ130" s="793"/>
      <c r="AR130" s="794" t="s">
        <v>81</v>
      </c>
      <c r="AS130" s="786"/>
      <c r="AT130" s="787">
        <f>SUM(AR129:AT129)</f>
        <v>3957991.7800000003</v>
      </c>
      <c r="AV130" s="96"/>
      <c r="AW130" s="97"/>
      <c r="AX130" s="134" t="s">
        <v>80</v>
      </c>
      <c r="AY130" s="134"/>
      <c r="AZ130" s="99">
        <f>SUM(AX129:AZ129)</f>
        <v>17891.099999999999</v>
      </c>
      <c r="BB130" s="793"/>
      <c r="BC130" s="794" t="s">
        <v>81</v>
      </c>
      <c r="BD130" s="786"/>
      <c r="BE130" s="787">
        <f>SUM(BC129:BE129)</f>
        <v>3277024.2582</v>
      </c>
      <c r="BG130" s="96"/>
      <c r="BH130" s="97"/>
      <c r="BI130" s="134" t="s">
        <v>80</v>
      </c>
      <c r="BJ130" s="134"/>
      <c r="BK130" s="99">
        <f>SUM(BI129:BK129)</f>
        <v>15981.08</v>
      </c>
      <c r="BL130" s="52"/>
      <c r="BM130" s="793"/>
      <c r="BN130" s="794" t="s">
        <v>81</v>
      </c>
      <c r="BO130" s="786"/>
      <c r="BP130" s="787">
        <f>SUM(BN129:BP129)</f>
        <v>2907302.8050000002</v>
      </c>
      <c r="BQ130" s="52"/>
      <c r="BR130" s="102"/>
      <c r="BS130" s="103"/>
      <c r="BT130" s="135" t="s">
        <v>80</v>
      </c>
      <c r="BU130" s="135"/>
      <c r="BV130" s="105">
        <v>9581</v>
      </c>
      <c r="BX130" s="793"/>
      <c r="BY130" s="794" t="s">
        <v>81</v>
      </c>
      <c r="BZ130" s="786"/>
      <c r="CA130" s="787">
        <f>SUM(BY129:CA129)</f>
        <v>1806594.67</v>
      </c>
      <c r="CC130" s="96"/>
      <c r="CD130" s="97"/>
      <c r="CE130" s="134" t="s">
        <v>80</v>
      </c>
      <c r="CF130" s="134"/>
      <c r="CG130" s="99">
        <v>11741.869999999999</v>
      </c>
      <c r="CH130" s="52"/>
      <c r="CI130" s="793"/>
      <c r="CJ130" s="794" t="s">
        <v>81</v>
      </c>
      <c r="CK130" s="786"/>
      <c r="CL130" s="787">
        <f>SUM(CJ129:CL129)</f>
        <v>2216675.0628999998</v>
      </c>
      <c r="CN130" s="96"/>
      <c r="CO130" s="97"/>
      <c r="CP130" s="134" t="s">
        <v>80</v>
      </c>
      <c r="CQ130" s="134"/>
      <c r="CR130" s="99">
        <f>SUM(CP129:CR129)</f>
        <v>12304</v>
      </c>
      <c r="CT130" s="793"/>
      <c r="CU130" s="794" t="s">
        <v>81</v>
      </c>
      <c r="CV130" s="786"/>
      <c r="CW130" s="787">
        <f>SUM(CU129:CW129)</f>
        <v>2328471.84</v>
      </c>
      <c r="CY130" s="82" t="s">
        <v>81</v>
      </c>
      <c r="CZ130" s="82"/>
      <c r="DA130" s="82">
        <v>2216675</v>
      </c>
      <c r="DC130" s="96"/>
      <c r="DD130" s="97"/>
      <c r="DE130" s="134" t="s">
        <v>80</v>
      </c>
      <c r="DF130" s="134"/>
      <c r="DG130" s="99">
        <f>SUM(DE129:DG129)</f>
        <v>14016</v>
      </c>
      <c r="DI130" s="793"/>
      <c r="DJ130" s="794" t="s">
        <v>81</v>
      </c>
      <c r="DK130" s="786"/>
      <c r="DL130" s="787">
        <f>SUM(DJ129:DL129)</f>
        <v>2663341.88</v>
      </c>
      <c r="DN130" s="96"/>
      <c r="DO130" s="97"/>
      <c r="DP130" s="134" t="s">
        <v>80</v>
      </c>
      <c r="DQ130" s="134"/>
      <c r="DR130" s="99">
        <v>14554</v>
      </c>
      <c r="DT130" s="793"/>
      <c r="DU130" s="794" t="s">
        <v>81</v>
      </c>
      <c r="DV130" s="786"/>
      <c r="DW130" s="787">
        <f>SUM(DU129:DW129)</f>
        <v>2796986.1000000006</v>
      </c>
      <c r="DY130" s="96"/>
      <c r="DZ130" s="97"/>
      <c r="EA130" s="134" t="s">
        <v>80</v>
      </c>
      <c r="EB130" s="134"/>
      <c r="EC130" s="99">
        <f>SUM(EA129:EC129)</f>
        <v>14582.01</v>
      </c>
      <c r="EE130" s="793"/>
      <c r="EF130" s="794" t="s">
        <v>81</v>
      </c>
      <c r="EG130" s="786"/>
      <c r="EH130" s="787">
        <f>SUM(EF129:EH129)</f>
        <v>2783756.9567</v>
      </c>
    </row>
    <row r="131" spans="1:138" ht="16.5" thickBot="1" x14ac:dyDescent="0.35">
      <c r="J131" s="106"/>
      <c r="K131" s="106"/>
      <c r="L131" s="106"/>
      <c r="M131" s="106"/>
      <c r="U131" s="106"/>
      <c r="V131" s="106"/>
      <c r="W131" s="106"/>
      <c r="X131" s="106"/>
      <c r="Y131" s="106"/>
      <c r="AE131" s="106"/>
      <c r="AF131" s="106"/>
      <c r="AG131" s="106"/>
      <c r="AH131" s="106"/>
      <c r="AI131" s="106"/>
      <c r="AQ131" s="106"/>
      <c r="AR131" s="106"/>
      <c r="AS131" s="106"/>
      <c r="AT131" s="106"/>
      <c r="BB131" s="106"/>
      <c r="BC131" s="106"/>
      <c r="BD131" s="106"/>
      <c r="BE131" s="106"/>
      <c r="BL131" s="52"/>
      <c r="BM131" s="106"/>
      <c r="BN131" s="106"/>
      <c r="BO131" s="106"/>
      <c r="BP131" s="106"/>
      <c r="BQ131" s="52"/>
      <c r="BX131" s="106"/>
      <c r="BY131" s="106"/>
      <c r="BZ131" s="106"/>
      <c r="CA131" s="106"/>
      <c r="CH131" s="52"/>
      <c r="CI131" s="106"/>
      <c r="CJ131" s="106"/>
      <c r="CK131" s="106"/>
      <c r="CL131" s="106"/>
      <c r="CT131" s="106"/>
      <c r="CU131" s="106"/>
      <c r="CV131" s="106"/>
      <c r="CW131" s="106"/>
      <c r="CY131" s="109"/>
      <c r="CZ131" s="109"/>
      <c r="DA131" s="109"/>
      <c r="DI131" s="106"/>
      <c r="DJ131" s="106"/>
      <c r="DK131" s="106"/>
      <c r="DL131" s="106"/>
      <c r="DT131" s="106"/>
      <c r="DU131" s="106"/>
      <c r="DV131" s="106"/>
      <c r="DW131" s="106"/>
      <c r="EE131" s="106"/>
      <c r="EF131" s="106"/>
      <c r="EG131" s="106"/>
      <c r="EH131" s="106"/>
    </row>
    <row r="132" spans="1:138" ht="15.75" customHeight="1" x14ac:dyDescent="0.3">
      <c r="A132" s="1432" t="s">
        <v>96</v>
      </c>
      <c r="C132" s="57"/>
      <c r="D132" s="1386" t="s">
        <v>74</v>
      </c>
      <c r="E132" s="1387"/>
      <c r="F132" s="1378" t="s">
        <v>75</v>
      </c>
      <c r="G132" s="1379"/>
      <c r="H132" s="1380"/>
      <c r="I132" s="60"/>
      <c r="J132" s="788"/>
      <c r="K132" s="1381" t="s">
        <v>75</v>
      </c>
      <c r="L132" s="1382"/>
      <c r="M132" s="1383"/>
      <c r="N132" s="57"/>
      <c r="O132" s="1386" t="s">
        <v>74</v>
      </c>
      <c r="P132" s="1387"/>
      <c r="Q132" s="1378" t="s">
        <v>75</v>
      </c>
      <c r="R132" s="1379"/>
      <c r="S132" s="1380"/>
      <c r="T132" s="60"/>
      <c r="U132" s="788"/>
      <c r="V132" s="1381" t="s">
        <v>75</v>
      </c>
      <c r="W132" s="1382"/>
      <c r="X132" s="1383"/>
      <c r="Y132" s="61"/>
      <c r="Z132" s="110" t="s">
        <v>74</v>
      </c>
      <c r="AA132" s="111"/>
      <c r="AB132" s="1378" t="s">
        <v>75</v>
      </c>
      <c r="AC132" s="1379"/>
      <c r="AD132" s="1380"/>
      <c r="AE132" s="61"/>
      <c r="AF132" s="788"/>
      <c r="AG132" s="1381" t="s">
        <v>75</v>
      </c>
      <c r="AH132" s="1382"/>
      <c r="AI132" s="1383"/>
      <c r="AK132" s="110" t="s">
        <v>74</v>
      </c>
      <c r="AL132" s="111"/>
      <c r="AM132" s="1378" t="s">
        <v>75</v>
      </c>
      <c r="AN132" s="1379"/>
      <c r="AO132" s="1380"/>
      <c r="AQ132" s="788"/>
      <c r="AR132" s="1381" t="s">
        <v>75</v>
      </c>
      <c r="AS132" s="1382"/>
      <c r="AT132" s="1383"/>
      <c r="AV132" s="110" t="s">
        <v>74</v>
      </c>
      <c r="AW132" s="111"/>
      <c r="AX132" s="1378" t="s">
        <v>75</v>
      </c>
      <c r="AY132" s="1379"/>
      <c r="AZ132" s="1380"/>
      <c r="BB132" s="788"/>
      <c r="BC132" s="1381" t="s">
        <v>75</v>
      </c>
      <c r="BD132" s="1382"/>
      <c r="BE132" s="1383"/>
      <c r="BG132" s="110" t="s">
        <v>74</v>
      </c>
      <c r="BH132" s="111"/>
      <c r="BI132" s="1378" t="s">
        <v>75</v>
      </c>
      <c r="BJ132" s="1379"/>
      <c r="BK132" s="1380"/>
      <c r="BL132" s="52"/>
      <c r="BM132" s="788"/>
      <c r="BN132" s="1381" t="s">
        <v>75</v>
      </c>
      <c r="BO132" s="1382"/>
      <c r="BP132" s="1383"/>
      <c r="BQ132" s="52"/>
      <c r="BR132" s="1446" t="s">
        <v>74</v>
      </c>
      <c r="BS132" s="1447"/>
      <c r="BT132" s="1441" t="s">
        <v>75</v>
      </c>
      <c r="BU132" s="1442"/>
      <c r="BV132" s="1443"/>
      <c r="BX132" s="788"/>
      <c r="BY132" s="1381" t="s">
        <v>75</v>
      </c>
      <c r="BZ132" s="1382"/>
      <c r="CA132" s="1383"/>
      <c r="CC132" s="58" t="s">
        <v>74</v>
      </c>
      <c r="CD132" s="111"/>
      <c r="CE132" s="1378" t="s">
        <v>75</v>
      </c>
      <c r="CF132" s="1379"/>
      <c r="CG132" s="1380"/>
      <c r="CH132" s="52"/>
      <c r="CI132" s="788"/>
      <c r="CJ132" s="1381" t="s">
        <v>75</v>
      </c>
      <c r="CK132" s="1382"/>
      <c r="CL132" s="1383"/>
      <c r="CN132" s="58" t="s">
        <v>74</v>
      </c>
      <c r="CO132" s="111"/>
      <c r="CP132" s="1378" t="s">
        <v>75</v>
      </c>
      <c r="CQ132" s="1379"/>
      <c r="CR132" s="1380"/>
      <c r="CT132" s="788"/>
      <c r="CU132" s="1381" t="s">
        <v>75</v>
      </c>
      <c r="CV132" s="1382"/>
      <c r="CW132" s="1383"/>
      <c r="CY132" s="82" t="s">
        <v>75</v>
      </c>
      <c r="CZ132" s="82"/>
      <c r="DA132" s="82"/>
      <c r="DC132" s="58" t="s">
        <v>74</v>
      </c>
      <c r="DD132" s="111"/>
      <c r="DE132" s="1378" t="s">
        <v>75</v>
      </c>
      <c r="DF132" s="1379"/>
      <c r="DG132" s="1380"/>
      <c r="DI132" s="788"/>
      <c r="DJ132" s="1381" t="s">
        <v>75</v>
      </c>
      <c r="DK132" s="1382"/>
      <c r="DL132" s="1383"/>
      <c r="DN132" s="58" t="s">
        <v>74</v>
      </c>
      <c r="DO132" s="111"/>
      <c r="DP132" s="1378" t="s">
        <v>75</v>
      </c>
      <c r="DQ132" s="1379"/>
      <c r="DR132" s="1380"/>
      <c r="DT132" s="788"/>
      <c r="DU132" s="1381" t="s">
        <v>75</v>
      </c>
      <c r="DV132" s="1382"/>
      <c r="DW132" s="1383"/>
      <c r="DY132" s="58" t="s">
        <v>74</v>
      </c>
      <c r="DZ132" s="111"/>
      <c r="EA132" s="1378" t="s">
        <v>75</v>
      </c>
      <c r="EB132" s="1379"/>
      <c r="EC132" s="1380"/>
      <c r="EE132" s="788"/>
      <c r="EF132" s="1381" t="s">
        <v>75</v>
      </c>
      <c r="EG132" s="1382"/>
      <c r="EH132" s="1383"/>
    </row>
    <row r="133" spans="1:138" x14ac:dyDescent="0.3">
      <c r="A133" s="1433"/>
      <c r="C133" s="64"/>
      <c r="D133" s="1388" t="s">
        <v>74</v>
      </c>
      <c r="E133" s="1389"/>
      <c r="F133" s="118" t="s">
        <v>76</v>
      </c>
      <c r="G133" s="119" t="s">
        <v>77</v>
      </c>
      <c r="H133" s="120" t="s">
        <v>78</v>
      </c>
      <c r="I133" s="61"/>
      <c r="J133" s="789" t="s">
        <v>74</v>
      </c>
      <c r="K133" s="790" t="s">
        <v>76</v>
      </c>
      <c r="L133" s="791" t="s">
        <v>77</v>
      </c>
      <c r="M133" s="792" t="s">
        <v>78</v>
      </c>
      <c r="N133" s="64"/>
      <c r="O133" s="1388" t="s">
        <v>74</v>
      </c>
      <c r="P133" s="1389"/>
      <c r="Q133" s="118" t="s">
        <v>76</v>
      </c>
      <c r="R133" s="119" t="s">
        <v>77</v>
      </c>
      <c r="S133" s="120" t="s">
        <v>78</v>
      </c>
      <c r="T133" s="61"/>
      <c r="U133" s="789" t="s">
        <v>74</v>
      </c>
      <c r="V133" s="790" t="s">
        <v>76</v>
      </c>
      <c r="W133" s="791" t="s">
        <v>77</v>
      </c>
      <c r="X133" s="792" t="s">
        <v>78</v>
      </c>
      <c r="Y133" s="61"/>
      <c r="Z133" s="114" t="s">
        <v>74</v>
      </c>
      <c r="AA133" s="115"/>
      <c r="AB133" s="118" t="s">
        <v>76</v>
      </c>
      <c r="AC133" s="119" t="s">
        <v>77</v>
      </c>
      <c r="AD133" s="120" t="s">
        <v>78</v>
      </c>
      <c r="AE133" s="61"/>
      <c r="AF133" s="789" t="s">
        <v>74</v>
      </c>
      <c r="AG133" s="790" t="s">
        <v>76</v>
      </c>
      <c r="AH133" s="791" t="s">
        <v>77</v>
      </c>
      <c r="AI133" s="792" t="s">
        <v>78</v>
      </c>
      <c r="AK133" s="114" t="s">
        <v>74</v>
      </c>
      <c r="AL133" s="115"/>
      <c r="AM133" s="118" t="s">
        <v>76</v>
      </c>
      <c r="AN133" s="119" t="s">
        <v>77</v>
      </c>
      <c r="AO133" s="120" t="s">
        <v>78</v>
      </c>
      <c r="AQ133" s="789" t="s">
        <v>74</v>
      </c>
      <c r="AR133" s="790" t="s">
        <v>76</v>
      </c>
      <c r="AS133" s="791" t="s">
        <v>77</v>
      </c>
      <c r="AT133" s="792" t="s">
        <v>78</v>
      </c>
      <c r="AV133" s="114" t="s">
        <v>74</v>
      </c>
      <c r="AW133" s="115"/>
      <c r="AX133" s="118" t="s">
        <v>76</v>
      </c>
      <c r="AY133" s="119" t="s">
        <v>77</v>
      </c>
      <c r="AZ133" s="120" t="s">
        <v>78</v>
      </c>
      <c r="BB133" s="789" t="s">
        <v>74</v>
      </c>
      <c r="BC133" s="790" t="s">
        <v>76</v>
      </c>
      <c r="BD133" s="791" t="s">
        <v>77</v>
      </c>
      <c r="BE133" s="792" t="s">
        <v>78</v>
      </c>
      <c r="BG133" s="114" t="s">
        <v>74</v>
      </c>
      <c r="BH133" s="115"/>
      <c r="BI133" s="118" t="s">
        <v>76</v>
      </c>
      <c r="BJ133" s="119" t="s">
        <v>77</v>
      </c>
      <c r="BK133" s="120" t="s">
        <v>78</v>
      </c>
      <c r="BL133" s="52"/>
      <c r="BM133" s="789" t="s">
        <v>74</v>
      </c>
      <c r="BN133" s="790" t="s">
        <v>76</v>
      </c>
      <c r="BO133" s="791" t="s">
        <v>77</v>
      </c>
      <c r="BP133" s="792" t="s">
        <v>78</v>
      </c>
      <c r="BQ133" s="52"/>
      <c r="BR133" s="1448" t="s">
        <v>74</v>
      </c>
      <c r="BS133" s="1449"/>
      <c r="BT133" s="121" t="s">
        <v>76</v>
      </c>
      <c r="BU133" s="122" t="s">
        <v>77</v>
      </c>
      <c r="BV133" s="123" t="s">
        <v>78</v>
      </c>
      <c r="BX133" s="789" t="s">
        <v>74</v>
      </c>
      <c r="BY133" s="790" t="s">
        <v>76</v>
      </c>
      <c r="BZ133" s="791" t="s">
        <v>77</v>
      </c>
      <c r="CA133" s="792" t="s">
        <v>78</v>
      </c>
      <c r="CC133" s="65" t="s">
        <v>74</v>
      </c>
      <c r="CD133" s="115"/>
      <c r="CE133" s="118" t="s">
        <v>76</v>
      </c>
      <c r="CF133" s="119" t="s">
        <v>77</v>
      </c>
      <c r="CG133" s="120" t="s">
        <v>78</v>
      </c>
      <c r="CH133" s="52"/>
      <c r="CI133" s="789" t="s">
        <v>74</v>
      </c>
      <c r="CJ133" s="790" t="s">
        <v>76</v>
      </c>
      <c r="CK133" s="791" t="s">
        <v>77</v>
      </c>
      <c r="CL133" s="792" t="s">
        <v>78</v>
      </c>
      <c r="CN133" s="65" t="s">
        <v>74</v>
      </c>
      <c r="CO133" s="115"/>
      <c r="CP133" s="118" t="s">
        <v>76</v>
      </c>
      <c r="CQ133" s="119" t="s">
        <v>77</v>
      </c>
      <c r="CR133" s="120" t="s">
        <v>78</v>
      </c>
      <c r="CT133" s="789" t="s">
        <v>74</v>
      </c>
      <c r="CU133" s="790" t="s">
        <v>76</v>
      </c>
      <c r="CV133" s="791" t="s">
        <v>77</v>
      </c>
      <c r="CW133" s="792" t="s">
        <v>78</v>
      </c>
      <c r="CY133" s="82" t="s">
        <v>76</v>
      </c>
      <c r="CZ133" s="82" t="s">
        <v>77</v>
      </c>
      <c r="DA133" s="82" t="s">
        <v>78</v>
      </c>
      <c r="DC133" s="65" t="s">
        <v>74</v>
      </c>
      <c r="DD133" s="115"/>
      <c r="DE133" s="118" t="s">
        <v>76</v>
      </c>
      <c r="DF133" s="119" t="s">
        <v>77</v>
      </c>
      <c r="DG133" s="120" t="s">
        <v>78</v>
      </c>
      <c r="DI133" s="789" t="s">
        <v>74</v>
      </c>
      <c r="DJ133" s="790" t="s">
        <v>76</v>
      </c>
      <c r="DK133" s="791" t="s">
        <v>77</v>
      </c>
      <c r="DL133" s="792" t="s">
        <v>78</v>
      </c>
      <c r="DN133" s="65" t="s">
        <v>74</v>
      </c>
      <c r="DO133" s="115"/>
      <c r="DP133" s="118" t="s">
        <v>76</v>
      </c>
      <c r="DQ133" s="119" t="s">
        <v>77</v>
      </c>
      <c r="DR133" s="120" t="s">
        <v>78</v>
      </c>
      <c r="DT133" s="789" t="s">
        <v>74</v>
      </c>
      <c r="DU133" s="790" t="s">
        <v>76</v>
      </c>
      <c r="DV133" s="791" t="s">
        <v>77</v>
      </c>
      <c r="DW133" s="792" t="s">
        <v>78</v>
      </c>
      <c r="DY133" s="65" t="s">
        <v>74</v>
      </c>
      <c r="DZ133" s="115"/>
      <c r="EA133" s="118" t="s">
        <v>76</v>
      </c>
      <c r="EB133" s="119" t="s">
        <v>77</v>
      </c>
      <c r="EC133" s="120" t="s">
        <v>78</v>
      </c>
      <c r="EE133" s="789" t="s">
        <v>74</v>
      </c>
      <c r="EF133" s="790" t="s">
        <v>76</v>
      </c>
      <c r="EG133" s="791" t="s">
        <v>77</v>
      </c>
      <c r="EH133" s="792" t="s">
        <v>78</v>
      </c>
    </row>
    <row r="134" spans="1:138" x14ac:dyDescent="0.3">
      <c r="A134" s="1433"/>
      <c r="C134" s="75"/>
      <c r="D134" s="124">
        <v>1</v>
      </c>
      <c r="E134" s="87" t="s">
        <v>79</v>
      </c>
      <c r="F134" s="220">
        <v>29514.000599999999</v>
      </c>
      <c r="G134" s="220">
        <v>0</v>
      </c>
      <c r="H134" s="221">
        <v>0</v>
      </c>
      <c r="I134" s="80"/>
      <c r="J134" s="81">
        <v>1</v>
      </c>
      <c r="K134" s="784">
        <f>(F134*'8-Matrices'!$D$8)+('6a-EOCSCH_WtCalc'!F134*'8-Matrices'!$F$12)</f>
        <v>4535416.4722020002</v>
      </c>
      <c r="L134" s="784">
        <f>(G134*'8-Matrices'!$E$8)+('6a-EOCSCH_WtCalc'!G134*'8-Matrices'!$F$12)</f>
        <v>0</v>
      </c>
      <c r="M134" s="785">
        <f>(H134*'8-Matrices'!$F$8)+('6a-EOCSCH_WtCalc'!H134*'8-Matrices'!$F$12)</f>
        <v>0</v>
      </c>
      <c r="N134" s="75"/>
      <c r="O134" s="124">
        <v>1</v>
      </c>
      <c r="P134" s="87" t="s">
        <v>79</v>
      </c>
      <c r="Q134" s="78">
        <v>27170</v>
      </c>
      <c r="R134" s="78">
        <v>0</v>
      </c>
      <c r="S134" s="79">
        <v>0</v>
      </c>
      <c r="T134" s="80"/>
      <c r="U134" s="81">
        <v>1</v>
      </c>
      <c r="V134" s="784">
        <f>(Q134*'8-Matrices'!$D$8)+('6a-EOCSCH_WtCalc'!Q134*'8-Matrices'!$F$12)</f>
        <v>4175213.9000000004</v>
      </c>
      <c r="W134" s="784">
        <f>(R134*'8-Matrices'!$E$8)+('6a-EOCSCH_WtCalc'!R134*'8-Matrices'!$F$12)</f>
        <v>0</v>
      </c>
      <c r="X134" s="785">
        <f>(S134*'8-Matrices'!$F$8)+('6a-EOCSCH_WtCalc'!S134*'8-Matrices'!$F$12)</f>
        <v>0</v>
      </c>
      <c r="Y134" s="83"/>
      <c r="Z134" s="124">
        <v>1</v>
      </c>
      <c r="AA134" s="87" t="s">
        <v>79</v>
      </c>
      <c r="AB134" s="78">
        <v>26378</v>
      </c>
      <c r="AC134" s="78">
        <v>0</v>
      </c>
      <c r="AD134" s="79">
        <v>0</v>
      </c>
      <c r="AE134" s="83"/>
      <c r="AF134" s="81">
        <v>1</v>
      </c>
      <c r="AG134" s="784">
        <f>(AB134*'8-Matrices'!$D$8)+('6a-EOCSCH_WtCalc'!AB134*'8-Matrices'!$F$12)</f>
        <v>4053507.26</v>
      </c>
      <c r="AH134" s="784">
        <f>(AC134*'8-Matrices'!$E$8)+('6a-EOCSCH_WtCalc'!AC134*'8-Matrices'!$F$12)</f>
        <v>0</v>
      </c>
      <c r="AI134" s="785">
        <f>(AD134*'8-Matrices'!$F$8)+('6a-EOCSCH_WtCalc'!AD134*'8-Matrices'!$F$12)</f>
        <v>0</v>
      </c>
      <c r="AK134" s="124">
        <v>1</v>
      </c>
      <c r="AL134" s="87" t="s">
        <v>79</v>
      </c>
      <c r="AM134" s="78">
        <v>24686</v>
      </c>
      <c r="AN134" s="78">
        <v>0</v>
      </c>
      <c r="AO134" s="79">
        <v>0</v>
      </c>
      <c r="AQ134" s="81">
        <v>1</v>
      </c>
      <c r="AR134" s="784">
        <f>(AM134*'8-Matrices'!$D$8)+('6a-EOCSCH_WtCalc'!AM134*'8-Matrices'!$F$12)</f>
        <v>3793497.62</v>
      </c>
      <c r="AS134" s="784">
        <f>(AN134*'8-Matrices'!$E$8)+('6a-EOCSCH_WtCalc'!AN134*'8-Matrices'!$F$12)</f>
        <v>0</v>
      </c>
      <c r="AT134" s="785">
        <f>(AO134*'8-Matrices'!$F$8)+('6a-EOCSCH_WtCalc'!AO134*'8-Matrices'!$F$12)</f>
        <v>0</v>
      </c>
      <c r="AV134" s="124">
        <v>1</v>
      </c>
      <c r="AW134" s="87" t="s">
        <v>79</v>
      </c>
      <c r="AX134" s="78">
        <v>23473</v>
      </c>
      <c r="AY134" s="78"/>
      <c r="AZ134" s="78">
        <v>0</v>
      </c>
      <c r="BB134" s="81">
        <v>1</v>
      </c>
      <c r="BC134" s="784">
        <f>(AX134*'8-Matrices'!$D$8)+('6a-EOCSCH_WtCalc'!AX134*'8-Matrices'!$F$12)</f>
        <v>3607095.91</v>
      </c>
      <c r="BD134" s="784">
        <f>(AY134*'8-Matrices'!$E$8)+('6a-EOCSCH_WtCalc'!AY134*'8-Matrices'!$F$12)</f>
        <v>0</v>
      </c>
      <c r="BE134" s="785">
        <f>(AZ134*'8-Matrices'!$F$8)+('6a-EOCSCH_WtCalc'!AZ134*'8-Matrices'!$F$12)</f>
        <v>0</v>
      </c>
      <c r="BG134" s="124">
        <v>1</v>
      </c>
      <c r="BH134" s="87" t="s">
        <v>79</v>
      </c>
      <c r="BI134" s="78">
        <v>22697.02</v>
      </c>
      <c r="BJ134" s="78"/>
      <c r="BK134" s="78">
        <v>0</v>
      </c>
      <c r="BL134" s="52"/>
      <c r="BM134" s="81">
        <v>1</v>
      </c>
      <c r="BN134" s="784">
        <f>(BI134*'8-Matrices'!$D$8)+('6a-EOCSCH_WtCalc'!BI134*'8-Matrices'!$F$12)</f>
        <v>3487851.0634000003</v>
      </c>
      <c r="BO134" s="784">
        <f>(BJ134*'8-Matrices'!$E$8)+('6a-EOCSCH_WtCalc'!BJ134*'8-Matrices'!$F$12)</f>
        <v>0</v>
      </c>
      <c r="BP134" s="785">
        <f>(BK134*'8-Matrices'!$F$8)+('6a-EOCSCH_WtCalc'!BK134*'8-Matrices'!$F$12)</f>
        <v>0</v>
      </c>
      <c r="BQ134" s="52"/>
      <c r="BR134" s="125">
        <v>1</v>
      </c>
      <c r="BS134" s="88" t="s">
        <v>79</v>
      </c>
      <c r="BT134" s="86">
        <v>13709</v>
      </c>
      <c r="BU134" s="86"/>
      <c r="BV134" s="86">
        <v>0</v>
      </c>
      <c r="BX134" s="81">
        <v>1</v>
      </c>
      <c r="BY134" s="784">
        <f>(BT134*'8-Matrices'!$D$8)+('6a-EOCSCH_WtCalc'!BT134*'8-Matrices'!$F$12)</f>
        <v>2106662.0300000003</v>
      </c>
      <c r="BZ134" s="784">
        <f>(BU134*'8-Matrices'!$E$8)+('6a-EOCSCH_WtCalc'!BU134*'8-Matrices'!$F$12)</f>
        <v>0</v>
      </c>
      <c r="CA134" s="785">
        <f>(BV134*'8-Matrices'!$F$8)+('6a-EOCSCH_WtCalc'!BV134*'8-Matrices'!$F$12)</f>
        <v>0</v>
      </c>
      <c r="CC134" s="124">
        <v>1</v>
      </c>
      <c r="CD134" s="87" t="s">
        <v>79</v>
      </c>
      <c r="CE134" s="78">
        <v>16997</v>
      </c>
      <c r="CF134" s="78"/>
      <c r="CG134" s="78">
        <v>0</v>
      </c>
      <c r="CH134" s="52"/>
      <c r="CI134" s="81">
        <v>1</v>
      </c>
      <c r="CJ134" s="784">
        <f>(CE134*'8-Matrices'!$D$8)+('6a-EOCSCH_WtCalc'!CE134*'8-Matrices'!$F$12)</f>
        <v>2611928.9899999998</v>
      </c>
      <c r="CK134" s="784">
        <f>(CF134*'8-Matrices'!$E$8)+('6a-EOCSCH_WtCalc'!CF134*'8-Matrices'!$F$12)</f>
        <v>0</v>
      </c>
      <c r="CL134" s="785">
        <f>(CG134*'8-Matrices'!$F$8)+('6a-EOCSCH_WtCalc'!CG134*'8-Matrices'!$F$12)</f>
        <v>0</v>
      </c>
      <c r="CN134" s="124">
        <v>1</v>
      </c>
      <c r="CO134" s="87" t="s">
        <v>79</v>
      </c>
      <c r="CP134" s="78">
        <v>16551</v>
      </c>
      <c r="CQ134" s="78">
        <v>0</v>
      </c>
      <c r="CR134" s="78">
        <v>0</v>
      </c>
      <c r="CT134" s="81">
        <v>1</v>
      </c>
      <c r="CU134" s="784">
        <f>(CP134*'8-Matrices'!$D$8)+('6a-EOCSCH_WtCalc'!CP134*'8-Matrices'!$F$12)</f>
        <v>2543392.17</v>
      </c>
      <c r="CV134" s="784">
        <f>(CQ134*'8-Matrices'!$E$8)+('6a-EOCSCH_WtCalc'!CQ134*'8-Matrices'!$F$12)</f>
        <v>0</v>
      </c>
      <c r="CW134" s="785">
        <f>(CR134*'8-Matrices'!$F$8)+('6a-EOCSCH_WtCalc'!CR134*'8-Matrices'!$F$12)</f>
        <v>0</v>
      </c>
      <c r="CY134" s="82">
        <v>2611929</v>
      </c>
      <c r="CZ134" s="82">
        <v>0</v>
      </c>
      <c r="DA134" s="82">
        <v>0</v>
      </c>
      <c r="DC134" s="124">
        <v>1</v>
      </c>
      <c r="DD134" s="87" t="s">
        <v>79</v>
      </c>
      <c r="DE134" s="78">
        <v>17062</v>
      </c>
      <c r="DF134" s="78">
        <v>0</v>
      </c>
      <c r="DG134" s="78">
        <v>0</v>
      </c>
      <c r="DI134" s="81">
        <v>1</v>
      </c>
      <c r="DJ134" s="784">
        <f>(DE134*'8-Matrices'!$D$8)+('6a-EOCSCH_WtCalc'!DE134*'8-Matrices'!$F$12)</f>
        <v>2621917.54</v>
      </c>
      <c r="DK134" s="784">
        <f>(DF134*'8-Matrices'!$E$8)+('6a-EOCSCH_WtCalc'!DF134*'8-Matrices'!$F$12)</f>
        <v>0</v>
      </c>
      <c r="DL134" s="785">
        <f>(DG134*'8-Matrices'!$F$8)+('6a-EOCSCH_WtCalc'!DG134*'8-Matrices'!$F$12)</f>
        <v>0</v>
      </c>
      <c r="DN134" s="124">
        <v>1</v>
      </c>
      <c r="DO134" s="87" t="s">
        <v>79</v>
      </c>
      <c r="DP134" s="78">
        <v>19419</v>
      </c>
      <c r="DQ134" s="78">
        <v>0</v>
      </c>
      <c r="DR134" s="78">
        <v>0</v>
      </c>
      <c r="DT134" s="81">
        <v>1</v>
      </c>
      <c r="DU134" s="784">
        <f>(DP134*'8-Matrices'!$D$8)+('6a-EOCSCH_WtCalc'!DP134*'8-Matrices'!$F$12)</f>
        <v>2984117.73</v>
      </c>
      <c r="DV134" s="784">
        <f>(DQ134*'8-Matrices'!$E$8)+('6a-EOCSCH_WtCalc'!DQ134*'8-Matrices'!$F$12)</f>
        <v>0</v>
      </c>
      <c r="DW134" s="785">
        <f>(DR134*'8-Matrices'!$F$8)+('6a-EOCSCH_WtCalc'!DR134*'8-Matrices'!$F$12)</f>
        <v>0</v>
      </c>
      <c r="DY134" s="124">
        <v>1</v>
      </c>
      <c r="DZ134" s="87" t="s">
        <v>79</v>
      </c>
      <c r="EA134" s="78">
        <f>'7a-EOCSCH_RawData'!$E$50</f>
        <v>20489.009999999998</v>
      </c>
      <c r="EB134" s="78">
        <f>'7a-EOCSCH_RawData'!$F$50</f>
        <v>0</v>
      </c>
      <c r="EC134" s="78">
        <f>'7a-EOCSCH_RawData'!$G$50</f>
        <v>0</v>
      </c>
      <c r="EE134" s="81">
        <v>1</v>
      </c>
      <c r="EF134" s="784">
        <f>(EA134*'8-Matrices'!$D$8)+('6a-EOCSCH_WtCalc'!EA134*'8-Matrices'!$F$12)</f>
        <v>3148546.1666999995</v>
      </c>
      <c r="EG134" s="784">
        <f>(EB134*'8-Matrices'!$E$8)+('6a-EOCSCH_WtCalc'!EB134*'8-Matrices'!$F$12)</f>
        <v>0</v>
      </c>
      <c r="EH134" s="785">
        <f>(EC134*'8-Matrices'!$F$8)+('6a-EOCSCH_WtCalc'!EC134*'8-Matrices'!$F$12)</f>
        <v>0</v>
      </c>
    </row>
    <row r="135" spans="1:138" x14ac:dyDescent="0.3">
      <c r="A135" s="1433"/>
      <c r="C135" s="75"/>
      <c r="D135" s="124">
        <v>2</v>
      </c>
      <c r="E135" s="87" t="s">
        <v>79</v>
      </c>
      <c r="F135" s="220">
        <v>3836</v>
      </c>
      <c r="G135" s="220">
        <v>0</v>
      </c>
      <c r="H135" s="221">
        <v>0</v>
      </c>
      <c r="I135" s="80"/>
      <c r="J135" s="81">
        <v>2</v>
      </c>
      <c r="K135" s="784">
        <f>(F135*'8-Matrices'!$D$9)+('6a-EOCSCH_WtCalc'!F135*'8-Matrices'!$F$12)</f>
        <v>842117.08</v>
      </c>
      <c r="L135" s="784">
        <f>(G135*'8-Matrices'!$E$9)+('6a-EOCSCH_WtCalc'!G135*'8-Matrices'!$F$12)</f>
        <v>0</v>
      </c>
      <c r="M135" s="785">
        <f>(H135*'8-Matrices'!$F$9)+('6a-EOCSCH_WtCalc'!H135*'8-Matrices'!$F$12)</f>
        <v>0</v>
      </c>
      <c r="N135" s="75"/>
      <c r="O135" s="124">
        <v>2</v>
      </c>
      <c r="P135" s="87" t="s">
        <v>79</v>
      </c>
      <c r="Q135" s="78">
        <v>3646</v>
      </c>
      <c r="R135" s="78">
        <v>0</v>
      </c>
      <c r="S135" s="79">
        <v>0</v>
      </c>
      <c r="T135" s="80"/>
      <c r="U135" s="81">
        <v>2</v>
      </c>
      <c r="V135" s="784">
        <f>(Q135*'8-Matrices'!$D$9)+('6a-EOCSCH_WtCalc'!Q135*'8-Matrices'!$F$12)</f>
        <v>800406.37999999989</v>
      </c>
      <c r="W135" s="784">
        <f>(R135*'8-Matrices'!$E$9)+('6a-EOCSCH_WtCalc'!R135*'8-Matrices'!$F$12)</f>
        <v>0</v>
      </c>
      <c r="X135" s="785">
        <f>(S135*'8-Matrices'!$F$9)+('6a-EOCSCH_WtCalc'!S135*'8-Matrices'!$F$12)</f>
        <v>0</v>
      </c>
      <c r="Y135" s="83"/>
      <c r="Z135" s="124">
        <v>2</v>
      </c>
      <c r="AA135" s="87" t="s">
        <v>79</v>
      </c>
      <c r="AB135" s="78">
        <v>3921</v>
      </c>
      <c r="AC135" s="78">
        <v>0</v>
      </c>
      <c r="AD135" s="79">
        <v>0</v>
      </c>
      <c r="AE135" s="83"/>
      <c r="AF135" s="81">
        <v>2</v>
      </c>
      <c r="AG135" s="784">
        <f>(AB135*'8-Matrices'!$D$9)+('6a-EOCSCH_WtCalc'!AB135*'8-Matrices'!$F$12)</f>
        <v>860777.12999999989</v>
      </c>
      <c r="AH135" s="784">
        <f>(AC135*'8-Matrices'!$E$9)+('6a-EOCSCH_WtCalc'!AC135*'8-Matrices'!$F$12)</f>
        <v>0</v>
      </c>
      <c r="AI135" s="785">
        <f>(AD135*'8-Matrices'!$F$9)+('6a-EOCSCH_WtCalc'!AD135*'8-Matrices'!$F$12)</f>
        <v>0</v>
      </c>
      <c r="AK135" s="124">
        <v>2</v>
      </c>
      <c r="AL135" s="87" t="s">
        <v>79</v>
      </c>
      <c r="AM135" s="78">
        <v>3930</v>
      </c>
      <c r="AN135" s="78">
        <v>0</v>
      </c>
      <c r="AO135" s="79">
        <v>0</v>
      </c>
      <c r="AQ135" s="81">
        <v>2</v>
      </c>
      <c r="AR135" s="784">
        <f>(AM135*'8-Matrices'!$D$9)+('6a-EOCSCH_WtCalc'!AM135*'8-Matrices'!$F$12)</f>
        <v>862752.9</v>
      </c>
      <c r="AS135" s="784">
        <f>(AN135*'8-Matrices'!$E$9)+('6a-EOCSCH_WtCalc'!AN135*'8-Matrices'!$F$12)</f>
        <v>0</v>
      </c>
      <c r="AT135" s="785">
        <f>(AO135*'8-Matrices'!$F$9)+('6a-EOCSCH_WtCalc'!AO135*'8-Matrices'!$F$12)</f>
        <v>0</v>
      </c>
      <c r="AV135" s="124">
        <v>2</v>
      </c>
      <c r="AW135" s="87" t="s">
        <v>79</v>
      </c>
      <c r="AX135" s="78">
        <v>4389</v>
      </c>
      <c r="AY135" s="78"/>
      <c r="AZ135" s="78">
        <v>0</v>
      </c>
      <c r="BB135" s="81">
        <v>2</v>
      </c>
      <c r="BC135" s="784">
        <f>(AX135*'8-Matrices'!$D$9)+('6a-EOCSCH_WtCalc'!AX135*'8-Matrices'!$F$12)</f>
        <v>963517.16999999993</v>
      </c>
      <c r="BD135" s="784">
        <f>(AY135*'8-Matrices'!$E$9)+('6a-EOCSCH_WtCalc'!AY135*'8-Matrices'!$F$12)</f>
        <v>0</v>
      </c>
      <c r="BE135" s="785">
        <f>(AZ135*'8-Matrices'!$F$9)+('6a-EOCSCH_WtCalc'!AZ135*'8-Matrices'!$F$12)</f>
        <v>0</v>
      </c>
      <c r="BG135" s="124">
        <v>2</v>
      </c>
      <c r="BH135" s="87" t="s">
        <v>79</v>
      </c>
      <c r="BI135" s="78">
        <v>3481</v>
      </c>
      <c r="BJ135" s="78"/>
      <c r="BK135" s="78">
        <v>0</v>
      </c>
      <c r="BL135" s="52"/>
      <c r="BM135" s="81">
        <v>2</v>
      </c>
      <c r="BN135" s="784">
        <f>(BI135*'8-Matrices'!$D$9)+('6a-EOCSCH_WtCalc'!BI135*'8-Matrices'!$F$12)</f>
        <v>764183.92999999993</v>
      </c>
      <c r="BO135" s="784">
        <f>(BJ135*'8-Matrices'!$E$9)+('6a-EOCSCH_WtCalc'!BJ135*'8-Matrices'!$F$12)</f>
        <v>0</v>
      </c>
      <c r="BP135" s="785">
        <f>(BK135*'8-Matrices'!$F$9)+('6a-EOCSCH_WtCalc'!BK135*'8-Matrices'!$F$12)</f>
        <v>0</v>
      </c>
      <c r="BQ135" s="52"/>
      <c r="BR135" s="125">
        <v>2</v>
      </c>
      <c r="BS135" s="88" t="s">
        <v>79</v>
      </c>
      <c r="BT135" s="86">
        <v>2011</v>
      </c>
      <c r="BU135" s="86"/>
      <c r="BV135" s="86">
        <v>0</v>
      </c>
      <c r="BX135" s="81">
        <v>2</v>
      </c>
      <c r="BY135" s="784">
        <f>(BT135*'8-Matrices'!$D$9)+('6a-EOCSCH_WtCalc'!BT135*'8-Matrices'!$F$12)</f>
        <v>441474.82999999996</v>
      </c>
      <c r="BZ135" s="784">
        <f>(BU135*'8-Matrices'!$E$9)+('6a-EOCSCH_WtCalc'!BU135*'8-Matrices'!$F$12)</f>
        <v>0</v>
      </c>
      <c r="CA135" s="785">
        <f>(BV135*'8-Matrices'!$F$9)+('6a-EOCSCH_WtCalc'!BV135*'8-Matrices'!$F$12)</f>
        <v>0</v>
      </c>
      <c r="CC135" s="124">
        <v>2</v>
      </c>
      <c r="CD135" s="87" t="s">
        <v>79</v>
      </c>
      <c r="CE135" s="78">
        <v>2124</v>
      </c>
      <c r="CF135" s="78"/>
      <c r="CG135" s="78">
        <v>0</v>
      </c>
      <c r="CH135" s="52"/>
      <c r="CI135" s="81">
        <v>2</v>
      </c>
      <c r="CJ135" s="784">
        <f>(CE135*'8-Matrices'!$D$9)+('6a-EOCSCH_WtCalc'!CE135*'8-Matrices'!$F$12)</f>
        <v>466281.72</v>
      </c>
      <c r="CK135" s="784">
        <f>(CF135*'8-Matrices'!$E$9)+('6a-EOCSCH_WtCalc'!CF135*'8-Matrices'!$F$12)</f>
        <v>0</v>
      </c>
      <c r="CL135" s="785">
        <f>(CG135*'8-Matrices'!$F$9)+('6a-EOCSCH_WtCalc'!CG135*'8-Matrices'!$F$12)</f>
        <v>0</v>
      </c>
      <c r="CN135" s="124">
        <v>2</v>
      </c>
      <c r="CO135" s="87" t="s">
        <v>79</v>
      </c>
      <c r="CP135" s="78">
        <v>1859</v>
      </c>
      <c r="CQ135" s="78">
        <v>0</v>
      </c>
      <c r="CR135" s="78">
        <v>0</v>
      </c>
      <c r="CT135" s="81">
        <v>2</v>
      </c>
      <c r="CU135" s="784">
        <f>(CP135*'8-Matrices'!$D$9)+('6a-EOCSCH_WtCalc'!CP135*'8-Matrices'!$F$12)</f>
        <v>408106.26999999996</v>
      </c>
      <c r="CV135" s="784">
        <f>(CQ135*'8-Matrices'!$E$9)+('6a-EOCSCH_WtCalc'!CQ135*'8-Matrices'!$F$12)</f>
        <v>0</v>
      </c>
      <c r="CW135" s="785">
        <f>(CR135*'8-Matrices'!$F$9)+('6a-EOCSCH_WtCalc'!CR135*'8-Matrices'!$F$12)</f>
        <v>0</v>
      </c>
      <c r="CY135" s="82">
        <v>466282</v>
      </c>
      <c r="CZ135" s="82">
        <v>0</v>
      </c>
      <c r="DA135" s="82">
        <v>0</v>
      </c>
      <c r="DC135" s="124">
        <v>2</v>
      </c>
      <c r="DD135" s="87" t="s">
        <v>79</v>
      </c>
      <c r="DE135" s="78">
        <v>2643</v>
      </c>
      <c r="DF135" s="78">
        <v>0</v>
      </c>
      <c r="DG135" s="78">
        <v>0</v>
      </c>
      <c r="DI135" s="81">
        <v>2</v>
      </c>
      <c r="DJ135" s="784">
        <f>(DE135*'8-Matrices'!$D$9)+('6a-EOCSCH_WtCalc'!DE135*'8-Matrices'!$F$12)</f>
        <v>580217.78999999992</v>
      </c>
      <c r="DK135" s="784">
        <f>(DF135*'8-Matrices'!$E$9)+('6a-EOCSCH_WtCalc'!DF135*'8-Matrices'!$F$12)</f>
        <v>0</v>
      </c>
      <c r="DL135" s="785">
        <f>(DG135*'8-Matrices'!$F$9)+('6a-EOCSCH_WtCalc'!DG135*'8-Matrices'!$F$12)</f>
        <v>0</v>
      </c>
      <c r="DN135" s="124">
        <v>2</v>
      </c>
      <c r="DO135" s="87" t="s">
        <v>79</v>
      </c>
      <c r="DP135" s="78">
        <v>2890</v>
      </c>
      <c r="DQ135" s="78">
        <v>0</v>
      </c>
      <c r="DR135" s="78">
        <v>0</v>
      </c>
      <c r="DT135" s="81">
        <v>2</v>
      </c>
      <c r="DU135" s="784">
        <f>(DP135*'8-Matrices'!$D$9)+('6a-EOCSCH_WtCalc'!DP135*'8-Matrices'!$F$12)</f>
        <v>634441.69999999995</v>
      </c>
      <c r="DV135" s="784">
        <f>(DQ135*'8-Matrices'!$E$9)+('6a-EOCSCH_WtCalc'!DQ135*'8-Matrices'!$F$12)</f>
        <v>0</v>
      </c>
      <c r="DW135" s="785">
        <f>(DR135*'8-Matrices'!$F$9)+('6a-EOCSCH_WtCalc'!DR135*'8-Matrices'!$F$12)</f>
        <v>0</v>
      </c>
      <c r="DY135" s="124">
        <v>2</v>
      </c>
      <c r="DZ135" s="87" t="s">
        <v>79</v>
      </c>
      <c r="EA135" s="78">
        <f>'7a-EOCSCH_RawData'!$E$51</f>
        <v>3247</v>
      </c>
      <c r="EB135" s="78">
        <f>'7a-EOCSCH_RawData'!$F$51</f>
        <v>0</v>
      </c>
      <c r="EC135" s="78">
        <f>'7a-EOCSCH_RawData'!$G$51</f>
        <v>0</v>
      </c>
      <c r="EE135" s="81">
        <v>2</v>
      </c>
      <c r="EF135" s="784">
        <f>(EA135*'8-Matrices'!$D$9)+('6a-EOCSCH_WtCalc'!EA135*'8-Matrices'!$F$12)</f>
        <v>712813.90999999992</v>
      </c>
      <c r="EG135" s="784">
        <f>(EB135*'8-Matrices'!$E$9)+('6a-EOCSCH_WtCalc'!EB135*'8-Matrices'!$F$12)</f>
        <v>0</v>
      </c>
      <c r="EH135" s="785">
        <f>(EC135*'8-Matrices'!$F$9)+('6a-EOCSCH_WtCalc'!EC135*'8-Matrices'!$F$12)</f>
        <v>0</v>
      </c>
    </row>
    <row r="136" spans="1:138" x14ac:dyDescent="0.3">
      <c r="A136" s="1433"/>
      <c r="C136" s="75"/>
      <c r="D136" s="124">
        <v>3</v>
      </c>
      <c r="E136" s="87" t="s">
        <v>79</v>
      </c>
      <c r="F136" s="220">
        <v>2555</v>
      </c>
      <c r="G136" s="220">
        <v>0</v>
      </c>
      <c r="H136" s="221">
        <v>0</v>
      </c>
      <c r="I136" s="80"/>
      <c r="J136" s="81">
        <v>3</v>
      </c>
      <c r="K136" s="784">
        <f>(F136*'8-Matrices'!$D$10)+('6a-EOCSCH_WtCalc'!F136*'8-Matrices'!$F$12)</f>
        <v>872506.95000000007</v>
      </c>
      <c r="L136" s="784">
        <f>(G136*'8-Matrices'!$E$10)+('6a-EOCSCH_WtCalc'!G136*'8-Matrices'!$F$12)</f>
        <v>0</v>
      </c>
      <c r="M136" s="785">
        <f>(H136*'8-Matrices'!$F$10)+('6a-EOCSCH_WtCalc'!H136*'8-Matrices'!$F$12)</f>
        <v>0</v>
      </c>
      <c r="N136" s="75"/>
      <c r="O136" s="124">
        <v>3</v>
      </c>
      <c r="P136" s="87" t="s">
        <v>79</v>
      </c>
      <c r="Q136" s="78">
        <v>2553</v>
      </c>
      <c r="R136" s="78">
        <v>0</v>
      </c>
      <c r="S136" s="79">
        <v>0</v>
      </c>
      <c r="T136" s="80"/>
      <c r="U136" s="81">
        <v>3</v>
      </c>
      <c r="V136" s="784">
        <f>(Q136*'8-Matrices'!$D$10)+('6a-EOCSCH_WtCalc'!Q136*'8-Matrices'!$F$12)</f>
        <v>871823.97000000009</v>
      </c>
      <c r="W136" s="784">
        <f>(R136*'8-Matrices'!$E$10)+('6a-EOCSCH_WtCalc'!R136*'8-Matrices'!$F$12)</f>
        <v>0</v>
      </c>
      <c r="X136" s="785">
        <f>(S136*'8-Matrices'!$F$10)+('6a-EOCSCH_WtCalc'!S136*'8-Matrices'!$F$12)</f>
        <v>0</v>
      </c>
      <c r="Y136" s="83"/>
      <c r="Z136" s="124">
        <v>3</v>
      </c>
      <c r="AA136" s="87" t="s">
        <v>79</v>
      </c>
      <c r="AB136" s="78">
        <v>2532</v>
      </c>
      <c r="AC136" s="78">
        <v>0</v>
      </c>
      <c r="AD136" s="79">
        <v>0</v>
      </c>
      <c r="AE136" s="83"/>
      <c r="AF136" s="81">
        <v>3</v>
      </c>
      <c r="AG136" s="784">
        <f>(AB136*'8-Matrices'!$D$10)+('6a-EOCSCH_WtCalc'!AB136*'8-Matrices'!$F$12)</f>
        <v>864652.68000000017</v>
      </c>
      <c r="AH136" s="784">
        <f>(AC136*'8-Matrices'!$E$10)+('6a-EOCSCH_WtCalc'!AC136*'8-Matrices'!$F$12)</f>
        <v>0</v>
      </c>
      <c r="AI136" s="785">
        <f>(AD136*'8-Matrices'!$F$10)+('6a-EOCSCH_WtCalc'!AD136*'8-Matrices'!$F$12)</f>
        <v>0</v>
      </c>
      <c r="AK136" s="124">
        <v>3</v>
      </c>
      <c r="AL136" s="87" t="s">
        <v>79</v>
      </c>
      <c r="AM136" s="78">
        <v>2388</v>
      </c>
      <c r="AN136" s="78">
        <v>0</v>
      </c>
      <c r="AO136" s="79">
        <v>0</v>
      </c>
      <c r="AQ136" s="81">
        <v>3</v>
      </c>
      <c r="AR136" s="784">
        <f>(AM136*'8-Matrices'!$D$10)+('6a-EOCSCH_WtCalc'!AM136*'8-Matrices'!$F$12)</f>
        <v>815478.12000000011</v>
      </c>
      <c r="AS136" s="784">
        <f>(AN136*'8-Matrices'!$E$10)+('6a-EOCSCH_WtCalc'!AN136*'8-Matrices'!$F$12)</f>
        <v>0</v>
      </c>
      <c r="AT136" s="785">
        <f>(AO136*'8-Matrices'!$F$10)+('6a-EOCSCH_WtCalc'!AO136*'8-Matrices'!$F$12)</f>
        <v>0</v>
      </c>
      <c r="AV136" s="124">
        <v>3</v>
      </c>
      <c r="AW136" s="87" t="s">
        <v>79</v>
      </c>
      <c r="AX136" s="78">
        <v>2486</v>
      </c>
      <c r="AY136" s="78"/>
      <c r="AZ136" s="78">
        <v>0</v>
      </c>
      <c r="BB136" s="81">
        <v>3</v>
      </c>
      <c r="BC136" s="784">
        <f>(AX136*'8-Matrices'!$D$10)+('6a-EOCSCH_WtCalc'!AX136*'8-Matrices'!$F$12)</f>
        <v>848944.14</v>
      </c>
      <c r="BD136" s="784">
        <f>(AY136*'8-Matrices'!$E$10)+('6a-EOCSCH_WtCalc'!AY136*'8-Matrices'!$F$12)</f>
        <v>0</v>
      </c>
      <c r="BE136" s="785">
        <f>(AZ136*'8-Matrices'!$F$10)+('6a-EOCSCH_WtCalc'!AZ136*'8-Matrices'!$F$12)</f>
        <v>0</v>
      </c>
      <c r="BG136" s="124">
        <v>3</v>
      </c>
      <c r="BH136" s="87" t="s">
        <v>79</v>
      </c>
      <c r="BI136" s="78">
        <v>2143</v>
      </c>
      <c r="BJ136" s="78"/>
      <c r="BK136" s="78">
        <v>0</v>
      </c>
      <c r="BL136" s="52"/>
      <c r="BM136" s="81">
        <v>3</v>
      </c>
      <c r="BN136" s="784">
        <f>(BI136*'8-Matrices'!$D$10)+('6a-EOCSCH_WtCalc'!BI136*'8-Matrices'!$F$12)</f>
        <v>731813.07</v>
      </c>
      <c r="BO136" s="784">
        <f>(BJ136*'8-Matrices'!$E$10)+('6a-EOCSCH_WtCalc'!BJ136*'8-Matrices'!$F$12)</f>
        <v>0</v>
      </c>
      <c r="BP136" s="785">
        <f>(BK136*'8-Matrices'!$F$10)+('6a-EOCSCH_WtCalc'!BK136*'8-Matrices'!$F$12)</f>
        <v>0</v>
      </c>
      <c r="BQ136" s="52"/>
      <c r="BR136" s="125">
        <v>3</v>
      </c>
      <c r="BS136" s="88" t="s">
        <v>79</v>
      </c>
      <c r="BT136" s="86">
        <v>1180</v>
      </c>
      <c r="BU136" s="86"/>
      <c r="BV136" s="86">
        <v>0</v>
      </c>
      <c r="BX136" s="81">
        <v>3</v>
      </c>
      <c r="BY136" s="784">
        <f>(BT136*'8-Matrices'!$D$10)+('6a-EOCSCH_WtCalc'!BT136*'8-Matrices'!$F$12)</f>
        <v>402958.20000000007</v>
      </c>
      <c r="BZ136" s="784">
        <f>(BU136*'8-Matrices'!$E$10)+('6a-EOCSCH_WtCalc'!BU136*'8-Matrices'!$F$12)</f>
        <v>0</v>
      </c>
      <c r="CA136" s="785">
        <f>(BV136*'8-Matrices'!$F$10)+('6a-EOCSCH_WtCalc'!BV136*'8-Matrices'!$F$12)</f>
        <v>0</v>
      </c>
      <c r="CC136" s="124">
        <v>3</v>
      </c>
      <c r="CD136" s="87" t="s">
        <v>79</v>
      </c>
      <c r="CE136" s="78">
        <v>1401</v>
      </c>
      <c r="CF136" s="78"/>
      <c r="CG136" s="78">
        <v>0</v>
      </c>
      <c r="CH136" s="52"/>
      <c r="CI136" s="81">
        <v>3</v>
      </c>
      <c r="CJ136" s="784">
        <f>(CE136*'8-Matrices'!$D$10)+('6a-EOCSCH_WtCalc'!CE136*'8-Matrices'!$F$12)</f>
        <v>478427.49000000005</v>
      </c>
      <c r="CK136" s="784">
        <f>(CF136*'8-Matrices'!$E$10)+('6a-EOCSCH_WtCalc'!CF136*'8-Matrices'!$F$12)</f>
        <v>0</v>
      </c>
      <c r="CL136" s="785">
        <f>(CG136*'8-Matrices'!$F$10)+('6a-EOCSCH_WtCalc'!CG136*'8-Matrices'!$F$12)</f>
        <v>0</v>
      </c>
      <c r="CN136" s="124">
        <v>3</v>
      </c>
      <c r="CO136" s="87" t="s">
        <v>79</v>
      </c>
      <c r="CP136" s="78">
        <v>1677</v>
      </c>
      <c r="CQ136" s="78">
        <v>0</v>
      </c>
      <c r="CR136" s="78">
        <v>0</v>
      </c>
      <c r="CT136" s="81">
        <v>3</v>
      </c>
      <c r="CU136" s="784">
        <f>(CP136*'8-Matrices'!$D$10)+('6a-EOCSCH_WtCalc'!CP136*'8-Matrices'!$F$12)</f>
        <v>572678.7300000001</v>
      </c>
      <c r="CV136" s="784">
        <f>(CQ136*'8-Matrices'!$E$10)+('6a-EOCSCH_WtCalc'!CQ136*'8-Matrices'!$F$12)</f>
        <v>0</v>
      </c>
      <c r="CW136" s="785">
        <f>(CR136*'8-Matrices'!$F$10)+('6a-EOCSCH_WtCalc'!CR136*'8-Matrices'!$F$12)</f>
        <v>0</v>
      </c>
      <c r="CY136" s="82">
        <v>478427</v>
      </c>
      <c r="CZ136" s="82">
        <v>0</v>
      </c>
      <c r="DA136" s="82">
        <v>0</v>
      </c>
      <c r="DC136" s="124">
        <v>3</v>
      </c>
      <c r="DD136" s="87" t="s">
        <v>79</v>
      </c>
      <c r="DE136" s="78">
        <v>1715</v>
      </c>
      <c r="DF136" s="78">
        <v>0</v>
      </c>
      <c r="DG136" s="78">
        <v>0</v>
      </c>
      <c r="DI136" s="81">
        <v>3</v>
      </c>
      <c r="DJ136" s="784">
        <f>(DE136*'8-Matrices'!$D$10)+('6a-EOCSCH_WtCalc'!DE136*'8-Matrices'!$F$12)</f>
        <v>585655.35</v>
      </c>
      <c r="DK136" s="784">
        <f>(DF136*'8-Matrices'!$E$10)+('6a-EOCSCH_WtCalc'!DF136*'8-Matrices'!$F$12)</f>
        <v>0</v>
      </c>
      <c r="DL136" s="785">
        <f>(DG136*'8-Matrices'!$F$10)+('6a-EOCSCH_WtCalc'!DG136*'8-Matrices'!$F$12)</f>
        <v>0</v>
      </c>
      <c r="DN136" s="124">
        <v>3</v>
      </c>
      <c r="DO136" s="87" t="s">
        <v>79</v>
      </c>
      <c r="DP136" s="78">
        <v>2101</v>
      </c>
      <c r="DQ136" s="78">
        <v>0</v>
      </c>
      <c r="DR136" s="78">
        <v>0</v>
      </c>
      <c r="DT136" s="81">
        <v>3</v>
      </c>
      <c r="DU136" s="784">
        <f>(DP136*'8-Matrices'!$D$10)+('6a-EOCSCH_WtCalc'!DP136*'8-Matrices'!$F$12)</f>
        <v>717470.49</v>
      </c>
      <c r="DV136" s="784">
        <f>(DQ136*'8-Matrices'!$E$10)+('6a-EOCSCH_WtCalc'!DQ136*'8-Matrices'!$F$12)</f>
        <v>0</v>
      </c>
      <c r="DW136" s="785">
        <f>(DR136*'8-Matrices'!$F$10)+('6a-EOCSCH_WtCalc'!DR136*'8-Matrices'!$F$12)</f>
        <v>0</v>
      </c>
      <c r="DY136" s="124">
        <v>3</v>
      </c>
      <c r="DZ136" s="87" t="s">
        <v>79</v>
      </c>
      <c r="EA136" s="78">
        <f>'7a-EOCSCH_RawData'!$E$52</f>
        <v>2501</v>
      </c>
      <c r="EB136" s="78">
        <f>'7a-EOCSCH_RawData'!$F$52</f>
        <v>0</v>
      </c>
      <c r="EC136" s="78">
        <f>'7a-EOCSCH_RawData'!$G$52</f>
        <v>0</v>
      </c>
      <c r="EE136" s="81">
        <v>3</v>
      </c>
      <c r="EF136" s="784">
        <f>(EA136*'8-Matrices'!$D$10)+('6a-EOCSCH_WtCalc'!EA136*'8-Matrices'!$F$12)</f>
        <v>854066.49</v>
      </c>
      <c r="EG136" s="784">
        <f>(EB136*'8-Matrices'!$E$10)+('6a-EOCSCH_WtCalc'!EB136*'8-Matrices'!$F$12)</f>
        <v>0</v>
      </c>
      <c r="EH136" s="785">
        <f>(EC136*'8-Matrices'!$F$10)+('6a-EOCSCH_WtCalc'!EC136*'8-Matrices'!$F$12)</f>
        <v>0</v>
      </c>
    </row>
    <row r="137" spans="1:138" x14ac:dyDescent="0.3">
      <c r="A137" s="1433"/>
      <c r="C137" s="89"/>
      <c r="D137" s="1384" t="s">
        <v>50</v>
      </c>
      <c r="E137" s="1385"/>
      <c r="F137" s="90">
        <f>F136+F135+F134</f>
        <v>35905.000599999999</v>
      </c>
      <c r="G137" s="90">
        <f>G136+G135+G134</f>
        <v>0</v>
      </c>
      <c r="H137" s="91">
        <f>H136+H135+H134</f>
        <v>0</v>
      </c>
      <c r="I137" s="92"/>
      <c r="J137" s="93" t="s">
        <v>50</v>
      </c>
      <c r="K137" s="784">
        <f>K134+K135+K136</f>
        <v>6250040.5022020005</v>
      </c>
      <c r="L137" s="784">
        <f>L134+L135+L136</f>
        <v>0</v>
      </c>
      <c r="M137" s="785">
        <f>M134+M135+M136</f>
        <v>0</v>
      </c>
      <c r="N137" s="89"/>
      <c r="O137" s="1384" t="s">
        <v>50</v>
      </c>
      <c r="P137" s="1385"/>
      <c r="Q137" s="90">
        <f>Q136+Q135+Q134</f>
        <v>33369</v>
      </c>
      <c r="R137" s="90">
        <f>R136+R135+R134</f>
        <v>0</v>
      </c>
      <c r="S137" s="91">
        <f>S136+S135+S134</f>
        <v>0</v>
      </c>
      <c r="T137" s="92"/>
      <c r="U137" s="93" t="s">
        <v>50</v>
      </c>
      <c r="V137" s="784">
        <f>V134+V135+V136</f>
        <v>5847444.25</v>
      </c>
      <c r="W137" s="784">
        <f>W134+W135+W136</f>
        <v>0</v>
      </c>
      <c r="X137" s="785">
        <f>X134+X135+X136</f>
        <v>0</v>
      </c>
      <c r="Y137" s="83"/>
      <c r="Z137" s="1384" t="s">
        <v>50</v>
      </c>
      <c r="AA137" s="1385"/>
      <c r="AB137" s="90">
        <v>32831</v>
      </c>
      <c r="AC137" s="90">
        <v>0</v>
      </c>
      <c r="AD137" s="91">
        <v>0</v>
      </c>
      <c r="AE137" s="83"/>
      <c r="AF137" s="93" t="s">
        <v>50</v>
      </c>
      <c r="AG137" s="784">
        <f>AG134+AG135+AG136</f>
        <v>5778937.0700000003</v>
      </c>
      <c r="AH137" s="784">
        <f>AH134+AH135+AH136</f>
        <v>0</v>
      </c>
      <c r="AI137" s="785">
        <f>AI134+AI135+AI136</f>
        <v>0</v>
      </c>
      <c r="AK137" s="1384" t="s">
        <v>50</v>
      </c>
      <c r="AL137" s="1385"/>
      <c r="AM137" s="90">
        <f>AM136+AM135+AM134</f>
        <v>31004</v>
      </c>
      <c r="AN137" s="90">
        <v>0</v>
      </c>
      <c r="AO137" s="91">
        <v>0</v>
      </c>
      <c r="AQ137" s="93" t="s">
        <v>50</v>
      </c>
      <c r="AR137" s="784">
        <f>AR134+AR135+AR136</f>
        <v>5471728.6400000006</v>
      </c>
      <c r="AS137" s="784">
        <f>AS134+AS135+AS136</f>
        <v>0</v>
      </c>
      <c r="AT137" s="785">
        <f>AT134+AT135+AT136</f>
        <v>0</v>
      </c>
      <c r="AV137" s="1384" t="s">
        <v>50</v>
      </c>
      <c r="AW137" s="1385"/>
      <c r="AX137" s="90">
        <f>AX136+AX135+AX134</f>
        <v>30348</v>
      </c>
      <c r="AY137" s="90">
        <f>AY136+AY135+AY134</f>
        <v>0</v>
      </c>
      <c r="AZ137" s="91">
        <f>AZ136+AZ135+AZ134</f>
        <v>0</v>
      </c>
      <c r="BB137" s="93" t="s">
        <v>50</v>
      </c>
      <c r="BC137" s="784">
        <f>BC134+BC135+BC136</f>
        <v>5419557.2199999997</v>
      </c>
      <c r="BD137" s="784">
        <f>BD134+BD135+BD136</f>
        <v>0</v>
      </c>
      <c r="BE137" s="785">
        <f>BE134+BE135+BE136</f>
        <v>0</v>
      </c>
      <c r="BG137" s="1384" t="s">
        <v>50</v>
      </c>
      <c r="BH137" s="1385"/>
      <c r="BI137" s="90">
        <f>BI136+BI135+BI134</f>
        <v>28321.02</v>
      </c>
      <c r="BJ137" s="90">
        <f>BJ136+BJ135+BJ134</f>
        <v>0</v>
      </c>
      <c r="BK137" s="91">
        <f>BK136+BK135+BK134</f>
        <v>0</v>
      </c>
      <c r="BL137" s="52"/>
      <c r="BM137" s="93" t="s">
        <v>50</v>
      </c>
      <c r="BN137" s="784">
        <f>BN134+BN135+BN136</f>
        <v>4983848.0634000003</v>
      </c>
      <c r="BO137" s="784">
        <f>BO134+BO135+BO136</f>
        <v>0</v>
      </c>
      <c r="BP137" s="785">
        <f>BP134+BP135+BP136</f>
        <v>0</v>
      </c>
      <c r="BQ137" s="52"/>
      <c r="BR137" s="1444" t="s">
        <v>50</v>
      </c>
      <c r="BS137" s="1445"/>
      <c r="BT137" s="94">
        <v>16900</v>
      </c>
      <c r="BU137" s="94">
        <v>0</v>
      </c>
      <c r="BV137" s="95">
        <v>0</v>
      </c>
      <c r="BX137" s="93" t="s">
        <v>50</v>
      </c>
      <c r="BY137" s="784">
        <f>BY134+BY135+BY136</f>
        <v>2951095.0600000005</v>
      </c>
      <c r="BZ137" s="784">
        <f>BZ134+BZ135+BZ136</f>
        <v>0</v>
      </c>
      <c r="CA137" s="785">
        <f>CA134+CA135+CA136</f>
        <v>0</v>
      </c>
      <c r="CC137" s="1384" t="s">
        <v>50</v>
      </c>
      <c r="CD137" s="1385"/>
      <c r="CE137" s="90">
        <v>20522</v>
      </c>
      <c r="CF137" s="90">
        <v>0</v>
      </c>
      <c r="CG137" s="91">
        <v>0</v>
      </c>
      <c r="CH137" s="52"/>
      <c r="CI137" s="93" t="s">
        <v>50</v>
      </c>
      <c r="CJ137" s="784">
        <f>CJ134+CJ135+CJ136</f>
        <v>3556638.2</v>
      </c>
      <c r="CK137" s="784">
        <f>CK134+CK135+CK136</f>
        <v>0</v>
      </c>
      <c r="CL137" s="785">
        <f>CL134+CL135+CL136</f>
        <v>0</v>
      </c>
      <c r="CN137" s="1384" t="s">
        <v>50</v>
      </c>
      <c r="CO137" s="1385"/>
      <c r="CP137" s="90">
        <f>SUM(CP134:CP136)</f>
        <v>20087</v>
      </c>
      <c r="CQ137" s="90">
        <f>SUM(CQ134:CQ136)</f>
        <v>0</v>
      </c>
      <c r="CR137" s="91">
        <f>SUM(CR134:CR136)</f>
        <v>0</v>
      </c>
      <c r="CT137" s="93" t="s">
        <v>50</v>
      </c>
      <c r="CU137" s="784">
        <f>CU134+CU135+CU136</f>
        <v>3524177.17</v>
      </c>
      <c r="CV137" s="784">
        <f>CV134+CV135+CV136</f>
        <v>0</v>
      </c>
      <c r="CW137" s="785">
        <f>CW134+CW135+CW136</f>
        <v>0</v>
      </c>
      <c r="CY137" s="82">
        <v>3556638</v>
      </c>
      <c r="CZ137" s="82">
        <v>0</v>
      </c>
      <c r="DA137" s="82">
        <v>0</v>
      </c>
      <c r="DC137" s="1384" t="s">
        <v>50</v>
      </c>
      <c r="DD137" s="1385"/>
      <c r="DE137" s="90">
        <f>SUM(DE134:DE136)</f>
        <v>21420</v>
      </c>
      <c r="DF137" s="90">
        <f>SUM(DF134:DF136)</f>
        <v>0</v>
      </c>
      <c r="DG137" s="91">
        <f>SUM(DG134:DG136)</f>
        <v>0</v>
      </c>
      <c r="DI137" s="93" t="s">
        <v>50</v>
      </c>
      <c r="DJ137" s="784">
        <f>DJ134+DJ135+DJ136</f>
        <v>3787790.68</v>
      </c>
      <c r="DK137" s="784">
        <f>DK134+DK135+DK136</f>
        <v>0</v>
      </c>
      <c r="DL137" s="785">
        <f>DL134+DL135+DL136</f>
        <v>0</v>
      </c>
      <c r="DN137" s="1384" t="s">
        <v>50</v>
      </c>
      <c r="DO137" s="1385"/>
      <c r="DP137" s="90">
        <v>24410</v>
      </c>
      <c r="DQ137" s="90">
        <v>0</v>
      </c>
      <c r="DR137" s="91">
        <v>0</v>
      </c>
      <c r="DT137" s="93" t="s">
        <v>50</v>
      </c>
      <c r="DU137" s="784">
        <f>DU134+DU135+DU136</f>
        <v>4336029.92</v>
      </c>
      <c r="DV137" s="784">
        <f>DV134+DV135+DV136</f>
        <v>0</v>
      </c>
      <c r="DW137" s="785">
        <f>DW134+DW135+DW136</f>
        <v>0</v>
      </c>
      <c r="DY137" s="1384" t="s">
        <v>50</v>
      </c>
      <c r="DZ137" s="1385"/>
      <c r="EA137" s="90">
        <f>SUM(EA134:EA136)</f>
        <v>26237.01</v>
      </c>
      <c r="EB137" s="90">
        <f>SUM(EB134:EB136)</f>
        <v>0</v>
      </c>
      <c r="EC137" s="91">
        <f>SUM(EC134:EC136)</f>
        <v>0</v>
      </c>
      <c r="EE137" s="93" t="s">
        <v>50</v>
      </c>
      <c r="EF137" s="784">
        <f>EF134+EF135+EF136</f>
        <v>4715426.5666999994</v>
      </c>
      <c r="EG137" s="784">
        <f>EG134+EG135+EG136</f>
        <v>0</v>
      </c>
      <c r="EH137" s="785">
        <f>EH134+EH135+EH136</f>
        <v>0</v>
      </c>
    </row>
    <row r="138" spans="1:138" ht="15.75" thickBot="1" x14ac:dyDescent="0.35">
      <c r="A138" s="1434"/>
      <c r="C138" s="89"/>
      <c r="D138" s="96"/>
      <c r="E138" s="97"/>
      <c r="F138" s="98" t="s">
        <v>80</v>
      </c>
      <c r="G138" s="98"/>
      <c r="H138" s="99">
        <f>SUM(F137:H137)</f>
        <v>35905.000599999999</v>
      </c>
      <c r="I138" s="100"/>
      <c r="J138" s="793"/>
      <c r="K138" s="794" t="s">
        <v>81</v>
      </c>
      <c r="L138" s="786"/>
      <c r="M138" s="787">
        <f>SUM(K137:M137)</f>
        <v>6250040.5022020005</v>
      </c>
      <c r="N138" s="89"/>
      <c r="O138" s="96"/>
      <c r="P138" s="97"/>
      <c r="Q138" s="98" t="s">
        <v>80</v>
      </c>
      <c r="R138" s="98"/>
      <c r="S138" s="99">
        <f>SUM(Q137:S137)</f>
        <v>33369</v>
      </c>
      <c r="T138" s="100"/>
      <c r="U138" s="793"/>
      <c r="V138" s="794" t="s">
        <v>81</v>
      </c>
      <c r="W138" s="786"/>
      <c r="X138" s="787">
        <f>SUM(V137:X137)</f>
        <v>5847444.25</v>
      </c>
      <c r="Y138" s="101"/>
      <c r="Z138" s="96"/>
      <c r="AA138" s="97"/>
      <c r="AB138" s="98" t="s">
        <v>80</v>
      </c>
      <c r="AC138" s="98"/>
      <c r="AD138" s="99">
        <v>32831</v>
      </c>
      <c r="AE138" s="101"/>
      <c r="AF138" s="793"/>
      <c r="AG138" s="794" t="s">
        <v>81</v>
      </c>
      <c r="AH138" s="786"/>
      <c r="AI138" s="787">
        <f>SUM(AG137:AI137)</f>
        <v>5778937.0700000003</v>
      </c>
      <c r="AK138" s="96"/>
      <c r="AL138" s="97"/>
      <c r="AM138" s="98" t="s">
        <v>80</v>
      </c>
      <c r="AN138" s="98"/>
      <c r="AO138" s="99">
        <f>SUM(AM137:AO137)</f>
        <v>31004</v>
      </c>
      <c r="AQ138" s="793"/>
      <c r="AR138" s="794" t="s">
        <v>81</v>
      </c>
      <c r="AS138" s="786"/>
      <c r="AT138" s="787">
        <f>SUM(AR137:AT137)</f>
        <v>5471728.6400000006</v>
      </c>
      <c r="AV138" s="96"/>
      <c r="AW138" s="97"/>
      <c r="AX138" s="98" t="s">
        <v>80</v>
      </c>
      <c r="AY138" s="98"/>
      <c r="AZ138" s="99">
        <f>SUM(AX137:AZ137)</f>
        <v>30348</v>
      </c>
      <c r="BB138" s="793"/>
      <c r="BC138" s="794" t="s">
        <v>81</v>
      </c>
      <c r="BD138" s="786"/>
      <c r="BE138" s="787">
        <f>SUM(BC137:BE137)</f>
        <v>5419557.2199999997</v>
      </c>
      <c r="BG138" s="96"/>
      <c r="BH138" s="97"/>
      <c r="BI138" s="98" t="s">
        <v>80</v>
      </c>
      <c r="BJ138" s="98"/>
      <c r="BK138" s="99">
        <f>SUM(BI137:BK137)</f>
        <v>28321.02</v>
      </c>
      <c r="BL138" s="52"/>
      <c r="BM138" s="793"/>
      <c r="BN138" s="794" t="s">
        <v>81</v>
      </c>
      <c r="BO138" s="786"/>
      <c r="BP138" s="787">
        <f>SUM(BN137:BP137)</f>
        <v>4983848.0634000003</v>
      </c>
      <c r="BQ138" s="52"/>
      <c r="BR138" s="102"/>
      <c r="BS138" s="103"/>
      <c r="BT138" s="104" t="s">
        <v>80</v>
      </c>
      <c r="BU138" s="104"/>
      <c r="BV138" s="105">
        <v>16900</v>
      </c>
      <c r="BX138" s="793"/>
      <c r="BY138" s="794" t="s">
        <v>81</v>
      </c>
      <c r="BZ138" s="786"/>
      <c r="CA138" s="787">
        <f>SUM(BY137:CA137)</f>
        <v>2951095.0600000005</v>
      </c>
      <c r="CC138" s="96"/>
      <c r="CD138" s="97"/>
      <c r="CE138" s="98" t="s">
        <v>80</v>
      </c>
      <c r="CF138" s="98"/>
      <c r="CG138" s="99">
        <v>20522</v>
      </c>
      <c r="CH138" s="52"/>
      <c r="CI138" s="793"/>
      <c r="CJ138" s="794" t="s">
        <v>81</v>
      </c>
      <c r="CK138" s="786"/>
      <c r="CL138" s="787">
        <f>SUM(CJ137:CL137)</f>
        <v>3556638.2</v>
      </c>
      <c r="CN138" s="96"/>
      <c r="CO138" s="97"/>
      <c r="CP138" s="98" t="s">
        <v>80</v>
      </c>
      <c r="CQ138" s="98"/>
      <c r="CR138" s="99">
        <f>SUM(CP137:CR137)</f>
        <v>20087</v>
      </c>
      <c r="CT138" s="793"/>
      <c r="CU138" s="794" t="s">
        <v>81</v>
      </c>
      <c r="CV138" s="786"/>
      <c r="CW138" s="787">
        <f>SUM(CU137:CW137)</f>
        <v>3524177.17</v>
      </c>
      <c r="CY138" s="82" t="s">
        <v>81</v>
      </c>
      <c r="CZ138" s="82"/>
      <c r="DA138" s="82">
        <v>3556638</v>
      </c>
      <c r="DC138" s="96"/>
      <c r="DD138" s="97"/>
      <c r="DE138" s="98" t="s">
        <v>80</v>
      </c>
      <c r="DF138" s="98"/>
      <c r="DG138" s="99">
        <f>SUM(DE137:DG137)</f>
        <v>21420</v>
      </c>
      <c r="DI138" s="793"/>
      <c r="DJ138" s="794" t="s">
        <v>81</v>
      </c>
      <c r="DK138" s="786"/>
      <c r="DL138" s="787">
        <f>SUM(DJ137:DL137)</f>
        <v>3787790.68</v>
      </c>
      <c r="DN138" s="96"/>
      <c r="DO138" s="97"/>
      <c r="DP138" s="98" t="s">
        <v>80</v>
      </c>
      <c r="DQ138" s="98"/>
      <c r="DR138" s="99">
        <v>24410</v>
      </c>
      <c r="DT138" s="793"/>
      <c r="DU138" s="794" t="s">
        <v>81</v>
      </c>
      <c r="DV138" s="786"/>
      <c r="DW138" s="787">
        <f>SUM(DU137:DW137)</f>
        <v>4336029.92</v>
      </c>
      <c r="DY138" s="96"/>
      <c r="DZ138" s="97"/>
      <c r="EA138" s="98" t="s">
        <v>80</v>
      </c>
      <c r="EB138" s="98"/>
      <c r="EC138" s="99">
        <f>SUM(EA137:EC137)</f>
        <v>26237.01</v>
      </c>
      <c r="EE138" s="793"/>
      <c r="EF138" s="794" t="s">
        <v>81</v>
      </c>
      <c r="EG138" s="786"/>
      <c r="EH138" s="787">
        <f>SUM(EF137:EH137)</f>
        <v>4715426.5666999994</v>
      </c>
    </row>
    <row r="139" spans="1:138" ht="16.5" thickBot="1" x14ac:dyDescent="0.35">
      <c r="J139" s="106"/>
      <c r="K139" s="106"/>
      <c r="L139" s="106"/>
      <c r="M139" s="106"/>
      <c r="U139" s="106"/>
      <c r="V139" s="106"/>
      <c r="W139" s="106"/>
      <c r="X139" s="106"/>
      <c r="Y139" s="106"/>
      <c r="AE139" s="106"/>
      <c r="AF139" s="106"/>
      <c r="AG139" s="106"/>
      <c r="AH139" s="106"/>
      <c r="AI139" s="106"/>
      <c r="AQ139" s="106"/>
      <c r="AR139" s="106"/>
      <c r="AS139" s="106"/>
      <c r="AT139" s="106"/>
      <c r="BB139" s="106"/>
      <c r="BC139" s="106"/>
      <c r="BD139" s="106"/>
      <c r="BE139" s="106"/>
      <c r="BL139" s="52"/>
      <c r="BM139" s="106"/>
      <c r="BN139" s="106"/>
      <c r="BO139" s="106"/>
      <c r="BP139" s="106"/>
      <c r="BQ139" s="52"/>
      <c r="BX139" s="106"/>
      <c r="BY139" s="106"/>
      <c r="BZ139" s="106"/>
      <c r="CA139" s="106"/>
      <c r="CH139" s="52"/>
      <c r="CI139" s="106"/>
      <c r="CJ139" s="106"/>
      <c r="CK139" s="106"/>
      <c r="CL139" s="106"/>
      <c r="CT139" s="106"/>
      <c r="CU139" s="106"/>
      <c r="CV139" s="106"/>
      <c r="CW139" s="106"/>
      <c r="CY139" s="109"/>
      <c r="CZ139" s="109"/>
      <c r="DA139" s="109"/>
      <c r="DI139" s="106"/>
      <c r="DJ139" s="106"/>
      <c r="DK139" s="106"/>
      <c r="DL139" s="106"/>
      <c r="DT139" s="106"/>
      <c r="DU139" s="106"/>
      <c r="DV139" s="106"/>
      <c r="DW139" s="106"/>
      <c r="EE139" s="106"/>
      <c r="EF139" s="106"/>
      <c r="EG139" s="106"/>
      <c r="EH139" s="106"/>
    </row>
    <row r="140" spans="1:138" ht="15.75" customHeight="1" x14ac:dyDescent="0.3">
      <c r="A140" s="1432" t="s">
        <v>97</v>
      </c>
      <c r="C140" s="57"/>
      <c r="D140" s="1386" t="s">
        <v>74</v>
      </c>
      <c r="E140" s="1387"/>
      <c r="F140" s="1378" t="s">
        <v>75</v>
      </c>
      <c r="G140" s="1379"/>
      <c r="H140" s="1380"/>
      <c r="I140" s="60"/>
      <c r="J140" s="788"/>
      <c r="K140" s="1381" t="s">
        <v>75</v>
      </c>
      <c r="L140" s="1382"/>
      <c r="M140" s="1383"/>
      <c r="N140" s="57"/>
      <c r="O140" s="1386" t="s">
        <v>74</v>
      </c>
      <c r="P140" s="1387"/>
      <c r="Q140" s="1378" t="s">
        <v>75</v>
      </c>
      <c r="R140" s="1379"/>
      <c r="S140" s="1380"/>
      <c r="T140" s="60"/>
      <c r="U140" s="788"/>
      <c r="V140" s="1381" t="s">
        <v>75</v>
      </c>
      <c r="W140" s="1382"/>
      <c r="X140" s="1383"/>
      <c r="Y140" s="61"/>
      <c r="Z140" s="1386" t="s">
        <v>74</v>
      </c>
      <c r="AA140" s="1387"/>
      <c r="AB140" s="1378" t="s">
        <v>75</v>
      </c>
      <c r="AC140" s="1379"/>
      <c r="AD140" s="1380"/>
      <c r="AE140" s="61"/>
      <c r="AF140" s="788"/>
      <c r="AG140" s="1381" t="s">
        <v>75</v>
      </c>
      <c r="AH140" s="1382"/>
      <c r="AI140" s="1383"/>
      <c r="AK140" s="110" t="s">
        <v>74</v>
      </c>
      <c r="AL140" s="111"/>
      <c r="AM140" s="1378" t="s">
        <v>75</v>
      </c>
      <c r="AN140" s="1379"/>
      <c r="AO140" s="1380"/>
      <c r="AQ140" s="788"/>
      <c r="AR140" s="1381" t="s">
        <v>75</v>
      </c>
      <c r="AS140" s="1382"/>
      <c r="AT140" s="1383"/>
      <c r="AV140" s="110" t="s">
        <v>74</v>
      </c>
      <c r="AW140" s="111"/>
      <c r="AX140" s="1378" t="s">
        <v>75</v>
      </c>
      <c r="AY140" s="1379"/>
      <c r="AZ140" s="1380"/>
      <c r="BB140" s="788"/>
      <c r="BC140" s="1381" t="s">
        <v>75</v>
      </c>
      <c r="BD140" s="1382"/>
      <c r="BE140" s="1383"/>
      <c r="BG140" s="110" t="s">
        <v>74</v>
      </c>
      <c r="BH140" s="111"/>
      <c r="BI140" s="1378" t="s">
        <v>75</v>
      </c>
      <c r="BJ140" s="1379"/>
      <c r="BK140" s="1380"/>
      <c r="BL140" s="52"/>
      <c r="BM140" s="788"/>
      <c r="BN140" s="1381" t="s">
        <v>75</v>
      </c>
      <c r="BO140" s="1382"/>
      <c r="BP140" s="1383"/>
      <c r="BQ140" s="52"/>
      <c r="BR140" s="1446" t="s">
        <v>74</v>
      </c>
      <c r="BS140" s="1447"/>
      <c r="BT140" s="1441" t="s">
        <v>75</v>
      </c>
      <c r="BU140" s="1442"/>
      <c r="BV140" s="1443"/>
      <c r="BX140" s="788"/>
      <c r="BY140" s="1381" t="s">
        <v>75</v>
      </c>
      <c r="BZ140" s="1382"/>
      <c r="CA140" s="1383"/>
      <c r="CC140" s="58" t="s">
        <v>74</v>
      </c>
      <c r="CD140" s="111"/>
      <c r="CE140" s="1378" t="s">
        <v>75</v>
      </c>
      <c r="CF140" s="1379"/>
      <c r="CG140" s="1380"/>
      <c r="CH140" s="52"/>
      <c r="CI140" s="788"/>
      <c r="CJ140" s="1381" t="s">
        <v>75</v>
      </c>
      <c r="CK140" s="1382"/>
      <c r="CL140" s="1383"/>
      <c r="CN140" s="58" t="s">
        <v>74</v>
      </c>
      <c r="CO140" s="111"/>
      <c r="CP140" s="1378" t="s">
        <v>75</v>
      </c>
      <c r="CQ140" s="1379"/>
      <c r="CR140" s="1380"/>
      <c r="CT140" s="788"/>
      <c r="CU140" s="1381" t="s">
        <v>75</v>
      </c>
      <c r="CV140" s="1382"/>
      <c r="CW140" s="1383"/>
      <c r="CY140" s="82" t="s">
        <v>75</v>
      </c>
      <c r="CZ140" s="82"/>
      <c r="DA140" s="82"/>
      <c r="DC140" s="58" t="s">
        <v>74</v>
      </c>
      <c r="DD140" s="111"/>
      <c r="DE140" s="1378" t="s">
        <v>75</v>
      </c>
      <c r="DF140" s="1379"/>
      <c r="DG140" s="1380"/>
      <c r="DI140" s="788"/>
      <c r="DJ140" s="1381" t="s">
        <v>75</v>
      </c>
      <c r="DK140" s="1382"/>
      <c r="DL140" s="1383"/>
      <c r="DN140" s="58" t="s">
        <v>74</v>
      </c>
      <c r="DO140" s="111"/>
      <c r="DP140" s="1378" t="s">
        <v>75</v>
      </c>
      <c r="DQ140" s="1379"/>
      <c r="DR140" s="1380"/>
      <c r="DT140" s="788"/>
      <c r="DU140" s="1381" t="s">
        <v>75</v>
      </c>
      <c r="DV140" s="1382"/>
      <c r="DW140" s="1383"/>
      <c r="DY140" s="58" t="s">
        <v>74</v>
      </c>
      <c r="DZ140" s="111"/>
      <c r="EA140" s="1378" t="s">
        <v>75</v>
      </c>
      <c r="EB140" s="1379"/>
      <c r="EC140" s="1380"/>
      <c r="EE140" s="788"/>
      <c r="EF140" s="1381" t="s">
        <v>75</v>
      </c>
      <c r="EG140" s="1382"/>
      <c r="EH140" s="1383"/>
    </row>
    <row r="141" spans="1:138" x14ac:dyDescent="0.3">
      <c r="A141" s="1433"/>
      <c r="C141" s="64"/>
      <c r="D141" s="1388" t="s">
        <v>74</v>
      </c>
      <c r="E141" s="1389"/>
      <c r="F141" s="118" t="s">
        <v>76</v>
      </c>
      <c r="G141" s="119" t="s">
        <v>77</v>
      </c>
      <c r="H141" s="120" t="s">
        <v>78</v>
      </c>
      <c r="I141" s="61"/>
      <c r="J141" s="789" t="s">
        <v>74</v>
      </c>
      <c r="K141" s="790" t="s">
        <v>76</v>
      </c>
      <c r="L141" s="791" t="s">
        <v>77</v>
      </c>
      <c r="M141" s="792" t="s">
        <v>78</v>
      </c>
      <c r="N141" s="64"/>
      <c r="O141" s="1388" t="s">
        <v>74</v>
      </c>
      <c r="P141" s="1389"/>
      <c r="Q141" s="118" t="s">
        <v>76</v>
      </c>
      <c r="R141" s="119" t="s">
        <v>77</v>
      </c>
      <c r="S141" s="120" t="s">
        <v>78</v>
      </c>
      <c r="T141" s="61"/>
      <c r="U141" s="789" t="s">
        <v>74</v>
      </c>
      <c r="V141" s="790" t="s">
        <v>76</v>
      </c>
      <c r="W141" s="791" t="s">
        <v>77</v>
      </c>
      <c r="X141" s="792" t="s">
        <v>78</v>
      </c>
      <c r="Y141" s="61"/>
      <c r="Z141" s="1388" t="s">
        <v>74</v>
      </c>
      <c r="AA141" s="1389"/>
      <c r="AB141" s="118" t="s">
        <v>76</v>
      </c>
      <c r="AC141" s="119" t="s">
        <v>77</v>
      </c>
      <c r="AD141" s="120" t="s">
        <v>78</v>
      </c>
      <c r="AE141" s="61"/>
      <c r="AF141" s="789" t="s">
        <v>74</v>
      </c>
      <c r="AG141" s="790" t="s">
        <v>76</v>
      </c>
      <c r="AH141" s="791" t="s">
        <v>77</v>
      </c>
      <c r="AI141" s="792" t="s">
        <v>78</v>
      </c>
      <c r="AK141" s="114" t="s">
        <v>74</v>
      </c>
      <c r="AL141" s="115"/>
      <c r="AM141" s="118" t="s">
        <v>76</v>
      </c>
      <c r="AN141" s="119" t="s">
        <v>77</v>
      </c>
      <c r="AO141" s="120" t="s">
        <v>78</v>
      </c>
      <c r="AQ141" s="789" t="s">
        <v>74</v>
      </c>
      <c r="AR141" s="790" t="s">
        <v>76</v>
      </c>
      <c r="AS141" s="791" t="s">
        <v>77</v>
      </c>
      <c r="AT141" s="792" t="s">
        <v>78</v>
      </c>
      <c r="AV141" s="114" t="s">
        <v>74</v>
      </c>
      <c r="AW141" s="115"/>
      <c r="AX141" s="118" t="s">
        <v>76</v>
      </c>
      <c r="AY141" s="119" t="s">
        <v>77</v>
      </c>
      <c r="AZ141" s="120" t="s">
        <v>78</v>
      </c>
      <c r="BB141" s="789" t="s">
        <v>74</v>
      </c>
      <c r="BC141" s="790" t="s">
        <v>76</v>
      </c>
      <c r="BD141" s="791" t="s">
        <v>77</v>
      </c>
      <c r="BE141" s="792" t="s">
        <v>78</v>
      </c>
      <c r="BG141" s="114" t="s">
        <v>74</v>
      </c>
      <c r="BH141" s="115"/>
      <c r="BI141" s="118" t="s">
        <v>76</v>
      </c>
      <c r="BJ141" s="119" t="s">
        <v>77</v>
      </c>
      <c r="BK141" s="120" t="s">
        <v>78</v>
      </c>
      <c r="BL141" s="52"/>
      <c r="BM141" s="789" t="s">
        <v>74</v>
      </c>
      <c r="BN141" s="790" t="s">
        <v>76</v>
      </c>
      <c r="BO141" s="791" t="s">
        <v>77</v>
      </c>
      <c r="BP141" s="792" t="s">
        <v>78</v>
      </c>
      <c r="BQ141" s="52"/>
      <c r="BR141" s="1448" t="s">
        <v>74</v>
      </c>
      <c r="BS141" s="1449"/>
      <c r="BT141" s="121" t="s">
        <v>76</v>
      </c>
      <c r="BU141" s="122" t="s">
        <v>77</v>
      </c>
      <c r="BV141" s="123" t="s">
        <v>78</v>
      </c>
      <c r="BX141" s="789" t="s">
        <v>74</v>
      </c>
      <c r="BY141" s="790" t="s">
        <v>76</v>
      </c>
      <c r="BZ141" s="791" t="s">
        <v>77</v>
      </c>
      <c r="CA141" s="792" t="s">
        <v>78</v>
      </c>
      <c r="CC141" s="65" t="s">
        <v>74</v>
      </c>
      <c r="CD141" s="115"/>
      <c r="CE141" s="118" t="s">
        <v>76</v>
      </c>
      <c r="CF141" s="119" t="s">
        <v>77</v>
      </c>
      <c r="CG141" s="120" t="s">
        <v>78</v>
      </c>
      <c r="CH141" s="52"/>
      <c r="CI141" s="789" t="s">
        <v>74</v>
      </c>
      <c r="CJ141" s="790" t="s">
        <v>76</v>
      </c>
      <c r="CK141" s="791" t="s">
        <v>77</v>
      </c>
      <c r="CL141" s="792" t="s">
        <v>78</v>
      </c>
      <c r="CN141" s="65" t="s">
        <v>74</v>
      </c>
      <c r="CO141" s="115"/>
      <c r="CP141" s="118" t="s">
        <v>76</v>
      </c>
      <c r="CQ141" s="119" t="s">
        <v>77</v>
      </c>
      <c r="CR141" s="120" t="s">
        <v>78</v>
      </c>
      <c r="CT141" s="789" t="s">
        <v>74</v>
      </c>
      <c r="CU141" s="790" t="s">
        <v>76</v>
      </c>
      <c r="CV141" s="791" t="s">
        <v>77</v>
      </c>
      <c r="CW141" s="792" t="s">
        <v>78</v>
      </c>
      <c r="CY141" s="82" t="s">
        <v>76</v>
      </c>
      <c r="CZ141" s="82" t="s">
        <v>77</v>
      </c>
      <c r="DA141" s="82" t="s">
        <v>78</v>
      </c>
      <c r="DC141" s="65" t="s">
        <v>74</v>
      </c>
      <c r="DD141" s="115"/>
      <c r="DE141" s="118" t="s">
        <v>76</v>
      </c>
      <c r="DF141" s="119" t="s">
        <v>77</v>
      </c>
      <c r="DG141" s="120" t="s">
        <v>78</v>
      </c>
      <c r="DI141" s="789" t="s">
        <v>74</v>
      </c>
      <c r="DJ141" s="790" t="s">
        <v>76</v>
      </c>
      <c r="DK141" s="791" t="s">
        <v>77</v>
      </c>
      <c r="DL141" s="792" t="s">
        <v>78</v>
      </c>
      <c r="DN141" s="65" t="s">
        <v>74</v>
      </c>
      <c r="DO141" s="115"/>
      <c r="DP141" s="118" t="s">
        <v>76</v>
      </c>
      <c r="DQ141" s="119" t="s">
        <v>77</v>
      </c>
      <c r="DR141" s="120" t="s">
        <v>78</v>
      </c>
      <c r="DT141" s="789" t="s">
        <v>74</v>
      </c>
      <c r="DU141" s="790" t="s">
        <v>76</v>
      </c>
      <c r="DV141" s="791" t="s">
        <v>77</v>
      </c>
      <c r="DW141" s="792" t="s">
        <v>78</v>
      </c>
      <c r="DY141" s="65" t="s">
        <v>74</v>
      </c>
      <c r="DZ141" s="115"/>
      <c r="EA141" s="118" t="s">
        <v>76</v>
      </c>
      <c r="EB141" s="119" t="s">
        <v>77</v>
      </c>
      <c r="EC141" s="120" t="s">
        <v>78</v>
      </c>
      <c r="EE141" s="789" t="s">
        <v>74</v>
      </c>
      <c r="EF141" s="790" t="s">
        <v>76</v>
      </c>
      <c r="EG141" s="791" t="s">
        <v>77</v>
      </c>
      <c r="EH141" s="792" t="s">
        <v>78</v>
      </c>
    </row>
    <row r="142" spans="1:138" x14ac:dyDescent="0.3">
      <c r="A142" s="1433"/>
      <c r="C142" s="75"/>
      <c r="D142" s="124">
        <v>1</v>
      </c>
      <c r="E142" s="87" t="s">
        <v>79</v>
      </c>
      <c r="F142" s="220">
        <v>399229</v>
      </c>
      <c r="G142" s="220">
        <v>0</v>
      </c>
      <c r="H142" s="221">
        <v>0</v>
      </c>
      <c r="I142" s="80"/>
      <c r="J142" s="81">
        <v>1</v>
      </c>
      <c r="K142" s="784">
        <f>(F142*'8-Matrices'!$D$8)+('6a-EOCSCH_WtCalc'!F142*'8-Matrices'!$F$12)</f>
        <v>61349520.43</v>
      </c>
      <c r="L142" s="784">
        <f>(G142*'8-Matrices'!$E$8)+('6a-EOCSCH_WtCalc'!G142*'8-Matrices'!$F$12)</f>
        <v>0</v>
      </c>
      <c r="M142" s="785">
        <f>(H142*'8-Matrices'!$F$8)+('6a-EOCSCH_WtCalc'!H142*'8-Matrices'!$F$12)</f>
        <v>0</v>
      </c>
      <c r="N142" s="75"/>
      <c r="O142" s="124">
        <v>1</v>
      </c>
      <c r="P142" s="87" t="s">
        <v>79</v>
      </c>
      <c r="Q142" s="78">
        <v>367145.00050000002</v>
      </c>
      <c r="R142" s="78">
        <v>0</v>
      </c>
      <c r="S142" s="79">
        <v>0</v>
      </c>
      <c r="T142" s="80"/>
      <c r="U142" s="81">
        <v>1</v>
      </c>
      <c r="V142" s="784">
        <f>(Q142*'8-Matrices'!$D$8)+('6a-EOCSCH_WtCalc'!Q142*'8-Matrices'!$F$12)</f>
        <v>56419172.226835005</v>
      </c>
      <c r="W142" s="784">
        <f>(R142*'8-Matrices'!$E$8)+('6a-EOCSCH_WtCalc'!R142*'8-Matrices'!$F$12)</f>
        <v>0</v>
      </c>
      <c r="X142" s="785">
        <f>(S142*'8-Matrices'!$F$8)+('6a-EOCSCH_WtCalc'!S142*'8-Matrices'!$F$12)</f>
        <v>0</v>
      </c>
      <c r="Y142" s="83"/>
      <c r="Z142" s="124">
        <v>1</v>
      </c>
      <c r="AA142" s="87" t="s">
        <v>79</v>
      </c>
      <c r="AB142" s="78">
        <v>341496.83409999998</v>
      </c>
      <c r="AC142" s="78">
        <v>0</v>
      </c>
      <c r="AD142" s="79">
        <v>0</v>
      </c>
      <c r="AE142" s="83"/>
      <c r="AF142" s="81">
        <v>1</v>
      </c>
      <c r="AG142" s="784">
        <f>(AB142*'8-Matrices'!$D$8)+('6a-EOCSCH_WtCalc'!AB142*'8-Matrices'!$F$12)</f>
        <v>52477818.496146999</v>
      </c>
      <c r="AH142" s="784">
        <f>(AC142*'8-Matrices'!$E$8)+('6a-EOCSCH_WtCalc'!AC142*'8-Matrices'!$F$12)</f>
        <v>0</v>
      </c>
      <c r="AI142" s="785">
        <f>(AD142*'8-Matrices'!$F$8)+('6a-EOCSCH_WtCalc'!AD142*'8-Matrices'!$F$12)</f>
        <v>0</v>
      </c>
      <c r="AK142" s="124">
        <v>1</v>
      </c>
      <c r="AL142" s="87" t="s">
        <v>79</v>
      </c>
      <c r="AM142" s="78">
        <v>320237.9987</v>
      </c>
      <c r="AN142" s="78">
        <v>0</v>
      </c>
      <c r="AO142" s="79">
        <v>0</v>
      </c>
      <c r="AQ142" s="81">
        <v>1</v>
      </c>
      <c r="AR142" s="784">
        <f>(AM142*'8-Matrices'!$D$8)+('6a-EOCSCH_WtCalc'!AM142*'8-Matrices'!$F$12)</f>
        <v>49210973.260228999</v>
      </c>
      <c r="AS142" s="784">
        <f>(AN142*'8-Matrices'!$E$8)+('6a-EOCSCH_WtCalc'!AN142*'8-Matrices'!$F$12)</f>
        <v>0</v>
      </c>
      <c r="AT142" s="785">
        <f>(AO142*'8-Matrices'!$F$8)+('6a-EOCSCH_WtCalc'!AO142*'8-Matrices'!$F$12)</f>
        <v>0</v>
      </c>
      <c r="AV142" s="124">
        <v>1</v>
      </c>
      <c r="AW142" s="87" t="s">
        <v>79</v>
      </c>
      <c r="AX142" s="78">
        <v>304222.97960000002</v>
      </c>
      <c r="AY142" s="78"/>
      <c r="AZ142" s="78">
        <v>0</v>
      </c>
      <c r="BB142" s="81">
        <v>1</v>
      </c>
      <c r="BC142" s="784">
        <f>(AX142*'8-Matrices'!$D$8)+('6a-EOCSCH_WtCalc'!AX142*'8-Matrices'!$F$12)</f>
        <v>46749945.275132008</v>
      </c>
      <c r="BD142" s="784">
        <f>(AY142*'8-Matrices'!$E$8)+('6a-EOCSCH_WtCalc'!AY142*'8-Matrices'!$F$12)</f>
        <v>0</v>
      </c>
      <c r="BE142" s="785">
        <f>(AZ142*'8-Matrices'!$F$8)+('6a-EOCSCH_WtCalc'!AZ142*'8-Matrices'!$F$12)</f>
        <v>0</v>
      </c>
      <c r="BG142" s="124">
        <v>1</v>
      </c>
      <c r="BH142" s="87" t="s">
        <v>79</v>
      </c>
      <c r="BI142" s="78">
        <v>297877</v>
      </c>
      <c r="BJ142" s="78"/>
      <c r="BK142" s="78">
        <v>0</v>
      </c>
      <c r="BL142" s="52"/>
      <c r="BM142" s="81">
        <v>1</v>
      </c>
      <c r="BN142" s="784">
        <f>(BI142*'8-Matrices'!$D$8)+('6a-EOCSCH_WtCalc'!BI142*'8-Matrices'!$F$12)</f>
        <v>45774758.589999996</v>
      </c>
      <c r="BO142" s="784">
        <f>(BJ142*'8-Matrices'!$E$8)+('6a-EOCSCH_WtCalc'!BJ142*'8-Matrices'!$F$12)</f>
        <v>0</v>
      </c>
      <c r="BP142" s="785">
        <f>(BK142*'8-Matrices'!$F$8)+('6a-EOCSCH_WtCalc'!BK142*'8-Matrices'!$F$12)</f>
        <v>0</v>
      </c>
      <c r="BQ142" s="52"/>
      <c r="BR142" s="125">
        <v>1</v>
      </c>
      <c r="BS142" s="88" t="s">
        <v>79</v>
      </c>
      <c r="BT142" s="86">
        <v>279335.02179999999</v>
      </c>
      <c r="BU142" s="86"/>
      <c r="BV142" s="86">
        <v>0</v>
      </c>
      <c r="BX142" s="81">
        <v>1</v>
      </c>
      <c r="BY142" s="784">
        <f>(BT142*'8-Matrices'!$D$8)+('6a-EOCSCH_WtCalc'!BT142*'8-Matrices'!$F$12)</f>
        <v>42925412.800005995</v>
      </c>
      <c r="BZ142" s="784">
        <f>(BU142*'8-Matrices'!$E$8)+('6a-EOCSCH_WtCalc'!BU142*'8-Matrices'!$F$12)</f>
        <v>0</v>
      </c>
      <c r="CA142" s="785">
        <f>(BV142*'8-Matrices'!$F$8)+('6a-EOCSCH_WtCalc'!BV142*'8-Matrices'!$F$12)</f>
        <v>0</v>
      </c>
      <c r="CC142" s="124">
        <v>1</v>
      </c>
      <c r="CD142" s="87" t="s">
        <v>79</v>
      </c>
      <c r="CE142" s="78">
        <v>263793.94919999997</v>
      </c>
      <c r="CF142" s="78"/>
      <c r="CG142" s="78">
        <v>0</v>
      </c>
      <c r="CH142" s="52"/>
      <c r="CI142" s="81">
        <v>1</v>
      </c>
      <c r="CJ142" s="784">
        <f>(CE142*'8-Matrices'!$D$8)+('6a-EOCSCH_WtCalc'!CE142*'8-Matrices'!$F$12)</f>
        <v>40537216.173563994</v>
      </c>
      <c r="CK142" s="784">
        <f>(CF142*'8-Matrices'!$E$8)+('6a-EOCSCH_WtCalc'!CF142*'8-Matrices'!$F$12)</f>
        <v>0</v>
      </c>
      <c r="CL142" s="785">
        <f>(CG142*'8-Matrices'!$F$8)+('6a-EOCSCH_WtCalc'!CG142*'8-Matrices'!$F$12)</f>
        <v>0</v>
      </c>
      <c r="CN142" s="124">
        <v>1</v>
      </c>
      <c r="CO142" s="87" t="s">
        <v>79</v>
      </c>
      <c r="CP142" s="78">
        <v>226960</v>
      </c>
      <c r="CQ142" s="78">
        <v>0</v>
      </c>
      <c r="CR142" s="78">
        <v>0</v>
      </c>
      <c r="CT142" s="81">
        <v>1</v>
      </c>
      <c r="CU142" s="784">
        <f>(CP142*'8-Matrices'!$D$8)+('6a-EOCSCH_WtCalc'!CP142*'8-Matrices'!$F$12)</f>
        <v>34876943.200000003</v>
      </c>
      <c r="CV142" s="784">
        <f>(CQ142*'8-Matrices'!$E$8)+('6a-EOCSCH_WtCalc'!CQ142*'8-Matrices'!$F$12)</f>
        <v>0</v>
      </c>
      <c r="CW142" s="785">
        <f>(CR142*'8-Matrices'!$F$8)+('6a-EOCSCH_WtCalc'!CR142*'8-Matrices'!$F$12)</f>
        <v>0</v>
      </c>
      <c r="CY142" s="82">
        <v>40537216</v>
      </c>
      <c r="CZ142" s="82">
        <v>0</v>
      </c>
      <c r="DA142" s="82">
        <v>0</v>
      </c>
      <c r="DC142" s="124">
        <v>1</v>
      </c>
      <c r="DD142" s="87" t="s">
        <v>79</v>
      </c>
      <c r="DE142" s="78">
        <v>237077.00030000001</v>
      </c>
      <c r="DF142" s="78">
        <v>0</v>
      </c>
      <c r="DG142" s="78">
        <v>0</v>
      </c>
      <c r="DI142" s="81">
        <v>1</v>
      </c>
      <c r="DJ142" s="784">
        <f>(DE142*'8-Matrices'!$D$8)+('6a-EOCSCH_WtCalc'!DE142*'8-Matrices'!$F$12)</f>
        <v>36431622.636101</v>
      </c>
      <c r="DK142" s="784">
        <f>(DF142*'8-Matrices'!$E$8)+('6a-EOCSCH_WtCalc'!DF142*'8-Matrices'!$F$12)</f>
        <v>0</v>
      </c>
      <c r="DL142" s="785">
        <f>(DG142*'8-Matrices'!$F$8)+('6a-EOCSCH_WtCalc'!DG142*'8-Matrices'!$F$12)</f>
        <v>0</v>
      </c>
      <c r="DN142" s="124">
        <v>1</v>
      </c>
      <c r="DO142" s="87" t="s">
        <v>79</v>
      </c>
      <c r="DP142" s="78">
        <v>238989.9994</v>
      </c>
      <c r="DQ142" s="78">
        <v>0</v>
      </c>
      <c r="DR142" s="78">
        <v>0</v>
      </c>
      <c r="DT142" s="81">
        <v>1</v>
      </c>
      <c r="DU142" s="784">
        <f>(DP142*'8-Matrices'!$D$8)+('6a-EOCSCH_WtCalc'!DP142*'8-Matrices'!$F$12)</f>
        <v>36725593.207798004</v>
      </c>
      <c r="DV142" s="784">
        <f>(DQ142*'8-Matrices'!$E$8)+('6a-EOCSCH_WtCalc'!DQ142*'8-Matrices'!$F$12)</f>
        <v>0</v>
      </c>
      <c r="DW142" s="785">
        <f>(DR142*'8-Matrices'!$F$8)+('6a-EOCSCH_WtCalc'!DR142*'8-Matrices'!$F$12)</f>
        <v>0</v>
      </c>
      <c r="DY142" s="124">
        <v>1</v>
      </c>
      <c r="DZ142" s="87" t="s">
        <v>79</v>
      </c>
      <c r="EA142" s="78">
        <f>'7a-EOCSCH_RawData'!$E$53</f>
        <v>246269.00109999999</v>
      </c>
      <c r="EB142" s="78">
        <f>'7a-EOCSCH_RawData'!$F$53</f>
        <v>0</v>
      </c>
      <c r="EC142" s="78">
        <f>'7a-EOCSCH_RawData'!$G$53</f>
        <v>0</v>
      </c>
      <c r="EE142" s="81">
        <v>1</v>
      </c>
      <c r="EF142" s="784">
        <f>(EA142*'8-Matrices'!$D$8)+('6a-EOCSCH_WtCalc'!EA142*'8-Matrices'!$F$12)</f>
        <v>37844157.399037004</v>
      </c>
      <c r="EG142" s="784">
        <f>(EB142*'8-Matrices'!$E$8)+('6a-EOCSCH_WtCalc'!EB142*'8-Matrices'!$F$12)</f>
        <v>0</v>
      </c>
      <c r="EH142" s="785">
        <f>(EC142*'8-Matrices'!$F$8)+('6a-EOCSCH_WtCalc'!EC142*'8-Matrices'!$F$12)</f>
        <v>0</v>
      </c>
    </row>
    <row r="143" spans="1:138" x14ac:dyDescent="0.3">
      <c r="A143" s="1433"/>
      <c r="C143" s="75"/>
      <c r="D143" s="124">
        <v>2</v>
      </c>
      <c r="E143" s="87" t="s">
        <v>79</v>
      </c>
      <c r="F143" s="220">
        <v>65713</v>
      </c>
      <c r="G143" s="220">
        <v>0</v>
      </c>
      <c r="H143" s="221">
        <v>0</v>
      </c>
      <c r="I143" s="80"/>
      <c r="J143" s="81">
        <v>2</v>
      </c>
      <c r="K143" s="784">
        <f>(F143*'8-Matrices'!$D$9)+('6a-EOCSCH_WtCalc'!F143*'8-Matrices'!$F$12)</f>
        <v>14425974.889999999</v>
      </c>
      <c r="L143" s="784">
        <f>(G143*'8-Matrices'!$E$9)+('6a-EOCSCH_WtCalc'!G143*'8-Matrices'!$F$12)</f>
        <v>0</v>
      </c>
      <c r="M143" s="785">
        <f>(H143*'8-Matrices'!$F$9)+('6a-EOCSCH_WtCalc'!H143*'8-Matrices'!$F$12)</f>
        <v>0</v>
      </c>
      <c r="N143" s="75"/>
      <c r="O143" s="124">
        <v>2</v>
      </c>
      <c r="P143" s="87" t="s">
        <v>79</v>
      </c>
      <c r="Q143" s="78">
        <v>64192</v>
      </c>
      <c r="R143" s="78">
        <v>0</v>
      </c>
      <c r="S143" s="79">
        <v>0</v>
      </c>
      <c r="T143" s="80"/>
      <c r="U143" s="81">
        <v>2</v>
      </c>
      <c r="V143" s="784">
        <f>(Q143*'8-Matrices'!$D$9)+('6a-EOCSCH_WtCalc'!Q143*'8-Matrices'!$F$12)</f>
        <v>14092069.759999998</v>
      </c>
      <c r="W143" s="784">
        <f>(R143*'8-Matrices'!$E$9)+('6a-EOCSCH_WtCalc'!R143*'8-Matrices'!$F$12)</f>
        <v>0</v>
      </c>
      <c r="X143" s="785">
        <f>(S143*'8-Matrices'!$F$9)+('6a-EOCSCH_WtCalc'!S143*'8-Matrices'!$F$12)</f>
        <v>0</v>
      </c>
      <c r="Y143" s="83"/>
      <c r="Z143" s="124">
        <v>2</v>
      </c>
      <c r="AA143" s="87" t="s">
        <v>79</v>
      </c>
      <c r="AB143" s="78">
        <v>62321</v>
      </c>
      <c r="AC143" s="78">
        <v>0</v>
      </c>
      <c r="AD143" s="79">
        <v>0</v>
      </c>
      <c r="AE143" s="83"/>
      <c r="AF143" s="81">
        <v>2</v>
      </c>
      <c r="AG143" s="784">
        <f>(AB143*'8-Matrices'!$D$9)+('6a-EOCSCH_WtCalc'!AB143*'8-Matrices'!$F$12)</f>
        <v>13681329.129999999</v>
      </c>
      <c r="AH143" s="784">
        <f>(AC143*'8-Matrices'!$E$9)+('6a-EOCSCH_WtCalc'!AC143*'8-Matrices'!$F$12)</f>
        <v>0</v>
      </c>
      <c r="AI143" s="785">
        <f>(AD143*'8-Matrices'!$F$9)+('6a-EOCSCH_WtCalc'!AD143*'8-Matrices'!$F$12)</f>
        <v>0</v>
      </c>
      <c r="AK143" s="124">
        <v>2</v>
      </c>
      <c r="AL143" s="87" t="s">
        <v>79</v>
      </c>
      <c r="AM143" s="78">
        <v>55695</v>
      </c>
      <c r="AN143" s="78">
        <v>0</v>
      </c>
      <c r="AO143" s="79">
        <v>0</v>
      </c>
      <c r="AQ143" s="81">
        <v>2</v>
      </c>
      <c r="AR143" s="784">
        <f>(AM143*'8-Matrices'!$D$9)+('6a-EOCSCH_WtCalc'!AM143*'8-Matrices'!$F$12)</f>
        <v>12226723.35</v>
      </c>
      <c r="AS143" s="784">
        <f>(AN143*'8-Matrices'!$E$9)+('6a-EOCSCH_WtCalc'!AN143*'8-Matrices'!$F$12)</f>
        <v>0</v>
      </c>
      <c r="AT143" s="785">
        <f>(AO143*'8-Matrices'!$F$9)+('6a-EOCSCH_WtCalc'!AO143*'8-Matrices'!$F$12)</f>
        <v>0</v>
      </c>
      <c r="AV143" s="124">
        <v>2</v>
      </c>
      <c r="AW143" s="87" t="s">
        <v>79</v>
      </c>
      <c r="AX143" s="78">
        <v>54097.04</v>
      </c>
      <c r="AY143" s="78"/>
      <c r="AZ143" s="78">
        <v>0</v>
      </c>
      <c r="BB143" s="81">
        <v>2</v>
      </c>
      <c r="BC143" s="784">
        <f>(AX143*'8-Matrices'!$D$9)+('6a-EOCSCH_WtCalc'!AX143*'8-Matrices'!$F$12)</f>
        <v>11875923.191199999</v>
      </c>
      <c r="BD143" s="784">
        <f>(AY143*'8-Matrices'!$E$9)+('6a-EOCSCH_WtCalc'!AY143*'8-Matrices'!$F$12)</f>
        <v>0</v>
      </c>
      <c r="BE143" s="785">
        <f>(AZ143*'8-Matrices'!$F$9)+('6a-EOCSCH_WtCalc'!AZ143*'8-Matrices'!$F$12)</f>
        <v>0</v>
      </c>
      <c r="BG143" s="124">
        <v>2</v>
      </c>
      <c r="BH143" s="87" t="s">
        <v>79</v>
      </c>
      <c r="BI143" s="78">
        <v>51929</v>
      </c>
      <c r="BJ143" s="78"/>
      <c r="BK143" s="78">
        <v>0</v>
      </c>
      <c r="BL143" s="52"/>
      <c r="BM143" s="81">
        <v>2</v>
      </c>
      <c r="BN143" s="784">
        <f>(BI143*'8-Matrices'!$D$9)+('6a-EOCSCH_WtCalc'!BI143*'8-Matrices'!$F$12)</f>
        <v>11399973.369999999</v>
      </c>
      <c r="BO143" s="784">
        <f>(BJ143*'8-Matrices'!$E$9)+('6a-EOCSCH_WtCalc'!BJ143*'8-Matrices'!$F$12)</f>
        <v>0</v>
      </c>
      <c r="BP143" s="785">
        <f>(BK143*'8-Matrices'!$F$9)+('6a-EOCSCH_WtCalc'!BK143*'8-Matrices'!$F$12)</f>
        <v>0</v>
      </c>
      <c r="BQ143" s="52"/>
      <c r="BR143" s="125">
        <v>2</v>
      </c>
      <c r="BS143" s="88" t="s">
        <v>79</v>
      </c>
      <c r="BT143" s="86">
        <v>50097</v>
      </c>
      <c r="BU143" s="86"/>
      <c r="BV143" s="86">
        <v>0</v>
      </c>
      <c r="BX143" s="81">
        <v>2</v>
      </c>
      <c r="BY143" s="784">
        <f>(BT143*'8-Matrices'!$D$9)+('6a-EOCSCH_WtCalc'!BT143*'8-Matrices'!$F$12)</f>
        <v>10997794.409999998</v>
      </c>
      <c r="BZ143" s="784">
        <f>(BU143*'8-Matrices'!$E$9)+('6a-EOCSCH_WtCalc'!BU143*'8-Matrices'!$F$12)</f>
        <v>0</v>
      </c>
      <c r="CA143" s="785">
        <f>(BV143*'8-Matrices'!$F$9)+('6a-EOCSCH_WtCalc'!BV143*'8-Matrices'!$F$12)</f>
        <v>0</v>
      </c>
      <c r="CC143" s="124">
        <v>2</v>
      </c>
      <c r="CD143" s="87" t="s">
        <v>79</v>
      </c>
      <c r="CE143" s="78">
        <v>36525</v>
      </c>
      <c r="CF143" s="78"/>
      <c r="CG143" s="78">
        <v>0</v>
      </c>
      <c r="CH143" s="52"/>
      <c r="CI143" s="81">
        <v>2</v>
      </c>
      <c r="CJ143" s="784">
        <f>(CE143*'8-Matrices'!$D$9)+('6a-EOCSCH_WtCalc'!CE143*'8-Matrices'!$F$12)</f>
        <v>8018333.25</v>
      </c>
      <c r="CK143" s="784">
        <f>(CF143*'8-Matrices'!$E$9)+('6a-EOCSCH_WtCalc'!CF143*'8-Matrices'!$F$12)</f>
        <v>0</v>
      </c>
      <c r="CL143" s="785">
        <f>(CG143*'8-Matrices'!$F$9)+('6a-EOCSCH_WtCalc'!CG143*'8-Matrices'!$F$12)</f>
        <v>0</v>
      </c>
      <c r="CN143" s="124">
        <v>2</v>
      </c>
      <c r="CO143" s="87" t="s">
        <v>79</v>
      </c>
      <c r="CP143" s="78">
        <v>38001</v>
      </c>
      <c r="CQ143" s="78">
        <v>0</v>
      </c>
      <c r="CR143" s="78">
        <v>0</v>
      </c>
      <c r="CT143" s="81">
        <v>2</v>
      </c>
      <c r="CU143" s="784">
        <f>(CP143*'8-Matrices'!$D$9)+('6a-EOCSCH_WtCalc'!CP143*'8-Matrices'!$F$12)</f>
        <v>8342359.5299999993</v>
      </c>
      <c r="CV143" s="784">
        <f>(CQ143*'8-Matrices'!$E$9)+('6a-EOCSCH_WtCalc'!CQ143*'8-Matrices'!$F$12)</f>
        <v>0</v>
      </c>
      <c r="CW143" s="785">
        <f>(CR143*'8-Matrices'!$F$9)+('6a-EOCSCH_WtCalc'!CR143*'8-Matrices'!$F$12)</f>
        <v>0</v>
      </c>
      <c r="CY143" s="82">
        <v>8018333</v>
      </c>
      <c r="CZ143" s="82">
        <v>0</v>
      </c>
      <c r="DA143" s="82">
        <v>0</v>
      </c>
      <c r="DC143" s="124">
        <v>2</v>
      </c>
      <c r="DD143" s="87" t="s">
        <v>79</v>
      </c>
      <c r="DE143" s="78">
        <v>39596.15</v>
      </c>
      <c r="DF143" s="78">
        <v>0</v>
      </c>
      <c r="DG143" s="78">
        <v>0</v>
      </c>
      <c r="DI143" s="81">
        <v>2</v>
      </c>
      <c r="DJ143" s="784">
        <f>(DE143*'8-Matrices'!$D$9)+('6a-EOCSCH_WtCalc'!DE143*'8-Matrices'!$F$12)</f>
        <v>8692542.8094999995</v>
      </c>
      <c r="DK143" s="784">
        <f>(DF143*'8-Matrices'!$E$9)+('6a-EOCSCH_WtCalc'!DF143*'8-Matrices'!$F$12)</f>
        <v>0</v>
      </c>
      <c r="DL143" s="785">
        <f>(DG143*'8-Matrices'!$F$9)+('6a-EOCSCH_WtCalc'!DG143*'8-Matrices'!$F$12)</f>
        <v>0</v>
      </c>
      <c r="DN143" s="124">
        <v>2</v>
      </c>
      <c r="DO143" s="87" t="s">
        <v>79</v>
      </c>
      <c r="DP143" s="78">
        <v>40210</v>
      </c>
      <c r="DQ143" s="78">
        <v>0</v>
      </c>
      <c r="DR143" s="78">
        <v>0</v>
      </c>
      <c r="DT143" s="81">
        <v>2</v>
      </c>
      <c r="DU143" s="784">
        <f>(DP143*'8-Matrices'!$D$9)+('6a-EOCSCH_WtCalc'!DP143*'8-Matrices'!$F$12)</f>
        <v>8827301.3000000007</v>
      </c>
      <c r="DV143" s="784">
        <f>(DQ143*'8-Matrices'!$E$9)+('6a-EOCSCH_WtCalc'!DQ143*'8-Matrices'!$F$12)</f>
        <v>0</v>
      </c>
      <c r="DW143" s="785">
        <f>(DR143*'8-Matrices'!$F$9)+('6a-EOCSCH_WtCalc'!DR143*'8-Matrices'!$F$12)</f>
        <v>0</v>
      </c>
      <c r="DY143" s="124">
        <v>2</v>
      </c>
      <c r="DZ143" s="87" t="s">
        <v>79</v>
      </c>
      <c r="EA143" s="78">
        <f>'7a-EOCSCH_RawData'!$E$54</f>
        <v>41772</v>
      </c>
      <c r="EB143" s="78">
        <f>'7a-EOCSCH_RawData'!$F$54</f>
        <v>0</v>
      </c>
      <c r="EC143" s="78">
        <f>'7a-EOCSCH_RawData'!$G$54</f>
        <v>0</v>
      </c>
      <c r="EE143" s="81">
        <v>2</v>
      </c>
      <c r="EF143" s="784">
        <f>(EA143*'8-Matrices'!$D$9)+('6a-EOCSCH_WtCalc'!EA143*'8-Matrices'!$F$12)</f>
        <v>9170207.1600000001</v>
      </c>
      <c r="EG143" s="784">
        <f>(EB143*'8-Matrices'!$E$9)+('6a-EOCSCH_WtCalc'!EB143*'8-Matrices'!$F$12)</f>
        <v>0</v>
      </c>
      <c r="EH143" s="785">
        <f>(EC143*'8-Matrices'!$F$9)+('6a-EOCSCH_WtCalc'!EC143*'8-Matrices'!$F$12)</f>
        <v>0</v>
      </c>
    </row>
    <row r="144" spans="1:138" x14ac:dyDescent="0.3">
      <c r="A144" s="1433"/>
      <c r="C144" s="75"/>
      <c r="D144" s="124">
        <v>3</v>
      </c>
      <c r="E144" s="87" t="s">
        <v>79</v>
      </c>
      <c r="F144" s="220">
        <v>27310</v>
      </c>
      <c r="G144" s="220">
        <v>0</v>
      </c>
      <c r="H144" s="221">
        <v>0</v>
      </c>
      <c r="I144" s="80"/>
      <c r="J144" s="81">
        <v>3</v>
      </c>
      <c r="K144" s="784">
        <f>(F144*'8-Matrices'!$D$10)+('6a-EOCSCH_WtCalc'!F144*'8-Matrices'!$F$12)</f>
        <v>9326091.9000000022</v>
      </c>
      <c r="L144" s="784">
        <f>(G144*'8-Matrices'!$E$10)+('6a-EOCSCH_WtCalc'!G144*'8-Matrices'!$F$12)</f>
        <v>0</v>
      </c>
      <c r="M144" s="785">
        <f>(H144*'8-Matrices'!$F$10)+('6a-EOCSCH_WtCalc'!H144*'8-Matrices'!$F$12)</f>
        <v>0</v>
      </c>
      <c r="N144" s="75"/>
      <c r="O144" s="124">
        <v>3</v>
      </c>
      <c r="P144" s="87" t="s">
        <v>79</v>
      </c>
      <c r="Q144" s="78">
        <v>29425</v>
      </c>
      <c r="R144" s="78">
        <v>0</v>
      </c>
      <c r="S144" s="79">
        <v>0</v>
      </c>
      <c r="T144" s="80"/>
      <c r="U144" s="81">
        <v>3</v>
      </c>
      <c r="V144" s="784">
        <f>(Q144*'8-Matrices'!$D$10)+('6a-EOCSCH_WtCalc'!Q144*'8-Matrices'!$F$12)</f>
        <v>10048343.25</v>
      </c>
      <c r="W144" s="784">
        <f>(R144*'8-Matrices'!$E$10)+('6a-EOCSCH_WtCalc'!R144*'8-Matrices'!$F$12)</f>
        <v>0</v>
      </c>
      <c r="X144" s="785">
        <f>(S144*'8-Matrices'!$F$10)+('6a-EOCSCH_WtCalc'!S144*'8-Matrices'!$F$12)</f>
        <v>0</v>
      </c>
      <c r="Y144" s="83"/>
      <c r="Z144" s="124">
        <v>3</v>
      </c>
      <c r="AA144" s="87" t="s">
        <v>79</v>
      </c>
      <c r="AB144" s="78">
        <v>30581</v>
      </c>
      <c r="AC144" s="78">
        <v>0</v>
      </c>
      <c r="AD144" s="79">
        <v>0</v>
      </c>
      <c r="AE144" s="83"/>
      <c r="AF144" s="81">
        <v>3</v>
      </c>
      <c r="AG144" s="784">
        <f>(AB144*'8-Matrices'!$D$10)+('6a-EOCSCH_WtCalc'!AB144*'8-Matrices'!$F$12)</f>
        <v>10443105.690000001</v>
      </c>
      <c r="AH144" s="784">
        <f>(AC144*'8-Matrices'!$E$10)+('6a-EOCSCH_WtCalc'!AC144*'8-Matrices'!$F$12)</f>
        <v>0</v>
      </c>
      <c r="AI144" s="785">
        <f>(AD144*'8-Matrices'!$F$10)+('6a-EOCSCH_WtCalc'!AD144*'8-Matrices'!$F$12)</f>
        <v>0</v>
      </c>
      <c r="AK144" s="124">
        <v>3</v>
      </c>
      <c r="AL144" s="87" t="s">
        <v>79</v>
      </c>
      <c r="AM144" s="78">
        <v>32016</v>
      </c>
      <c r="AN144" s="78">
        <v>0</v>
      </c>
      <c r="AO144" s="79">
        <v>0</v>
      </c>
      <c r="AQ144" s="81">
        <v>3</v>
      </c>
      <c r="AR144" s="784">
        <f>(AM144*'8-Matrices'!$D$10)+('6a-EOCSCH_WtCalc'!AM144*'8-Matrices'!$F$12)</f>
        <v>10933143.84</v>
      </c>
      <c r="AS144" s="784">
        <f>(AN144*'8-Matrices'!$E$10)+('6a-EOCSCH_WtCalc'!AN144*'8-Matrices'!$F$12)</f>
        <v>0</v>
      </c>
      <c r="AT144" s="785">
        <f>(AO144*'8-Matrices'!$F$10)+('6a-EOCSCH_WtCalc'!AO144*'8-Matrices'!$F$12)</f>
        <v>0</v>
      </c>
      <c r="AV144" s="124">
        <v>3</v>
      </c>
      <c r="AW144" s="87" t="s">
        <v>79</v>
      </c>
      <c r="AX144" s="78">
        <v>31209</v>
      </c>
      <c r="AY144" s="78"/>
      <c r="AZ144" s="78">
        <v>0</v>
      </c>
      <c r="BB144" s="81">
        <v>3</v>
      </c>
      <c r="BC144" s="784">
        <f>(AX144*'8-Matrices'!$D$10)+('6a-EOCSCH_WtCalc'!AX144*'8-Matrices'!$F$12)</f>
        <v>10657561.410000002</v>
      </c>
      <c r="BD144" s="784">
        <f>(AY144*'8-Matrices'!$E$10)+('6a-EOCSCH_WtCalc'!AY144*'8-Matrices'!$F$12)</f>
        <v>0</v>
      </c>
      <c r="BE144" s="785">
        <f>(AZ144*'8-Matrices'!$F$10)+('6a-EOCSCH_WtCalc'!AZ144*'8-Matrices'!$F$12)</f>
        <v>0</v>
      </c>
      <c r="BG144" s="124">
        <v>3</v>
      </c>
      <c r="BH144" s="87" t="s">
        <v>79</v>
      </c>
      <c r="BI144" s="78">
        <v>30720</v>
      </c>
      <c r="BJ144" s="78"/>
      <c r="BK144" s="78">
        <v>0</v>
      </c>
      <c r="BL144" s="52"/>
      <c r="BM144" s="81">
        <v>3</v>
      </c>
      <c r="BN144" s="784">
        <f>(BI144*'8-Matrices'!$D$10)+('6a-EOCSCH_WtCalc'!BI144*'8-Matrices'!$F$12)</f>
        <v>10490572.800000001</v>
      </c>
      <c r="BO144" s="784">
        <f>(BJ144*'8-Matrices'!$E$10)+('6a-EOCSCH_WtCalc'!BJ144*'8-Matrices'!$F$12)</f>
        <v>0</v>
      </c>
      <c r="BP144" s="785">
        <f>(BK144*'8-Matrices'!$F$10)+('6a-EOCSCH_WtCalc'!BK144*'8-Matrices'!$F$12)</f>
        <v>0</v>
      </c>
      <c r="BQ144" s="52"/>
      <c r="BR144" s="125">
        <v>3</v>
      </c>
      <c r="BS144" s="88" t="s">
        <v>79</v>
      </c>
      <c r="BT144" s="86">
        <v>29855.96</v>
      </c>
      <c r="BU144" s="86"/>
      <c r="BV144" s="86">
        <v>0</v>
      </c>
      <c r="BX144" s="81">
        <v>3</v>
      </c>
      <c r="BY144" s="784">
        <f>(BT144*'8-Matrices'!$D$10)+('6a-EOCSCH_WtCalc'!BT144*'8-Matrices'!$F$12)</f>
        <v>10195511.780400001</v>
      </c>
      <c r="BZ144" s="784">
        <f>(BU144*'8-Matrices'!$E$10)+('6a-EOCSCH_WtCalc'!BU144*'8-Matrices'!$F$12)</f>
        <v>0</v>
      </c>
      <c r="CA144" s="785">
        <f>(BV144*'8-Matrices'!$F$10)+('6a-EOCSCH_WtCalc'!BV144*'8-Matrices'!$F$12)</f>
        <v>0</v>
      </c>
      <c r="CC144" s="124">
        <v>3</v>
      </c>
      <c r="CD144" s="87" t="s">
        <v>79</v>
      </c>
      <c r="CE144" s="78">
        <v>23660</v>
      </c>
      <c r="CF144" s="78"/>
      <c r="CG144" s="78">
        <v>0</v>
      </c>
      <c r="CH144" s="52"/>
      <c r="CI144" s="81">
        <v>3</v>
      </c>
      <c r="CJ144" s="784">
        <f>(CE144*'8-Matrices'!$D$10)+('6a-EOCSCH_WtCalc'!CE144*'8-Matrices'!$F$12)</f>
        <v>8079653.4000000004</v>
      </c>
      <c r="CK144" s="784">
        <f>(CF144*'8-Matrices'!$E$10)+('6a-EOCSCH_WtCalc'!CF144*'8-Matrices'!$F$12)</f>
        <v>0</v>
      </c>
      <c r="CL144" s="785">
        <f>(CG144*'8-Matrices'!$F$10)+('6a-EOCSCH_WtCalc'!CG144*'8-Matrices'!$F$12)</f>
        <v>0</v>
      </c>
      <c r="CN144" s="124">
        <v>3</v>
      </c>
      <c r="CO144" s="87" t="s">
        <v>79</v>
      </c>
      <c r="CP144" s="78">
        <v>27465</v>
      </c>
      <c r="CQ144" s="78">
        <v>0</v>
      </c>
      <c r="CR144" s="78">
        <v>0</v>
      </c>
      <c r="CT144" s="81">
        <v>3</v>
      </c>
      <c r="CU144" s="784">
        <f>(CP144*'8-Matrices'!$D$10)+('6a-EOCSCH_WtCalc'!CP144*'8-Matrices'!$F$12)</f>
        <v>9379022.8499999996</v>
      </c>
      <c r="CV144" s="784">
        <f>(CQ144*'8-Matrices'!$E$10)+('6a-EOCSCH_WtCalc'!CQ144*'8-Matrices'!$F$12)</f>
        <v>0</v>
      </c>
      <c r="CW144" s="785">
        <f>(CR144*'8-Matrices'!$F$10)+('6a-EOCSCH_WtCalc'!CR144*'8-Matrices'!$F$12)</f>
        <v>0</v>
      </c>
      <c r="CY144" s="82">
        <v>8079653</v>
      </c>
      <c r="CZ144" s="82">
        <v>0</v>
      </c>
      <c r="DA144" s="82">
        <v>0</v>
      </c>
      <c r="DC144" s="124">
        <v>3</v>
      </c>
      <c r="DD144" s="87" t="s">
        <v>79</v>
      </c>
      <c r="DE144" s="78">
        <v>27915</v>
      </c>
      <c r="DF144" s="78">
        <v>0</v>
      </c>
      <c r="DG144" s="78">
        <v>0</v>
      </c>
      <c r="DI144" s="81">
        <v>3</v>
      </c>
      <c r="DJ144" s="784">
        <f>(DE144*'8-Matrices'!$D$10)+('6a-EOCSCH_WtCalc'!DE144*'8-Matrices'!$F$12)</f>
        <v>9532693.3499999996</v>
      </c>
      <c r="DK144" s="784">
        <f>(DF144*'8-Matrices'!$E$10)+('6a-EOCSCH_WtCalc'!DF144*'8-Matrices'!$F$12)</f>
        <v>0</v>
      </c>
      <c r="DL144" s="785">
        <f>(DG144*'8-Matrices'!$F$10)+('6a-EOCSCH_WtCalc'!DG144*'8-Matrices'!$F$12)</f>
        <v>0</v>
      </c>
      <c r="DN144" s="124">
        <v>3</v>
      </c>
      <c r="DO144" s="87" t="s">
        <v>79</v>
      </c>
      <c r="DP144" s="78">
        <v>26523</v>
      </c>
      <c r="DQ144" s="78">
        <v>0</v>
      </c>
      <c r="DR144" s="78">
        <v>0</v>
      </c>
      <c r="DT144" s="81">
        <v>3</v>
      </c>
      <c r="DU144" s="784">
        <f>(DP144*'8-Matrices'!$D$10)+('6a-EOCSCH_WtCalc'!DP144*'8-Matrices'!$F$12)</f>
        <v>9057339.2700000014</v>
      </c>
      <c r="DV144" s="784">
        <f>(DQ144*'8-Matrices'!$E$10)+('6a-EOCSCH_WtCalc'!DQ144*'8-Matrices'!$F$12)</f>
        <v>0</v>
      </c>
      <c r="DW144" s="785">
        <f>(DR144*'8-Matrices'!$F$10)+('6a-EOCSCH_WtCalc'!DR144*'8-Matrices'!$F$12)</f>
        <v>0</v>
      </c>
      <c r="DY144" s="124">
        <v>3</v>
      </c>
      <c r="DZ144" s="87" t="s">
        <v>79</v>
      </c>
      <c r="EA144" s="78">
        <f>'7a-EOCSCH_RawData'!$E$55</f>
        <v>26484</v>
      </c>
      <c r="EB144" s="78">
        <f>'7a-EOCSCH_RawData'!$F$55</f>
        <v>0</v>
      </c>
      <c r="EC144" s="78">
        <f>'7a-EOCSCH_RawData'!$G$55</f>
        <v>0</v>
      </c>
      <c r="EE144" s="81">
        <v>3</v>
      </c>
      <c r="EF144" s="784">
        <f>(EA144*'8-Matrices'!$D$10)+('6a-EOCSCH_WtCalc'!EA144*'8-Matrices'!$F$12)</f>
        <v>9044021.160000002</v>
      </c>
      <c r="EG144" s="784">
        <f>(EB144*'8-Matrices'!$E$10)+('6a-EOCSCH_WtCalc'!EB144*'8-Matrices'!$F$12)</f>
        <v>0</v>
      </c>
      <c r="EH144" s="785">
        <f>(EC144*'8-Matrices'!$F$10)+('6a-EOCSCH_WtCalc'!EC144*'8-Matrices'!$F$12)</f>
        <v>0</v>
      </c>
    </row>
    <row r="145" spans="1:138" x14ac:dyDescent="0.3">
      <c r="A145" s="1433"/>
      <c r="C145" s="89"/>
      <c r="D145" s="1384" t="s">
        <v>50</v>
      </c>
      <c r="E145" s="1385"/>
      <c r="F145" s="90">
        <f>F144+F143+F142</f>
        <v>492252</v>
      </c>
      <c r="G145" s="90">
        <f>G144+G143+G142</f>
        <v>0</v>
      </c>
      <c r="H145" s="91">
        <f>H144+H143+H142</f>
        <v>0</v>
      </c>
      <c r="I145" s="92"/>
      <c r="J145" s="93" t="s">
        <v>50</v>
      </c>
      <c r="K145" s="784">
        <f>K142+K143+K144</f>
        <v>85101587.219999999</v>
      </c>
      <c r="L145" s="784">
        <f>L142+L143+L144</f>
        <v>0</v>
      </c>
      <c r="M145" s="785">
        <f>M142+M143+M144</f>
        <v>0</v>
      </c>
      <c r="N145" s="89"/>
      <c r="O145" s="1384" t="s">
        <v>50</v>
      </c>
      <c r="P145" s="1385"/>
      <c r="Q145" s="90">
        <f>Q144+Q143+Q142</f>
        <v>460762.00050000002</v>
      </c>
      <c r="R145" s="90">
        <f>R144+R143+R142</f>
        <v>0</v>
      </c>
      <c r="S145" s="91">
        <f>S144+S143+S142</f>
        <v>0</v>
      </c>
      <c r="T145" s="92"/>
      <c r="U145" s="93" t="s">
        <v>50</v>
      </c>
      <c r="V145" s="784">
        <f>V142+V143+V144</f>
        <v>80559585.236835003</v>
      </c>
      <c r="W145" s="784">
        <f>W142+W143+W144</f>
        <v>0</v>
      </c>
      <c r="X145" s="785">
        <f>X142+X143+X144</f>
        <v>0</v>
      </c>
      <c r="Y145" s="83"/>
      <c r="Z145" s="1384" t="s">
        <v>50</v>
      </c>
      <c r="AA145" s="1385"/>
      <c r="AB145" s="90">
        <v>434398.83409999998</v>
      </c>
      <c r="AC145" s="90">
        <v>0</v>
      </c>
      <c r="AD145" s="91">
        <v>0</v>
      </c>
      <c r="AE145" s="83"/>
      <c r="AF145" s="93" t="s">
        <v>50</v>
      </c>
      <c r="AG145" s="784">
        <f>AG142+AG143+AG144</f>
        <v>76602253.316147</v>
      </c>
      <c r="AH145" s="784">
        <f>AH142+AH143+AH144</f>
        <v>0</v>
      </c>
      <c r="AI145" s="785">
        <f>AI142+AI143+AI144</f>
        <v>0</v>
      </c>
      <c r="AK145" s="1384" t="s">
        <v>50</v>
      </c>
      <c r="AL145" s="1385"/>
      <c r="AM145" s="90">
        <f>AM144+AM143+AM142</f>
        <v>407948.9987</v>
      </c>
      <c r="AN145" s="90">
        <v>0</v>
      </c>
      <c r="AO145" s="91">
        <v>0</v>
      </c>
      <c r="AQ145" s="93" t="s">
        <v>50</v>
      </c>
      <c r="AR145" s="784">
        <f>AR142+AR143+AR144</f>
        <v>72370840.450229004</v>
      </c>
      <c r="AS145" s="784">
        <f>AS142+AS143+AS144</f>
        <v>0</v>
      </c>
      <c r="AT145" s="785">
        <f>AT142+AT143+AT144</f>
        <v>0</v>
      </c>
      <c r="AV145" s="1384" t="s">
        <v>50</v>
      </c>
      <c r="AW145" s="1385"/>
      <c r="AX145" s="90">
        <f>AX144+AX143+AX142</f>
        <v>389529.0196</v>
      </c>
      <c r="AY145" s="90">
        <f>AY144+AY143+AY142</f>
        <v>0</v>
      </c>
      <c r="AZ145" s="91">
        <f>AZ144+AZ143+AZ142</f>
        <v>0</v>
      </c>
      <c r="BB145" s="93" t="s">
        <v>50</v>
      </c>
      <c r="BC145" s="784">
        <f>BC142+BC143+BC144</f>
        <v>69283429.876332</v>
      </c>
      <c r="BD145" s="784">
        <f>BD142+BD143+BD144</f>
        <v>0</v>
      </c>
      <c r="BE145" s="785">
        <f>BE142+BE143+BE144</f>
        <v>0</v>
      </c>
      <c r="BG145" s="1384" t="s">
        <v>50</v>
      </c>
      <c r="BH145" s="1385"/>
      <c r="BI145" s="90">
        <f>BI144+BI143+BI142</f>
        <v>380526</v>
      </c>
      <c r="BJ145" s="90">
        <f>BJ144+BJ143+BJ142</f>
        <v>0</v>
      </c>
      <c r="BK145" s="91">
        <f>BK144+BK143+BK142</f>
        <v>0</v>
      </c>
      <c r="BL145" s="52"/>
      <c r="BM145" s="93" t="s">
        <v>50</v>
      </c>
      <c r="BN145" s="784">
        <f>BN142+BN143+BN144</f>
        <v>67665304.75999999</v>
      </c>
      <c r="BO145" s="784">
        <f>BO142+BO143+BO144</f>
        <v>0</v>
      </c>
      <c r="BP145" s="785">
        <f>BP142+BP143+BP144</f>
        <v>0</v>
      </c>
      <c r="BQ145" s="52"/>
      <c r="BR145" s="1444" t="s">
        <v>50</v>
      </c>
      <c r="BS145" s="1445"/>
      <c r="BT145" s="94">
        <v>359287.98179999995</v>
      </c>
      <c r="BU145" s="94">
        <v>0</v>
      </c>
      <c r="BV145" s="95">
        <v>0</v>
      </c>
      <c r="BX145" s="93" t="s">
        <v>50</v>
      </c>
      <c r="BY145" s="784">
        <f>BY142+BY143+BY144</f>
        <v>64118718.990405992</v>
      </c>
      <c r="BZ145" s="784">
        <f>BZ142+BZ143+BZ144</f>
        <v>0</v>
      </c>
      <c r="CA145" s="785">
        <f>CA142+CA143+CA144</f>
        <v>0</v>
      </c>
      <c r="CC145" s="1384" t="s">
        <v>50</v>
      </c>
      <c r="CD145" s="1385"/>
      <c r="CE145" s="90">
        <v>323978.94919999997</v>
      </c>
      <c r="CF145" s="90">
        <v>0</v>
      </c>
      <c r="CG145" s="91">
        <v>0</v>
      </c>
      <c r="CH145" s="52"/>
      <c r="CI145" s="93" t="s">
        <v>50</v>
      </c>
      <c r="CJ145" s="784">
        <f>CJ142+CJ143+CJ144</f>
        <v>56635202.823563993</v>
      </c>
      <c r="CK145" s="784">
        <f>CK142+CK143+CK144</f>
        <v>0</v>
      </c>
      <c r="CL145" s="785">
        <f>CL142+CL143+CL144</f>
        <v>0</v>
      </c>
      <c r="CN145" s="1384" t="s">
        <v>50</v>
      </c>
      <c r="CO145" s="1385"/>
      <c r="CP145" s="90">
        <f>SUM(CP142:CP144)</f>
        <v>292426</v>
      </c>
      <c r="CQ145" s="90">
        <f>SUM(CQ142:CQ144)</f>
        <v>0</v>
      </c>
      <c r="CR145" s="91">
        <f>SUM(CR142:CR144)</f>
        <v>0</v>
      </c>
      <c r="CT145" s="93" t="s">
        <v>50</v>
      </c>
      <c r="CU145" s="784">
        <f>CU142+CU143+CU144</f>
        <v>52598325.580000006</v>
      </c>
      <c r="CV145" s="784">
        <f>CV142+CV143+CV144</f>
        <v>0</v>
      </c>
      <c r="CW145" s="785">
        <f>CW142+CW143+CW144</f>
        <v>0</v>
      </c>
      <c r="CY145" s="82">
        <v>56635202</v>
      </c>
      <c r="CZ145" s="82">
        <v>0</v>
      </c>
      <c r="DA145" s="82">
        <v>0</v>
      </c>
      <c r="DC145" s="1384" t="s">
        <v>50</v>
      </c>
      <c r="DD145" s="1385"/>
      <c r="DE145" s="90">
        <f>SUM(DE142:DE144)</f>
        <v>304588.15030000004</v>
      </c>
      <c r="DF145" s="90">
        <f>SUM(DF142:DF144)</f>
        <v>0</v>
      </c>
      <c r="DG145" s="91">
        <f>SUM(DG142:DG144)</f>
        <v>0</v>
      </c>
      <c r="DI145" s="93" t="s">
        <v>50</v>
      </c>
      <c r="DJ145" s="784">
        <f>DJ142+DJ143+DJ144</f>
        <v>54656858.795601003</v>
      </c>
      <c r="DK145" s="784">
        <f>DK142+DK143+DK144</f>
        <v>0</v>
      </c>
      <c r="DL145" s="785">
        <f>DL142+DL143+DL144</f>
        <v>0</v>
      </c>
      <c r="DN145" s="1384" t="s">
        <v>50</v>
      </c>
      <c r="DO145" s="1385"/>
      <c r="DP145" s="90">
        <v>305722.99939999997</v>
      </c>
      <c r="DQ145" s="90">
        <v>0</v>
      </c>
      <c r="DR145" s="91">
        <v>0</v>
      </c>
      <c r="DT145" s="93" t="s">
        <v>50</v>
      </c>
      <c r="DU145" s="784">
        <f>DU142+DU143+DU144</f>
        <v>54610233.777798004</v>
      </c>
      <c r="DV145" s="784">
        <f>DV142+DV143+DV144</f>
        <v>0</v>
      </c>
      <c r="DW145" s="785">
        <f>DW142+DW143+DW144</f>
        <v>0</v>
      </c>
      <c r="DY145" s="1384" t="s">
        <v>50</v>
      </c>
      <c r="DZ145" s="1385"/>
      <c r="EA145" s="90">
        <f>SUM(EA142:EA144)</f>
        <v>314525.00109999999</v>
      </c>
      <c r="EB145" s="90">
        <f>SUM(EB142:EB144)</f>
        <v>0</v>
      </c>
      <c r="EC145" s="91">
        <f>SUM(EC142:EC144)</f>
        <v>0</v>
      </c>
      <c r="EE145" s="93" t="s">
        <v>50</v>
      </c>
      <c r="EF145" s="784">
        <f>EF142+EF143+EF144</f>
        <v>56058385.719037004</v>
      </c>
      <c r="EG145" s="784">
        <f>EG142+EG143+EG144</f>
        <v>0</v>
      </c>
      <c r="EH145" s="785">
        <f>EH142+EH143+EH144</f>
        <v>0</v>
      </c>
    </row>
    <row r="146" spans="1:138" ht="15" customHeight="1" thickBot="1" x14ac:dyDescent="0.35">
      <c r="A146" s="1434"/>
      <c r="C146" s="89"/>
      <c r="D146" s="96"/>
      <c r="E146" s="97"/>
      <c r="F146" s="98" t="s">
        <v>80</v>
      </c>
      <c r="G146" s="98"/>
      <c r="H146" s="99">
        <f>SUM(F145:H145)</f>
        <v>492252</v>
      </c>
      <c r="I146" s="100"/>
      <c r="J146" s="793"/>
      <c r="K146" s="794" t="s">
        <v>81</v>
      </c>
      <c r="L146" s="786"/>
      <c r="M146" s="787">
        <f>SUM(K145:M145)</f>
        <v>85101587.219999999</v>
      </c>
      <c r="N146" s="89"/>
      <c r="O146" s="96"/>
      <c r="P146" s="97"/>
      <c r="Q146" s="98" t="s">
        <v>80</v>
      </c>
      <c r="R146" s="98"/>
      <c r="S146" s="99">
        <f>SUM(Q145:S145)</f>
        <v>460762.00050000002</v>
      </c>
      <c r="T146" s="100"/>
      <c r="U146" s="793"/>
      <c r="V146" s="794" t="s">
        <v>81</v>
      </c>
      <c r="W146" s="786"/>
      <c r="X146" s="787">
        <f>SUM(V145:X145)</f>
        <v>80559585.236835003</v>
      </c>
      <c r="Y146" s="101"/>
      <c r="Z146" s="96"/>
      <c r="AA146" s="97"/>
      <c r="AB146" s="98" t="s">
        <v>80</v>
      </c>
      <c r="AC146" s="98"/>
      <c r="AD146" s="99">
        <v>434398.83409999998</v>
      </c>
      <c r="AE146" s="101"/>
      <c r="AF146" s="793"/>
      <c r="AG146" s="794" t="s">
        <v>81</v>
      </c>
      <c r="AH146" s="786"/>
      <c r="AI146" s="787">
        <f>SUM(AG145:AI145)</f>
        <v>76602253.316147</v>
      </c>
      <c r="AK146" s="96"/>
      <c r="AL146" s="97"/>
      <c r="AM146" s="98" t="s">
        <v>80</v>
      </c>
      <c r="AN146" s="98"/>
      <c r="AO146" s="99">
        <f>SUM(AM145:AO145)</f>
        <v>407948.9987</v>
      </c>
      <c r="AQ146" s="793"/>
      <c r="AR146" s="794" t="s">
        <v>81</v>
      </c>
      <c r="AS146" s="786"/>
      <c r="AT146" s="787">
        <f>SUM(AR145:AT145)</f>
        <v>72370840.450229004</v>
      </c>
      <c r="AV146" s="96"/>
      <c r="AW146" s="97"/>
      <c r="AX146" s="98" t="s">
        <v>80</v>
      </c>
      <c r="AY146" s="98"/>
      <c r="AZ146" s="99">
        <f>SUM(AX145:AZ145)</f>
        <v>389529.0196</v>
      </c>
      <c r="BB146" s="793"/>
      <c r="BC146" s="794" t="s">
        <v>81</v>
      </c>
      <c r="BD146" s="786"/>
      <c r="BE146" s="787">
        <f>SUM(BC145:BE145)</f>
        <v>69283429.876332</v>
      </c>
      <c r="BG146" s="96"/>
      <c r="BH146" s="97"/>
      <c r="BI146" s="98" t="s">
        <v>80</v>
      </c>
      <c r="BJ146" s="98"/>
      <c r="BK146" s="99">
        <f>SUM(BI145:BK145)</f>
        <v>380526</v>
      </c>
      <c r="BL146" s="52"/>
      <c r="BM146" s="793"/>
      <c r="BN146" s="794" t="s">
        <v>81</v>
      </c>
      <c r="BO146" s="786"/>
      <c r="BP146" s="787">
        <f>SUM(BN145:BP145)</f>
        <v>67665304.75999999</v>
      </c>
      <c r="BQ146" s="52"/>
      <c r="BR146" s="102"/>
      <c r="BS146" s="103"/>
      <c r="BT146" s="104" t="s">
        <v>80</v>
      </c>
      <c r="BU146" s="104"/>
      <c r="BV146" s="105">
        <v>359287.98179999995</v>
      </c>
      <c r="BX146" s="793"/>
      <c r="BY146" s="794" t="s">
        <v>81</v>
      </c>
      <c r="BZ146" s="786"/>
      <c r="CA146" s="787">
        <f>SUM(BY145:CA145)</f>
        <v>64118718.990405992</v>
      </c>
      <c r="CC146" s="96"/>
      <c r="CD146" s="97"/>
      <c r="CE146" s="98" t="s">
        <v>80</v>
      </c>
      <c r="CF146" s="98"/>
      <c r="CG146" s="99">
        <v>323978.94919999997</v>
      </c>
      <c r="CH146" s="52"/>
      <c r="CI146" s="793"/>
      <c r="CJ146" s="794" t="s">
        <v>81</v>
      </c>
      <c r="CK146" s="786"/>
      <c r="CL146" s="787">
        <f>SUM(CJ145:CL145)</f>
        <v>56635202.823563993</v>
      </c>
      <c r="CN146" s="96"/>
      <c r="CO146" s="97"/>
      <c r="CP146" s="98" t="s">
        <v>80</v>
      </c>
      <c r="CQ146" s="98"/>
      <c r="CR146" s="99">
        <f>SUM(CP145:CR145)</f>
        <v>292426</v>
      </c>
      <c r="CT146" s="793"/>
      <c r="CU146" s="794" t="s">
        <v>81</v>
      </c>
      <c r="CV146" s="786"/>
      <c r="CW146" s="787">
        <f>SUM(CU145:CW145)</f>
        <v>52598325.580000006</v>
      </c>
      <c r="CY146" s="82" t="s">
        <v>81</v>
      </c>
      <c r="CZ146" s="82"/>
      <c r="DA146" s="82">
        <v>56635202</v>
      </c>
      <c r="DC146" s="96"/>
      <c r="DD146" s="97"/>
      <c r="DE146" s="98" t="s">
        <v>80</v>
      </c>
      <c r="DF146" s="98"/>
      <c r="DG146" s="99">
        <f>SUM(DE145:DG145)</f>
        <v>304588.15030000004</v>
      </c>
      <c r="DI146" s="793"/>
      <c r="DJ146" s="794" t="s">
        <v>81</v>
      </c>
      <c r="DK146" s="786"/>
      <c r="DL146" s="787">
        <f>SUM(DJ145:DL145)</f>
        <v>54656858.795601003</v>
      </c>
      <c r="DN146" s="96"/>
      <c r="DO146" s="97"/>
      <c r="DP146" s="98" t="s">
        <v>80</v>
      </c>
      <c r="DQ146" s="98"/>
      <c r="DR146" s="99">
        <v>305722.99939999997</v>
      </c>
      <c r="DT146" s="793"/>
      <c r="DU146" s="794" t="s">
        <v>81</v>
      </c>
      <c r="DV146" s="786"/>
      <c r="DW146" s="787">
        <f>SUM(DU145:DW145)</f>
        <v>54610233.777798004</v>
      </c>
      <c r="DY146" s="96"/>
      <c r="DZ146" s="97"/>
      <c r="EA146" s="98" t="s">
        <v>80</v>
      </c>
      <c r="EB146" s="98"/>
      <c r="EC146" s="99">
        <f>SUM(EA145:EC145)</f>
        <v>314525.00109999999</v>
      </c>
      <c r="EE146" s="793"/>
      <c r="EF146" s="794" t="s">
        <v>81</v>
      </c>
      <c r="EG146" s="786"/>
      <c r="EH146" s="787">
        <f>SUM(EF145:EH145)</f>
        <v>56058385.719037004</v>
      </c>
    </row>
    <row r="147" spans="1:138" ht="16.5" thickBot="1" x14ac:dyDescent="0.35">
      <c r="J147" s="106"/>
      <c r="K147" s="106"/>
      <c r="L147" s="106"/>
      <c r="M147" s="106"/>
      <c r="U147" s="106"/>
      <c r="V147" s="106"/>
      <c r="W147" s="106"/>
      <c r="X147" s="106"/>
      <c r="Y147" s="106"/>
      <c r="AE147" s="106"/>
      <c r="AF147" s="106"/>
      <c r="AG147" s="106"/>
      <c r="AH147" s="106"/>
      <c r="AI147" s="106"/>
      <c r="AQ147" s="106"/>
      <c r="AR147" s="106"/>
      <c r="AS147" s="106"/>
      <c r="AT147" s="106"/>
      <c r="BB147" s="106"/>
      <c r="BC147" s="106"/>
      <c r="BD147" s="106"/>
      <c r="BE147" s="106"/>
      <c r="BL147" s="52"/>
      <c r="BM147" s="106"/>
      <c r="BN147" s="106"/>
      <c r="BO147" s="106"/>
      <c r="BP147" s="106"/>
      <c r="BQ147" s="52"/>
      <c r="BX147" s="106"/>
      <c r="BY147" s="106"/>
      <c r="BZ147" s="106"/>
      <c r="CA147" s="106"/>
      <c r="CH147" s="52"/>
      <c r="CI147" s="106"/>
      <c r="CJ147" s="106"/>
      <c r="CK147" s="106"/>
      <c r="CL147" s="106"/>
      <c r="CT147" s="106"/>
      <c r="CU147" s="106"/>
      <c r="CV147" s="106"/>
      <c r="CW147" s="106"/>
      <c r="CY147" s="109"/>
      <c r="CZ147" s="109"/>
      <c r="DA147" s="109"/>
      <c r="DI147" s="106"/>
      <c r="DJ147" s="106"/>
      <c r="DK147" s="106"/>
      <c r="DL147" s="106"/>
      <c r="DT147" s="106"/>
      <c r="DU147" s="106"/>
      <c r="DV147" s="106"/>
      <c r="DW147" s="106"/>
      <c r="EE147" s="106"/>
      <c r="EF147" s="106"/>
      <c r="EG147" s="106"/>
      <c r="EH147" s="106"/>
    </row>
    <row r="148" spans="1:138" ht="15.75" customHeight="1" x14ac:dyDescent="0.3">
      <c r="A148" s="1432" t="s">
        <v>98</v>
      </c>
      <c r="C148" s="57"/>
      <c r="D148" s="1386" t="s">
        <v>74</v>
      </c>
      <c r="E148" s="1387"/>
      <c r="F148" s="1378" t="s">
        <v>75</v>
      </c>
      <c r="G148" s="1379"/>
      <c r="H148" s="1380"/>
      <c r="I148" s="60"/>
      <c r="J148" s="788"/>
      <c r="K148" s="1381" t="s">
        <v>75</v>
      </c>
      <c r="L148" s="1382"/>
      <c r="M148" s="1383"/>
      <c r="N148" s="57"/>
      <c r="O148" s="1386" t="s">
        <v>74</v>
      </c>
      <c r="P148" s="1387"/>
      <c r="Q148" s="1378" t="s">
        <v>75</v>
      </c>
      <c r="R148" s="1379"/>
      <c r="S148" s="1380"/>
      <c r="T148" s="60"/>
      <c r="U148" s="788"/>
      <c r="V148" s="1381" t="s">
        <v>75</v>
      </c>
      <c r="W148" s="1382"/>
      <c r="X148" s="1383"/>
      <c r="Y148" s="61"/>
      <c r="Z148" s="1386" t="s">
        <v>74</v>
      </c>
      <c r="AA148" s="1387"/>
      <c r="AB148" s="1378" t="s">
        <v>75</v>
      </c>
      <c r="AC148" s="1379"/>
      <c r="AD148" s="1380"/>
      <c r="AE148" s="61"/>
      <c r="AF148" s="788"/>
      <c r="AG148" s="1381" t="s">
        <v>75</v>
      </c>
      <c r="AH148" s="1382"/>
      <c r="AI148" s="1383"/>
      <c r="AK148" s="110" t="s">
        <v>74</v>
      </c>
      <c r="AL148" s="111"/>
      <c r="AM148" s="1378" t="s">
        <v>75</v>
      </c>
      <c r="AN148" s="1379"/>
      <c r="AO148" s="1380"/>
      <c r="AQ148" s="788"/>
      <c r="AR148" s="1381" t="s">
        <v>75</v>
      </c>
      <c r="AS148" s="1382"/>
      <c r="AT148" s="1383"/>
      <c r="AV148" s="110" t="s">
        <v>74</v>
      </c>
      <c r="AW148" s="111"/>
      <c r="AX148" s="1378" t="s">
        <v>75</v>
      </c>
      <c r="AY148" s="1379"/>
      <c r="AZ148" s="1380"/>
      <c r="BB148" s="788"/>
      <c r="BC148" s="1381" t="s">
        <v>75</v>
      </c>
      <c r="BD148" s="1382"/>
      <c r="BE148" s="1383"/>
      <c r="BG148" s="1386" t="s">
        <v>74</v>
      </c>
      <c r="BH148" s="1387"/>
      <c r="BI148" s="1378" t="s">
        <v>75</v>
      </c>
      <c r="BJ148" s="1379"/>
      <c r="BK148" s="1380"/>
      <c r="BL148" s="52"/>
      <c r="BM148" s="788"/>
      <c r="BN148" s="1381" t="s">
        <v>75</v>
      </c>
      <c r="BO148" s="1382"/>
      <c r="BP148" s="1383"/>
      <c r="BQ148" s="52"/>
      <c r="BR148" s="1446" t="s">
        <v>74</v>
      </c>
      <c r="BS148" s="1447"/>
      <c r="BT148" s="1441" t="s">
        <v>75</v>
      </c>
      <c r="BU148" s="1442"/>
      <c r="BV148" s="1443"/>
      <c r="BX148" s="788"/>
      <c r="BY148" s="1381" t="s">
        <v>75</v>
      </c>
      <c r="BZ148" s="1382"/>
      <c r="CA148" s="1383"/>
      <c r="CC148" s="58" t="s">
        <v>74</v>
      </c>
      <c r="CD148" s="111"/>
      <c r="CE148" s="1378" t="s">
        <v>75</v>
      </c>
      <c r="CF148" s="1379"/>
      <c r="CG148" s="1380"/>
      <c r="CH148" s="52"/>
      <c r="CI148" s="788"/>
      <c r="CJ148" s="1381" t="s">
        <v>75</v>
      </c>
      <c r="CK148" s="1382"/>
      <c r="CL148" s="1383"/>
      <c r="CN148" s="58" t="s">
        <v>74</v>
      </c>
      <c r="CO148" s="111"/>
      <c r="CP148" s="1378" t="s">
        <v>75</v>
      </c>
      <c r="CQ148" s="1379"/>
      <c r="CR148" s="1380"/>
      <c r="CT148" s="788"/>
      <c r="CU148" s="1381" t="s">
        <v>75</v>
      </c>
      <c r="CV148" s="1382"/>
      <c r="CW148" s="1383"/>
      <c r="CY148" s="82" t="s">
        <v>75</v>
      </c>
      <c r="CZ148" s="82"/>
      <c r="DA148" s="82"/>
      <c r="DC148" s="58" t="s">
        <v>74</v>
      </c>
      <c r="DD148" s="111"/>
      <c r="DE148" s="1378" t="s">
        <v>75</v>
      </c>
      <c r="DF148" s="1379"/>
      <c r="DG148" s="1380"/>
      <c r="DI148" s="788"/>
      <c r="DJ148" s="1381" t="s">
        <v>75</v>
      </c>
      <c r="DK148" s="1382"/>
      <c r="DL148" s="1383"/>
      <c r="DN148" s="58" t="s">
        <v>74</v>
      </c>
      <c r="DO148" s="111"/>
      <c r="DP148" s="1378" t="s">
        <v>75</v>
      </c>
      <c r="DQ148" s="1379"/>
      <c r="DR148" s="1380"/>
      <c r="DT148" s="788"/>
      <c r="DU148" s="1381" t="s">
        <v>75</v>
      </c>
      <c r="DV148" s="1382"/>
      <c r="DW148" s="1383"/>
      <c r="DY148" s="58" t="s">
        <v>74</v>
      </c>
      <c r="DZ148" s="111"/>
      <c r="EA148" s="1378" t="s">
        <v>75</v>
      </c>
      <c r="EB148" s="1379"/>
      <c r="EC148" s="1380"/>
      <c r="EE148" s="788"/>
      <c r="EF148" s="1381" t="s">
        <v>75</v>
      </c>
      <c r="EG148" s="1382"/>
      <c r="EH148" s="1383"/>
    </row>
    <row r="149" spans="1:138" x14ac:dyDescent="0.3">
      <c r="A149" s="1433"/>
      <c r="C149" s="64"/>
      <c r="D149" s="1388" t="s">
        <v>74</v>
      </c>
      <c r="E149" s="1389"/>
      <c r="F149" s="118" t="s">
        <v>76</v>
      </c>
      <c r="G149" s="119" t="s">
        <v>77</v>
      </c>
      <c r="H149" s="120" t="s">
        <v>78</v>
      </c>
      <c r="I149" s="61"/>
      <c r="J149" s="789" t="s">
        <v>74</v>
      </c>
      <c r="K149" s="790" t="s">
        <v>76</v>
      </c>
      <c r="L149" s="791" t="s">
        <v>77</v>
      </c>
      <c r="M149" s="792" t="s">
        <v>78</v>
      </c>
      <c r="N149" s="64"/>
      <c r="O149" s="1388" t="s">
        <v>74</v>
      </c>
      <c r="P149" s="1389"/>
      <c r="Q149" s="118" t="s">
        <v>76</v>
      </c>
      <c r="R149" s="119" t="s">
        <v>77</v>
      </c>
      <c r="S149" s="120" t="s">
        <v>78</v>
      </c>
      <c r="T149" s="61"/>
      <c r="U149" s="789" t="s">
        <v>74</v>
      </c>
      <c r="V149" s="790" t="s">
        <v>76</v>
      </c>
      <c r="W149" s="791" t="s">
        <v>77</v>
      </c>
      <c r="X149" s="792" t="s">
        <v>78</v>
      </c>
      <c r="Y149" s="61"/>
      <c r="Z149" s="1388" t="s">
        <v>74</v>
      </c>
      <c r="AA149" s="1389"/>
      <c r="AB149" s="118" t="s">
        <v>76</v>
      </c>
      <c r="AC149" s="119" t="s">
        <v>77</v>
      </c>
      <c r="AD149" s="120" t="s">
        <v>78</v>
      </c>
      <c r="AE149" s="61"/>
      <c r="AF149" s="789" t="s">
        <v>74</v>
      </c>
      <c r="AG149" s="790" t="s">
        <v>76</v>
      </c>
      <c r="AH149" s="791" t="s">
        <v>77</v>
      </c>
      <c r="AI149" s="792" t="s">
        <v>78</v>
      </c>
      <c r="AK149" s="114" t="s">
        <v>74</v>
      </c>
      <c r="AL149" s="115"/>
      <c r="AM149" s="118" t="s">
        <v>76</v>
      </c>
      <c r="AN149" s="119" t="s">
        <v>77</v>
      </c>
      <c r="AO149" s="120" t="s">
        <v>78</v>
      </c>
      <c r="AQ149" s="789" t="s">
        <v>74</v>
      </c>
      <c r="AR149" s="790" t="s">
        <v>76</v>
      </c>
      <c r="AS149" s="791" t="s">
        <v>77</v>
      </c>
      <c r="AT149" s="792" t="s">
        <v>78</v>
      </c>
      <c r="AV149" s="114" t="s">
        <v>74</v>
      </c>
      <c r="AW149" s="115"/>
      <c r="AX149" s="118" t="s">
        <v>76</v>
      </c>
      <c r="AY149" s="119" t="s">
        <v>77</v>
      </c>
      <c r="AZ149" s="120" t="s">
        <v>78</v>
      </c>
      <c r="BB149" s="789" t="s">
        <v>74</v>
      </c>
      <c r="BC149" s="790" t="s">
        <v>76</v>
      </c>
      <c r="BD149" s="791" t="s">
        <v>77</v>
      </c>
      <c r="BE149" s="792" t="s">
        <v>78</v>
      </c>
      <c r="BG149" s="1388" t="s">
        <v>74</v>
      </c>
      <c r="BH149" s="1389"/>
      <c r="BI149" s="118" t="s">
        <v>76</v>
      </c>
      <c r="BJ149" s="119" t="s">
        <v>77</v>
      </c>
      <c r="BK149" s="120" t="s">
        <v>78</v>
      </c>
      <c r="BL149" s="52"/>
      <c r="BM149" s="789" t="s">
        <v>74</v>
      </c>
      <c r="BN149" s="790" t="s">
        <v>76</v>
      </c>
      <c r="BO149" s="791" t="s">
        <v>77</v>
      </c>
      <c r="BP149" s="792" t="s">
        <v>78</v>
      </c>
      <c r="BQ149" s="52"/>
      <c r="BR149" s="1448" t="s">
        <v>74</v>
      </c>
      <c r="BS149" s="1449"/>
      <c r="BT149" s="121" t="s">
        <v>76</v>
      </c>
      <c r="BU149" s="122" t="s">
        <v>77</v>
      </c>
      <c r="BV149" s="123" t="s">
        <v>78</v>
      </c>
      <c r="BX149" s="789" t="s">
        <v>74</v>
      </c>
      <c r="BY149" s="790" t="s">
        <v>76</v>
      </c>
      <c r="BZ149" s="791" t="s">
        <v>77</v>
      </c>
      <c r="CA149" s="792" t="s">
        <v>78</v>
      </c>
      <c r="CC149" s="65" t="s">
        <v>74</v>
      </c>
      <c r="CD149" s="115"/>
      <c r="CE149" s="118" t="s">
        <v>76</v>
      </c>
      <c r="CF149" s="119" t="s">
        <v>77</v>
      </c>
      <c r="CG149" s="120" t="s">
        <v>78</v>
      </c>
      <c r="CH149" s="52"/>
      <c r="CI149" s="789" t="s">
        <v>74</v>
      </c>
      <c r="CJ149" s="790" t="s">
        <v>76</v>
      </c>
      <c r="CK149" s="791" t="s">
        <v>77</v>
      </c>
      <c r="CL149" s="792" t="s">
        <v>78</v>
      </c>
      <c r="CN149" s="65" t="s">
        <v>74</v>
      </c>
      <c r="CO149" s="115"/>
      <c r="CP149" s="118" t="s">
        <v>76</v>
      </c>
      <c r="CQ149" s="119" t="s">
        <v>77</v>
      </c>
      <c r="CR149" s="120" t="s">
        <v>78</v>
      </c>
      <c r="CT149" s="789" t="s">
        <v>74</v>
      </c>
      <c r="CU149" s="790" t="s">
        <v>76</v>
      </c>
      <c r="CV149" s="791" t="s">
        <v>77</v>
      </c>
      <c r="CW149" s="792" t="s">
        <v>78</v>
      </c>
      <c r="CY149" s="82" t="s">
        <v>76</v>
      </c>
      <c r="CZ149" s="82" t="s">
        <v>77</v>
      </c>
      <c r="DA149" s="82" t="s">
        <v>78</v>
      </c>
      <c r="DC149" s="65" t="s">
        <v>74</v>
      </c>
      <c r="DD149" s="115"/>
      <c r="DE149" s="118" t="s">
        <v>76</v>
      </c>
      <c r="DF149" s="119" t="s">
        <v>77</v>
      </c>
      <c r="DG149" s="120" t="s">
        <v>78</v>
      </c>
      <c r="DI149" s="789" t="s">
        <v>74</v>
      </c>
      <c r="DJ149" s="790" t="s">
        <v>76</v>
      </c>
      <c r="DK149" s="791" t="s">
        <v>77</v>
      </c>
      <c r="DL149" s="792" t="s">
        <v>78</v>
      </c>
      <c r="DN149" s="65" t="s">
        <v>74</v>
      </c>
      <c r="DO149" s="115"/>
      <c r="DP149" s="118" t="s">
        <v>76</v>
      </c>
      <c r="DQ149" s="119" t="s">
        <v>77</v>
      </c>
      <c r="DR149" s="120" t="s">
        <v>78</v>
      </c>
      <c r="DT149" s="789" t="s">
        <v>74</v>
      </c>
      <c r="DU149" s="790" t="s">
        <v>76</v>
      </c>
      <c r="DV149" s="791" t="s">
        <v>77</v>
      </c>
      <c r="DW149" s="792" t="s">
        <v>78</v>
      </c>
      <c r="DY149" s="65" t="s">
        <v>74</v>
      </c>
      <c r="DZ149" s="115"/>
      <c r="EA149" s="118" t="s">
        <v>76</v>
      </c>
      <c r="EB149" s="119" t="s">
        <v>77</v>
      </c>
      <c r="EC149" s="120" t="s">
        <v>78</v>
      </c>
      <c r="EE149" s="789" t="s">
        <v>74</v>
      </c>
      <c r="EF149" s="790" t="s">
        <v>76</v>
      </c>
      <c r="EG149" s="791" t="s">
        <v>77</v>
      </c>
      <c r="EH149" s="792" t="s">
        <v>78</v>
      </c>
    </row>
    <row r="150" spans="1:138" x14ac:dyDescent="0.3">
      <c r="A150" s="1433"/>
      <c r="C150" s="75"/>
      <c r="D150" s="124">
        <v>1</v>
      </c>
      <c r="E150" s="87" t="s">
        <v>79</v>
      </c>
      <c r="F150" s="220">
        <v>37089.006399999998</v>
      </c>
      <c r="G150" s="220">
        <v>0</v>
      </c>
      <c r="H150" s="221">
        <v>0</v>
      </c>
      <c r="I150" s="80"/>
      <c r="J150" s="81">
        <v>1</v>
      </c>
      <c r="K150" s="784">
        <f>(F150*'8-Matrices'!$D$8)+('6a-EOCSCH_WtCalc'!F150*'8-Matrices'!$F$12)</f>
        <v>5699467.6134879999</v>
      </c>
      <c r="L150" s="784">
        <f>(G150*'8-Matrices'!$E$8)+('6a-EOCSCH_WtCalc'!G150*'8-Matrices'!$F$12)</f>
        <v>0</v>
      </c>
      <c r="M150" s="785">
        <f>(H150*'8-Matrices'!$F$8)+('6a-EOCSCH_WtCalc'!H150*'8-Matrices'!$F$12)</f>
        <v>0</v>
      </c>
      <c r="N150" s="75"/>
      <c r="O150" s="124">
        <v>1</v>
      </c>
      <c r="P150" s="87" t="s">
        <v>79</v>
      </c>
      <c r="Q150" s="78">
        <v>36064.999000000003</v>
      </c>
      <c r="R150" s="78">
        <v>0</v>
      </c>
      <c r="S150" s="79">
        <v>0</v>
      </c>
      <c r="T150" s="80"/>
      <c r="U150" s="81">
        <v>1</v>
      </c>
      <c r="V150" s="784">
        <f>(Q150*'8-Matrices'!$D$8)+('6a-EOCSCH_WtCalc'!Q150*'8-Matrices'!$F$12)</f>
        <v>5542108.3963300008</v>
      </c>
      <c r="W150" s="784">
        <f>(R150*'8-Matrices'!$E$8)+('6a-EOCSCH_WtCalc'!R150*'8-Matrices'!$F$12)</f>
        <v>0</v>
      </c>
      <c r="X150" s="785">
        <f>(S150*'8-Matrices'!$F$8)+('6a-EOCSCH_WtCalc'!S150*'8-Matrices'!$F$12)</f>
        <v>0</v>
      </c>
      <c r="Y150" s="83"/>
      <c r="Z150" s="124">
        <v>1</v>
      </c>
      <c r="AA150" s="87" t="s">
        <v>79</v>
      </c>
      <c r="AB150" s="78">
        <v>36262.003799999999</v>
      </c>
      <c r="AC150" s="78">
        <v>0</v>
      </c>
      <c r="AD150" s="79">
        <v>0</v>
      </c>
      <c r="AE150" s="83"/>
      <c r="AF150" s="81">
        <v>1</v>
      </c>
      <c r="AG150" s="784">
        <f>(AB150*'8-Matrices'!$D$8)+('6a-EOCSCH_WtCalc'!AB150*'8-Matrices'!$F$12)</f>
        <v>5572382.1239459999</v>
      </c>
      <c r="AH150" s="784">
        <f>(AC150*'8-Matrices'!$E$8)+('6a-EOCSCH_WtCalc'!AC150*'8-Matrices'!$F$12)</f>
        <v>0</v>
      </c>
      <c r="AI150" s="785">
        <f>(AD150*'8-Matrices'!$F$8)+('6a-EOCSCH_WtCalc'!AD150*'8-Matrices'!$F$12)</f>
        <v>0</v>
      </c>
      <c r="AK150" s="124">
        <v>1</v>
      </c>
      <c r="AL150" s="87" t="s">
        <v>79</v>
      </c>
      <c r="AM150" s="78">
        <v>35666</v>
      </c>
      <c r="AN150" s="78">
        <v>0</v>
      </c>
      <c r="AO150" s="79">
        <v>0</v>
      </c>
      <c r="AQ150" s="81">
        <v>1</v>
      </c>
      <c r="AR150" s="784">
        <f>(AM150*'8-Matrices'!$D$8)+('6a-EOCSCH_WtCalc'!AM150*'8-Matrices'!$F$12)</f>
        <v>5480794.2200000007</v>
      </c>
      <c r="AS150" s="784">
        <f>(AN150*'8-Matrices'!$E$8)+('6a-EOCSCH_WtCalc'!AN150*'8-Matrices'!$F$12)</f>
        <v>0</v>
      </c>
      <c r="AT150" s="785">
        <f>(AO150*'8-Matrices'!$F$8)+('6a-EOCSCH_WtCalc'!AO150*'8-Matrices'!$F$12)</f>
        <v>0</v>
      </c>
      <c r="AV150" s="124">
        <v>1</v>
      </c>
      <c r="AW150" s="87" t="s">
        <v>79</v>
      </c>
      <c r="AX150" s="78">
        <v>34910</v>
      </c>
      <c r="AY150" s="78"/>
      <c r="AZ150" s="78">
        <v>0</v>
      </c>
      <c r="BB150" s="81">
        <v>1</v>
      </c>
      <c r="BC150" s="784">
        <f>(AX150*'8-Matrices'!$D$8)+('6a-EOCSCH_WtCalc'!AX150*'8-Matrices'!$F$12)</f>
        <v>5364619.7</v>
      </c>
      <c r="BD150" s="784">
        <f>(AY150*'8-Matrices'!$E$8)+('6a-EOCSCH_WtCalc'!AY150*'8-Matrices'!$F$12)</f>
        <v>0</v>
      </c>
      <c r="BE150" s="785">
        <f>(AZ150*'8-Matrices'!$F$8)+('6a-EOCSCH_WtCalc'!AZ150*'8-Matrices'!$F$12)</f>
        <v>0</v>
      </c>
      <c r="BG150" s="124">
        <v>1</v>
      </c>
      <c r="BH150" s="87" t="s">
        <v>79</v>
      </c>
      <c r="BI150" s="78">
        <v>34186</v>
      </c>
      <c r="BJ150" s="78"/>
      <c r="BK150" s="78">
        <v>0</v>
      </c>
      <c r="BL150" s="52"/>
      <c r="BM150" s="81">
        <v>1</v>
      </c>
      <c r="BN150" s="784">
        <f>(BI150*'8-Matrices'!$D$8)+('6a-EOCSCH_WtCalc'!BI150*'8-Matrices'!$F$12)</f>
        <v>5253362.62</v>
      </c>
      <c r="BO150" s="784">
        <f>(BJ150*'8-Matrices'!$E$8)+('6a-EOCSCH_WtCalc'!BJ150*'8-Matrices'!$F$12)</f>
        <v>0</v>
      </c>
      <c r="BP150" s="785">
        <f>(BK150*'8-Matrices'!$F$8)+('6a-EOCSCH_WtCalc'!BK150*'8-Matrices'!$F$12)</f>
        <v>0</v>
      </c>
      <c r="BQ150" s="52"/>
      <c r="BR150" s="125">
        <v>1</v>
      </c>
      <c r="BS150" s="88" t="s">
        <v>79</v>
      </c>
      <c r="BT150" s="86">
        <v>33093.001900000003</v>
      </c>
      <c r="BU150" s="86"/>
      <c r="BV150" s="86">
        <v>0</v>
      </c>
      <c r="BX150" s="81">
        <v>1</v>
      </c>
      <c r="BY150" s="784">
        <f>(BT150*'8-Matrices'!$D$8)+('6a-EOCSCH_WtCalc'!BT150*'8-Matrices'!$F$12)</f>
        <v>5085401.6019730009</v>
      </c>
      <c r="BZ150" s="784">
        <f>(BU150*'8-Matrices'!$E$8)+('6a-EOCSCH_WtCalc'!BU150*'8-Matrices'!$F$12)</f>
        <v>0</v>
      </c>
      <c r="CA150" s="785">
        <f>(BV150*'8-Matrices'!$F$8)+('6a-EOCSCH_WtCalc'!BV150*'8-Matrices'!$F$12)</f>
        <v>0</v>
      </c>
      <c r="CC150" s="124">
        <v>1</v>
      </c>
      <c r="CD150" s="87" t="s">
        <v>79</v>
      </c>
      <c r="CE150" s="78">
        <v>27498.000100000001</v>
      </c>
      <c r="CF150" s="78"/>
      <c r="CG150" s="78">
        <v>0</v>
      </c>
      <c r="CH150" s="52"/>
      <c r="CI150" s="81">
        <v>1</v>
      </c>
      <c r="CJ150" s="784">
        <f>(CE150*'8-Matrices'!$D$8)+('6a-EOCSCH_WtCalc'!CE150*'8-Matrices'!$F$12)</f>
        <v>4225617.6753670005</v>
      </c>
      <c r="CK150" s="784">
        <f>(CF150*'8-Matrices'!$E$8)+('6a-EOCSCH_WtCalc'!CF150*'8-Matrices'!$F$12)</f>
        <v>0</v>
      </c>
      <c r="CL150" s="785">
        <f>(CG150*'8-Matrices'!$F$8)+('6a-EOCSCH_WtCalc'!CG150*'8-Matrices'!$F$12)</f>
        <v>0</v>
      </c>
      <c r="CN150" s="124">
        <v>1</v>
      </c>
      <c r="CO150" s="87" t="s">
        <v>79</v>
      </c>
      <c r="CP150" s="78">
        <v>23975</v>
      </c>
      <c r="CQ150" s="78">
        <v>0</v>
      </c>
      <c r="CR150" s="78">
        <v>0</v>
      </c>
      <c r="CT150" s="81">
        <v>1</v>
      </c>
      <c r="CU150" s="784">
        <f>(CP150*'8-Matrices'!$D$8)+('6a-EOCSCH_WtCalc'!CP150*'8-Matrices'!$F$12)</f>
        <v>3684238.25</v>
      </c>
      <c r="CV150" s="784">
        <f>(CQ150*'8-Matrices'!$E$8)+('6a-EOCSCH_WtCalc'!CQ150*'8-Matrices'!$F$12)</f>
        <v>0</v>
      </c>
      <c r="CW150" s="785">
        <f>(CR150*'8-Matrices'!$F$8)+('6a-EOCSCH_WtCalc'!CR150*'8-Matrices'!$F$12)</f>
        <v>0</v>
      </c>
      <c r="CY150" s="82">
        <v>4225618</v>
      </c>
      <c r="CZ150" s="82">
        <v>0</v>
      </c>
      <c r="DA150" s="82">
        <v>0</v>
      </c>
      <c r="DC150" s="124">
        <v>1</v>
      </c>
      <c r="DD150" s="87" t="s">
        <v>79</v>
      </c>
      <c r="DE150" s="78">
        <v>24968.998</v>
      </c>
      <c r="DF150" s="78">
        <v>0</v>
      </c>
      <c r="DG150" s="78">
        <v>0</v>
      </c>
      <c r="DI150" s="81">
        <v>1</v>
      </c>
      <c r="DJ150" s="784">
        <f>(DE150*'8-Matrices'!$D$8)+('6a-EOCSCH_WtCalc'!DE150*'8-Matrices'!$F$12)</f>
        <v>3836985.9226600002</v>
      </c>
      <c r="DK150" s="784">
        <f>(DF150*'8-Matrices'!$E$8)+('6a-EOCSCH_WtCalc'!DF150*'8-Matrices'!$F$12)</f>
        <v>0</v>
      </c>
      <c r="DL150" s="785">
        <f>(DG150*'8-Matrices'!$F$8)+('6a-EOCSCH_WtCalc'!DG150*'8-Matrices'!$F$12)</f>
        <v>0</v>
      </c>
      <c r="DN150" s="124">
        <v>1</v>
      </c>
      <c r="DO150" s="87" t="s">
        <v>79</v>
      </c>
      <c r="DP150" s="78">
        <v>23859</v>
      </c>
      <c r="DQ150" s="78">
        <v>0</v>
      </c>
      <c r="DR150" s="78">
        <v>0</v>
      </c>
      <c r="DT150" s="81">
        <v>1</v>
      </c>
      <c r="DU150" s="784">
        <f>(DP150*'8-Matrices'!$D$8)+('6a-EOCSCH_WtCalc'!DP150*'8-Matrices'!$F$12)</f>
        <v>3666412.5300000003</v>
      </c>
      <c r="DV150" s="784">
        <f>(DQ150*'8-Matrices'!$E$8)+('6a-EOCSCH_WtCalc'!DQ150*'8-Matrices'!$F$12)</f>
        <v>0</v>
      </c>
      <c r="DW150" s="785">
        <f>(DR150*'8-Matrices'!$F$8)+('6a-EOCSCH_WtCalc'!DR150*'8-Matrices'!$F$12)</f>
        <v>0</v>
      </c>
      <c r="DY150" s="124">
        <v>1</v>
      </c>
      <c r="DZ150" s="87" t="s">
        <v>79</v>
      </c>
      <c r="EA150" s="78">
        <f>'7a-EOCSCH_RawData'!$E$56</f>
        <v>25556</v>
      </c>
      <c r="EB150" s="78">
        <f>'7a-EOCSCH_RawData'!$F$56</f>
        <v>0</v>
      </c>
      <c r="EC150" s="78">
        <f>'7a-EOCSCH_RawData'!$G$56</f>
        <v>0</v>
      </c>
      <c r="EE150" s="81">
        <v>1</v>
      </c>
      <c r="EF150" s="784">
        <f>(EA150*'8-Matrices'!$D$8)+('6a-EOCSCH_WtCalc'!EA150*'8-Matrices'!$F$12)</f>
        <v>3927190.52</v>
      </c>
      <c r="EG150" s="784">
        <f>(EB150*'8-Matrices'!$E$8)+('6a-EOCSCH_WtCalc'!EB150*'8-Matrices'!$F$12)</f>
        <v>0</v>
      </c>
      <c r="EH150" s="785">
        <f>(EC150*'8-Matrices'!$F$8)+('6a-EOCSCH_WtCalc'!EC150*'8-Matrices'!$F$12)</f>
        <v>0</v>
      </c>
    </row>
    <row r="151" spans="1:138" x14ac:dyDescent="0.3">
      <c r="A151" s="1433"/>
      <c r="C151" s="75"/>
      <c r="D151" s="124">
        <v>2</v>
      </c>
      <c r="E151" s="87" t="s">
        <v>79</v>
      </c>
      <c r="F151" s="220">
        <v>5105</v>
      </c>
      <c r="G151" s="220">
        <v>0</v>
      </c>
      <c r="H151" s="221">
        <v>0</v>
      </c>
      <c r="I151" s="80"/>
      <c r="J151" s="81">
        <v>2</v>
      </c>
      <c r="K151" s="784">
        <f>(F151*'8-Matrices'!$D$9)+('6a-EOCSCH_WtCalc'!F151*'8-Matrices'!$F$12)</f>
        <v>1120700.6499999999</v>
      </c>
      <c r="L151" s="784">
        <f>(G151*'8-Matrices'!$E$9)+('6a-EOCSCH_WtCalc'!G151*'8-Matrices'!$F$12)</f>
        <v>0</v>
      </c>
      <c r="M151" s="785">
        <f>(H151*'8-Matrices'!$F$9)+('6a-EOCSCH_WtCalc'!H151*'8-Matrices'!$F$12)</f>
        <v>0</v>
      </c>
      <c r="N151" s="75"/>
      <c r="O151" s="124">
        <v>2</v>
      </c>
      <c r="P151" s="87" t="s">
        <v>79</v>
      </c>
      <c r="Q151" s="78">
        <v>5099</v>
      </c>
      <c r="R151" s="78">
        <v>0</v>
      </c>
      <c r="S151" s="79">
        <v>0</v>
      </c>
      <c r="T151" s="80"/>
      <c r="U151" s="81">
        <v>2</v>
      </c>
      <c r="V151" s="784">
        <f>(Q151*'8-Matrices'!$D$9)+('6a-EOCSCH_WtCalc'!Q151*'8-Matrices'!$F$12)</f>
        <v>1119383.47</v>
      </c>
      <c r="W151" s="784">
        <f>(R151*'8-Matrices'!$E$9)+('6a-EOCSCH_WtCalc'!R151*'8-Matrices'!$F$12)</f>
        <v>0</v>
      </c>
      <c r="X151" s="785">
        <f>(S151*'8-Matrices'!$F$9)+('6a-EOCSCH_WtCalc'!S151*'8-Matrices'!$F$12)</f>
        <v>0</v>
      </c>
      <c r="Y151" s="83"/>
      <c r="Z151" s="124">
        <v>2</v>
      </c>
      <c r="AA151" s="87" t="s">
        <v>79</v>
      </c>
      <c r="AB151" s="78">
        <v>5297</v>
      </c>
      <c r="AC151" s="78">
        <v>0</v>
      </c>
      <c r="AD151" s="79">
        <v>0</v>
      </c>
      <c r="AE151" s="83"/>
      <c r="AF151" s="81">
        <v>2</v>
      </c>
      <c r="AG151" s="784">
        <f>(AB151*'8-Matrices'!$D$9)+('6a-EOCSCH_WtCalc'!AB151*'8-Matrices'!$F$12)</f>
        <v>1162850.4099999999</v>
      </c>
      <c r="AH151" s="784">
        <f>(AC151*'8-Matrices'!$E$9)+('6a-EOCSCH_WtCalc'!AC151*'8-Matrices'!$F$12)</f>
        <v>0</v>
      </c>
      <c r="AI151" s="785">
        <f>(AD151*'8-Matrices'!$F$9)+('6a-EOCSCH_WtCalc'!AD151*'8-Matrices'!$F$12)</f>
        <v>0</v>
      </c>
      <c r="AK151" s="124">
        <v>2</v>
      </c>
      <c r="AL151" s="87" t="s">
        <v>79</v>
      </c>
      <c r="AM151" s="78">
        <v>5143</v>
      </c>
      <c r="AN151" s="78">
        <v>0</v>
      </c>
      <c r="AO151" s="79">
        <v>0</v>
      </c>
      <c r="AQ151" s="81">
        <v>2</v>
      </c>
      <c r="AR151" s="784">
        <f>(AM151*'8-Matrices'!$D$9)+('6a-EOCSCH_WtCalc'!AM151*'8-Matrices'!$F$12)</f>
        <v>1129042.79</v>
      </c>
      <c r="AS151" s="784">
        <f>(AN151*'8-Matrices'!$E$9)+('6a-EOCSCH_WtCalc'!AN151*'8-Matrices'!$F$12)</f>
        <v>0</v>
      </c>
      <c r="AT151" s="785">
        <f>(AO151*'8-Matrices'!$F$9)+('6a-EOCSCH_WtCalc'!AO151*'8-Matrices'!$F$12)</f>
        <v>0</v>
      </c>
      <c r="AV151" s="124">
        <v>2</v>
      </c>
      <c r="AW151" s="87" t="s">
        <v>79</v>
      </c>
      <c r="AX151" s="78">
        <v>4689</v>
      </c>
      <c r="AY151" s="78"/>
      <c r="AZ151" s="78">
        <v>0</v>
      </c>
      <c r="BB151" s="81">
        <v>2</v>
      </c>
      <c r="BC151" s="784">
        <f>(AX151*'8-Matrices'!$D$9)+('6a-EOCSCH_WtCalc'!AX151*'8-Matrices'!$F$12)</f>
        <v>1029376.1699999999</v>
      </c>
      <c r="BD151" s="784">
        <f>(AY151*'8-Matrices'!$E$9)+('6a-EOCSCH_WtCalc'!AY151*'8-Matrices'!$F$12)</f>
        <v>0</v>
      </c>
      <c r="BE151" s="785">
        <f>(AZ151*'8-Matrices'!$F$9)+('6a-EOCSCH_WtCalc'!AZ151*'8-Matrices'!$F$12)</f>
        <v>0</v>
      </c>
      <c r="BG151" s="124">
        <v>2</v>
      </c>
      <c r="BH151" s="87" t="s">
        <v>79</v>
      </c>
      <c r="BI151" s="78">
        <v>4455</v>
      </c>
      <c r="BJ151" s="78"/>
      <c r="BK151" s="78">
        <v>0</v>
      </c>
      <c r="BL151" s="52"/>
      <c r="BM151" s="81">
        <v>2</v>
      </c>
      <c r="BN151" s="784">
        <f>(BI151*'8-Matrices'!$D$9)+('6a-EOCSCH_WtCalc'!BI151*'8-Matrices'!$F$12)</f>
        <v>978006.15</v>
      </c>
      <c r="BO151" s="784">
        <f>(BJ151*'8-Matrices'!$E$9)+('6a-EOCSCH_WtCalc'!BJ151*'8-Matrices'!$F$12)</f>
        <v>0</v>
      </c>
      <c r="BP151" s="785">
        <f>(BK151*'8-Matrices'!$F$9)+('6a-EOCSCH_WtCalc'!BK151*'8-Matrices'!$F$12)</f>
        <v>0</v>
      </c>
      <c r="BQ151" s="52"/>
      <c r="BR151" s="125">
        <v>2</v>
      </c>
      <c r="BS151" s="88" t="s">
        <v>79</v>
      </c>
      <c r="BT151" s="86">
        <v>4305</v>
      </c>
      <c r="BU151" s="86"/>
      <c r="BV151" s="86">
        <v>0</v>
      </c>
      <c r="BX151" s="81">
        <v>2</v>
      </c>
      <c r="BY151" s="784">
        <f>(BT151*'8-Matrices'!$D$9)+('6a-EOCSCH_WtCalc'!BT151*'8-Matrices'!$F$12)</f>
        <v>945076.65</v>
      </c>
      <c r="BZ151" s="784">
        <f>(BU151*'8-Matrices'!$E$9)+('6a-EOCSCH_WtCalc'!BU151*'8-Matrices'!$F$12)</f>
        <v>0</v>
      </c>
      <c r="CA151" s="785">
        <f>(BV151*'8-Matrices'!$F$9)+('6a-EOCSCH_WtCalc'!BV151*'8-Matrices'!$F$12)</f>
        <v>0</v>
      </c>
      <c r="CC151" s="124">
        <v>2</v>
      </c>
      <c r="CD151" s="87" t="s">
        <v>79</v>
      </c>
      <c r="CE151" s="78">
        <v>4000</v>
      </c>
      <c r="CF151" s="78"/>
      <c r="CG151" s="78">
        <v>0</v>
      </c>
      <c r="CH151" s="52"/>
      <c r="CI151" s="81">
        <v>2</v>
      </c>
      <c r="CJ151" s="784">
        <f>(CE151*'8-Matrices'!$D$9)+('6a-EOCSCH_WtCalc'!CE151*'8-Matrices'!$F$12)</f>
        <v>878120</v>
      </c>
      <c r="CK151" s="784">
        <f>(CF151*'8-Matrices'!$E$9)+('6a-EOCSCH_WtCalc'!CF151*'8-Matrices'!$F$12)</f>
        <v>0</v>
      </c>
      <c r="CL151" s="785">
        <f>(CG151*'8-Matrices'!$F$9)+('6a-EOCSCH_WtCalc'!CG151*'8-Matrices'!$F$12)</f>
        <v>0</v>
      </c>
      <c r="CN151" s="124">
        <v>2</v>
      </c>
      <c r="CO151" s="87" t="s">
        <v>79</v>
      </c>
      <c r="CP151" s="78">
        <v>4415</v>
      </c>
      <c r="CQ151" s="78">
        <v>0</v>
      </c>
      <c r="CR151" s="78">
        <v>0</v>
      </c>
      <c r="CT151" s="81">
        <v>2</v>
      </c>
      <c r="CU151" s="784">
        <f>(CP151*'8-Matrices'!$D$9)+('6a-EOCSCH_WtCalc'!CP151*'8-Matrices'!$F$12)</f>
        <v>969224.95</v>
      </c>
      <c r="CV151" s="784">
        <f>(CQ151*'8-Matrices'!$E$9)+('6a-EOCSCH_WtCalc'!CQ151*'8-Matrices'!$F$12)</f>
        <v>0</v>
      </c>
      <c r="CW151" s="785">
        <f>(CR151*'8-Matrices'!$F$9)+('6a-EOCSCH_WtCalc'!CR151*'8-Matrices'!$F$12)</f>
        <v>0</v>
      </c>
      <c r="CY151" s="82">
        <v>878120</v>
      </c>
      <c r="CZ151" s="82">
        <v>0</v>
      </c>
      <c r="DA151" s="82">
        <v>0</v>
      </c>
      <c r="DC151" s="124">
        <v>2</v>
      </c>
      <c r="DD151" s="87" t="s">
        <v>79</v>
      </c>
      <c r="DE151" s="78">
        <v>4692</v>
      </c>
      <c r="DF151" s="78">
        <v>0</v>
      </c>
      <c r="DG151" s="78">
        <v>0</v>
      </c>
      <c r="DI151" s="81">
        <v>2</v>
      </c>
      <c r="DJ151" s="784">
        <f>(DE151*'8-Matrices'!$D$9)+('6a-EOCSCH_WtCalc'!DE151*'8-Matrices'!$F$12)</f>
        <v>1030034.7599999999</v>
      </c>
      <c r="DK151" s="784">
        <f>(DF151*'8-Matrices'!$E$9)+('6a-EOCSCH_WtCalc'!DF151*'8-Matrices'!$F$12)</f>
        <v>0</v>
      </c>
      <c r="DL151" s="785">
        <f>(DG151*'8-Matrices'!$F$9)+('6a-EOCSCH_WtCalc'!DG151*'8-Matrices'!$F$12)</f>
        <v>0</v>
      </c>
      <c r="DN151" s="124">
        <v>2</v>
      </c>
      <c r="DO151" s="87" t="s">
        <v>79</v>
      </c>
      <c r="DP151" s="78">
        <v>5168</v>
      </c>
      <c r="DQ151" s="78">
        <v>0</v>
      </c>
      <c r="DR151" s="78">
        <v>0</v>
      </c>
      <c r="DT151" s="81">
        <v>2</v>
      </c>
      <c r="DU151" s="784">
        <f>(DP151*'8-Matrices'!$D$9)+('6a-EOCSCH_WtCalc'!DP151*'8-Matrices'!$F$12)</f>
        <v>1134531.04</v>
      </c>
      <c r="DV151" s="784">
        <f>(DQ151*'8-Matrices'!$E$9)+('6a-EOCSCH_WtCalc'!DQ151*'8-Matrices'!$F$12)</f>
        <v>0</v>
      </c>
      <c r="DW151" s="785">
        <f>(DR151*'8-Matrices'!$F$9)+('6a-EOCSCH_WtCalc'!DR151*'8-Matrices'!$F$12)</f>
        <v>0</v>
      </c>
      <c r="DY151" s="124">
        <v>2</v>
      </c>
      <c r="DZ151" s="87" t="s">
        <v>79</v>
      </c>
      <c r="EA151" s="78">
        <f>'7a-EOCSCH_RawData'!$E$57</f>
        <v>5051</v>
      </c>
      <c r="EB151" s="78">
        <f>'7a-EOCSCH_RawData'!$F$57</f>
        <v>0</v>
      </c>
      <c r="EC151" s="78">
        <f>'7a-EOCSCH_RawData'!$G$57</f>
        <v>0</v>
      </c>
      <c r="EE151" s="81">
        <v>2</v>
      </c>
      <c r="EF151" s="784">
        <f>(EA151*'8-Matrices'!$D$9)+('6a-EOCSCH_WtCalc'!EA151*'8-Matrices'!$F$12)</f>
        <v>1108846.03</v>
      </c>
      <c r="EG151" s="784">
        <f>(EB151*'8-Matrices'!$E$9)+('6a-EOCSCH_WtCalc'!EB151*'8-Matrices'!$F$12)</f>
        <v>0</v>
      </c>
      <c r="EH151" s="785">
        <f>(EC151*'8-Matrices'!$F$9)+('6a-EOCSCH_WtCalc'!EC151*'8-Matrices'!$F$12)</f>
        <v>0</v>
      </c>
    </row>
    <row r="152" spans="1:138" x14ac:dyDescent="0.3">
      <c r="A152" s="1433"/>
      <c r="C152" s="75"/>
      <c r="D152" s="124">
        <v>3</v>
      </c>
      <c r="E152" s="87" t="s">
        <v>79</v>
      </c>
      <c r="F152" s="220">
        <v>5249</v>
      </c>
      <c r="G152" s="220">
        <v>0</v>
      </c>
      <c r="H152" s="221">
        <v>0</v>
      </c>
      <c r="I152" s="80"/>
      <c r="J152" s="81">
        <v>3</v>
      </c>
      <c r="K152" s="784">
        <f>(F152*'8-Matrices'!$D$10)+('6a-EOCSCH_WtCalc'!F152*'8-Matrices'!$F$12)</f>
        <v>1792481.01</v>
      </c>
      <c r="L152" s="784">
        <f>(G152*'8-Matrices'!$E$10)+('6a-EOCSCH_WtCalc'!G152*'8-Matrices'!$F$12)</f>
        <v>0</v>
      </c>
      <c r="M152" s="785">
        <f>(H152*'8-Matrices'!$F$10)+('6a-EOCSCH_WtCalc'!H152*'8-Matrices'!$F$12)</f>
        <v>0</v>
      </c>
      <c r="N152" s="75"/>
      <c r="O152" s="124">
        <v>3</v>
      </c>
      <c r="P152" s="87" t="s">
        <v>79</v>
      </c>
      <c r="Q152" s="78">
        <v>4729</v>
      </c>
      <c r="R152" s="78">
        <v>0</v>
      </c>
      <c r="S152" s="79">
        <v>0</v>
      </c>
      <c r="T152" s="80"/>
      <c r="U152" s="81">
        <v>3</v>
      </c>
      <c r="V152" s="784">
        <f>(Q152*'8-Matrices'!$D$10)+('6a-EOCSCH_WtCalc'!Q152*'8-Matrices'!$F$12)</f>
        <v>1614906.2100000002</v>
      </c>
      <c r="W152" s="784">
        <f>(R152*'8-Matrices'!$E$10)+('6a-EOCSCH_WtCalc'!R152*'8-Matrices'!$F$12)</f>
        <v>0</v>
      </c>
      <c r="X152" s="785">
        <f>(S152*'8-Matrices'!$F$10)+('6a-EOCSCH_WtCalc'!S152*'8-Matrices'!$F$12)</f>
        <v>0</v>
      </c>
      <c r="Y152" s="83"/>
      <c r="Z152" s="124">
        <v>3</v>
      </c>
      <c r="AA152" s="87" t="s">
        <v>79</v>
      </c>
      <c r="AB152" s="78">
        <v>4399.59</v>
      </c>
      <c r="AC152" s="78">
        <v>0</v>
      </c>
      <c r="AD152" s="79">
        <v>0</v>
      </c>
      <c r="AE152" s="83"/>
      <c r="AF152" s="81">
        <v>3</v>
      </c>
      <c r="AG152" s="784">
        <f>(AB152*'8-Matrices'!$D$10)+('6a-EOCSCH_WtCalc'!AB152*'8-Matrices'!$F$12)</f>
        <v>1502415.9891000001</v>
      </c>
      <c r="AH152" s="784">
        <f>(AC152*'8-Matrices'!$E$10)+('6a-EOCSCH_WtCalc'!AC152*'8-Matrices'!$F$12)</f>
        <v>0</v>
      </c>
      <c r="AI152" s="785">
        <f>(AD152*'8-Matrices'!$F$10)+('6a-EOCSCH_WtCalc'!AD152*'8-Matrices'!$F$12)</f>
        <v>0</v>
      </c>
      <c r="AK152" s="124">
        <v>3</v>
      </c>
      <c r="AL152" s="87" t="s">
        <v>79</v>
      </c>
      <c r="AM152" s="78">
        <v>5818</v>
      </c>
      <c r="AN152" s="78">
        <v>0</v>
      </c>
      <c r="AO152" s="79">
        <v>0</v>
      </c>
      <c r="AQ152" s="81">
        <v>3</v>
      </c>
      <c r="AR152" s="784">
        <f>(AM152*'8-Matrices'!$D$10)+('6a-EOCSCH_WtCalc'!AM152*'8-Matrices'!$F$12)</f>
        <v>1986788.82</v>
      </c>
      <c r="AS152" s="784">
        <f>(AN152*'8-Matrices'!$E$10)+('6a-EOCSCH_WtCalc'!AN152*'8-Matrices'!$F$12)</f>
        <v>0</v>
      </c>
      <c r="AT152" s="785">
        <f>(AO152*'8-Matrices'!$F$10)+('6a-EOCSCH_WtCalc'!AO152*'8-Matrices'!$F$12)</f>
        <v>0</v>
      </c>
      <c r="AV152" s="124">
        <v>3</v>
      </c>
      <c r="AW152" s="87" t="s">
        <v>79</v>
      </c>
      <c r="AX152" s="78">
        <v>6632</v>
      </c>
      <c r="AY152" s="78"/>
      <c r="AZ152" s="78">
        <v>0</v>
      </c>
      <c r="BB152" s="81">
        <v>3</v>
      </c>
      <c r="BC152" s="784">
        <f>(AX152*'8-Matrices'!$D$10)+('6a-EOCSCH_WtCalc'!AX152*'8-Matrices'!$F$12)</f>
        <v>2264761.6800000002</v>
      </c>
      <c r="BD152" s="784">
        <f>(AY152*'8-Matrices'!$E$10)+('6a-EOCSCH_WtCalc'!AY152*'8-Matrices'!$F$12)</f>
        <v>0</v>
      </c>
      <c r="BE152" s="785">
        <f>(AZ152*'8-Matrices'!$F$10)+('6a-EOCSCH_WtCalc'!AZ152*'8-Matrices'!$F$12)</f>
        <v>0</v>
      </c>
      <c r="BG152" s="124">
        <v>3</v>
      </c>
      <c r="BH152" s="87" t="s">
        <v>79</v>
      </c>
      <c r="BI152" s="78">
        <v>5888</v>
      </c>
      <c r="BJ152" s="78"/>
      <c r="BK152" s="78">
        <v>0</v>
      </c>
      <c r="BL152" s="52"/>
      <c r="BM152" s="81">
        <v>3</v>
      </c>
      <c r="BN152" s="784">
        <f>(BI152*'8-Matrices'!$D$10)+('6a-EOCSCH_WtCalc'!BI152*'8-Matrices'!$F$12)</f>
        <v>2010693.12</v>
      </c>
      <c r="BO152" s="784">
        <f>(BJ152*'8-Matrices'!$E$10)+('6a-EOCSCH_WtCalc'!BJ152*'8-Matrices'!$F$12)</f>
        <v>0</v>
      </c>
      <c r="BP152" s="785">
        <f>(BK152*'8-Matrices'!$F$10)+('6a-EOCSCH_WtCalc'!BK152*'8-Matrices'!$F$12)</f>
        <v>0</v>
      </c>
      <c r="BQ152" s="52"/>
      <c r="BR152" s="125">
        <v>3</v>
      </c>
      <c r="BS152" s="88" t="s">
        <v>79</v>
      </c>
      <c r="BT152" s="86">
        <v>5671</v>
      </c>
      <c r="BU152" s="86"/>
      <c r="BV152" s="86">
        <v>0</v>
      </c>
      <c r="BX152" s="81">
        <v>3</v>
      </c>
      <c r="BY152" s="784">
        <f>(BT152*'8-Matrices'!$D$10)+('6a-EOCSCH_WtCalc'!BT152*'8-Matrices'!$F$12)</f>
        <v>1936589.79</v>
      </c>
      <c r="BZ152" s="784">
        <f>(BU152*'8-Matrices'!$E$10)+('6a-EOCSCH_WtCalc'!BU152*'8-Matrices'!$F$12)</f>
        <v>0</v>
      </c>
      <c r="CA152" s="785">
        <f>(BV152*'8-Matrices'!$F$10)+('6a-EOCSCH_WtCalc'!BV152*'8-Matrices'!$F$12)</f>
        <v>0</v>
      </c>
      <c r="CC152" s="124">
        <v>3</v>
      </c>
      <c r="CD152" s="87" t="s">
        <v>79</v>
      </c>
      <c r="CE152" s="78">
        <v>4761</v>
      </c>
      <c r="CF152" s="78"/>
      <c r="CG152" s="78">
        <v>0</v>
      </c>
      <c r="CH152" s="52"/>
      <c r="CI152" s="81">
        <v>3</v>
      </c>
      <c r="CJ152" s="784">
        <f>(CE152*'8-Matrices'!$D$10)+('6a-EOCSCH_WtCalc'!CE152*'8-Matrices'!$F$12)</f>
        <v>1625833.89</v>
      </c>
      <c r="CK152" s="784">
        <f>(CF152*'8-Matrices'!$E$10)+('6a-EOCSCH_WtCalc'!CF152*'8-Matrices'!$F$12)</f>
        <v>0</v>
      </c>
      <c r="CL152" s="785">
        <f>(CG152*'8-Matrices'!$F$10)+('6a-EOCSCH_WtCalc'!CG152*'8-Matrices'!$F$12)</f>
        <v>0</v>
      </c>
      <c r="CN152" s="124">
        <v>3</v>
      </c>
      <c r="CO152" s="87" t="s">
        <v>79</v>
      </c>
      <c r="CP152" s="78">
        <v>3619</v>
      </c>
      <c r="CQ152" s="78">
        <v>0</v>
      </c>
      <c r="CR152" s="78">
        <v>0</v>
      </c>
      <c r="CT152" s="81">
        <v>3</v>
      </c>
      <c r="CU152" s="784">
        <f>(CP152*'8-Matrices'!$D$10)+('6a-EOCSCH_WtCalc'!CP152*'8-Matrices'!$F$12)</f>
        <v>1235852.31</v>
      </c>
      <c r="CV152" s="784">
        <f>(CQ152*'8-Matrices'!$E$10)+('6a-EOCSCH_WtCalc'!CQ152*'8-Matrices'!$F$12)</f>
        <v>0</v>
      </c>
      <c r="CW152" s="785">
        <f>(CR152*'8-Matrices'!$F$10)+('6a-EOCSCH_WtCalc'!CR152*'8-Matrices'!$F$12)</f>
        <v>0</v>
      </c>
      <c r="CY152" s="82">
        <v>1625834</v>
      </c>
      <c r="CZ152" s="82">
        <v>0</v>
      </c>
      <c r="DA152" s="82">
        <v>0</v>
      </c>
      <c r="DC152" s="124">
        <v>3</v>
      </c>
      <c r="DD152" s="87" t="s">
        <v>79</v>
      </c>
      <c r="DE152" s="78">
        <v>3777</v>
      </c>
      <c r="DF152" s="78">
        <v>0</v>
      </c>
      <c r="DG152" s="78">
        <v>0</v>
      </c>
      <c r="DI152" s="81">
        <v>3</v>
      </c>
      <c r="DJ152" s="784">
        <f>(DE152*'8-Matrices'!$D$10)+('6a-EOCSCH_WtCalc'!DE152*'8-Matrices'!$F$12)</f>
        <v>1289807.73</v>
      </c>
      <c r="DK152" s="784">
        <f>(DF152*'8-Matrices'!$E$10)+('6a-EOCSCH_WtCalc'!DF152*'8-Matrices'!$F$12)</f>
        <v>0</v>
      </c>
      <c r="DL152" s="785">
        <f>(DG152*'8-Matrices'!$F$10)+('6a-EOCSCH_WtCalc'!DG152*'8-Matrices'!$F$12)</f>
        <v>0</v>
      </c>
      <c r="DN152" s="124">
        <v>3</v>
      </c>
      <c r="DO152" s="87" t="s">
        <v>79</v>
      </c>
      <c r="DP152" s="78">
        <v>3956</v>
      </c>
      <c r="DQ152" s="78">
        <v>0</v>
      </c>
      <c r="DR152" s="78">
        <v>0</v>
      </c>
      <c r="DT152" s="81">
        <v>3</v>
      </c>
      <c r="DU152" s="784">
        <f>(DP152*'8-Matrices'!$D$10)+('6a-EOCSCH_WtCalc'!DP152*'8-Matrices'!$F$12)</f>
        <v>1350934.4400000002</v>
      </c>
      <c r="DV152" s="784">
        <f>(DQ152*'8-Matrices'!$E$10)+('6a-EOCSCH_WtCalc'!DQ152*'8-Matrices'!$F$12)</f>
        <v>0</v>
      </c>
      <c r="DW152" s="785">
        <f>(DR152*'8-Matrices'!$F$10)+('6a-EOCSCH_WtCalc'!DR152*'8-Matrices'!$F$12)</f>
        <v>0</v>
      </c>
      <c r="DY152" s="124">
        <v>3</v>
      </c>
      <c r="DZ152" s="87" t="s">
        <v>79</v>
      </c>
      <c r="EA152" s="78">
        <f>'7a-EOCSCH_RawData'!$E$58</f>
        <v>4512</v>
      </c>
      <c r="EB152" s="78">
        <f>'7a-EOCSCH_RawData'!$F$58</f>
        <v>0</v>
      </c>
      <c r="EC152" s="78">
        <f>'7a-EOCSCH_RawData'!$G$58</f>
        <v>0</v>
      </c>
      <c r="EE152" s="81">
        <v>3</v>
      </c>
      <c r="EF152" s="784">
        <f>(EA152*'8-Matrices'!$D$10)+('6a-EOCSCH_WtCalc'!EA152*'8-Matrices'!$F$12)</f>
        <v>1540802.8800000001</v>
      </c>
      <c r="EG152" s="784">
        <f>(EB152*'8-Matrices'!$E$10)+('6a-EOCSCH_WtCalc'!EB152*'8-Matrices'!$F$12)</f>
        <v>0</v>
      </c>
      <c r="EH152" s="785">
        <f>(EC152*'8-Matrices'!$F$10)+('6a-EOCSCH_WtCalc'!EC152*'8-Matrices'!$F$12)</f>
        <v>0</v>
      </c>
    </row>
    <row r="153" spans="1:138" x14ac:dyDescent="0.3">
      <c r="A153" s="1433"/>
      <c r="C153" s="89"/>
      <c r="D153" s="1384" t="s">
        <v>50</v>
      </c>
      <c r="E153" s="1385"/>
      <c r="F153" s="90">
        <f>F152+F151+F150</f>
        <v>47443.006399999998</v>
      </c>
      <c r="G153" s="90">
        <f>G152+G151+G150</f>
        <v>0</v>
      </c>
      <c r="H153" s="91">
        <f>H152+H151+H150</f>
        <v>0</v>
      </c>
      <c r="I153" s="92"/>
      <c r="J153" s="93" t="s">
        <v>50</v>
      </c>
      <c r="K153" s="784">
        <f>K150+K151+K152</f>
        <v>8612649.273488</v>
      </c>
      <c r="L153" s="784">
        <f>L150+L151+L152</f>
        <v>0</v>
      </c>
      <c r="M153" s="785">
        <f>M150+M151+M152</f>
        <v>0</v>
      </c>
      <c r="N153" s="89"/>
      <c r="O153" s="1384" t="s">
        <v>50</v>
      </c>
      <c r="P153" s="1385"/>
      <c r="Q153" s="90">
        <f>Q152+Q151+Q150</f>
        <v>45892.999000000003</v>
      </c>
      <c r="R153" s="90">
        <f>R152+R151+R150</f>
        <v>0</v>
      </c>
      <c r="S153" s="91">
        <f>S152+S151+S150</f>
        <v>0</v>
      </c>
      <c r="T153" s="92"/>
      <c r="U153" s="93" t="s">
        <v>50</v>
      </c>
      <c r="V153" s="784">
        <f>V150+V151+V152</f>
        <v>8276398.0763300005</v>
      </c>
      <c r="W153" s="784">
        <f>W150+W151+W152</f>
        <v>0</v>
      </c>
      <c r="X153" s="785">
        <f>X150+X151+X152</f>
        <v>0</v>
      </c>
      <c r="Y153" s="83"/>
      <c r="Z153" s="1384" t="s">
        <v>50</v>
      </c>
      <c r="AA153" s="1385"/>
      <c r="AB153" s="90">
        <v>45958.593800000002</v>
      </c>
      <c r="AC153" s="90">
        <v>0</v>
      </c>
      <c r="AD153" s="91">
        <v>0</v>
      </c>
      <c r="AE153" s="83"/>
      <c r="AF153" s="93" t="s">
        <v>50</v>
      </c>
      <c r="AG153" s="784">
        <f>AG150+AG151+AG152</f>
        <v>8237648.5230459999</v>
      </c>
      <c r="AH153" s="784">
        <f>AH150+AH151+AH152</f>
        <v>0</v>
      </c>
      <c r="AI153" s="785">
        <f>AI150+AI151+AI152</f>
        <v>0</v>
      </c>
      <c r="AK153" s="1384" t="s">
        <v>50</v>
      </c>
      <c r="AL153" s="1385"/>
      <c r="AM153" s="90">
        <f>AM152+AM151+AM150</f>
        <v>46627</v>
      </c>
      <c r="AN153" s="90">
        <v>0</v>
      </c>
      <c r="AO153" s="91">
        <v>0</v>
      </c>
      <c r="AQ153" s="93" t="s">
        <v>50</v>
      </c>
      <c r="AR153" s="784">
        <f>AR150+AR151+AR152</f>
        <v>8596625.8300000001</v>
      </c>
      <c r="AS153" s="784">
        <f>AS150+AS151+AS152</f>
        <v>0</v>
      </c>
      <c r="AT153" s="785">
        <f>AT150+AT151+AT152</f>
        <v>0</v>
      </c>
      <c r="AV153" s="1384" t="s">
        <v>50</v>
      </c>
      <c r="AW153" s="1385"/>
      <c r="AX153" s="90">
        <f>AX152+AX151+AX150</f>
        <v>46231</v>
      </c>
      <c r="AY153" s="90">
        <f>AY152+AY151+AY150</f>
        <v>0</v>
      </c>
      <c r="AZ153" s="91">
        <f>AZ152+AZ151+AZ150</f>
        <v>0</v>
      </c>
      <c r="BB153" s="93" t="s">
        <v>50</v>
      </c>
      <c r="BC153" s="784">
        <f>BC150+BC151+BC152</f>
        <v>8658757.5500000007</v>
      </c>
      <c r="BD153" s="784">
        <f>BD150+BD151+BD152</f>
        <v>0</v>
      </c>
      <c r="BE153" s="785">
        <f>BE150+BE151+BE152</f>
        <v>0</v>
      </c>
      <c r="BG153" s="1384" t="s">
        <v>50</v>
      </c>
      <c r="BH153" s="1385"/>
      <c r="BI153" s="90">
        <f>BI152+BI151+BI150</f>
        <v>44529</v>
      </c>
      <c r="BJ153" s="90">
        <f>BJ152+BJ151+BJ150</f>
        <v>0</v>
      </c>
      <c r="BK153" s="91">
        <f>BK152+BK151+BK150</f>
        <v>0</v>
      </c>
      <c r="BL153" s="52"/>
      <c r="BM153" s="93" t="s">
        <v>50</v>
      </c>
      <c r="BN153" s="784">
        <f>BN150+BN151+BN152</f>
        <v>8242061.8900000006</v>
      </c>
      <c r="BO153" s="784">
        <f>BO150+BO151+BO152</f>
        <v>0</v>
      </c>
      <c r="BP153" s="785">
        <f>BP150+BP151+BP152</f>
        <v>0</v>
      </c>
      <c r="BQ153" s="52"/>
      <c r="BR153" s="1444" t="s">
        <v>50</v>
      </c>
      <c r="BS153" s="1445"/>
      <c r="BT153" s="94">
        <v>43069.001900000003</v>
      </c>
      <c r="BU153" s="94">
        <v>0</v>
      </c>
      <c r="BV153" s="95">
        <v>0</v>
      </c>
      <c r="BX153" s="93" t="s">
        <v>50</v>
      </c>
      <c r="BY153" s="784">
        <f>BY150+BY151+BY152</f>
        <v>7967068.0419730013</v>
      </c>
      <c r="BZ153" s="784">
        <f>BZ150+BZ151+BZ152</f>
        <v>0</v>
      </c>
      <c r="CA153" s="785">
        <f>CA150+CA151+CA152</f>
        <v>0</v>
      </c>
      <c r="CC153" s="1384" t="s">
        <v>50</v>
      </c>
      <c r="CD153" s="1385"/>
      <c r="CE153" s="90">
        <v>36259.000100000005</v>
      </c>
      <c r="CF153" s="90">
        <v>0</v>
      </c>
      <c r="CG153" s="91">
        <v>0</v>
      </c>
      <c r="CH153" s="52"/>
      <c r="CI153" s="93" t="s">
        <v>50</v>
      </c>
      <c r="CJ153" s="784">
        <f>CJ150+CJ151+CJ152</f>
        <v>6729571.5653670002</v>
      </c>
      <c r="CK153" s="784">
        <f>CK150+CK151+CK152</f>
        <v>0</v>
      </c>
      <c r="CL153" s="785">
        <f>CL150+CL151+CL152</f>
        <v>0</v>
      </c>
      <c r="CN153" s="1384" t="s">
        <v>50</v>
      </c>
      <c r="CO153" s="1385"/>
      <c r="CP153" s="90">
        <f>SUM(CP150:CP152)</f>
        <v>32009</v>
      </c>
      <c r="CQ153" s="90">
        <f>SUM(CQ150:CQ152)</f>
        <v>0</v>
      </c>
      <c r="CR153" s="91">
        <f>SUM(CR150:CR152)</f>
        <v>0</v>
      </c>
      <c r="CT153" s="93" t="s">
        <v>50</v>
      </c>
      <c r="CU153" s="784">
        <f>CU150+CU151+CU152</f>
        <v>5889315.5099999998</v>
      </c>
      <c r="CV153" s="784">
        <f>CV150+CV151+CV152</f>
        <v>0</v>
      </c>
      <c r="CW153" s="785">
        <f>CW150+CW151+CW152</f>
        <v>0</v>
      </c>
      <c r="CY153" s="82">
        <v>6729572</v>
      </c>
      <c r="CZ153" s="82">
        <v>0</v>
      </c>
      <c r="DA153" s="82">
        <v>0</v>
      </c>
      <c r="DC153" s="1384" t="s">
        <v>50</v>
      </c>
      <c r="DD153" s="1385"/>
      <c r="DE153" s="90">
        <f>SUM(DE150:DE152)</f>
        <v>33437.998</v>
      </c>
      <c r="DF153" s="90">
        <f>SUM(DF150:DF152)</f>
        <v>0</v>
      </c>
      <c r="DG153" s="91">
        <f>SUM(DG150:DG152)</f>
        <v>0</v>
      </c>
      <c r="DI153" s="93" t="s">
        <v>50</v>
      </c>
      <c r="DJ153" s="784">
        <f>DJ150+DJ151+DJ152</f>
        <v>6156828.4126600008</v>
      </c>
      <c r="DK153" s="784">
        <f>DK150+DK151+DK152</f>
        <v>0</v>
      </c>
      <c r="DL153" s="785">
        <f>DL150+DL151+DL152</f>
        <v>0</v>
      </c>
      <c r="DN153" s="1384" t="s">
        <v>50</v>
      </c>
      <c r="DO153" s="1385"/>
      <c r="DP153" s="90">
        <v>32983</v>
      </c>
      <c r="DQ153" s="90">
        <v>0</v>
      </c>
      <c r="DR153" s="91">
        <v>0</v>
      </c>
      <c r="DT153" s="93" t="s">
        <v>50</v>
      </c>
      <c r="DU153" s="784">
        <f>DU150+DU151+DU152</f>
        <v>6151878.0100000007</v>
      </c>
      <c r="DV153" s="784">
        <f>DV150+DV151+DV152</f>
        <v>0</v>
      </c>
      <c r="DW153" s="785">
        <f>DW150+DW151+DW152</f>
        <v>0</v>
      </c>
      <c r="DY153" s="1384" t="s">
        <v>50</v>
      </c>
      <c r="DZ153" s="1385"/>
      <c r="EA153" s="90">
        <f>SUM(EA150:EA152)</f>
        <v>35119</v>
      </c>
      <c r="EB153" s="90">
        <f>SUM(EB150:EB152)</f>
        <v>0</v>
      </c>
      <c r="EC153" s="91">
        <f>SUM(EC150:EC152)</f>
        <v>0</v>
      </c>
      <c r="EE153" s="93" t="s">
        <v>50</v>
      </c>
      <c r="EF153" s="784">
        <f>EF150+EF151+EF152</f>
        <v>6576839.4299999997</v>
      </c>
      <c r="EG153" s="784">
        <f>EG150+EG151+EG152</f>
        <v>0</v>
      </c>
      <c r="EH153" s="785">
        <f>EH150+EH151+EH152</f>
        <v>0</v>
      </c>
    </row>
    <row r="154" spans="1:138" ht="15" customHeight="1" thickBot="1" x14ac:dyDescent="0.35">
      <c r="A154" s="1434"/>
      <c r="C154" s="89"/>
      <c r="D154" s="96"/>
      <c r="E154" s="97"/>
      <c r="F154" s="98" t="s">
        <v>80</v>
      </c>
      <c r="G154" s="98"/>
      <c r="H154" s="99">
        <f>SUM(F153:H153)</f>
        <v>47443.006399999998</v>
      </c>
      <c r="I154" s="100"/>
      <c r="J154" s="793"/>
      <c r="K154" s="794" t="s">
        <v>81</v>
      </c>
      <c r="L154" s="786"/>
      <c r="M154" s="787">
        <f>SUM(K153:M153)</f>
        <v>8612649.273488</v>
      </c>
      <c r="N154" s="89"/>
      <c r="O154" s="96"/>
      <c r="P154" s="97"/>
      <c r="Q154" s="98" t="s">
        <v>80</v>
      </c>
      <c r="R154" s="98"/>
      <c r="S154" s="99">
        <f>SUM(Q153:S153)</f>
        <v>45892.999000000003</v>
      </c>
      <c r="T154" s="100"/>
      <c r="U154" s="793"/>
      <c r="V154" s="794" t="s">
        <v>81</v>
      </c>
      <c r="W154" s="786"/>
      <c r="X154" s="787">
        <f>SUM(V153:X153)</f>
        <v>8276398.0763300005</v>
      </c>
      <c r="Y154" s="101"/>
      <c r="Z154" s="96"/>
      <c r="AA154" s="97"/>
      <c r="AB154" s="98" t="s">
        <v>80</v>
      </c>
      <c r="AC154" s="98"/>
      <c r="AD154" s="99">
        <v>45958.593800000002</v>
      </c>
      <c r="AE154" s="101"/>
      <c r="AF154" s="793"/>
      <c r="AG154" s="794" t="s">
        <v>81</v>
      </c>
      <c r="AH154" s="786"/>
      <c r="AI154" s="787">
        <f>SUM(AG153:AI153)</f>
        <v>8237648.5230459999</v>
      </c>
      <c r="AK154" s="96"/>
      <c r="AL154" s="97"/>
      <c r="AM154" s="98" t="s">
        <v>80</v>
      </c>
      <c r="AN154" s="98"/>
      <c r="AO154" s="99">
        <f>SUM(AM153:AO153)</f>
        <v>46627</v>
      </c>
      <c r="AQ154" s="793"/>
      <c r="AR154" s="794" t="s">
        <v>81</v>
      </c>
      <c r="AS154" s="786"/>
      <c r="AT154" s="787">
        <f>SUM(AR153:AT153)</f>
        <v>8596625.8300000001</v>
      </c>
      <c r="AV154" s="96"/>
      <c r="AW154" s="97"/>
      <c r="AX154" s="98" t="s">
        <v>80</v>
      </c>
      <c r="AY154" s="98"/>
      <c r="AZ154" s="99">
        <f>SUM(AX153:AZ153)</f>
        <v>46231</v>
      </c>
      <c r="BB154" s="793"/>
      <c r="BC154" s="794" t="s">
        <v>81</v>
      </c>
      <c r="BD154" s="786"/>
      <c r="BE154" s="787">
        <f>SUM(BC153:BE153)</f>
        <v>8658757.5500000007</v>
      </c>
      <c r="BG154" s="96"/>
      <c r="BH154" s="97"/>
      <c r="BI154" s="98" t="s">
        <v>80</v>
      </c>
      <c r="BJ154" s="98"/>
      <c r="BK154" s="99">
        <f>SUM(BI153:BK153)</f>
        <v>44529</v>
      </c>
      <c r="BL154" s="52"/>
      <c r="BM154" s="793"/>
      <c r="BN154" s="794" t="s">
        <v>81</v>
      </c>
      <c r="BO154" s="786"/>
      <c r="BP154" s="787">
        <f>SUM(BN153:BP153)</f>
        <v>8242061.8900000006</v>
      </c>
      <c r="BQ154" s="52"/>
      <c r="BR154" s="102"/>
      <c r="BS154" s="103"/>
      <c r="BT154" s="104" t="s">
        <v>80</v>
      </c>
      <c r="BU154" s="104"/>
      <c r="BV154" s="105">
        <v>43069.001900000003</v>
      </c>
      <c r="BX154" s="793"/>
      <c r="BY154" s="794" t="s">
        <v>81</v>
      </c>
      <c r="BZ154" s="786"/>
      <c r="CA154" s="787">
        <f>SUM(BY153:CA153)</f>
        <v>7967068.0419730013</v>
      </c>
      <c r="CC154" s="96"/>
      <c r="CD154" s="97"/>
      <c r="CE154" s="98" t="s">
        <v>80</v>
      </c>
      <c r="CF154" s="98"/>
      <c r="CG154" s="99">
        <v>36259.000100000005</v>
      </c>
      <c r="CH154" s="52"/>
      <c r="CI154" s="793"/>
      <c r="CJ154" s="794" t="s">
        <v>81</v>
      </c>
      <c r="CK154" s="786"/>
      <c r="CL154" s="787">
        <f>SUM(CJ153:CL153)</f>
        <v>6729571.5653670002</v>
      </c>
      <c r="CN154" s="96"/>
      <c r="CO154" s="97"/>
      <c r="CP154" s="98" t="s">
        <v>80</v>
      </c>
      <c r="CQ154" s="98"/>
      <c r="CR154" s="99">
        <f>SUM(CP153:CR153)</f>
        <v>32009</v>
      </c>
      <c r="CT154" s="793"/>
      <c r="CU154" s="794" t="s">
        <v>81</v>
      </c>
      <c r="CV154" s="786"/>
      <c r="CW154" s="787">
        <f>SUM(CU153:CW153)</f>
        <v>5889315.5099999998</v>
      </c>
      <c r="CY154" s="82" t="s">
        <v>81</v>
      </c>
      <c r="CZ154" s="82"/>
      <c r="DA154" s="82">
        <v>6729572</v>
      </c>
      <c r="DC154" s="96"/>
      <c r="DD154" s="97"/>
      <c r="DE154" s="98" t="s">
        <v>80</v>
      </c>
      <c r="DF154" s="98"/>
      <c r="DG154" s="99">
        <f>SUM(DE153:DG153)</f>
        <v>33437.998</v>
      </c>
      <c r="DI154" s="793"/>
      <c r="DJ154" s="794" t="s">
        <v>81</v>
      </c>
      <c r="DK154" s="786"/>
      <c r="DL154" s="787">
        <f>SUM(DJ153:DL153)</f>
        <v>6156828.4126600008</v>
      </c>
      <c r="DN154" s="96"/>
      <c r="DO154" s="97"/>
      <c r="DP154" s="98" t="s">
        <v>80</v>
      </c>
      <c r="DQ154" s="98"/>
      <c r="DR154" s="99">
        <v>32983</v>
      </c>
      <c r="DT154" s="793"/>
      <c r="DU154" s="794" t="s">
        <v>81</v>
      </c>
      <c r="DV154" s="786"/>
      <c r="DW154" s="787">
        <f>SUM(DU153:DW153)</f>
        <v>6151878.0100000007</v>
      </c>
      <c r="DY154" s="96"/>
      <c r="DZ154" s="97"/>
      <c r="EA154" s="98" t="s">
        <v>80</v>
      </c>
      <c r="EB154" s="98"/>
      <c r="EC154" s="99">
        <f>SUM(EA153:EC153)</f>
        <v>35119</v>
      </c>
      <c r="EE154" s="793"/>
      <c r="EF154" s="794" t="s">
        <v>81</v>
      </c>
      <c r="EG154" s="786"/>
      <c r="EH154" s="787">
        <f>SUM(EF153:EH153)</f>
        <v>6576839.4299999997</v>
      </c>
    </row>
    <row r="155" spans="1:138" ht="16.5" thickBot="1" x14ac:dyDescent="0.35">
      <c r="H155" s="89"/>
      <c r="J155" s="106"/>
      <c r="K155" s="106"/>
      <c r="L155" s="106"/>
      <c r="M155" s="106"/>
      <c r="S155" s="89"/>
      <c r="U155" s="106"/>
      <c r="V155" s="106"/>
      <c r="W155" s="106"/>
      <c r="X155" s="106"/>
      <c r="Y155" s="106"/>
      <c r="AD155" s="89"/>
      <c r="AE155" s="106"/>
      <c r="AF155" s="106"/>
      <c r="AG155" s="106"/>
      <c r="AH155" s="106"/>
      <c r="AI155" s="106"/>
      <c r="AO155" s="89"/>
      <c r="AQ155" s="106"/>
      <c r="AR155" s="106"/>
      <c r="AS155" s="106"/>
      <c r="AT155" s="106"/>
      <c r="AZ155" s="89"/>
      <c r="BB155" s="106"/>
      <c r="BC155" s="106"/>
      <c r="BD155" s="106"/>
      <c r="BE155" s="106"/>
      <c r="BK155" s="89"/>
      <c r="BL155" s="52"/>
      <c r="BM155" s="106"/>
      <c r="BN155" s="106"/>
      <c r="BO155" s="106"/>
      <c r="BP155" s="106"/>
      <c r="BQ155" s="52"/>
      <c r="BV155" s="136"/>
      <c r="BX155" s="106"/>
      <c r="BY155" s="106"/>
      <c r="BZ155" s="106"/>
      <c r="CA155" s="106"/>
      <c r="CG155" s="89"/>
      <c r="CH155" s="52"/>
      <c r="CI155" s="106"/>
      <c r="CJ155" s="106"/>
      <c r="CK155" s="106"/>
      <c r="CL155" s="106"/>
      <c r="CR155" s="89"/>
      <c r="CT155" s="106"/>
      <c r="CU155" s="106"/>
      <c r="CV155" s="106"/>
      <c r="CW155" s="106"/>
      <c r="CY155" s="109"/>
      <c r="CZ155" s="109"/>
      <c r="DA155" s="109"/>
      <c r="DG155" s="89"/>
      <c r="DI155" s="106"/>
      <c r="DJ155" s="106"/>
      <c r="DK155" s="106"/>
      <c r="DL155" s="106"/>
      <c r="DR155" s="89"/>
      <c r="DT155" s="106"/>
      <c r="DU155" s="106"/>
      <c r="DV155" s="106"/>
      <c r="DW155" s="106"/>
      <c r="EC155" s="89"/>
      <c r="EE155" s="106"/>
      <c r="EF155" s="106"/>
      <c r="EG155" s="106"/>
      <c r="EH155" s="106"/>
    </row>
    <row r="156" spans="1:138" ht="15.75" customHeight="1" x14ac:dyDescent="0.3">
      <c r="A156" s="1432" t="s">
        <v>99</v>
      </c>
      <c r="C156" s="57"/>
      <c r="D156" s="110" t="s">
        <v>74</v>
      </c>
      <c r="E156" s="111"/>
      <c r="F156" s="1378" t="s">
        <v>75</v>
      </c>
      <c r="G156" s="1379"/>
      <c r="H156" s="1380"/>
      <c r="I156" s="60"/>
      <c r="J156" s="788"/>
      <c r="K156" s="1381" t="s">
        <v>75</v>
      </c>
      <c r="L156" s="1382"/>
      <c r="M156" s="1383"/>
      <c r="N156" s="57"/>
      <c r="O156" s="110" t="s">
        <v>74</v>
      </c>
      <c r="P156" s="111"/>
      <c r="Q156" s="1378" t="s">
        <v>75</v>
      </c>
      <c r="R156" s="1379"/>
      <c r="S156" s="1380"/>
      <c r="T156" s="60"/>
      <c r="U156" s="788"/>
      <c r="V156" s="1381" t="s">
        <v>75</v>
      </c>
      <c r="W156" s="1382"/>
      <c r="X156" s="1383"/>
      <c r="Y156" s="61"/>
      <c r="Z156" s="1386" t="s">
        <v>74</v>
      </c>
      <c r="AA156" s="1387"/>
      <c r="AB156" s="1378" t="s">
        <v>75</v>
      </c>
      <c r="AC156" s="1379"/>
      <c r="AD156" s="1380"/>
      <c r="AE156" s="61"/>
      <c r="AF156" s="788"/>
      <c r="AG156" s="1381" t="s">
        <v>75</v>
      </c>
      <c r="AH156" s="1382"/>
      <c r="AI156" s="1383"/>
      <c r="AK156" s="110" t="s">
        <v>74</v>
      </c>
      <c r="AL156" s="111"/>
      <c r="AM156" s="1378" t="s">
        <v>75</v>
      </c>
      <c r="AN156" s="1379"/>
      <c r="AO156" s="1380"/>
      <c r="AQ156" s="788"/>
      <c r="AR156" s="1381" t="s">
        <v>75</v>
      </c>
      <c r="AS156" s="1382"/>
      <c r="AT156" s="1383"/>
      <c r="AV156" s="110" t="s">
        <v>74</v>
      </c>
      <c r="AW156" s="111"/>
      <c r="AX156" s="1378" t="s">
        <v>75</v>
      </c>
      <c r="AY156" s="1379"/>
      <c r="AZ156" s="1380"/>
      <c r="BB156" s="788"/>
      <c r="BC156" s="1381" t="s">
        <v>75</v>
      </c>
      <c r="BD156" s="1382"/>
      <c r="BE156" s="1383"/>
      <c r="BG156" s="110" t="s">
        <v>74</v>
      </c>
      <c r="BH156" s="111"/>
      <c r="BI156" s="1378" t="s">
        <v>75</v>
      </c>
      <c r="BJ156" s="1379"/>
      <c r="BK156" s="1380"/>
      <c r="BL156" s="52"/>
      <c r="BM156" s="788"/>
      <c r="BN156" s="1381" t="s">
        <v>75</v>
      </c>
      <c r="BO156" s="1382"/>
      <c r="BP156" s="1383"/>
      <c r="BQ156" s="52"/>
      <c r="BR156" s="1446" t="s">
        <v>74</v>
      </c>
      <c r="BS156" s="1447"/>
      <c r="BT156" s="1441" t="s">
        <v>75</v>
      </c>
      <c r="BU156" s="1442"/>
      <c r="BV156" s="1443"/>
      <c r="BX156" s="788"/>
      <c r="BY156" s="1381" t="s">
        <v>75</v>
      </c>
      <c r="BZ156" s="1382"/>
      <c r="CA156" s="1383"/>
      <c r="CC156" s="58" t="s">
        <v>74</v>
      </c>
      <c r="CD156" s="111"/>
      <c r="CE156" s="1378" t="s">
        <v>75</v>
      </c>
      <c r="CF156" s="1379"/>
      <c r="CG156" s="1380"/>
      <c r="CH156" s="52"/>
      <c r="CI156" s="788"/>
      <c r="CJ156" s="1381" t="s">
        <v>75</v>
      </c>
      <c r="CK156" s="1382"/>
      <c r="CL156" s="1383"/>
      <c r="CN156" s="58" t="s">
        <v>74</v>
      </c>
      <c r="CO156" s="111"/>
      <c r="CP156" s="1378" t="s">
        <v>75</v>
      </c>
      <c r="CQ156" s="1379"/>
      <c r="CR156" s="1380"/>
      <c r="CT156" s="788"/>
      <c r="CU156" s="1381" t="s">
        <v>75</v>
      </c>
      <c r="CV156" s="1382"/>
      <c r="CW156" s="1383"/>
      <c r="CY156" s="82" t="s">
        <v>75</v>
      </c>
      <c r="CZ156" s="82"/>
      <c r="DA156" s="82"/>
      <c r="DC156" s="58" t="s">
        <v>74</v>
      </c>
      <c r="DD156" s="111"/>
      <c r="DE156" s="1378" t="s">
        <v>75</v>
      </c>
      <c r="DF156" s="1379"/>
      <c r="DG156" s="1380"/>
      <c r="DI156" s="788"/>
      <c r="DJ156" s="1381" t="s">
        <v>75</v>
      </c>
      <c r="DK156" s="1382"/>
      <c r="DL156" s="1383"/>
      <c r="DN156" s="58" t="s">
        <v>74</v>
      </c>
      <c r="DO156" s="111"/>
      <c r="DP156" s="1378" t="s">
        <v>75</v>
      </c>
      <c r="DQ156" s="1379"/>
      <c r="DR156" s="1380"/>
      <c r="DT156" s="788"/>
      <c r="DU156" s="1381" t="s">
        <v>75</v>
      </c>
      <c r="DV156" s="1382"/>
      <c r="DW156" s="1383"/>
      <c r="DY156" s="58" t="s">
        <v>74</v>
      </c>
      <c r="DZ156" s="111"/>
      <c r="EA156" s="1378" t="s">
        <v>75</v>
      </c>
      <c r="EB156" s="1379"/>
      <c r="EC156" s="1380"/>
      <c r="EE156" s="788"/>
      <c r="EF156" s="1381" t="s">
        <v>75</v>
      </c>
      <c r="EG156" s="1382"/>
      <c r="EH156" s="1383"/>
    </row>
    <row r="157" spans="1:138" x14ac:dyDescent="0.3">
      <c r="A157" s="1433"/>
      <c r="C157" s="64"/>
      <c r="D157" s="114" t="s">
        <v>74</v>
      </c>
      <c r="E157" s="115"/>
      <c r="F157" s="118" t="s">
        <v>76</v>
      </c>
      <c r="G157" s="119" t="s">
        <v>77</v>
      </c>
      <c r="H157" s="120" t="s">
        <v>78</v>
      </c>
      <c r="I157" s="61"/>
      <c r="J157" s="789" t="s">
        <v>74</v>
      </c>
      <c r="K157" s="790" t="s">
        <v>76</v>
      </c>
      <c r="L157" s="791" t="s">
        <v>77</v>
      </c>
      <c r="M157" s="792" t="s">
        <v>78</v>
      </c>
      <c r="N157" s="64"/>
      <c r="O157" s="114" t="s">
        <v>74</v>
      </c>
      <c r="P157" s="115"/>
      <c r="Q157" s="118" t="s">
        <v>76</v>
      </c>
      <c r="R157" s="119" t="s">
        <v>77</v>
      </c>
      <c r="S157" s="120" t="s">
        <v>78</v>
      </c>
      <c r="T157" s="61"/>
      <c r="U157" s="789" t="s">
        <v>74</v>
      </c>
      <c r="V157" s="790" t="s">
        <v>76</v>
      </c>
      <c r="W157" s="791" t="s">
        <v>77</v>
      </c>
      <c r="X157" s="792" t="s">
        <v>78</v>
      </c>
      <c r="Y157" s="61"/>
      <c r="Z157" s="1388" t="s">
        <v>74</v>
      </c>
      <c r="AA157" s="1389"/>
      <c r="AB157" s="118" t="s">
        <v>76</v>
      </c>
      <c r="AC157" s="119" t="s">
        <v>77</v>
      </c>
      <c r="AD157" s="120" t="s">
        <v>78</v>
      </c>
      <c r="AE157" s="61"/>
      <c r="AF157" s="789" t="s">
        <v>74</v>
      </c>
      <c r="AG157" s="790" t="s">
        <v>76</v>
      </c>
      <c r="AH157" s="791" t="s">
        <v>77</v>
      </c>
      <c r="AI157" s="792" t="s">
        <v>78</v>
      </c>
      <c r="AK157" s="114" t="s">
        <v>74</v>
      </c>
      <c r="AL157" s="115"/>
      <c r="AM157" s="118" t="s">
        <v>76</v>
      </c>
      <c r="AN157" s="119" t="s">
        <v>77</v>
      </c>
      <c r="AO157" s="120" t="s">
        <v>78</v>
      </c>
      <c r="AQ157" s="789" t="s">
        <v>74</v>
      </c>
      <c r="AR157" s="790" t="s">
        <v>76</v>
      </c>
      <c r="AS157" s="791" t="s">
        <v>77</v>
      </c>
      <c r="AT157" s="792" t="s">
        <v>78</v>
      </c>
      <c r="AV157" s="114" t="s">
        <v>74</v>
      </c>
      <c r="AW157" s="115"/>
      <c r="AX157" s="118" t="s">
        <v>76</v>
      </c>
      <c r="AY157" s="119" t="s">
        <v>77</v>
      </c>
      <c r="AZ157" s="120" t="s">
        <v>78</v>
      </c>
      <c r="BB157" s="789" t="s">
        <v>74</v>
      </c>
      <c r="BC157" s="790" t="s">
        <v>76</v>
      </c>
      <c r="BD157" s="791" t="s">
        <v>77</v>
      </c>
      <c r="BE157" s="792" t="s">
        <v>78</v>
      </c>
      <c r="BG157" s="114" t="s">
        <v>74</v>
      </c>
      <c r="BH157" s="115"/>
      <c r="BI157" s="118" t="s">
        <v>76</v>
      </c>
      <c r="BJ157" s="119" t="s">
        <v>77</v>
      </c>
      <c r="BK157" s="120" t="s">
        <v>78</v>
      </c>
      <c r="BL157" s="52"/>
      <c r="BM157" s="789" t="s">
        <v>74</v>
      </c>
      <c r="BN157" s="790" t="s">
        <v>76</v>
      </c>
      <c r="BO157" s="791" t="s">
        <v>77</v>
      </c>
      <c r="BP157" s="792" t="s">
        <v>78</v>
      </c>
      <c r="BQ157" s="52"/>
      <c r="BR157" s="1448" t="s">
        <v>74</v>
      </c>
      <c r="BS157" s="1449"/>
      <c r="BT157" s="121" t="s">
        <v>76</v>
      </c>
      <c r="BU157" s="122" t="s">
        <v>77</v>
      </c>
      <c r="BV157" s="123" t="s">
        <v>78</v>
      </c>
      <c r="BX157" s="789" t="s">
        <v>74</v>
      </c>
      <c r="BY157" s="790" t="s">
        <v>76</v>
      </c>
      <c r="BZ157" s="791" t="s">
        <v>77</v>
      </c>
      <c r="CA157" s="792" t="s">
        <v>78</v>
      </c>
      <c r="CC157" s="65" t="s">
        <v>74</v>
      </c>
      <c r="CD157" s="115"/>
      <c r="CE157" s="118" t="s">
        <v>76</v>
      </c>
      <c r="CF157" s="119" t="s">
        <v>77</v>
      </c>
      <c r="CG157" s="120" t="s">
        <v>78</v>
      </c>
      <c r="CH157" s="52"/>
      <c r="CI157" s="789" t="s">
        <v>74</v>
      </c>
      <c r="CJ157" s="790" t="s">
        <v>76</v>
      </c>
      <c r="CK157" s="791" t="s">
        <v>77</v>
      </c>
      <c r="CL157" s="792" t="s">
        <v>78</v>
      </c>
      <c r="CN157" s="65" t="s">
        <v>74</v>
      </c>
      <c r="CO157" s="115"/>
      <c r="CP157" s="118" t="s">
        <v>76</v>
      </c>
      <c r="CQ157" s="119" t="s">
        <v>77</v>
      </c>
      <c r="CR157" s="120" t="s">
        <v>78</v>
      </c>
      <c r="CT157" s="789" t="s">
        <v>74</v>
      </c>
      <c r="CU157" s="790" t="s">
        <v>76</v>
      </c>
      <c r="CV157" s="791" t="s">
        <v>77</v>
      </c>
      <c r="CW157" s="792" t="s">
        <v>78</v>
      </c>
      <c r="CY157" s="82" t="s">
        <v>76</v>
      </c>
      <c r="CZ157" s="82" t="s">
        <v>77</v>
      </c>
      <c r="DA157" s="82" t="s">
        <v>78</v>
      </c>
      <c r="DC157" s="65" t="s">
        <v>74</v>
      </c>
      <c r="DD157" s="115"/>
      <c r="DE157" s="118" t="s">
        <v>76</v>
      </c>
      <c r="DF157" s="119" t="s">
        <v>77</v>
      </c>
      <c r="DG157" s="120" t="s">
        <v>78</v>
      </c>
      <c r="DI157" s="789" t="s">
        <v>74</v>
      </c>
      <c r="DJ157" s="790" t="s">
        <v>76</v>
      </c>
      <c r="DK157" s="791" t="s">
        <v>77</v>
      </c>
      <c r="DL157" s="792" t="s">
        <v>78</v>
      </c>
      <c r="DN157" s="65" t="s">
        <v>74</v>
      </c>
      <c r="DO157" s="115"/>
      <c r="DP157" s="118" t="s">
        <v>76</v>
      </c>
      <c r="DQ157" s="119" t="s">
        <v>77</v>
      </c>
      <c r="DR157" s="120" t="s">
        <v>78</v>
      </c>
      <c r="DT157" s="789" t="s">
        <v>74</v>
      </c>
      <c r="DU157" s="790" t="s">
        <v>76</v>
      </c>
      <c r="DV157" s="791" t="s">
        <v>77</v>
      </c>
      <c r="DW157" s="792" t="s">
        <v>78</v>
      </c>
      <c r="DY157" s="65" t="s">
        <v>74</v>
      </c>
      <c r="DZ157" s="115"/>
      <c r="EA157" s="118" t="s">
        <v>76</v>
      </c>
      <c r="EB157" s="119" t="s">
        <v>77</v>
      </c>
      <c r="EC157" s="120" t="s">
        <v>78</v>
      </c>
      <c r="EE157" s="789" t="s">
        <v>74</v>
      </c>
      <c r="EF157" s="790" t="s">
        <v>76</v>
      </c>
      <c r="EG157" s="791" t="s">
        <v>77</v>
      </c>
      <c r="EH157" s="792" t="s">
        <v>78</v>
      </c>
    </row>
    <row r="158" spans="1:138" x14ac:dyDescent="0.3">
      <c r="A158" s="1433"/>
      <c r="C158" s="75"/>
      <c r="D158" s="124">
        <v>1</v>
      </c>
      <c r="E158" s="87" t="s">
        <v>79</v>
      </c>
      <c r="F158" s="220">
        <v>17336.995800000001</v>
      </c>
      <c r="G158" s="220">
        <v>0</v>
      </c>
      <c r="H158" s="221">
        <v>0</v>
      </c>
      <c r="I158" s="80"/>
      <c r="J158" s="81">
        <v>1</v>
      </c>
      <c r="K158" s="784">
        <f>(F158*'8-Matrices'!$D$8)+('6a-EOCSCH_WtCalc'!F158*'8-Matrices'!$F$12)</f>
        <v>2664176.1445860001</v>
      </c>
      <c r="L158" s="784">
        <f>(G158*'8-Matrices'!$E$8)+('6a-EOCSCH_WtCalc'!G158*'8-Matrices'!$F$12)</f>
        <v>0</v>
      </c>
      <c r="M158" s="785">
        <f>(H158*'8-Matrices'!$F$8)+('6a-EOCSCH_WtCalc'!H158*'8-Matrices'!$F$12)</f>
        <v>0</v>
      </c>
      <c r="N158" s="75"/>
      <c r="O158" s="124">
        <v>1</v>
      </c>
      <c r="P158" s="87" t="s">
        <v>79</v>
      </c>
      <c r="Q158" s="78">
        <v>14884.9925</v>
      </c>
      <c r="R158" s="78">
        <v>0</v>
      </c>
      <c r="S158" s="79">
        <v>0</v>
      </c>
      <c r="T158" s="80"/>
      <c r="U158" s="81">
        <v>1</v>
      </c>
      <c r="V158" s="784">
        <f>(Q158*'8-Matrices'!$D$8)+('6a-EOCSCH_WtCalc'!Q158*'8-Matrices'!$F$12)</f>
        <v>2287376.7974749999</v>
      </c>
      <c r="W158" s="784">
        <f>(R158*'8-Matrices'!$E$8)+('6a-EOCSCH_WtCalc'!R158*'8-Matrices'!$F$12)</f>
        <v>0</v>
      </c>
      <c r="X158" s="785">
        <f>(S158*'8-Matrices'!$F$8)+('6a-EOCSCH_WtCalc'!S158*'8-Matrices'!$F$12)</f>
        <v>0</v>
      </c>
      <c r="Y158" s="83"/>
      <c r="Z158" s="124">
        <v>1</v>
      </c>
      <c r="AA158" s="87" t="s">
        <v>79</v>
      </c>
      <c r="AB158" s="78">
        <v>14268.996800000001</v>
      </c>
      <c r="AC158" s="78">
        <v>0</v>
      </c>
      <c r="AD158" s="79">
        <v>0</v>
      </c>
      <c r="AE158" s="83"/>
      <c r="AF158" s="81">
        <v>1</v>
      </c>
      <c r="AG158" s="784">
        <f>(AB158*'8-Matrices'!$D$8)+('6a-EOCSCH_WtCalc'!AB158*'8-Matrices'!$F$12)</f>
        <v>2192716.738256</v>
      </c>
      <c r="AH158" s="784">
        <f>(AC158*'8-Matrices'!$E$8)+('6a-EOCSCH_WtCalc'!AC158*'8-Matrices'!$F$12)</f>
        <v>0</v>
      </c>
      <c r="AI158" s="785">
        <f>(AD158*'8-Matrices'!$F$8)+('6a-EOCSCH_WtCalc'!AD158*'8-Matrices'!$F$12)</f>
        <v>0</v>
      </c>
      <c r="AK158" s="124">
        <v>1</v>
      </c>
      <c r="AL158" s="87" t="s">
        <v>79</v>
      </c>
      <c r="AM158" s="78">
        <v>13893.031199999999</v>
      </c>
      <c r="AN158" s="78">
        <v>0</v>
      </c>
      <c r="AO158" s="79">
        <v>0</v>
      </c>
      <c r="AQ158" s="81">
        <v>1</v>
      </c>
      <c r="AR158" s="784">
        <f>(AM158*'8-Matrices'!$D$8)+('6a-EOCSCH_WtCalc'!AM158*'8-Matrices'!$F$12)</f>
        <v>2134942.1045039999</v>
      </c>
      <c r="AS158" s="784">
        <f>(AN158*'8-Matrices'!$E$8)+('6a-EOCSCH_WtCalc'!AN158*'8-Matrices'!$F$12)</f>
        <v>0</v>
      </c>
      <c r="AT158" s="785">
        <f>(AO158*'8-Matrices'!$F$8)+('6a-EOCSCH_WtCalc'!AO158*'8-Matrices'!$F$12)</f>
        <v>0</v>
      </c>
      <c r="AV158" s="124">
        <v>1</v>
      </c>
      <c r="AW158" s="87" t="s">
        <v>79</v>
      </c>
      <c r="AX158" s="78">
        <v>11951.9974</v>
      </c>
      <c r="AY158" s="78"/>
      <c r="AZ158" s="78">
        <v>0</v>
      </c>
      <c r="BB158" s="81">
        <v>1</v>
      </c>
      <c r="BC158" s="784">
        <f>(AX158*'8-Matrices'!$D$8)+('6a-EOCSCH_WtCalc'!AX158*'8-Matrices'!$F$12)</f>
        <v>1836663.4404580002</v>
      </c>
      <c r="BD158" s="784">
        <f>(AY158*'8-Matrices'!$E$8)+('6a-EOCSCH_WtCalc'!AY158*'8-Matrices'!$F$12)</f>
        <v>0</v>
      </c>
      <c r="BE158" s="785">
        <f>(AZ158*'8-Matrices'!$F$8)+('6a-EOCSCH_WtCalc'!AZ158*'8-Matrices'!$F$12)</f>
        <v>0</v>
      </c>
      <c r="BG158" s="124">
        <v>1</v>
      </c>
      <c r="BH158" s="87" t="s">
        <v>79</v>
      </c>
      <c r="BI158" s="78">
        <v>10974.9908</v>
      </c>
      <c r="BJ158" s="78"/>
      <c r="BK158" s="78">
        <v>0</v>
      </c>
      <c r="BL158" s="52"/>
      <c r="BM158" s="81">
        <v>1</v>
      </c>
      <c r="BN158" s="784">
        <f>(BI158*'8-Matrices'!$D$8)+('6a-EOCSCH_WtCalc'!BI158*'8-Matrices'!$F$12)</f>
        <v>1686526.8362360001</v>
      </c>
      <c r="BO158" s="784">
        <f>(BJ158*'8-Matrices'!$E$8)+('6a-EOCSCH_WtCalc'!BJ158*'8-Matrices'!$F$12)</f>
        <v>0</v>
      </c>
      <c r="BP158" s="785">
        <f>(BK158*'8-Matrices'!$F$8)+('6a-EOCSCH_WtCalc'!BK158*'8-Matrices'!$F$12)</f>
        <v>0</v>
      </c>
      <c r="BQ158" s="52"/>
      <c r="BR158" s="125">
        <v>1</v>
      </c>
      <c r="BS158" s="88" t="s">
        <v>79</v>
      </c>
      <c r="BT158" s="86">
        <v>10740.0155</v>
      </c>
      <c r="BU158" s="86"/>
      <c r="BV158" s="86">
        <v>0</v>
      </c>
      <c r="BX158" s="81">
        <v>1</v>
      </c>
      <c r="BY158" s="784">
        <f>(BT158*'8-Matrices'!$D$8)+('6a-EOCSCH_WtCalc'!BT158*'8-Matrices'!$F$12)</f>
        <v>1650418.1818849999</v>
      </c>
      <c r="BZ158" s="784">
        <f>(BU158*'8-Matrices'!$E$8)+('6a-EOCSCH_WtCalc'!BU158*'8-Matrices'!$F$12)</f>
        <v>0</v>
      </c>
      <c r="CA158" s="785">
        <f>(BV158*'8-Matrices'!$F$8)+('6a-EOCSCH_WtCalc'!BV158*'8-Matrices'!$F$12)</f>
        <v>0</v>
      </c>
      <c r="CC158" s="124">
        <v>1</v>
      </c>
      <c r="CD158" s="87" t="s">
        <v>79</v>
      </c>
      <c r="CE158" s="78">
        <v>9006.9964</v>
      </c>
      <c r="CF158" s="78"/>
      <c r="CG158" s="78">
        <v>0</v>
      </c>
      <c r="CH158" s="52"/>
      <c r="CI158" s="81">
        <v>1</v>
      </c>
      <c r="CJ158" s="784">
        <f>(CE158*'8-Matrices'!$D$8)+('6a-EOCSCH_WtCalc'!CE158*'8-Matrices'!$F$12)</f>
        <v>1384105.1367879999</v>
      </c>
      <c r="CK158" s="784">
        <f>(CF158*'8-Matrices'!$E$8)+('6a-EOCSCH_WtCalc'!CF158*'8-Matrices'!$F$12)</f>
        <v>0</v>
      </c>
      <c r="CL158" s="785">
        <f>(CG158*'8-Matrices'!$F$8)+('6a-EOCSCH_WtCalc'!CG158*'8-Matrices'!$F$12)</f>
        <v>0</v>
      </c>
      <c r="CN158" s="124">
        <v>1</v>
      </c>
      <c r="CO158" s="87" t="s">
        <v>79</v>
      </c>
      <c r="CP158" s="78">
        <v>8413.0028000000002</v>
      </c>
      <c r="CQ158" s="78">
        <v>0</v>
      </c>
      <c r="CR158" s="78">
        <v>0</v>
      </c>
      <c r="CT158" s="81">
        <v>1</v>
      </c>
      <c r="CU158" s="784">
        <f>(CP158*'8-Matrices'!$D$8)+('6a-EOCSCH_WtCalc'!CP158*'8-Matrices'!$F$12)</f>
        <v>1292826.1402759999</v>
      </c>
      <c r="CV158" s="784">
        <f>(CQ158*'8-Matrices'!$E$8)+('6a-EOCSCH_WtCalc'!CQ158*'8-Matrices'!$F$12)</f>
        <v>0</v>
      </c>
      <c r="CW158" s="785">
        <f>(CR158*'8-Matrices'!$F$8)+('6a-EOCSCH_WtCalc'!CR158*'8-Matrices'!$F$12)</f>
        <v>0</v>
      </c>
      <c r="CY158" s="82">
        <v>1384105</v>
      </c>
      <c r="CZ158" s="82">
        <v>0</v>
      </c>
      <c r="DA158" s="82">
        <v>0</v>
      </c>
      <c r="DC158" s="124">
        <v>1</v>
      </c>
      <c r="DD158" s="87" t="s">
        <v>79</v>
      </c>
      <c r="DE158" s="78">
        <v>7948.0025999999998</v>
      </c>
      <c r="DF158" s="78">
        <v>0</v>
      </c>
      <c r="DG158" s="78">
        <v>0</v>
      </c>
      <c r="DI158" s="81">
        <v>1</v>
      </c>
      <c r="DJ158" s="784">
        <f>(DE158*'8-Matrices'!$D$8)+('6a-EOCSCH_WtCalc'!DE158*'8-Matrices'!$F$12)</f>
        <v>1221369.5595420001</v>
      </c>
      <c r="DK158" s="784">
        <f>(DF158*'8-Matrices'!$E$8)+('6a-EOCSCH_WtCalc'!DF158*'8-Matrices'!$F$12)</f>
        <v>0</v>
      </c>
      <c r="DL158" s="785">
        <f>(DG158*'8-Matrices'!$F$8)+('6a-EOCSCH_WtCalc'!DG158*'8-Matrices'!$F$12)</f>
        <v>0</v>
      </c>
      <c r="DN158" s="124">
        <v>1</v>
      </c>
      <c r="DO158" s="87" t="s">
        <v>79</v>
      </c>
      <c r="DP158" s="78">
        <v>7634.9996000000001</v>
      </c>
      <c r="DQ158" s="78">
        <v>0</v>
      </c>
      <c r="DR158" s="78">
        <v>0</v>
      </c>
      <c r="DT158" s="81">
        <v>1</v>
      </c>
      <c r="DU158" s="784">
        <f>(DP158*'8-Matrices'!$D$8)+('6a-EOCSCH_WtCalc'!DP158*'8-Matrices'!$F$12)</f>
        <v>1173270.3885320001</v>
      </c>
      <c r="DV158" s="784">
        <f>(DQ158*'8-Matrices'!$E$8)+('6a-EOCSCH_WtCalc'!DQ158*'8-Matrices'!$F$12)</f>
        <v>0</v>
      </c>
      <c r="DW158" s="785">
        <f>(DR158*'8-Matrices'!$F$8)+('6a-EOCSCH_WtCalc'!DR158*'8-Matrices'!$F$12)</f>
        <v>0</v>
      </c>
      <c r="DY158" s="124">
        <v>1</v>
      </c>
      <c r="DZ158" s="87" t="s">
        <v>79</v>
      </c>
      <c r="EA158" s="78">
        <f>'7a-EOCSCH_RawData'!$E$59</f>
        <v>7269.0069999999996</v>
      </c>
      <c r="EB158" s="78">
        <f>'7a-EOCSCH_RawData'!$F$59</f>
        <v>0</v>
      </c>
      <c r="EC158" s="78">
        <f>'7a-EOCSCH_RawData'!$G$59</f>
        <v>0</v>
      </c>
      <c r="EE158" s="81">
        <v>1</v>
      </c>
      <c r="EF158" s="784">
        <f>(EA158*'8-Matrices'!$D$8)+('6a-EOCSCH_WtCalc'!EA158*'8-Matrices'!$F$12)</f>
        <v>1117028.3056900001</v>
      </c>
      <c r="EG158" s="784">
        <f>(EB158*'8-Matrices'!$E$8)+('6a-EOCSCH_WtCalc'!EB158*'8-Matrices'!$F$12)</f>
        <v>0</v>
      </c>
      <c r="EH158" s="785">
        <f>(EC158*'8-Matrices'!$F$8)+('6a-EOCSCH_WtCalc'!EC158*'8-Matrices'!$F$12)</f>
        <v>0</v>
      </c>
    </row>
    <row r="159" spans="1:138" x14ac:dyDescent="0.3">
      <c r="A159" s="1433"/>
      <c r="C159" s="75"/>
      <c r="D159" s="124">
        <v>2</v>
      </c>
      <c r="E159" s="87" t="s">
        <v>79</v>
      </c>
      <c r="F159" s="220">
        <v>5278</v>
      </c>
      <c r="G159" s="220">
        <v>0</v>
      </c>
      <c r="H159" s="221">
        <v>0</v>
      </c>
      <c r="I159" s="80"/>
      <c r="J159" s="81">
        <v>2</v>
      </c>
      <c r="K159" s="784">
        <f>(F159*'8-Matrices'!$D$9)+('6a-EOCSCH_WtCalc'!F159*'8-Matrices'!$F$12)</f>
        <v>1158679.3399999999</v>
      </c>
      <c r="L159" s="784">
        <f>(G159*'8-Matrices'!$E$9)+('6a-EOCSCH_WtCalc'!G159*'8-Matrices'!$F$12)</f>
        <v>0</v>
      </c>
      <c r="M159" s="785">
        <f>(H159*'8-Matrices'!$F$9)+('6a-EOCSCH_WtCalc'!H159*'8-Matrices'!$F$12)</f>
        <v>0</v>
      </c>
      <c r="N159" s="75"/>
      <c r="O159" s="124">
        <v>2</v>
      </c>
      <c r="P159" s="87" t="s">
        <v>79</v>
      </c>
      <c r="Q159" s="78">
        <v>4921</v>
      </c>
      <c r="R159" s="78">
        <v>0</v>
      </c>
      <c r="S159" s="79">
        <v>0</v>
      </c>
      <c r="T159" s="80"/>
      <c r="U159" s="81">
        <v>2</v>
      </c>
      <c r="V159" s="784">
        <f>(Q159*'8-Matrices'!$D$9)+('6a-EOCSCH_WtCalc'!Q159*'8-Matrices'!$F$12)</f>
        <v>1080307.1299999999</v>
      </c>
      <c r="W159" s="784">
        <f>(R159*'8-Matrices'!$E$9)+('6a-EOCSCH_WtCalc'!R159*'8-Matrices'!$F$12)</f>
        <v>0</v>
      </c>
      <c r="X159" s="785">
        <f>(S159*'8-Matrices'!$F$9)+('6a-EOCSCH_WtCalc'!S159*'8-Matrices'!$F$12)</f>
        <v>0</v>
      </c>
      <c r="Y159" s="83"/>
      <c r="Z159" s="124">
        <v>2</v>
      </c>
      <c r="AA159" s="87" t="s">
        <v>79</v>
      </c>
      <c r="AB159" s="78">
        <v>4611</v>
      </c>
      <c r="AC159" s="78">
        <v>0</v>
      </c>
      <c r="AD159" s="79">
        <v>0</v>
      </c>
      <c r="AE159" s="83"/>
      <c r="AF159" s="81">
        <v>2</v>
      </c>
      <c r="AG159" s="784">
        <f>(AB159*'8-Matrices'!$D$9)+('6a-EOCSCH_WtCalc'!AB159*'8-Matrices'!$F$12)</f>
        <v>1012252.83</v>
      </c>
      <c r="AH159" s="784">
        <f>(AC159*'8-Matrices'!$E$9)+('6a-EOCSCH_WtCalc'!AC159*'8-Matrices'!$F$12)</f>
        <v>0</v>
      </c>
      <c r="AI159" s="785">
        <f>(AD159*'8-Matrices'!$F$9)+('6a-EOCSCH_WtCalc'!AD159*'8-Matrices'!$F$12)</f>
        <v>0</v>
      </c>
      <c r="AK159" s="124">
        <v>2</v>
      </c>
      <c r="AL159" s="87" t="s">
        <v>79</v>
      </c>
      <c r="AM159" s="78">
        <v>5384</v>
      </c>
      <c r="AN159" s="78">
        <v>0</v>
      </c>
      <c r="AO159" s="79">
        <v>0</v>
      </c>
      <c r="AQ159" s="81">
        <v>2</v>
      </c>
      <c r="AR159" s="784">
        <f>(AM159*'8-Matrices'!$D$9)+('6a-EOCSCH_WtCalc'!AM159*'8-Matrices'!$F$12)</f>
        <v>1181949.52</v>
      </c>
      <c r="AS159" s="784">
        <f>(AN159*'8-Matrices'!$E$9)+('6a-EOCSCH_WtCalc'!AN159*'8-Matrices'!$F$12)</f>
        <v>0</v>
      </c>
      <c r="AT159" s="785">
        <f>(AO159*'8-Matrices'!$F$9)+('6a-EOCSCH_WtCalc'!AO159*'8-Matrices'!$F$12)</f>
        <v>0</v>
      </c>
      <c r="AV159" s="124">
        <v>2</v>
      </c>
      <c r="AW159" s="87" t="s">
        <v>79</v>
      </c>
      <c r="AX159" s="78">
        <v>4565</v>
      </c>
      <c r="AY159" s="78"/>
      <c r="AZ159" s="78">
        <v>0</v>
      </c>
      <c r="BB159" s="81">
        <v>2</v>
      </c>
      <c r="BC159" s="784">
        <f>(AX159*'8-Matrices'!$D$9)+('6a-EOCSCH_WtCalc'!AX159*'8-Matrices'!$F$12)</f>
        <v>1002154.45</v>
      </c>
      <c r="BD159" s="784">
        <f>(AY159*'8-Matrices'!$E$9)+('6a-EOCSCH_WtCalc'!AY159*'8-Matrices'!$F$12)</f>
        <v>0</v>
      </c>
      <c r="BE159" s="785">
        <f>(AZ159*'8-Matrices'!$F$9)+('6a-EOCSCH_WtCalc'!AZ159*'8-Matrices'!$F$12)</f>
        <v>0</v>
      </c>
      <c r="BG159" s="124">
        <v>2</v>
      </c>
      <c r="BH159" s="87" t="s">
        <v>79</v>
      </c>
      <c r="BI159" s="78">
        <v>3575</v>
      </c>
      <c r="BJ159" s="78"/>
      <c r="BK159" s="78">
        <v>0</v>
      </c>
      <c r="BL159" s="52"/>
      <c r="BM159" s="81">
        <v>2</v>
      </c>
      <c r="BN159" s="784">
        <f>(BI159*'8-Matrices'!$D$9)+('6a-EOCSCH_WtCalc'!BI159*'8-Matrices'!$F$12)</f>
        <v>784819.75</v>
      </c>
      <c r="BO159" s="784">
        <f>(BJ159*'8-Matrices'!$E$9)+('6a-EOCSCH_WtCalc'!BJ159*'8-Matrices'!$F$12)</f>
        <v>0</v>
      </c>
      <c r="BP159" s="785">
        <f>(BK159*'8-Matrices'!$F$9)+('6a-EOCSCH_WtCalc'!BK159*'8-Matrices'!$F$12)</f>
        <v>0</v>
      </c>
      <c r="BQ159" s="52"/>
      <c r="BR159" s="125">
        <v>2</v>
      </c>
      <c r="BS159" s="88" t="s">
        <v>79</v>
      </c>
      <c r="BT159" s="86">
        <v>3088</v>
      </c>
      <c r="BU159" s="86"/>
      <c r="BV159" s="86">
        <v>0</v>
      </c>
      <c r="BX159" s="81">
        <v>2</v>
      </c>
      <c r="BY159" s="784">
        <f>(BT159*'8-Matrices'!$D$9)+('6a-EOCSCH_WtCalc'!BT159*'8-Matrices'!$F$12)</f>
        <v>677908.64</v>
      </c>
      <c r="BZ159" s="784">
        <f>(BU159*'8-Matrices'!$E$9)+('6a-EOCSCH_WtCalc'!BU159*'8-Matrices'!$F$12)</f>
        <v>0</v>
      </c>
      <c r="CA159" s="785">
        <f>(BV159*'8-Matrices'!$F$9)+('6a-EOCSCH_WtCalc'!BV159*'8-Matrices'!$F$12)</f>
        <v>0</v>
      </c>
      <c r="CC159" s="124">
        <v>2</v>
      </c>
      <c r="CD159" s="87" t="s">
        <v>79</v>
      </c>
      <c r="CE159" s="78">
        <v>1987</v>
      </c>
      <c r="CF159" s="78"/>
      <c r="CG159" s="78">
        <v>0</v>
      </c>
      <c r="CH159" s="52"/>
      <c r="CI159" s="81">
        <v>2</v>
      </c>
      <c r="CJ159" s="784">
        <f>(CE159*'8-Matrices'!$D$9)+('6a-EOCSCH_WtCalc'!CE159*'8-Matrices'!$F$12)</f>
        <v>436206.11</v>
      </c>
      <c r="CK159" s="784">
        <f>(CF159*'8-Matrices'!$E$9)+('6a-EOCSCH_WtCalc'!CF159*'8-Matrices'!$F$12)</f>
        <v>0</v>
      </c>
      <c r="CL159" s="785">
        <f>(CG159*'8-Matrices'!$F$9)+('6a-EOCSCH_WtCalc'!CG159*'8-Matrices'!$F$12)</f>
        <v>0</v>
      </c>
      <c r="CN159" s="124">
        <v>2</v>
      </c>
      <c r="CO159" s="87" t="s">
        <v>79</v>
      </c>
      <c r="CP159" s="78">
        <v>2628</v>
      </c>
      <c r="CQ159" s="78">
        <v>0</v>
      </c>
      <c r="CR159" s="78">
        <v>0</v>
      </c>
      <c r="CT159" s="81">
        <v>2</v>
      </c>
      <c r="CU159" s="784">
        <f>(CP159*'8-Matrices'!$D$9)+('6a-EOCSCH_WtCalc'!CP159*'8-Matrices'!$F$12)</f>
        <v>576924.84</v>
      </c>
      <c r="CV159" s="784">
        <f>(CQ159*'8-Matrices'!$E$9)+('6a-EOCSCH_WtCalc'!CQ159*'8-Matrices'!$F$12)</f>
        <v>0</v>
      </c>
      <c r="CW159" s="785">
        <f>(CR159*'8-Matrices'!$F$9)+('6a-EOCSCH_WtCalc'!CR159*'8-Matrices'!$F$12)</f>
        <v>0</v>
      </c>
      <c r="CY159" s="82">
        <v>436206</v>
      </c>
      <c r="CZ159" s="82">
        <v>0</v>
      </c>
      <c r="DA159" s="82">
        <v>0</v>
      </c>
      <c r="DC159" s="124">
        <v>2</v>
      </c>
      <c r="DD159" s="87" t="s">
        <v>79</v>
      </c>
      <c r="DE159" s="78">
        <v>3020.01</v>
      </c>
      <c r="DF159" s="78">
        <v>0</v>
      </c>
      <c r="DG159" s="78">
        <v>0</v>
      </c>
      <c r="DI159" s="81">
        <v>2</v>
      </c>
      <c r="DJ159" s="784">
        <f>(DE159*'8-Matrices'!$D$9)+('6a-EOCSCH_WtCalc'!DE159*'8-Matrices'!$F$12)</f>
        <v>662982.7953</v>
      </c>
      <c r="DK159" s="784">
        <f>(DF159*'8-Matrices'!$E$9)+('6a-EOCSCH_WtCalc'!DF159*'8-Matrices'!$F$12)</f>
        <v>0</v>
      </c>
      <c r="DL159" s="785">
        <f>(DG159*'8-Matrices'!$F$9)+('6a-EOCSCH_WtCalc'!DG159*'8-Matrices'!$F$12)</f>
        <v>0</v>
      </c>
      <c r="DN159" s="124">
        <v>2</v>
      </c>
      <c r="DO159" s="87" t="s">
        <v>79</v>
      </c>
      <c r="DP159" s="78">
        <v>3442</v>
      </c>
      <c r="DQ159" s="78">
        <v>0</v>
      </c>
      <c r="DR159" s="78">
        <v>0</v>
      </c>
      <c r="DT159" s="81">
        <v>2</v>
      </c>
      <c r="DU159" s="784">
        <f>(DP159*'8-Matrices'!$D$9)+('6a-EOCSCH_WtCalc'!DP159*'8-Matrices'!$F$12)</f>
        <v>755622.25999999989</v>
      </c>
      <c r="DV159" s="784">
        <f>(DQ159*'8-Matrices'!$E$9)+('6a-EOCSCH_WtCalc'!DQ159*'8-Matrices'!$F$12)</f>
        <v>0</v>
      </c>
      <c r="DW159" s="785">
        <f>(DR159*'8-Matrices'!$F$9)+('6a-EOCSCH_WtCalc'!DR159*'8-Matrices'!$F$12)</f>
        <v>0</v>
      </c>
      <c r="DY159" s="124">
        <v>2</v>
      </c>
      <c r="DZ159" s="87" t="s">
        <v>79</v>
      </c>
      <c r="EA159" s="78">
        <f>'7a-EOCSCH_RawData'!$E$60</f>
        <v>3593.99</v>
      </c>
      <c r="EB159" s="78">
        <f>'7a-EOCSCH_RawData'!$F$60</f>
        <v>0</v>
      </c>
      <c r="EC159" s="78">
        <f>'7a-EOCSCH_RawData'!$G$60</f>
        <v>0</v>
      </c>
      <c r="EE159" s="81">
        <v>2</v>
      </c>
      <c r="EF159" s="784">
        <f>(EA159*'8-Matrices'!$D$9)+('6a-EOCSCH_WtCalc'!EA159*'8-Matrices'!$F$12)</f>
        <v>788988.62469999993</v>
      </c>
      <c r="EG159" s="784">
        <f>(EB159*'8-Matrices'!$E$9)+('6a-EOCSCH_WtCalc'!EB159*'8-Matrices'!$F$12)</f>
        <v>0</v>
      </c>
      <c r="EH159" s="785">
        <f>(EC159*'8-Matrices'!$F$9)+('6a-EOCSCH_WtCalc'!EC159*'8-Matrices'!$F$12)</f>
        <v>0</v>
      </c>
    </row>
    <row r="160" spans="1:138" x14ac:dyDescent="0.3">
      <c r="A160" s="1433"/>
      <c r="C160" s="75"/>
      <c r="D160" s="124">
        <v>3</v>
      </c>
      <c r="E160" s="87" t="s">
        <v>79</v>
      </c>
      <c r="F160" s="220">
        <v>2059</v>
      </c>
      <c r="G160" s="220">
        <v>0</v>
      </c>
      <c r="H160" s="221">
        <v>0</v>
      </c>
      <c r="I160" s="80"/>
      <c r="J160" s="81">
        <v>3</v>
      </c>
      <c r="K160" s="784">
        <f>(F160*'8-Matrices'!$D$10)+('6a-EOCSCH_WtCalc'!F160*'8-Matrices'!$F$12)</f>
        <v>703127.91</v>
      </c>
      <c r="L160" s="784">
        <f>(G160*'8-Matrices'!$E$10)+('6a-EOCSCH_WtCalc'!G160*'8-Matrices'!$F$12)</f>
        <v>0</v>
      </c>
      <c r="M160" s="785">
        <f>(H160*'8-Matrices'!$F$10)+('6a-EOCSCH_WtCalc'!H160*'8-Matrices'!$F$12)</f>
        <v>0</v>
      </c>
      <c r="N160" s="75"/>
      <c r="O160" s="124">
        <v>3</v>
      </c>
      <c r="P160" s="87" t="s">
        <v>79</v>
      </c>
      <c r="Q160" s="78">
        <v>1560</v>
      </c>
      <c r="R160" s="78">
        <v>0</v>
      </c>
      <c r="S160" s="79">
        <v>0</v>
      </c>
      <c r="T160" s="80"/>
      <c r="U160" s="81">
        <v>3</v>
      </c>
      <c r="V160" s="784">
        <f>(Q160*'8-Matrices'!$D$10)+('6a-EOCSCH_WtCalc'!Q160*'8-Matrices'!$F$12)</f>
        <v>532724.4</v>
      </c>
      <c r="W160" s="784">
        <f>(R160*'8-Matrices'!$E$10)+('6a-EOCSCH_WtCalc'!R160*'8-Matrices'!$F$12)</f>
        <v>0</v>
      </c>
      <c r="X160" s="785">
        <f>(S160*'8-Matrices'!$F$10)+('6a-EOCSCH_WtCalc'!S160*'8-Matrices'!$F$12)</f>
        <v>0</v>
      </c>
      <c r="Y160" s="83"/>
      <c r="Z160" s="124">
        <v>3</v>
      </c>
      <c r="AA160" s="87" t="s">
        <v>79</v>
      </c>
      <c r="AB160" s="78">
        <v>1534</v>
      </c>
      <c r="AC160" s="78">
        <v>0</v>
      </c>
      <c r="AD160" s="79">
        <v>0</v>
      </c>
      <c r="AE160" s="83"/>
      <c r="AF160" s="81">
        <v>3</v>
      </c>
      <c r="AG160" s="784">
        <f>(AB160*'8-Matrices'!$D$10)+('6a-EOCSCH_WtCalc'!AB160*'8-Matrices'!$F$12)</f>
        <v>523845.66000000003</v>
      </c>
      <c r="AH160" s="784">
        <f>(AC160*'8-Matrices'!$E$10)+('6a-EOCSCH_WtCalc'!AC160*'8-Matrices'!$F$12)</f>
        <v>0</v>
      </c>
      <c r="AI160" s="785">
        <f>(AD160*'8-Matrices'!$F$10)+('6a-EOCSCH_WtCalc'!AD160*'8-Matrices'!$F$12)</f>
        <v>0</v>
      </c>
      <c r="AK160" s="124">
        <v>3</v>
      </c>
      <c r="AL160" s="87" t="s">
        <v>79</v>
      </c>
      <c r="AM160" s="78">
        <v>1656</v>
      </c>
      <c r="AN160" s="78">
        <v>0</v>
      </c>
      <c r="AO160" s="79">
        <v>0</v>
      </c>
      <c r="AQ160" s="81">
        <v>3</v>
      </c>
      <c r="AR160" s="784">
        <f>(AM160*'8-Matrices'!$D$10)+('6a-EOCSCH_WtCalc'!AM160*'8-Matrices'!$F$12)</f>
        <v>565507.44000000006</v>
      </c>
      <c r="AS160" s="784">
        <f>(AN160*'8-Matrices'!$E$10)+('6a-EOCSCH_WtCalc'!AN160*'8-Matrices'!$F$12)</f>
        <v>0</v>
      </c>
      <c r="AT160" s="785">
        <f>(AO160*'8-Matrices'!$F$10)+('6a-EOCSCH_WtCalc'!AO160*'8-Matrices'!$F$12)</f>
        <v>0</v>
      </c>
      <c r="AV160" s="124">
        <v>3</v>
      </c>
      <c r="AW160" s="87" t="s">
        <v>79</v>
      </c>
      <c r="AX160" s="78">
        <v>1543</v>
      </c>
      <c r="AY160" s="78"/>
      <c r="AZ160" s="78">
        <v>0</v>
      </c>
      <c r="BB160" s="81">
        <v>3</v>
      </c>
      <c r="BC160" s="784">
        <f>(AX160*'8-Matrices'!$D$10)+('6a-EOCSCH_WtCalc'!AX160*'8-Matrices'!$F$12)</f>
        <v>526919.07000000007</v>
      </c>
      <c r="BD160" s="784">
        <f>(AY160*'8-Matrices'!$E$10)+('6a-EOCSCH_WtCalc'!AY160*'8-Matrices'!$F$12)</f>
        <v>0</v>
      </c>
      <c r="BE160" s="785">
        <f>(AZ160*'8-Matrices'!$F$10)+('6a-EOCSCH_WtCalc'!AZ160*'8-Matrices'!$F$12)</f>
        <v>0</v>
      </c>
      <c r="BG160" s="124">
        <v>3</v>
      </c>
      <c r="BH160" s="87" t="s">
        <v>79</v>
      </c>
      <c r="BI160" s="78">
        <v>1372</v>
      </c>
      <c r="BJ160" s="78"/>
      <c r="BK160" s="78">
        <v>0</v>
      </c>
      <c r="BL160" s="52"/>
      <c r="BM160" s="81">
        <v>3</v>
      </c>
      <c r="BN160" s="784">
        <f>(BI160*'8-Matrices'!$D$10)+('6a-EOCSCH_WtCalc'!BI160*'8-Matrices'!$F$12)</f>
        <v>468524.28</v>
      </c>
      <c r="BO160" s="784">
        <f>(BJ160*'8-Matrices'!$E$10)+('6a-EOCSCH_WtCalc'!BJ160*'8-Matrices'!$F$12)</f>
        <v>0</v>
      </c>
      <c r="BP160" s="785">
        <f>(BK160*'8-Matrices'!$F$10)+('6a-EOCSCH_WtCalc'!BK160*'8-Matrices'!$F$12)</f>
        <v>0</v>
      </c>
      <c r="BQ160" s="52"/>
      <c r="BR160" s="125">
        <v>3</v>
      </c>
      <c r="BS160" s="88" t="s">
        <v>79</v>
      </c>
      <c r="BT160" s="86">
        <v>1269</v>
      </c>
      <c r="BU160" s="86"/>
      <c r="BV160" s="86">
        <v>0</v>
      </c>
      <c r="BX160" s="81">
        <v>3</v>
      </c>
      <c r="BY160" s="784">
        <f>(BT160*'8-Matrices'!$D$10)+('6a-EOCSCH_WtCalc'!BT160*'8-Matrices'!$F$12)</f>
        <v>433350.81000000006</v>
      </c>
      <c r="BZ160" s="784">
        <f>(BU160*'8-Matrices'!$E$10)+('6a-EOCSCH_WtCalc'!BU160*'8-Matrices'!$F$12)</f>
        <v>0</v>
      </c>
      <c r="CA160" s="785">
        <f>(BV160*'8-Matrices'!$F$10)+('6a-EOCSCH_WtCalc'!BV160*'8-Matrices'!$F$12)</f>
        <v>0</v>
      </c>
      <c r="CC160" s="124">
        <v>3</v>
      </c>
      <c r="CD160" s="87" t="s">
        <v>79</v>
      </c>
      <c r="CE160" s="78">
        <v>1471</v>
      </c>
      <c r="CF160" s="78"/>
      <c r="CG160" s="78">
        <v>0</v>
      </c>
      <c r="CH160" s="52"/>
      <c r="CI160" s="81">
        <v>3</v>
      </c>
      <c r="CJ160" s="784">
        <f>(CE160*'8-Matrices'!$D$10)+('6a-EOCSCH_WtCalc'!CE160*'8-Matrices'!$F$12)</f>
        <v>502331.79000000004</v>
      </c>
      <c r="CK160" s="784">
        <f>(CF160*'8-Matrices'!$E$10)+('6a-EOCSCH_WtCalc'!CF160*'8-Matrices'!$F$12)</f>
        <v>0</v>
      </c>
      <c r="CL160" s="785">
        <f>(CG160*'8-Matrices'!$F$10)+('6a-EOCSCH_WtCalc'!CG160*'8-Matrices'!$F$12)</f>
        <v>0</v>
      </c>
      <c r="CN160" s="124">
        <v>3</v>
      </c>
      <c r="CO160" s="87" t="s">
        <v>79</v>
      </c>
      <c r="CP160" s="78">
        <v>1215</v>
      </c>
      <c r="CQ160" s="78">
        <v>0</v>
      </c>
      <c r="CR160" s="78">
        <v>0</v>
      </c>
      <c r="CT160" s="81">
        <v>3</v>
      </c>
      <c r="CU160" s="784">
        <f>(CP160*'8-Matrices'!$D$10)+('6a-EOCSCH_WtCalc'!CP160*'8-Matrices'!$F$12)</f>
        <v>414910.35000000003</v>
      </c>
      <c r="CV160" s="784">
        <f>(CQ160*'8-Matrices'!$E$10)+('6a-EOCSCH_WtCalc'!CQ160*'8-Matrices'!$F$12)</f>
        <v>0</v>
      </c>
      <c r="CW160" s="785">
        <f>(CR160*'8-Matrices'!$F$10)+('6a-EOCSCH_WtCalc'!CR160*'8-Matrices'!$F$12)</f>
        <v>0</v>
      </c>
      <c r="CY160" s="82">
        <v>502332</v>
      </c>
      <c r="CZ160" s="82">
        <v>0</v>
      </c>
      <c r="DA160" s="82">
        <v>0</v>
      </c>
      <c r="DC160" s="124">
        <v>3</v>
      </c>
      <c r="DD160" s="87" t="s">
        <v>79</v>
      </c>
      <c r="DE160" s="78">
        <v>1277</v>
      </c>
      <c r="DF160" s="78">
        <v>0</v>
      </c>
      <c r="DG160" s="78">
        <v>0</v>
      </c>
      <c r="DI160" s="81">
        <v>3</v>
      </c>
      <c r="DJ160" s="784">
        <f>(DE160*'8-Matrices'!$D$10)+('6a-EOCSCH_WtCalc'!DE160*'8-Matrices'!$F$12)</f>
        <v>436082.73</v>
      </c>
      <c r="DK160" s="784">
        <f>(DF160*'8-Matrices'!$E$10)+('6a-EOCSCH_WtCalc'!DF160*'8-Matrices'!$F$12)</f>
        <v>0</v>
      </c>
      <c r="DL160" s="785">
        <f>(DG160*'8-Matrices'!$F$10)+('6a-EOCSCH_WtCalc'!DG160*'8-Matrices'!$F$12)</f>
        <v>0</v>
      </c>
      <c r="DN160" s="124">
        <v>3</v>
      </c>
      <c r="DO160" s="87" t="s">
        <v>79</v>
      </c>
      <c r="DP160" s="78">
        <v>1171</v>
      </c>
      <c r="DQ160" s="78">
        <v>0</v>
      </c>
      <c r="DR160" s="78">
        <v>0</v>
      </c>
      <c r="DT160" s="81">
        <v>3</v>
      </c>
      <c r="DU160" s="784">
        <f>(DP160*'8-Matrices'!$D$10)+('6a-EOCSCH_WtCalc'!DP160*'8-Matrices'!$F$12)</f>
        <v>399884.79000000004</v>
      </c>
      <c r="DV160" s="784">
        <f>(DQ160*'8-Matrices'!$E$10)+('6a-EOCSCH_WtCalc'!DQ160*'8-Matrices'!$F$12)</f>
        <v>0</v>
      </c>
      <c r="DW160" s="785">
        <f>(DR160*'8-Matrices'!$F$10)+('6a-EOCSCH_WtCalc'!DR160*'8-Matrices'!$F$12)</f>
        <v>0</v>
      </c>
      <c r="DY160" s="124">
        <v>3</v>
      </c>
      <c r="DZ160" s="87" t="s">
        <v>79</v>
      </c>
      <c r="EA160" s="78">
        <f>'7a-EOCSCH_RawData'!$E$61</f>
        <v>1564</v>
      </c>
      <c r="EB160" s="78">
        <f>'7a-EOCSCH_RawData'!$F$61</f>
        <v>0</v>
      </c>
      <c r="EC160" s="78">
        <f>'7a-EOCSCH_RawData'!$G$61</f>
        <v>0</v>
      </c>
      <c r="EE160" s="81">
        <v>3</v>
      </c>
      <c r="EF160" s="784">
        <f>(EA160*'8-Matrices'!$D$10)+('6a-EOCSCH_WtCalc'!EA160*'8-Matrices'!$F$12)</f>
        <v>534090.3600000001</v>
      </c>
      <c r="EG160" s="784">
        <f>(EB160*'8-Matrices'!$E$10)+('6a-EOCSCH_WtCalc'!EB160*'8-Matrices'!$F$12)</f>
        <v>0</v>
      </c>
      <c r="EH160" s="785">
        <f>(EC160*'8-Matrices'!$F$10)+('6a-EOCSCH_WtCalc'!EC160*'8-Matrices'!$F$12)</f>
        <v>0</v>
      </c>
    </row>
    <row r="161" spans="1:138" x14ac:dyDescent="0.3">
      <c r="A161" s="1433"/>
      <c r="C161" s="89"/>
      <c r="D161" s="1384" t="s">
        <v>50</v>
      </c>
      <c r="E161" s="1385"/>
      <c r="F161" s="90">
        <f>F160+F159+F158</f>
        <v>24673.995800000001</v>
      </c>
      <c r="G161" s="90">
        <f>G160+G159+G158</f>
        <v>0</v>
      </c>
      <c r="H161" s="91">
        <f>H160+H159+H158</f>
        <v>0</v>
      </c>
      <c r="I161" s="92"/>
      <c r="J161" s="93" t="s">
        <v>50</v>
      </c>
      <c r="K161" s="784">
        <f>K158+K159+K160</f>
        <v>4525983.3945859997</v>
      </c>
      <c r="L161" s="784">
        <f>L158+L159+L160</f>
        <v>0</v>
      </c>
      <c r="M161" s="785">
        <f>M158+M159+M160</f>
        <v>0</v>
      </c>
      <c r="N161" s="89"/>
      <c r="O161" s="1384" t="s">
        <v>50</v>
      </c>
      <c r="P161" s="1385"/>
      <c r="Q161" s="90">
        <f>Q160+Q159+Q158</f>
        <v>21365.9925</v>
      </c>
      <c r="R161" s="90">
        <f>R160+R159+R158</f>
        <v>0</v>
      </c>
      <c r="S161" s="91">
        <f>S160+S159+S158</f>
        <v>0</v>
      </c>
      <c r="T161" s="92"/>
      <c r="U161" s="93" t="s">
        <v>50</v>
      </c>
      <c r="V161" s="784">
        <f>V158+V159+V160</f>
        <v>3900408.3274749997</v>
      </c>
      <c r="W161" s="784">
        <f>W158+W159+W160</f>
        <v>0</v>
      </c>
      <c r="X161" s="785">
        <f>X158+X159+X160</f>
        <v>0</v>
      </c>
      <c r="Y161" s="83"/>
      <c r="Z161" s="1384" t="s">
        <v>50</v>
      </c>
      <c r="AA161" s="1385"/>
      <c r="AB161" s="90">
        <v>20413.996800000001</v>
      </c>
      <c r="AC161" s="90">
        <v>0</v>
      </c>
      <c r="AD161" s="91">
        <v>0</v>
      </c>
      <c r="AE161" s="83"/>
      <c r="AF161" s="93" t="s">
        <v>50</v>
      </c>
      <c r="AG161" s="784">
        <f>AG158+AG159+AG160</f>
        <v>3728815.2282560002</v>
      </c>
      <c r="AH161" s="784">
        <f>AH158+AH159+AH160</f>
        <v>0</v>
      </c>
      <c r="AI161" s="785">
        <f>AI158+AI159+AI160</f>
        <v>0</v>
      </c>
      <c r="AK161" s="1384" t="s">
        <v>50</v>
      </c>
      <c r="AL161" s="1385"/>
      <c r="AM161" s="90">
        <f>AM160+AM159+AM158</f>
        <v>20933.031199999998</v>
      </c>
      <c r="AN161" s="90">
        <v>0</v>
      </c>
      <c r="AO161" s="91">
        <v>0</v>
      </c>
      <c r="AQ161" s="93" t="s">
        <v>50</v>
      </c>
      <c r="AR161" s="784">
        <f>AR158+AR159+AR160</f>
        <v>3882399.0645039999</v>
      </c>
      <c r="AS161" s="784">
        <f>AS158+AS159+AS160</f>
        <v>0</v>
      </c>
      <c r="AT161" s="785">
        <f>AT158+AT159+AT160</f>
        <v>0</v>
      </c>
      <c r="AV161" s="1384" t="s">
        <v>50</v>
      </c>
      <c r="AW161" s="1385"/>
      <c r="AX161" s="90">
        <f>AX160+AX159+AX158</f>
        <v>18059.9974</v>
      </c>
      <c r="AY161" s="90">
        <f>AY160+AY159+AY158</f>
        <v>0</v>
      </c>
      <c r="AZ161" s="91">
        <f>AZ160+AZ159+AZ158</f>
        <v>0</v>
      </c>
      <c r="BB161" s="93" t="s">
        <v>50</v>
      </c>
      <c r="BC161" s="784">
        <f>BC158+BC159+BC160</f>
        <v>3365736.9604580002</v>
      </c>
      <c r="BD161" s="784">
        <f>BD158+BD159+BD160</f>
        <v>0</v>
      </c>
      <c r="BE161" s="785">
        <f>BE158+BE159+BE160</f>
        <v>0</v>
      </c>
      <c r="BG161" s="1384" t="s">
        <v>50</v>
      </c>
      <c r="BH161" s="1385"/>
      <c r="BI161" s="90">
        <f>BI160+BI159+BI158</f>
        <v>15921.9908</v>
      </c>
      <c r="BJ161" s="90">
        <f>BJ160+BJ159+BJ158</f>
        <v>0</v>
      </c>
      <c r="BK161" s="91">
        <f>BK160+BK159+BK158</f>
        <v>0</v>
      </c>
      <c r="BL161" s="52"/>
      <c r="BM161" s="93" t="s">
        <v>50</v>
      </c>
      <c r="BN161" s="784">
        <f>BN158+BN159+BN160</f>
        <v>2939870.8662360003</v>
      </c>
      <c r="BO161" s="784">
        <f>BO158+BO159+BO160</f>
        <v>0</v>
      </c>
      <c r="BP161" s="785">
        <f>BP158+BP159+BP160</f>
        <v>0</v>
      </c>
      <c r="BQ161" s="52"/>
      <c r="BR161" s="1444" t="s">
        <v>50</v>
      </c>
      <c r="BS161" s="1445"/>
      <c r="BT161" s="94">
        <v>15097.0155</v>
      </c>
      <c r="BU161" s="94">
        <v>0</v>
      </c>
      <c r="BV161" s="95">
        <v>0</v>
      </c>
      <c r="BX161" s="93" t="s">
        <v>50</v>
      </c>
      <c r="BY161" s="784">
        <f>BY158+BY159+BY160</f>
        <v>2761677.631885</v>
      </c>
      <c r="BZ161" s="784">
        <f>BZ158+BZ159+BZ160</f>
        <v>0</v>
      </c>
      <c r="CA161" s="785">
        <f>CA158+CA159+CA160</f>
        <v>0</v>
      </c>
      <c r="CC161" s="1384" t="s">
        <v>50</v>
      </c>
      <c r="CD161" s="1385"/>
      <c r="CE161" s="90">
        <v>12464.9964</v>
      </c>
      <c r="CF161" s="90">
        <v>0</v>
      </c>
      <c r="CG161" s="91">
        <v>0</v>
      </c>
      <c r="CH161" s="52"/>
      <c r="CI161" s="93" t="s">
        <v>50</v>
      </c>
      <c r="CJ161" s="784">
        <f>CJ158+CJ159+CJ160</f>
        <v>2322643.0367879998</v>
      </c>
      <c r="CK161" s="784">
        <f>CK158+CK159+CK160</f>
        <v>0</v>
      </c>
      <c r="CL161" s="785">
        <f>CL158+CL159+CL160</f>
        <v>0</v>
      </c>
      <c r="CN161" s="1384" t="s">
        <v>50</v>
      </c>
      <c r="CO161" s="1385"/>
      <c r="CP161" s="90">
        <f>SUM(CP158:CP160)</f>
        <v>12256.0028</v>
      </c>
      <c r="CQ161" s="90">
        <f>SUM(CQ158:CQ160)</f>
        <v>0</v>
      </c>
      <c r="CR161" s="91">
        <f>SUM(CR158:CR160)</f>
        <v>0</v>
      </c>
      <c r="CT161" s="93" t="s">
        <v>50</v>
      </c>
      <c r="CU161" s="784">
        <f>CU158+CU159+CU160</f>
        <v>2284661.3302759998</v>
      </c>
      <c r="CV161" s="784">
        <f>CV158+CV159+CV160</f>
        <v>0</v>
      </c>
      <c r="CW161" s="785">
        <f>CW158+CW159+CW160</f>
        <v>0</v>
      </c>
      <c r="CY161" s="82">
        <v>2322643</v>
      </c>
      <c r="CZ161" s="82">
        <v>0</v>
      </c>
      <c r="DA161" s="82">
        <v>0</v>
      </c>
      <c r="DC161" s="1384" t="s">
        <v>50</v>
      </c>
      <c r="DD161" s="1385"/>
      <c r="DE161" s="90">
        <f>SUM(DE158:DE160)</f>
        <v>12245.0126</v>
      </c>
      <c r="DF161" s="90">
        <f>SUM(DF158:DF160)</f>
        <v>0</v>
      </c>
      <c r="DG161" s="91">
        <f>SUM(DG158:DG160)</f>
        <v>0</v>
      </c>
      <c r="DI161" s="93" t="s">
        <v>50</v>
      </c>
      <c r="DJ161" s="784">
        <f>DJ158+DJ159+DJ160</f>
        <v>2320435.0848420002</v>
      </c>
      <c r="DK161" s="784">
        <f>DK158+DK159+DK160</f>
        <v>0</v>
      </c>
      <c r="DL161" s="785">
        <f>DL158+DL159+DL160</f>
        <v>0</v>
      </c>
      <c r="DN161" s="1384" t="s">
        <v>50</v>
      </c>
      <c r="DO161" s="1385"/>
      <c r="DP161" s="90">
        <v>12247.999599999999</v>
      </c>
      <c r="DQ161" s="90">
        <v>0</v>
      </c>
      <c r="DR161" s="91">
        <v>0</v>
      </c>
      <c r="DT161" s="93" t="s">
        <v>50</v>
      </c>
      <c r="DU161" s="784">
        <f>DU158+DU159+DU160</f>
        <v>2328777.4385319999</v>
      </c>
      <c r="DV161" s="784">
        <f>DV158+DV159+DV160</f>
        <v>0</v>
      </c>
      <c r="DW161" s="785">
        <f>DW158+DW159+DW160</f>
        <v>0</v>
      </c>
      <c r="DY161" s="1384" t="s">
        <v>50</v>
      </c>
      <c r="DZ161" s="1385"/>
      <c r="EA161" s="90">
        <f>SUM(EA158:EA160)</f>
        <v>12426.996999999999</v>
      </c>
      <c r="EB161" s="90">
        <f>SUM(EB158:EB160)</f>
        <v>0</v>
      </c>
      <c r="EC161" s="91">
        <f>SUM(EC158:EC160)</f>
        <v>0</v>
      </c>
      <c r="EE161" s="93" t="s">
        <v>50</v>
      </c>
      <c r="EF161" s="784">
        <f>EF158+EF159+EF160</f>
        <v>2440107.2903899997</v>
      </c>
      <c r="EG161" s="784">
        <f>EG158+EG159+EG160</f>
        <v>0</v>
      </c>
      <c r="EH161" s="785">
        <f>EH158+EH159+EH160</f>
        <v>0</v>
      </c>
    </row>
    <row r="162" spans="1:138" ht="15" customHeight="1" thickBot="1" x14ac:dyDescent="0.35">
      <c r="A162" s="1434"/>
      <c r="C162" s="89"/>
      <c r="D162" s="96"/>
      <c r="E162" s="97"/>
      <c r="F162" s="134" t="s">
        <v>80</v>
      </c>
      <c r="G162" s="134"/>
      <c r="H162" s="99">
        <f>SUM(F161:H161)</f>
        <v>24673.995800000001</v>
      </c>
      <c r="I162" s="100"/>
      <c r="J162" s="793"/>
      <c r="K162" s="794" t="s">
        <v>81</v>
      </c>
      <c r="L162" s="786"/>
      <c r="M162" s="787">
        <f>SUM(K161:M161)</f>
        <v>4525983.3945859997</v>
      </c>
      <c r="N162" s="89"/>
      <c r="O162" s="96"/>
      <c r="P162" s="97"/>
      <c r="Q162" s="134" t="s">
        <v>80</v>
      </c>
      <c r="R162" s="134"/>
      <c r="S162" s="99">
        <f>SUM(Q161:S161)</f>
        <v>21365.9925</v>
      </c>
      <c r="T162" s="100"/>
      <c r="U162" s="793"/>
      <c r="V162" s="794" t="s">
        <v>81</v>
      </c>
      <c r="W162" s="786"/>
      <c r="X162" s="787">
        <f>SUM(V161:X161)</f>
        <v>3900408.3274749997</v>
      </c>
      <c r="Y162" s="101"/>
      <c r="Z162" s="96"/>
      <c r="AA162" s="97"/>
      <c r="AB162" s="134" t="s">
        <v>80</v>
      </c>
      <c r="AC162" s="134"/>
      <c r="AD162" s="99">
        <v>20413.996800000001</v>
      </c>
      <c r="AE162" s="101"/>
      <c r="AF162" s="793"/>
      <c r="AG162" s="794" t="s">
        <v>81</v>
      </c>
      <c r="AH162" s="786"/>
      <c r="AI162" s="787">
        <f>SUM(AG161:AI161)</f>
        <v>3728815.2282560002</v>
      </c>
      <c r="AK162" s="96"/>
      <c r="AL162" s="97"/>
      <c r="AM162" s="134" t="s">
        <v>80</v>
      </c>
      <c r="AN162" s="134"/>
      <c r="AO162" s="99">
        <f>SUM(AM161:AO161)</f>
        <v>20933.031199999998</v>
      </c>
      <c r="AQ162" s="793"/>
      <c r="AR162" s="794" t="s">
        <v>81</v>
      </c>
      <c r="AS162" s="786"/>
      <c r="AT162" s="787">
        <f>SUM(AR161:AT161)</f>
        <v>3882399.0645039999</v>
      </c>
      <c r="AV162" s="96"/>
      <c r="AW162" s="97"/>
      <c r="AX162" s="134" t="s">
        <v>80</v>
      </c>
      <c r="AY162" s="134"/>
      <c r="AZ162" s="99">
        <f>SUM(AX161:AZ161)</f>
        <v>18059.9974</v>
      </c>
      <c r="BB162" s="793"/>
      <c r="BC162" s="794" t="s">
        <v>81</v>
      </c>
      <c r="BD162" s="786"/>
      <c r="BE162" s="787">
        <f>SUM(BC161:BE161)</f>
        <v>3365736.9604580002</v>
      </c>
      <c r="BG162" s="96"/>
      <c r="BH162" s="97"/>
      <c r="BI162" s="134" t="s">
        <v>80</v>
      </c>
      <c r="BJ162" s="134"/>
      <c r="BK162" s="99">
        <f>SUM(BI161:BK161)</f>
        <v>15921.9908</v>
      </c>
      <c r="BL162" s="52"/>
      <c r="BM162" s="793"/>
      <c r="BN162" s="794" t="s">
        <v>81</v>
      </c>
      <c r="BO162" s="786"/>
      <c r="BP162" s="787">
        <f>SUM(BN161:BP161)</f>
        <v>2939870.8662360003</v>
      </c>
      <c r="BQ162" s="52"/>
      <c r="BR162" s="102"/>
      <c r="BS162" s="103"/>
      <c r="BT162" s="135" t="s">
        <v>80</v>
      </c>
      <c r="BU162" s="135"/>
      <c r="BV162" s="105">
        <v>15097.0155</v>
      </c>
      <c r="BX162" s="793"/>
      <c r="BY162" s="794" t="s">
        <v>81</v>
      </c>
      <c r="BZ162" s="786"/>
      <c r="CA162" s="787">
        <f>SUM(BY161:CA161)</f>
        <v>2761677.631885</v>
      </c>
      <c r="CC162" s="96"/>
      <c r="CD162" s="97"/>
      <c r="CE162" s="134" t="s">
        <v>80</v>
      </c>
      <c r="CF162" s="134"/>
      <c r="CG162" s="99">
        <v>12464.9964</v>
      </c>
      <c r="CH162" s="52"/>
      <c r="CI162" s="793"/>
      <c r="CJ162" s="794" t="s">
        <v>81</v>
      </c>
      <c r="CK162" s="786"/>
      <c r="CL162" s="787">
        <f>SUM(CJ161:CL161)</f>
        <v>2322643.0367879998</v>
      </c>
      <c r="CN162" s="96"/>
      <c r="CO162" s="97"/>
      <c r="CP162" s="134" t="s">
        <v>80</v>
      </c>
      <c r="CQ162" s="134"/>
      <c r="CR162" s="99">
        <f>SUM(CP161:CR161)</f>
        <v>12256.0028</v>
      </c>
      <c r="CT162" s="793"/>
      <c r="CU162" s="794" t="s">
        <v>81</v>
      </c>
      <c r="CV162" s="786"/>
      <c r="CW162" s="787">
        <f>SUM(CU161:CW161)</f>
        <v>2284661.3302759998</v>
      </c>
      <c r="CY162" s="82" t="s">
        <v>81</v>
      </c>
      <c r="CZ162" s="82"/>
      <c r="DA162" s="82">
        <v>2322643</v>
      </c>
      <c r="DC162" s="96"/>
      <c r="DD162" s="97"/>
      <c r="DE162" s="134" t="s">
        <v>80</v>
      </c>
      <c r="DF162" s="134"/>
      <c r="DG162" s="99">
        <f>SUM(DE161:DG161)</f>
        <v>12245.0126</v>
      </c>
      <c r="DI162" s="793"/>
      <c r="DJ162" s="794" t="s">
        <v>81</v>
      </c>
      <c r="DK162" s="786"/>
      <c r="DL162" s="787">
        <f>SUM(DJ161:DL161)</f>
        <v>2320435.0848420002</v>
      </c>
      <c r="DN162" s="96"/>
      <c r="DO162" s="97"/>
      <c r="DP162" s="134" t="s">
        <v>80</v>
      </c>
      <c r="DQ162" s="134"/>
      <c r="DR162" s="99">
        <v>12247.999599999999</v>
      </c>
      <c r="DT162" s="793"/>
      <c r="DU162" s="794" t="s">
        <v>81</v>
      </c>
      <c r="DV162" s="786"/>
      <c r="DW162" s="787">
        <f>SUM(DU161:DW161)</f>
        <v>2328777.4385319999</v>
      </c>
      <c r="DY162" s="96"/>
      <c r="DZ162" s="97"/>
      <c r="EA162" s="134" t="s">
        <v>80</v>
      </c>
      <c r="EB162" s="134"/>
      <c r="EC162" s="99">
        <f>SUM(EA161:EC161)</f>
        <v>12426.996999999999</v>
      </c>
      <c r="EE162" s="793"/>
      <c r="EF162" s="794" t="s">
        <v>81</v>
      </c>
      <c r="EG162" s="786"/>
      <c r="EH162" s="787">
        <f>SUM(EF161:EH161)</f>
        <v>2440107.2903899997</v>
      </c>
    </row>
    <row r="163" spans="1:138" ht="16.5" thickBot="1" x14ac:dyDescent="0.35">
      <c r="J163" s="106"/>
      <c r="K163" s="106"/>
      <c r="L163" s="106"/>
      <c r="M163" s="106"/>
      <c r="U163" s="106"/>
      <c r="V163" s="106"/>
      <c r="W163" s="106"/>
      <c r="X163" s="106"/>
      <c r="Y163" s="106"/>
      <c r="AE163" s="106"/>
      <c r="AF163" s="106"/>
      <c r="AG163" s="106"/>
      <c r="AH163" s="106"/>
      <c r="AI163" s="106"/>
      <c r="AQ163" s="106"/>
      <c r="AR163" s="106"/>
      <c r="AS163" s="106"/>
      <c r="AT163" s="106"/>
      <c r="BB163" s="106"/>
      <c r="BC163" s="106"/>
      <c r="BD163" s="106"/>
      <c r="BE163" s="106"/>
      <c r="BL163" s="52"/>
      <c r="BM163" s="106"/>
      <c r="BN163" s="106"/>
      <c r="BO163" s="106"/>
      <c r="BP163" s="106"/>
      <c r="BQ163" s="52"/>
      <c r="BX163" s="106"/>
      <c r="BY163" s="106"/>
      <c r="BZ163" s="106"/>
      <c r="CA163" s="106"/>
      <c r="CH163" s="52"/>
      <c r="CI163" s="106"/>
      <c r="CJ163" s="106"/>
      <c r="CK163" s="106"/>
      <c r="CL163" s="106"/>
      <c r="CT163" s="106"/>
      <c r="CU163" s="106"/>
      <c r="CV163" s="106"/>
      <c r="CW163" s="106"/>
      <c r="CY163" s="109"/>
      <c r="CZ163" s="109"/>
      <c r="DA163" s="109"/>
      <c r="DI163" s="106"/>
      <c r="DJ163" s="106"/>
      <c r="DK163" s="106"/>
      <c r="DL163" s="106"/>
      <c r="DT163" s="106"/>
      <c r="DU163" s="106"/>
      <c r="DV163" s="106"/>
      <c r="DW163" s="106"/>
      <c r="EE163" s="106"/>
      <c r="EF163" s="106"/>
      <c r="EG163" s="106"/>
      <c r="EH163" s="106"/>
    </row>
    <row r="164" spans="1:138" ht="15.75" customHeight="1" x14ac:dyDescent="0.3">
      <c r="A164" s="1432" t="s">
        <v>100</v>
      </c>
      <c r="C164" s="57"/>
      <c r="D164" s="110" t="s">
        <v>74</v>
      </c>
      <c r="E164" s="111"/>
      <c r="F164" s="1378" t="s">
        <v>75</v>
      </c>
      <c r="G164" s="1379"/>
      <c r="H164" s="1380"/>
      <c r="I164" s="60"/>
      <c r="J164" s="788"/>
      <c r="K164" s="1381" t="s">
        <v>75</v>
      </c>
      <c r="L164" s="1382"/>
      <c r="M164" s="1383"/>
      <c r="N164" s="57"/>
      <c r="O164" s="110" t="s">
        <v>74</v>
      </c>
      <c r="P164" s="111"/>
      <c r="Q164" s="1378" t="s">
        <v>75</v>
      </c>
      <c r="R164" s="1379"/>
      <c r="S164" s="1380"/>
      <c r="T164" s="60"/>
      <c r="U164" s="788"/>
      <c r="V164" s="1381" t="s">
        <v>75</v>
      </c>
      <c r="W164" s="1382"/>
      <c r="X164" s="1383"/>
      <c r="Y164" s="61"/>
      <c r="Z164" s="1386" t="s">
        <v>74</v>
      </c>
      <c r="AA164" s="1387"/>
      <c r="AB164" s="1378" t="s">
        <v>75</v>
      </c>
      <c r="AC164" s="1379"/>
      <c r="AD164" s="1380"/>
      <c r="AE164" s="61"/>
      <c r="AF164" s="788"/>
      <c r="AG164" s="1381" t="s">
        <v>75</v>
      </c>
      <c r="AH164" s="1382"/>
      <c r="AI164" s="1383"/>
      <c r="AK164" s="110" t="s">
        <v>74</v>
      </c>
      <c r="AL164" s="111"/>
      <c r="AM164" s="1378" t="s">
        <v>75</v>
      </c>
      <c r="AN164" s="1379"/>
      <c r="AO164" s="1380"/>
      <c r="AQ164" s="788"/>
      <c r="AR164" s="1381" t="s">
        <v>75</v>
      </c>
      <c r="AS164" s="1382"/>
      <c r="AT164" s="1383"/>
      <c r="AV164" s="110" t="s">
        <v>74</v>
      </c>
      <c r="AW164" s="111"/>
      <c r="AX164" s="1378" t="s">
        <v>75</v>
      </c>
      <c r="AY164" s="1379"/>
      <c r="AZ164" s="1380"/>
      <c r="BB164" s="788"/>
      <c r="BC164" s="1381" t="s">
        <v>75</v>
      </c>
      <c r="BD164" s="1382"/>
      <c r="BE164" s="1383"/>
      <c r="BG164" s="110" t="s">
        <v>74</v>
      </c>
      <c r="BH164" s="111"/>
      <c r="BI164" s="1378" t="s">
        <v>75</v>
      </c>
      <c r="BJ164" s="1379"/>
      <c r="BK164" s="1380"/>
      <c r="BL164" s="52"/>
      <c r="BM164" s="788"/>
      <c r="BN164" s="1381" t="s">
        <v>75</v>
      </c>
      <c r="BO164" s="1382"/>
      <c r="BP164" s="1383"/>
      <c r="BQ164" s="52"/>
      <c r="BR164" s="1446" t="s">
        <v>74</v>
      </c>
      <c r="BS164" s="1447"/>
      <c r="BT164" s="1441" t="s">
        <v>75</v>
      </c>
      <c r="BU164" s="1442"/>
      <c r="BV164" s="1443"/>
      <c r="BX164" s="788"/>
      <c r="BY164" s="1381" t="s">
        <v>75</v>
      </c>
      <c r="BZ164" s="1382"/>
      <c r="CA164" s="1383"/>
      <c r="CC164" s="58" t="s">
        <v>74</v>
      </c>
      <c r="CD164" s="111"/>
      <c r="CE164" s="1378" t="s">
        <v>75</v>
      </c>
      <c r="CF164" s="1379"/>
      <c r="CG164" s="1380"/>
      <c r="CH164" s="52"/>
      <c r="CI164" s="788"/>
      <c r="CJ164" s="1381" t="s">
        <v>75</v>
      </c>
      <c r="CK164" s="1382"/>
      <c r="CL164" s="1383"/>
      <c r="CN164" s="58" t="s">
        <v>74</v>
      </c>
      <c r="CO164" s="111"/>
      <c r="CP164" s="1378" t="s">
        <v>75</v>
      </c>
      <c r="CQ164" s="1379"/>
      <c r="CR164" s="1380"/>
      <c r="CT164" s="788"/>
      <c r="CU164" s="1381" t="s">
        <v>75</v>
      </c>
      <c r="CV164" s="1382"/>
      <c r="CW164" s="1383"/>
      <c r="CY164" s="82" t="s">
        <v>75</v>
      </c>
      <c r="CZ164" s="82"/>
      <c r="DA164" s="82"/>
      <c r="DC164" s="58" t="s">
        <v>74</v>
      </c>
      <c r="DD164" s="111"/>
      <c r="DE164" s="1378" t="s">
        <v>75</v>
      </c>
      <c r="DF164" s="1379"/>
      <c r="DG164" s="1380"/>
      <c r="DI164" s="788"/>
      <c r="DJ164" s="1381" t="s">
        <v>75</v>
      </c>
      <c r="DK164" s="1382"/>
      <c r="DL164" s="1383"/>
      <c r="DN164" s="58" t="s">
        <v>74</v>
      </c>
      <c r="DO164" s="111"/>
      <c r="DP164" s="1378" t="s">
        <v>75</v>
      </c>
      <c r="DQ164" s="1379"/>
      <c r="DR164" s="1380"/>
      <c r="DT164" s="788"/>
      <c r="DU164" s="1381" t="s">
        <v>75</v>
      </c>
      <c r="DV164" s="1382"/>
      <c r="DW164" s="1383"/>
      <c r="DY164" s="58" t="s">
        <v>74</v>
      </c>
      <c r="DZ164" s="111"/>
      <c r="EA164" s="1378" t="s">
        <v>75</v>
      </c>
      <c r="EB164" s="1379"/>
      <c r="EC164" s="1380"/>
      <c r="EE164" s="788"/>
      <c r="EF164" s="1381" t="s">
        <v>75</v>
      </c>
      <c r="EG164" s="1382"/>
      <c r="EH164" s="1383"/>
    </row>
    <row r="165" spans="1:138" x14ac:dyDescent="0.3">
      <c r="A165" s="1433"/>
      <c r="C165" s="64"/>
      <c r="D165" s="114" t="s">
        <v>74</v>
      </c>
      <c r="E165" s="115"/>
      <c r="F165" s="118" t="s">
        <v>76</v>
      </c>
      <c r="G165" s="119" t="s">
        <v>77</v>
      </c>
      <c r="H165" s="120" t="s">
        <v>78</v>
      </c>
      <c r="I165" s="61"/>
      <c r="J165" s="789" t="s">
        <v>74</v>
      </c>
      <c r="K165" s="790" t="s">
        <v>76</v>
      </c>
      <c r="L165" s="791" t="s">
        <v>77</v>
      </c>
      <c r="M165" s="792" t="s">
        <v>78</v>
      </c>
      <c r="N165" s="64"/>
      <c r="O165" s="114" t="s">
        <v>74</v>
      </c>
      <c r="P165" s="115"/>
      <c r="Q165" s="118" t="s">
        <v>76</v>
      </c>
      <c r="R165" s="119" t="s">
        <v>77</v>
      </c>
      <c r="S165" s="120" t="s">
        <v>78</v>
      </c>
      <c r="T165" s="61"/>
      <c r="U165" s="789" t="s">
        <v>74</v>
      </c>
      <c r="V165" s="790" t="s">
        <v>76</v>
      </c>
      <c r="W165" s="791" t="s">
        <v>77</v>
      </c>
      <c r="X165" s="792" t="s">
        <v>78</v>
      </c>
      <c r="Y165" s="61"/>
      <c r="Z165" s="1388" t="s">
        <v>74</v>
      </c>
      <c r="AA165" s="1389"/>
      <c r="AB165" s="118" t="s">
        <v>76</v>
      </c>
      <c r="AC165" s="119" t="s">
        <v>77</v>
      </c>
      <c r="AD165" s="120" t="s">
        <v>78</v>
      </c>
      <c r="AE165" s="61"/>
      <c r="AF165" s="789" t="s">
        <v>74</v>
      </c>
      <c r="AG165" s="790" t="s">
        <v>76</v>
      </c>
      <c r="AH165" s="791" t="s">
        <v>77</v>
      </c>
      <c r="AI165" s="792" t="s">
        <v>78</v>
      </c>
      <c r="AK165" s="114" t="s">
        <v>74</v>
      </c>
      <c r="AL165" s="115"/>
      <c r="AM165" s="118" t="s">
        <v>76</v>
      </c>
      <c r="AN165" s="119" t="s">
        <v>77</v>
      </c>
      <c r="AO165" s="120" t="s">
        <v>78</v>
      </c>
      <c r="AQ165" s="789" t="s">
        <v>74</v>
      </c>
      <c r="AR165" s="790" t="s">
        <v>76</v>
      </c>
      <c r="AS165" s="791" t="s">
        <v>77</v>
      </c>
      <c r="AT165" s="792" t="s">
        <v>78</v>
      </c>
      <c r="AV165" s="114" t="s">
        <v>74</v>
      </c>
      <c r="AW165" s="115"/>
      <c r="AX165" s="118" t="s">
        <v>76</v>
      </c>
      <c r="AY165" s="119" t="s">
        <v>77</v>
      </c>
      <c r="AZ165" s="120" t="s">
        <v>78</v>
      </c>
      <c r="BB165" s="789" t="s">
        <v>74</v>
      </c>
      <c r="BC165" s="790" t="s">
        <v>76</v>
      </c>
      <c r="BD165" s="791" t="s">
        <v>77</v>
      </c>
      <c r="BE165" s="792" t="s">
        <v>78</v>
      </c>
      <c r="BG165" s="114" t="s">
        <v>74</v>
      </c>
      <c r="BH165" s="115"/>
      <c r="BI165" s="118" t="s">
        <v>76</v>
      </c>
      <c r="BJ165" s="119" t="s">
        <v>77</v>
      </c>
      <c r="BK165" s="120" t="s">
        <v>78</v>
      </c>
      <c r="BL165" s="52"/>
      <c r="BM165" s="789" t="s">
        <v>74</v>
      </c>
      <c r="BN165" s="790" t="s">
        <v>76</v>
      </c>
      <c r="BO165" s="791" t="s">
        <v>77</v>
      </c>
      <c r="BP165" s="792" t="s">
        <v>78</v>
      </c>
      <c r="BQ165" s="52"/>
      <c r="BR165" s="1448" t="s">
        <v>74</v>
      </c>
      <c r="BS165" s="1449"/>
      <c r="BT165" s="121" t="s">
        <v>76</v>
      </c>
      <c r="BU165" s="122" t="s">
        <v>77</v>
      </c>
      <c r="BV165" s="123" t="s">
        <v>78</v>
      </c>
      <c r="BX165" s="789" t="s">
        <v>74</v>
      </c>
      <c r="BY165" s="790" t="s">
        <v>76</v>
      </c>
      <c r="BZ165" s="791" t="s">
        <v>77</v>
      </c>
      <c r="CA165" s="792" t="s">
        <v>78</v>
      </c>
      <c r="CC165" s="65" t="s">
        <v>74</v>
      </c>
      <c r="CD165" s="115"/>
      <c r="CE165" s="118" t="s">
        <v>76</v>
      </c>
      <c r="CF165" s="119" t="s">
        <v>77</v>
      </c>
      <c r="CG165" s="120" t="s">
        <v>78</v>
      </c>
      <c r="CH165" s="52"/>
      <c r="CI165" s="789" t="s">
        <v>74</v>
      </c>
      <c r="CJ165" s="790" t="s">
        <v>76</v>
      </c>
      <c r="CK165" s="791" t="s">
        <v>77</v>
      </c>
      <c r="CL165" s="792" t="s">
        <v>78</v>
      </c>
      <c r="CN165" s="65" t="s">
        <v>74</v>
      </c>
      <c r="CO165" s="115"/>
      <c r="CP165" s="118" t="s">
        <v>76</v>
      </c>
      <c r="CQ165" s="119" t="s">
        <v>77</v>
      </c>
      <c r="CR165" s="120" t="s">
        <v>78</v>
      </c>
      <c r="CT165" s="789" t="s">
        <v>74</v>
      </c>
      <c r="CU165" s="790" t="s">
        <v>76</v>
      </c>
      <c r="CV165" s="791" t="s">
        <v>77</v>
      </c>
      <c r="CW165" s="792" t="s">
        <v>78</v>
      </c>
      <c r="CY165" s="82" t="s">
        <v>76</v>
      </c>
      <c r="CZ165" s="82" t="s">
        <v>77</v>
      </c>
      <c r="DA165" s="82" t="s">
        <v>78</v>
      </c>
      <c r="DC165" s="65" t="s">
        <v>74</v>
      </c>
      <c r="DD165" s="115"/>
      <c r="DE165" s="118" t="s">
        <v>76</v>
      </c>
      <c r="DF165" s="119" t="s">
        <v>77</v>
      </c>
      <c r="DG165" s="120" t="s">
        <v>78</v>
      </c>
      <c r="DI165" s="789" t="s">
        <v>74</v>
      </c>
      <c r="DJ165" s="790" t="s">
        <v>76</v>
      </c>
      <c r="DK165" s="791" t="s">
        <v>77</v>
      </c>
      <c r="DL165" s="792" t="s">
        <v>78</v>
      </c>
      <c r="DN165" s="65" t="s">
        <v>74</v>
      </c>
      <c r="DO165" s="115"/>
      <c r="DP165" s="118" t="s">
        <v>76</v>
      </c>
      <c r="DQ165" s="119" t="s">
        <v>77</v>
      </c>
      <c r="DR165" s="120" t="s">
        <v>78</v>
      </c>
      <c r="DT165" s="789" t="s">
        <v>74</v>
      </c>
      <c r="DU165" s="790" t="s">
        <v>76</v>
      </c>
      <c r="DV165" s="791" t="s">
        <v>77</v>
      </c>
      <c r="DW165" s="792" t="s">
        <v>78</v>
      </c>
      <c r="DY165" s="65" t="s">
        <v>74</v>
      </c>
      <c r="DZ165" s="115"/>
      <c r="EA165" s="118" t="s">
        <v>76</v>
      </c>
      <c r="EB165" s="119" t="s">
        <v>77</v>
      </c>
      <c r="EC165" s="120" t="s">
        <v>78</v>
      </c>
      <c r="EE165" s="789" t="s">
        <v>74</v>
      </c>
      <c r="EF165" s="790" t="s">
        <v>76</v>
      </c>
      <c r="EG165" s="791" t="s">
        <v>77</v>
      </c>
      <c r="EH165" s="792" t="s">
        <v>78</v>
      </c>
    </row>
    <row r="166" spans="1:138" x14ac:dyDescent="0.3">
      <c r="A166" s="1433"/>
      <c r="C166" s="75"/>
      <c r="D166" s="124">
        <v>1</v>
      </c>
      <c r="E166" s="87" t="s">
        <v>79</v>
      </c>
      <c r="F166" s="220">
        <v>9225</v>
      </c>
      <c r="G166" s="220">
        <v>0</v>
      </c>
      <c r="H166" s="221">
        <v>0</v>
      </c>
      <c r="I166" s="80"/>
      <c r="J166" s="81">
        <v>1</v>
      </c>
      <c r="K166" s="784">
        <f>(F166*'8-Matrices'!$D$8)+('6a-EOCSCH_WtCalc'!F166*'8-Matrices'!$F$12)</f>
        <v>1417605.75</v>
      </c>
      <c r="L166" s="784">
        <f>(G166*'8-Matrices'!$E$8)+('6a-EOCSCH_WtCalc'!G166*'8-Matrices'!$F$12)</f>
        <v>0</v>
      </c>
      <c r="M166" s="785">
        <f>(H166*'8-Matrices'!$F$8)+('6a-EOCSCH_WtCalc'!H166*'8-Matrices'!$F$12)</f>
        <v>0</v>
      </c>
      <c r="N166" s="75"/>
      <c r="O166" s="124">
        <v>1</v>
      </c>
      <c r="P166" s="87" t="s">
        <v>79</v>
      </c>
      <c r="Q166" s="78">
        <v>10638.0013</v>
      </c>
      <c r="R166" s="78">
        <v>0</v>
      </c>
      <c r="S166" s="79">
        <v>0</v>
      </c>
      <c r="T166" s="80"/>
      <c r="U166" s="81">
        <v>1</v>
      </c>
      <c r="V166" s="784">
        <f>(Q166*'8-Matrices'!$D$8)+('6a-EOCSCH_WtCalc'!Q166*'8-Matrices'!$F$12)</f>
        <v>1634741.6597709998</v>
      </c>
      <c r="W166" s="784">
        <f>(R166*'8-Matrices'!$E$8)+('6a-EOCSCH_WtCalc'!R166*'8-Matrices'!$F$12)</f>
        <v>0</v>
      </c>
      <c r="X166" s="785">
        <f>(S166*'8-Matrices'!$F$8)+('6a-EOCSCH_WtCalc'!S166*'8-Matrices'!$F$12)</f>
        <v>0</v>
      </c>
      <c r="Y166" s="83"/>
      <c r="Z166" s="124">
        <v>1</v>
      </c>
      <c r="AA166" s="87" t="s">
        <v>79</v>
      </c>
      <c r="AB166" s="78">
        <v>10117</v>
      </c>
      <c r="AC166" s="78">
        <v>0</v>
      </c>
      <c r="AD166" s="79">
        <v>0</v>
      </c>
      <c r="AE166" s="83"/>
      <c r="AF166" s="81">
        <v>1</v>
      </c>
      <c r="AG166" s="784">
        <f>(AB166*'8-Matrices'!$D$8)+('6a-EOCSCH_WtCalc'!AB166*'8-Matrices'!$F$12)</f>
        <v>1554679.3900000001</v>
      </c>
      <c r="AH166" s="784">
        <f>(AC166*'8-Matrices'!$E$8)+('6a-EOCSCH_WtCalc'!AC166*'8-Matrices'!$F$12)</f>
        <v>0</v>
      </c>
      <c r="AI166" s="785">
        <f>(AD166*'8-Matrices'!$F$8)+('6a-EOCSCH_WtCalc'!AD166*'8-Matrices'!$F$12)</f>
        <v>0</v>
      </c>
      <c r="AK166" s="124">
        <v>1</v>
      </c>
      <c r="AL166" s="87" t="s">
        <v>79</v>
      </c>
      <c r="AM166" s="78">
        <v>10827</v>
      </c>
      <c r="AN166" s="78">
        <v>0</v>
      </c>
      <c r="AO166" s="79">
        <v>0</v>
      </c>
      <c r="AQ166" s="81">
        <v>1</v>
      </c>
      <c r="AR166" s="784">
        <f>(AM166*'8-Matrices'!$D$8)+('6a-EOCSCH_WtCalc'!AM166*'8-Matrices'!$F$12)</f>
        <v>1663785.0899999999</v>
      </c>
      <c r="AS166" s="784">
        <f>(AN166*'8-Matrices'!$E$8)+('6a-EOCSCH_WtCalc'!AN166*'8-Matrices'!$F$12)</f>
        <v>0</v>
      </c>
      <c r="AT166" s="785">
        <f>(AO166*'8-Matrices'!$F$8)+('6a-EOCSCH_WtCalc'!AO166*'8-Matrices'!$F$12)</f>
        <v>0</v>
      </c>
      <c r="AV166" s="124">
        <v>1</v>
      </c>
      <c r="AW166" s="87" t="s">
        <v>79</v>
      </c>
      <c r="AX166" s="78">
        <v>10537.0003</v>
      </c>
      <c r="AY166" s="78"/>
      <c r="AZ166" s="78">
        <v>0</v>
      </c>
      <c r="BB166" s="81">
        <v>1</v>
      </c>
      <c r="BC166" s="784">
        <f>(AX166*'8-Matrices'!$D$8)+('6a-EOCSCH_WtCalc'!AX166*'8-Matrices'!$F$12)</f>
        <v>1619220.836101</v>
      </c>
      <c r="BD166" s="784">
        <f>(AY166*'8-Matrices'!$E$8)+('6a-EOCSCH_WtCalc'!AY166*'8-Matrices'!$F$12)</f>
        <v>0</v>
      </c>
      <c r="BE166" s="785">
        <f>(AZ166*'8-Matrices'!$F$8)+('6a-EOCSCH_WtCalc'!AZ166*'8-Matrices'!$F$12)</f>
        <v>0</v>
      </c>
      <c r="BG166" s="124">
        <v>1</v>
      </c>
      <c r="BH166" s="87" t="s">
        <v>79</v>
      </c>
      <c r="BI166" s="78">
        <v>10269.000400000001</v>
      </c>
      <c r="BJ166" s="78"/>
      <c r="BK166" s="78">
        <v>0</v>
      </c>
      <c r="BL166" s="52"/>
      <c r="BM166" s="81">
        <v>1</v>
      </c>
      <c r="BN166" s="784">
        <f>(BI166*'8-Matrices'!$D$8)+('6a-EOCSCH_WtCalc'!BI166*'8-Matrices'!$F$12)</f>
        <v>1578037.291468</v>
      </c>
      <c r="BO166" s="784">
        <f>(BJ166*'8-Matrices'!$E$8)+('6a-EOCSCH_WtCalc'!BJ166*'8-Matrices'!$F$12)</f>
        <v>0</v>
      </c>
      <c r="BP166" s="785">
        <f>(BK166*'8-Matrices'!$F$8)+('6a-EOCSCH_WtCalc'!BK166*'8-Matrices'!$F$12)</f>
        <v>0</v>
      </c>
      <c r="BQ166" s="52"/>
      <c r="BR166" s="125">
        <v>1</v>
      </c>
      <c r="BS166" s="88" t="s">
        <v>79</v>
      </c>
      <c r="BT166" s="86">
        <v>8657.5004499999995</v>
      </c>
      <c r="BU166" s="86"/>
      <c r="BV166" s="86">
        <v>0</v>
      </c>
      <c r="BX166" s="81">
        <v>1</v>
      </c>
      <c r="BY166" s="784">
        <f>(BT166*'8-Matrices'!$D$8)+('6a-EOCSCH_WtCalc'!BT166*'8-Matrices'!$F$12)</f>
        <v>1330398.0941514999</v>
      </c>
      <c r="BZ166" s="784">
        <f>(BU166*'8-Matrices'!$E$8)+('6a-EOCSCH_WtCalc'!BU166*'8-Matrices'!$F$12)</f>
        <v>0</v>
      </c>
      <c r="CA166" s="785">
        <f>(BV166*'8-Matrices'!$F$8)+('6a-EOCSCH_WtCalc'!BV166*'8-Matrices'!$F$12)</f>
        <v>0</v>
      </c>
      <c r="CC166" s="124">
        <v>1</v>
      </c>
      <c r="CD166" s="87" t="s">
        <v>79</v>
      </c>
      <c r="CE166" s="78">
        <v>6921</v>
      </c>
      <c r="CF166" s="78"/>
      <c r="CG166" s="78">
        <v>0</v>
      </c>
      <c r="CH166" s="52"/>
      <c r="CI166" s="81">
        <v>1</v>
      </c>
      <c r="CJ166" s="784">
        <f>(CE166*'8-Matrices'!$D$8)+('6a-EOCSCH_WtCalc'!CE166*'8-Matrices'!$F$12)</f>
        <v>1063550.07</v>
      </c>
      <c r="CK166" s="784">
        <f>(CF166*'8-Matrices'!$E$8)+('6a-EOCSCH_WtCalc'!CF166*'8-Matrices'!$F$12)</f>
        <v>0</v>
      </c>
      <c r="CL166" s="785">
        <f>(CG166*'8-Matrices'!$F$8)+('6a-EOCSCH_WtCalc'!CG166*'8-Matrices'!$F$12)</f>
        <v>0</v>
      </c>
      <c r="CN166" s="124">
        <v>1</v>
      </c>
      <c r="CO166" s="87" t="s">
        <v>79</v>
      </c>
      <c r="CP166" s="78">
        <v>6110</v>
      </c>
      <c r="CQ166" s="78">
        <v>0</v>
      </c>
      <c r="CR166" s="78">
        <v>0</v>
      </c>
      <c r="CT166" s="81">
        <v>1</v>
      </c>
      <c r="CU166" s="784">
        <f>(CP166*'8-Matrices'!$D$8)+('6a-EOCSCH_WtCalc'!CP166*'8-Matrices'!$F$12)</f>
        <v>938923.7</v>
      </c>
      <c r="CV166" s="784">
        <f>(CQ166*'8-Matrices'!$E$8)+('6a-EOCSCH_WtCalc'!CQ166*'8-Matrices'!$F$12)</f>
        <v>0</v>
      </c>
      <c r="CW166" s="785">
        <f>(CR166*'8-Matrices'!$F$8)+('6a-EOCSCH_WtCalc'!CR166*'8-Matrices'!$F$12)</f>
        <v>0</v>
      </c>
      <c r="CY166" s="82">
        <v>1063550</v>
      </c>
      <c r="CZ166" s="82">
        <v>0</v>
      </c>
      <c r="DA166" s="82">
        <v>0</v>
      </c>
      <c r="DC166" s="124">
        <v>1</v>
      </c>
      <c r="DD166" s="87" t="s">
        <v>79</v>
      </c>
      <c r="DE166" s="78">
        <v>8052</v>
      </c>
      <c r="DF166" s="78">
        <v>0</v>
      </c>
      <c r="DG166" s="78">
        <v>0</v>
      </c>
      <c r="DI166" s="81">
        <v>1</v>
      </c>
      <c r="DJ166" s="784">
        <f>(DE166*'8-Matrices'!$D$8)+('6a-EOCSCH_WtCalc'!DE166*'8-Matrices'!$F$12)</f>
        <v>1237350.8399999999</v>
      </c>
      <c r="DK166" s="784">
        <f>(DF166*'8-Matrices'!$E$8)+('6a-EOCSCH_WtCalc'!DF166*'8-Matrices'!$F$12)</f>
        <v>0</v>
      </c>
      <c r="DL166" s="785">
        <f>(DG166*'8-Matrices'!$F$8)+('6a-EOCSCH_WtCalc'!DG166*'8-Matrices'!$F$12)</f>
        <v>0</v>
      </c>
      <c r="DN166" s="124">
        <v>1</v>
      </c>
      <c r="DO166" s="87" t="s">
        <v>79</v>
      </c>
      <c r="DP166" s="78">
        <v>6141.48</v>
      </c>
      <c r="DQ166" s="78">
        <v>0</v>
      </c>
      <c r="DR166" s="78">
        <v>0</v>
      </c>
      <c r="DT166" s="81">
        <v>1</v>
      </c>
      <c r="DU166" s="784">
        <f>(DP166*'8-Matrices'!$D$8)+('6a-EOCSCH_WtCalc'!DP166*'8-Matrices'!$F$12)</f>
        <v>943761.23159999994</v>
      </c>
      <c r="DV166" s="784">
        <f>(DQ166*'8-Matrices'!$E$8)+('6a-EOCSCH_WtCalc'!DQ166*'8-Matrices'!$F$12)</f>
        <v>0</v>
      </c>
      <c r="DW166" s="785">
        <f>(DR166*'8-Matrices'!$F$8)+('6a-EOCSCH_WtCalc'!DR166*'8-Matrices'!$F$12)</f>
        <v>0</v>
      </c>
      <c r="DY166" s="124">
        <v>1</v>
      </c>
      <c r="DZ166" s="87" t="s">
        <v>79</v>
      </c>
      <c r="EA166" s="78">
        <f>'7a-EOCSCH_RawData'!$E$62</f>
        <v>6165.0505000000003</v>
      </c>
      <c r="EB166" s="78">
        <f>'7a-EOCSCH_RawData'!$F$62</f>
        <v>0</v>
      </c>
      <c r="EC166" s="78">
        <f>'7a-EOCSCH_RawData'!$G$62</f>
        <v>0</v>
      </c>
      <c r="EE166" s="81">
        <v>1</v>
      </c>
      <c r="EF166" s="784">
        <f>(EA166*'8-Matrices'!$D$8)+('6a-EOCSCH_WtCalc'!EA166*'8-Matrices'!$F$12)</f>
        <v>947383.31033500005</v>
      </c>
      <c r="EG166" s="784">
        <f>(EB166*'8-Matrices'!$E$8)+('6a-EOCSCH_WtCalc'!EB166*'8-Matrices'!$F$12)</f>
        <v>0</v>
      </c>
      <c r="EH166" s="785">
        <f>(EC166*'8-Matrices'!$F$8)+('6a-EOCSCH_WtCalc'!EC166*'8-Matrices'!$F$12)</f>
        <v>0</v>
      </c>
    </row>
    <row r="167" spans="1:138" x14ac:dyDescent="0.3">
      <c r="A167" s="1433"/>
      <c r="C167" s="75"/>
      <c r="D167" s="124">
        <v>2</v>
      </c>
      <c r="E167" s="87" t="s">
        <v>79</v>
      </c>
      <c r="F167" s="220">
        <v>1381</v>
      </c>
      <c r="G167" s="220">
        <v>0</v>
      </c>
      <c r="H167" s="221">
        <v>0</v>
      </c>
      <c r="I167" s="80"/>
      <c r="J167" s="81">
        <v>2</v>
      </c>
      <c r="K167" s="784">
        <f>(F167*'8-Matrices'!$D$9)+('6a-EOCSCH_WtCalc'!F167*'8-Matrices'!$F$12)</f>
        <v>303170.93</v>
      </c>
      <c r="L167" s="784">
        <f>(G167*'8-Matrices'!$E$9)+('6a-EOCSCH_WtCalc'!G167*'8-Matrices'!$F$12)</f>
        <v>0</v>
      </c>
      <c r="M167" s="785">
        <f>(H167*'8-Matrices'!$F$9)+('6a-EOCSCH_WtCalc'!H167*'8-Matrices'!$F$12)</f>
        <v>0</v>
      </c>
      <c r="N167" s="75"/>
      <c r="O167" s="124">
        <v>2</v>
      </c>
      <c r="P167" s="87" t="s">
        <v>79</v>
      </c>
      <c r="Q167" s="78">
        <v>1535</v>
      </c>
      <c r="R167" s="78">
        <v>0</v>
      </c>
      <c r="S167" s="79">
        <v>0</v>
      </c>
      <c r="T167" s="80"/>
      <c r="U167" s="81">
        <v>2</v>
      </c>
      <c r="V167" s="784">
        <f>(Q167*'8-Matrices'!$D$9)+('6a-EOCSCH_WtCalc'!Q167*'8-Matrices'!$F$12)</f>
        <v>336978.55</v>
      </c>
      <c r="W167" s="784">
        <f>(R167*'8-Matrices'!$E$9)+('6a-EOCSCH_WtCalc'!R167*'8-Matrices'!$F$12)</f>
        <v>0</v>
      </c>
      <c r="X167" s="785">
        <f>(S167*'8-Matrices'!$F$9)+('6a-EOCSCH_WtCalc'!S167*'8-Matrices'!$F$12)</f>
        <v>0</v>
      </c>
      <c r="Y167" s="83"/>
      <c r="Z167" s="124">
        <v>2</v>
      </c>
      <c r="AA167" s="87" t="s">
        <v>79</v>
      </c>
      <c r="AB167" s="78">
        <v>1002</v>
      </c>
      <c r="AC167" s="78">
        <v>0</v>
      </c>
      <c r="AD167" s="79">
        <v>0</v>
      </c>
      <c r="AE167" s="83"/>
      <c r="AF167" s="81">
        <v>2</v>
      </c>
      <c r="AG167" s="784">
        <f>(AB167*'8-Matrices'!$D$9)+('6a-EOCSCH_WtCalc'!AB167*'8-Matrices'!$F$12)</f>
        <v>219969.06</v>
      </c>
      <c r="AH167" s="784">
        <f>(AC167*'8-Matrices'!$E$9)+('6a-EOCSCH_WtCalc'!AC167*'8-Matrices'!$F$12)</f>
        <v>0</v>
      </c>
      <c r="AI167" s="785">
        <f>(AD167*'8-Matrices'!$F$9)+('6a-EOCSCH_WtCalc'!AD167*'8-Matrices'!$F$12)</f>
        <v>0</v>
      </c>
      <c r="AK167" s="124">
        <v>2</v>
      </c>
      <c r="AL167" s="87" t="s">
        <v>79</v>
      </c>
      <c r="AM167" s="78">
        <v>1018</v>
      </c>
      <c r="AN167" s="78">
        <v>0</v>
      </c>
      <c r="AO167" s="79">
        <v>0</v>
      </c>
      <c r="AQ167" s="81">
        <v>2</v>
      </c>
      <c r="AR167" s="784">
        <f>(AM167*'8-Matrices'!$D$9)+('6a-EOCSCH_WtCalc'!AM167*'8-Matrices'!$F$12)</f>
        <v>223481.53999999998</v>
      </c>
      <c r="AS167" s="784">
        <f>(AN167*'8-Matrices'!$E$9)+('6a-EOCSCH_WtCalc'!AN167*'8-Matrices'!$F$12)</f>
        <v>0</v>
      </c>
      <c r="AT167" s="785">
        <f>(AO167*'8-Matrices'!$F$9)+('6a-EOCSCH_WtCalc'!AO167*'8-Matrices'!$F$12)</f>
        <v>0</v>
      </c>
      <c r="AV167" s="124">
        <v>2</v>
      </c>
      <c r="AW167" s="87" t="s">
        <v>79</v>
      </c>
      <c r="AX167" s="78">
        <v>1265</v>
      </c>
      <c r="AY167" s="78"/>
      <c r="AZ167" s="78">
        <v>0</v>
      </c>
      <c r="BB167" s="81">
        <v>2</v>
      </c>
      <c r="BC167" s="784">
        <f>(AX167*'8-Matrices'!$D$9)+('6a-EOCSCH_WtCalc'!AX167*'8-Matrices'!$F$12)</f>
        <v>277705.45</v>
      </c>
      <c r="BD167" s="784">
        <f>(AY167*'8-Matrices'!$E$9)+('6a-EOCSCH_WtCalc'!AY167*'8-Matrices'!$F$12)</f>
        <v>0</v>
      </c>
      <c r="BE167" s="785">
        <f>(AZ167*'8-Matrices'!$F$9)+('6a-EOCSCH_WtCalc'!AZ167*'8-Matrices'!$F$12)</f>
        <v>0</v>
      </c>
      <c r="BG167" s="124">
        <v>2</v>
      </c>
      <c r="BH167" s="87" t="s">
        <v>79</v>
      </c>
      <c r="BI167" s="78">
        <v>1167</v>
      </c>
      <c r="BJ167" s="78"/>
      <c r="BK167" s="78">
        <v>0</v>
      </c>
      <c r="BL167" s="52"/>
      <c r="BM167" s="81">
        <v>2</v>
      </c>
      <c r="BN167" s="784">
        <f>(BI167*'8-Matrices'!$D$9)+('6a-EOCSCH_WtCalc'!BI167*'8-Matrices'!$F$12)</f>
        <v>256191.50999999998</v>
      </c>
      <c r="BO167" s="784">
        <f>(BJ167*'8-Matrices'!$E$9)+('6a-EOCSCH_WtCalc'!BJ167*'8-Matrices'!$F$12)</f>
        <v>0</v>
      </c>
      <c r="BP167" s="785">
        <f>(BK167*'8-Matrices'!$F$9)+('6a-EOCSCH_WtCalc'!BK167*'8-Matrices'!$F$12)</f>
        <v>0</v>
      </c>
      <c r="BQ167" s="52"/>
      <c r="BR167" s="125">
        <v>2</v>
      </c>
      <c r="BS167" s="88" t="s">
        <v>79</v>
      </c>
      <c r="BT167" s="86">
        <v>716</v>
      </c>
      <c r="BU167" s="86"/>
      <c r="BV167" s="86">
        <v>0</v>
      </c>
      <c r="BX167" s="81">
        <v>2</v>
      </c>
      <c r="BY167" s="784">
        <f>(BT167*'8-Matrices'!$D$9)+('6a-EOCSCH_WtCalc'!BT167*'8-Matrices'!$F$12)</f>
        <v>157183.47999999998</v>
      </c>
      <c r="BZ167" s="784">
        <f>(BU167*'8-Matrices'!$E$9)+('6a-EOCSCH_WtCalc'!BU167*'8-Matrices'!$F$12)</f>
        <v>0</v>
      </c>
      <c r="CA167" s="785">
        <f>(BV167*'8-Matrices'!$F$9)+('6a-EOCSCH_WtCalc'!BV167*'8-Matrices'!$F$12)</f>
        <v>0</v>
      </c>
      <c r="CC167" s="124">
        <v>2</v>
      </c>
      <c r="CD167" s="87" t="s">
        <v>79</v>
      </c>
      <c r="CE167" s="78">
        <v>874</v>
      </c>
      <c r="CF167" s="78"/>
      <c r="CG167" s="78">
        <v>0</v>
      </c>
      <c r="CH167" s="52"/>
      <c r="CI167" s="81">
        <v>2</v>
      </c>
      <c r="CJ167" s="784">
        <f>(CE167*'8-Matrices'!$D$9)+('6a-EOCSCH_WtCalc'!CE167*'8-Matrices'!$F$12)</f>
        <v>191869.21999999997</v>
      </c>
      <c r="CK167" s="784">
        <f>(CF167*'8-Matrices'!$E$9)+('6a-EOCSCH_WtCalc'!CF167*'8-Matrices'!$F$12)</f>
        <v>0</v>
      </c>
      <c r="CL167" s="785">
        <f>(CG167*'8-Matrices'!$F$9)+('6a-EOCSCH_WtCalc'!CG167*'8-Matrices'!$F$12)</f>
        <v>0</v>
      </c>
      <c r="CN167" s="124">
        <v>2</v>
      </c>
      <c r="CO167" s="87" t="s">
        <v>79</v>
      </c>
      <c r="CP167" s="78">
        <v>1057</v>
      </c>
      <c r="CQ167" s="78">
        <v>0</v>
      </c>
      <c r="CR167" s="78">
        <v>0</v>
      </c>
      <c r="CT167" s="81">
        <v>2</v>
      </c>
      <c r="CU167" s="784">
        <f>(CP167*'8-Matrices'!$D$9)+('6a-EOCSCH_WtCalc'!CP167*'8-Matrices'!$F$12)</f>
        <v>232043.21</v>
      </c>
      <c r="CV167" s="784">
        <f>(CQ167*'8-Matrices'!$E$9)+('6a-EOCSCH_WtCalc'!CQ167*'8-Matrices'!$F$12)</f>
        <v>0</v>
      </c>
      <c r="CW167" s="785">
        <f>(CR167*'8-Matrices'!$F$9)+('6a-EOCSCH_WtCalc'!CR167*'8-Matrices'!$F$12)</f>
        <v>0</v>
      </c>
      <c r="CY167" s="82">
        <v>191869</v>
      </c>
      <c r="CZ167" s="82">
        <v>0</v>
      </c>
      <c r="DA167" s="82">
        <v>0</v>
      </c>
      <c r="DC167" s="124">
        <v>2</v>
      </c>
      <c r="DD167" s="87" t="s">
        <v>79</v>
      </c>
      <c r="DE167" s="78">
        <v>945</v>
      </c>
      <c r="DF167" s="78">
        <v>0</v>
      </c>
      <c r="DG167" s="78">
        <v>0</v>
      </c>
      <c r="DI167" s="81">
        <v>2</v>
      </c>
      <c r="DJ167" s="784">
        <f>(DE167*'8-Matrices'!$D$9)+('6a-EOCSCH_WtCalc'!DE167*'8-Matrices'!$F$12)</f>
        <v>207455.85</v>
      </c>
      <c r="DK167" s="784">
        <f>(DF167*'8-Matrices'!$E$9)+('6a-EOCSCH_WtCalc'!DF167*'8-Matrices'!$F$12)</f>
        <v>0</v>
      </c>
      <c r="DL167" s="785">
        <f>(DG167*'8-Matrices'!$F$9)+('6a-EOCSCH_WtCalc'!DG167*'8-Matrices'!$F$12)</f>
        <v>0</v>
      </c>
      <c r="DN167" s="124">
        <v>2</v>
      </c>
      <c r="DO167" s="87" t="s">
        <v>79</v>
      </c>
      <c r="DP167" s="78">
        <v>679</v>
      </c>
      <c r="DQ167" s="78">
        <v>0</v>
      </c>
      <c r="DR167" s="78">
        <v>0</v>
      </c>
      <c r="DT167" s="81">
        <v>2</v>
      </c>
      <c r="DU167" s="784">
        <f>(DP167*'8-Matrices'!$D$9)+('6a-EOCSCH_WtCalc'!DP167*'8-Matrices'!$F$12)</f>
        <v>149060.87</v>
      </c>
      <c r="DV167" s="784">
        <f>(DQ167*'8-Matrices'!$E$9)+('6a-EOCSCH_WtCalc'!DQ167*'8-Matrices'!$F$12)</f>
        <v>0</v>
      </c>
      <c r="DW167" s="785">
        <f>(DR167*'8-Matrices'!$F$9)+('6a-EOCSCH_WtCalc'!DR167*'8-Matrices'!$F$12)</f>
        <v>0</v>
      </c>
      <c r="DY167" s="124">
        <v>2</v>
      </c>
      <c r="DZ167" s="87" t="s">
        <v>79</v>
      </c>
      <c r="EA167" s="78">
        <f>'7a-EOCSCH_RawData'!$E$63</f>
        <v>563</v>
      </c>
      <c r="EB167" s="78">
        <f>'7a-EOCSCH_RawData'!$F$63</f>
        <v>0</v>
      </c>
      <c r="EC167" s="78">
        <f>'7a-EOCSCH_RawData'!$G$63</f>
        <v>0</v>
      </c>
      <c r="EE167" s="81">
        <v>2</v>
      </c>
      <c r="EF167" s="784">
        <f>(EA167*'8-Matrices'!$D$9)+('6a-EOCSCH_WtCalc'!EA167*'8-Matrices'!$F$12)</f>
        <v>123595.38999999998</v>
      </c>
      <c r="EG167" s="784">
        <f>(EB167*'8-Matrices'!$E$9)+('6a-EOCSCH_WtCalc'!EB167*'8-Matrices'!$F$12)</f>
        <v>0</v>
      </c>
      <c r="EH167" s="785">
        <f>(EC167*'8-Matrices'!$F$9)+('6a-EOCSCH_WtCalc'!EC167*'8-Matrices'!$F$12)</f>
        <v>0</v>
      </c>
    </row>
    <row r="168" spans="1:138" x14ac:dyDescent="0.3">
      <c r="A168" s="1433"/>
      <c r="C168" s="75"/>
      <c r="D168" s="124">
        <v>3</v>
      </c>
      <c r="E168" s="87" t="s">
        <v>79</v>
      </c>
      <c r="F168" s="220">
        <v>875</v>
      </c>
      <c r="G168" s="220">
        <v>0</v>
      </c>
      <c r="H168" s="221">
        <v>0</v>
      </c>
      <c r="I168" s="80"/>
      <c r="J168" s="81">
        <v>3</v>
      </c>
      <c r="K168" s="784">
        <f>(F168*'8-Matrices'!$D$10)+('6a-EOCSCH_WtCalc'!F168*'8-Matrices'!$F$12)</f>
        <v>298803.75</v>
      </c>
      <c r="L168" s="784">
        <f>(G168*'8-Matrices'!$E$10)+('6a-EOCSCH_WtCalc'!G168*'8-Matrices'!$F$12)</f>
        <v>0</v>
      </c>
      <c r="M168" s="785">
        <f>(H168*'8-Matrices'!$F$10)+('6a-EOCSCH_WtCalc'!H168*'8-Matrices'!$F$12)</f>
        <v>0</v>
      </c>
      <c r="N168" s="75"/>
      <c r="O168" s="124">
        <v>3</v>
      </c>
      <c r="P168" s="87" t="s">
        <v>79</v>
      </c>
      <c r="Q168" s="78">
        <v>1165.5</v>
      </c>
      <c r="R168" s="78">
        <v>0</v>
      </c>
      <c r="S168" s="79">
        <v>0</v>
      </c>
      <c r="T168" s="80"/>
      <c r="U168" s="81">
        <v>3</v>
      </c>
      <c r="V168" s="784">
        <f>(Q168*'8-Matrices'!$D$10)+('6a-EOCSCH_WtCalc'!Q168*'8-Matrices'!$F$12)</f>
        <v>398006.59500000003</v>
      </c>
      <c r="W168" s="784">
        <f>(R168*'8-Matrices'!$E$10)+('6a-EOCSCH_WtCalc'!R168*'8-Matrices'!$F$12)</f>
        <v>0</v>
      </c>
      <c r="X168" s="785">
        <f>(S168*'8-Matrices'!$F$10)+('6a-EOCSCH_WtCalc'!S168*'8-Matrices'!$F$12)</f>
        <v>0</v>
      </c>
      <c r="Y168" s="83"/>
      <c r="Z168" s="124">
        <v>3</v>
      </c>
      <c r="AA168" s="87" t="s">
        <v>79</v>
      </c>
      <c r="AB168" s="78">
        <v>2159</v>
      </c>
      <c r="AC168" s="78">
        <v>0</v>
      </c>
      <c r="AD168" s="79">
        <v>0</v>
      </c>
      <c r="AE168" s="83"/>
      <c r="AF168" s="81">
        <v>3</v>
      </c>
      <c r="AG168" s="784">
        <f>(AB168*'8-Matrices'!$D$10)+('6a-EOCSCH_WtCalc'!AB168*'8-Matrices'!$F$12)</f>
        <v>737276.91</v>
      </c>
      <c r="AH168" s="784">
        <f>(AC168*'8-Matrices'!$E$10)+('6a-EOCSCH_WtCalc'!AC168*'8-Matrices'!$F$12)</f>
        <v>0</v>
      </c>
      <c r="AI168" s="785">
        <f>(AD168*'8-Matrices'!$F$10)+('6a-EOCSCH_WtCalc'!AD168*'8-Matrices'!$F$12)</f>
        <v>0</v>
      </c>
      <c r="AK168" s="124">
        <v>3</v>
      </c>
      <c r="AL168" s="87" t="s">
        <v>79</v>
      </c>
      <c r="AM168" s="78">
        <v>1878.5</v>
      </c>
      <c r="AN168" s="78">
        <v>0</v>
      </c>
      <c r="AO168" s="79">
        <v>0</v>
      </c>
      <c r="AQ168" s="81">
        <v>3</v>
      </c>
      <c r="AR168" s="784">
        <f>(AM168*'8-Matrices'!$D$10)+('6a-EOCSCH_WtCalc'!AM168*'8-Matrices'!$F$12)</f>
        <v>641488.96500000008</v>
      </c>
      <c r="AS168" s="784">
        <f>(AN168*'8-Matrices'!$E$10)+('6a-EOCSCH_WtCalc'!AN168*'8-Matrices'!$F$12)</f>
        <v>0</v>
      </c>
      <c r="AT168" s="785">
        <f>(AO168*'8-Matrices'!$F$10)+('6a-EOCSCH_WtCalc'!AO168*'8-Matrices'!$F$12)</f>
        <v>0</v>
      </c>
      <c r="AV168" s="124">
        <v>3</v>
      </c>
      <c r="AW168" s="87" t="s">
        <v>79</v>
      </c>
      <c r="AX168" s="78">
        <v>2566</v>
      </c>
      <c r="AY168" s="78"/>
      <c r="AZ168" s="78">
        <v>0</v>
      </c>
      <c r="BB168" s="81">
        <v>3</v>
      </c>
      <c r="BC168" s="784">
        <f>(AX168*'8-Matrices'!$D$10)+('6a-EOCSCH_WtCalc'!AX168*'8-Matrices'!$F$12)</f>
        <v>876263.34000000008</v>
      </c>
      <c r="BD168" s="784">
        <f>(AY168*'8-Matrices'!$E$10)+('6a-EOCSCH_WtCalc'!AY168*'8-Matrices'!$F$12)</f>
        <v>0</v>
      </c>
      <c r="BE168" s="785">
        <f>(AZ168*'8-Matrices'!$F$10)+('6a-EOCSCH_WtCalc'!AZ168*'8-Matrices'!$F$12)</f>
        <v>0</v>
      </c>
      <c r="BG168" s="124">
        <v>3</v>
      </c>
      <c r="BH168" s="87" t="s">
        <v>79</v>
      </c>
      <c r="BI168" s="78">
        <v>2678.5</v>
      </c>
      <c r="BJ168" s="78"/>
      <c r="BK168" s="78">
        <v>0</v>
      </c>
      <c r="BL168" s="52"/>
      <c r="BM168" s="81">
        <v>3</v>
      </c>
      <c r="BN168" s="784">
        <f>(BI168*'8-Matrices'!$D$10)+('6a-EOCSCH_WtCalc'!BI168*'8-Matrices'!$F$12)</f>
        <v>914680.96500000008</v>
      </c>
      <c r="BO168" s="784">
        <f>(BJ168*'8-Matrices'!$E$10)+('6a-EOCSCH_WtCalc'!BJ168*'8-Matrices'!$F$12)</f>
        <v>0</v>
      </c>
      <c r="BP168" s="785">
        <f>(BK168*'8-Matrices'!$F$10)+('6a-EOCSCH_WtCalc'!BK168*'8-Matrices'!$F$12)</f>
        <v>0</v>
      </c>
      <c r="BQ168" s="52"/>
      <c r="BR168" s="125">
        <v>3</v>
      </c>
      <c r="BS168" s="88" t="s">
        <v>79</v>
      </c>
      <c r="BT168" s="86">
        <v>2282.5</v>
      </c>
      <c r="BU168" s="86"/>
      <c r="BV168" s="86">
        <v>0</v>
      </c>
      <c r="BX168" s="81">
        <v>3</v>
      </c>
      <c r="BY168" s="784">
        <f>(BT168*'8-Matrices'!$D$10)+('6a-EOCSCH_WtCalc'!BT168*'8-Matrices'!$F$12)</f>
        <v>779450.92500000005</v>
      </c>
      <c r="BZ168" s="784">
        <f>(BU168*'8-Matrices'!$E$10)+('6a-EOCSCH_WtCalc'!BU168*'8-Matrices'!$F$12)</f>
        <v>0</v>
      </c>
      <c r="CA168" s="785">
        <f>(BV168*'8-Matrices'!$F$10)+('6a-EOCSCH_WtCalc'!BV168*'8-Matrices'!$F$12)</f>
        <v>0</v>
      </c>
      <c r="CC168" s="124">
        <v>3</v>
      </c>
      <c r="CD168" s="87" t="s">
        <v>79</v>
      </c>
      <c r="CE168" s="78">
        <v>1458</v>
      </c>
      <c r="CF168" s="78"/>
      <c r="CG168" s="78">
        <v>0</v>
      </c>
      <c r="CH168" s="52"/>
      <c r="CI168" s="81">
        <v>3</v>
      </c>
      <c r="CJ168" s="784">
        <f>(CE168*'8-Matrices'!$D$10)+('6a-EOCSCH_WtCalc'!CE168*'8-Matrices'!$F$12)</f>
        <v>497892.42000000004</v>
      </c>
      <c r="CK168" s="784">
        <f>(CF168*'8-Matrices'!$E$10)+('6a-EOCSCH_WtCalc'!CF168*'8-Matrices'!$F$12)</f>
        <v>0</v>
      </c>
      <c r="CL168" s="785">
        <f>(CG168*'8-Matrices'!$F$10)+('6a-EOCSCH_WtCalc'!CG168*'8-Matrices'!$F$12)</f>
        <v>0</v>
      </c>
      <c r="CN168" s="124">
        <v>3</v>
      </c>
      <c r="CO168" s="87" t="s">
        <v>79</v>
      </c>
      <c r="CP168" s="78">
        <v>1597</v>
      </c>
      <c r="CQ168" s="78">
        <v>0</v>
      </c>
      <c r="CR168" s="78">
        <v>0</v>
      </c>
      <c r="CT168" s="81">
        <v>3</v>
      </c>
      <c r="CU168" s="784">
        <f>(CP168*'8-Matrices'!$D$10)+('6a-EOCSCH_WtCalc'!CP168*'8-Matrices'!$F$12)</f>
        <v>545359.53</v>
      </c>
      <c r="CV168" s="784">
        <f>(CQ168*'8-Matrices'!$E$10)+('6a-EOCSCH_WtCalc'!CQ168*'8-Matrices'!$F$12)</f>
        <v>0</v>
      </c>
      <c r="CW168" s="785">
        <f>(CR168*'8-Matrices'!$F$10)+('6a-EOCSCH_WtCalc'!CR168*'8-Matrices'!$F$12)</f>
        <v>0</v>
      </c>
      <c r="CY168" s="82">
        <v>497892</v>
      </c>
      <c r="CZ168" s="82">
        <v>0</v>
      </c>
      <c r="DA168" s="82">
        <v>0</v>
      </c>
      <c r="DC168" s="124">
        <v>3</v>
      </c>
      <c r="DD168" s="87" t="s">
        <v>79</v>
      </c>
      <c r="DE168" s="78">
        <v>1639.52</v>
      </c>
      <c r="DF168" s="78">
        <v>0</v>
      </c>
      <c r="DG168" s="78">
        <v>0</v>
      </c>
      <c r="DI168" s="81">
        <v>3</v>
      </c>
      <c r="DJ168" s="784">
        <f>(DE168*'8-Matrices'!$D$10)+('6a-EOCSCH_WtCalc'!DE168*'8-Matrices'!$F$12)</f>
        <v>559879.68480000005</v>
      </c>
      <c r="DK168" s="784">
        <f>(DF168*'8-Matrices'!$E$10)+('6a-EOCSCH_WtCalc'!DF168*'8-Matrices'!$F$12)</f>
        <v>0</v>
      </c>
      <c r="DL168" s="785">
        <f>(DG168*'8-Matrices'!$F$10)+('6a-EOCSCH_WtCalc'!DG168*'8-Matrices'!$F$12)</f>
        <v>0</v>
      </c>
      <c r="DN168" s="124">
        <v>3</v>
      </c>
      <c r="DO168" s="87" t="s">
        <v>79</v>
      </c>
      <c r="DP168" s="78">
        <v>1690</v>
      </c>
      <c r="DQ168" s="78">
        <v>0</v>
      </c>
      <c r="DR168" s="78">
        <v>0</v>
      </c>
      <c r="DT168" s="81">
        <v>3</v>
      </c>
      <c r="DU168" s="784">
        <f>(DP168*'8-Matrices'!$D$10)+('6a-EOCSCH_WtCalc'!DP168*'8-Matrices'!$F$12)</f>
        <v>577118.1</v>
      </c>
      <c r="DV168" s="784">
        <f>(DQ168*'8-Matrices'!$E$10)+('6a-EOCSCH_WtCalc'!DQ168*'8-Matrices'!$F$12)</f>
        <v>0</v>
      </c>
      <c r="DW168" s="785">
        <f>(DR168*'8-Matrices'!$F$10)+('6a-EOCSCH_WtCalc'!DR168*'8-Matrices'!$F$12)</f>
        <v>0</v>
      </c>
      <c r="DY168" s="124">
        <v>3</v>
      </c>
      <c r="DZ168" s="87" t="s">
        <v>79</v>
      </c>
      <c r="EA168" s="78">
        <f>'7a-EOCSCH_RawData'!$E$64</f>
        <v>1519</v>
      </c>
      <c r="EB168" s="78">
        <f>'7a-EOCSCH_RawData'!$F$64</f>
        <v>0</v>
      </c>
      <c r="EC168" s="78">
        <f>'7a-EOCSCH_RawData'!$G$64</f>
        <v>0</v>
      </c>
      <c r="EE168" s="81">
        <v>3</v>
      </c>
      <c r="EF168" s="784">
        <f>(EA168*'8-Matrices'!$D$10)+('6a-EOCSCH_WtCalc'!EA168*'8-Matrices'!$F$12)</f>
        <v>518723.31000000006</v>
      </c>
      <c r="EG168" s="784">
        <f>(EB168*'8-Matrices'!$E$10)+('6a-EOCSCH_WtCalc'!EB168*'8-Matrices'!$F$12)</f>
        <v>0</v>
      </c>
      <c r="EH168" s="785">
        <f>(EC168*'8-Matrices'!$F$10)+('6a-EOCSCH_WtCalc'!EC168*'8-Matrices'!$F$12)</f>
        <v>0</v>
      </c>
    </row>
    <row r="169" spans="1:138" x14ac:dyDescent="0.3">
      <c r="A169" s="1433"/>
      <c r="C169" s="89"/>
      <c r="D169" s="1384" t="s">
        <v>50</v>
      </c>
      <c r="E169" s="1385"/>
      <c r="F169" s="90">
        <f>F168+F167+F166</f>
        <v>11481</v>
      </c>
      <c r="G169" s="90">
        <f>G168+G167+G166</f>
        <v>0</v>
      </c>
      <c r="H169" s="91">
        <f>H168+H167+H166</f>
        <v>0</v>
      </c>
      <c r="I169" s="92"/>
      <c r="J169" s="93" t="s">
        <v>50</v>
      </c>
      <c r="K169" s="784">
        <f>K166+K167+K168</f>
        <v>2019580.43</v>
      </c>
      <c r="L169" s="784">
        <f>L166+L167+L168</f>
        <v>0</v>
      </c>
      <c r="M169" s="785">
        <f>M166+M167+M168</f>
        <v>0</v>
      </c>
      <c r="N169" s="89"/>
      <c r="O169" s="1384" t="s">
        <v>50</v>
      </c>
      <c r="P169" s="1385"/>
      <c r="Q169" s="90">
        <f>Q168+Q167+Q166</f>
        <v>13338.5013</v>
      </c>
      <c r="R169" s="90">
        <f>R168+R167+R166</f>
        <v>0</v>
      </c>
      <c r="S169" s="91">
        <f>S168+S167+S166</f>
        <v>0</v>
      </c>
      <c r="T169" s="92"/>
      <c r="U169" s="93" t="s">
        <v>50</v>
      </c>
      <c r="V169" s="784">
        <f>V166+V167+V168</f>
        <v>2369726.8047710001</v>
      </c>
      <c r="W169" s="784">
        <f>W166+W167+W168</f>
        <v>0</v>
      </c>
      <c r="X169" s="785">
        <f>X166+X167+X168</f>
        <v>0</v>
      </c>
      <c r="Y169" s="83"/>
      <c r="Z169" s="1384" t="s">
        <v>50</v>
      </c>
      <c r="AA169" s="1385"/>
      <c r="AB169" s="90">
        <v>13278</v>
      </c>
      <c r="AC169" s="90">
        <v>0</v>
      </c>
      <c r="AD169" s="91">
        <v>0</v>
      </c>
      <c r="AE169" s="83"/>
      <c r="AF169" s="93" t="s">
        <v>50</v>
      </c>
      <c r="AG169" s="784">
        <f>AG166+AG167+AG168</f>
        <v>2511925.3600000003</v>
      </c>
      <c r="AH169" s="784">
        <f>AH166+AH167+AH168</f>
        <v>0</v>
      </c>
      <c r="AI169" s="785">
        <f>AI166+AI167+AI168</f>
        <v>0</v>
      </c>
      <c r="AK169" s="1384" t="s">
        <v>50</v>
      </c>
      <c r="AL169" s="1385"/>
      <c r="AM169" s="90">
        <f>AM168+AM167+AM166</f>
        <v>13723.5</v>
      </c>
      <c r="AN169" s="90">
        <v>0</v>
      </c>
      <c r="AO169" s="91">
        <v>0</v>
      </c>
      <c r="AQ169" s="93" t="s">
        <v>50</v>
      </c>
      <c r="AR169" s="784">
        <f>AR166+AR167+AR168</f>
        <v>2528755.5949999997</v>
      </c>
      <c r="AS169" s="784">
        <f>AS166+AS167+AS168</f>
        <v>0</v>
      </c>
      <c r="AT169" s="785">
        <f>AT166+AT167+AT168</f>
        <v>0</v>
      </c>
      <c r="AV169" s="1384" t="s">
        <v>50</v>
      </c>
      <c r="AW169" s="1385"/>
      <c r="AX169" s="90">
        <f>AX168+AX167+AX166</f>
        <v>14368.0003</v>
      </c>
      <c r="AY169" s="90">
        <f>AY168+AY167+AY166</f>
        <v>0</v>
      </c>
      <c r="AZ169" s="91">
        <f>AZ168+AZ167+AZ166</f>
        <v>0</v>
      </c>
      <c r="BB169" s="93" t="s">
        <v>50</v>
      </c>
      <c r="BC169" s="784">
        <f>BC166+BC167+BC168</f>
        <v>2773189.6261010002</v>
      </c>
      <c r="BD169" s="784">
        <f>BD166+BD167+BD168</f>
        <v>0</v>
      </c>
      <c r="BE169" s="785">
        <f>BE166+BE167+BE168</f>
        <v>0</v>
      </c>
      <c r="BG169" s="1384" t="s">
        <v>50</v>
      </c>
      <c r="BH169" s="1385"/>
      <c r="BI169" s="90">
        <f>BI168+BI167+BI166</f>
        <v>14114.500400000001</v>
      </c>
      <c r="BJ169" s="90">
        <f>BJ168+BJ167+BJ166</f>
        <v>0</v>
      </c>
      <c r="BK169" s="91">
        <f>BK168+BK167+BK166</f>
        <v>0</v>
      </c>
      <c r="BL169" s="52"/>
      <c r="BM169" s="93" t="s">
        <v>50</v>
      </c>
      <c r="BN169" s="784">
        <f>BN166+BN167+BN168</f>
        <v>2748909.7664680001</v>
      </c>
      <c r="BO169" s="784">
        <f>BO166+BO167+BO168</f>
        <v>0</v>
      </c>
      <c r="BP169" s="785">
        <f>BP166+BP167+BP168</f>
        <v>0</v>
      </c>
      <c r="BQ169" s="52"/>
      <c r="BR169" s="1444" t="s">
        <v>50</v>
      </c>
      <c r="BS169" s="1445"/>
      <c r="BT169" s="94">
        <v>11656.00045</v>
      </c>
      <c r="BU169" s="94">
        <v>0</v>
      </c>
      <c r="BV169" s="95">
        <v>0</v>
      </c>
      <c r="BX169" s="93" t="s">
        <v>50</v>
      </c>
      <c r="BY169" s="784">
        <f>BY166+BY167+BY168</f>
        <v>2267032.4991514999</v>
      </c>
      <c r="BZ169" s="784">
        <f>BZ166+BZ167+BZ168</f>
        <v>0</v>
      </c>
      <c r="CA169" s="785">
        <f>CA166+CA167+CA168</f>
        <v>0</v>
      </c>
      <c r="CC169" s="1384" t="s">
        <v>50</v>
      </c>
      <c r="CD169" s="1385"/>
      <c r="CE169" s="90">
        <v>9253</v>
      </c>
      <c r="CF169" s="90">
        <v>0</v>
      </c>
      <c r="CG169" s="91">
        <v>0</v>
      </c>
      <c r="CH169" s="52"/>
      <c r="CI169" s="93" t="s">
        <v>50</v>
      </c>
      <c r="CJ169" s="784">
        <f>CJ166+CJ167+CJ168</f>
        <v>1753311.71</v>
      </c>
      <c r="CK169" s="784">
        <f>CK166+CK167+CK168</f>
        <v>0</v>
      </c>
      <c r="CL169" s="785">
        <f>CL166+CL167+CL168</f>
        <v>0</v>
      </c>
      <c r="CN169" s="1384" t="s">
        <v>50</v>
      </c>
      <c r="CO169" s="1385"/>
      <c r="CP169" s="90">
        <f>SUM(CP166:CP168)</f>
        <v>8764</v>
      </c>
      <c r="CQ169" s="90">
        <f>SUM(CQ166:CQ168)</f>
        <v>0</v>
      </c>
      <c r="CR169" s="91">
        <f>SUM(CR166:CR168)</f>
        <v>0</v>
      </c>
      <c r="CT169" s="93" t="s">
        <v>50</v>
      </c>
      <c r="CU169" s="784">
        <f>CU166+CU167+CU168</f>
        <v>1716326.44</v>
      </c>
      <c r="CV169" s="784">
        <f>CV166+CV167+CV168</f>
        <v>0</v>
      </c>
      <c r="CW169" s="785">
        <f>CW166+CW167+CW168</f>
        <v>0</v>
      </c>
      <c r="CY169" s="82">
        <v>1753311</v>
      </c>
      <c r="CZ169" s="82">
        <v>0</v>
      </c>
      <c r="DA169" s="82">
        <v>0</v>
      </c>
      <c r="DC169" s="1384" t="s">
        <v>50</v>
      </c>
      <c r="DD169" s="1385"/>
      <c r="DE169" s="90">
        <f>SUM(DE166:DE168)</f>
        <v>10636.52</v>
      </c>
      <c r="DF169" s="90">
        <f>SUM(DF166:DF168)</f>
        <v>0</v>
      </c>
      <c r="DG169" s="91">
        <f>SUM(DG166:DG168)</f>
        <v>0</v>
      </c>
      <c r="DI169" s="93" t="s">
        <v>50</v>
      </c>
      <c r="DJ169" s="784">
        <f>DJ166+DJ167+DJ168</f>
        <v>2004686.3747999999</v>
      </c>
      <c r="DK169" s="784">
        <f>DK166+DK167+DK168</f>
        <v>0</v>
      </c>
      <c r="DL169" s="785">
        <f>DL166+DL167+DL168</f>
        <v>0</v>
      </c>
      <c r="DN169" s="1384" t="s">
        <v>50</v>
      </c>
      <c r="DO169" s="1385"/>
      <c r="DP169" s="90">
        <v>8510.48</v>
      </c>
      <c r="DQ169" s="90">
        <v>0</v>
      </c>
      <c r="DR169" s="91">
        <v>0</v>
      </c>
      <c r="DT169" s="93" t="s">
        <v>50</v>
      </c>
      <c r="DU169" s="784">
        <f>DU166+DU167+DU168</f>
        <v>1669940.2015999998</v>
      </c>
      <c r="DV169" s="784">
        <f>DV166+DV167+DV168</f>
        <v>0</v>
      </c>
      <c r="DW169" s="785">
        <f>DW166+DW167+DW168</f>
        <v>0</v>
      </c>
      <c r="DY169" s="1384" t="s">
        <v>50</v>
      </c>
      <c r="DZ169" s="1385"/>
      <c r="EA169" s="90">
        <f>SUM(EA166:EA168)</f>
        <v>8247.0505000000012</v>
      </c>
      <c r="EB169" s="90">
        <f>SUM(EB166:EB168)</f>
        <v>0</v>
      </c>
      <c r="EC169" s="91">
        <f>SUM(EC166:EC168)</f>
        <v>0</v>
      </c>
      <c r="EE169" s="93" t="s">
        <v>50</v>
      </c>
      <c r="EF169" s="784">
        <f>EF166+EF167+EF168</f>
        <v>1589702.010335</v>
      </c>
      <c r="EG169" s="784">
        <f>EG166+EG167+EG168</f>
        <v>0</v>
      </c>
      <c r="EH169" s="785">
        <f>EH166+EH167+EH168</f>
        <v>0</v>
      </c>
    </row>
    <row r="170" spans="1:138" ht="15" customHeight="1" thickBot="1" x14ac:dyDescent="0.35">
      <c r="A170" s="1434"/>
      <c r="C170" s="89"/>
      <c r="D170" s="96"/>
      <c r="E170" s="97"/>
      <c r="F170" s="98" t="s">
        <v>80</v>
      </c>
      <c r="G170" s="98"/>
      <c r="H170" s="99">
        <f>SUM(F169:H169)</f>
        <v>11481</v>
      </c>
      <c r="I170" s="100"/>
      <c r="J170" s="793"/>
      <c r="K170" s="794" t="s">
        <v>81</v>
      </c>
      <c r="L170" s="786"/>
      <c r="M170" s="787">
        <f>SUM(K169:M169)</f>
        <v>2019580.43</v>
      </c>
      <c r="N170" s="89"/>
      <c r="O170" s="96"/>
      <c r="P170" s="97"/>
      <c r="Q170" s="98" t="s">
        <v>80</v>
      </c>
      <c r="R170" s="98"/>
      <c r="S170" s="99">
        <f>SUM(Q169:S169)</f>
        <v>13338.5013</v>
      </c>
      <c r="T170" s="100"/>
      <c r="U170" s="793"/>
      <c r="V170" s="794" t="s">
        <v>81</v>
      </c>
      <c r="W170" s="786"/>
      <c r="X170" s="787">
        <f>SUM(V169:X169)</f>
        <v>2369726.8047710001</v>
      </c>
      <c r="Y170" s="101"/>
      <c r="Z170" s="96"/>
      <c r="AA170" s="97"/>
      <c r="AB170" s="98" t="s">
        <v>80</v>
      </c>
      <c r="AC170" s="98"/>
      <c r="AD170" s="99">
        <v>13278</v>
      </c>
      <c r="AE170" s="101"/>
      <c r="AF170" s="793"/>
      <c r="AG170" s="794" t="s">
        <v>81</v>
      </c>
      <c r="AH170" s="786"/>
      <c r="AI170" s="787">
        <f>SUM(AG169:AI169)</f>
        <v>2511925.3600000003</v>
      </c>
      <c r="AK170" s="96"/>
      <c r="AL170" s="97"/>
      <c r="AM170" s="98" t="s">
        <v>80</v>
      </c>
      <c r="AN170" s="98"/>
      <c r="AO170" s="99">
        <f>SUM(AM169:AO169)</f>
        <v>13723.5</v>
      </c>
      <c r="AQ170" s="793"/>
      <c r="AR170" s="794" t="s">
        <v>81</v>
      </c>
      <c r="AS170" s="786"/>
      <c r="AT170" s="787">
        <f>SUM(AR169:AT169)</f>
        <v>2528755.5949999997</v>
      </c>
      <c r="AV170" s="96"/>
      <c r="AW170" s="97"/>
      <c r="AX170" s="98" t="s">
        <v>80</v>
      </c>
      <c r="AY170" s="98"/>
      <c r="AZ170" s="99">
        <f>SUM(AX169:AZ169)</f>
        <v>14368.0003</v>
      </c>
      <c r="BB170" s="793"/>
      <c r="BC170" s="794" t="s">
        <v>81</v>
      </c>
      <c r="BD170" s="786"/>
      <c r="BE170" s="787">
        <f>SUM(BC169:BE169)</f>
        <v>2773189.6261010002</v>
      </c>
      <c r="BG170" s="96"/>
      <c r="BH170" s="97"/>
      <c r="BI170" s="98" t="s">
        <v>80</v>
      </c>
      <c r="BJ170" s="98"/>
      <c r="BK170" s="99">
        <f>SUM(BI169:BK169)</f>
        <v>14114.500400000001</v>
      </c>
      <c r="BL170" s="52"/>
      <c r="BM170" s="793"/>
      <c r="BN170" s="794" t="s">
        <v>81</v>
      </c>
      <c r="BO170" s="786"/>
      <c r="BP170" s="787">
        <f>SUM(BN169:BP169)</f>
        <v>2748909.7664680001</v>
      </c>
      <c r="BQ170" s="52"/>
      <c r="BR170" s="102"/>
      <c r="BS170" s="103"/>
      <c r="BT170" s="104" t="s">
        <v>80</v>
      </c>
      <c r="BU170" s="104"/>
      <c r="BV170" s="105">
        <v>11656.00045</v>
      </c>
      <c r="BX170" s="793"/>
      <c r="BY170" s="794" t="s">
        <v>81</v>
      </c>
      <c r="BZ170" s="786"/>
      <c r="CA170" s="787">
        <f>SUM(BY169:CA169)</f>
        <v>2267032.4991514999</v>
      </c>
      <c r="CC170" s="96"/>
      <c r="CD170" s="97"/>
      <c r="CE170" s="98" t="s">
        <v>80</v>
      </c>
      <c r="CF170" s="98"/>
      <c r="CG170" s="99">
        <v>9253</v>
      </c>
      <c r="CH170" s="52"/>
      <c r="CI170" s="793"/>
      <c r="CJ170" s="794" t="s">
        <v>81</v>
      </c>
      <c r="CK170" s="786"/>
      <c r="CL170" s="787">
        <f>SUM(CJ169:CL169)</f>
        <v>1753311.71</v>
      </c>
      <c r="CN170" s="96"/>
      <c r="CO170" s="97"/>
      <c r="CP170" s="98" t="s">
        <v>80</v>
      </c>
      <c r="CQ170" s="98"/>
      <c r="CR170" s="99">
        <f>SUM(CP169:CR169)</f>
        <v>8764</v>
      </c>
      <c r="CT170" s="793"/>
      <c r="CU170" s="794" t="s">
        <v>81</v>
      </c>
      <c r="CV170" s="786"/>
      <c r="CW170" s="787">
        <f>SUM(CU169:CW169)</f>
        <v>1716326.44</v>
      </c>
      <c r="CY170" s="82" t="s">
        <v>81</v>
      </c>
      <c r="CZ170" s="82"/>
      <c r="DA170" s="82">
        <v>1753311</v>
      </c>
      <c r="DC170" s="96"/>
      <c r="DD170" s="97"/>
      <c r="DE170" s="98" t="s">
        <v>80</v>
      </c>
      <c r="DF170" s="98"/>
      <c r="DG170" s="99">
        <f>SUM(DE169:DG169)</f>
        <v>10636.52</v>
      </c>
      <c r="DI170" s="793"/>
      <c r="DJ170" s="794" t="s">
        <v>81</v>
      </c>
      <c r="DK170" s="786"/>
      <c r="DL170" s="787">
        <f>SUM(DJ169:DL169)</f>
        <v>2004686.3747999999</v>
      </c>
      <c r="DN170" s="96"/>
      <c r="DO170" s="97"/>
      <c r="DP170" s="98" t="s">
        <v>80</v>
      </c>
      <c r="DQ170" s="98"/>
      <c r="DR170" s="99">
        <v>8510.48</v>
      </c>
      <c r="DT170" s="793"/>
      <c r="DU170" s="794" t="s">
        <v>81</v>
      </c>
      <c r="DV170" s="786"/>
      <c r="DW170" s="787">
        <f>SUM(DU169:DW169)</f>
        <v>1669940.2015999998</v>
      </c>
      <c r="DY170" s="96"/>
      <c r="DZ170" s="97"/>
      <c r="EA170" s="98" t="s">
        <v>80</v>
      </c>
      <c r="EB170" s="98"/>
      <c r="EC170" s="99">
        <f>SUM(EA169:EC169)</f>
        <v>8247.0505000000012</v>
      </c>
      <c r="EE170" s="793"/>
      <c r="EF170" s="794" t="s">
        <v>81</v>
      </c>
      <c r="EG170" s="786"/>
      <c r="EH170" s="787">
        <f>SUM(EF169:EH169)</f>
        <v>1589702.010335</v>
      </c>
    </row>
    <row r="171" spans="1:138" ht="16.5" thickBot="1" x14ac:dyDescent="0.35">
      <c r="J171" s="106"/>
      <c r="K171" s="106"/>
      <c r="L171" s="106"/>
      <c r="M171" s="106"/>
      <c r="U171" s="106"/>
      <c r="V171" s="106"/>
      <c r="W171" s="106"/>
      <c r="X171" s="106"/>
      <c r="Y171" s="106"/>
      <c r="AE171" s="106"/>
      <c r="AF171" s="106"/>
      <c r="AG171" s="106"/>
      <c r="AH171" s="106"/>
      <c r="AI171" s="106"/>
      <c r="AQ171" s="106"/>
      <c r="AR171" s="106"/>
      <c r="AS171" s="106"/>
      <c r="AT171" s="106"/>
      <c r="BB171" s="106"/>
      <c r="BC171" s="106"/>
      <c r="BD171" s="106"/>
      <c r="BE171" s="106"/>
      <c r="BL171" s="52"/>
      <c r="BM171" s="106"/>
      <c r="BN171" s="106"/>
      <c r="BO171" s="106"/>
      <c r="BP171" s="106"/>
      <c r="BQ171" s="52"/>
      <c r="BX171" s="106"/>
      <c r="BY171" s="106"/>
      <c r="BZ171" s="106"/>
      <c r="CA171" s="106"/>
      <c r="CH171" s="52"/>
      <c r="CI171" s="106"/>
      <c r="CJ171" s="106"/>
      <c r="CK171" s="106"/>
      <c r="CL171" s="106"/>
      <c r="CT171" s="106"/>
      <c r="CU171" s="106"/>
      <c r="CV171" s="106"/>
      <c r="CW171" s="106"/>
      <c r="CY171" s="109"/>
      <c r="CZ171" s="109"/>
      <c r="DA171" s="109"/>
      <c r="DI171" s="106"/>
      <c r="DJ171" s="106"/>
      <c r="DK171" s="106"/>
      <c r="DL171" s="106"/>
      <c r="DT171" s="106"/>
      <c r="DU171" s="106"/>
      <c r="DV171" s="106"/>
      <c r="DW171" s="106"/>
      <c r="EE171" s="106"/>
      <c r="EF171" s="106"/>
      <c r="EG171" s="106"/>
      <c r="EH171" s="106"/>
    </row>
    <row r="172" spans="1:138" ht="15.75" customHeight="1" x14ac:dyDescent="0.3">
      <c r="A172" s="1432" t="s">
        <v>101</v>
      </c>
      <c r="C172" s="57"/>
      <c r="D172" s="110" t="s">
        <v>74</v>
      </c>
      <c r="E172" s="111"/>
      <c r="F172" s="1378" t="s">
        <v>75</v>
      </c>
      <c r="G172" s="1379"/>
      <c r="H172" s="1380"/>
      <c r="I172" s="60"/>
      <c r="J172" s="788"/>
      <c r="K172" s="1381" t="s">
        <v>75</v>
      </c>
      <c r="L172" s="1382"/>
      <c r="M172" s="1383"/>
      <c r="N172" s="57"/>
      <c r="O172" s="110" t="s">
        <v>74</v>
      </c>
      <c r="P172" s="111"/>
      <c r="Q172" s="1378" t="s">
        <v>75</v>
      </c>
      <c r="R172" s="1379"/>
      <c r="S172" s="1380"/>
      <c r="T172" s="60"/>
      <c r="U172" s="788"/>
      <c r="V172" s="1381" t="s">
        <v>75</v>
      </c>
      <c r="W172" s="1382"/>
      <c r="X172" s="1383"/>
      <c r="Y172" s="61"/>
      <c r="Z172" s="1386" t="s">
        <v>74</v>
      </c>
      <c r="AA172" s="1387"/>
      <c r="AB172" s="1378" t="s">
        <v>75</v>
      </c>
      <c r="AC172" s="1379"/>
      <c r="AD172" s="1380"/>
      <c r="AE172" s="61"/>
      <c r="AF172" s="788"/>
      <c r="AG172" s="1381" t="s">
        <v>75</v>
      </c>
      <c r="AH172" s="1382"/>
      <c r="AI172" s="1383"/>
      <c r="AK172" s="110" t="s">
        <v>74</v>
      </c>
      <c r="AL172" s="111"/>
      <c r="AM172" s="1378" t="s">
        <v>75</v>
      </c>
      <c r="AN172" s="1379"/>
      <c r="AO172" s="1380"/>
      <c r="AQ172" s="788"/>
      <c r="AR172" s="1381" t="s">
        <v>75</v>
      </c>
      <c r="AS172" s="1382"/>
      <c r="AT172" s="1383"/>
      <c r="AV172" s="110" t="s">
        <v>74</v>
      </c>
      <c r="AW172" s="111"/>
      <c r="AX172" s="1378" t="s">
        <v>75</v>
      </c>
      <c r="AY172" s="1379"/>
      <c r="AZ172" s="1380"/>
      <c r="BB172" s="788"/>
      <c r="BC172" s="1381" t="s">
        <v>75</v>
      </c>
      <c r="BD172" s="1382"/>
      <c r="BE172" s="1383"/>
      <c r="BG172" s="110" t="s">
        <v>74</v>
      </c>
      <c r="BH172" s="111"/>
      <c r="BI172" s="1378" t="s">
        <v>75</v>
      </c>
      <c r="BJ172" s="1379"/>
      <c r="BK172" s="1380"/>
      <c r="BL172" s="52"/>
      <c r="BM172" s="788"/>
      <c r="BN172" s="1381" t="s">
        <v>75</v>
      </c>
      <c r="BO172" s="1382"/>
      <c r="BP172" s="1383"/>
      <c r="BQ172" s="52"/>
      <c r="BR172" s="1446" t="s">
        <v>74</v>
      </c>
      <c r="BS172" s="1447"/>
      <c r="BT172" s="1441" t="s">
        <v>75</v>
      </c>
      <c r="BU172" s="1442"/>
      <c r="BV172" s="1443"/>
      <c r="BX172" s="788"/>
      <c r="BY172" s="1381" t="s">
        <v>75</v>
      </c>
      <c r="BZ172" s="1382"/>
      <c r="CA172" s="1383"/>
      <c r="CC172" s="1386" t="s">
        <v>74</v>
      </c>
      <c r="CD172" s="1387"/>
      <c r="CE172" s="1378" t="s">
        <v>75</v>
      </c>
      <c r="CF172" s="1379"/>
      <c r="CG172" s="1380"/>
      <c r="CH172" s="52"/>
      <c r="CI172" s="788"/>
      <c r="CJ172" s="1381" t="s">
        <v>75</v>
      </c>
      <c r="CK172" s="1382"/>
      <c r="CL172" s="1383"/>
      <c r="CN172" s="1386" t="s">
        <v>74</v>
      </c>
      <c r="CO172" s="1387"/>
      <c r="CP172" s="1378" t="s">
        <v>75</v>
      </c>
      <c r="CQ172" s="1379"/>
      <c r="CR172" s="1380"/>
      <c r="CT172" s="788"/>
      <c r="CU172" s="1381" t="s">
        <v>75</v>
      </c>
      <c r="CV172" s="1382"/>
      <c r="CW172" s="1383"/>
      <c r="CY172" s="82" t="s">
        <v>75</v>
      </c>
      <c r="CZ172" s="82"/>
      <c r="DA172" s="82"/>
      <c r="DC172" s="1386" t="s">
        <v>74</v>
      </c>
      <c r="DD172" s="1387"/>
      <c r="DE172" s="1378" t="s">
        <v>75</v>
      </c>
      <c r="DF172" s="1379"/>
      <c r="DG172" s="1380"/>
      <c r="DI172" s="788"/>
      <c r="DJ172" s="1381" t="s">
        <v>75</v>
      </c>
      <c r="DK172" s="1382"/>
      <c r="DL172" s="1383"/>
      <c r="DN172" s="1386" t="s">
        <v>74</v>
      </c>
      <c r="DO172" s="1387"/>
      <c r="DP172" s="1378" t="s">
        <v>75</v>
      </c>
      <c r="DQ172" s="1379"/>
      <c r="DR172" s="1380"/>
      <c r="DT172" s="788"/>
      <c r="DU172" s="1381" t="s">
        <v>75</v>
      </c>
      <c r="DV172" s="1382"/>
      <c r="DW172" s="1383"/>
      <c r="DY172" s="1386" t="s">
        <v>74</v>
      </c>
      <c r="DZ172" s="1387"/>
      <c r="EA172" s="1378" t="s">
        <v>75</v>
      </c>
      <c r="EB172" s="1379"/>
      <c r="EC172" s="1380"/>
      <c r="EE172" s="788"/>
      <c r="EF172" s="1381" t="s">
        <v>75</v>
      </c>
      <c r="EG172" s="1382"/>
      <c r="EH172" s="1383"/>
    </row>
    <row r="173" spans="1:138" x14ac:dyDescent="0.3">
      <c r="A173" s="1433"/>
      <c r="C173" s="64"/>
      <c r="D173" s="114" t="s">
        <v>74</v>
      </c>
      <c r="E173" s="115"/>
      <c r="F173" s="118" t="s">
        <v>76</v>
      </c>
      <c r="G173" s="119" t="s">
        <v>77</v>
      </c>
      <c r="H173" s="120" t="s">
        <v>78</v>
      </c>
      <c r="I173" s="61"/>
      <c r="J173" s="789" t="s">
        <v>74</v>
      </c>
      <c r="K173" s="790" t="s">
        <v>76</v>
      </c>
      <c r="L173" s="791" t="s">
        <v>77</v>
      </c>
      <c r="M173" s="792" t="s">
        <v>78</v>
      </c>
      <c r="N173" s="64"/>
      <c r="O173" s="114" t="s">
        <v>74</v>
      </c>
      <c r="P173" s="115"/>
      <c r="Q173" s="118" t="s">
        <v>76</v>
      </c>
      <c r="R173" s="119" t="s">
        <v>77</v>
      </c>
      <c r="S173" s="120" t="s">
        <v>78</v>
      </c>
      <c r="T173" s="61"/>
      <c r="U173" s="789" t="s">
        <v>74</v>
      </c>
      <c r="V173" s="790" t="s">
        <v>76</v>
      </c>
      <c r="W173" s="791" t="s">
        <v>77</v>
      </c>
      <c r="X173" s="792" t="s">
        <v>78</v>
      </c>
      <c r="Y173" s="61"/>
      <c r="Z173" s="1388" t="s">
        <v>74</v>
      </c>
      <c r="AA173" s="1389"/>
      <c r="AB173" s="118" t="s">
        <v>76</v>
      </c>
      <c r="AC173" s="119" t="s">
        <v>77</v>
      </c>
      <c r="AD173" s="120" t="s">
        <v>78</v>
      </c>
      <c r="AE173" s="61"/>
      <c r="AF173" s="789" t="s">
        <v>74</v>
      </c>
      <c r="AG173" s="790" t="s">
        <v>76</v>
      </c>
      <c r="AH173" s="791" t="s">
        <v>77</v>
      </c>
      <c r="AI173" s="792" t="s">
        <v>78</v>
      </c>
      <c r="AK173" s="114" t="s">
        <v>74</v>
      </c>
      <c r="AL173" s="115"/>
      <c r="AM173" s="118" t="s">
        <v>76</v>
      </c>
      <c r="AN173" s="119" t="s">
        <v>77</v>
      </c>
      <c r="AO173" s="120" t="s">
        <v>78</v>
      </c>
      <c r="AQ173" s="789" t="s">
        <v>74</v>
      </c>
      <c r="AR173" s="790" t="s">
        <v>76</v>
      </c>
      <c r="AS173" s="791" t="s">
        <v>77</v>
      </c>
      <c r="AT173" s="792" t="s">
        <v>78</v>
      </c>
      <c r="AV173" s="114" t="s">
        <v>74</v>
      </c>
      <c r="AW173" s="115"/>
      <c r="AX173" s="118" t="s">
        <v>76</v>
      </c>
      <c r="AY173" s="119" t="s">
        <v>77</v>
      </c>
      <c r="AZ173" s="120" t="s">
        <v>78</v>
      </c>
      <c r="BB173" s="789" t="s">
        <v>74</v>
      </c>
      <c r="BC173" s="790" t="s">
        <v>76</v>
      </c>
      <c r="BD173" s="791" t="s">
        <v>77</v>
      </c>
      <c r="BE173" s="792" t="s">
        <v>78</v>
      </c>
      <c r="BG173" s="114" t="s">
        <v>74</v>
      </c>
      <c r="BH173" s="115"/>
      <c r="BI173" s="118" t="s">
        <v>76</v>
      </c>
      <c r="BJ173" s="119" t="s">
        <v>77</v>
      </c>
      <c r="BK173" s="120" t="s">
        <v>78</v>
      </c>
      <c r="BL173" s="52"/>
      <c r="BM173" s="789" t="s">
        <v>74</v>
      </c>
      <c r="BN173" s="790" t="s">
        <v>76</v>
      </c>
      <c r="BO173" s="791" t="s">
        <v>77</v>
      </c>
      <c r="BP173" s="792" t="s">
        <v>78</v>
      </c>
      <c r="BQ173" s="52"/>
      <c r="BR173" s="1448" t="s">
        <v>74</v>
      </c>
      <c r="BS173" s="1449"/>
      <c r="BT173" s="121" t="s">
        <v>76</v>
      </c>
      <c r="BU173" s="122" t="s">
        <v>77</v>
      </c>
      <c r="BV173" s="123" t="s">
        <v>78</v>
      </c>
      <c r="BX173" s="789" t="s">
        <v>74</v>
      </c>
      <c r="BY173" s="790" t="s">
        <v>76</v>
      </c>
      <c r="BZ173" s="791" t="s">
        <v>77</v>
      </c>
      <c r="CA173" s="792" t="s">
        <v>78</v>
      </c>
      <c r="CC173" s="1388" t="s">
        <v>74</v>
      </c>
      <c r="CD173" s="1389"/>
      <c r="CE173" s="118" t="s">
        <v>76</v>
      </c>
      <c r="CF173" s="119" t="s">
        <v>77</v>
      </c>
      <c r="CG173" s="120" t="s">
        <v>78</v>
      </c>
      <c r="CH173" s="52"/>
      <c r="CI173" s="789" t="s">
        <v>74</v>
      </c>
      <c r="CJ173" s="790" t="s">
        <v>76</v>
      </c>
      <c r="CK173" s="791" t="s">
        <v>77</v>
      </c>
      <c r="CL173" s="792" t="s">
        <v>78</v>
      </c>
      <c r="CN173" s="1388" t="s">
        <v>74</v>
      </c>
      <c r="CO173" s="1389"/>
      <c r="CP173" s="118" t="s">
        <v>76</v>
      </c>
      <c r="CQ173" s="119" t="s">
        <v>77</v>
      </c>
      <c r="CR173" s="120" t="s">
        <v>78</v>
      </c>
      <c r="CT173" s="789" t="s">
        <v>74</v>
      </c>
      <c r="CU173" s="790" t="s">
        <v>76</v>
      </c>
      <c r="CV173" s="791" t="s">
        <v>77</v>
      </c>
      <c r="CW173" s="792" t="s">
        <v>78</v>
      </c>
      <c r="CY173" s="82" t="s">
        <v>76</v>
      </c>
      <c r="CZ173" s="82" t="s">
        <v>77</v>
      </c>
      <c r="DA173" s="82" t="s">
        <v>78</v>
      </c>
      <c r="DC173" s="1388" t="s">
        <v>74</v>
      </c>
      <c r="DD173" s="1389"/>
      <c r="DE173" s="118" t="s">
        <v>76</v>
      </c>
      <c r="DF173" s="119" t="s">
        <v>77</v>
      </c>
      <c r="DG173" s="120" t="s">
        <v>78</v>
      </c>
      <c r="DI173" s="789" t="s">
        <v>74</v>
      </c>
      <c r="DJ173" s="790" t="s">
        <v>76</v>
      </c>
      <c r="DK173" s="791" t="s">
        <v>77</v>
      </c>
      <c r="DL173" s="792" t="s">
        <v>78</v>
      </c>
      <c r="DN173" s="1388" t="s">
        <v>74</v>
      </c>
      <c r="DO173" s="1389"/>
      <c r="DP173" s="118" t="s">
        <v>76</v>
      </c>
      <c r="DQ173" s="119" t="s">
        <v>77</v>
      </c>
      <c r="DR173" s="120" t="s">
        <v>78</v>
      </c>
      <c r="DT173" s="789" t="s">
        <v>74</v>
      </c>
      <c r="DU173" s="790" t="s">
        <v>76</v>
      </c>
      <c r="DV173" s="791" t="s">
        <v>77</v>
      </c>
      <c r="DW173" s="792" t="s">
        <v>78</v>
      </c>
      <c r="DY173" s="1388" t="s">
        <v>74</v>
      </c>
      <c r="DZ173" s="1389"/>
      <c r="EA173" s="118" t="s">
        <v>76</v>
      </c>
      <c r="EB173" s="119" t="s">
        <v>77</v>
      </c>
      <c r="EC173" s="120" t="s">
        <v>78</v>
      </c>
      <c r="EE173" s="789" t="s">
        <v>74</v>
      </c>
      <c r="EF173" s="790" t="s">
        <v>76</v>
      </c>
      <c r="EG173" s="791" t="s">
        <v>77</v>
      </c>
      <c r="EH173" s="792" t="s">
        <v>78</v>
      </c>
    </row>
    <row r="174" spans="1:138" x14ac:dyDescent="0.3">
      <c r="A174" s="1433"/>
      <c r="C174" s="75"/>
      <c r="D174" s="124">
        <v>1</v>
      </c>
      <c r="E174" s="87" t="s">
        <v>79</v>
      </c>
      <c r="F174" s="220">
        <v>32575.9938</v>
      </c>
      <c r="G174" s="220">
        <v>0</v>
      </c>
      <c r="H174" s="221">
        <v>0</v>
      </c>
      <c r="I174" s="80"/>
      <c r="J174" s="81">
        <v>1</v>
      </c>
      <c r="K174" s="784">
        <f>(F174*'8-Matrices'!$D$8)+('6a-EOCSCH_WtCalc'!F174*'8-Matrices'!$F$12)</f>
        <v>5005952.9672459997</v>
      </c>
      <c r="L174" s="784">
        <f>(G174*'8-Matrices'!$E$8)+('6a-EOCSCH_WtCalc'!G174*'8-Matrices'!$F$12)</f>
        <v>0</v>
      </c>
      <c r="M174" s="785">
        <f>(H174*'8-Matrices'!$F$8)+('6a-EOCSCH_WtCalc'!H174*'8-Matrices'!$F$12)</f>
        <v>0</v>
      </c>
      <c r="N174" s="75"/>
      <c r="O174" s="124">
        <v>1</v>
      </c>
      <c r="P174" s="87" t="s">
        <v>79</v>
      </c>
      <c r="Q174" s="78">
        <v>31630.003700000001</v>
      </c>
      <c r="R174" s="78">
        <v>0</v>
      </c>
      <c r="S174" s="79">
        <v>0</v>
      </c>
      <c r="T174" s="80"/>
      <c r="U174" s="81">
        <v>1</v>
      </c>
      <c r="V174" s="784">
        <f>(Q174*'8-Matrices'!$D$8)+('6a-EOCSCH_WtCalc'!Q174*'8-Matrices'!$F$12)</f>
        <v>4860582.668579</v>
      </c>
      <c r="W174" s="784">
        <f>(R174*'8-Matrices'!$E$8)+('6a-EOCSCH_WtCalc'!R174*'8-Matrices'!$F$12)</f>
        <v>0</v>
      </c>
      <c r="X174" s="785">
        <f>(S174*'8-Matrices'!$F$8)+('6a-EOCSCH_WtCalc'!S174*'8-Matrices'!$F$12)</f>
        <v>0</v>
      </c>
      <c r="Y174" s="83"/>
      <c r="Z174" s="124">
        <v>1</v>
      </c>
      <c r="AA174" s="87" t="s">
        <v>79</v>
      </c>
      <c r="AB174" s="78">
        <v>33374.008800000003</v>
      </c>
      <c r="AC174" s="78">
        <v>0</v>
      </c>
      <c r="AD174" s="79">
        <v>0</v>
      </c>
      <c r="AE174" s="83"/>
      <c r="AF174" s="81">
        <v>1</v>
      </c>
      <c r="AG174" s="784">
        <f>(AB174*'8-Matrices'!$D$8)+('6a-EOCSCH_WtCalc'!AB174*'8-Matrices'!$F$12)</f>
        <v>5128583.9322960004</v>
      </c>
      <c r="AH174" s="784">
        <f>(AC174*'8-Matrices'!$E$8)+('6a-EOCSCH_WtCalc'!AC174*'8-Matrices'!$F$12)</f>
        <v>0</v>
      </c>
      <c r="AI174" s="785">
        <f>(AD174*'8-Matrices'!$F$8)+('6a-EOCSCH_WtCalc'!AD174*'8-Matrices'!$F$12)</f>
        <v>0</v>
      </c>
      <c r="AK174" s="124">
        <v>1</v>
      </c>
      <c r="AL174" s="87" t="s">
        <v>79</v>
      </c>
      <c r="AM174" s="78">
        <v>33423.998899999999</v>
      </c>
      <c r="AN174" s="78">
        <v>0</v>
      </c>
      <c r="AO174" s="79">
        <v>0</v>
      </c>
      <c r="AQ174" s="81">
        <v>1</v>
      </c>
      <c r="AR174" s="784">
        <f>(AM174*'8-Matrices'!$D$8)+('6a-EOCSCH_WtCalc'!AM174*'8-Matrices'!$F$12)</f>
        <v>5136265.9109629998</v>
      </c>
      <c r="AS174" s="784">
        <f>(AN174*'8-Matrices'!$E$8)+('6a-EOCSCH_WtCalc'!AN174*'8-Matrices'!$F$12)</f>
        <v>0</v>
      </c>
      <c r="AT174" s="785">
        <f>(AO174*'8-Matrices'!$F$8)+('6a-EOCSCH_WtCalc'!AO174*'8-Matrices'!$F$12)</f>
        <v>0</v>
      </c>
      <c r="AV174" s="124">
        <v>1</v>
      </c>
      <c r="AW174" s="87" t="s">
        <v>79</v>
      </c>
      <c r="AX174" s="78">
        <v>32200.000499999998</v>
      </c>
      <c r="AY174" s="78"/>
      <c r="AZ174" s="78">
        <v>0</v>
      </c>
      <c r="BB174" s="81">
        <v>1</v>
      </c>
      <c r="BC174" s="784">
        <f>(AX174*'8-Matrices'!$D$8)+('6a-EOCSCH_WtCalc'!AX174*'8-Matrices'!$F$12)</f>
        <v>4948174.076834999</v>
      </c>
      <c r="BD174" s="784">
        <f>(AY174*'8-Matrices'!$E$8)+('6a-EOCSCH_WtCalc'!AY174*'8-Matrices'!$F$12)</f>
        <v>0</v>
      </c>
      <c r="BE174" s="785">
        <f>(AZ174*'8-Matrices'!$F$8)+('6a-EOCSCH_WtCalc'!AZ174*'8-Matrices'!$F$12)</f>
        <v>0</v>
      </c>
      <c r="BG174" s="124">
        <v>1</v>
      </c>
      <c r="BH174" s="87" t="s">
        <v>79</v>
      </c>
      <c r="BI174" s="78">
        <v>27815</v>
      </c>
      <c r="BJ174" s="78"/>
      <c r="BK174" s="78">
        <v>0</v>
      </c>
      <c r="BL174" s="52"/>
      <c r="BM174" s="81">
        <v>1</v>
      </c>
      <c r="BN174" s="784">
        <f>(BI174*'8-Matrices'!$D$8)+('6a-EOCSCH_WtCalc'!BI174*'8-Matrices'!$F$12)</f>
        <v>4274331.05</v>
      </c>
      <c r="BO174" s="784">
        <f>(BJ174*'8-Matrices'!$E$8)+('6a-EOCSCH_WtCalc'!BJ174*'8-Matrices'!$F$12)</f>
        <v>0</v>
      </c>
      <c r="BP174" s="785">
        <f>(BK174*'8-Matrices'!$F$8)+('6a-EOCSCH_WtCalc'!BK174*'8-Matrices'!$F$12)</f>
        <v>0</v>
      </c>
      <c r="BQ174" s="52"/>
      <c r="BR174" s="125">
        <v>1</v>
      </c>
      <c r="BS174" s="88" t="s">
        <v>79</v>
      </c>
      <c r="BT174" s="86">
        <v>29758.0003</v>
      </c>
      <c r="BU174" s="86"/>
      <c r="BV174" s="86">
        <v>0</v>
      </c>
      <c r="BX174" s="81">
        <v>1</v>
      </c>
      <c r="BY174" s="784">
        <f>(BT174*'8-Matrices'!$D$8)+('6a-EOCSCH_WtCalc'!BT174*'8-Matrices'!$F$12)</f>
        <v>4572911.9061010005</v>
      </c>
      <c r="BZ174" s="784">
        <f>(BU174*'8-Matrices'!$E$8)+('6a-EOCSCH_WtCalc'!BU174*'8-Matrices'!$F$12)</f>
        <v>0</v>
      </c>
      <c r="CA174" s="785">
        <f>(BV174*'8-Matrices'!$F$8)+('6a-EOCSCH_WtCalc'!BV174*'8-Matrices'!$F$12)</f>
        <v>0</v>
      </c>
      <c r="CC174" s="124">
        <v>1</v>
      </c>
      <c r="CD174" s="87" t="s">
        <v>79</v>
      </c>
      <c r="CE174" s="78">
        <v>25299</v>
      </c>
      <c r="CF174" s="78"/>
      <c r="CG174" s="78">
        <v>0</v>
      </c>
      <c r="CH174" s="52"/>
      <c r="CI174" s="81">
        <v>1</v>
      </c>
      <c r="CJ174" s="784">
        <f>(CE174*'8-Matrices'!$D$8)+('6a-EOCSCH_WtCalc'!CE174*'8-Matrices'!$F$12)</f>
        <v>3887697.33</v>
      </c>
      <c r="CK174" s="784">
        <f>(CF174*'8-Matrices'!$E$8)+('6a-EOCSCH_WtCalc'!CF174*'8-Matrices'!$F$12)</f>
        <v>0</v>
      </c>
      <c r="CL174" s="785">
        <f>(CG174*'8-Matrices'!$F$8)+('6a-EOCSCH_WtCalc'!CG174*'8-Matrices'!$F$12)</f>
        <v>0</v>
      </c>
      <c r="CN174" s="124">
        <v>1</v>
      </c>
      <c r="CO174" s="87" t="s">
        <v>79</v>
      </c>
      <c r="CP174" s="78">
        <v>23035</v>
      </c>
      <c r="CQ174" s="78">
        <v>0</v>
      </c>
      <c r="CR174" s="78">
        <v>0</v>
      </c>
      <c r="CT174" s="81">
        <v>1</v>
      </c>
      <c r="CU174" s="784">
        <f>(CP174*'8-Matrices'!$D$8)+('6a-EOCSCH_WtCalc'!CP174*'8-Matrices'!$F$12)</f>
        <v>3539788.4499999997</v>
      </c>
      <c r="CV174" s="784">
        <f>(CQ174*'8-Matrices'!$E$8)+('6a-EOCSCH_WtCalc'!CQ174*'8-Matrices'!$F$12)</f>
        <v>0</v>
      </c>
      <c r="CW174" s="785">
        <f>(CR174*'8-Matrices'!$F$8)+('6a-EOCSCH_WtCalc'!CR174*'8-Matrices'!$F$12)</f>
        <v>0</v>
      </c>
      <c r="CY174" s="82">
        <v>3887697</v>
      </c>
      <c r="CZ174" s="82">
        <v>0</v>
      </c>
      <c r="DA174" s="82">
        <v>0</v>
      </c>
      <c r="DC174" s="124">
        <v>1</v>
      </c>
      <c r="DD174" s="87" t="s">
        <v>79</v>
      </c>
      <c r="DE174" s="78">
        <v>23906</v>
      </c>
      <c r="DF174" s="78">
        <v>0</v>
      </c>
      <c r="DG174" s="78">
        <v>0</v>
      </c>
      <c r="DI174" s="81">
        <v>1</v>
      </c>
      <c r="DJ174" s="784">
        <f>(DE174*'8-Matrices'!$D$8)+('6a-EOCSCH_WtCalc'!DE174*'8-Matrices'!$F$12)</f>
        <v>3673635.02</v>
      </c>
      <c r="DK174" s="784">
        <f>(DF174*'8-Matrices'!$E$8)+('6a-EOCSCH_WtCalc'!DF174*'8-Matrices'!$F$12)</f>
        <v>0</v>
      </c>
      <c r="DL174" s="785">
        <f>(DG174*'8-Matrices'!$F$8)+('6a-EOCSCH_WtCalc'!DG174*'8-Matrices'!$F$12)</f>
        <v>0</v>
      </c>
      <c r="DN174" s="124">
        <v>1</v>
      </c>
      <c r="DO174" s="87" t="s">
        <v>79</v>
      </c>
      <c r="DP174" s="78">
        <v>25954</v>
      </c>
      <c r="DQ174" s="78">
        <v>0</v>
      </c>
      <c r="DR174" s="78">
        <v>0</v>
      </c>
      <c r="DT174" s="81">
        <v>1</v>
      </c>
      <c r="DU174" s="784">
        <f>(DP174*'8-Matrices'!$D$8)+('6a-EOCSCH_WtCalc'!DP174*'8-Matrices'!$F$12)</f>
        <v>3988351.1799999997</v>
      </c>
      <c r="DV174" s="784">
        <f>(DQ174*'8-Matrices'!$E$8)+('6a-EOCSCH_WtCalc'!DQ174*'8-Matrices'!$F$12)</f>
        <v>0</v>
      </c>
      <c r="DW174" s="785">
        <f>(DR174*'8-Matrices'!$F$8)+('6a-EOCSCH_WtCalc'!DR174*'8-Matrices'!$F$12)</f>
        <v>0</v>
      </c>
      <c r="DY174" s="124">
        <v>1</v>
      </c>
      <c r="DZ174" s="87" t="s">
        <v>79</v>
      </c>
      <c r="EA174" s="78">
        <f>'7a-EOCSCH_RawData'!$E$65</f>
        <v>29941.000899999999</v>
      </c>
      <c r="EB174" s="78">
        <f>'7a-EOCSCH_RawData'!$F$65</f>
        <v>0</v>
      </c>
      <c r="EC174" s="78">
        <f>'7a-EOCSCH_RawData'!$G$65</f>
        <v>0</v>
      </c>
      <c r="EE174" s="81">
        <v>1</v>
      </c>
      <c r="EF174" s="784">
        <f>(EA174*'8-Matrices'!$D$8)+('6a-EOCSCH_WtCalc'!EA174*'8-Matrices'!$F$12)</f>
        <v>4601033.6083030002</v>
      </c>
      <c r="EG174" s="784">
        <f>(EB174*'8-Matrices'!$E$8)+('6a-EOCSCH_WtCalc'!EB174*'8-Matrices'!$F$12)</f>
        <v>0</v>
      </c>
      <c r="EH174" s="785">
        <f>(EC174*'8-Matrices'!$F$8)+('6a-EOCSCH_WtCalc'!EC174*'8-Matrices'!$F$12)</f>
        <v>0</v>
      </c>
    </row>
    <row r="175" spans="1:138" x14ac:dyDescent="0.3">
      <c r="A175" s="1433"/>
      <c r="C175" s="75"/>
      <c r="D175" s="124">
        <v>2</v>
      </c>
      <c r="E175" s="87" t="s">
        <v>79</v>
      </c>
      <c r="F175" s="220">
        <v>14222</v>
      </c>
      <c r="G175" s="220">
        <v>0</v>
      </c>
      <c r="H175" s="221">
        <v>0</v>
      </c>
      <c r="I175" s="80"/>
      <c r="J175" s="81">
        <v>2</v>
      </c>
      <c r="K175" s="784">
        <f>(F175*'8-Matrices'!$D$9)+('6a-EOCSCH_WtCalc'!F175*'8-Matrices'!$F$12)</f>
        <v>3122155.6599999997</v>
      </c>
      <c r="L175" s="784">
        <f>(G175*'8-Matrices'!$E$9)+('6a-EOCSCH_WtCalc'!G175*'8-Matrices'!$F$12)</f>
        <v>0</v>
      </c>
      <c r="M175" s="785">
        <f>(H175*'8-Matrices'!$F$9)+('6a-EOCSCH_WtCalc'!H175*'8-Matrices'!$F$12)</f>
        <v>0</v>
      </c>
      <c r="N175" s="75"/>
      <c r="O175" s="124">
        <v>2</v>
      </c>
      <c r="P175" s="87" t="s">
        <v>79</v>
      </c>
      <c r="Q175" s="78">
        <v>13449</v>
      </c>
      <c r="R175" s="78">
        <v>0</v>
      </c>
      <c r="S175" s="79">
        <v>0</v>
      </c>
      <c r="T175" s="80"/>
      <c r="U175" s="81">
        <v>2</v>
      </c>
      <c r="V175" s="784">
        <f>(Q175*'8-Matrices'!$D$9)+('6a-EOCSCH_WtCalc'!Q175*'8-Matrices'!$F$12)</f>
        <v>2952458.9699999997</v>
      </c>
      <c r="W175" s="784">
        <f>(R175*'8-Matrices'!$E$9)+('6a-EOCSCH_WtCalc'!R175*'8-Matrices'!$F$12)</f>
        <v>0</v>
      </c>
      <c r="X175" s="785">
        <f>(S175*'8-Matrices'!$F$9)+('6a-EOCSCH_WtCalc'!S175*'8-Matrices'!$F$12)</f>
        <v>0</v>
      </c>
      <c r="Y175" s="83"/>
      <c r="Z175" s="124">
        <v>2</v>
      </c>
      <c r="AA175" s="87" t="s">
        <v>79</v>
      </c>
      <c r="AB175" s="78">
        <v>11749</v>
      </c>
      <c r="AC175" s="78">
        <v>0</v>
      </c>
      <c r="AD175" s="79">
        <v>0</v>
      </c>
      <c r="AE175" s="83"/>
      <c r="AF175" s="81">
        <v>2</v>
      </c>
      <c r="AG175" s="784">
        <f>(AB175*'8-Matrices'!$D$9)+('6a-EOCSCH_WtCalc'!AB175*'8-Matrices'!$F$12)</f>
        <v>2579257.9699999997</v>
      </c>
      <c r="AH175" s="784">
        <f>(AC175*'8-Matrices'!$E$9)+('6a-EOCSCH_WtCalc'!AC175*'8-Matrices'!$F$12)</f>
        <v>0</v>
      </c>
      <c r="AI175" s="785">
        <f>(AD175*'8-Matrices'!$F$9)+('6a-EOCSCH_WtCalc'!AD175*'8-Matrices'!$F$12)</f>
        <v>0</v>
      </c>
      <c r="AK175" s="124">
        <v>2</v>
      </c>
      <c r="AL175" s="87" t="s">
        <v>79</v>
      </c>
      <c r="AM175" s="78">
        <v>12132</v>
      </c>
      <c r="AN175" s="78">
        <v>0</v>
      </c>
      <c r="AO175" s="79">
        <v>0</v>
      </c>
      <c r="AQ175" s="81">
        <v>2</v>
      </c>
      <c r="AR175" s="784">
        <f>(AM175*'8-Matrices'!$D$9)+('6a-EOCSCH_WtCalc'!AM175*'8-Matrices'!$F$12)</f>
        <v>2663337.96</v>
      </c>
      <c r="AS175" s="784">
        <f>(AN175*'8-Matrices'!$E$9)+('6a-EOCSCH_WtCalc'!AN175*'8-Matrices'!$F$12)</f>
        <v>0</v>
      </c>
      <c r="AT175" s="785">
        <f>(AO175*'8-Matrices'!$F$9)+('6a-EOCSCH_WtCalc'!AO175*'8-Matrices'!$F$12)</f>
        <v>0</v>
      </c>
      <c r="AV175" s="124">
        <v>2</v>
      </c>
      <c r="AW175" s="87" t="s">
        <v>79</v>
      </c>
      <c r="AX175" s="78">
        <v>10958</v>
      </c>
      <c r="AY175" s="78"/>
      <c r="AZ175" s="78">
        <v>0</v>
      </c>
      <c r="BB175" s="81">
        <v>2</v>
      </c>
      <c r="BC175" s="784">
        <f>(AX175*'8-Matrices'!$D$9)+('6a-EOCSCH_WtCalc'!AX175*'8-Matrices'!$F$12)</f>
        <v>2405609.7400000002</v>
      </c>
      <c r="BD175" s="784">
        <f>(AY175*'8-Matrices'!$E$9)+('6a-EOCSCH_WtCalc'!AY175*'8-Matrices'!$F$12)</f>
        <v>0</v>
      </c>
      <c r="BE175" s="785">
        <f>(AZ175*'8-Matrices'!$F$9)+('6a-EOCSCH_WtCalc'!AZ175*'8-Matrices'!$F$12)</f>
        <v>0</v>
      </c>
      <c r="BG175" s="124">
        <v>2</v>
      </c>
      <c r="BH175" s="87" t="s">
        <v>79</v>
      </c>
      <c r="BI175" s="78">
        <v>10756.5</v>
      </c>
      <c r="BJ175" s="78"/>
      <c r="BK175" s="78">
        <v>0</v>
      </c>
      <c r="BL175" s="52"/>
      <c r="BM175" s="81">
        <v>2</v>
      </c>
      <c r="BN175" s="784">
        <f>(BI175*'8-Matrices'!$D$9)+('6a-EOCSCH_WtCalc'!BI175*'8-Matrices'!$F$12)</f>
        <v>2361374.4449999998</v>
      </c>
      <c r="BO175" s="784">
        <f>(BJ175*'8-Matrices'!$E$9)+('6a-EOCSCH_WtCalc'!BJ175*'8-Matrices'!$F$12)</f>
        <v>0</v>
      </c>
      <c r="BP175" s="785">
        <f>(BK175*'8-Matrices'!$F$9)+('6a-EOCSCH_WtCalc'!BK175*'8-Matrices'!$F$12)</f>
        <v>0</v>
      </c>
      <c r="BQ175" s="52"/>
      <c r="BR175" s="125">
        <v>2</v>
      </c>
      <c r="BS175" s="88" t="s">
        <v>79</v>
      </c>
      <c r="BT175" s="86">
        <v>10742</v>
      </c>
      <c r="BU175" s="86"/>
      <c r="BV175" s="86">
        <v>0</v>
      </c>
      <c r="BX175" s="81">
        <v>2</v>
      </c>
      <c r="BY175" s="784">
        <f>(BT175*'8-Matrices'!$D$9)+('6a-EOCSCH_WtCalc'!BT175*'8-Matrices'!$F$12)</f>
        <v>2358191.2599999998</v>
      </c>
      <c r="BZ175" s="784">
        <f>(BU175*'8-Matrices'!$E$9)+('6a-EOCSCH_WtCalc'!BU175*'8-Matrices'!$F$12)</f>
        <v>0</v>
      </c>
      <c r="CA175" s="785">
        <f>(BV175*'8-Matrices'!$F$9)+('6a-EOCSCH_WtCalc'!BV175*'8-Matrices'!$F$12)</f>
        <v>0</v>
      </c>
      <c r="CC175" s="124">
        <v>2</v>
      </c>
      <c r="CD175" s="87" t="s">
        <v>79</v>
      </c>
      <c r="CE175" s="78">
        <v>9477</v>
      </c>
      <c r="CF175" s="78"/>
      <c r="CG175" s="78">
        <v>0</v>
      </c>
      <c r="CH175" s="52"/>
      <c r="CI175" s="81">
        <v>2</v>
      </c>
      <c r="CJ175" s="784">
        <f>(CE175*'8-Matrices'!$D$9)+('6a-EOCSCH_WtCalc'!CE175*'8-Matrices'!$F$12)</f>
        <v>2080485.8099999998</v>
      </c>
      <c r="CK175" s="784">
        <f>(CF175*'8-Matrices'!$E$9)+('6a-EOCSCH_WtCalc'!CF175*'8-Matrices'!$F$12)</f>
        <v>0</v>
      </c>
      <c r="CL175" s="785">
        <f>(CG175*'8-Matrices'!$F$9)+('6a-EOCSCH_WtCalc'!CG175*'8-Matrices'!$F$12)</f>
        <v>0</v>
      </c>
      <c r="CN175" s="124">
        <v>2</v>
      </c>
      <c r="CO175" s="87" t="s">
        <v>79</v>
      </c>
      <c r="CP175" s="78">
        <v>10091</v>
      </c>
      <c r="CQ175" s="78">
        <v>0</v>
      </c>
      <c r="CR175" s="78">
        <v>0</v>
      </c>
      <c r="CT175" s="81">
        <v>2</v>
      </c>
      <c r="CU175" s="784">
        <f>(CP175*'8-Matrices'!$D$9)+('6a-EOCSCH_WtCalc'!CP175*'8-Matrices'!$F$12)</f>
        <v>2215277.23</v>
      </c>
      <c r="CV175" s="784">
        <f>(CQ175*'8-Matrices'!$E$9)+('6a-EOCSCH_WtCalc'!CQ175*'8-Matrices'!$F$12)</f>
        <v>0</v>
      </c>
      <c r="CW175" s="785">
        <f>(CR175*'8-Matrices'!$F$9)+('6a-EOCSCH_WtCalc'!CR175*'8-Matrices'!$F$12)</f>
        <v>0</v>
      </c>
      <c r="CY175" s="82">
        <v>2080486</v>
      </c>
      <c r="CZ175" s="82">
        <v>0</v>
      </c>
      <c r="DA175" s="82">
        <v>0</v>
      </c>
      <c r="DC175" s="124">
        <v>2</v>
      </c>
      <c r="DD175" s="87" t="s">
        <v>79</v>
      </c>
      <c r="DE175" s="78">
        <v>11180</v>
      </c>
      <c r="DF175" s="78">
        <v>0</v>
      </c>
      <c r="DG175" s="78">
        <v>0</v>
      </c>
      <c r="DI175" s="81">
        <v>2</v>
      </c>
      <c r="DJ175" s="784">
        <f>(DE175*'8-Matrices'!$D$9)+('6a-EOCSCH_WtCalc'!DE175*'8-Matrices'!$F$12)</f>
        <v>2454345.4</v>
      </c>
      <c r="DK175" s="784">
        <f>(DF175*'8-Matrices'!$E$9)+('6a-EOCSCH_WtCalc'!DF175*'8-Matrices'!$F$12)</f>
        <v>0</v>
      </c>
      <c r="DL175" s="785">
        <f>(DG175*'8-Matrices'!$F$9)+('6a-EOCSCH_WtCalc'!DG175*'8-Matrices'!$F$12)</f>
        <v>0</v>
      </c>
      <c r="DN175" s="124">
        <v>2</v>
      </c>
      <c r="DO175" s="87" t="s">
        <v>79</v>
      </c>
      <c r="DP175" s="78">
        <v>10238</v>
      </c>
      <c r="DQ175" s="78">
        <v>0</v>
      </c>
      <c r="DR175" s="78">
        <v>0</v>
      </c>
      <c r="DT175" s="81">
        <v>2</v>
      </c>
      <c r="DU175" s="784">
        <f>(DP175*'8-Matrices'!$D$9)+('6a-EOCSCH_WtCalc'!DP175*'8-Matrices'!$F$12)</f>
        <v>2247548.1399999997</v>
      </c>
      <c r="DV175" s="784">
        <f>(DQ175*'8-Matrices'!$E$9)+('6a-EOCSCH_WtCalc'!DQ175*'8-Matrices'!$F$12)</f>
        <v>0</v>
      </c>
      <c r="DW175" s="785">
        <f>(DR175*'8-Matrices'!$F$9)+('6a-EOCSCH_WtCalc'!DR175*'8-Matrices'!$F$12)</f>
        <v>0</v>
      </c>
      <c r="DY175" s="124">
        <v>2</v>
      </c>
      <c r="DZ175" s="87" t="s">
        <v>79</v>
      </c>
      <c r="EA175" s="78">
        <f>'7a-EOCSCH_RawData'!$E$66</f>
        <v>10375</v>
      </c>
      <c r="EB175" s="78">
        <f>'7a-EOCSCH_RawData'!$F$66</f>
        <v>0</v>
      </c>
      <c r="EC175" s="78">
        <f>'7a-EOCSCH_RawData'!$G$66</f>
        <v>0</v>
      </c>
      <c r="EE175" s="81">
        <v>2</v>
      </c>
      <c r="EF175" s="784">
        <f>(EA175*'8-Matrices'!$D$9)+('6a-EOCSCH_WtCalc'!EA175*'8-Matrices'!$F$12)</f>
        <v>2277623.7499999995</v>
      </c>
      <c r="EG175" s="784">
        <f>(EB175*'8-Matrices'!$E$9)+('6a-EOCSCH_WtCalc'!EB175*'8-Matrices'!$F$12)</f>
        <v>0</v>
      </c>
      <c r="EH175" s="785">
        <f>(EC175*'8-Matrices'!$F$9)+('6a-EOCSCH_WtCalc'!EC175*'8-Matrices'!$F$12)</f>
        <v>0</v>
      </c>
    </row>
    <row r="176" spans="1:138" x14ac:dyDescent="0.3">
      <c r="A176" s="1433"/>
      <c r="C176" s="75"/>
      <c r="D176" s="124">
        <v>3</v>
      </c>
      <c r="E176" s="87" t="s">
        <v>79</v>
      </c>
      <c r="F176" s="220">
        <v>1761</v>
      </c>
      <c r="G176" s="220">
        <v>0</v>
      </c>
      <c r="H176" s="221">
        <v>0</v>
      </c>
      <c r="I176" s="80"/>
      <c r="J176" s="81">
        <v>3</v>
      </c>
      <c r="K176" s="784">
        <f>(F176*'8-Matrices'!$D$10)+('6a-EOCSCH_WtCalc'!F176*'8-Matrices'!$F$12)</f>
        <v>601363.89</v>
      </c>
      <c r="L176" s="784">
        <f>(G176*'8-Matrices'!$E$10)+('6a-EOCSCH_WtCalc'!G176*'8-Matrices'!$F$12)</f>
        <v>0</v>
      </c>
      <c r="M176" s="785">
        <f>(H176*'8-Matrices'!$F$10)+('6a-EOCSCH_WtCalc'!H176*'8-Matrices'!$F$12)</f>
        <v>0</v>
      </c>
      <c r="N176" s="75"/>
      <c r="O176" s="124">
        <v>3</v>
      </c>
      <c r="P176" s="87" t="s">
        <v>79</v>
      </c>
      <c r="Q176" s="78">
        <v>2203</v>
      </c>
      <c r="R176" s="78">
        <v>0</v>
      </c>
      <c r="S176" s="79">
        <v>0</v>
      </c>
      <c r="T176" s="80"/>
      <c r="U176" s="81">
        <v>3</v>
      </c>
      <c r="V176" s="784">
        <f>(Q176*'8-Matrices'!$D$10)+('6a-EOCSCH_WtCalc'!Q176*'8-Matrices'!$F$12)</f>
        <v>752302.47000000009</v>
      </c>
      <c r="W176" s="784">
        <f>(R176*'8-Matrices'!$E$10)+('6a-EOCSCH_WtCalc'!R176*'8-Matrices'!$F$12)</f>
        <v>0</v>
      </c>
      <c r="X176" s="785">
        <f>(S176*'8-Matrices'!$F$10)+('6a-EOCSCH_WtCalc'!S176*'8-Matrices'!$F$12)</f>
        <v>0</v>
      </c>
      <c r="Y176" s="83"/>
      <c r="Z176" s="124">
        <v>3</v>
      </c>
      <c r="AA176" s="87" t="s">
        <v>79</v>
      </c>
      <c r="AB176" s="78">
        <v>1901</v>
      </c>
      <c r="AC176" s="78">
        <v>0</v>
      </c>
      <c r="AD176" s="79">
        <v>0</v>
      </c>
      <c r="AE176" s="83"/>
      <c r="AF176" s="81">
        <v>3</v>
      </c>
      <c r="AG176" s="784">
        <f>(AB176*'8-Matrices'!$D$10)+('6a-EOCSCH_WtCalc'!AB176*'8-Matrices'!$F$12)</f>
        <v>649172.49</v>
      </c>
      <c r="AH176" s="784">
        <f>(AC176*'8-Matrices'!$E$10)+('6a-EOCSCH_WtCalc'!AC176*'8-Matrices'!$F$12)</f>
        <v>0</v>
      </c>
      <c r="AI176" s="785">
        <f>(AD176*'8-Matrices'!$F$10)+('6a-EOCSCH_WtCalc'!AD176*'8-Matrices'!$F$12)</f>
        <v>0</v>
      </c>
      <c r="AK176" s="124">
        <v>3</v>
      </c>
      <c r="AL176" s="87" t="s">
        <v>79</v>
      </c>
      <c r="AM176" s="78">
        <v>2130</v>
      </c>
      <c r="AN176" s="78">
        <v>0</v>
      </c>
      <c r="AO176" s="79">
        <v>0</v>
      </c>
      <c r="AQ176" s="81">
        <v>3</v>
      </c>
      <c r="AR176" s="784">
        <f>(AM176*'8-Matrices'!$D$10)+('6a-EOCSCH_WtCalc'!AM176*'8-Matrices'!$F$12)</f>
        <v>727373.70000000007</v>
      </c>
      <c r="AS176" s="784">
        <f>(AN176*'8-Matrices'!$E$10)+('6a-EOCSCH_WtCalc'!AN176*'8-Matrices'!$F$12)</f>
        <v>0</v>
      </c>
      <c r="AT176" s="785">
        <f>(AO176*'8-Matrices'!$F$10)+('6a-EOCSCH_WtCalc'!AO176*'8-Matrices'!$F$12)</f>
        <v>0</v>
      </c>
      <c r="AV176" s="124">
        <v>3</v>
      </c>
      <c r="AW176" s="87" t="s">
        <v>79</v>
      </c>
      <c r="AX176" s="78">
        <v>2341</v>
      </c>
      <c r="AY176" s="78"/>
      <c r="AZ176" s="78">
        <v>0</v>
      </c>
      <c r="BB176" s="81">
        <v>3</v>
      </c>
      <c r="BC176" s="784">
        <f>(AX176*'8-Matrices'!$D$10)+('6a-EOCSCH_WtCalc'!AX176*'8-Matrices'!$F$12)</f>
        <v>799428.09000000008</v>
      </c>
      <c r="BD176" s="784">
        <f>(AY176*'8-Matrices'!$E$10)+('6a-EOCSCH_WtCalc'!AY176*'8-Matrices'!$F$12)</f>
        <v>0</v>
      </c>
      <c r="BE176" s="785">
        <f>(AZ176*'8-Matrices'!$F$10)+('6a-EOCSCH_WtCalc'!AZ176*'8-Matrices'!$F$12)</f>
        <v>0</v>
      </c>
      <c r="BG176" s="124">
        <v>3</v>
      </c>
      <c r="BH176" s="87" t="s">
        <v>79</v>
      </c>
      <c r="BI176" s="78">
        <v>2565</v>
      </c>
      <c r="BJ176" s="78"/>
      <c r="BK176" s="78">
        <v>0</v>
      </c>
      <c r="BL176" s="52"/>
      <c r="BM176" s="81">
        <v>3</v>
      </c>
      <c r="BN176" s="784">
        <f>(BI176*'8-Matrices'!$D$10)+('6a-EOCSCH_WtCalc'!BI176*'8-Matrices'!$F$12)</f>
        <v>875921.85</v>
      </c>
      <c r="BO176" s="784">
        <f>(BJ176*'8-Matrices'!$E$10)+('6a-EOCSCH_WtCalc'!BJ176*'8-Matrices'!$F$12)</f>
        <v>0</v>
      </c>
      <c r="BP176" s="785">
        <f>(BK176*'8-Matrices'!$F$10)+('6a-EOCSCH_WtCalc'!BK176*'8-Matrices'!$F$12)</f>
        <v>0</v>
      </c>
      <c r="BQ176" s="52"/>
      <c r="BR176" s="125">
        <v>3</v>
      </c>
      <c r="BS176" s="88" t="s">
        <v>79</v>
      </c>
      <c r="BT176" s="86">
        <v>2483</v>
      </c>
      <c r="BU176" s="86"/>
      <c r="BV176" s="86">
        <v>0</v>
      </c>
      <c r="BX176" s="81">
        <v>3</v>
      </c>
      <c r="BY176" s="784">
        <f>(BT176*'8-Matrices'!$D$10)+('6a-EOCSCH_WtCalc'!BT176*'8-Matrices'!$F$12)</f>
        <v>847919.67</v>
      </c>
      <c r="BZ176" s="784">
        <f>(BU176*'8-Matrices'!$E$10)+('6a-EOCSCH_WtCalc'!BU176*'8-Matrices'!$F$12)</f>
        <v>0</v>
      </c>
      <c r="CA176" s="785">
        <f>(BV176*'8-Matrices'!$F$10)+('6a-EOCSCH_WtCalc'!BV176*'8-Matrices'!$F$12)</f>
        <v>0</v>
      </c>
      <c r="CC176" s="124">
        <v>3</v>
      </c>
      <c r="CD176" s="87" t="s">
        <v>79</v>
      </c>
      <c r="CE176" s="78">
        <v>2217</v>
      </c>
      <c r="CF176" s="78"/>
      <c r="CG176" s="78">
        <v>0</v>
      </c>
      <c r="CH176" s="52"/>
      <c r="CI176" s="81">
        <v>3</v>
      </c>
      <c r="CJ176" s="784">
        <f>(CE176*'8-Matrices'!$D$10)+('6a-EOCSCH_WtCalc'!CE176*'8-Matrices'!$F$12)</f>
        <v>757083.33000000007</v>
      </c>
      <c r="CK176" s="784">
        <f>(CF176*'8-Matrices'!$E$10)+('6a-EOCSCH_WtCalc'!CF176*'8-Matrices'!$F$12)</f>
        <v>0</v>
      </c>
      <c r="CL176" s="785">
        <f>(CG176*'8-Matrices'!$F$10)+('6a-EOCSCH_WtCalc'!CG176*'8-Matrices'!$F$12)</f>
        <v>0</v>
      </c>
      <c r="CN176" s="124">
        <v>3</v>
      </c>
      <c r="CO176" s="87" t="s">
        <v>79</v>
      </c>
      <c r="CP176" s="78">
        <v>1555</v>
      </c>
      <c r="CQ176" s="78">
        <v>0</v>
      </c>
      <c r="CR176" s="78">
        <v>0</v>
      </c>
      <c r="CT176" s="81">
        <v>3</v>
      </c>
      <c r="CU176" s="784">
        <f>(CP176*'8-Matrices'!$D$10)+('6a-EOCSCH_WtCalc'!CP176*'8-Matrices'!$F$12)</f>
        <v>531016.95000000007</v>
      </c>
      <c r="CV176" s="784">
        <f>(CQ176*'8-Matrices'!$E$10)+('6a-EOCSCH_WtCalc'!CQ176*'8-Matrices'!$F$12)</f>
        <v>0</v>
      </c>
      <c r="CW176" s="785">
        <f>(CR176*'8-Matrices'!$F$10)+('6a-EOCSCH_WtCalc'!CR176*'8-Matrices'!$F$12)</f>
        <v>0</v>
      </c>
      <c r="CY176" s="82">
        <v>757083</v>
      </c>
      <c r="CZ176" s="82">
        <v>0</v>
      </c>
      <c r="DA176" s="82">
        <v>0</v>
      </c>
      <c r="DC176" s="124">
        <v>3</v>
      </c>
      <c r="DD176" s="87" t="s">
        <v>79</v>
      </c>
      <c r="DE176" s="78">
        <v>1770</v>
      </c>
      <c r="DF176" s="78">
        <v>0</v>
      </c>
      <c r="DG176" s="78">
        <v>0</v>
      </c>
      <c r="DI176" s="81">
        <v>3</v>
      </c>
      <c r="DJ176" s="784">
        <f>(DE176*'8-Matrices'!$D$10)+('6a-EOCSCH_WtCalc'!DE176*'8-Matrices'!$F$12)</f>
        <v>604437.30000000005</v>
      </c>
      <c r="DK176" s="784">
        <f>(DF176*'8-Matrices'!$E$10)+('6a-EOCSCH_WtCalc'!DF176*'8-Matrices'!$F$12)</f>
        <v>0</v>
      </c>
      <c r="DL176" s="785">
        <f>(DG176*'8-Matrices'!$F$10)+('6a-EOCSCH_WtCalc'!DG176*'8-Matrices'!$F$12)</f>
        <v>0</v>
      </c>
      <c r="DN176" s="124">
        <v>3</v>
      </c>
      <c r="DO176" s="87" t="s">
        <v>79</v>
      </c>
      <c r="DP176" s="78">
        <v>1897</v>
      </c>
      <c r="DQ176" s="78">
        <v>0</v>
      </c>
      <c r="DR176" s="78">
        <v>0</v>
      </c>
      <c r="DT176" s="81">
        <v>3</v>
      </c>
      <c r="DU176" s="784">
        <f>(DP176*'8-Matrices'!$D$10)+('6a-EOCSCH_WtCalc'!DP176*'8-Matrices'!$F$12)</f>
        <v>647806.53</v>
      </c>
      <c r="DV176" s="784">
        <f>(DQ176*'8-Matrices'!$E$10)+('6a-EOCSCH_WtCalc'!DQ176*'8-Matrices'!$F$12)</f>
        <v>0</v>
      </c>
      <c r="DW176" s="785">
        <f>(DR176*'8-Matrices'!$F$10)+('6a-EOCSCH_WtCalc'!DR176*'8-Matrices'!$F$12)</f>
        <v>0</v>
      </c>
      <c r="DY176" s="124">
        <v>3</v>
      </c>
      <c r="DZ176" s="87" t="s">
        <v>79</v>
      </c>
      <c r="EA176" s="78">
        <f>'7a-EOCSCH_RawData'!$E$67</f>
        <v>2053</v>
      </c>
      <c r="EB176" s="78">
        <f>'7a-EOCSCH_RawData'!$F$67</f>
        <v>0</v>
      </c>
      <c r="EC176" s="78">
        <f>'7a-EOCSCH_RawData'!$G$67</f>
        <v>0</v>
      </c>
      <c r="EE176" s="81">
        <v>3</v>
      </c>
      <c r="EF176" s="784">
        <f>(EA176*'8-Matrices'!$D$10)+('6a-EOCSCH_WtCalc'!EA176*'8-Matrices'!$F$12)</f>
        <v>701078.97000000009</v>
      </c>
      <c r="EG176" s="784">
        <f>(EB176*'8-Matrices'!$E$10)+('6a-EOCSCH_WtCalc'!EB176*'8-Matrices'!$F$12)</f>
        <v>0</v>
      </c>
      <c r="EH176" s="785">
        <f>(EC176*'8-Matrices'!$F$10)+('6a-EOCSCH_WtCalc'!EC176*'8-Matrices'!$F$12)</f>
        <v>0</v>
      </c>
    </row>
    <row r="177" spans="1:138" x14ac:dyDescent="0.3">
      <c r="A177" s="1433"/>
      <c r="C177" s="89"/>
      <c r="D177" s="1384" t="s">
        <v>50</v>
      </c>
      <c r="E177" s="1385"/>
      <c r="F177" s="90">
        <f>F176+F175+F174</f>
        <v>48558.993799999997</v>
      </c>
      <c r="G177" s="90">
        <f>G176+G175+G174</f>
        <v>0</v>
      </c>
      <c r="H177" s="91">
        <f>H176+H175+H174</f>
        <v>0</v>
      </c>
      <c r="I177" s="92"/>
      <c r="J177" s="93" t="s">
        <v>50</v>
      </c>
      <c r="K177" s="784">
        <f>K174+K175+K176</f>
        <v>8729472.5172460005</v>
      </c>
      <c r="L177" s="784">
        <f>L174+L175+L176</f>
        <v>0</v>
      </c>
      <c r="M177" s="785">
        <f>M174+M175+M176</f>
        <v>0</v>
      </c>
      <c r="N177" s="89"/>
      <c r="O177" s="1384" t="s">
        <v>50</v>
      </c>
      <c r="P177" s="1385"/>
      <c r="Q177" s="90">
        <f>Q176+Q175+Q174</f>
        <v>47282.003700000001</v>
      </c>
      <c r="R177" s="90">
        <f>R176+R175+R174</f>
        <v>0</v>
      </c>
      <c r="S177" s="91">
        <f>S176+S175+S174</f>
        <v>0</v>
      </c>
      <c r="T177" s="92"/>
      <c r="U177" s="93" t="s">
        <v>50</v>
      </c>
      <c r="V177" s="784">
        <f>V174+V175+V176</f>
        <v>8565344.1085790005</v>
      </c>
      <c r="W177" s="784">
        <f>W174+W175+W176</f>
        <v>0</v>
      </c>
      <c r="X177" s="785">
        <f>X174+X175+X176</f>
        <v>0</v>
      </c>
      <c r="Y177" s="83"/>
      <c r="Z177" s="1384" t="s">
        <v>50</v>
      </c>
      <c r="AA177" s="1385"/>
      <c r="AB177" s="90">
        <v>47024.008800000003</v>
      </c>
      <c r="AC177" s="90">
        <v>0</v>
      </c>
      <c r="AD177" s="91">
        <v>0</v>
      </c>
      <c r="AE177" s="83"/>
      <c r="AF177" s="93" t="s">
        <v>50</v>
      </c>
      <c r="AG177" s="784">
        <f>AG174+AG175+AG176</f>
        <v>8357014.3922960004</v>
      </c>
      <c r="AH177" s="784">
        <f>AH174+AH175+AH176</f>
        <v>0</v>
      </c>
      <c r="AI177" s="785">
        <f>AI174+AI175+AI176</f>
        <v>0</v>
      </c>
      <c r="AK177" s="1384" t="s">
        <v>50</v>
      </c>
      <c r="AL177" s="1385"/>
      <c r="AM177" s="90">
        <f>AM176+AM175+AM174</f>
        <v>47685.998899999999</v>
      </c>
      <c r="AN177" s="90">
        <v>0</v>
      </c>
      <c r="AO177" s="91">
        <v>0</v>
      </c>
      <c r="AQ177" s="93" t="s">
        <v>50</v>
      </c>
      <c r="AR177" s="784">
        <f>AR174+AR175+AR176</f>
        <v>8526977.570962999</v>
      </c>
      <c r="AS177" s="784">
        <f>AS174+AS175+AS176</f>
        <v>0</v>
      </c>
      <c r="AT177" s="785">
        <f>AT174+AT175+AT176</f>
        <v>0</v>
      </c>
      <c r="AV177" s="1384" t="s">
        <v>50</v>
      </c>
      <c r="AW177" s="1385"/>
      <c r="AX177" s="90">
        <f>AX176+AX175+AX174</f>
        <v>45499.000499999995</v>
      </c>
      <c r="AY177" s="90">
        <f>AY176+AY175+AY174</f>
        <v>0</v>
      </c>
      <c r="AZ177" s="91">
        <f>AZ176+AZ175+AZ174</f>
        <v>0</v>
      </c>
      <c r="BB177" s="93" t="s">
        <v>50</v>
      </c>
      <c r="BC177" s="784">
        <f>BC174+BC175+BC176</f>
        <v>8153211.9068349991</v>
      </c>
      <c r="BD177" s="784">
        <f>BD174+BD175+BD176</f>
        <v>0</v>
      </c>
      <c r="BE177" s="785">
        <f>BE174+BE175+BE176</f>
        <v>0</v>
      </c>
      <c r="BG177" s="1384" t="s">
        <v>50</v>
      </c>
      <c r="BH177" s="1385"/>
      <c r="BI177" s="90">
        <f>BI176+BI175+BI174</f>
        <v>41136.5</v>
      </c>
      <c r="BJ177" s="90">
        <f>BJ176+BJ175+BJ174</f>
        <v>0</v>
      </c>
      <c r="BK177" s="91">
        <f>BK176+BK175+BK174</f>
        <v>0</v>
      </c>
      <c r="BL177" s="52"/>
      <c r="BM177" s="93" t="s">
        <v>50</v>
      </c>
      <c r="BN177" s="784">
        <f>BN174+BN175+BN176</f>
        <v>7511627.3449999988</v>
      </c>
      <c r="BO177" s="784">
        <f>BO174+BO175+BO176</f>
        <v>0</v>
      </c>
      <c r="BP177" s="785">
        <f>BP174+BP175+BP176</f>
        <v>0</v>
      </c>
      <c r="BQ177" s="52"/>
      <c r="BR177" s="1444" t="s">
        <v>50</v>
      </c>
      <c r="BS177" s="1445"/>
      <c r="BT177" s="94">
        <v>42983.0003</v>
      </c>
      <c r="BU177" s="94">
        <v>0</v>
      </c>
      <c r="BV177" s="95">
        <v>0</v>
      </c>
      <c r="BX177" s="93" t="s">
        <v>50</v>
      </c>
      <c r="BY177" s="784">
        <f>BY174+BY175+BY176</f>
        <v>7779022.8361010002</v>
      </c>
      <c r="BZ177" s="784">
        <f>BZ174+BZ175+BZ176</f>
        <v>0</v>
      </c>
      <c r="CA177" s="785">
        <f>CA174+CA175+CA176</f>
        <v>0</v>
      </c>
      <c r="CC177" s="1384" t="s">
        <v>50</v>
      </c>
      <c r="CD177" s="1385"/>
      <c r="CE177" s="90">
        <v>36993</v>
      </c>
      <c r="CF177" s="90">
        <v>0</v>
      </c>
      <c r="CG177" s="91">
        <v>0</v>
      </c>
      <c r="CH177" s="52"/>
      <c r="CI177" s="93" t="s">
        <v>50</v>
      </c>
      <c r="CJ177" s="784">
        <f>CJ174+CJ175+CJ176</f>
        <v>6725266.4699999997</v>
      </c>
      <c r="CK177" s="784">
        <f>CK174+CK175+CK176</f>
        <v>0</v>
      </c>
      <c r="CL177" s="785">
        <f>CL174+CL175+CL176</f>
        <v>0</v>
      </c>
      <c r="CN177" s="1384" t="s">
        <v>50</v>
      </c>
      <c r="CO177" s="1385"/>
      <c r="CP177" s="90">
        <f>SUM(CP174:CP176)</f>
        <v>34681</v>
      </c>
      <c r="CQ177" s="90">
        <f>SUM(CQ174:CQ176)</f>
        <v>0</v>
      </c>
      <c r="CR177" s="91">
        <f>SUM(CR174:CR176)</f>
        <v>0</v>
      </c>
      <c r="CT177" s="93" t="s">
        <v>50</v>
      </c>
      <c r="CU177" s="784">
        <f>CU174+CU175+CU176</f>
        <v>6286082.6299999999</v>
      </c>
      <c r="CV177" s="784">
        <f>CV174+CV175+CV176</f>
        <v>0</v>
      </c>
      <c r="CW177" s="785">
        <f>CW174+CW175+CW176</f>
        <v>0</v>
      </c>
      <c r="CY177" s="82">
        <v>6725266</v>
      </c>
      <c r="CZ177" s="82">
        <v>0</v>
      </c>
      <c r="DA177" s="82">
        <v>0</v>
      </c>
      <c r="DC177" s="1384" t="s">
        <v>50</v>
      </c>
      <c r="DD177" s="1385"/>
      <c r="DE177" s="90">
        <f>SUM(DE174:DE176)</f>
        <v>36856</v>
      </c>
      <c r="DF177" s="90">
        <f>SUM(DF174:DF176)</f>
        <v>0</v>
      </c>
      <c r="DG177" s="91">
        <f>SUM(DG174:DG176)</f>
        <v>0</v>
      </c>
      <c r="DI177" s="93" t="s">
        <v>50</v>
      </c>
      <c r="DJ177" s="784">
        <f>DJ174+DJ175+DJ176</f>
        <v>6732417.7199999997</v>
      </c>
      <c r="DK177" s="784">
        <f>DK174+DK175+DK176</f>
        <v>0</v>
      </c>
      <c r="DL177" s="785">
        <f>DL174+DL175+DL176</f>
        <v>0</v>
      </c>
      <c r="DN177" s="1384" t="s">
        <v>50</v>
      </c>
      <c r="DO177" s="1385"/>
      <c r="DP177" s="90">
        <v>38089</v>
      </c>
      <c r="DQ177" s="90">
        <v>0</v>
      </c>
      <c r="DR177" s="91">
        <v>0</v>
      </c>
      <c r="DT177" s="93" t="s">
        <v>50</v>
      </c>
      <c r="DU177" s="784">
        <f>DU174+DU175+DU176</f>
        <v>6883705.8499999996</v>
      </c>
      <c r="DV177" s="784">
        <f>DV174+DV175+DV176</f>
        <v>0</v>
      </c>
      <c r="DW177" s="785">
        <f>DW174+DW175+DW176</f>
        <v>0</v>
      </c>
      <c r="DY177" s="1384" t="s">
        <v>50</v>
      </c>
      <c r="DZ177" s="1385"/>
      <c r="EA177" s="90">
        <f>SUM(EA174:EA176)</f>
        <v>42369.000899999999</v>
      </c>
      <c r="EB177" s="90">
        <f>SUM(EB174:EB176)</f>
        <v>0</v>
      </c>
      <c r="EC177" s="91">
        <f>SUM(EC174:EC176)</f>
        <v>0</v>
      </c>
      <c r="EE177" s="93" t="s">
        <v>50</v>
      </c>
      <c r="EF177" s="784">
        <f>EF174+EF175+EF176</f>
        <v>7579736.328302999</v>
      </c>
      <c r="EG177" s="784">
        <f>EG174+EG175+EG176</f>
        <v>0</v>
      </c>
      <c r="EH177" s="785">
        <f>EH174+EH175+EH176</f>
        <v>0</v>
      </c>
    </row>
    <row r="178" spans="1:138" ht="15" customHeight="1" thickBot="1" x14ac:dyDescent="0.35">
      <c r="A178" s="1434"/>
      <c r="C178" s="89"/>
      <c r="D178" s="96"/>
      <c r="E178" s="97"/>
      <c r="F178" s="98" t="s">
        <v>80</v>
      </c>
      <c r="G178" s="98"/>
      <c r="H178" s="99">
        <f>SUM(F177:H177)</f>
        <v>48558.993799999997</v>
      </c>
      <c r="I178" s="100"/>
      <c r="J178" s="793"/>
      <c r="K178" s="794" t="s">
        <v>81</v>
      </c>
      <c r="L178" s="786"/>
      <c r="M178" s="787">
        <f>SUM(K177:M177)</f>
        <v>8729472.5172460005</v>
      </c>
      <c r="N178" s="89"/>
      <c r="O178" s="96"/>
      <c r="P178" s="97"/>
      <c r="Q178" s="98" t="s">
        <v>80</v>
      </c>
      <c r="R178" s="98"/>
      <c r="S178" s="99">
        <f>SUM(Q177:S177)</f>
        <v>47282.003700000001</v>
      </c>
      <c r="T178" s="100"/>
      <c r="U178" s="793"/>
      <c r="V178" s="794" t="s">
        <v>81</v>
      </c>
      <c r="W178" s="786"/>
      <c r="X178" s="787">
        <f>SUM(V177:X177)</f>
        <v>8565344.1085790005</v>
      </c>
      <c r="Y178" s="101"/>
      <c r="Z178" s="96"/>
      <c r="AA178" s="97"/>
      <c r="AB178" s="98" t="s">
        <v>80</v>
      </c>
      <c r="AC178" s="98"/>
      <c r="AD178" s="99">
        <v>47024.008800000003</v>
      </c>
      <c r="AE178" s="101"/>
      <c r="AF178" s="793"/>
      <c r="AG178" s="794" t="s">
        <v>81</v>
      </c>
      <c r="AH178" s="786"/>
      <c r="AI178" s="787">
        <f>SUM(AG177:AI177)</f>
        <v>8357014.3922960004</v>
      </c>
      <c r="AK178" s="96"/>
      <c r="AL178" s="97"/>
      <c r="AM178" s="98" t="s">
        <v>80</v>
      </c>
      <c r="AN178" s="98"/>
      <c r="AO178" s="99">
        <f>SUM(AM177:AO177)</f>
        <v>47685.998899999999</v>
      </c>
      <c r="AQ178" s="793"/>
      <c r="AR178" s="794" t="s">
        <v>81</v>
      </c>
      <c r="AS178" s="786"/>
      <c r="AT178" s="787">
        <f>SUM(AR177:AT177)</f>
        <v>8526977.570962999</v>
      </c>
      <c r="AV178" s="96"/>
      <c r="AW178" s="97"/>
      <c r="AX178" s="98" t="s">
        <v>80</v>
      </c>
      <c r="AY178" s="98"/>
      <c r="AZ178" s="99">
        <f>SUM(AX177:AZ177)</f>
        <v>45499.000499999995</v>
      </c>
      <c r="BB178" s="793"/>
      <c r="BC178" s="794" t="s">
        <v>81</v>
      </c>
      <c r="BD178" s="786"/>
      <c r="BE178" s="787">
        <f>SUM(BC177:BE177)</f>
        <v>8153211.9068349991</v>
      </c>
      <c r="BG178" s="96"/>
      <c r="BH178" s="97"/>
      <c r="BI178" s="98" t="s">
        <v>80</v>
      </c>
      <c r="BJ178" s="98"/>
      <c r="BK178" s="99">
        <f>SUM(BI177:BK177)</f>
        <v>41136.5</v>
      </c>
      <c r="BL178" s="52"/>
      <c r="BM178" s="793"/>
      <c r="BN178" s="794" t="s">
        <v>81</v>
      </c>
      <c r="BO178" s="786"/>
      <c r="BP178" s="787">
        <f>SUM(BN177:BP177)</f>
        <v>7511627.3449999988</v>
      </c>
      <c r="BQ178" s="52"/>
      <c r="BR178" s="102"/>
      <c r="BS178" s="103"/>
      <c r="BT178" s="104" t="s">
        <v>80</v>
      </c>
      <c r="BU178" s="104"/>
      <c r="BV178" s="105">
        <v>42983.0003</v>
      </c>
      <c r="BX178" s="793"/>
      <c r="BY178" s="794" t="s">
        <v>81</v>
      </c>
      <c r="BZ178" s="786"/>
      <c r="CA178" s="787">
        <f>SUM(BY177:CA177)</f>
        <v>7779022.8361010002</v>
      </c>
      <c r="CC178" s="96"/>
      <c r="CD178" s="97"/>
      <c r="CE178" s="98" t="s">
        <v>80</v>
      </c>
      <c r="CF178" s="98"/>
      <c r="CG178" s="99">
        <v>36993</v>
      </c>
      <c r="CH178" s="52"/>
      <c r="CI178" s="793"/>
      <c r="CJ178" s="794" t="s">
        <v>81</v>
      </c>
      <c r="CK178" s="786"/>
      <c r="CL178" s="787">
        <f>SUM(CJ177:CL177)</f>
        <v>6725266.4699999997</v>
      </c>
      <c r="CN178" s="96"/>
      <c r="CO178" s="97"/>
      <c r="CP178" s="98" t="s">
        <v>80</v>
      </c>
      <c r="CQ178" s="98"/>
      <c r="CR178" s="99">
        <f>SUM(CP177:CR177)</f>
        <v>34681</v>
      </c>
      <c r="CT178" s="793"/>
      <c r="CU178" s="794" t="s">
        <v>81</v>
      </c>
      <c r="CV178" s="786"/>
      <c r="CW178" s="787">
        <f>SUM(CU177:CW177)</f>
        <v>6286082.6299999999</v>
      </c>
      <c r="CY178" s="82" t="s">
        <v>81</v>
      </c>
      <c r="CZ178" s="82"/>
      <c r="DA178" s="82">
        <v>6725266</v>
      </c>
      <c r="DC178" s="96"/>
      <c r="DD178" s="97"/>
      <c r="DE178" s="98" t="s">
        <v>80</v>
      </c>
      <c r="DF178" s="98"/>
      <c r="DG178" s="99">
        <f>SUM(DE177:DG177)</f>
        <v>36856</v>
      </c>
      <c r="DI178" s="793"/>
      <c r="DJ178" s="794" t="s">
        <v>81</v>
      </c>
      <c r="DK178" s="786"/>
      <c r="DL178" s="787">
        <f>SUM(DJ177:DL177)</f>
        <v>6732417.7199999997</v>
      </c>
      <c r="DN178" s="96"/>
      <c r="DO178" s="97"/>
      <c r="DP178" s="98" t="s">
        <v>80</v>
      </c>
      <c r="DQ178" s="98"/>
      <c r="DR178" s="99">
        <v>38089</v>
      </c>
      <c r="DT178" s="793"/>
      <c r="DU178" s="794" t="s">
        <v>81</v>
      </c>
      <c r="DV178" s="786"/>
      <c r="DW178" s="787">
        <f>SUM(DU177:DW177)</f>
        <v>6883705.8499999996</v>
      </c>
      <c r="DY178" s="96"/>
      <c r="DZ178" s="97"/>
      <c r="EA178" s="98" t="s">
        <v>80</v>
      </c>
      <c r="EB178" s="98"/>
      <c r="EC178" s="99">
        <f>SUM(EA177:EC177)</f>
        <v>42369.000899999999</v>
      </c>
      <c r="EE178" s="793"/>
      <c r="EF178" s="794" t="s">
        <v>81</v>
      </c>
      <c r="EG178" s="786"/>
      <c r="EH178" s="787">
        <f>SUM(EF177:EH177)</f>
        <v>7579736.328302999</v>
      </c>
    </row>
    <row r="179" spans="1:138" ht="16.5" thickBot="1" x14ac:dyDescent="0.35">
      <c r="J179" s="106"/>
      <c r="K179" s="106"/>
      <c r="L179" s="106"/>
      <c r="M179" s="106"/>
      <c r="U179" s="106"/>
      <c r="V179" s="106"/>
      <c r="W179" s="106"/>
      <c r="X179" s="106"/>
      <c r="Y179" s="106"/>
      <c r="AE179" s="106"/>
      <c r="AF179" s="106"/>
      <c r="AG179" s="106"/>
      <c r="AH179" s="106"/>
      <c r="AI179" s="106"/>
      <c r="AQ179" s="106"/>
      <c r="AR179" s="106"/>
      <c r="AS179" s="106"/>
      <c r="AT179" s="106"/>
      <c r="BB179" s="106"/>
      <c r="BC179" s="106"/>
      <c r="BD179" s="106"/>
      <c r="BE179" s="106"/>
      <c r="BL179" s="52"/>
      <c r="BM179" s="106"/>
      <c r="BN179" s="106"/>
      <c r="BO179" s="106"/>
      <c r="BP179" s="106"/>
      <c r="BQ179" s="52"/>
      <c r="BX179" s="106"/>
      <c r="BY179" s="106"/>
      <c r="BZ179" s="106"/>
      <c r="CA179" s="106"/>
      <c r="CH179" s="52"/>
      <c r="CI179" s="106"/>
      <c r="CJ179" s="106"/>
      <c r="CK179" s="106"/>
      <c r="CL179" s="106"/>
      <c r="CT179" s="106"/>
      <c r="CU179" s="106"/>
      <c r="CV179" s="106"/>
      <c r="CW179" s="106"/>
      <c r="CY179" s="109"/>
      <c r="CZ179" s="109"/>
      <c r="DA179" s="109"/>
      <c r="DI179" s="106"/>
      <c r="DJ179" s="106"/>
      <c r="DK179" s="106"/>
      <c r="DL179" s="106"/>
      <c r="DT179" s="106"/>
      <c r="DU179" s="106"/>
      <c r="DV179" s="106"/>
      <c r="DW179" s="106"/>
      <c r="EE179" s="106"/>
      <c r="EF179" s="106"/>
      <c r="EG179" s="106"/>
      <c r="EH179" s="106"/>
    </row>
    <row r="180" spans="1:138" ht="15.75" customHeight="1" x14ac:dyDescent="0.3">
      <c r="A180" s="1432" t="s">
        <v>103</v>
      </c>
      <c r="C180" s="57"/>
      <c r="D180" s="110" t="s">
        <v>74</v>
      </c>
      <c r="E180" s="111"/>
      <c r="F180" s="1378" t="s">
        <v>75</v>
      </c>
      <c r="G180" s="1379"/>
      <c r="H180" s="1380"/>
      <c r="I180" s="60"/>
      <c r="J180" s="788"/>
      <c r="K180" s="1381" t="s">
        <v>75</v>
      </c>
      <c r="L180" s="1382"/>
      <c r="M180" s="1383"/>
      <c r="N180" s="57"/>
      <c r="O180" s="110" t="s">
        <v>74</v>
      </c>
      <c r="P180" s="111"/>
      <c r="Q180" s="1378" t="s">
        <v>75</v>
      </c>
      <c r="R180" s="1379"/>
      <c r="S180" s="1380"/>
      <c r="T180" s="60"/>
      <c r="U180" s="788"/>
      <c r="V180" s="1381" t="s">
        <v>75</v>
      </c>
      <c r="W180" s="1382"/>
      <c r="X180" s="1383"/>
      <c r="Y180" s="61"/>
      <c r="Z180" s="1386" t="s">
        <v>74</v>
      </c>
      <c r="AA180" s="1387"/>
      <c r="AB180" s="1378" t="s">
        <v>75</v>
      </c>
      <c r="AC180" s="1379"/>
      <c r="AD180" s="1380"/>
      <c r="AE180" s="61"/>
      <c r="AF180" s="788"/>
      <c r="AG180" s="1381" t="s">
        <v>75</v>
      </c>
      <c r="AH180" s="1382"/>
      <c r="AI180" s="1383"/>
      <c r="AK180" s="110" t="s">
        <v>74</v>
      </c>
      <c r="AL180" s="111"/>
      <c r="AM180" s="1378" t="s">
        <v>75</v>
      </c>
      <c r="AN180" s="1379"/>
      <c r="AO180" s="1380"/>
      <c r="AQ180" s="788"/>
      <c r="AR180" s="1381" t="s">
        <v>75</v>
      </c>
      <c r="AS180" s="1382"/>
      <c r="AT180" s="1383"/>
      <c r="AV180" s="110" t="s">
        <v>74</v>
      </c>
      <c r="AW180" s="111"/>
      <c r="AX180" s="1378" t="s">
        <v>75</v>
      </c>
      <c r="AY180" s="1379"/>
      <c r="AZ180" s="1380"/>
      <c r="BB180" s="788"/>
      <c r="BC180" s="1381" t="s">
        <v>75</v>
      </c>
      <c r="BD180" s="1382"/>
      <c r="BE180" s="1383"/>
      <c r="BG180" s="110" t="s">
        <v>74</v>
      </c>
      <c r="BH180" s="111"/>
      <c r="BI180" s="1378" t="s">
        <v>75</v>
      </c>
      <c r="BJ180" s="1379"/>
      <c r="BK180" s="1380"/>
      <c r="BL180" s="52"/>
      <c r="BM180" s="788"/>
      <c r="BN180" s="1381" t="s">
        <v>75</v>
      </c>
      <c r="BO180" s="1382"/>
      <c r="BP180" s="1383"/>
      <c r="BQ180" s="52"/>
      <c r="BR180" s="1446" t="s">
        <v>74</v>
      </c>
      <c r="BS180" s="1447"/>
      <c r="BT180" s="1441" t="s">
        <v>75</v>
      </c>
      <c r="BU180" s="1442"/>
      <c r="BV180" s="1443"/>
      <c r="BX180" s="788"/>
      <c r="BY180" s="1381" t="s">
        <v>75</v>
      </c>
      <c r="BZ180" s="1382"/>
      <c r="CA180" s="1383"/>
      <c r="CC180" s="1386" t="s">
        <v>74</v>
      </c>
      <c r="CD180" s="1387"/>
      <c r="CE180" s="1378" t="s">
        <v>75</v>
      </c>
      <c r="CF180" s="1379"/>
      <c r="CG180" s="1380"/>
      <c r="CH180" s="52"/>
      <c r="CI180" s="788"/>
      <c r="CJ180" s="1381" t="s">
        <v>75</v>
      </c>
      <c r="CK180" s="1382"/>
      <c r="CL180" s="1383"/>
      <c r="CN180" s="1386" t="s">
        <v>74</v>
      </c>
      <c r="CO180" s="1387"/>
      <c r="CP180" s="1378" t="s">
        <v>75</v>
      </c>
      <c r="CQ180" s="1379"/>
      <c r="CR180" s="1380"/>
      <c r="CT180" s="788"/>
      <c r="CU180" s="1381" t="s">
        <v>75</v>
      </c>
      <c r="CV180" s="1382"/>
      <c r="CW180" s="1383"/>
      <c r="CY180" s="82" t="s">
        <v>75</v>
      </c>
      <c r="CZ180" s="82"/>
      <c r="DA180" s="82"/>
      <c r="DC180" s="1386" t="s">
        <v>74</v>
      </c>
      <c r="DD180" s="1387"/>
      <c r="DE180" s="1378" t="s">
        <v>75</v>
      </c>
      <c r="DF180" s="1379"/>
      <c r="DG180" s="1380"/>
      <c r="DI180" s="788"/>
      <c r="DJ180" s="1381" t="s">
        <v>75</v>
      </c>
      <c r="DK180" s="1382"/>
      <c r="DL180" s="1383"/>
      <c r="DN180" s="1386" t="s">
        <v>74</v>
      </c>
      <c r="DO180" s="1387"/>
      <c r="DP180" s="1378" t="s">
        <v>75</v>
      </c>
      <c r="DQ180" s="1379"/>
      <c r="DR180" s="1380"/>
      <c r="DT180" s="788"/>
      <c r="DU180" s="1381" t="s">
        <v>75</v>
      </c>
      <c r="DV180" s="1382"/>
      <c r="DW180" s="1383"/>
      <c r="DY180" s="1386" t="s">
        <v>74</v>
      </c>
      <c r="DZ180" s="1387"/>
      <c r="EA180" s="1378" t="s">
        <v>75</v>
      </c>
      <c r="EB180" s="1379"/>
      <c r="EC180" s="1380"/>
      <c r="EE180" s="788"/>
      <c r="EF180" s="1381" t="s">
        <v>75</v>
      </c>
      <c r="EG180" s="1382"/>
      <c r="EH180" s="1383"/>
    </row>
    <row r="181" spans="1:138" x14ac:dyDescent="0.3">
      <c r="A181" s="1433"/>
      <c r="C181" s="64"/>
      <c r="D181" s="114" t="s">
        <v>74</v>
      </c>
      <c r="E181" s="115"/>
      <c r="F181" s="118" t="s">
        <v>76</v>
      </c>
      <c r="G181" s="119" t="s">
        <v>77</v>
      </c>
      <c r="H181" s="120" t="s">
        <v>78</v>
      </c>
      <c r="I181" s="61"/>
      <c r="J181" s="789" t="s">
        <v>74</v>
      </c>
      <c r="K181" s="790" t="s">
        <v>76</v>
      </c>
      <c r="L181" s="791" t="s">
        <v>77</v>
      </c>
      <c r="M181" s="792" t="s">
        <v>78</v>
      </c>
      <c r="N181" s="64"/>
      <c r="O181" s="114" t="s">
        <v>74</v>
      </c>
      <c r="P181" s="115"/>
      <c r="Q181" s="118" t="s">
        <v>76</v>
      </c>
      <c r="R181" s="119" t="s">
        <v>77</v>
      </c>
      <c r="S181" s="120" t="s">
        <v>78</v>
      </c>
      <c r="T181" s="61"/>
      <c r="U181" s="789" t="s">
        <v>74</v>
      </c>
      <c r="V181" s="790" t="s">
        <v>76</v>
      </c>
      <c r="W181" s="791" t="s">
        <v>77</v>
      </c>
      <c r="X181" s="792" t="s">
        <v>78</v>
      </c>
      <c r="Y181" s="61"/>
      <c r="Z181" s="1388" t="s">
        <v>74</v>
      </c>
      <c r="AA181" s="1389"/>
      <c r="AB181" s="118" t="s">
        <v>76</v>
      </c>
      <c r="AC181" s="119" t="s">
        <v>77</v>
      </c>
      <c r="AD181" s="120" t="s">
        <v>78</v>
      </c>
      <c r="AE181" s="61"/>
      <c r="AF181" s="789" t="s">
        <v>74</v>
      </c>
      <c r="AG181" s="790" t="s">
        <v>76</v>
      </c>
      <c r="AH181" s="791" t="s">
        <v>77</v>
      </c>
      <c r="AI181" s="792" t="s">
        <v>78</v>
      </c>
      <c r="AK181" s="114" t="s">
        <v>74</v>
      </c>
      <c r="AL181" s="115"/>
      <c r="AM181" s="118" t="s">
        <v>76</v>
      </c>
      <c r="AN181" s="119" t="s">
        <v>77</v>
      </c>
      <c r="AO181" s="120" t="s">
        <v>78</v>
      </c>
      <c r="AQ181" s="789" t="s">
        <v>74</v>
      </c>
      <c r="AR181" s="790" t="s">
        <v>76</v>
      </c>
      <c r="AS181" s="791" t="s">
        <v>77</v>
      </c>
      <c r="AT181" s="792" t="s">
        <v>78</v>
      </c>
      <c r="AV181" s="114" t="s">
        <v>74</v>
      </c>
      <c r="AW181" s="115"/>
      <c r="AX181" s="118" t="s">
        <v>76</v>
      </c>
      <c r="AY181" s="119" t="s">
        <v>77</v>
      </c>
      <c r="AZ181" s="120" t="s">
        <v>78</v>
      </c>
      <c r="BB181" s="789" t="s">
        <v>74</v>
      </c>
      <c r="BC181" s="790" t="s">
        <v>76</v>
      </c>
      <c r="BD181" s="791" t="s">
        <v>77</v>
      </c>
      <c r="BE181" s="792" t="s">
        <v>78</v>
      </c>
      <c r="BG181" s="114" t="s">
        <v>74</v>
      </c>
      <c r="BH181" s="115"/>
      <c r="BI181" s="118" t="s">
        <v>76</v>
      </c>
      <c r="BJ181" s="119" t="s">
        <v>77</v>
      </c>
      <c r="BK181" s="120" t="s">
        <v>78</v>
      </c>
      <c r="BL181" s="52"/>
      <c r="BM181" s="789" t="s">
        <v>74</v>
      </c>
      <c r="BN181" s="790" t="s">
        <v>76</v>
      </c>
      <c r="BO181" s="791" t="s">
        <v>77</v>
      </c>
      <c r="BP181" s="792" t="s">
        <v>78</v>
      </c>
      <c r="BQ181" s="52"/>
      <c r="BR181" s="1448" t="s">
        <v>74</v>
      </c>
      <c r="BS181" s="1449"/>
      <c r="BT181" s="121" t="s">
        <v>76</v>
      </c>
      <c r="BU181" s="122" t="s">
        <v>77</v>
      </c>
      <c r="BV181" s="123" t="s">
        <v>78</v>
      </c>
      <c r="BX181" s="789" t="s">
        <v>74</v>
      </c>
      <c r="BY181" s="790" t="s">
        <v>76</v>
      </c>
      <c r="BZ181" s="791" t="s">
        <v>77</v>
      </c>
      <c r="CA181" s="792" t="s">
        <v>78</v>
      </c>
      <c r="CC181" s="1388" t="s">
        <v>74</v>
      </c>
      <c r="CD181" s="1389"/>
      <c r="CE181" s="118" t="s">
        <v>76</v>
      </c>
      <c r="CF181" s="119" t="s">
        <v>77</v>
      </c>
      <c r="CG181" s="120" t="s">
        <v>78</v>
      </c>
      <c r="CH181" s="52"/>
      <c r="CI181" s="789" t="s">
        <v>74</v>
      </c>
      <c r="CJ181" s="790" t="s">
        <v>76</v>
      </c>
      <c r="CK181" s="791" t="s">
        <v>77</v>
      </c>
      <c r="CL181" s="792" t="s">
        <v>78</v>
      </c>
      <c r="CN181" s="1388" t="s">
        <v>74</v>
      </c>
      <c r="CO181" s="1389"/>
      <c r="CP181" s="118" t="s">
        <v>76</v>
      </c>
      <c r="CQ181" s="119" t="s">
        <v>77</v>
      </c>
      <c r="CR181" s="120" t="s">
        <v>78</v>
      </c>
      <c r="CT181" s="789" t="s">
        <v>74</v>
      </c>
      <c r="CU181" s="790" t="s">
        <v>76</v>
      </c>
      <c r="CV181" s="791" t="s">
        <v>77</v>
      </c>
      <c r="CW181" s="792" t="s">
        <v>78</v>
      </c>
      <c r="CY181" s="82" t="s">
        <v>76</v>
      </c>
      <c r="CZ181" s="82" t="s">
        <v>77</v>
      </c>
      <c r="DA181" s="82" t="s">
        <v>78</v>
      </c>
      <c r="DC181" s="1388" t="s">
        <v>74</v>
      </c>
      <c r="DD181" s="1389"/>
      <c r="DE181" s="118" t="s">
        <v>76</v>
      </c>
      <c r="DF181" s="119" t="s">
        <v>77</v>
      </c>
      <c r="DG181" s="120" t="s">
        <v>78</v>
      </c>
      <c r="DI181" s="789" t="s">
        <v>74</v>
      </c>
      <c r="DJ181" s="790" t="s">
        <v>76</v>
      </c>
      <c r="DK181" s="791" t="s">
        <v>77</v>
      </c>
      <c r="DL181" s="792" t="s">
        <v>78</v>
      </c>
      <c r="DN181" s="1388" t="s">
        <v>74</v>
      </c>
      <c r="DO181" s="1389"/>
      <c r="DP181" s="118" t="s">
        <v>76</v>
      </c>
      <c r="DQ181" s="119" t="s">
        <v>77</v>
      </c>
      <c r="DR181" s="120" t="s">
        <v>78</v>
      </c>
      <c r="DT181" s="789" t="s">
        <v>74</v>
      </c>
      <c r="DU181" s="790" t="s">
        <v>76</v>
      </c>
      <c r="DV181" s="791" t="s">
        <v>77</v>
      </c>
      <c r="DW181" s="792" t="s">
        <v>78</v>
      </c>
      <c r="DY181" s="1388" t="s">
        <v>74</v>
      </c>
      <c r="DZ181" s="1389"/>
      <c r="EA181" s="118" t="s">
        <v>76</v>
      </c>
      <c r="EB181" s="119" t="s">
        <v>77</v>
      </c>
      <c r="EC181" s="120" t="s">
        <v>78</v>
      </c>
      <c r="EE181" s="789" t="s">
        <v>74</v>
      </c>
      <c r="EF181" s="790" t="s">
        <v>76</v>
      </c>
      <c r="EG181" s="791" t="s">
        <v>77</v>
      </c>
      <c r="EH181" s="792" t="s">
        <v>78</v>
      </c>
    </row>
    <row r="182" spans="1:138" x14ac:dyDescent="0.3">
      <c r="A182" s="1433"/>
      <c r="C182" s="75"/>
      <c r="D182" s="137">
        <v>1</v>
      </c>
      <c r="E182" s="87" t="s">
        <v>79</v>
      </c>
      <c r="F182" s="220">
        <v>82876.499200000006</v>
      </c>
      <c r="G182" s="220">
        <v>0</v>
      </c>
      <c r="H182" s="221">
        <v>0</v>
      </c>
      <c r="I182" s="80"/>
      <c r="J182" s="81">
        <v>1</v>
      </c>
      <c r="K182" s="784">
        <f>(F182*'8-Matrices'!$D$8)+('6a-EOCSCH_WtCalc'!F182*'8-Matrices'!$F$12)</f>
        <v>12735631.632064002</v>
      </c>
      <c r="L182" s="784">
        <f>(G182*'8-Matrices'!$E$8)+('6a-EOCSCH_WtCalc'!G182*'8-Matrices'!$F$12)</f>
        <v>0</v>
      </c>
      <c r="M182" s="785">
        <f>(H182*'8-Matrices'!$F$8)+('6a-EOCSCH_WtCalc'!H182*'8-Matrices'!$F$12)</f>
        <v>0</v>
      </c>
      <c r="N182" s="75"/>
      <c r="O182" s="137">
        <v>1</v>
      </c>
      <c r="P182" s="87" t="s">
        <v>79</v>
      </c>
      <c r="Q182" s="78">
        <v>78265.496499999994</v>
      </c>
      <c r="R182" s="78">
        <v>0</v>
      </c>
      <c r="S182" s="79">
        <v>0</v>
      </c>
      <c r="T182" s="80"/>
      <c r="U182" s="81">
        <v>1</v>
      </c>
      <c r="V182" s="784">
        <f>(Q182*'8-Matrices'!$D$8)+('6a-EOCSCH_WtCalc'!Q182*'8-Matrices'!$F$12)</f>
        <v>12027058.847154999</v>
      </c>
      <c r="W182" s="784">
        <f>(R182*'8-Matrices'!$E$8)+('6a-EOCSCH_WtCalc'!R182*'8-Matrices'!$F$12)</f>
        <v>0</v>
      </c>
      <c r="X182" s="785">
        <f>(S182*'8-Matrices'!$F$8)+('6a-EOCSCH_WtCalc'!S182*'8-Matrices'!$F$12)</f>
        <v>0</v>
      </c>
      <c r="Y182" s="83"/>
      <c r="Z182" s="137">
        <v>1</v>
      </c>
      <c r="AA182" s="87" t="s">
        <v>79</v>
      </c>
      <c r="AB182" s="78">
        <v>78626.994699999996</v>
      </c>
      <c r="AC182" s="78">
        <v>0</v>
      </c>
      <c r="AD182" s="79">
        <v>0</v>
      </c>
      <c r="AE182" s="83"/>
      <c r="AF182" s="81">
        <v>1</v>
      </c>
      <c r="AG182" s="784">
        <f>(AB182*'8-Matrices'!$D$8)+('6a-EOCSCH_WtCalc'!AB182*'8-Matrices'!$F$12)</f>
        <v>12082610.275549</v>
      </c>
      <c r="AH182" s="784">
        <f>(AC182*'8-Matrices'!$E$8)+('6a-EOCSCH_WtCalc'!AC182*'8-Matrices'!$F$12)</f>
        <v>0</v>
      </c>
      <c r="AI182" s="785">
        <f>(AD182*'8-Matrices'!$F$8)+('6a-EOCSCH_WtCalc'!AD182*'8-Matrices'!$F$12)</f>
        <v>0</v>
      </c>
      <c r="AK182" s="137">
        <v>1</v>
      </c>
      <c r="AL182" s="87" t="s">
        <v>79</v>
      </c>
      <c r="AM182" s="78">
        <v>77617.004499999995</v>
      </c>
      <c r="AN182" s="78">
        <v>0</v>
      </c>
      <c r="AO182" s="79">
        <v>0</v>
      </c>
      <c r="AQ182" s="81">
        <v>1</v>
      </c>
      <c r="AR182" s="784">
        <f>(AM182*'8-Matrices'!$D$8)+('6a-EOCSCH_WtCalc'!AM182*'8-Matrices'!$F$12)</f>
        <v>11927405.081515001</v>
      </c>
      <c r="AS182" s="784">
        <f>(AN182*'8-Matrices'!$E$8)+('6a-EOCSCH_WtCalc'!AN182*'8-Matrices'!$F$12)</f>
        <v>0</v>
      </c>
      <c r="AT182" s="785">
        <f>(AO182*'8-Matrices'!$F$8)+('6a-EOCSCH_WtCalc'!AO182*'8-Matrices'!$F$12)</f>
        <v>0</v>
      </c>
      <c r="AV182" s="137">
        <v>1</v>
      </c>
      <c r="AW182" s="87" t="s">
        <v>79</v>
      </c>
      <c r="AX182" s="78">
        <v>72469.005699999994</v>
      </c>
      <c r="AY182" s="78"/>
      <c r="AZ182" s="78">
        <v>0</v>
      </c>
      <c r="BB182" s="81">
        <v>1</v>
      </c>
      <c r="BC182" s="784">
        <f>(AX182*'8-Matrices'!$D$8)+('6a-EOCSCH_WtCalc'!AX182*'8-Matrices'!$F$12)</f>
        <v>11136312.105918998</v>
      </c>
      <c r="BD182" s="784">
        <f>(AY182*'8-Matrices'!$E$8)+('6a-EOCSCH_WtCalc'!AY182*'8-Matrices'!$F$12)</f>
        <v>0</v>
      </c>
      <c r="BE182" s="785">
        <f>(AZ182*'8-Matrices'!$F$8)+('6a-EOCSCH_WtCalc'!AZ182*'8-Matrices'!$F$12)</f>
        <v>0</v>
      </c>
      <c r="BG182" s="137">
        <v>1</v>
      </c>
      <c r="BH182" s="87" t="s">
        <v>79</v>
      </c>
      <c r="BI182" s="78">
        <v>69145.003599999996</v>
      </c>
      <c r="BJ182" s="78"/>
      <c r="BK182" s="78">
        <v>0</v>
      </c>
      <c r="BL182" s="52"/>
      <c r="BM182" s="81">
        <v>1</v>
      </c>
      <c r="BN182" s="784">
        <f>(BI182*'8-Matrices'!$D$8)+('6a-EOCSCH_WtCalc'!BI182*'8-Matrices'!$F$12)</f>
        <v>10625512.703211999</v>
      </c>
      <c r="BO182" s="784">
        <f>(BJ182*'8-Matrices'!$E$8)+('6a-EOCSCH_WtCalc'!BJ182*'8-Matrices'!$F$12)</f>
        <v>0</v>
      </c>
      <c r="BP182" s="785">
        <f>(BK182*'8-Matrices'!$F$8)+('6a-EOCSCH_WtCalc'!BK182*'8-Matrices'!$F$12)</f>
        <v>0</v>
      </c>
      <c r="BQ182" s="52"/>
      <c r="BR182" s="138">
        <v>1</v>
      </c>
      <c r="BS182" s="88" t="s">
        <v>79</v>
      </c>
      <c r="BT182" s="86">
        <v>71416.002800000002</v>
      </c>
      <c r="BU182" s="86"/>
      <c r="BV182" s="86">
        <v>0</v>
      </c>
      <c r="BX182" s="81">
        <v>1</v>
      </c>
      <c r="BY182" s="784">
        <f>(BT182*'8-Matrices'!$D$8)+('6a-EOCSCH_WtCalc'!BT182*'8-Matrices'!$F$12)</f>
        <v>10974497.150276</v>
      </c>
      <c r="BZ182" s="784">
        <f>(BU182*'8-Matrices'!$E$8)+('6a-EOCSCH_WtCalc'!BU182*'8-Matrices'!$F$12)</f>
        <v>0</v>
      </c>
      <c r="CA182" s="785">
        <f>(BV182*'8-Matrices'!$F$8)+('6a-EOCSCH_WtCalc'!BV182*'8-Matrices'!$F$12)</f>
        <v>0</v>
      </c>
      <c r="CC182" s="137">
        <v>1</v>
      </c>
      <c r="CD182" s="87" t="s">
        <v>79</v>
      </c>
      <c r="CE182" s="78">
        <v>57012.002099999998</v>
      </c>
      <c r="CF182" s="78"/>
      <c r="CG182" s="78">
        <v>0</v>
      </c>
      <c r="CH182" s="52"/>
      <c r="CI182" s="81">
        <v>1</v>
      </c>
      <c r="CJ182" s="784">
        <f>(CE182*'8-Matrices'!$D$8)+('6a-EOCSCH_WtCalc'!CE182*'8-Matrices'!$F$12)</f>
        <v>8761034.3627070002</v>
      </c>
      <c r="CK182" s="784">
        <f>(CF182*'8-Matrices'!$E$8)+('6a-EOCSCH_WtCalc'!CF182*'8-Matrices'!$F$12)</f>
        <v>0</v>
      </c>
      <c r="CL182" s="785">
        <f>(CG182*'8-Matrices'!$F$8)+('6a-EOCSCH_WtCalc'!CG182*'8-Matrices'!$F$12)</f>
        <v>0</v>
      </c>
      <c r="CN182" s="137">
        <v>1</v>
      </c>
      <c r="CO182" s="87" t="s">
        <v>79</v>
      </c>
      <c r="CP182" s="78">
        <v>53769.9948</v>
      </c>
      <c r="CQ182" s="78">
        <v>0</v>
      </c>
      <c r="CR182" s="78">
        <v>0</v>
      </c>
      <c r="CT182" s="81">
        <v>1</v>
      </c>
      <c r="CU182" s="784">
        <f>(CP182*'8-Matrices'!$D$8)+('6a-EOCSCH_WtCalc'!CP182*'8-Matrices'!$F$12)</f>
        <v>8262835.1009160001</v>
      </c>
      <c r="CV182" s="784">
        <f>(CQ182*'8-Matrices'!$E$8)+('6a-EOCSCH_WtCalc'!CQ182*'8-Matrices'!$F$12)</f>
        <v>0</v>
      </c>
      <c r="CW182" s="785">
        <f>(CR182*'8-Matrices'!$F$8)+('6a-EOCSCH_WtCalc'!CR182*'8-Matrices'!$F$12)</f>
        <v>0</v>
      </c>
      <c r="CY182" s="82">
        <v>8761034</v>
      </c>
      <c r="CZ182" s="82">
        <v>0</v>
      </c>
      <c r="DA182" s="82">
        <v>0</v>
      </c>
      <c r="DC182" s="137">
        <v>1</v>
      </c>
      <c r="DD182" s="87" t="s">
        <v>79</v>
      </c>
      <c r="DE182" s="78">
        <v>59296.991199999997</v>
      </c>
      <c r="DF182" s="78">
        <v>0</v>
      </c>
      <c r="DG182" s="78">
        <v>0</v>
      </c>
      <c r="DI182" s="81">
        <v>1</v>
      </c>
      <c r="DJ182" s="784">
        <f>(DE182*'8-Matrices'!$D$8)+('6a-EOCSCH_WtCalc'!DE182*'8-Matrices'!$F$12)</f>
        <v>9112168.6377039999</v>
      </c>
      <c r="DK182" s="784">
        <f>(DF182*'8-Matrices'!$E$8)+('6a-EOCSCH_WtCalc'!DF182*'8-Matrices'!$F$12)</f>
        <v>0</v>
      </c>
      <c r="DL182" s="785">
        <f>(DG182*'8-Matrices'!$F$8)+('6a-EOCSCH_WtCalc'!DG182*'8-Matrices'!$F$12)</f>
        <v>0</v>
      </c>
      <c r="DN182" s="137">
        <v>1</v>
      </c>
      <c r="DO182" s="87" t="s">
        <v>79</v>
      </c>
      <c r="DP182" s="78">
        <v>58975.999300000003</v>
      </c>
      <c r="DQ182" s="78">
        <v>0</v>
      </c>
      <c r="DR182" s="78">
        <v>0</v>
      </c>
      <c r="DT182" s="81">
        <v>1</v>
      </c>
      <c r="DU182" s="784">
        <f>(DP182*'8-Matrices'!$D$8)+('6a-EOCSCH_WtCalc'!DP182*'8-Matrices'!$F$12)</f>
        <v>9062841.8124310002</v>
      </c>
      <c r="DV182" s="784">
        <f>(DQ182*'8-Matrices'!$E$8)+('6a-EOCSCH_WtCalc'!DQ182*'8-Matrices'!$F$12)</f>
        <v>0</v>
      </c>
      <c r="DW182" s="785">
        <f>(DR182*'8-Matrices'!$F$8)+('6a-EOCSCH_WtCalc'!DR182*'8-Matrices'!$F$12)</f>
        <v>0</v>
      </c>
      <c r="DY182" s="137">
        <v>1</v>
      </c>
      <c r="DZ182" s="87" t="s">
        <v>79</v>
      </c>
      <c r="EA182" s="78">
        <f>'7a-EOCSCH_RawData'!$E$68</f>
        <v>62484.001100000001</v>
      </c>
      <c r="EB182" s="78">
        <f>'7a-EOCSCH_RawData'!$F$68</f>
        <v>0</v>
      </c>
      <c r="EC182" s="78">
        <f>'7a-EOCSCH_RawData'!$G$68</f>
        <v>0</v>
      </c>
      <c r="EE182" s="81">
        <v>1</v>
      </c>
      <c r="EF182" s="784">
        <f>(EA182*'8-Matrices'!$D$8)+('6a-EOCSCH_WtCalc'!EA182*'8-Matrices'!$F$12)</f>
        <v>9601916.4490370005</v>
      </c>
      <c r="EG182" s="784">
        <f>(EB182*'8-Matrices'!$E$8)+('6a-EOCSCH_WtCalc'!EB182*'8-Matrices'!$F$12)</f>
        <v>0</v>
      </c>
      <c r="EH182" s="785">
        <f>(EC182*'8-Matrices'!$F$8)+('6a-EOCSCH_WtCalc'!EC182*'8-Matrices'!$F$12)</f>
        <v>0</v>
      </c>
    </row>
    <row r="183" spans="1:138" x14ac:dyDescent="0.3">
      <c r="A183" s="1433"/>
      <c r="C183" s="75"/>
      <c r="D183" s="137">
        <v>2</v>
      </c>
      <c r="E183" s="87" t="s">
        <v>79</v>
      </c>
      <c r="F183" s="220">
        <v>31828</v>
      </c>
      <c r="G183" s="220">
        <v>0</v>
      </c>
      <c r="H183" s="221">
        <v>0</v>
      </c>
      <c r="I183" s="80"/>
      <c r="J183" s="81">
        <v>2</v>
      </c>
      <c r="K183" s="784">
        <f>(F183*'8-Matrices'!$D$9)+('6a-EOCSCH_WtCalc'!F183*'8-Matrices'!$F$12)</f>
        <v>6987200.8399999999</v>
      </c>
      <c r="L183" s="784">
        <f>(G183*'8-Matrices'!$E$9)+('6a-EOCSCH_WtCalc'!G183*'8-Matrices'!$F$12)</f>
        <v>0</v>
      </c>
      <c r="M183" s="785">
        <f>(H183*'8-Matrices'!$F$9)+('6a-EOCSCH_WtCalc'!H183*'8-Matrices'!$F$12)</f>
        <v>0</v>
      </c>
      <c r="N183" s="75"/>
      <c r="O183" s="137">
        <v>2</v>
      </c>
      <c r="P183" s="87" t="s">
        <v>79</v>
      </c>
      <c r="Q183" s="78">
        <v>33103</v>
      </c>
      <c r="R183" s="78">
        <v>0</v>
      </c>
      <c r="S183" s="79">
        <v>0</v>
      </c>
      <c r="T183" s="80"/>
      <c r="U183" s="81">
        <v>2</v>
      </c>
      <c r="V183" s="784">
        <f>(Q183*'8-Matrices'!$D$9)+('6a-EOCSCH_WtCalc'!Q183*'8-Matrices'!$F$12)</f>
        <v>7267101.5899999999</v>
      </c>
      <c r="W183" s="784">
        <f>(R183*'8-Matrices'!$E$9)+('6a-EOCSCH_WtCalc'!R183*'8-Matrices'!$F$12)</f>
        <v>0</v>
      </c>
      <c r="X183" s="785">
        <f>(S183*'8-Matrices'!$F$9)+('6a-EOCSCH_WtCalc'!S183*'8-Matrices'!$F$12)</f>
        <v>0</v>
      </c>
      <c r="Y183" s="83"/>
      <c r="Z183" s="137">
        <v>2</v>
      </c>
      <c r="AA183" s="87" t="s">
        <v>79</v>
      </c>
      <c r="AB183" s="78">
        <v>34539</v>
      </c>
      <c r="AC183" s="78">
        <v>0</v>
      </c>
      <c r="AD183" s="79">
        <v>0</v>
      </c>
      <c r="AE183" s="83"/>
      <c r="AF183" s="81">
        <v>2</v>
      </c>
      <c r="AG183" s="784">
        <f>(AB183*'8-Matrices'!$D$9)+('6a-EOCSCH_WtCalc'!AB183*'8-Matrices'!$F$12)</f>
        <v>7582346.6699999999</v>
      </c>
      <c r="AH183" s="784">
        <f>(AC183*'8-Matrices'!$E$9)+('6a-EOCSCH_WtCalc'!AC183*'8-Matrices'!$F$12)</f>
        <v>0</v>
      </c>
      <c r="AI183" s="785">
        <f>(AD183*'8-Matrices'!$F$9)+('6a-EOCSCH_WtCalc'!AD183*'8-Matrices'!$F$12)</f>
        <v>0</v>
      </c>
      <c r="AK183" s="137">
        <v>2</v>
      </c>
      <c r="AL183" s="87" t="s">
        <v>79</v>
      </c>
      <c r="AM183" s="78">
        <v>32847.5</v>
      </c>
      <c r="AN183" s="78">
        <v>0</v>
      </c>
      <c r="AO183" s="79">
        <v>0</v>
      </c>
      <c r="AQ183" s="81">
        <v>2</v>
      </c>
      <c r="AR183" s="784">
        <f>(AM183*'8-Matrices'!$D$9)+('6a-EOCSCH_WtCalc'!AM183*'8-Matrices'!$F$12)</f>
        <v>7211011.6749999998</v>
      </c>
      <c r="AS183" s="784">
        <f>(AN183*'8-Matrices'!$E$9)+('6a-EOCSCH_WtCalc'!AN183*'8-Matrices'!$F$12)</f>
        <v>0</v>
      </c>
      <c r="AT183" s="785">
        <f>(AO183*'8-Matrices'!$F$9)+('6a-EOCSCH_WtCalc'!AO183*'8-Matrices'!$F$12)</f>
        <v>0</v>
      </c>
      <c r="AV183" s="137">
        <v>2</v>
      </c>
      <c r="AW183" s="87" t="s">
        <v>79</v>
      </c>
      <c r="AX183" s="78">
        <v>30407</v>
      </c>
      <c r="AY183" s="78"/>
      <c r="AZ183" s="78">
        <v>0</v>
      </c>
      <c r="BB183" s="81">
        <v>2</v>
      </c>
      <c r="BC183" s="784">
        <f>(AX183*'8-Matrices'!$D$9)+('6a-EOCSCH_WtCalc'!AX183*'8-Matrices'!$F$12)</f>
        <v>6675248.709999999</v>
      </c>
      <c r="BD183" s="784">
        <f>(AY183*'8-Matrices'!$E$9)+('6a-EOCSCH_WtCalc'!AY183*'8-Matrices'!$F$12)</f>
        <v>0</v>
      </c>
      <c r="BE183" s="785">
        <f>(AZ183*'8-Matrices'!$F$9)+('6a-EOCSCH_WtCalc'!AZ183*'8-Matrices'!$F$12)</f>
        <v>0</v>
      </c>
      <c r="BG183" s="137">
        <v>2</v>
      </c>
      <c r="BH183" s="87" t="s">
        <v>79</v>
      </c>
      <c r="BI183" s="78">
        <v>26285</v>
      </c>
      <c r="BJ183" s="78"/>
      <c r="BK183" s="78">
        <v>0</v>
      </c>
      <c r="BL183" s="52"/>
      <c r="BM183" s="81">
        <v>2</v>
      </c>
      <c r="BN183" s="784">
        <f>(BI183*'8-Matrices'!$D$9)+('6a-EOCSCH_WtCalc'!BI183*'8-Matrices'!$F$12)</f>
        <v>5770346.0499999998</v>
      </c>
      <c r="BO183" s="784">
        <f>(BJ183*'8-Matrices'!$E$9)+('6a-EOCSCH_WtCalc'!BJ183*'8-Matrices'!$F$12)</f>
        <v>0</v>
      </c>
      <c r="BP183" s="785">
        <f>(BK183*'8-Matrices'!$F$9)+('6a-EOCSCH_WtCalc'!BK183*'8-Matrices'!$F$12)</f>
        <v>0</v>
      </c>
      <c r="BQ183" s="52"/>
      <c r="BR183" s="138">
        <v>2</v>
      </c>
      <c r="BS183" s="88" t="s">
        <v>79</v>
      </c>
      <c r="BT183" s="86">
        <v>25565</v>
      </c>
      <c r="BU183" s="86"/>
      <c r="BV183" s="86">
        <v>0</v>
      </c>
      <c r="BX183" s="81">
        <v>2</v>
      </c>
      <c r="BY183" s="784">
        <f>(BT183*'8-Matrices'!$D$9)+('6a-EOCSCH_WtCalc'!BT183*'8-Matrices'!$F$12)</f>
        <v>5612284.4500000002</v>
      </c>
      <c r="BZ183" s="784">
        <f>(BU183*'8-Matrices'!$E$9)+('6a-EOCSCH_WtCalc'!BU183*'8-Matrices'!$F$12)</f>
        <v>0</v>
      </c>
      <c r="CA183" s="785">
        <f>(BV183*'8-Matrices'!$F$9)+('6a-EOCSCH_WtCalc'!BV183*'8-Matrices'!$F$12)</f>
        <v>0</v>
      </c>
      <c r="CC183" s="137">
        <v>2</v>
      </c>
      <c r="CD183" s="87" t="s">
        <v>79</v>
      </c>
      <c r="CE183" s="78">
        <v>19499</v>
      </c>
      <c r="CF183" s="78"/>
      <c r="CG183" s="78">
        <v>0</v>
      </c>
      <c r="CH183" s="52"/>
      <c r="CI183" s="81">
        <v>2</v>
      </c>
      <c r="CJ183" s="784">
        <f>(CE183*'8-Matrices'!$D$9)+('6a-EOCSCH_WtCalc'!CE183*'8-Matrices'!$F$12)</f>
        <v>4280615.47</v>
      </c>
      <c r="CK183" s="784">
        <f>(CF183*'8-Matrices'!$E$9)+('6a-EOCSCH_WtCalc'!CF183*'8-Matrices'!$F$12)</f>
        <v>0</v>
      </c>
      <c r="CL183" s="785">
        <f>(CG183*'8-Matrices'!$F$9)+('6a-EOCSCH_WtCalc'!CG183*'8-Matrices'!$F$12)</f>
        <v>0</v>
      </c>
      <c r="CN183" s="137">
        <v>2</v>
      </c>
      <c r="CO183" s="87" t="s">
        <v>79</v>
      </c>
      <c r="CP183" s="78">
        <v>22043</v>
      </c>
      <c r="CQ183" s="78">
        <v>0</v>
      </c>
      <c r="CR183" s="78">
        <v>0</v>
      </c>
      <c r="CT183" s="81">
        <v>2</v>
      </c>
      <c r="CU183" s="784">
        <f>(CP183*'8-Matrices'!$D$9)+('6a-EOCSCH_WtCalc'!CP183*'8-Matrices'!$F$12)</f>
        <v>4839099.7899999991</v>
      </c>
      <c r="CV183" s="784">
        <f>(CQ183*'8-Matrices'!$E$9)+('6a-EOCSCH_WtCalc'!CQ183*'8-Matrices'!$F$12)</f>
        <v>0</v>
      </c>
      <c r="CW183" s="785">
        <f>(CR183*'8-Matrices'!$F$9)+('6a-EOCSCH_WtCalc'!CR183*'8-Matrices'!$F$12)</f>
        <v>0</v>
      </c>
      <c r="CY183" s="82">
        <v>4280615</v>
      </c>
      <c r="CZ183" s="82">
        <v>0</v>
      </c>
      <c r="DA183" s="82">
        <v>0</v>
      </c>
      <c r="DC183" s="137">
        <v>2</v>
      </c>
      <c r="DD183" s="87" t="s">
        <v>79</v>
      </c>
      <c r="DE183" s="78">
        <v>23757</v>
      </c>
      <c r="DF183" s="78">
        <v>0</v>
      </c>
      <c r="DG183" s="78">
        <v>0</v>
      </c>
      <c r="DI183" s="81">
        <v>2</v>
      </c>
      <c r="DJ183" s="784">
        <f>(DE183*'8-Matrices'!$D$9)+('6a-EOCSCH_WtCalc'!DE183*'8-Matrices'!$F$12)</f>
        <v>5215374.209999999</v>
      </c>
      <c r="DK183" s="784">
        <f>(DF183*'8-Matrices'!$E$9)+('6a-EOCSCH_WtCalc'!DF183*'8-Matrices'!$F$12)</f>
        <v>0</v>
      </c>
      <c r="DL183" s="785">
        <f>(DG183*'8-Matrices'!$F$9)+('6a-EOCSCH_WtCalc'!DG183*'8-Matrices'!$F$12)</f>
        <v>0</v>
      </c>
      <c r="DN183" s="137">
        <v>2</v>
      </c>
      <c r="DO183" s="87" t="s">
        <v>79</v>
      </c>
      <c r="DP183" s="78">
        <v>24046</v>
      </c>
      <c r="DQ183" s="78">
        <v>0</v>
      </c>
      <c r="DR183" s="78">
        <v>0</v>
      </c>
      <c r="DT183" s="81">
        <v>2</v>
      </c>
      <c r="DU183" s="784">
        <f>(DP183*'8-Matrices'!$D$9)+('6a-EOCSCH_WtCalc'!DP183*'8-Matrices'!$F$12)</f>
        <v>5278818.38</v>
      </c>
      <c r="DV183" s="784">
        <f>(DQ183*'8-Matrices'!$E$9)+('6a-EOCSCH_WtCalc'!DQ183*'8-Matrices'!$F$12)</f>
        <v>0</v>
      </c>
      <c r="DW183" s="785">
        <f>(DR183*'8-Matrices'!$F$9)+('6a-EOCSCH_WtCalc'!DR183*'8-Matrices'!$F$12)</f>
        <v>0</v>
      </c>
      <c r="DY183" s="137">
        <v>2</v>
      </c>
      <c r="DZ183" s="87" t="s">
        <v>79</v>
      </c>
      <c r="EA183" s="78">
        <f>'7a-EOCSCH_RawData'!$E$69</f>
        <v>24879.5</v>
      </c>
      <c r="EB183" s="78">
        <f>'7a-EOCSCH_RawData'!$F$69</f>
        <v>0</v>
      </c>
      <c r="EC183" s="78">
        <f>'7a-EOCSCH_RawData'!$G$69</f>
        <v>0</v>
      </c>
      <c r="EE183" s="81">
        <v>2</v>
      </c>
      <c r="EF183" s="784">
        <f>(EA183*'8-Matrices'!$D$9)+('6a-EOCSCH_WtCalc'!EA183*'8-Matrices'!$F$12)</f>
        <v>5461796.6349999998</v>
      </c>
      <c r="EG183" s="784">
        <f>(EB183*'8-Matrices'!$E$9)+('6a-EOCSCH_WtCalc'!EB183*'8-Matrices'!$F$12)</f>
        <v>0</v>
      </c>
      <c r="EH183" s="785">
        <f>(EC183*'8-Matrices'!$F$9)+('6a-EOCSCH_WtCalc'!EC183*'8-Matrices'!$F$12)</f>
        <v>0</v>
      </c>
    </row>
    <row r="184" spans="1:138" x14ac:dyDescent="0.3">
      <c r="A184" s="1433"/>
      <c r="C184" s="75"/>
      <c r="D184" s="137">
        <v>3</v>
      </c>
      <c r="E184" s="87" t="s">
        <v>79</v>
      </c>
      <c r="F184" s="220">
        <v>25075</v>
      </c>
      <c r="G184" s="220">
        <v>0</v>
      </c>
      <c r="H184" s="221">
        <v>0</v>
      </c>
      <c r="I184" s="80"/>
      <c r="J184" s="81">
        <v>3</v>
      </c>
      <c r="K184" s="784">
        <f>(F184*'8-Matrices'!$D$10)+('6a-EOCSCH_WtCalc'!F184*'8-Matrices'!$F$12)</f>
        <v>8562861.75</v>
      </c>
      <c r="L184" s="784">
        <f>(G184*'8-Matrices'!$E$10)+('6a-EOCSCH_WtCalc'!G184*'8-Matrices'!$F$12)</f>
        <v>0</v>
      </c>
      <c r="M184" s="785">
        <f>(H184*'8-Matrices'!$F$10)+('6a-EOCSCH_WtCalc'!H184*'8-Matrices'!$F$12)</f>
        <v>0</v>
      </c>
      <c r="N184" s="75"/>
      <c r="O184" s="137">
        <v>3</v>
      </c>
      <c r="P184" s="87" t="s">
        <v>79</v>
      </c>
      <c r="Q184" s="78">
        <v>24396</v>
      </c>
      <c r="R184" s="78">
        <v>0</v>
      </c>
      <c r="S184" s="79">
        <v>0</v>
      </c>
      <c r="T184" s="80"/>
      <c r="U184" s="81">
        <v>3</v>
      </c>
      <c r="V184" s="784">
        <f>(Q184*'8-Matrices'!$D$10)+('6a-EOCSCH_WtCalc'!Q184*'8-Matrices'!$F$12)</f>
        <v>8330990.04</v>
      </c>
      <c r="W184" s="784">
        <f>(R184*'8-Matrices'!$E$10)+('6a-EOCSCH_WtCalc'!R184*'8-Matrices'!$F$12)</f>
        <v>0</v>
      </c>
      <c r="X184" s="785">
        <f>(S184*'8-Matrices'!$F$10)+('6a-EOCSCH_WtCalc'!S184*'8-Matrices'!$F$12)</f>
        <v>0</v>
      </c>
      <c r="Y184" s="83"/>
      <c r="Z184" s="137">
        <v>3</v>
      </c>
      <c r="AA184" s="87" t="s">
        <v>79</v>
      </c>
      <c r="AB184" s="78">
        <v>22624</v>
      </c>
      <c r="AC184" s="78">
        <v>0</v>
      </c>
      <c r="AD184" s="79">
        <v>0</v>
      </c>
      <c r="AE184" s="83"/>
      <c r="AF184" s="81">
        <v>3</v>
      </c>
      <c r="AG184" s="784">
        <f>(AB184*'8-Matrices'!$D$10)+('6a-EOCSCH_WtCalc'!AB184*'8-Matrices'!$F$12)</f>
        <v>7725869.7600000007</v>
      </c>
      <c r="AH184" s="784">
        <f>(AC184*'8-Matrices'!$E$10)+('6a-EOCSCH_WtCalc'!AC184*'8-Matrices'!$F$12)</f>
        <v>0</v>
      </c>
      <c r="AI184" s="785">
        <f>(AD184*'8-Matrices'!$F$10)+('6a-EOCSCH_WtCalc'!AD184*'8-Matrices'!$F$12)</f>
        <v>0</v>
      </c>
      <c r="AK184" s="137">
        <v>3</v>
      </c>
      <c r="AL184" s="87" t="s">
        <v>79</v>
      </c>
      <c r="AM184" s="78">
        <v>24342</v>
      </c>
      <c r="AN184" s="78">
        <v>0</v>
      </c>
      <c r="AO184" s="79">
        <v>0</v>
      </c>
      <c r="AQ184" s="81">
        <v>3</v>
      </c>
      <c r="AR184" s="784">
        <f>(AM184*'8-Matrices'!$D$10)+('6a-EOCSCH_WtCalc'!AM184*'8-Matrices'!$F$12)</f>
        <v>8312549.580000001</v>
      </c>
      <c r="AS184" s="784">
        <f>(AN184*'8-Matrices'!$E$10)+('6a-EOCSCH_WtCalc'!AN184*'8-Matrices'!$F$12)</f>
        <v>0</v>
      </c>
      <c r="AT184" s="785">
        <f>(AO184*'8-Matrices'!$F$10)+('6a-EOCSCH_WtCalc'!AO184*'8-Matrices'!$F$12)</f>
        <v>0</v>
      </c>
      <c r="AV184" s="137">
        <v>3</v>
      </c>
      <c r="AW184" s="87" t="s">
        <v>79</v>
      </c>
      <c r="AX184" s="78">
        <v>23581</v>
      </c>
      <c r="AY184" s="78"/>
      <c r="AZ184" s="78">
        <v>0</v>
      </c>
      <c r="BB184" s="81">
        <v>3</v>
      </c>
      <c r="BC184" s="784">
        <f>(AX184*'8-Matrices'!$D$10)+('6a-EOCSCH_WtCalc'!AX184*'8-Matrices'!$F$12)</f>
        <v>8052675.6900000013</v>
      </c>
      <c r="BD184" s="784">
        <f>(AY184*'8-Matrices'!$E$10)+('6a-EOCSCH_WtCalc'!AY184*'8-Matrices'!$F$12)</f>
        <v>0</v>
      </c>
      <c r="BE184" s="785">
        <f>(AZ184*'8-Matrices'!$F$10)+('6a-EOCSCH_WtCalc'!AZ184*'8-Matrices'!$F$12)</f>
        <v>0</v>
      </c>
      <c r="BG184" s="137">
        <v>3</v>
      </c>
      <c r="BH184" s="87" t="s">
        <v>79</v>
      </c>
      <c r="BI184" s="78">
        <v>22652.5</v>
      </c>
      <c r="BJ184" s="78"/>
      <c r="BK184" s="78">
        <v>0</v>
      </c>
      <c r="BL184" s="52"/>
      <c r="BM184" s="81">
        <v>3</v>
      </c>
      <c r="BN184" s="784">
        <f>(BI184*'8-Matrices'!$D$10)+('6a-EOCSCH_WtCalc'!BI184*'8-Matrices'!$F$12)</f>
        <v>7735602.2250000006</v>
      </c>
      <c r="BO184" s="784">
        <f>(BJ184*'8-Matrices'!$E$10)+('6a-EOCSCH_WtCalc'!BJ184*'8-Matrices'!$F$12)</f>
        <v>0</v>
      </c>
      <c r="BP184" s="785">
        <f>(BK184*'8-Matrices'!$F$10)+('6a-EOCSCH_WtCalc'!BK184*'8-Matrices'!$F$12)</f>
        <v>0</v>
      </c>
      <c r="BQ184" s="52"/>
      <c r="BR184" s="138">
        <v>3</v>
      </c>
      <c r="BS184" s="88" t="s">
        <v>79</v>
      </c>
      <c r="BT184" s="86">
        <v>22326</v>
      </c>
      <c r="BU184" s="86"/>
      <c r="BV184" s="86">
        <v>0</v>
      </c>
      <c r="BX184" s="81">
        <v>3</v>
      </c>
      <c r="BY184" s="784">
        <f>(BT184*'8-Matrices'!$D$10)+('6a-EOCSCH_WtCalc'!BT184*'8-Matrices'!$F$12)</f>
        <v>7624105.7400000002</v>
      </c>
      <c r="BZ184" s="784">
        <f>(BU184*'8-Matrices'!$E$10)+('6a-EOCSCH_WtCalc'!BU184*'8-Matrices'!$F$12)</f>
        <v>0</v>
      </c>
      <c r="CA184" s="785">
        <f>(BV184*'8-Matrices'!$F$10)+('6a-EOCSCH_WtCalc'!BV184*'8-Matrices'!$F$12)</f>
        <v>0</v>
      </c>
      <c r="CC184" s="137">
        <v>3</v>
      </c>
      <c r="CD184" s="87" t="s">
        <v>79</v>
      </c>
      <c r="CE184" s="78">
        <v>12500.5</v>
      </c>
      <c r="CF184" s="78"/>
      <c r="CG184" s="78">
        <v>0</v>
      </c>
      <c r="CH184" s="52"/>
      <c r="CI184" s="81">
        <v>3</v>
      </c>
      <c r="CJ184" s="784">
        <f>(CE184*'8-Matrices'!$D$10)+('6a-EOCSCH_WtCalc'!CE184*'8-Matrices'!$F$12)</f>
        <v>4268795.7450000001</v>
      </c>
      <c r="CK184" s="784">
        <f>(CF184*'8-Matrices'!$E$10)+('6a-EOCSCH_WtCalc'!CF184*'8-Matrices'!$F$12)</f>
        <v>0</v>
      </c>
      <c r="CL184" s="785">
        <f>(CG184*'8-Matrices'!$F$10)+('6a-EOCSCH_WtCalc'!CG184*'8-Matrices'!$F$12)</f>
        <v>0</v>
      </c>
      <c r="CN184" s="137">
        <v>3</v>
      </c>
      <c r="CO184" s="87" t="s">
        <v>79</v>
      </c>
      <c r="CP184" s="78">
        <v>18159.5</v>
      </c>
      <c r="CQ184" s="78">
        <v>0</v>
      </c>
      <c r="CR184" s="78">
        <v>0</v>
      </c>
      <c r="CT184" s="81">
        <v>3</v>
      </c>
      <c r="CU184" s="784">
        <f>(CP184*'8-Matrices'!$D$10)+('6a-EOCSCH_WtCalc'!CP184*'8-Matrices'!$F$12)</f>
        <v>6201287.6550000003</v>
      </c>
      <c r="CV184" s="784">
        <f>(CQ184*'8-Matrices'!$E$10)+('6a-EOCSCH_WtCalc'!CQ184*'8-Matrices'!$F$12)</f>
        <v>0</v>
      </c>
      <c r="CW184" s="785">
        <f>(CR184*'8-Matrices'!$F$10)+('6a-EOCSCH_WtCalc'!CR184*'8-Matrices'!$F$12)</f>
        <v>0</v>
      </c>
      <c r="CY184" s="82">
        <v>4268796</v>
      </c>
      <c r="CZ184" s="82">
        <v>0</v>
      </c>
      <c r="DA184" s="82">
        <v>0</v>
      </c>
      <c r="DC184" s="137">
        <v>3</v>
      </c>
      <c r="DD184" s="87" t="s">
        <v>79</v>
      </c>
      <c r="DE184" s="78">
        <v>16432.5</v>
      </c>
      <c r="DF184" s="78">
        <v>0</v>
      </c>
      <c r="DG184" s="78">
        <v>0</v>
      </c>
      <c r="DI184" s="81">
        <v>3</v>
      </c>
      <c r="DJ184" s="784">
        <f>(DE184*'8-Matrices'!$D$10)+('6a-EOCSCH_WtCalc'!DE184*'8-Matrices'!$F$12)</f>
        <v>5611534.4249999998</v>
      </c>
      <c r="DK184" s="784">
        <f>(DF184*'8-Matrices'!$E$10)+('6a-EOCSCH_WtCalc'!DF184*'8-Matrices'!$F$12)</f>
        <v>0</v>
      </c>
      <c r="DL184" s="785">
        <f>(DG184*'8-Matrices'!$F$10)+('6a-EOCSCH_WtCalc'!DG184*'8-Matrices'!$F$12)</f>
        <v>0</v>
      </c>
      <c r="DN184" s="137">
        <v>3</v>
      </c>
      <c r="DO184" s="87" t="s">
        <v>79</v>
      </c>
      <c r="DP184" s="78">
        <v>16219.5</v>
      </c>
      <c r="DQ184" s="78">
        <v>0</v>
      </c>
      <c r="DR184" s="78">
        <v>0</v>
      </c>
      <c r="DT184" s="81">
        <v>3</v>
      </c>
      <c r="DU184" s="784">
        <f>(DP184*'8-Matrices'!$D$10)+('6a-EOCSCH_WtCalc'!DP184*'8-Matrices'!$F$12)</f>
        <v>5538797.0549999997</v>
      </c>
      <c r="DV184" s="784">
        <f>(DQ184*'8-Matrices'!$E$10)+('6a-EOCSCH_WtCalc'!DQ184*'8-Matrices'!$F$12)</f>
        <v>0</v>
      </c>
      <c r="DW184" s="785">
        <f>(DR184*'8-Matrices'!$F$10)+('6a-EOCSCH_WtCalc'!DR184*'8-Matrices'!$F$12)</f>
        <v>0</v>
      </c>
      <c r="DY184" s="137">
        <v>3</v>
      </c>
      <c r="DZ184" s="87" t="s">
        <v>79</v>
      </c>
      <c r="EA184" s="78">
        <f>'7a-EOCSCH_RawData'!$E$70</f>
        <v>16262</v>
      </c>
      <c r="EB184" s="78">
        <f>'7a-EOCSCH_RawData'!$F$70</f>
        <v>0</v>
      </c>
      <c r="EC184" s="78">
        <f>'7a-EOCSCH_RawData'!$G$70</f>
        <v>0</v>
      </c>
      <c r="EE184" s="81">
        <v>3</v>
      </c>
      <c r="EF184" s="784">
        <f>(EA184*'8-Matrices'!$D$10)+('6a-EOCSCH_WtCalc'!EA184*'8-Matrices'!$F$12)</f>
        <v>5553310.3800000008</v>
      </c>
      <c r="EG184" s="784">
        <f>(EB184*'8-Matrices'!$E$10)+('6a-EOCSCH_WtCalc'!EB184*'8-Matrices'!$F$12)</f>
        <v>0</v>
      </c>
      <c r="EH184" s="785">
        <f>(EC184*'8-Matrices'!$F$10)+('6a-EOCSCH_WtCalc'!EC184*'8-Matrices'!$F$12)</f>
        <v>0</v>
      </c>
    </row>
    <row r="185" spans="1:138" x14ac:dyDescent="0.3">
      <c r="A185" s="1433"/>
      <c r="C185" s="89"/>
      <c r="D185" s="1384" t="s">
        <v>50</v>
      </c>
      <c r="E185" s="1385"/>
      <c r="F185" s="90">
        <f>F184+F183+F182</f>
        <v>139779.49920000002</v>
      </c>
      <c r="G185" s="90">
        <f>G184+G183+G182</f>
        <v>0</v>
      </c>
      <c r="H185" s="91">
        <f>H184+H183+H182</f>
        <v>0</v>
      </c>
      <c r="I185" s="92"/>
      <c r="J185" s="93" t="s">
        <v>50</v>
      </c>
      <c r="K185" s="784">
        <f>K182+K183+K184</f>
        <v>28285694.222064003</v>
      </c>
      <c r="L185" s="784">
        <f>L182+L183+L184</f>
        <v>0</v>
      </c>
      <c r="M185" s="785">
        <f>M182+M183+M184</f>
        <v>0</v>
      </c>
      <c r="N185" s="89"/>
      <c r="O185" s="1384" t="s">
        <v>50</v>
      </c>
      <c r="P185" s="1385"/>
      <c r="Q185" s="90">
        <f>Q184+Q183+Q182</f>
        <v>135764.49650000001</v>
      </c>
      <c r="R185" s="90">
        <f>R184+R183+R182</f>
        <v>0</v>
      </c>
      <c r="S185" s="91">
        <f>S184+S183+S182</f>
        <v>0</v>
      </c>
      <c r="T185" s="92"/>
      <c r="U185" s="93" t="s">
        <v>50</v>
      </c>
      <c r="V185" s="784">
        <f>V182+V183+V184</f>
        <v>27625150.477155</v>
      </c>
      <c r="W185" s="784">
        <f>W182+W183+W184</f>
        <v>0</v>
      </c>
      <c r="X185" s="785">
        <f>X182+X183+X184</f>
        <v>0</v>
      </c>
      <c r="Y185" s="83"/>
      <c r="Z185" s="1384" t="s">
        <v>50</v>
      </c>
      <c r="AA185" s="1385"/>
      <c r="AB185" s="90">
        <v>135789.99469999998</v>
      </c>
      <c r="AC185" s="90">
        <v>0</v>
      </c>
      <c r="AD185" s="91">
        <v>0</v>
      </c>
      <c r="AE185" s="83"/>
      <c r="AF185" s="93" t="s">
        <v>50</v>
      </c>
      <c r="AG185" s="784">
        <f>AG182+AG183+AG184</f>
        <v>27390826.705549002</v>
      </c>
      <c r="AH185" s="784">
        <f>AH182+AH183+AH184</f>
        <v>0</v>
      </c>
      <c r="AI185" s="785">
        <f>AI182+AI183+AI184</f>
        <v>0</v>
      </c>
      <c r="AK185" s="1384" t="s">
        <v>50</v>
      </c>
      <c r="AL185" s="1385"/>
      <c r="AM185" s="90">
        <f>AM184+AM183+AM182</f>
        <v>134806.50449999998</v>
      </c>
      <c r="AN185" s="90">
        <v>0</v>
      </c>
      <c r="AO185" s="91">
        <v>0</v>
      </c>
      <c r="AQ185" s="93" t="s">
        <v>50</v>
      </c>
      <c r="AR185" s="784">
        <f>AR182+AR183+AR184</f>
        <v>27450966.336515002</v>
      </c>
      <c r="AS185" s="784">
        <f>AS182+AS183+AS184</f>
        <v>0</v>
      </c>
      <c r="AT185" s="785">
        <f>AT182+AT183+AT184</f>
        <v>0</v>
      </c>
      <c r="AV185" s="1384" t="s">
        <v>50</v>
      </c>
      <c r="AW185" s="1385"/>
      <c r="AX185" s="90">
        <f>AX184+AX183+AX182</f>
        <v>126457.00569999999</v>
      </c>
      <c r="AY185" s="90">
        <f>AY184+AY183+AY182</f>
        <v>0</v>
      </c>
      <c r="AZ185" s="91">
        <f>AZ184+AZ183+AZ182</f>
        <v>0</v>
      </c>
      <c r="BB185" s="93" t="s">
        <v>50</v>
      </c>
      <c r="BC185" s="784">
        <f>BC182+BC183+BC184</f>
        <v>25864236.505918998</v>
      </c>
      <c r="BD185" s="784">
        <f>BD182+BD183+BD184</f>
        <v>0</v>
      </c>
      <c r="BE185" s="785">
        <f>BE182+BE183+BE184</f>
        <v>0</v>
      </c>
      <c r="BG185" s="1384" t="s">
        <v>50</v>
      </c>
      <c r="BH185" s="1385"/>
      <c r="BI185" s="90">
        <f>BI184+BI183+BI182</f>
        <v>118082.5036</v>
      </c>
      <c r="BJ185" s="90">
        <f>BJ184+BJ183+BJ182</f>
        <v>0</v>
      </c>
      <c r="BK185" s="91">
        <f>BK184+BK183+BK182</f>
        <v>0</v>
      </c>
      <c r="BL185" s="52"/>
      <c r="BM185" s="93" t="s">
        <v>50</v>
      </c>
      <c r="BN185" s="784">
        <f>BN182+BN183+BN184</f>
        <v>24131460.978211999</v>
      </c>
      <c r="BO185" s="784">
        <f>BO182+BO183+BO184</f>
        <v>0</v>
      </c>
      <c r="BP185" s="785">
        <f>BP182+BP183+BP184</f>
        <v>0</v>
      </c>
      <c r="BQ185" s="52"/>
      <c r="BR185" s="1444" t="s">
        <v>50</v>
      </c>
      <c r="BS185" s="1445"/>
      <c r="BT185" s="94">
        <v>119307.0028</v>
      </c>
      <c r="BU185" s="94">
        <v>0</v>
      </c>
      <c r="BV185" s="95">
        <v>0</v>
      </c>
      <c r="BX185" s="93" t="s">
        <v>50</v>
      </c>
      <c r="BY185" s="784">
        <f>BY182+BY183+BY184</f>
        <v>24210887.340276003</v>
      </c>
      <c r="BZ185" s="784">
        <f>BZ182+BZ183+BZ184</f>
        <v>0</v>
      </c>
      <c r="CA185" s="785">
        <f>CA182+CA183+CA184</f>
        <v>0</v>
      </c>
      <c r="CC185" s="1384" t="s">
        <v>50</v>
      </c>
      <c r="CD185" s="1385"/>
      <c r="CE185" s="90">
        <v>89011.502099999998</v>
      </c>
      <c r="CF185" s="90">
        <v>0</v>
      </c>
      <c r="CG185" s="91">
        <v>0</v>
      </c>
      <c r="CH185" s="52"/>
      <c r="CI185" s="93" t="s">
        <v>50</v>
      </c>
      <c r="CJ185" s="784">
        <f>CJ182+CJ183+CJ184</f>
        <v>17310445.577707</v>
      </c>
      <c r="CK185" s="784">
        <f>CK182+CK183+CK184</f>
        <v>0</v>
      </c>
      <c r="CL185" s="785">
        <f>CL182+CL183+CL184</f>
        <v>0</v>
      </c>
      <c r="CN185" s="1384" t="s">
        <v>50</v>
      </c>
      <c r="CO185" s="1385"/>
      <c r="CP185" s="90">
        <f>SUM(CP182:CP184)</f>
        <v>93972.4948</v>
      </c>
      <c r="CQ185" s="90">
        <f>SUM(CQ182:CQ184)</f>
        <v>0</v>
      </c>
      <c r="CR185" s="91">
        <f>SUM(CR182:CR184)</f>
        <v>0</v>
      </c>
      <c r="CT185" s="93" t="s">
        <v>50</v>
      </c>
      <c r="CU185" s="784">
        <f>CU182+CU183+CU184</f>
        <v>19303222.545915999</v>
      </c>
      <c r="CV185" s="784">
        <f>CV182+CV183+CV184</f>
        <v>0</v>
      </c>
      <c r="CW185" s="785">
        <f>CW182+CW183+CW184</f>
        <v>0</v>
      </c>
      <c r="CY185" s="82">
        <v>17310445</v>
      </c>
      <c r="CZ185" s="82">
        <v>0</v>
      </c>
      <c r="DA185" s="82">
        <v>0</v>
      </c>
      <c r="DC185" s="1384" t="s">
        <v>50</v>
      </c>
      <c r="DD185" s="1385"/>
      <c r="DE185" s="90">
        <f>SUM(DE182:DE184)</f>
        <v>99486.491199999989</v>
      </c>
      <c r="DF185" s="90">
        <f>SUM(DF182:DF184)</f>
        <v>0</v>
      </c>
      <c r="DG185" s="91">
        <f>SUM(DG182:DG184)</f>
        <v>0</v>
      </c>
      <c r="DI185" s="93" t="s">
        <v>50</v>
      </c>
      <c r="DJ185" s="784">
        <f>DJ182+DJ183+DJ184</f>
        <v>19939077.272703998</v>
      </c>
      <c r="DK185" s="784">
        <f>DK182+DK183+DK184</f>
        <v>0</v>
      </c>
      <c r="DL185" s="785">
        <f>DL182+DL183+DL184</f>
        <v>0</v>
      </c>
      <c r="DN185" s="1384" t="s">
        <v>50</v>
      </c>
      <c r="DO185" s="1385"/>
      <c r="DP185" s="90">
        <v>99241.499299999996</v>
      </c>
      <c r="DQ185" s="90">
        <v>0</v>
      </c>
      <c r="DR185" s="91">
        <v>0</v>
      </c>
      <c r="DT185" s="93" t="s">
        <v>50</v>
      </c>
      <c r="DU185" s="784">
        <f>DU182+DU183+DU184</f>
        <v>19880457.247430999</v>
      </c>
      <c r="DV185" s="784">
        <f>DV182+DV183+DV184</f>
        <v>0</v>
      </c>
      <c r="DW185" s="785">
        <f>DW182+DW183+DW184</f>
        <v>0</v>
      </c>
      <c r="DY185" s="1384" t="s">
        <v>50</v>
      </c>
      <c r="DZ185" s="1385"/>
      <c r="EA185" s="90">
        <f>SUM(EA182:EA184)</f>
        <v>103625.50109999999</v>
      </c>
      <c r="EB185" s="90">
        <f>SUM(EB182:EB184)</f>
        <v>0</v>
      </c>
      <c r="EC185" s="91">
        <f>SUM(EC182:EC184)</f>
        <v>0</v>
      </c>
      <c r="EE185" s="93" t="s">
        <v>50</v>
      </c>
      <c r="EF185" s="784">
        <f>EF182+EF183+EF184</f>
        <v>20617023.464037001</v>
      </c>
      <c r="EG185" s="784">
        <f>EG182+EG183+EG184</f>
        <v>0</v>
      </c>
      <c r="EH185" s="785">
        <f>EH182+EH183+EH184</f>
        <v>0</v>
      </c>
    </row>
    <row r="186" spans="1:138" ht="15.75" thickBot="1" x14ac:dyDescent="0.35">
      <c r="A186" s="1434"/>
      <c r="C186" s="89"/>
      <c r="D186" s="96"/>
      <c r="E186" s="97"/>
      <c r="F186" s="98" t="s">
        <v>80</v>
      </c>
      <c r="G186" s="98"/>
      <c r="H186" s="99">
        <f>SUM(F185:H185)</f>
        <v>139779.49920000002</v>
      </c>
      <c r="I186" s="100"/>
      <c r="J186" s="793"/>
      <c r="K186" s="794" t="s">
        <v>81</v>
      </c>
      <c r="L186" s="786"/>
      <c r="M186" s="787">
        <f>SUM(K185:M185)</f>
        <v>28285694.222064003</v>
      </c>
      <c r="N186" s="89"/>
      <c r="O186" s="96"/>
      <c r="P186" s="97"/>
      <c r="Q186" s="98" t="s">
        <v>80</v>
      </c>
      <c r="R186" s="98"/>
      <c r="S186" s="99">
        <f>SUM(Q185:S185)</f>
        <v>135764.49650000001</v>
      </c>
      <c r="T186" s="100"/>
      <c r="U186" s="793"/>
      <c r="V186" s="794" t="s">
        <v>81</v>
      </c>
      <c r="W186" s="786"/>
      <c r="X186" s="787">
        <f>SUM(V185:X185)</f>
        <v>27625150.477155</v>
      </c>
      <c r="Y186" s="101"/>
      <c r="Z186" s="96"/>
      <c r="AA186" s="97"/>
      <c r="AB186" s="98" t="s">
        <v>80</v>
      </c>
      <c r="AC186" s="98"/>
      <c r="AD186" s="99">
        <v>135789.99469999998</v>
      </c>
      <c r="AE186" s="101"/>
      <c r="AF186" s="793"/>
      <c r="AG186" s="794" t="s">
        <v>81</v>
      </c>
      <c r="AH186" s="786"/>
      <c r="AI186" s="787">
        <f>SUM(AG185:AI185)</f>
        <v>27390826.705549002</v>
      </c>
      <c r="AK186" s="96"/>
      <c r="AL186" s="97"/>
      <c r="AM186" s="98" t="s">
        <v>80</v>
      </c>
      <c r="AN186" s="98"/>
      <c r="AO186" s="99">
        <f>SUM(AM185:AO185)</f>
        <v>134806.50449999998</v>
      </c>
      <c r="AQ186" s="793"/>
      <c r="AR186" s="794" t="s">
        <v>81</v>
      </c>
      <c r="AS186" s="786"/>
      <c r="AT186" s="787">
        <f>SUM(AR185:AT185)</f>
        <v>27450966.336515002</v>
      </c>
      <c r="AV186" s="96"/>
      <c r="AW186" s="97"/>
      <c r="AX186" s="98" t="s">
        <v>80</v>
      </c>
      <c r="AY186" s="98"/>
      <c r="AZ186" s="99">
        <f>SUM(AX185:AZ185)</f>
        <v>126457.00569999999</v>
      </c>
      <c r="BB186" s="793"/>
      <c r="BC186" s="794" t="s">
        <v>81</v>
      </c>
      <c r="BD186" s="786"/>
      <c r="BE186" s="787">
        <f>SUM(BC185:BE185)</f>
        <v>25864236.505918998</v>
      </c>
      <c r="BG186" s="96"/>
      <c r="BH186" s="97"/>
      <c r="BI186" s="98" t="s">
        <v>80</v>
      </c>
      <c r="BJ186" s="98"/>
      <c r="BK186" s="99">
        <f>SUM(BI185:BK185)</f>
        <v>118082.5036</v>
      </c>
      <c r="BL186" s="52"/>
      <c r="BM186" s="793"/>
      <c r="BN186" s="794" t="s">
        <v>81</v>
      </c>
      <c r="BO186" s="786"/>
      <c r="BP186" s="787">
        <f>SUM(BN185:BP185)</f>
        <v>24131460.978211999</v>
      </c>
      <c r="BQ186" s="52"/>
      <c r="BR186" s="102"/>
      <c r="BS186" s="103"/>
      <c r="BT186" s="104" t="s">
        <v>80</v>
      </c>
      <c r="BU186" s="104"/>
      <c r="BV186" s="105">
        <v>119307.0028</v>
      </c>
      <c r="BX186" s="793"/>
      <c r="BY186" s="794" t="s">
        <v>81</v>
      </c>
      <c r="BZ186" s="786"/>
      <c r="CA186" s="787">
        <f>SUM(BY185:CA185)</f>
        <v>24210887.340276003</v>
      </c>
      <c r="CC186" s="96"/>
      <c r="CD186" s="97"/>
      <c r="CE186" s="98" t="s">
        <v>80</v>
      </c>
      <c r="CF186" s="98"/>
      <c r="CG186" s="99">
        <v>89011.502099999998</v>
      </c>
      <c r="CH186" s="52"/>
      <c r="CI186" s="793"/>
      <c r="CJ186" s="794" t="s">
        <v>81</v>
      </c>
      <c r="CK186" s="786"/>
      <c r="CL186" s="787">
        <f>SUM(CJ185:CL185)</f>
        <v>17310445.577707</v>
      </c>
      <c r="CN186" s="96"/>
      <c r="CO186" s="97"/>
      <c r="CP186" s="98" t="s">
        <v>80</v>
      </c>
      <c r="CQ186" s="98"/>
      <c r="CR186" s="99">
        <f>SUM(CP185:CR185)</f>
        <v>93972.4948</v>
      </c>
      <c r="CT186" s="793"/>
      <c r="CU186" s="794" t="s">
        <v>81</v>
      </c>
      <c r="CV186" s="786"/>
      <c r="CW186" s="787">
        <f>SUM(CU185:CW185)</f>
        <v>19303222.545915999</v>
      </c>
      <c r="CY186" s="82" t="s">
        <v>81</v>
      </c>
      <c r="CZ186" s="82"/>
      <c r="DA186" s="82">
        <v>17310445</v>
      </c>
      <c r="DC186" s="96"/>
      <c r="DD186" s="97"/>
      <c r="DE186" s="98" t="s">
        <v>80</v>
      </c>
      <c r="DF186" s="98"/>
      <c r="DG186" s="99">
        <f>SUM(DE185:DG185)</f>
        <v>99486.491199999989</v>
      </c>
      <c r="DI186" s="793"/>
      <c r="DJ186" s="794" t="s">
        <v>81</v>
      </c>
      <c r="DK186" s="786"/>
      <c r="DL186" s="787">
        <f>SUM(DJ185:DL185)</f>
        <v>19939077.272703998</v>
      </c>
      <c r="DN186" s="96"/>
      <c r="DO186" s="97"/>
      <c r="DP186" s="98" t="s">
        <v>80</v>
      </c>
      <c r="DQ186" s="98"/>
      <c r="DR186" s="99">
        <v>99241.499299999996</v>
      </c>
      <c r="DT186" s="793"/>
      <c r="DU186" s="794" t="s">
        <v>81</v>
      </c>
      <c r="DV186" s="786"/>
      <c r="DW186" s="787">
        <f>SUM(DU185:DW185)</f>
        <v>19880457.247430999</v>
      </c>
      <c r="DY186" s="96"/>
      <c r="DZ186" s="97"/>
      <c r="EA186" s="98" t="s">
        <v>80</v>
      </c>
      <c r="EB186" s="98"/>
      <c r="EC186" s="99">
        <f>SUM(EA185:EC185)</f>
        <v>103625.50109999999</v>
      </c>
      <c r="EE186" s="793"/>
      <c r="EF186" s="794" t="s">
        <v>81</v>
      </c>
      <c r="EG186" s="786"/>
      <c r="EH186" s="787">
        <f>SUM(EF185:EH185)</f>
        <v>20617023.464037001</v>
      </c>
    </row>
    <row r="187" spans="1:138" ht="16.5" thickBot="1" x14ac:dyDescent="0.35">
      <c r="J187" s="106"/>
      <c r="K187" s="106"/>
      <c r="L187" s="106"/>
      <c r="M187" s="106"/>
      <c r="U187" s="106"/>
      <c r="V187" s="106"/>
      <c r="W187" s="106"/>
      <c r="X187" s="106"/>
      <c r="Y187" s="106"/>
      <c r="AE187" s="106"/>
      <c r="AF187" s="106"/>
      <c r="AG187" s="106"/>
      <c r="AH187" s="106"/>
      <c r="AI187" s="106"/>
      <c r="AQ187" s="106"/>
      <c r="AR187" s="106"/>
      <c r="AS187" s="106"/>
      <c r="AT187" s="106"/>
      <c r="BB187" s="106"/>
      <c r="BC187" s="106"/>
      <c r="BD187" s="106"/>
      <c r="BE187" s="106"/>
      <c r="BL187" s="52"/>
      <c r="BM187" s="106"/>
      <c r="BN187" s="106"/>
      <c r="BO187" s="106"/>
      <c r="BP187" s="106"/>
      <c r="BQ187" s="52"/>
      <c r="BX187" s="106"/>
      <c r="BY187" s="106"/>
      <c r="BZ187" s="106"/>
      <c r="CA187" s="106"/>
      <c r="CH187" s="52"/>
      <c r="CI187" s="106"/>
      <c r="CJ187" s="106"/>
      <c r="CK187" s="106"/>
      <c r="CL187" s="106"/>
      <c r="CT187" s="106"/>
      <c r="CU187" s="106"/>
      <c r="CV187" s="106"/>
      <c r="CW187" s="106"/>
      <c r="CY187" s="109"/>
      <c r="CZ187" s="109"/>
      <c r="DA187" s="109"/>
      <c r="DI187" s="106"/>
      <c r="DJ187" s="106"/>
      <c r="DK187" s="106"/>
      <c r="DL187" s="106"/>
      <c r="DT187" s="106"/>
      <c r="DU187" s="106"/>
      <c r="DV187" s="106"/>
      <c r="DW187" s="106"/>
      <c r="EE187" s="106"/>
      <c r="EF187" s="106"/>
      <c r="EG187" s="106"/>
      <c r="EH187" s="106"/>
    </row>
    <row r="188" spans="1:138" ht="15.75" customHeight="1" x14ac:dyDescent="0.3">
      <c r="A188" s="1432" t="s">
        <v>104</v>
      </c>
      <c r="C188" s="57"/>
      <c r="D188" s="110" t="s">
        <v>74</v>
      </c>
      <c r="E188" s="111"/>
      <c r="F188" s="1378" t="s">
        <v>75</v>
      </c>
      <c r="G188" s="1379"/>
      <c r="H188" s="1380"/>
      <c r="I188" s="60"/>
      <c r="J188" s="788"/>
      <c r="K188" s="1381" t="s">
        <v>75</v>
      </c>
      <c r="L188" s="1382"/>
      <c r="M188" s="1383"/>
      <c r="N188" s="57"/>
      <c r="O188" s="110" t="s">
        <v>74</v>
      </c>
      <c r="P188" s="111"/>
      <c r="Q188" s="1378" t="s">
        <v>75</v>
      </c>
      <c r="R188" s="1379"/>
      <c r="S188" s="1380"/>
      <c r="T188" s="60"/>
      <c r="U188" s="788"/>
      <c r="V188" s="1381" t="s">
        <v>75</v>
      </c>
      <c r="W188" s="1382"/>
      <c r="X188" s="1383"/>
      <c r="Y188" s="61"/>
      <c r="Z188" s="110" t="s">
        <v>74</v>
      </c>
      <c r="AA188" s="111"/>
      <c r="AB188" s="1378" t="s">
        <v>75</v>
      </c>
      <c r="AC188" s="1379"/>
      <c r="AD188" s="1380"/>
      <c r="AE188" s="61"/>
      <c r="AF188" s="788"/>
      <c r="AG188" s="1381" t="s">
        <v>75</v>
      </c>
      <c r="AH188" s="1382"/>
      <c r="AI188" s="1383"/>
      <c r="AK188" s="110" t="s">
        <v>74</v>
      </c>
      <c r="AL188" s="111"/>
      <c r="AM188" s="1378" t="s">
        <v>75</v>
      </c>
      <c r="AN188" s="1379"/>
      <c r="AO188" s="1380"/>
      <c r="AQ188" s="788"/>
      <c r="AR188" s="1381" t="s">
        <v>75</v>
      </c>
      <c r="AS188" s="1382"/>
      <c r="AT188" s="1383"/>
      <c r="AV188" s="110" t="s">
        <v>74</v>
      </c>
      <c r="AW188" s="111"/>
      <c r="AX188" s="1378" t="s">
        <v>75</v>
      </c>
      <c r="AY188" s="1379"/>
      <c r="AZ188" s="1380"/>
      <c r="BB188" s="788"/>
      <c r="BC188" s="1381" t="s">
        <v>75</v>
      </c>
      <c r="BD188" s="1382"/>
      <c r="BE188" s="1383"/>
      <c r="BG188" s="110" t="s">
        <v>74</v>
      </c>
      <c r="BH188" s="111"/>
      <c r="BI188" s="1378" t="s">
        <v>75</v>
      </c>
      <c r="BJ188" s="1379"/>
      <c r="BK188" s="1380"/>
      <c r="BL188" s="52"/>
      <c r="BM188" s="788"/>
      <c r="BN188" s="1381" t="s">
        <v>75</v>
      </c>
      <c r="BO188" s="1382"/>
      <c r="BP188" s="1383"/>
      <c r="BQ188" s="52"/>
      <c r="BR188" s="1446" t="s">
        <v>74</v>
      </c>
      <c r="BS188" s="1447"/>
      <c r="BT188" s="1441" t="s">
        <v>75</v>
      </c>
      <c r="BU188" s="1442"/>
      <c r="BV188" s="1443"/>
      <c r="BX188" s="788"/>
      <c r="BY188" s="1381" t="s">
        <v>75</v>
      </c>
      <c r="BZ188" s="1382"/>
      <c r="CA188" s="1383"/>
      <c r="CC188" s="1386" t="s">
        <v>74</v>
      </c>
      <c r="CD188" s="1387"/>
      <c r="CE188" s="1378" t="s">
        <v>75</v>
      </c>
      <c r="CF188" s="1379"/>
      <c r="CG188" s="1380"/>
      <c r="CH188" s="52"/>
      <c r="CI188" s="788"/>
      <c r="CJ188" s="1381" t="s">
        <v>75</v>
      </c>
      <c r="CK188" s="1382"/>
      <c r="CL188" s="1383"/>
      <c r="CN188" s="1386" t="s">
        <v>74</v>
      </c>
      <c r="CO188" s="1387"/>
      <c r="CP188" s="1378" t="s">
        <v>75</v>
      </c>
      <c r="CQ188" s="1379"/>
      <c r="CR188" s="1380"/>
      <c r="CT188" s="788"/>
      <c r="CU188" s="1381" t="s">
        <v>75</v>
      </c>
      <c r="CV188" s="1382"/>
      <c r="CW188" s="1383"/>
      <c r="CY188" s="82" t="s">
        <v>75</v>
      </c>
      <c r="CZ188" s="82"/>
      <c r="DA188" s="82"/>
      <c r="DC188" s="1386" t="s">
        <v>74</v>
      </c>
      <c r="DD188" s="1387"/>
      <c r="DE188" s="1378" t="s">
        <v>75</v>
      </c>
      <c r="DF188" s="1379"/>
      <c r="DG188" s="1380"/>
      <c r="DI188" s="788"/>
      <c r="DJ188" s="1381" t="s">
        <v>75</v>
      </c>
      <c r="DK188" s="1382"/>
      <c r="DL188" s="1383"/>
      <c r="DN188" s="1386" t="s">
        <v>74</v>
      </c>
      <c r="DO188" s="1387"/>
      <c r="DP188" s="1378" t="s">
        <v>75</v>
      </c>
      <c r="DQ188" s="1379"/>
      <c r="DR188" s="1380"/>
      <c r="DT188" s="788"/>
      <c r="DU188" s="1381" t="s">
        <v>75</v>
      </c>
      <c r="DV188" s="1382"/>
      <c r="DW188" s="1383"/>
      <c r="DY188" s="1386" t="s">
        <v>74</v>
      </c>
      <c r="DZ188" s="1387"/>
      <c r="EA188" s="1378" t="s">
        <v>75</v>
      </c>
      <c r="EB188" s="1379"/>
      <c r="EC188" s="1380"/>
      <c r="EE188" s="788"/>
      <c r="EF188" s="1381" t="s">
        <v>75</v>
      </c>
      <c r="EG188" s="1382"/>
      <c r="EH188" s="1383"/>
    </row>
    <row r="189" spans="1:138" x14ac:dyDescent="0.3">
      <c r="A189" s="1433"/>
      <c r="C189" s="64"/>
      <c r="D189" s="114" t="s">
        <v>74</v>
      </c>
      <c r="E189" s="115"/>
      <c r="F189" s="118" t="s">
        <v>76</v>
      </c>
      <c r="G189" s="119" t="s">
        <v>77</v>
      </c>
      <c r="H189" s="120" t="s">
        <v>78</v>
      </c>
      <c r="I189" s="61"/>
      <c r="J189" s="789" t="s">
        <v>74</v>
      </c>
      <c r="K189" s="790" t="s">
        <v>76</v>
      </c>
      <c r="L189" s="791" t="s">
        <v>77</v>
      </c>
      <c r="M189" s="792" t="s">
        <v>78</v>
      </c>
      <c r="N189" s="64"/>
      <c r="O189" s="114" t="s">
        <v>74</v>
      </c>
      <c r="P189" s="115"/>
      <c r="Q189" s="118" t="s">
        <v>76</v>
      </c>
      <c r="R189" s="119" t="s">
        <v>77</v>
      </c>
      <c r="S189" s="120" t="s">
        <v>78</v>
      </c>
      <c r="T189" s="61"/>
      <c r="U189" s="789" t="s">
        <v>74</v>
      </c>
      <c r="V189" s="790" t="s">
        <v>76</v>
      </c>
      <c r="W189" s="791" t="s">
        <v>77</v>
      </c>
      <c r="X189" s="792" t="s">
        <v>78</v>
      </c>
      <c r="Y189" s="61"/>
      <c r="Z189" s="114" t="s">
        <v>74</v>
      </c>
      <c r="AA189" s="115"/>
      <c r="AB189" s="118" t="s">
        <v>76</v>
      </c>
      <c r="AC189" s="119" t="s">
        <v>77</v>
      </c>
      <c r="AD189" s="120" t="s">
        <v>78</v>
      </c>
      <c r="AE189" s="61"/>
      <c r="AF189" s="789" t="s">
        <v>74</v>
      </c>
      <c r="AG189" s="790" t="s">
        <v>76</v>
      </c>
      <c r="AH189" s="791" t="s">
        <v>77</v>
      </c>
      <c r="AI189" s="792" t="s">
        <v>78</v>
      </c>
      <c r="AK189" s="114" t="s">
        <v>74</v>
      </c>
      <c r="AL189" s="115"/>
      <c r="AM189" s="118" t="s">
        <v>76</v>
      </c>
      <c r="AN189" s="119" t="s">
        <v>77</v>
      </c>
      <c r="AO189" s="120" t="s">
        <v>78</v>
      </c>
      <c r="AQ189" s="789" t="s">
        <v>74</v>
      </c>
      <c r="AR189" s="790" t="s">
        <v>76</v>
      </c>
      <c r="AS189" s="791" t="s">
        <v>77</v>
      </c>
      <c r="AT189" s="792" t="s">
        <v>78</v>
      </c>
      <c r="AV189" s="114" t="s">
        <v>74</v>
      </c>
      <c r="AW189" s="115"/>
      <c r="AX189" s="118" t="s">
        <v>76</v>
      </c>
      <c r="AY189" s="119" t="s">
        <v>77</v>
      </c>
      <c r="AZ189" s="120" t="s">
        <v>78</v>
      </c>
      <c r="BB189" s="789" t="s">
        <v>74</v>
      </c>
      <c r="BC189" s="790" t="s">
        <v>76</v>
      </c>
      <c r="BD189" s="791" t="s">
        <v>77</v>
      </c>
      <c r="BE189" s="792" t="s">
        <v>78</v>
      </c>
      <c r="BG189" s="114" t="s">
        <v>74</v>
      </c>
      <c r="BH189" s="115"/>
      <c r="BI189" s="118" t="s">
        <v>76</v>
      </c>
      <c r="BJ189" s="119" t="s">
        <v>77</v>
      </c>
      <c r="BK189" s="120" t="s">
        <v>78</v>
      </c>
      <c r="BL189" s="52"/>
      <c r="BM189" s="789" t="s">
        <v>74</v>
      </c>
      <c r="BN189" s="790" t="s">
        <v>76</v>
      </c>
      <c r="BO189" s="791" t="s">
        <v>77</v>
      </c>
      <c r="BP189" s="792" t="s">
        <v>78</v>
      </c>
      <c r="BQ189" s="52"/>
      <c r="BR189" s="1448" t="s">
        <v>74</v>
      </c>
      <c r="BS189" s="1449"/>
      <c r="BT189" s="121" t="s">
        <v>76</v>
      </c>
      <c r="BU189" s="122" t="s">
        <v>77</v>
      </c>
      <c r="BV189" s="123" t="s">
        <v>78</v>
      </c>
      <c r="BX189" s="789" t="s">
        <v>74</v>
      </c>
      <c r="BY189" s="790" t="s">
        <v>76</v>
      </c>
      <c r="BZ189" s="791" t="s">
        <v>77</v>
      </c>
      <c r="CA189" s="792" t="s">
        <v>78</v>
      </c>
      <c r="CC189" s="1388" t="s">
        <v>74</v>
      </c>
      <c r="CD189" s="1389"/>
      <c r="CE189" s="118" t="s">
        <v>76</v>
      </c>
      <c r="CF189" s="119" t="s">
        <v>77</v>
      </c>
      <c r="CG189" s="120" t="s">
        <v>78</v>
      </c>
      <c r="CH189" s="52"/>
      <c r="CI189" s="789" t="s">
        <v>74</v>
      </c>
      <c r="CJ189" s="790" t="s">
        <v>76</v>
      </c>
      <c r="CK189" s="791" t="s">
        <v>77</v>
      </c>
      <c r="CL189" s="792" t="s">
        <v>78</v>
      </c>
      <c r="CN189" s="1388" t="s">
        <v>74</v>
      </c>
      <c r="CO189" s="1389"/>
      <c r="CP189" s="118" t="s">
        <v>76</v>
      </c>
      <c r="CQ189" s="119" t="s">
        <v>77</v>
      </c>
      <c r="CR189" s="120" t="s">
        <v>78</v>
      </c>
      <c r="CT189" s="789" t="s">
        <v>74</v>
      </c>
      <c r="CU189" s="790" t="s">
        <v>76</v>
      </c>
      <c r="CV189" s="791" t="s">
        <v>77</v>
      </c>
      <c r="CW189" s="792" t="s">
        <v>78</v>
      </c>
      <c r="CY189" s="82" t="s">
        <v>76</v>
      </c>
      <c r="CZ189" s="82" t="s">
        <v>77</v>
      </c>
      <c r="DA189" s="82" t="s">
        <v>78</v>
      </c>
      <c r="DC189" s="1388" t="s">
        <v>74</v>
      </c>
      <c r="DD189" s="1389"/>
      <c r="DE189" s="118" t="s">
        <v>76</v>
      </c>
      <c r="DF189" s="119" t="s">
        <v>77</v>
      </c>
      <c r="DG189" s="120" t="s">
        <v>78</v>
      </c>
      <c r="DI189" s="789" t="s">
        <v>74</v>
      </c>
      <c r="DJ189" s="790" t="s">
        <v>76</v>
      </c>
      <c r="DK189" s="791" t="s">
        <v>77</v>
      </c>
      <c r="DL189" s="792" t="s">
        <v>78</v>
      </c>
      <c r="DN189" s="1388" t="s">
        <v>74</v>
      </c>
      <c r="DO189" s="1389"/>
      <c r="DP189" s="118" t="s">
        <v>76</v>
      </c>
      <c r="DQ189" s="119" t="s">
        <v>77</v>
      </c>
      <c r="DR189" s="120" t="s">
        <v>78</v>
      </c>
      <c r="DT189" s="789" t="s">
        <v>74</v>
      </c>
      <c r="DU189" s="790" t="s">
        <v>76</v>
      </c>
      <c r="DV189" s="791" t="s">
        <v>77</v>
      </c>
      <c r="DW189" s="792" t="s">
        <v>78</v>
      </c>
      <c r="DY189" s="1388" t="s">
        <v>74</v>
      </c>
      <c r="DZ189" s="1389"/>
      <c r="EA189" s="118" t="s">
        <v>76</v>
      </c>
      <c r="EB189" s="119" t="s">
        <v>77</v>
      </c>
      <c r="EC189" s="120" t="s">
        <v>78</v>
      </c>
      <c r="EE189" s="789" t="s">
        <v>74</v>
      </c>
      <c r="EF189" s="790" t="s">
        <v>76</v>
      </c>
      <c r="EG189" s="791" t="s">
        <v>77</v>
      </c>
      <c r="EH189" s="792" t="s">
        <v>78</v>
      </c>
    </row>
    <row r="190" spans="1:138" x14ac:dyDescent="0.3">
      <c r="A190" s="1433"/>
      <c r="C190" s="75"/>
      <c r="D190" s="137">
        <v>1</v>
      </c>
      <c r="E190" s="87" t="s">
        <v>79</v>
      </c>
      <c r="F190" s="220">
        <v>74393.454800000007</v>
      </c>
      <c r="G190" s="220">
        <v>0</v>
      </c>
      <c r="H190" s="221">
        <v>0</v>
      </c>
      <c r="I190" s="80"/>
      <c r="J190" s="81">
        <v>1</v>
      </c>
      <c r="K190" s="784">
        <f>(F190*'8-Matrices'!$D$8)+('6a-EOCSCH_WtCalc'!F190*'8-Matrices'!$F$12)</f>
        <v>11432042.199116001</v>
      </c>
      <c r="L190" s="784">
        <f>(G190*'8-Matrices'!$E$8)+('6a-EOCSCH_WtCalc'!G190*'8-Matrices'!$F$12)</f>
        <v>0</v>
      </c>
      <c r="M190" s="785">
        <f>(H190*'8-Matrices'!$F$8)+('6a-EOCSCH_WtCalc'!H190*'8-Matrices'!$F$12)</f>
        <v>0</v>
      </c>
      <c r="N190" s="75"/>
      <c r="O190" s="137">
        <v>1</v>
      </c>
      <c r="P190" s="87" t="s">
        <v>79</v>
      </c>
      <c r="Q190" s="78">
        <v>66433.001499999998</v>
      </c>
      <c r="R190" s="78">
        <v>0</v>
      </c>
      <c r="S190" s="79">
        <v>0</v>
      </c>
      <c r="T190" s="80"/>
      <c r="U190" s="81">
        <v>1</v>
      </c>
      <c r="V190" s="784">
        <f>(Q190*'8-Matrices'!$D$8)+('6a-EOCSCH_WtCalc'!Q190*'8-Matrices'!$F$12)</f>
        <v>10208759.340505</v>
      </c>
      <c r="W190" s="784">
        <f>(R190*'8-Matrices'!$E$8)+('6a-EOCSCH_WtCalc'!R190*'8-Matrices'!$F$12)</f>
        <v>0</v>
      </c>
      <c r="X190" s="785">
        <f>(S190*'8-Matrices'!$F$8)+('6a-EOCSCH_WtCalc'!S190*'8-Matrices'!$F$12)</f>
        <v>0</v>
      </c>
      <c r="Y190" s="83"/>
      <c r="Z190" s="137">
        <v>1</v>
      </c>
      <c r="AA190" s="87" t="s">
        <v>79</v>
      </c>
      <c r="AB190" s="78">
        <v>59430.990700000002</v>
      </c>
      <c r="AC190" s="78">
        <v>0</v>
      </c>
      <c r="AD190" s="79">
        <v>0</v>
      </c>
      <c r="AE190" s="83"/>
      <c r="AF190" s="81">
        <v>1</v>
      </c>
      <c r="AG190" s="784">
        <f>(AB190*'8-Matrices'!$D$8)+('6a-EOCSCH_WtCalc'!AB190*'8-Matrices'!$F$12)</f>
        <v>9132760.3408690002</v>
      </c>
      <c r="AH190" s="784">
        <f>(AC190*'8-Matrices'!$E$8)+('6a-EOCSCH_WtCalc'!AC190*'8-Matrices'!$F$12)</f>
        <v>0</v>
      </c>
      <c r="AI190" s="785">
        <f>(AD190*'8-Matrices'!$F$8)+('6a-EOCSCH_WtCalc'!AD190*'8-Matrices'!$F$12)</f>
        <v>0</v>
      </c>
      <c r="AK190" s="137">
        <v>1</v>
      </c>
      <c r="AL190" s="87" t="s">
        <v>79</v>
      </c>
      <c r="AM190" s="78">
        <v>58717</v>
      </c>
      <c r="AN190" s="78">
        <v>0</v>
      </c>
      <c r="AO190" s="79">
        <v>0</v>
      </c>
      <c r="AQ190" s="81">
        <v>1</v>
      </c>
      <c r="AR190" s="784">
        <f>(AM190*'8-Matrices'!$D$8)+('6a-EOCSCH_WtCalc'!AM190*'8-Matrices'!$F$12)</f>
        <v>9023041.3900000006</v>
      </c>
      <c r="AS190" s="784">
        <f>(AN190*'8-Matrices'!$E$8)+('6a-EOCSCH_WtCalc'!AN190*'8-Matrices'!$F$12)</f>
        <v>0</v>
      </c>
      <c r="AT190" s="785">
        <f>(AO190*'8-Matrices'!$F$8)+('6a-EOCSCH_WtCalc'!AO190*'8-Matrices'!$F$12)</f>
        <v>0</v>
      </c>
      <c r="AV190" s="137">
        <v>1</v>
      </c>
      <c r="AW190" s="87" t="s">
        <v>79</v>
      </c>
      <c r="AX190" s="78">
        <v>53437.0101</v>
      </c>
      <c r="AY190" s="78"/>
      <c r="AZ190" s="78">
        <v>0</v>
      </c>
      <c r="BB190" s="81">
        <v>1</v>
      </c>
      <c r="BC190" s="784">
        <f>(AX190*'8-Matrices'!$D$8)+('6a-EOCSCH_WtCalc'!AX190*'8-Matrices'!$F$12)</f>
        <v>8211665.3420670005</v>
      </c>
      <c r="BD190" s="784">
        <f>(AY190*'8-Matrices'!$E$8)+('6a-EOCSCH_WtCalc'!AY190*'8-Matrices'!$F$12)</f>
        <v>0</v>
      </c>
      <c r="BE190" s="785">
        <f>(AZ190*'8-Matrices'!$F$8)+('6a-EOCSCH_WtCalc'!AZ190*'8-Matrices'!$F$12)</f>
        <v>0</v>
      </c>
      <c r="BG190" s="137">
        <v>1</v>
      </c>
      <c r="BH190" s="87" t="s">
        <v>79</v>
      </c>
      <c r="BI190" s="78">
        <v>50036.504300000001</v>
      </c>
      <c r="BJ190" s="78"/>
      <c r="BK190" s="78">
        <v>0</v>
      </c>
      <c r="BL190" s="52"/>
      <c r="BM190" s="81">
        <v>1</v>
      </c>
      <c r="BN190" s="784">
        <f>(BI190*'8-Matrices'!$D$8)+('6a-EOCSCH_WtCalc'!BI190*'8-Matrices'!$F$12)</f>
        <v>7689109.6157809999</v>
      </c>
      <c r="BO190" s="784">
        <f>(BJ190*'8-Matrices'!$E$8)+('6a-EOCSCH_WtCalc'!BJ190*'8-Matrices'!$F$12)</f>
        <v>0</v>
      </c>
      <c r="BP190" s="785">
        <f>(BK190*'8-Matrices'!$F$8)+('6a-EOCSCH_WtCalc'!BK190*'8-Matrices'!$F$12)</f>
        <v>0</v>
      </c>
      <c r="BQ190" s="52"/>
      <c r="BR190" s="138">
        <v>1</v>
      </c>
      <c r="BS190" s="88" t="s">
        <v>79</v>
      </c>
      <c r="BT190" s="86">
        <v>44355.992200000001</v>
      </c>
      <c r="BU190" s="86"/>
      <c r="BV190" s="86">
        <v>0</v>
      </c>
      <c r="BX190" s="81">
        <v>1</v>
      </c>
      <c r="BY190" s="784">
        <f>(BT190*'8-Matrices'!$D$8)+('6a-EOCSCH_WtCalc'!BT190*'8-Matrices'!$F$12)</f>
        <v>6816185.321374001</v>
      </c>
      <c r="BZ190" s="784">
        <f>(BU190*'8-Matrices'!$E$8)+('6a-EOCSCH_WtCalc'!BU190*'8-Matrices'!$F$12)</f>
        <v>0</v>
      </c>
      <c r="CA190" s="785">
        <f>(BV190*'8-Matrices'!$F$8)+('6a-EOCSCH_WtCalc'!BV190*'8-Matrices'!$F$12)</f>
        <v>0</v>
      </c>
      <c r="CC190" s="137">
        <v>1</v>
      </c>
      <c r="CD190" s="87" t="s">
        <v>79</v>
      </c>
      <c r="CE190" s="78">
        <v>36653.499199999998</v>
      </c>
      <c r="CF190" s="78"/>
      <c r="CG190" s="78">
        <v>0</v>
      </c>
      <c r="CH190" s="52"/>
      <c r="CI190" s="81">
        <v>1</v>
      </c>
      <c r="CJ190" s="784">
        <f>(CE190*'8-Matrices'!$D$8)+('6a-EOCSCH_WtCalc'!CE190*'8-Matrices'!$F$12)</f>
        <v>5632543.2220640006</v>
      </c>
      <c r="CK190" s="784">
        <f>(CF190*'8-Matrices'!$E$8)+('6a-EOCSCH_WtCalc'!CF190*'8-Matrices'!$F$12)</f>
        <v>0</v>
      </c>
      <c r="CL190" s="785">
        <f>(CG190*'8-Matrices'!$F$8)+('6a-EOCSCH_WtCalc'!CG190*'8-Matrices'!$F$12)</f>
        <v>0</v>
      </c>
      <c r="CN190" s="137">
        <v>1</v>
      </c>
      <c r="CO190" s="87" t="s">
        <v>79</v>
      </c>
      <c r="CP190" s="78">
        <v>33710</v>
      </c>
      <c r="CQ190" s="78">
        <v>0</v>
      </c>
      <c r="CR190" s="78">
        <v>0</v>
      </c>
      <c r="CT190" s="81">
        <v>1</v>
      </c>
      <c r="CU190" s="784">
        <f>(CP190*'8-Matrices'!$D$8)+('6a-EOCSCH_WtCalc'!CP190*'8-Matrices'!$F$12)</f>
        <v>5180215.7</v>
      </c>
      <c r="CV190" s="784">
        <f>(CQ190*'8-Matrices'!$E$8)+('6a-EOCSCH_WtCalc'!CQ190*'8-Matrices'!$F$12)</f>
        <v>0</v>
      </c>
      <c r="CW190" s="785">
        <f>(CR190*'8-Matrices'!$F$8)+('6a-EOCSCH_WtCalc'!CR190*'8-Matrices'!$F$12)</f>
        <v>0</v>
      </c>
      <c r="CY190" s="82">
        <v>5632543</v>
      </c>
      <c r="CZ190" s="82">
        <v>0</v>
      </c>
      <c r="DA190" s="82">
        <v>0</v>
      </c>
      <c r="DC190" s="137">
        <v>1</v>
      </c>
      <c r="DD190" s="87" t="s">
        <v>79</v>
      </c>
      <c r="DE190" s="78">
        <v>32341.0026</v>
      </c>
      <c r="DF190" s="78">
        <v>0</v>
      </c>
      <c r="DG190" s="78">
        <v>0</v>
      </c>
      <c r="DI190" s="81">
        <v>1</v>
      </c>
      <c r="DJ190" s="784">
        <f>(DE190*'8-Matrices'!$D$8)+('6a-EOCSCH_WtCalc'!DE190*'8-Matrices'!$F$12)</f>
        <v>4969841.8695419999</v>
      </c>
      <c r="DK190" s="784">
        <f>(DF190*'8-Matrices'!$E$8)+('6a-EOCSCH_WtCalc'!DF190*'8-Matrices'!$F$12)</f>
        <v>0</v>
      </c>
      <c r="DL190" s="785">
        <f>(DG190*'8-Matrices'!$F$8)+('6a-EOCSCH_WtCalc'!DG190*'8-Matrices'!$F$12)</f>
        <v>0</v>
      </c>
      <c r="DN190" s="137">
        <v>1</v>
      </c>
      <c r="DO190" s="87" t="s">
        <v>79</v>
      </c>
      <c r="DP190" s="78">
        <v>34300.494500000001</v>
      </c>
      <c r="DQ190" s="78">
        <v>0</v>
      </c>
      <c r="DR190" s="78">
        <v>0</v>
      </c>
      <c r="DT190" s="81">
        <v>1</v>
      </c>
      <c r="DU190" s="784">
        <f>(DP190*'8-Matrices'!$D$8)+('6a-EOCSCH_WtCalc'!DP190*'8-Matrices'!$F$12)</f>
        <v>5270956.9898150004</v>
      </c>
      <c r="DV190" s="784">
        <f>(DQ190*'8-Matrices'!$E$8)+('6a-EOCSCH_WtCalc'!DQ190*'8-Matrices'!$F$12)</f>
        <v>0</v>
      </c>
      <c r="DW190" s="785">
        <f>(DR190*'8-Matrices'!$F$8)+('6a-EOCSCH_WtCalc'!DR190*'8-Matrices'!$F$12)</f>
        <v>0</v>
      </c>
      <c r="DY190" s="137">
        <v>1</v>
      </c>
      <c r="DZ190" s="87" t="s">
        <v>79</v>
      </c>
      <c r="EA190" s="78">
        <f>'7a-EOCSCH_RawData'!$E$71</f>
        <v>36214.007100000003</v>
      </c>
      <c r="EB190" s="78">
        <f>'7a-EOCSCH_RawData'!$F$71</f>
        <v>0</v>
      </c>
      <c r="EC190" s="78">
        <f>'7a-EOCSCH_RawData'!$G$71</f>
        <v>0</v>
      </c>
      <c r="EE190" s="81">
        <v>1</v>
      </c>
      <c r="EF190" s="784">
        <f>(EA190*'8-Matrices'!$D$8)+('6a-EOCSCH_WtCalc'!EA190*'8-Matrices'!$F$12)</f>
        <v>5565006.4710570006</v>
      </c>
      <c r="EG190" s="784">
        <f>(EB190*'8-Matrices'!$E$8)+('6a-EOCSCH_WtCalc'!EB190*'8-Matrices'!$F$12)</f>
        <v>0</v>
      </c>
      <c r="EH190" s="785">
        <f>(EC190*'8-Matrices'!$F$8)+('6a-EOCSCH_WtCalc'!EC190*'8-Matrices'!$F$12)</f>
        <v>0</v>
      </c>
    </row>
    <row r="191" spans="1:138" x14ac:dyDescent="0.3">
      <c r="A191" s="1433"/>
      <c r="C191" s="75"/>
      <c r="D191" s="137">
        <v>2</v>
      </c>
      <c r="E191" s="87" t="s">
        <v>79</v>
      </c>
      <c r="F191" s="220">
        <v>9578</v>
      </c>
      <c r="G191" s="220">
        <v>0</v>
      </c>
      <c r="H191" s="221">
        <v>0</v>
      </c>
      <c r="I191" s="80"/>
      <c r="J191" s="81">
        <v>2</v>
      </c>
      <c r="K191" s="784">
        <f>(F191*'8-Matrices'!$D$9)+('6a-EOCSCH_WtCalc'!F191*'8-Matrices'!$F$12)</f>
        <v>2102658.34</v>
      </c>
      <c r="L191" s="784">
        <f>(G191*'8-Matrices'!$E$9)+('6a-EOCSCH_WtCalc'!G191*'8-Matrices'!$F$12)</f>
        <v>0</v>
      </c>
      <c r="M191" s="785">
        <f>(H191*'8-Matrices'!$F$9)+('6a-EOCSCH_WtCalc'!H191*'8-Matrices'!$F$12)</f>
        <v>0</v>
      </c>
      <c r="N191" s="75"/>
      <c r="O191" s="137">
        <v>2</v>
      </c>
      <c r="P191" s="87" t="s">
        <v>79</v>
      </c>
      <c r="Q191" s="78">
        <v>9191</v>
      </c>
      <c r="R191" s="78">
        <v>0</v>
      </c>
      <c r="S191" s="79">
        <v>0</v>
      </c>
      <c r="T191" s="80"/>
      <c r="U191" s="81">
        <v>2</v>
      </c>
      <c r="V191" s="784">
        <f>(Q191*'8-Matrices'!$D$9)+('6a-EOCSCH_WtCalc'!Q191*'8-Matrices'!$F$12)</f>
        <v>2017700.23</v>
      </c>
      <c r="W191" s="784">
        <f>(R191*'8-Matrices'!$E$9)+('6a-EOCSCH_WtCalc'!R191*'8-Matrices'!$F$12)</f>
        <v>0</v>
      </c>
      <c r="X191" s="785">
        <f>(S191*'8-Matrices'!$F$9)+('6a-EOCSCH_WtCalc'!S191*'8-Matrices'!$F$12)</f>
        <v>0</v>
      </c>
      <c r="Y191" s="83"/>
      <c r="Z191" s="137">
        <v>2</v>
      </c>
      <c r="AA191" s="87" t="s">
        <v>79</v>
      </c>
      <c r="AB191" s="78">
        <v>9049</v>
      </c>
      <c r="AC191" s="78">
        <v>0</v>
      </c>
      <c r="AD191" s="79">
        <v>0</v>
      </c>
      <c r="AE191" s="83"/>
      <c r="AF191" s="81">
        <v>2</v>
      </c>
      <c r="AG191" s="784">
        <f>(AB191*'8-Matrices'!$D$9)+('6a-EOCSCH_WtCalc'!AB191*'8-Matrices'!$F$12)</f>
        <v>1986526.9699999997</v>
      </c>
      <c r="AH191" s="784">
        <f>(AC191*'8-Matrices'!$E$9)+('6a-EOCSCH_WtCalc'!AC191*'8-Matrices'!$F$12)</f>
        <v>0</v>
      </c>
      <c r="AI191" s="785">
        <f>(AD191*'8-Matrices'!$F$9)+('6a-EOCSCH_WtCalc'!AD191*'8-Matrices'!$F$12)</f>
        <v>0</v>
      </c>
      <c r="AK191" s="137">
        <v>2</v>
      </c>
      <c r="AL191" s="87" t="s">
        <v>79</v>
      </c>
      <c r="AM191" s="78">
        <v>9497</v>
      </c>
      <c r="AN191" s="78">
        <v>0</v>
      </c>
      <c r="AO191" s="79">
        <v>0</v>
      </c>
      <c r="AQ191" s="81">
        <v>2</v>
      </c>
      <c r="AR191" s="784">
        <f>(AM191*'8-Matrices'!$D$9)+('6a-EOCSCH_WtCalc'!AM191*'8-Matrices'!$F$12)</f>
        <v>2084876.41</v>
      </c>
      <c r="AS191" s="784">
        <f>(AN191*'8-Matrices'!$E$9)+('6a-EOCSCH_WtCalc'!AN191*'8-Matrices'!$F$12)</f>
        <v>0</v>
      </c>
      <c r="AT191" s="785">
        <f>(AO191*'8-Matrices'!$F$9)+('6a-EOCSCH_WtCalc'!AO191*'8-Matrices'!$F$12)</f>
        <v>0</v>
      </c>
      <c r="AV191" s="137">
        <v>2</v>
      </c>
      <c r="AW191" s="87" t="s">
        <v>79</v>
      </c>
      <c r="AX191" s="78">
        <v>8632</v>
      </c>
      <c r="AY191" s="78"/>
      <c r="AZ191" s="78">
        <v>0</v>
      </c>
      <c r="BB191" s="81">
        <v>2</v>
      </c>
      <c r="BC191" s="784">
        <f>(AX191*'8-Matrices'!$D$9)+('6a-EOCSCH_WtCalc'!AX191*'8-Matrices'!$F$12)</f>
        <v>1894982.96</v>
      </c>
      <c r="BD191" s="784">
        <f>(AY191*'8-Matrices'!$E$9)+('6a-EOCSCH_WtCalc'!AY191*'8-Matrices'!$F$12)</f>
        <v>0</v>
      </c>
      <c r="BE191" s="785">
        <f>(AZ191*'8-Matrices'!$F$9)+('6a-EOCSCH_WtCalc'!AZ191*'8-Matrices'!$F$12)</f>
        <v>0</v>
      </c>
      <c r="BG191" s="137">
        <v>2</v>
      </c>
      <c r="BH191" s="87" t="s">
        <v>79</v>
      </c>
      <c r="BI191" s="78">
        <v>8226</v>
      </c>
      <c r="BJ191" s="78"/>
      <c r="BK191" s="78">
        <v>0</v>
      </c>
      <c r="BL191" s="52"/>
      <c r="BM191" s="81">
        <v>2</v>
      </c>
      <c r="BN191" s="784">
        <f>(BI191*'8-Matrices'!$D$9)+('6a-EOCSCH_WtCalc'!BI191*'8-Matrices'!$F$12)</f>
        <v>1805853.78</v>
      </c>
      <c r="BO191" s="784">
        <f>(BJ191*'8-Matrices'!$E$9)+('6a-EOCSCH_WtCalc'!BJ191*'8-Matrices'!$F$12)</f>
        <v>0</v>
      </c>
      <c r="BP191" s="785">
        <f>(BK191*'8-Matrices'!$F$9)+('6a-EOCSCH_WtCalc'!BK191*'8-Matrices'!$F$12)</f>
        <v>0</v>
      </c>
      <c r="BQ191" s="52"/>
      <c r="BR191" s="138">
        <v>2</v>
      </c>
      <c r="BS191" s="88" t="s">
        <v>79</v>
      </c>
      <c r="BT191" s="86">
        <v>7638</v>
      </c>
      <c r="BU191" s="86"/>
      <c r="BV191" s="86">
        <v>0</v>
      </c>
      <c r="BX191" s="81">
        <v>2</v>
      </c>
      <c r="BY191" s="784">
        <f>(BT191*'8-Matrices'!$D$9)+('6a-EOCSCH_WtCalc'!BT191*'8-Matrices'!$F$12)</f>
        <v>1676770.14</v>
      </c>
      <c r="BZ191" s="784">
        <f>(BU191*'8-Matrices'!$E$9)+('6a-EOCSCH_WtCalc'!BU191*'8-Matrices'!$F$12)</f>
        <v>0</v>
      </c>
      <c r="CA191" s="785">
        <f>(BV191*'8-Matrices'!$F$9)+('6a-EOCSCH_WtCalc'!BV191*'8-Matrices'!$F$12)</f>
        <v>0</v>
      </c>
      <c r="CC191" s="137">
        <v>2</v>
      </c>
      <c r="CD191" s="87" t="s">
        <v>79</v>
      </c>
      <c r="CE191" s="78">
        <v>6107</v>
      </c>
      <c r="CF191" s="78"/>
      <c r="CG191" s="78">
        <v>0</v>
      </c>
      <c r="CH191" s="52"/>
      <c r="CI191" s="81">
        <v>2</v>
      </c>
      <c r="CJ191" s="784">
        <f>(CE191*'8-Matrices'!$D$9)+('6a-EOCSCH_WtCalc'!CE191*'8-Matrices'!$F$12)</f>
        <v>1340669.71</v>
      </c>
      <c r="CK191" s="784">
        <f>(CF191*'8-Matrices'!$E$9)+('6a-EOCSCH_WtCalc'!CF191*'8-Matrices'!$F$12)</f>
        <v>0</v>
      </c>
      <c r="CL191" s="785">
        <f>(CG191*'8-Matrices'!$F$9)+('6a-EOCSCH_WtCalc'!CG191*'8-Matrices'!$F$12)</f>
        <v>0</v>
      </c>
      <c r="CN191" s="137">
        <v>2</v>
      </c>
      <c r="CO191" s="87" t="s">
        <v>79</v>
      </c>
      <c r="CP191" s="78">
        <v>7104</v>
      </c>
      <c r="CQ191" s="78">
        <v>0</v>
      </c>
      <c r="CR191" s="78">
        <v>0</v>
      </c>
      <c r="CT191" s="81">
        <v>2</v>
      </c>
      <c r="CU191" s="784">
        <f>(CP191*'8-Matrices'!$D$9)+('6a-EOCSCH_WtCalc'!CP191*'8-Matrices'!$F$12)</f>
        <v>1559541.1199999999</v>
      </c>
      <c r="CV191" s="784">
        <f>(CQ191*'8-Matrices'!$E$9)+('6a-EOCSCH_WtCalc'!CQ191*'8-Matrices'!$F$12)</f>
        <v>0</v>
      </c>
      <c r="CW191" s="785">
        <f>(CR191*'8-Matrices'!$F$9)+('6a-EOCSCH_WtCalc'!CR191*'8-Matrices'!$F$12)</f>
        <v>0</v>
      </c>
      <c r="CY191" s="82">
        <v>1340670</v>
      </c>
      <c r="CZ191" s="82">
        <v>0</v>
      </c>
      <c r="DA191" s="82">
        <v>0</v>
      </c>
      <c r="DC191" s="137">
        <v>2</v>
      </c>
      <c r="DD191" s="87" t="s">
        <v>79</v>
      </c>
      <c r="DE191" s="78">
        <v>7442</v>
      </c>
      <c r="DF191" s="78">
        <v>0</v>
      </c>
      <c r="DG191" s="78">
        <v>0</v>
      </c>
      <c r="DI191" s="81">
        <v>2</v>
      </c>
      <c r="DJ191" s="784">
        <f>(DE191*'8-Matrices'!$D$9)+('6a-EOCSCH_WtCalc'!DE191*'8-Matrices'!$F$12)</f>
        <v>1633742.2599999998</v>
      </c>
      <c r="DK191" s="784">
        <f>(DF191*'8-Matrices'!$E$9)+('6a-EOCSCH_WtCalc'!DF191*'8-Matrices'!$F$12)</f>
        <v>0</v>
      </c>
      <c r="DL191" s="785">
        <f>(DG191*'8-Matrices'!$F$9)+('6a-EOCSCH_WtCalc'!DG191*'8-Matrices'!$F$12)</f>
        <v>0</v>
      </c>
      <c r="DN191" s="137">
        <v>2</v>
      </c>
      <c r="DO191" s="87" t="s">
        <v>79</v>
      </c>
      <c r="DP191" s="78">
        <v>8609</v>
      </c>
      <c r="DQ191" s="78">
        <v>0</v>
      </c>
      <c r="DR191" s="78">
        <v>0</v>
      </c>
      <c r="DT191" s="81">
        <v>2</v>
      </c>
      <c r="DU191" s="784">
        <f>(DP191*'8-Matrices'!$D$9)+('6a-EOCSCH_WtCalc'!DP191*'8-Matrices'!$F$12)</f>
        <v>1889933.7699999998</v>
      </c>
      <c r="DV191" s="784">
        <f>(DQ191*'8-Matrices'!$E$9)+('6a-EOCSCH_WtCalc'!DQ191*'8-Matrices'!$F$12)</f>
        <v>0</v>
      </c>
      <c r="DW191" s="785">
        <f>(DR191*'8-Matrices'!$F$9)+('6a-EOCSCH_WtCalc'!DR191*'8-Matrices'!$F$12)</f>
        <v>0</v>
      </c>
      <c r="DY191" s="137">
        <v>2</v>
      </c>
      <c r="DZ191" s="87" t="s">
        <v>79</v>
      </c>
      <c r="EA191" s="78">
        <f>'7a-EOCSCH_RawData'!$E$72</f>
        <v>9451</v>
      </c>
      <c r="EB191" s="78">
        <f>'7a-EOCSCH_RawData'!$F$72</f>
        <v>0</v>
      </c>
      <c r="EC191" s="78">
        <f>'7a-EOCSCH_RawData'!$G$72</f>
        <v>0</v>
      </c>
      <c r="EE191" s="81">
        <v>2</v>
      </c>
      <c r="EF191" s="784">
        <f>(EA191*'8-Matrices'!$D$9)+('6a-EOCSCH_WtCalc'!EA191*'8-Matrices'!$F$12)</f>
        <v>2074778.03</v>
      </c>
      <c r="EG191" s="784">
        <f>(EB191*'8-Matrices'!$E$9)+('6a-EOCSCH_WtCalc'!EB191*'8-Matrices'!$F$12)</f>
        <v>0</v>
      </c>
      <c r="EH191" s="785">
        <f>(EC191*'8-Matrices'!$F$9)+('6a-EOCSCH_WtCalc'!EC191*'8-Matrices'!$F$12)</f>
        <v>0</v>
      </c>
    </row>
    <row r="192" spans="1:138" x14ac:dyDescent="0.3">
      <c r="A192" s="1433"/>
      <c r="C192" s="75"/>
      <c r="D192" s="137">
        <v>3</v>
      </c>
      <c r="E192" s="87" t="s">
        <v>79</v>
      </c>
      <c r="F192" s="220">
        <v>8435.5</v>
      </c>
      <c r="G192" s="220">
        <v>0</v>
      </c>
      <c r="H192" s="221">
        <v>0</v>
      </c>
      <c r="I192" s="80"/>
      <c r="J192" s="81">
        <v>3</v>
      </c>
      <c r="K192" s="784">
        <f>(F192*'8-Matrices'!$D$10)+('6a-EOCSCH_WtCalc'!F192*'8-Matrices'!$F$12)</f>
        <v>2880638.895</v>
      </c>
      <c r="L192" s="784">
        <f>(G192*'8-Matrices'!$E$10)+('6a-EOCSCH_WtCalc'!G192*'8-Matrices'!$F$12)</f>
        <v>0</v>
      </c>
      <c r="M192" s="785">
        <f>(H192*'8-Matrices'!$F$10)+('6a-EOCSCH_WtCalc'!H192*'8-Matrices'!$F$12)</f>
        <v>0</v>
      </c>
      <c r="N192" s="75"/>
      <c r="O192" s="137">
        <v>3</v>
      </c>
      <c r="P192" s="87" t="s">
        <v>79</v>
      </c>
      <c r="Q192" s="78">
        <v>8938.5</v>
      </c>
      <c r="R192" s="78">
        <v>0</v>
      </c>
      <c r="S192" s="79">
        <v>0</v>
      </c>
      <c r="T192" s="80"/>
      <c r="U192" s="81">
        <v>3</v>
      </c>
      <c r="V192" s="784">
        <f>(Q192*'8-Matrices'!$D$10)+('6a-EOCSCH_WtCalc'!Q192*'8-Matrices'!$F$12)</f>
        <v>3052408.3650000002</v>
      </c>
      <c r="W192" s="784">
        <f>(R192*'8-Matrices'!$E$10)+('6a-EOCSCH_WtCalc'!R192*'8-Matrices'!$F$12)</f>
        <v>0</v>
      </c>
      <c r="X192" s="785">
        <f>(S192*'8-Matrices'!$F$10)+('6a-EOCSCH_WtCalc'!S192*'8-Matrices'!$F$12)</f>
        <v>0</v>
      </c>
      <c r="Y192" s="83"/>
      <c r="Z192" s="137">
        <v>3</v>
      </c>
      <c r="AA192" s="87" t="s">
        <v>79</v>
      </c>
      <c r="AB192" s="78">
        <v>9491.5</v>
      </c>
      <c r="AC192" s="78">
        <v>0</v>
      </c>
      <c r="AD192" s="79">
        <v>0</v>
      </c>
      <c r="AE192" s="83"/>
      <c r="AF192" s="81">
        <v>3</v>
      </c>
      <c r="AG192" s="784">
        <f>(AB192*'8-Matrices'!$D$10)+('6a-EOCSCH_WtCalc'!AB192*'8-Matrices'!$F$12)</f>
        <v>3241252.335</v>
      </c>
      <c r="AH192" s="784">
        <f>(AC192*'8-Matrices'!$E$10)+('6a-EOCSCH_WtCalc'!AC192*'8-Matrices'!$F$12)</f>
        <v>0</v>
      </c>
      <c r="AI192" s="785">
        <f>(AD192*'8-Matrices'!$F$10)+('6a-EOCSCH_WtCalc'!AD192*'8-Matrices'!$F$12)</f>
        <v>0</v>
      </c>
      <c r="AK192" s="137">
        <v>3</v>
      </c>
      <c r="AL192" s="87" t="s">
        <v>79</v>
      </c>
      <c r="AM192" s="78">
        <v>8787</v>
      </c>
      <c r="AN192" s="78">
        <v>0</v>
      </c>
      <c r="AO192" s="79">
        <v>0</v>
      </c>
      <c r="AQ192" s="81">
        <v>3</v>
      </c>
      <c r="AR192" s="784">
        <f>(AM192*'8-Matrices'!$D$10)+('6a-EOCSCH_WtCalc'!AM192*'8-Matrices'!$F$12)</f>
        <v>3000672.6300000004</v>
      </c>
      <c r="AS192" s="784">
        <f>(AN192*'8-Matrices'!$E$10)+('6a-EOCSCH_WtCalc'!AN192*'8-Matrices'!$F$12)</f>
        <v>0</v>
      </c>
      <c r="AT192" s="785">
        <f>(AO192*'8-Matrices'!$F$10)+('6a-EOCSCH_WtCalc'!AO192*'8-Matrices'!$F$12)</f>
        <v>0</v>
      </c>
      <c r="AV192" s="137">
        <v>3</v>
      </c>
      <c r="AW192" s="87" t="s">
        <v>79</v>
      </c>
      <c r="AX192" s="78">
        <v>9124.5</v>
      </c>
      <c r="AY192" s="78"/>
      <c r="AZ192" s="78">
        <v>0</v>
      </c>
      <c r="BB192" s="81">
        <v>3</v>
      </c>
      <c r="BC192" s="784">
        <f>(AX192*'8-Matrices'!$D$10)+('6a-EOCSCH_WtCalc'!AX192*'8-Matrices'!$F$12)</f>
        <v>3115925.5050000004</v>
      </c>
      <c r="BD192" s="784">
        <f>(AY192*'8-Matrices'!$E$10)+('6a-EOCSCH_WtCalc'!AY192*'8-Matrices'!$F$12)</f>
        <v>0</v>
      </c>
      <c r="BE192" s="785">
        <f>(AZ192*'8-Matrices'!$F$10)+('6a-EOCSCH_WtCalc'!AZ192*'8-Matrices'!$F$12)</f>
        <v>0</v>
      </c>
      <c r="BG192" s="137">
        <v>3</v>
      </c>
      <c r="BH192" s="87" t="s">
        <v>79</v>
      </c>
      <c r="BI192" s="78">
        <v>7578.5</v>
      </c>
      <c r="BJ192" s="78"/>
      <c r="BK192" s="78">
        <v>0</v>
      </c>
      <c r="BL192" s="52"/>
      <c r="BM192" s="81">
        <v>3</v>
      </c>
      <c r="BN192" s="784">
        <f>(BI192*'8-Matrices'!$D$10)+('6a-EOCSCH_WtCalc'!BI192*'8-Matrices'!$F$12)</f>
        <v>2587981.9649999999</v>
      </c>
      <c r="BO192" s="784">
        <f>(BJ192*'8-Matrices'!$E$10)+('6a-EOCSCH_WtCalc'!BJ192*'8-Matrices'!$F$12)</f>
        <v>0</v>
      </c>
      <c r="BP192" s="785">
        <f>(BK192*'8-Matrices'!$F$10)+('6a-EOCSCH_WtCalc'!BK192*'8-Matrices'!$F$12)</f>
        <v>0</v>
      </c>
      <c r="BQ192" s="52"/>
      <c r="BR192" s="138">
        <v>3</v>
      </c>
      <c r="BS192" s="88" t="s">
        <v>79</v>
      </c>
      <c r="BT192" s="86">
        <v>6789</v>
      </c>
      <c r="BU192" s="86"/>
      <c r="BV192" s="86">
        <v>0</v>
      </c>
      <c r="BX192" s="81">
        <v>3</v>
      </c>
      <c r="BY192" s="784">
        <f>(BT192*'8-Matrices'!$D$10)+('6a-EOCSCH_WtCalc'!BT192*'8-Matrices'!$F$12)</f>
        <v>2318375.6100000003</v>
      </c>
      <c r="BZ192" s="784">
        <f>(BU192*'8-Matrices'!$E$10)+('6a-EOCSCH_WtCalc'!BU192*'8-Matrices'!$F$12)</f>
        <v>0</v>
      </c>
      <c r="CA192" s="785">
        <f>(BV192*'8-Matrices'!$F$10)+('6a-EOCSCH_WtCalc'!BV192*'8-Matrices'!$F$12)</f>
        <v>0</v>
      </c>
      <c r="CB192" s="52"/>
      <c r="CC192" s="137">
        <v>3</v>
      </c>
      <c r="CD192" s="87" t="s">
        <v>79</v>
      </c>
      <c r="CE192" s="78">
        <v>5816</v>
      </c>
      <c r="CF192" s="78"/>
      <c r="CG192" s="78">
        <v>0</v>
      </c>
      <c r="CH192" s="52"/>
      <c r="CI192" s="81">
        <v>3</v>
      </c>
      <c r="CJ192" s="784">
        <f>(CE192*'8-Matrices'!$D$10)+('6a-EOCSCH_WtCalc'!CE192*'8-Matrices'!$F$12)</f>
        <v>1986105.84</v>
      </c>
      <c r="CK192" s="784">
        <f>(CF192*'8-Matrices'!$E$10)+('6a-EOCSCH_WtCalc'!CF192*'8-Matrices'!$F$12)</f>
        <v>0</v>
      </c>
      <c r="CL192" s="785">
        <f>(CG192*'8-Matrices'!$F$10)+('6a-EOCSCH_WtCalc'!CG192*'8-Matrices'!$F$12)</f>
        <v>0</v>
      </c>
      <c r="CN192" s="137">
        <v>3</v>
      </c>
      <c r="CO192" s="87" t="s">
        <v>79</v>
      </c>
      <c r="CP192" s="78">
        <v>6406</v>
      </c>
      <c r="CQ192" s="78">
        <v>0</v>
      </c>
      <c r="CR192" s="78">
        <v>0</v>
      </c>
      <c r="CT192" s="81">
        <v>3</v>
      </c>
      <c r="CU192" s="784">
        <f>(CP192*'8-Matrices'!$D$10)+('6a-EOCSCH_WtCalc'!CP192*'8-Matrices'!$F$12)</f>
        <v>2187584.9400000004</v>
      </c>
      <c r="CV192" s="784">
        <f>(CQ192*'8-Matrices'!$E$10)+('6a-EOCSCH_WtCalc'!CQ192*'8-Matrices'!$F$12)</f>
        <v>0</v>
      </c>
      <c r="CW192" s="785">
        <f>(CR192*'8-Matrices'!$F$10)+('6a-EOCSCH_WtCalc'!CR192*'8-Matrices'!$F$12)</f>
        <v>0</v>
      </c>
      <c r="CY192" s="82">
        <v>1986106</v>
      </c>
      <c r="CZ192" s="82">
        <v>0</v>
      </c>
      <c r="DA192" s="82">
        <v>0</v>
      </c>
      <c r="DC192" s="137">
        <v>3</v>
      </c>
      <c r="DD192" s="87" t="s">
        <v>79</v>
      </c>
      <c r="DE192" s="78">
        <v>6250</v>
      </c>
      <c r="DF192" s="78">
        <v>0</v>
      </c>
      <c r="DG192" s="78">
        <v>0</v>
      </c>
      <c r="DI192" s="81">
        <v>3</v>
      </c>
      <c r="DJ192" s="784">
        <f>(DE192*'8-Matrices'!$D$10)+('6a-EOCSCH_WtCalc'!DE192*'8-Matrices'!$F$12)</f>
        <v>2134312.5</v>
      </c>
      <c r="DK192" s="784">
        <f>(DF192*'8-Matrices'!$E$10)+('6a-EOCSCH_WtCalc'!DF192*'8-Matrices'!$F$12)</f>
        <v>0</v>
      </c>
      <c r="DL192" s="785">
        <f>(DG192*'8-Matrices'!$F$10)+('6a-EOCSCH_WtCalc'!DG192*'8-Matrices'!$F$12)</f>
        <v>0</v>
      </c>
      <c r="DN192" s="137">
        <v>3</v>
      </c>
      <c r="DO192" s="87" t="s">
        <v>79</v>
      </c>
      <c r="DP192" s="78">
        <v>6446.5</v>
      </c>
      <c r="DQ192" s="78">
        <v>0</v>
      </c>
      <c r="DR192" s="78">
        <v>0</v>
      </c>
      <c r="DT192" s="81">
        <v>3</v>
      </c>
      <c r="DU192" s="784">
        <f>(DP192*'8-Matrices'!$D$10)+('6a-EOCSCH_WtCalc'!DP192*'8-Matrices'!$F$12)</f>
        <v>2201415.2850000001</v>
      </c>
      <c r="DV192" s="784">
        <f>(DQ192*'8-Matrices'!$E$10)+('6a-EOCSCH_WtCalc'!DQ192*'8-Matrices'!$F$12)</f>
        <v>0</v>
      </c>
      <c r="DW192" s="785">
        <f>(DR192*'8-Matrices'!$F$10)+('6a-EOCSCH_WtCalc'!DR192*'8-Matrices'!$F$12)</f>
        <v>0</v>
      </c>
      <c r="DY192" s="137">
        <v>3</v>
      </c>
      <c r="DZ192" s="87" t="s">
        <v>79</v>
      </c>
      <c r="EA192" s="78">
        <f>'7a-EOCSCH_RawData'!$E$73</f>
        <v>6623.5</v>
      </c>
      <c r="EB192" s="78">
        <f>'7a-EOCSCH_RawData'!$F$73</f>
        <v>0</v>
      </c>
      <c r="EC192" s="78">
        <f>'7a-EOCSCH_RawData'!$G$73</f>
        <v>0</v>
      </c>
      <c r="EE192" s="81">
        <v>3</v>
      </c>
      <c r="EF192" s="784">
        <f>(EA192*'8-Matrices'!$D$10)+('6a-EOCSCH_WtCalc'!EA192*'8-Matrices'!$F$12)</f>
        <v>2261859.0150000001</v>
      </c>
      <c r="EG192" s="784">
        <f>(EB192*'8-Matrices'!$E$10)+('6a-EOCSCH_WtCalc'!EB192*'8-Matrices'!$F$12)</f>
        <v>0</v>
      </c>
      <c r="EH192" s="785">
        <f>(EC192*'8-Matrices'!$F$10)+('6a-EOCSCH_WtCalc'!EC192*'8-Matrices'!$F$12)</f>
        <v>0</v>
      </c>
    </row>
    <row r="193" spans="1:138" x14ac:dyDescent="0.3">
      <c r="A193" s="1433"/>
      <c r="C193" s="89"/>
      <c r="D193" s="1384" t="s">
        <v>50</v>
      </c>
      <c r="E193" s="1385"/>
      <c r="F193" s="90">
        <f>F192+F191+F190</f>
        <v>92406.954800000007</v>
      </c>
      <c r="G193" s="90">
        <f>G192+G191+G190</f>
        <v>0</v>
      </c>
      <c r="H193" s="91">
        <f>H192+H191+H190</f>
        <v>0</v>
      </c>
      <c r="I193" s="92"/>
      <c r="J193" s="93" t="s">
        <v>50</v>
      </c>
      <c r="K193" s="784">
        <f>K190+K191+K192</f>
        <v>16415339.434116</v>
      </c>
      <c r="L193" s="784">
        <f>L190+L191+L192</f>
        <v>0</v>
      </c>
      <c r="M193" s="785">
        <f>M190+M191+M192</f>
        <v>0</v>
      </c>
      <c r="N193" s="89"/>
      <c r="O193" s="1384" t="s">
        <v>50</v>
      </c>
      <c r="P193" s="1385"/>
      <c r="Q193" s="90">
        <f>Q192+Q191+Q190</f>
        <v>84562.501499999998</v>
      </c>
      <c r="R193" s="90">
        <f>R192+R191+R190</f>
        <v>0</v>
      </c>
      <c r="S193" s="91">
        <f>S192+S191+S190</f>
        <v>0</v>
      </c>
      <c r="T193" s="92"/>
      <c r="U193" s="93" t="s">
        <v>50</v>
      </c>
      <c r="V193" s="784">
        <f>V190+V191+V192</f>
        <v>15278867.935505001</v>
      </c>
      <c r="W193" s="784">
        <f>W190+W191+W192</f>
        <v>0</v>
      </c>
      <c r="X193" s="785">
        <f>X190+X191+X192</f>
        <v>0</v>
      </c>
      <c r="Y193" s="83"/>
      <c r="Z193" s="1384" t="s">
        <v>50</v>
      </c>
      <c r="AA193" s="1385"/>
      <c r="AB193" s="90">
        <v>77971.490699999995</v>
      </c>
      <c r="AC193" s="90">
        <v>0</v>
      </c>
      <c r="AD193" s="91">
        <v>0</v>
      </c>
      <c r="AE193" s="83"/>
      <c r="AF193" s="93" t="s">
        <v>50</v>
      </c>
      <c r="AG193" s="784">
        <f>AG190+AG191+AG192</f>
        <v>14360539.645869002</v>
      </c>
      <c r="AH193" s="784">
        <f>AH190+AH191+AH192</f>
        <v>0</v>
      </c>
      <c r="AI193" s="785">
        <f>AI190+AI191+AI192</f>
        <v>0</v>
      </c>
      <c r="AK193" s="1384" t="s">
        <v>50</v>
      </c>
      <c r="AL193" s="1385"/>
      <c r="AM193" s="90">
        <f>AM192+AM191+AM190</f>
        <v>77001</v>
      </c>
      <c r="AN193" s="90">
        <v>0</v>
      </c>
      <c r="AO193" s="91">
        <v>0</v>
      </c>
      <c r="AQ193" s="93" t="s">
        <v>50</v>
      </c>
      <c r="AR193" s="784">
        <f>AR190+AR191+AR192</f>
        <v>14108590.430000002</v>
      </c>
      <c r="AS193" s="784">
        <f>AS190+AS191+AS192</f>
        <v>0</v>
      </c>
      <c r="AT193" s="785">
        <f>AT190+AT191+AT192</f>
        <v>0</v>
      </c>
      <c r="AV193" s="1384" t="s">
        <v>50</v>
      </c>
      <c r="AW193" s="1385"/>
      <c r="AX193" s="90">
        <f>AX192+AX191+AX190</f>
        <v>71193.5101</v>
      </c>
      <c r="AY193" s="90">
        <f>AY192+AY191+AY190</f>
        <v>0</v>
      </c>
      <c r="AZ193" s="91">
        <f>AZ192+AZ191+AZ190</f>
        <v>0</v>
      </c>
      <c r="BB193" s="93" t="s">
        <v>50</v>
      </c>
      <c r="BC193" s="784">
        <f>BC190+BC191+BC192</f>
        <v>13222573.807067001</v>
      </c>
      <c r="BD193" s="784">
        <f>BD190+BD191+BD192</f>
        <v>0</v>
      </c>
      <c r="BE193" s="785">
        <f>BE190+BE191+BE192</f>
        <v>0</v>
      </c>
      <c r="BG193" s="1384" t="s">
        <v>50</v>
      </c>
      <c r="BH193" s="1385"/>
      <c r="BI193" s="90">
        <f>BI192+BI191+BI190</f>
        <v>65841.004300000001</v>
      </c>
      <c r="BJ193" s="90">
        <f>BJ192+BJ191+BJ190</f>
        <v>0</v>
      </c>
      <c r="BK193" s="91">
        <f>BK192+BK191+BK190</f>
        <v>0</v>
      </c>
      <c r="BL193" s="52"/>
      <c r="BM193" s="93" t="s">
        <v>50</v>
      </c>
      <c r="BN193" s="784">
        <f>BN190+BN191+BN192</f>
        <v>12082945.360780999</v>
      </c>
      <c r="BO193" s="784">
        <f>BO190+BO191+BO192</f>
        <v>0</v>
      </c>
      <c r="BP193" s="785">
        <f>BP190+BP191+BP192</f>
        <v>0</v>
      </c>
      <c r="BQ193" s="52"/>
      <c r="BR193" s="1444" t="s">
        <v>50</v>
      </c>
      <c r="BS193" s="1445"/>
      <c r="BT193" s="94">
        <v>58782.992200000001</v>
      </c>
      <c r="BU193" s="94">
        <v>0</v>
      </c>
      <c r="BV193" s="95">
        <v>0</v>
      </c>
      <c r="BX193" s="93" t="s">
        <v>50</v>
      </c>
      <c r="BY193" s="784">
        <f>BY190+BY191+BY192</f>
        <v>10811331.071374003</v>
      </c>
      <c r="BZ193" s="784">
        <f>BZ190+BZ191+BZ192</f>
        <v>0</v>
      </c>
      <c r="CA193" s="785">
        <f>CA190+CA191+CA192</f>
        <v>0</v>
      </c>
      <c r="CB193" s="52"/>
      <c r="CC193" s="1384" t="s">
        <v>50</v>
      </c>
      <c r="CD193" s="1385"/>
      <c r="CE193" s="90">
        <v>48576.499199999998</v>
      </c>
      <c r="CF193" s="90">
        <v>0</v>
      </c>
      <c r="CG193" s="91">
        <v>0</v>
      </c>
      <c r="CH193" s="52"/>
      <c r="CI193" s="93" t="s">
        <v>50</v>
      </c>
      <c r="CJ193" s="784">
        <f>CJ190+CJ191+CJ192</f>
        <v>8959318.7720640004</v>
      </c>
      <c r="CK193" s="784">
        <f>CK190+CK191+CK192</f>
        <v>0</v>
      </c>
      <c r="CL193" s="785">
        <f>CL190+CL191+CL192</f>
        <v>0</v>
      </c>
      <c r="CN193" s="1384" t="s">
        <v>50</v>
      </c>
      <c r="CO193" s="1385"/>
      <c r="CP193" s="90">
        <f>SUM(CP190:CP192)</f>
        <v>47220</v>
      </c>
      <c r="CQ193" s="90">
        <f>SUM(CQ190:CQ192)</f>
        <v>0</v>
      </c>
      <c r="CR193" s="91">
        <f>SUM(CR190:CR192)</f>
        <v>0</v>
      </c>
      <c r="CT193" s="93" t="s">
        <v>50</v>
      </c>
      <c r="CU193" s="784">
        <f>CU190+CU191+CU192</f>
        <v>8927341.7600000016</v>
      </c>
      <c r="CV193" s="784">
        <f>CV190+CV191+CV192</f>
        <v>0</v>
      </c>
      <c r="CW193" s="785">
        <f>CW190+CW191+CW192</f>
        <v>0</v>
      </c>
      <c r="CY193" s="82">
        <v>8959319</v>
      </c>
      <c r="CZ193" s="82">
        <v>0</v>
      </c>
      <c r="DA193" s="82">
        <v>0</v>
      </c>
      <c r="DC193" s="1384" t="s">
        <v>50</v>
      </c>
      <c r="DD193" s="1385"/>
      <c r="DE193" s="90">
        <f>SUM(DE190:DE192)</f>
        <v>46033.0026</v>
      </c>
      <c r="DF193" s="90">
        <f>SUM(DF190:DF192)</f>
        <v>0</v>
      </c>
      <c r="DG193" s="91">
        <f>SUM(DG190:DG192)</f>
        <v>0</v>
      </c>
      <c r="DI193" s="93" t="s">
        <v>50</v>
      </c>
      <c r="DJ193" s="784">
        <f>DJ190+DJ191+DJ192</f>
        <v>8737896.6295420006</v>
      </c>
      <c r="DK193" s="784">
        <f>DK190+DK191+DK192</f>
        <v>0</v>
      </c>
      <c r="DL193" s="785">
        <f>DL190+DL191+DL192</f>
        <v>0</v>
      </c>
      <c r="DN193" s="1384" t="s">
        <v>50</v>
      </c>
      <c r="DO193" s="1385"/>
      <c r="DP193" s="90">
        <v>49355.994500000001</v>
      </c>
      <c r="DQ193" s="90">
        <v>0</v>
      </c>
      <c r="DR193" s="91">
        <v>0</v>
      </c>
      <c r="DT193" s="93" t="s">
        <v>50</v>
      </c>
      <c r="DU193" s="784">
        <f>DU190+DU191+DU192</f>
        <v>9362306.0448150001</v>
      </c>
      <c r="DV193" s="784">
        <f>DV190+DV191+DV192</f>
        <v>0</v>
      </c>
      <c r="DW193" s="785">
        <f>DW190+DW191+DW192</f>
        <v>0</v>
      </c>
      <c r="DY193" s="1384" t="s">
        <v>50</v>
      </c>
      <c r="DZ193" s="1385"/>
      <c r="EA193" s="90">
        <f>SUM(EA190:EA192)</f>
        <v>52288.507100000003</v>
      </c>
      <c r="EB193" s="90">
        <f>SUM(EB190:EB192)</f>
        <v>0</v>
      </c>
      <c r="EC193" s="91">
        <f>SUM(EC190:EC192)</f>
        <v>0</v>
      </c>
      <c r="EE193" s="93" t="s">
        <v>50</v>
      </c>
      <c r="EF193" s="784">
        <f>EF190+EF191+EF192</f>
        <v>9901643.5160570014</v>
      </c>
      <c r="EG193" s="784">
        <f>EG190+EG191+EG192</f>
        <v>0</v>
      </c>
      <c r="EH193" s="785">
        <f>EH190+EH191+EH192</f>
        <v>0</v>
      </c>
    </row>
    <row r="194" spans="1:138" ht="15" customHeight="1" thickBot="1" x14ac:dyDescent="0.35">
      <c r="A194" s="1434"/>
      <c r="C194" s="89"/>
      <c r="D194" s="96"/>
      <c r="E194" s="97"/>
      <c r="F194" s="98" t="s">
        <v>80</v>
      </c>
      <c r="G194" s="98"/>
      <c r="H194" s="99">
        <f>SUM(F193:H193)</f>
        <v>92406.954800000007</v>
      </c>
      <c r="I194" s="100"/>
      <c r="J194" s="793"/>
      <c r="K194" s="794" t="s">
        <v>81</v>
      </c>
      <c r="L194" s="786"/>
      <c r="M194" s="787">
        <f>SUM(K193:M193)</f>
        <v>16415339.434116</v>
      </c>
      <c r="N194" s="89"/>
      <c r="O194" s="96"/>
      <c r="P194" s="97"/>
      <c r="Q194" s="98" t="s">
        <v>80</v>
      </c>
      <c r="R194" s="98"/>
      <c r="S194" s="99">
        <f>SUM(Q193:S193)</f>
        <v>84562.501499999998</v>
      </c>
      <c r="T194" s="100"/>
      <c r="U194" s="793"/>
      <c r="V194" s="794" t="s">
        <v>81</v>
      </c>
      <c r="W194" s="786"/>
      <c r="X194" s="787">
        <f>SUM(V193:X193)</f>
        <v>15278867.935505001</v>
      </c>
      <c r="Y194" s="101"/>
      <c r="Z194" s="96"/>
      <c r="AA194" s="97"/>
      <c r="AB194" s="98" t="s">
        <v>80</v>
      </c>
      <c r="AC194" s="98"/>
      <c r="AD194" s="99">
        <v>77971.490699999995</v>
      </c>
      <c r="AE194" s="101"/>
      <c r="AF194" s="793"/>
      <c r="AG194" s="794" t="s">
        <v>81</v>
      </c>
      <c r="AH194" s="786"/>
      <c r="AI194" s="787">
        <f>SUM(AG193:AI193)</f>
        <v>14360539.645869002</v>
      </c>
      <c r="AK194" s="96"/>
      <c r="AL194" s="97"/>
      <c r="AM194" s="98" t="s">
        <v>80</v>
      </c>
      <c r="AN194" s="98"/>
      <c r="AO194" s="99">
        <f>SUM(AM193:AO193)</f>
        <v>77001</v>
      </c>
      <c r="AQ194" s="793"/>
      <c r="AR194" s="794" t="s">
        <v>81</v>
      </c>
      <c r="AS194" s="786"/>
      <c r="AT194" s="787">
        <f>SUM(AR193:AT193)</f>
        <v>14108590.430000002</v>
      </c>
      <c r="AV194" s="96"/>
      <c r="AW194" s="97"/>
      <c r="AX194" s="98" t="s">
        <v>80</v>
      </c>
      <c r="AY194" s="98"/>
      <c r="AZ194" s="99">
        <f>SUM(AX190:AZ192)</f>
        <v>71193.5101</v>
      </c>
      <c r="BB194" s="793"/>
      <c r="BC194" s="794" t="s">
        <v>81</v>
      </c>
      <c r="BD194" s="786"/>
      <c r="BE194" s="787">
        <f>SUM(BC193:BE193)</f>
        <v>13222573.807067001</v>
      </c>
      <c r="BG194" s="96"/>
      <c r="BH194" s="97"/>
      <c r="BI194" s="98" t="s">
        <v>80</v>
      </c>
      <c r="BJ194" s="98"/>
      <c r="BK194" s="99">
        <f>SUM(BI190:BK192)</f>
        <v>65841.004300000001</v>
      </c>
      <c r="BL194" s="52"/>
      <c r="BM194" s="793"/>
      <c r="BN194" s="794" t="s">
        <v>81</v>
      </c>
      <c r="BO194" s="786"/>
      <c r="BP194" s="787">
        <f>SUM(BN193:BP193)</f>
        <v>12082945.360780999</v>
      </c>
      <c r="BQ194" s="52"/>
      <c r="BR194" s="102"/>
      <c r="BS194" s="103"/>
      <c r="BT194" s="104" t="s">
        <v>80</v>
      </c>
      <c r="BU194" s="104"/>
      <c r="BV194" s="105">
        <v>58782.992200000001</v>
      </c>
      <c r="BX194" s="793"/>
      <c r="BY194" s="794" t="s">
        <v>81</v>
      </c>
      <c r="BZ194" s="786"/>
      <c r="CA194" s="787">
        <f>SUM(BY193:CA193)</f>
        <v>10811331.071374003</v>
      </c>
      <c r="CB194" s="52"/>
      <c r="CC194" s="96"/>
      <c r="CD194" s="97"/>
      <c r="CE194" s="98" t="s">
        <v>80</v>
      </c>
      <c r="CF194" s="98"/>
      <c r="CG194" s="99">
        <v>48576.499199999998</v>
      </c>
      <c r="CH194" s="52"/>
      <c r="CI194" s="793"/>
      <c r="CJ194" s="794" t="s">
        <v>81</v>
      </c>
      <c r="CK194" s="786"/>
      <c r="CL194" s="787">
        <f>SUM(CJ193:CL193)</f>
        <v>8959318.7720640004</v>
      </c>
      <c r="CN194" s="96"/>
      <c r="CO194" s="97"/>
      <c r="CP194" s="98" t="s">
        <v>80</v>
      </c>
      <c r="CQ194" s="98"/>
      <c r="CR194" s="99">
        <f>SUM(CP193:CR193)</f>
        <v>47220</v>
      </c>
      <c r="CT194" s="793"/>
      <c r="CU194" s="794" t="s">
        <v>81</v>
      </c>
      <c r="CV194" s="786"/>
      <c r="CW194" s="787">
        <f>SUM(CU193:CW193)</f>
        <v>8927341.7600000016</v>
      </c>
      <c r="CY194" s="82" t="s">
        <v>81</v>
      </c>
      <c r="CZ194" s="82"/>
      <c r="DA194" s="82">
        <v>8959319</v>
      </c>
      <c r="DC194" s="96"/>
      <c r="DD194" s="97"/>
      <c r="DE194" s="98" t="s">
        <v>80</v>
      </c>
      <c r="DF194" s="98"/>
      <c r="DG194" s="99">
        <f>SUM(DE193:DG193)</f>
        <v>46033.0026</v>
      </c>
      <c r="DI194" s="793"/>
      <c r="DJ194" s="794" t="s">
        <v>81</v>
      </c>
      <c r="DK194" s="786"/>
      <c r="DL194" s="787">
        <f>SUM(DJ193:DL193)</f>
        <v>8737896.6295420006</v>
      </c>
      <c r="DN194" s="96"/>
      <c r="DO194" s="97"/>
      <c r="DP194" s="98" t="s">
        <v>80</v>
      </c>
      <c r="DQ194" s="98"/>
      <c r="DR194" s="99">
        <v>49355.994500000001</v>
      </c>
      <c r="DT194" s="793"/>
      <c r="DU194" s="794" t="s">
        <v>81</v>
      </c>
      <c r="DV194" s="786"/>
      <c r="DW194" s="787">
        <f>SUM(DU193:DW193)</f>
        <v>9362306.0448150001</v>
      </c>
      <c r="DY194" s="96"/>
      <c r="DZ194" s="97"/>
      <c r="EA194" s="98" t="s">
        <v>80</v>
      </c>
      <c r="EB194" s="98"/>
      <c r="EC194" s="99">
        <f>SUM(EA193:EC193)</f>
        <v>52288.507100000003</v>
      </c>
      <c r="EE194" s="793"/>
      <c r="EF194" s="794" t="s">
        <v>81</v>
      </c>
      <c r="EG194" s="786"/>
      <c r="EH194" s="787">
        <f>SUM(EF193:EH193)</f>
        <v>9901643.5160570014</v>
      </c>
    </row>
    <row r="195" spans="1:138" ht="16.5" thickBot="1" x14ac:dyDescent="0.35">
      <c r="J195" s="106"/>
      <c r="K195" s="106"/>
      <c r="L195" s="106"/>
      <c r="M195" s="106"/>
      <c r="U195" s="106"/>
      <c r="V195" s="106"/>
      <c r="W195" s="106"/>
      <c r="X195" s="106"/>
      <c r="Y195" s="106"/>
      <c r="AE195" s="106"/>
      <c r="AF195" s="106"/>
      <c r="AG195" s="106"/>
      <c r="AH195" s="106"/>
      <c r="AI195" s="106"/>
      <c r="AQ195" s="106"/>
      <c r="AR195" s="106"/>
      <c r="AS195" s="106"/>
      <c r="AT195" s="106"/>
      <c r="BB195" s="106"/>
      <c r="BC195" s="106"/>
      <c r="BD195" s="106"/>
      <c r="BE195" s="106"/>
      <c r="BL195" s="52"/>
      <c r="BM195" s="106"/>
      <c r="BN195" s="106"/>
      <c r="BO195" s="106"/>
      <c r="BP195" s="106"/>
      <c r="BQ195" s="52"/>
      <c r="BX195" s="106"/>
      <c r="BY195" s="106"/>
      <c r="BZ195" s="106"/>
      <c r="CA195" s="106"/>
      <c r="CH195" s="52"/>
      <c r="CI195" s="106"/>
      <c r="CJ195" s="106"/>
      <c r="CK195" s="106"/>
      <c r="CL195" s="106"/>
      <c r="CT195" s="106"/>
      <c r="CU195" s="106"/>
      <c r="CV195" s="106"/>
      <c r="CW195" s="106"/>
      <c r="CY195" s="109"/>
      <c r="CZ195" s="109"/>
      <c r="DA195" s="109"/>
      <c r="DI195" s="106"/>
      <c r="DJ195" s="106"/>
      <c r="DK195" s="106"/>
      <c r="DL195" s="106"/>
      <c r="DT195" s="106"/>
      <c r="DU195" s="106"/>
      <c r="DV195" s="106"/>
      <c r="DW195" s="106"/>
      <c r="EE195" s="106"/>
      <c r="EF195" s="106"/>
      <c r="EG195" s="106"/>
      <c r="EH195" s="106"/>
    </row>
    <row r="196" spans="1:138" ht="15.75" customHeight="1" x14ac:dyDescent="0.3">
      <c r="A196" s="1432" t="s">
        <v>102</v>
      </c>
      <c r="C196" s="57"/>
      <c r="D196" s="110" t="s">
        <v>74</v>
      </c>
      <c r="E196" s="111"/>
      <c r="F196" s="1378" t="s">
        <v>75</v>
      </c>
      <c r="G196" s="1379"/>
      <c r="H196" s="1380"/>
      <c r="I196" s="60"/>
      <c r="J196" s="788"/>
      <c r="K196" s="1381" t="s">
        <v>75</v>
      </c>
      <c r="L196" s="1382"/>
      <c r="M196" s="1383"/>
      <c r="N196" s="57"/>
      <c r="O196" s="110" t="s">
        <v>74</v>
      </c>
      <c r="P196" s="111"/>
      <c r="Q196" s="1378" t="s">
        <v>75</v>
      </c>
      <c r="R196" s="1379"/>
      <c r="S196" s="1380"/>
      <c r="T196" s="60"/>
      <c r="U196" s="788"/>
      <c r="V196" s="1381" t="s">
        <v>75</v>
      </c>
      <c r="W196" s="1382"/>
      <c r="X196" s="1383"/>
      <c r="Y196" s="61"/>
      <c r="Z196" s="110" t="s">
        <v>74</v>
      </c>
      <c r="AA196" s="111"/>
      <c r="AB196" s="1378" t="s">
        <v>75</v>
      </c>
      <c r="AC196" s="1379"/>
      <c r="AD196" s="1380"/>
      <c r="AE196" s="61"/>
      <c r="AF196" s="788"/>
      <c r="AG196" s="1381" t="s">
        <v>75</v>
      </c>
      <c r="AH196" s="1382"/>
      <c r="AI196" s="1383"/>
      <c r="AK196" s="110" t="s">
        <v>74</v>
      </c>
      <c r="AL196" s="111"/>
      <c r="AM196" s="1378" t="s">
        <v>75</v>
      </c>
      <c r="AN196" s="1379"/>
      <c r="AO196" s="1380"/>
      <c r="AQ196" s="788"/>
      <c r="AR196" s="1381" t="s">
        <v>75</v>
      </c>
      <c r="AS196" s="1382"/>
      <c r="AT196" s="1383"/>
      <c r="AV196" s="110" t="s">
        <v>74</v>
      </c>
      <c r="AW196" s="111"/>
      <c r="AX196" s="1378" t="s">
        <v>75</v>
      </c>
      <c r="AY196" s="1379"/>
      <c r="AZ196" s="1380"/>
      <c r="BB196" s="788"/>
      <c r="BC196" s="1381" t="s">
        <v>75</v>
      </c>
      <c r="BD196" s="1382"/>
      <c r="BE196" s="1383"/>
      <c r="BG196" s="110" t="s">
        <v>74</v>
      </c>
      <c r="BH196" s="111"/>
      <c r="BI196" s="1378" t="s">
        <v>75</v>
      </c>
      <c r="BJ196" s="1379"/>
      <c r="BK196" s="1380"/>
      <c r="BL196" s="52"/>
      <c r="BM196" s="788"/>
      <c r="BN196" s="1381" t="s">
        <v>75</v>
      </c>
      <c r="BO196" s="1382"/>
      <c r="BP196" s="1383"/>
      <c r="BQ196" s="52"/>
      <c r="BR196" s="112" t="s">
        <v>74</v>
      </c>
      <c r="BS196" s="113"/>
      <c r="BT196" s="1441" t="s">
        <v>75</v>
      </c>
      <c r="BU196" s="1442"/>
      <c r="BV196" s="1443"/>
      <c r="BX196" s="788"/>
      <c r="BY196" s="1381" t="s">
        <v>75</v>
      </c>
      <c r="BZ196" s="1382"/>
      <c r="CA196" s="1383"/>
      <c r="CC196" s="110" t="s">
        <v>74</v>
      </c>
      <c r="CD196" s="111"/>
      <c r="CE196" s="1378" t="s">
        <v>75</v>
      </c>
      <c r="CF196" s="1379"/>
      <c r="CG196" s="1380"/>
      <c r="CH196" s="52"/>
      <c r="CI196" s="788"/>
      <c r="CJ196" s="1381" t="s">
        <v>75</v>
      </c>
      <c r="CK196" s="1382"/>
      <c r="CL196" s="1383"/>
      <c r="CN196" s="110" t="s">
        <v>74</v>
      </c>
      <c r="CO196" s="111"/>
      <c r="CP196" s="1378" t="s">
        <v>75</v>
      </c>
      <c r="CQ196" s="1379"/>
      <c r="CR196" s="1380"/>
      <c r="CT196" s="788"/>
      <c r="CU196" s="1381" t="s">
        <v>75</v>
      </c>
      <c r="CV196" s="1382"/>
      <c r="CW196" s="1383"/>
      <c r="CY196" s="82" t="s">
        <v>75</v>
      </c>
      <c r="CZ196" s="82"/>
      <c r="DA196" s="82"/>
      <c r="DC196" s="110" t="s">
        <v>74</v>
      </c>
      <c r="DD196" s="111"/>
      <c r="DE196" s="1378" t="s">
        <v>75</v>
      </c>
      <c r="DF196" s="1379"/>
      <c r="DG196" s="1380"/>
      <c r="DI196" s="788"/>
      <c r="DJ196" s="1381" t="s">
        <v>75</v>
      </c>
      <c r="DK196" s="1382"/>
      <c r="DL196" s="1383"/>
      <c r="DN196" s="110" t="s">
        <v>74</v>
      </c>
      <c r="DO196" s="111"/>
      <c r="DP196" s="1378" t="s">
        <v>75</v>
      </c>
      <c r="DQ196" s="1379"/>
      <c r="DR196" s="1380"/>
      <c r="DT196" s="788"/>
      <c r="DU196" s="1381" t="s">
        <v>75</v>
      </c>
      <c r="DV196" s="1382"/>
      <c r="DW196" s="1383"/>
      <c r="DY196" s="110" t="s">
        <v>74</v>
      </c>
      <c r="DZ196" s="111"/>
      <c r="EA196" s="1378" t="s">
        <v>75</v>
      </c>
      <c r="EB196" s="1379"/>
      <c r="EC196" s="1380"/>
      <c r="EE196" s="788"/>
      <c r="EF196" s="1381" t="s">
        <v>75</v>
      </c>
      <c r="EG196" s="1382"/>
      <c r="EH196" s="1383"/>
    </row>
    <row r="197" spans="1:138" x14ac:dyDescent="0.3">
      <c r="A197" s="1433"/>
      <c r="C197" s="64"/>
      <c r="D197" s="114" t="s">
        <v>74</v>
      </c>
      <c r="E197" s="115"/>
      <c r="F197" s="118" t="s">
        <v>76</v>
      </c>
      <c r="G197" s="119" t="s">
        <v>77</v>
      </c>
      <c r="H197" s="120" t="s">
        <v>78</v>
      </c>
      <c r="I197" s="61"/>
      <c r="J197" s="789" t="s">
        <v>74</v>
      </c>
      <c r="K197" s="790" t="s">
        <v>76</v>
      </c>
      <c r="L197" s="791" t="s">
        <v>77</v>
      </c>
      <c r="M197" s="792" t="s">
        <v>78</v>
      </c>
      <c r="N197" s="64"/>
      <c r="O197" s="114" t="s">
        <v>74</v>
      </c>
      <c r="P197" s="115"/>
      <c r="Q197" s="118" t="s">
        <v>76</v>
      </c>
      <c r="R197" s="119" t="s">
        <v>77</v>
      </c>
      <c r="S197" s="120" t="s">
        <v>78</v>
      </c>
      <c r="T197" s="61"/>
      <c r="U197" s="789" t="s">
        <v>74</v>
      </c>
      <c r="V197" s="790" t="s">
        <v>76</v>
      </c>
      <c r="W197" s="791" t="s">
        <v>77</v>
      </c>
      <c r="X197" s="792" t="s">
        <v>78</v>
      </c>
      <c r="Y197" s="61"/>
      <c r="Z197" s="114" t="s">
        <v>74</v>
      </c>
      <c r="AA197" s="115"/>
      <c r="AB197" s="118" t="s">
        <v>76</v>
      </c>
      <c r="AC197" s="119" t="s">
        <v>77</v>
      </c>
      <c r="AD197" s="120" t="s">
        <v>78</v>
      </c>
      <c r="AE197" s="61"/>
      <c r="AF197" s="789" t="s">
        <v>74</v>
      </c>
      <c r="AG197" s="790" t="s">
        <v>76</v>
      </c>
      <c r="AH197" s="791" t="s">
        <v>77</v>
      </c>
      <c r="AI197" s="792" t="s">
        <v>78</v>
      </c>
      <c r="AK197" s="114" t="s">
        <v>74</v>
      </c>
      <c r="AL197" s="115"/>
      <c r="AM197" s="118" t="s">
        <v>76</v>
      </c>
      <c r="AN197" s="119" t="s">
        <v>77</v>
      </c>
      <c r="AO197" s="120" t="s">
        <v>78</v>
      </c>
      <c r="AQ197" s="789" t="s">
        <v>74</v>
      </c>
      <c r="AR197" s="790" t="s">
        <v>76</v>
      </c>
      <c r="AS197" s="791" t="s">
        <v>77</v>
      </c>
      <c r="AT197" s="792" t="s">
        <v>78</v>
      </c>
      <c r="AV197" s="114" t="s">
        <v>74</v>
      </c>
      <c r="AW197" s="115"/>
      <c r="AX197" s="118" t="s">
        <v>76</v>
      </c>
      <c r="AY197" s="119" t="s">
        <v>77</v>
      </c>
      <c r="AZ197" s="120" t="s">
        <v>78</v>
      </c>
      <c r="BB197" s="789" t="s">
        <v>74</v>
      </c>
      <c r="BC197" s="790" t="s">
        <v>76</v>
      </c>
      <c r="BD197" s="791" t="s">
        <v>77</v>
      </c>
      <c r="BE197" s="792" t="s">
        <v>78</v>
      </c>
      <c r="BG197" s="114" t="s">
        <v>74</v>
      </c>
      <c r="BH197" s="115"/>
      <c r="BI197" s="118" t="s">
        <v>76</v>
      </c>
      <c r="BJ197" s="119" t="s">
        <v>77</v>
      </c>
      <c r="BK197" s="120" t="s">
        <v>78</v>
      </c>
      <c r="BL197" s="52"/>
      <c r="BM197" s="789" t="s">
        <v>74</v>
      </c>
      <c r="BN197" s="790" t="s">
        <v>76</v>
      </c>
      <c r="BO197" s="791" t="s">
        <v>77</v>
      </c>
      <c r="BP197" s="792" t="s">
        <v>78</v>
      </c>
      <c r="BQ197" s="52"/>
      <c r="BR197" s="116" t="s">
        <v>74</v>
      </c>
      <c r="BS197" s="117"/>
      <c r="BT197" s="121" t="s">
        <v>76</v>
      </c>
      <c r="BU197" s="122" t="s">
        <v>77</v>
      </c>
      <c r="BV197" s="123" t="s">
        <v>78</v>
      </c>
      <c r="BX197" s="789" t="s">
        <v>74</v>
      </c>
      <c r="BY197" s="790" t="s">
        <v>76</v>
      </c>
      <c r="BZ197" s="791" t="s">
        <v>77</v>
      </c>
      <c r="CA197" s="792" t="s">
        <v>78</v>
      </c>
      <c r="CC197" s="114" t="s">
        <v>74</v>
      </c>
      <c r="CD197" s="115"/>
      <c r="CE197" s="118" t="s">
        <v>76</v>
      </c>
      <c r="CF197" s="119" t="s">
        <v>77</v>
      </c>
      <c r="CG197" s="120" t="s">
        <v>78</v>
      </c>
      <c r="CH197" s="52"/>
      <c r="CI197" s="789" t="s">
        <v>74</v>
      </c>
      <c r="CJ197" s="790" t="s">
        <v>76</v>
      </c>
      <c r="CK197" s="791" t="s">
        <v>77</v>
      </c>
      <c r="CL197" s="792" t="s">
        <v>78</v>
      </c>
      <c r="CN197" s="114" t="s">
        <v>74</v>
      </c>
      <c r="CO197" s="115"/>
      <c r="CP197" s="118" t="s">
        <v>76</v>
      </c>
      <c r="CQ197" s="119" t="s">
        <v>77</v>
      </c>
      <c r="CR197" s="120" t="s">
        <v>78</v>
      </c>
      <c r="CT197" s="789" t="s">
        <v>74</v>
      </c>
      <c r="CU197" s="790" t="s">
        <v>76</v>
      </c>
      <c r="CV197" s="791" t="s">
        <v>77</v>
      </c>
      <c r="CW197" s="792" t="s">
        <v>78</v>
      </c>
      <c r="CY197" s="82" t="s">
        <v>76</v>
      </c>
      <c r="CZ197" s="82" t="s">
        <v>77</v>
      </c>
      <c r="DA197" s="82" t="s">
        <v>78</v>
      </c>
      <c r="DC197" s="114" t="s">
        <v>74</v>
      </c>
      <c r="DD197" s="115"/>
      <c r="DE197" s="118" t="s">
        <v>76</v>
      </c>
      <c r="DF197" s="119" t="s">
        <v>77</v>
      </c>
      <c r="DG197" s="120" t="s">
        <v>78</v>
      </c>
      <c r="DI197" s="789" t="s">
        <v>74</v>
      </c>
      <c r="DJ197" s="790" t="s">
        <v>76</v>
      </c>
      <c r="DK197" s="791" t="s">
        <v>77</v>
      </c>
      <c r="DL197" s="792" t="s">
        <v>78</v>
      </c>
      <c r="DN197" s="114" t="s">
        <v>74</v>
      </c>
      <c r="DO197" s="115"/>
      <c r="DP197" s="118" t="s">
        <v>76</v>
      </c>
      <c r="DQ197" s="119" t="s">
        <v>77</v>
      </c>
      <c r="DR197" s="120" t="s">
        <v>78</v>
      </c>
      <c r="DT197" s="789" t="s">
        <v>74</v>
      </c>
      <c r="DU197" s="790" t="s">
        <v>76</v>
      </c>
      <c r="DV197" s="791" t="s">
        <v>77</v>
      </c>
      <c r="DW197" s="792" t="s">
        <v>78</v>
      </c>
      <c r="DY197" s="114" t="s">
        <v>74</v>
      </c>
      <c r="DZ197" s="115"/>
      <c r="EA197" s="118" t="s">
        <v>76</v>
      </c>
      <c r="EB197" s="119" t="s">
        <v>77</v>
      </c>
      <c r="EC197" s="120" t="s">
        <v>78</v>
      </c>
      <c r="EE197" s="789" t="s">
        <v>74</v>
      </c>
      <c r="EF197" s="790" t="s">
        <v>76</v>
      </c>
      <c r="EG197" s="791" t="s">
        <v>77</v>
      </c>
      <c r="EH197" s="792" t="s">
        <v>78</v>
      </c>
    </row>
    <row r="198" spans="1:138" x14ac:dyDescent="0.3">
      <c r="A198" s="1433"/>
      <c r="C198" s="75"/>
      <c r="D198" s="124">
        <v>1</v>
      </c>
      <c r="E198" s="87" t="s">
        <v>79</v>
      </c>
      <c r="F198" s="220">
        <v>18514.099999999999</v>
      </c>
      <c r="G198" s="220">
        <v>0</v>
      </c>
      <c r="H198" s="221">
        <v>0</v>
      </c>
      <c r="I198" s="80"/>
      <c r="J198" s="81">
        <v>1</v>
      </c>
      <c r="K198" s="784">
        <f>(F198*'8-Matrices'!$D$8)+('6a-EOCSCH_WtCalc'!F198*'8-Matrices'!$F$12)</f>
        <v>2845061.747</v>
      </c>
      <c r="L198" s="784">
        <f>(G198*'8-Matrices'!$E$8)+('6a-EOCSCH_WtCalc'!G198*'8-Matrices'!$F$12)</f>
        <v>0</v>
      </c>
      <c r="M198" s="785">
        <f>(H198*'8-Matrices'!$F$8)+('6a-EOCSCH_WtCalc'!H198*'8-Matrices'!$F$12)</f>
        <v>0</v>
      </c>
      <c r="N198" s="75"/>
      <c r="O198" s="124">
        <v>1</v>
      </c>
      <c r="P198" s="87" t="s">
        <v>79</v>
      </c>
      <c r="Q198" s="78">
        <v>17100.990099999999</v>
      </c>
      <c r="R198" s="78">
        <v>0</v>
      </c>
      <c r="S198" s="79">
        <v>0</v>
      </c>
      <c r="T198" s="80"/>
      <c r="U198" s="81">
        <v>1</v>
      </c>
      <c r="V198" s="784">
        <f>(Q198*'8-Matrices'!$D$8)+('6a-EOCSCH_WtCalc'!Q198*'8-Matrices'!$F$12)</f>
        <v>2627909.1486669998</v>
      </c>
      <c r="W198" s="784">
        <f>(R198*'8-Matrices'!$E$8)+('6a-EOCSCH_WtCalc'!R198*'8-Matrices'!$F$12)</f>
        <v>0</v>
      </c>
      <c r="X198" s="785">
        <f>(S198*'8-Matrices'!$F$8)+('6a-EOCSCH_WtCalc'!S198*'8-Matrices'!$F$12)</f>
        <v>0</v>
      </c>
      <c r="Y198" s="83"/>
      <c r="Z198" s="124">
        <v>1</v>
      </c>
      <c r="AA198" s="87" t="s">
        <v>79</v>
      </c>
      <c r="AB198" s="78">
        <v>18027.002</v>
      </c>
      <c r="AC198" s="78">
        <v>0</v>
      </c>
      <c r="AD198" s="79">
        <v>0</v>
      </c>
      <c r="AE198" s="83"/>
      <c r="AF198" s="81">
        <v>1</v>
      </c>
      <c r="AG198" s="784">
        <f>(AB198*'8-Matrices'!$D$8)+('6a-EOCSCH_WtCalc'!AB198*'8-Matrices'!$F$12)</f>
        <v>2770209.3973400001</v>
      </c>
      <c r="AH198" s="784">
        <f>(AC198*'8-Matrices'!$E$8)+('6a-EOCSCH_WtCalc'!AC198*'8-Matrices'!$F$12)</f>
        <v>0</v>
      </c>
      <c r="AI198" s="785">
        <f>(AD198*'8-Matrices'!$F$8)+('6a-EOCSCH_WtCalc'!AD198*'8-Matrices'!$F$12)</f>
        <v>0</v>
      </c>
      <c r="AK198" s="124">
        <v>1</v>
      </c>
      <c r="AL198" s="87" t="s">
        <v>79</v>
      </c>
      <c r="AM198" s="78">
        <v>20117</v>
      </c>
      <c r="AN198" s="78">
        <v>0</v>
      </c>
      <c r="AO198" s="79">
        <v>0</v>
      </c>
      <c r="AQ198" s="81">
        <v>1</v>
      </c>
      <c r="AR198" s="784">
        <f>(AM198*'8-Matrices'!$D$8)+('6a-EOCSCH_WtCalc'!AM198*'8-Matrices'!$F$12)</f>
        <v>3091379.39</v>
      </c>
      <c r="AS198" s="784">
        <f>(AN198*'8-Matrices'!$E$8)+('6a-EOCSCH_WtCalc'!AN198*'8-Matrices'!$F$12)</f>
        <v>0</v>
      </c>
      <c r="AT198" s="785">
        <f>(AO198*'8-Matrices'!$F$8)+('6a-EOCSCH_WtCalc'!AO198*'8-Matrices'!$F$12)</f>
        <v>0</v>
      </c>
      <c r="AV198" s="124">
        <v>1</v>
      </c>
      <c r="AW198" s="87" t="s">
        <v>79</v>
      </c>
      <c r="AX198" s="78">
        <v>19601</v>
      </c>
      <c r="AY198" s="78"/>
      <c r="AZ198" s="78">
        <v>0</v>
      </c>
      <c r="BB198" s="81">
        <v>1</v>
      </c>
      <c r="BC198" s="784">
        <f>(AX198*'8-Matrices'!$D$8)+('6a-EOCSCH_WtCalc'!AX198*'8-Matrices'!$F$12)</f>
        <v>3012085.67</v>
      </c>
      <c r="BD198" s="784">
        <f>(AY198*'8-Matrices'!$E$8)+('6a-EOCSCH_WtCalc'!AY198*'8-Matrices'!$F$12)</f>
        <v>0</v>
      </c>
      <c r="BE198" s="785">
        <f>(AZ198*'8-Matrices'!$F$8)+('6a-EOCSCH_WtCalc'!AZ198*'8-Matrices'!$F$12)</f>
        <v>0</v>
      </c>
      <c r="BG198" s="124">
        <v>1</v>
      </c>
      <c r="BH198" s="87" t="s">
        <v>79</v>
      </c>
      <c r="BI198" s="78">
        <v>17382</v>
      </c>
      <c r="BJ198" s="78"/>
      <c r="BK198" s="78">
        <v>0</v>
      </c>
      <c r="BL198" s="52"/>
      <c r="BM198" s="81">
        <v>1</v>
      </c>
      <c r="BN198" s="784">
        <f>(BI198*'8-Matrices'!$D$8)+('6a-EOCSCH_WtCalc'!BI198*'8-Matrices'!$F$12)</f>
        <v>2671091.94</v>
      </c>
      <c r="BO198" s="784">
        <f>(BJ198*'8-Matrices'!$E$8)+('6a-EOCSCH_WtCalc'!BJ198*'8-Matrices'!$F$12)</f>
        <v>0</v>
      </c>
      <c r="BP198" s="785">
        <f>(BK198*'8-Matrices'!$F$8)+('6a-EOCSCH_WtCalc'!BK198*'8-Matrices'!$F$12)</f>
        <v>0</v>
      </c>
      <c r="BQ198" s="52"/>
      <c r="BR198" s="125">
        <v>1</v>
      </c>
      <c r="BS198" s="88" t="s">
        <v>79</v>
      </c>
      <c r="BT198" s="86">
        <v>17529</v>
      </c>
      <c r="BU198" s="86"/>
      <c r="BV198" s="86">
        <v>0</v>
      </c>
      <c r="BX198" s="81">
        <v>1</v>
      </c>
      <c r="BY198" s="784">
        <f>(BT198*'8-Matrices'!$D$8)+('6a-EOCSCH_WtCalc'!BT198*'8-Matrices'!$F$12)</f>
        <v>2693681.4299999997</v>
      </c>
      <c r="BZ198" s="784">
        <f>(BU198*'8-Matrices'!$E$8)+('6a-EOCSCH_WtCalc'!BU198*'8-Matrices'!$F$12)</f>
        <v>0</v>
      </c>
      <c r="CA198" s="785">
        <f>(BV198*'8-Matrices'!$F$8)+('6a-EOCSCH_WtCalc'!BV198*'8-Matrices'!$F$12)</f>
        <v>0</v>
      </c>
      <c r="CC198" s="124">
        <v>1</v>
      </c>
      <c r="CD198" s="87" t="s">
        <v>79</v>
      </c>
      <c r="CE198" s="78">
        <v>13384</v>
      </c>
      <c r="CF198" s="78"/>
      <c r="CG198" s="78">
        <v>0</v>
      </c>
      <c r="CH198" s="52"/>
      <c r="CI198" s="81">
        <v>1</v>
      </c>
      <c r="CJ198" s="784">
        <f>(CE198*'8-Matrices'!$D$8)+('6a-EOCSCH_WtCalc'!CE198*'8-Matrices'!$F$12)</f>
        <v>2056719.28</v>
      </c>
      <c r="CK198" s="784">
        <f>(CF198*'8-Matrices'!$E$8)+('6a-EOCSCH_WtCalc'!CF198*'8-Matrices'!$F$12)</f>
        <v>0</v>
      </c>
      <c r="CL198" s="785">
        <f>(CG198*'8-Matrices'!$F$8)+('6a-EOCSCH_WtCalc'!CG198*'8-Matrices'!$F$12)</f>
        <v>0</v>
      </c>
      <c r="CN198" s="124">
        <v>1</v>
      </c>
      <c r="CO198" s="87" t="s">
        <v>79</v>
      </c>
      <c r="CP198" s="78">
        <v>13282</v>
      </c>
      <c r="CQ198" s="78">
        <v>0</v>
      </c>
      <c r="CR198" s="78">
        <v>0</v>
      </c>
      <c r="CT198" s="81">
        <v>1</v>
      </c>
      <c r="CU198" s="784">
        <f>(CP198*'8-Matrices'!$D$8)+('6a-EOCSCH_WtCalc'!CP198*'8-Matrices'!$F$12)</f>
        <v>2041044.9400000002</v>
      </c>
      <c r="CV198" s="784">
        <f>(CQ198*'8-Matrices'!$E$8)+('6a-EOCSCH_WtCalc'!CQ198*'8-Matrices'!$F$12)</f>
        <v>0</v>
      </c>
      <c r="CW198" s="785">
        <f>(CR198*'8-Matrices'!$F$8)+('6a-EOCSCH_WtCalc'!CR198*'8-Matrices'!$F$12)</f>
        <v>0</v>
      </c>
      <c r="CY198" s="82">
        <v>2056719</v>
      </c>
      <c r="CZ198" s="82">
        <v>0</v>
      </c>
      <c r="DA198" s="82">
        <v>0</v>
      </c>
      <c r="DC198" s="124">
        <v>1</v>
      </c>
      <c r="DD198" s="87" t="s">
        <v>79</v>
      </c>
      <c r="DE198" s="78">
        <v>13296</v>
      </c>
      <c r="DF198" s="78">
        <v>0</v>
      </c>
      <c r="DG198" s="78">
        <v>0</v>
      </c>
      <c r="DI198" s="81">
        <v>1</v>
      </c>
      <c r="DJ198" s="784">
        <f>(DE198*'8-Matrices'!$D$8)+('6a-EOCSCH_WtCalc'!DE198*'8-Matrices'!$F$12)</f>
        <v>2043196.32</v>
      </c>
      <c r="DK198" s="784">
        <f>(DF198*'8-Matrices'!$E$8)+('6a-EOCSCH_WtCalc'!DF198*'8-Matrices'!$F$12)</f>
        <v>0</v>
      </c>
      <c r="DL198" s="785">
        <f>(DG198*'8-Matrices'!$F$8)+('6a-EOCSCH_WtCalc'!DG198*'8-Matrices'!$F$12)</f>
        <v>0</v>
      </c>
      <c r="DN198" s="124">
        <v>1</v>
      </c>
      <c r="DO198" s="87" t="s">
        <v>79</v>
      </c>
      <c r="DP198" s="78">
        <v>11282</v>
      </c>
      <c r="DQ198" s="78">
        <v>0</v>
      </c>
      <c r="DR198" s="78">
        <v>0</v>
      </c>
      <c r="DT198" s="81">
        <v>1</v>
      </c>
      <c r="DU198" s="784">
        <f>(DP198*'8-Matrices'!$D$8)+('6a-EOCSCH_WtCalc'!DP198*'8-Matrices'!$F$12)</f>
        <v>1733704.9400000002</v>
      </c>
      <c r="DV198" s="784">
        <f>(DQ198*'8-Matrices'!$E$8)+('6a-EOCSCH_WtCalc'!DQ198*'8-Matrices'!$F$12)</f>
        <v>0</v>
      </c>
      <c r="DW198" s="785">
        <f>(DR198*'8-Matrices'!$F$8)+('6a-EOCSCH_WtCalc'!DR198*'8-Matrices'!$F$12)</f>
        <v>0</v>
      </c>
      <c r="DY198" s="124">
        <v>1</v>
      </c>
      <c r="DZ198" s="87" t="s">
        <v>79</v>
      </c>
      <c r="EA198" s="78">
        <f>'7a-EOCSCH_RawData'!$E$74</f>
        <v>12530</v>
      </c>
      <c r="EB198" s="78">
        <f>'7a-EOCSCH_RawData'!$F$74</f>
        <v>0</v>
      </c>
      <c r="EC198" s="78">
        <f>'7a-EOCSCH_RawData'!$G$74</f>
        <v>0</v>
      </c>
      <c r="EE198" s="81">
        <v>1</v>
      </c>
      <c r="EF198" s="784">
        <f>(EA198*'8-Matrices'!$D$8)+('6a-EOCSCH_WtCalc'!EA198*'8-Matrices'!$F$12)</f>
        <v>1925485.0999999999</v>
      </c>
      <c r="EG198" s="784">
        <f>(EB198*'8-Matrices'!$E$8)+('6a-EOCSCH_WtCalc'!EB198*'8-Matrices'!$F$12)</f>
        <v>0</v>
      </c>
      <c r="EH198" s="785">
        <f>(EC198*'8-Matrices'!$F$8)+('6a-EOCSCH_WtCalc'!EC198*'8-Matrices'!$F$12)</f>
        <v>0</v>
      </c>
    </row>
    <row r="199" spans="1:138" x14ac:dyDescent="0.3">
      <c r="A199" s="1433"/>
      <c r="C199" s="75"/>
      <c r="D199" s="124">
        <v>2</v>
      </c>
      <c r="E199" s="87" t="s">
        <v>79</v>
      </c>
      <c r="F199" s="220">
        <v>5007</v>
      </c>
      <c r="G199" s="220">
        <v>0</v>
      </c>
      <c r="H199" s="221">
        <v>0</v>
      </c>
      <c r="I199" s="80"/>
      <c r="J199" s="81">
        <v>2</v>
      </c>
      <c r="K199" s="784">
        <f>(F199*'8-Matrices'!$D$9)+('6a-EOCSCH_WtCalc'!F199*'8-Matrices'!$F$12)</f>
        <v>1099186.71</v>
      </c>
      <c r="L199" s="784">
        <f>(G199*'8-Matrices'!$E$9)+('6a-EOCSCH_WtCalc'!G199*'8-Matrices'!$F$12)</f>
        <v>0</v>
      </c>
      <c r="M199" s="785">
        <f>(H199*'8-Matrices'!$F$9)+('6a-EOCSCH_WtCalc'!H199*'8-Matrices'!$F$12)</f>
        <v>0</v>
      </c>
      <c r="N199" s="75"/>
      <c r="O199" s="124">
        <v>2</v>
      </c>
      <c r="P199" s="87" t="s">
        <v>79</v>
      </c>
      <c r="Q199" s="78">
        <v>5951</v>
      </c>
      <c r="R199" s="78">
        <v>0</v>
      </c>
      <c r="S199" s="79">
        <v>0</v>
      </c>
      <c r="T199" s="80"/>
      <c r="U199" s="81">
        <v>2</v>
      </c>
      <c r="V199" s="784">
        <f>(Q199*'8-Matrices'!$D$9)+('6a-EOCSCH_WtCalc'!Q199*'8-Matrices'!$F$12)</f>
        <v>1306423.03</v>
      </c>
      <c r="W199" s="784">
        <f>(R199*'8-Matrices'!$E$9)+('6a-EOCSCH_WtCalc'!R199*'8-Matrices'!$F$12)</f>
        <v>0</v>
      </c>
      <c r="X199" s="785">
        <f>(S199*'8-Matrices'!$F$9)+('6a-EOCSCH_WtCalc'!S199*'8-Matrices'!$F$12)</f>
        <v>0</v>
      </c>
      <c r="Y199" s="83"/>
      <c r="Z199" s="124">
        <v>2</v>
      </c>
      <c r="AA199" s="87" t="s">
        <v>79</v>
      </c>
      <c r="AB199" s="78">
        <v>6317</v>
      </c>
      <c r="AC199" s="78">
        <v>0</v>
      </c>
      <c r="AD199" s="79">
        <v>0</v>
      </c>
      <c r="AE199" s="83"/>
      <c r="AF199" s="81">
        <v>2</v>
      </c>
      <c r="AG199" s="784">
        <f>(AB199*'8-Matrices'!$D$9)+('6a-EOCSCH_WtCalc'!AB199*'8-Matrices'!$F$12)</f>
        <v>1386771.0099999998</v>
      </c>
      <c r="AH199" s="784">
        <f>(AC199*'8-Matrices'!$E$9)+('6a-EOCSCH_WtCalc'!AC199*'8-Matrices'!$F$12)</f>
        <v>0</v>
      </c>
      <c r="AI199" s="785">
        <f>(AD199*'8-Matrices'!$F$9)+('6a-EOCSCH_WtCalc'!AD199*'8-Matrices'!$F$12)</f>
        <v>0</v>
      </c>
      <c r="AK199" s="124">
        <v>2</v>
      </c>
      <c r="AL199" s="87" t="s">
        <v>79</v>
      </c>
      <c r="AM199" s="78">
        <v>6229</v>
      </c>
      <c r="AN199" s="78">
        <v>0</v>
      </c>
      <c r="AO199" s="79">
        <v>0</v>
      </c>
      <c r="AQ199" s="81">
        <v>2</v>
      </c>
      <c r="AR199" s="784">
        <f>(AM199*'8-Matrices'!$D$9)+('6a-EOCSCH_WtCalc'!AM199*'8-Matrices'!$F$12)</f>
        <v>1367452.3699999999</v>
      </c>
      <c r="AS199" s="784">
        <f>(AN199*'8-Matrices'!$E$9)+('6a-EOCSCH_WtCalc'!AN199*'8-Matrices'!$F$12)</f>
        <v>0</v>
      </c>
      <c r="AT199" s="785">
        <f>(AO199*'8-Matrices'!$F$9)+('6a-EOCSCH_WtCalc'!AO199*'8-Matrices'!$F$12)</f>
        <v>0</v>
      </c>
      <c r="AV199" s="124">
        <v>2</v>
      </c>
      <c r="AW199" s="87" t="s">
        <v>79</v>
      </c>
      <c r="AX199" s="78">
        <v>6359</v>
      </c>
      <c r="AY199" s="78"/>
      <c r="AZ199" s="78">
        <v>0</v>
      </c>
      <c r="BB199" s="81">
        <v>2</v>
      </c>
      <c r="BC199" s="784">
        <f>(AX199*'8-Matrices'!$D$9)+('6a-EOCSCH_WtCalc'!AX199*'8-Matrices'!$F$12)</f>
        <v>1395991.2699999998</v>
      </c>
      <c r="BD199" s="784">
        <f>(AY199*'8-Matrices'!$E$9)+('6a-EOCSCH_WtCalc'!AY199*'8-Matrices'!$F$12)</f>
        <v>0</v>
      </c>
      <c r="BE199" s="785">
        <f>(AZ199*'8-Matrices'!$F$9)+('6a-EOCSCH_WtCalc'!AZ199*'8-Matrices'!$F$12)</f>
        <v>0</v>
      </c>
      <c r="BG199" s="124">
        <v>2</v>
      </c>
      <c r="BH199" s="87" t="s">
        <v>79</v>
      </c>
      <c r="BI199" s="78">
        <v>5212</v>
      </c>
      <c r="BJ199" s="78"/>
      <c r="BK199" s="78">
        <v>0</v>
      </c>
      <c r="BL199" s="52"/>
      <c r="BM199" s="81">
        <v>2</v>
      </c>
      <c r="BN199" s="784">
        <f>(BI199*'8-Matrices'!$D$9)+('6a-EOCSCH_WtCalc'!BI199*'8-Matrices'!$F$12)</f>
        <v>1144190.3599999999</v>
      </c>
      <c r="BO199" s="784">
        <f>(BJ199*'8-Matrices'!$E$9)+('6a-EOCSCH_WtCalc'!BJ199*'8-Matrices'!$F$12)</f>
        <v>0</v>
      </c>
      <c r="BP199" s="785">
        <f>(BK199*'8-Matrices'!$F$9)+('6a-EOCSCH_WtCalc'!BK199*'8-Matrices'!$F$12)</f>
        <v>0</v>
      </c>
      <c r="BQ199" s="52"/>
      <c r="BR199" s="125">
        <v>2</v>
      </c>
      <c r="BS199" s="88" t="s">
        <v>79</v>
      </c>
      <c r="BT199" s="86">
        <v>4851</v>
      </c>
      <c r="BU199" s="86"/>
      <c r="BV199" s="86">
        <v>0</v>
      </c>
      <c r="BX199" s="81">
        <v>2</v>
      </c>
      <c r="BY199" s="784">
        <f>(BT199*'8-Matrices'!$D$9)+('6a-EOCSCH_WtCalc'!BT199*'8-Matrices'!$F$12)</f>
        <v>1064940.03</v>
      </c>
      <c r="BZ199" s="784">
        <f>(BU199*'8-Matrices'!$E$9)+('6a-EOCSCH_WtCalc'!BU199*'8-Matrices'!$F$12)</f>
        <v>0</v>
      </c>
      <c r="CA199" s="785">
        <f>(BV199*'8-Matrices'!$F$9)+('6a-EOCSCH_WtCalc'!BV199*'8-Matrices'!$F$12)</f>
        <v>0</v>
      </c>
      <c r="CC199" s="124">
        <v>2</v>
      </c>
      <c r="CD199" s="87" t="s">
        <v>79</v>
      </c>
      <c r="CE199" s="78">
        <v>3076</v>
      </c>
      <c r="CF199" s="78"/>
      <c r="CG199" s="78">
        <v>0</v>
      </c>
      <c r="CH199" s="52"/>
      <c r="CI199" s="81">
        <v>2</v>
      </c>
      <c r="CJ199" s="784">
        <f>(CE199*'8-Matrices'!$D$9)+('6a-EOCSCH_WtCalc'!CE199*'8-Matrices'!$F$12)</f>
        <v>675274.27999999991</v>
      </c>
      <c r="CK199" s="784">
        <f>(CF199*'8-Matrices'!$E$9)+('6a-EOCSCH_WtCalc'!CF199*'8-Matrices'!$F$12)</f>
        <v>0</v>
      </c>
      <c r="CL199" s="785">
        <f>(CG199*'8-Matrices'!$F$9)+('6a-EOCSCH_WtCalc'!CG199*'8-Matrices'!$F$12)</f>
        <v>0</v>
      </c>
      <c r="CN199" s="124">
        <v>2</v>
      </c>
      <c r="CO199" s="87" t="s">
        <v>79</v>
      </c>
      <c r="CP199" s="78">
        <v>3071</v>
      </c>
      <c r="CQ199" s="78">
        <v>0</v>
      </c>
      <c r="CR199" s="78">
        <v>0</v>
      </c>
      <c r="CT199" s="81">
        <v>2</v>
      </c>
      <c r="CU199" s="784">
        <f>(CP199*'8-Matrices'!$D$9)+('6a-EOCSCH_WtCalc'!CP199*'8-Matrices'!$F$12)</f>
        <v>674176.62999999989</v>
      </c>
      <c r="CV199" s="784">
        <f>(CQ199*'8-Matrices'!$E$9)+('6a-EOCSCH_WtCalc'!CQ199*'8-Matrices'!$F$12)</f>
        <v>0</v>
      </c>
      <c r="CW199" s="785">
        <f>(CR199*'8-Matrices'!$F$9)+('6a-EOCSCH_WtCalc'!CR199*'8-Matrices'!$F$12)</f>
        <v>0</v>
      </c>
      <c r="CY199" s="82">
        <v>675274</v>
      </c>
      <c r="CZ199" s="82">
        <v>0</v>
      </c>
      <c r="DA199" s="82">
        <v>0</v>
      </c>
      <c r="DC199" s="124">
        <v>2</v>
      </c>
      <c r="DD199" s="87" t="s">
        <v>79</v>
      </c>
      <c r="DE199" s="78">
        <v>3781</v>
      </c>
      <c r="DF199" s="78">
        <v>0</v>
      </c>
      <c r="DG199" s="78">
        <v>0</v>
      </c>
      <c r="DI199" s="81">
        <v>2</v>
      </c>
      <c r="DJ199" s="784">
        <f>(DE199*'8-Matrices'!$D$9)+('6a-EOCSCH_WtCalc'!DE199*'8-Matrices'!$F$12)</f>
        <v>830042.92999999993</v>
      </c>
      <c r="DK199" s="784">
        <f>(DF199*'8-Matrices'!$E$9)+('6a-EOCSCH_WtCalc'!DF199*'8-Matrices'!$F$12)</f>
        <v>0</v>
      </c>
      <c r="DL199" s="785">
        <f>(DG199*'8-Matrices'!$F$9)+('6a-EOCSCH_WtCalc'!DG199*'8-Matrices'!$F$12)</f>
        <v>0</v>
      </c>
      <c r="DN199" s="124">
        <v>2</v>
      </c>
      <c r="DO199" s="87" t="s">
        <v>79</v>
      </c>
      <c r="DP199" s="78">
        <v>4565</v>
      </c>
      <c r="DQ199" s="78">
        <v>0</v>
      </c>
      <c r="DR199" s="78">
        <v>0</v>
      </c>
      <c r="DT199" s="81">
        <v>2</v>
      </c>
      <c r="DU199" s="784">
        <f>(DP199*'8-Matrices'!$D$9)+('6a-EOCSCH_WtCalc'!DP199*'8-Matrices'!$F$12)</f>
        <v>1002154.45</v>
      </c>
      <c r="DV199" s="784">
        <f>(DQ199*'8-Matrices'!$E$9)+('6a-EOCSCH_WtCalc'!DQ199*'8-Matrices'!$F$12)</f>
        <v>0</v>
      </c>
      <c r="DW199" s="785">
        <f>(DR199*'8-Matrices'!$F$9)+('6a-EOCSCH_WtCalc'!DR199*'8-Matrices'!$F$12)</f>
        <v>0</v>
      </c>
      <c r="DY199" s="124">
        <v>2</v>
      </c>
      <c r="DZ199" s="87" t="s">
        <v>79</v>
      </c>
      <c r="EA199" s="78">
        <f>'7a-EOCSCH_RawData'!$E$75</f>
        <v>4034.4</v>
      </c>
      <c r="EB199" s="78">
        <f>'7a-EOCSCH_RawData'!$F$75</f>
        <v>0</v>
      </c>
      <c r="EC199" s="78">
        <f>'7a-EOCSCH_RawData'!$G$75</f>
        <v>0</v>
      </c>
      <c r="EE199" s="81">
        <v>2</v>
      </c>
      <c r="EF199" s="784">
        <f>(EA199*'8-Matrices'!$D$9)+('6a-EOCSCH_WtCalc'!EA199*'8-Matrices'!$F$12)</f>
        <v>885671.83199999994</v>
      </c>
      <c r="EG199" s="784">
        <f>(EB199*'8-Matrices'!$E$9)+('6a-EOCSCH_WtCalc'!EB199*'8-Matrices'!$F$12)</f>
        <v>0</v>
      </c>
      <c r="EH199" s="785">
        <f>(EC199*'8-Matrices'!$F$9)+('6a-EOCSCH_WtCalc'!EC199*'8-Matrices'!$F$12)</f>
        <v>0</v>
      </c>
    </row>
    <row r="200" spans="1:138" x14ac:dyDescent="0.3">
      <c r="A200" s="1433"/>
      <c r="C200" s="75"/>
      <c r="D200" s="124">
        <v>3</v>
      </c>
      <c r="E200" s="87" t="s">
        <v>79</v>
      </c>
      <c r="F200" s="220">
        <v>3262</v>
      </c>
      <c r="G200" s="220">
        <v>0</v>
      </c>
      <c r="H200" s="221">
        <v>0</v>
      </c>
      <c r="I200" s="80"/>
      <c r="J200" s="81">
        <v>3</v>
      </c>
      <c r="K200" s="784">
        <f>(F200*'8-Matrices'!$D$10)+('6a-EOCSCH_WtCalc'!F200*'8-Matrices'!$F$12)</f>
        <v>1113940.3800000001</v>
      </c>
      <c r="L200" s="784">
        <f>(G200*'8-Matrices'!$E$10)+('6a-EOCSCH_WtCalc'!G200*'8-Matrices'!$F$12)</f>
        <v>0</v>
      </c>
      <c r="M200" s="785">
        <f>(H200*'8-Matrices'!$F$10)+('6a-EOCSCH_WtCalc'!H200*'8-Matrices'!$F$12)</f>
        <v>0</v>
      </c>
      <c r="N200" s="75"/>
      <c r="O200" s="124">
        <v>3</v>
      </c>
      <c r="P200" s="87" t="s">
        <v>79</v>
      </c>
      <c r="Q200" s="78">
        <v>2900</v>
      </c>
      <c r="R200" s="78">
        <v>0</v>
      </c>
      <c r="S200" s="79">
        <v>0</v>
      </c>
      <c r="T200" s="80"/>
      <c r="U200" s="81">
        <v>3</v>
      </c>
      <c r="V200" s="784">
        <f>(Q200*'8-Matrices'!$D$10)+('6a-EOCSCH_WtCalc'!Q200*'8-Matrices'!$F$12)</f>
        <v>990321.00000000012</v>
      </c>
      <c r="W200" s="784">
        <f>(R200*'8-Matrices'!$E$10)+('6a-EOCSCH_WtCalc'!R200*'8-Matrices'!$F$12)</f>
        <v>0</v>
      </c>
      <c r="X200" s="785">
        <f>(S200*'8-Matrices'!$F$10)+('6a-EOCSCH_WtCalc'!S200*'8-Matrices'!$F$12)</f>
        <v>0</v>
      </c>
      <c r="Y200" s="83"/>
      <c r="Z200" s="124">
        <v>3</v>
      </c>
      <c r="AA200" s="87" t="s">
        <v>79</v>
      </c>
      <c r="AB200" s="78">
        <v>2734</v>
      </c>
      <c r="AC200" s="78">
        <v>0</v>
      </c>
      <c r="AD200" s="79">
        <v>0</v>
      </c>
      <c r="AE200" s="83"/>
      <c r="AF200" s="81">
        <v>3</v>
      </c>
      <c r="AG200" s="784">
        <f>(AB200*'8-Matrices'!$D$10)+('6a-EOCSCH_WtCalc'!AB200*'8-Matrices'!$F$12)</f>
        <v>933633.66</v>
      </c>
      <c r="AH200" s="784">
        <f>(AC200*'8-Matrices'!$E$10)+('6a-EOCSCH_WtCalc'!AC200*'8-Matrices'!$F$12)</f>
        <v>0</v>
      </c>
      <c r="AI200" s="785">
        <f>(AD200*'8-Matrices'!$F$10)+('6a-EOCSCH_WtCalc'!AD200*'8-Matrices'!$F$12)</f>
        <v>0</v>
      </c>
      <c r="AK200" s="124">
        <v>3</v>
      </c>
      <c r="AL200" s="87" t="s">
        <v>79</v>
      </c>
      <c r="AM200" s="78">
        <v>2534</v>
      </c>
      <c r="AN200" s="78">
        <v>0</v>
      </c>
      <c r="AO200" s="79">
        <v>0</v>
      </c>
      <c r="AQ200" s="81">
        <v>3</v>
      </c>
      <c r="AR200" s="784">
        <f>(AM200*'8-Matrices'!$D$10)+('6a-EOCSCH_WtCalc'!AM200*'8-Matrices'!$F$12)</f>
        <v>865335.66</v>
      </c>
      <c r="AS200" s="784">
        <f>(AN200*'8-Matrices'!$E$10)+('6a-EOCSCH_WtCalc'!AN200*'8-Matrices'!$F$12)</f>
        <v>0</v>
      </c>
      <c r="AT200" s="785">
        <f>(AO200*'8-Matrices'!$F$10)+('6a-EOCSCH_WtCalc'!AO200*'8-Matrices'!$F$12)</f>
        <v>0</v>
      </c>
      <c r="AV200" s="124">
        <v>3</v>
      </c>
      <c r="AW200" s="87" t="s">
        <v>79</v>
      </c>
      <c r="AX200" s="78">
        <v>2804</v>
      </c>
      <c r="AY200" s="78"/>
      <c r="AZ200" s="78">
        <v>0</v>
      </c>
      <c r="BB200" s="81">
        <v>3</v>
      </c>
      <c r="BC200" s="784">
        <f>(AX200*'8-Matrices'!$D$10)+('6a-EOCSCH_WtCalc'!AX200*'8-Matrices'!$F$12)</f>
        <v>957537.96</v>
      </c>
      <c r="BD200" s="784">
        <f>(AY200*'8-Matrices'!$E$10)+('6a-EOCSCH_WtCalc'!AY200*'8-Matrices'!$F$12)</f>
        <v>0</v>
      </c>
      <c r="BE200" s="785">
        <f>(AZ200*'8-Matrices'!$F$10)+('6a-EOCSCH_WtCalc'!AZ200*'8-Matrices'!$F$12)</f>
        <v>0</v>
      </c>
      <c r="BG200" s="124">
        <v>3</v>
      </c>
      <c r="BH200" s="87" t="s">
        <v>79</v>
      </c>
      <c r="BI200" s="78">
        <v>2951</v>
      </c>
      <c r="BJ200" s="78"/>
      <c r="BK200" s="78">
        <v>0</v>
      </c>
      <c r="BL200" s="52"/>
      <c r="BM200" s="81">
        <v>3</v>
      </c>
      <c r="BN200" s="784">
        <f>(BI200*'8-Matrices'!$D$10)+('6a-EOCSCH_WtCalc'!BI200*'8-Matrices'!$F$12)</f>
        <v>1007736.99</v>
      </c>
      <c r="BO200" s="784">
        <f>(BJ200*'8-Matrices'!$E$10)+('6a-EOCSCH_WtCalc'!BJ200*'8-Matrices'!$F$12)</f>
        <v>0</v>
      </c>
      <c r="BP200" s="785">
        <f>(BK200*'8-Matrices'!$F$10)+('6a-EOCSCH_WtCalc'!BK200*'8-Matrices'!$F$12)</f>
        <v>0</v>
      </c>
      <c r="BQ200" s="52"/>
      <c r="BR200" s="125">
        <v>3</v>
      </c>
      <c r="BS200" s="88" t="s">
        <v>79</v>
      </c>
      <c r="BT200" s="86">
        <v>2748</v>
      </c>
      <c r="BU200" s="86"/>
      <c r="BV200" s="86">
        <v>0</v>
      </c>
      <c r="BX200" s="81">
        <v>3</v>
      </c>
      <c r="BY200" s="784">
        <f>(BT200*'8-Matrices'!$D$10)+('6a-EOCSCH_WtCalc'!BT200*'8-Matrices'!$F$12)</f>
        <v>938414.52</v>
      </c>
      <c r="BZ200" s="784">
        <f>(BU200*'8-Matrices'!$E$10)+('6a-EOCSCH_WtCalc'!BU200*'8-Matrices'!$F$12)</f>
        <v>0</v>
      </c>
      <c r="CA200" s="785">
        <f>(BV200*'8-Matrices'!$F$10)+('6a-EOCSCH_WtCalc'!BV200*'8-Matrices'!$F$12)</f>
        <v>0</v>
      </c>
      <c r="CC200" s="124">
        <v>3</v>
      </c>
      <c r="CD200" s="87" t="s">
        <v>79</v>
      </c>
      <c r="CE200" s="78">
        <v>2203</v>
      </c>
      <c r="CF200" s="78"/>
      <c r="CG200" s="78">
        <v>0</v>
      </c>
      <c r="CH200" s="52"/>
      <c r="CI200" s="81">
        <v>3</v>
      </c>
      <c r="CJ200" s="784">
        <f>(CE200*'8-Matrices'!$D$10)+('6a-EOCSCH_WtCalc'!CE200*'8-Matrices'!$F$12)</f>
        <v>752302.47000000009</v>
      </c>
      <c r="CK200" s="784">
        <f>(CF200*'8-Matrices'!$E$10)+('6a-EOCSCH_WtCalc'!CF200*'8-Matrices'!$F$12)</f>
        <v>0</v>
      </c>
      <c r="CL200" s="785">
        <f>(CG200*'8-Matrices'!$F$10)+('6a-EOCSCH_WtCalc'!CG200*'8-Matrices'!$F$12)</f>
        <v>0</v>
      </c>
      <c r="CN200" s="124">
        <v>3</v>
      </c>
      <c r="CO200" s="87" t="s">
        <v>79</v>
      </c>
      <c r="CP200" s="78">
        <v>2293</v>
      </c>
      <c r="CQ200" s="78">
        <v>0</v>
      </c>
      <c r="CR200" s="78">
        <v>0</v>
      </c>
      <c r="CT200" s="81">
        <v>3</v>
      </c>
      <c r="CU200" s="784">
        <f>(CP200*'8-Matrices'!$D$10)+('6a-EOCSCH_WtCalc'!CP200*'8-Matrices'!$F$12)</f>
        <v>783036.57</v>
      </c>
      <c r="CV200" s="784">
        <f>(CQ200*'8-Matrices'!$E$10)+('6a-EOCSCH_WtCalc'!CQ200*'8-Matrices'!$F$12)</f>
        <v>0</v>
      </c>
      <c r="CW200" s="785">
        <f>(CR200*'8-Matrices'!$F$10)+('6a-EOCSCH_WtCalc'!CR200*'8-Matrices'!$F$12)</f>
        <v>0</v>
      </c>
      <c r="CY200" s="82">
        <v>752302</v>
      </c>
      <c r="CZ200" s="82">
        <v>0</v>
      </c>
      <c r="DA200" s="82">
        <v>0</v>
      </c>
      <c r="DC200" s="124">
        <v>3</v>
      </c>
      <c r="DD200" s="87" t="s">
        <v>79</v>
      </c>
      <c r="DE200" s="78">
        <v>2665</v>
      </c>
      <c r="DF200" s="78">
        <v>0</v>
      </c>
      <c r="DG200" s="78">
        <v>0</v>
      </c>
      <c r="DI200" s="81">
        <v>3</v>
      </c>
      <c r="DJ200" s="784">
        <f>(DE200*'8-Matrices'!$D$10)+('6a-EOCSCH_WtCalc'!DE200*'8-Matrices'!$F$12)</f>
        <v>910070.85</v>
      </c>
      <c r="DK200" s="784">
        <f>(DF200*'8-Matrices'!$E$10)+('6a-EOCSCH_WtCalc'!DF200*'8-Matrices'!$F$12)</f>
        <v>0</v>
      </c>
      <c r="DL200" s="785">
        <f>(DG200*'8-Matrices'!$F$10)+('6a-EOCSCH_WtCalc'!DG200*'8-Matrices'!$F$12)</f>
        <v>0</v>
      </c>
      <c r="DN200" s="124">
        <v>3</v>
      </c>
      <c r="DO200" s="87" t="s">
        <v>79</v>
      </c>
      <c r="DP200" s="78">
        <v>2615</v>
      </c>
      <c r="DQ200" s="78">
        <v>0</v>
      </c>
      <c r="DR200" s="78">
        <v>0</v>
      </c>
      <c r="DT200" s="81">
        <v>3</v>
      </c>
      <c r="DU200" s="784">
        <f>(DP200*'8-Matrices'!$D$10)+('6a-EOCSCH_WtCalc'!DP200*'8-Matrices'!$F$12)</f>
        <v>892996.35</v>
      </c>
      <c r="DV200" s="784">
        <f>(DQ200*'8-Matrices'!$E$10)+('6a-EOCSCH_WtCalc'!DQ200*'8-Matrices'!$F$12)</f>
        <v>0</v>
      </c>
      <c r="DW200" s="785">
        <f>(DR200*'8-Matrices'!$F$10)+('6a-EOCSCH_WtCalc'!DR200*'8-Matrices'!$F$12)</f>
        <v>0</v>
      </c>
      <c r="DY200" s="124">
        <v>3</v>
      </c>
      <c r="DZ200" s="87" t="s">
        <v>79</v>
      </c>
      <c r="EA200" s="78">
        <f>'7a-EOCSCH_RawData'!$E$76</f>
        <v>2793.03</v>
      </c>
      <c r="EB200" s="78">
        <f>'7a-EOCSCH_RawData'!$F$76</f>
        <v>0</v>
      </c>
      <c r="EC200" s="78">
        <f>'7a-EOCSCH_RawData'!$G$76</f>
        <v>0</v>
      </c>
      <c r="EE200" s="81">
        <v>3</v>
      </c>
      <c r="EF200" s="784">
        <f>(EA200*'8-Matrices'!$D$10)+('6a-EOCSCH_WtCalc'!EA200*'8-Matrices'!$F$12)</f>
        <v>953791.8147000001</v>
      </c>
      <c r="EG200" s="784">
        <f>(EB200*'8-Matrices'!$E$10)+('6a-EOCSCH_WtCalc'!EB200*'8-Matrices'!$F$12)</f>
        <v>0</v>
      </c>
      <c r="EH200" s="785">
        <f>(EC200*'8-Matrices'!$F$10)+('6a-EOCSCH_WtCalc'!EC200*'8-Matrices'!$F$12)</f>
        <v>0</v>
      </c>
    </row>
    <row r="201" spans="1:138" x14ac:dyDescent="0.3">
      <c r="A201" s="1433"/>
      <c r="C201" s="89"/>
      <c r="D201" s="1384" t="s">
        <v>50</v>
      </c>
      <c r="E201" s="1385"/>
      <c r="F201" s="90">
        <f>F200+F199+F198</f>
        <v>26783.1</v>
      </c>
      <c r="G201" s="90">
        <f>G200+G199+G198</f>
        <v>0</v>
      </c>
      <c r="H201" s="91">
        <f>H200+H199+H198</f>
        <v>0</v>
      </c>
      <c r="I201" s="92"/>
      <c r="J201" s="93" t="s">
        <v>50</v>
      </c>
      <c r="K201" s="784">
        <f>K198+K199+K200</f>
        <v>5058188.8370000003</v>
      </c>
      <c r="L201" s="784">
        <f>L198+L199+L200</f>
        <v>0</v>
      </c>
      <c r="M201" s="785">
        <f>M198+M199+M200</f>
        <v>0</v>
      </c>
      <c r="N201" s="89"/>
      <c r="O201" s="1384" t="s">
        <v>50</v>
      </c>
      <c r="P201" s="1385"/>
      <c r="Q201" s="90">
        <f>Q200+Q199+Q198</f>
        <v>25951.990099999999</v>
      </c>
      <c r="R201" s="90">
        <f>R200+R199+R198</f>
        <v>0</v>
      </c>
      <c r="S201" s="91">
        <f>S200+S199+S198</f>
        <v>0</v>
      </c>
      <c r="T201" s="92"/>
      <c r="U201" s="93" t="s">
        <v>50</v>
      </c>
      <c r="V201" s="784">
        <f>V198+V199+V200</f>
        <v>4924653.1786669996</v>
      </c>
      <c r="W201" s="784">
        <f>W198+W199+W200</f>
        <v>0</v>
      </c>
      <c r="X201" s="785">
        <f>X198+X199+X200</f>
        <v>0</v>
      </c>
      <c r="Y201" s="83"/>
      <c r="Z201" s="1384" t="s">
        <v>50</v>
      </c>
      <c r="AA201" s="1385"/>
      <c r="AB201" s="90">
        <v>27078.002</v>
      </c>
      <c r="AC201" s="90">
        <v>0</v>
      </c>
      <c r="AD201" s="91">
        <v>0</v>
      </c>
      <c r="AE201" s="83"/>
      <c r="AF201" s="93" t="s">
        <v>50</v>
      </c>
      <c r="AG201" s="784">
        <f>AG198+AG199+AG200</f>
        <v>5090614.0673399996</v>
      </c>
      <c r="AH201" s="784">
        <f>AH198+AH199+AH200</f>
        <v>0</v>
      </c>
      <c r="AI201" s="785">
        <f>AI198+AI199+AI200</f>
        <v>0</v>
      </c>
      <c r="AK201" s="1384" t="s">
        <v>50</v>
      </c>
      <c r="AL201" s="1385"/>
      <c r="AM201" s="90">
        <f>AM200+AM199+AM198</f>
        <v>28880</v>
      </c>
      <c r="AN201" s="90">
        <v>0</v>
      </c>
      <c r="AO201" s="91">
        <v>0</v>
      </c>
      <c r="AQ201" s="93" t="s">
        <v>50</v>
      </c>
      <c r="AR201" s="784">
        <f>AR198+AR199+AR200</f>
        <v>5324167.42</v>
      </c>
      <c r="AS201" s="784">
        <f>AS198+AS199+AS200</f>
        <v>0</v>
      </c>
      <c r="AT201" s="785">
        <f>AT198+AT199+AT200</f>
        <v>0</v>
      </c>
      <c r="AV201" s="1384" t="s">
        <v>50</v>
      </c>
      <c r="AW201" s="1385"/>
      <c r="AX201" s="90">
        <f>AX200+AX199+AX198</f>
        <v>28764</v>
      </c>
      <c r="AY201" s="90">
        <f>AY200+AY199+AY198</f>
        <v>0</v>
      </c>
      <c r="AZ201" s="91">
        <f>AZ200+AZ199+AZ198</f>
        <v>0</v>
      </c>
      <c r="BB201" s="93" t="s">
        <v>50</v>
      </c>
      <c r="BC201" s="784">
        <f>BC198+BC199+BC200</f>
        <v>5365614.8999999994</v>
      </c>
      <c r="BD201" s="784">
        <f>BD198+BD199+BD200</f>
        <v>0</v>
      </c>
      <c r="BE201" s="785">
        <f>BE198+BE199+BE200</f>
        <v>0</v>
      </c>
      <c r="BG201" s="1384" t="s">
        <v>50</v>
      </c>
      <c r="BH201" s="1385"/>
      <c r="BI201" s="90">
        <f>BI200+BI199+BI198</f>
        <v>25545</v>
      </c>
      <c r="BJ201" s="90">
        <f>BJ200+BJ199+BJ198</f>
        <v>0</v>
      </c>
      <c r="BK201" s="91">
        <f>BK200+BK199+BK198</f>
        <v>0</v>
      </c>
      <c r="BL201" s="52"/>
      <c r="BM201" s="93" t="s">
        <v>50</v>
      </c>
      <c r="BN201" s="784">
        <f>BN198+BN199+BN200</f>
        <v>4823019.29</v>
      </c>
      <c r="BO201" s="784">
        <f>BO198+BO199+BO200</f>
        <v>0</v>
      </c>
      <c r="BP201" s="785">
        <f>BP198+BP199+BP200</f>
        <v>0</v>
      </c>
      <c r="BQ201" s="52"/>
      <c r="BR201" s="1444" t="s">
        <v>50</v>
      </c>
      <c r="BS201" s="1445"/>
      <c r="BT201" s="94">
        <v>25128</v>
      </c>
      <c r="BU201" s="94">
        <v>0</v>
      </c>
      <c r="BV201" s="95">
        <v>0</v>
      </c>
      <c r="BX201" s="93" t="s">
        <v>50</v>
      </c>
      <c r="BY201" s="784">
        <f>BY198+BY199+BY200</f>
        <v>4697035.9800000004</v>
      </c>
      <c r="BZ201" s="784">
        <f>BZ198+BZ199+BZ200</f>
        <v>0</v>
      </c>
      <c r="CA201" s="785">
        <f>CA198+CA199+CA200</f>
        <v>0</v>
      </c>
      <c r="CC201" s="1384" t="s">
        <v>50</v>
      </c>
      <c r="CD201" s="1385"/>
      <c r="CE201" s="90">
        <v>18663</v>
      </c>
      <c r="CF201" s="90">
        <v>0</v>
      </c>
      <c r="CG201" s="91">
        <v>0</v>
      </c>
      <c r="CH201" s="52"/>
      <c r="CI201" s="93" t="s">
        <v>50</v>
      </c>
      <c r="CJ201" s="784">
        <f>CJ198+CJ199+CJ200</f>
        <v>3484296.0300000003</v>
      </c>
      <c r="CK201" s="784">
        <f>CK198+CK199+CK200</f>
        <v>0</v>
      </c>
      <c r="CL201" s="785">
        <f>CL198+CL199+CL200</f>
        <v>0</v>
      </c>
      <c r="CN201" s="1384" t="s">
        <v>50</v>
      </c>
      <c r="CO201" s="1385"/>
      <c r="CP201" s="90">
        <f>SUM(CP198:CP200)</f>
        <v>18646</v>
      </c>
      <c r="CQ201" s="90">
        <f>SUM(CQ198:CQ200)</f>
        <v>0</v>
      </c>
      <c r="CR201" s="91">
        <f>SUM(CR198:CR200)</f>
        <v>0</v>
      </c>
      <c r="CT201" s="93" t="s">
        <v>50</v>
      </c>
      <c r="CU201" s="784">
        <f>CU198+CU199+CU200</f>
        <v>3498258.14</v>
      </c>
      <c r="CV201" s="784">
        <f>CV198+CV199+CV200</f>
        <v>0</v>
      </c>
      <c r="CW201" s="785">
        <f>CW198+CW199+CW200</f>
        <v>0</v>
      </c>
      <c r="CY201" s="82">
        <v>3484295</v>
      </c>
      <c r="CZ201" s="82">
        <v>0</v>
      </c>
      <c r="DA201" s="82">
        <v>0</v>
      </c>
      <c r="DC201" s="1384" t="s">
        <v>50</v>
      </c>
      <c r="DD201" s="1385"/>
      <c r="DE201" s="90">
        <f>SUM(DE198:DE200)</f>
        <v>19742</v>
      </c>
      <c r="DF201" s="90">
        <f>SUM(DF198:DF200)</f>
        <v>0</v>
      </c>
      <c r="DG201" s="91">
        <f>SUM(DG198:DG200)</f>
        <v>0</v>
      </c>
      <c r="DI201" s="93" t="s">
        <v>50</v>
      </c>
      <c r="DJ201" s="784">
        <f>DJ198+DJ199+DJ200</f>
        <v>3783310.1</v>
      </c>
      <c r="DK201" s="784">
        <f>DK198+DK199+DK200</f>
        <v>0</v>
      </c>
      <c r="DL201" s="785">
        <f>DL198+DL199+DL200</f>
        <v>0</v>
      </c>
      <c r="DN201" s="1384" t="s">
        <v>50</v>
      </c>
      <c r="DO201" s="1385"/>
      <c r="DP201" s="90">
        <v>18462</v>
      </c>
      <c r="DQ201" s="90">
        <v>0</v>
      </c>
      <c r="DR201" s="91">
        <v>0</v>
      </c>
      <c r="DT201" s="93" t="s">
        <v>50</v>
      </c>
      <c r="DU201" s="784">
        <f>DU198+DU199+DU200</f>
        <v>3628855.74</v>
      </c>
      <c r="DV201" s="784">
        <f>DV198+DV199+DV200</f>
        <v>0</v>
      </c>
      <c r="DW201" s="785">
        <f>DW198+DW199+DW200</f>
        <v>0</v>
      </c>
      <c r="DY201" s="1384" t="s">
        <v>50</v>
      </c>
      <c r="DZ201" s="1385"/>
      <c r="EA201" s="90">
        <f>SUM(EA198:EA200)</f>
        <v>19357.43</v>
      </c>
      <c r="EB201" s="90">
        <f>SUM(EB198:EB200)</f>
        <v>0</v>
      </c>
      <c r="EC201" s="91">
        <f>SUM(EC198:EC200)</f>
        <v>0</v>
      </c>
      <c r="EE201" s="93" t="s">
        <v>50</v>
      </c>
      <c r="EF201" s="784">
        <f>EF198+EF199+EF200</f>
        <v>3764948.7467</v>
      </c>
      <c r="EG201" s="784">
        <f>EG198+EG199+EG200</f>
        <v>0</v>
      </c>
      <c r="EH201" s="785">
        <f>EH198+EH199+EH200</f>
        <v>0</v>
      </c>
    </row>
    <row r="202" spans="1:138" ht="15" customHeight="1" thickBot="1" x14ac:dyDescent="0.35">
      <c r="A202" s="1434"/>
      <c r="C202" s="89"/>
      <c r="D202" s="96"/>
      <c r="E202" s="97"/>
      <c r="F202" s="98" t="s">
        <v>80</v>
      </c>
      <c r="G202" s="98"/>
      <c r="H202" s="99">
        <f>SUM(F201:H201)</f>
        <v>26783.1</v>
      </c>
      <c r="I202" s="100"/>
      <c r="J202" s="793"/>
      <c r="K202" s="794" t="s">
        <v>81</v>
      </c>
      <c r="L202" s="786"/>
      <c r="M202" s="787">
        <f>SUM(K201:M201)</f>
        <v>5058188.8370000003</v>
      </c>
      <c r="N202" s="89"/>
      <c r="O202" s="96"/>
      <c r="P202" s="97"/>
      <c r="Q202" s="98" t="s">
        <v>80</v>
      </c>
      <c r="R202" s="98"/>
      <c r="S202" s="99">
        <f>SUM(Q201:S201)</f>
        <v>25951.990099999999</v>
      </c>
      <c r="T202" s="100"/>
      <c r="U202" s="793"/>
      <c r="V202" s="794" t="s">
        <v>81</v>
      </c>
      <c r="W202" s="786"/>
      <c r="X202" s="787">
        <f>SUM(V201:X201)</f>
        <v>4924653.1786669996</v>
      </c>
      <c r="Y202" s="101"/>
      <c r="Z202" s="96"/>
      <c r="AA202" s="97"/>
      <c r="AB202" s="98" t="s">
        <v>80</v>
      </c>
      <c r="AC202" s="98"/>
      <c r="AD202" s="99">
        <v>27078.002</v>
      </c>
      <c r="AE202" s="101"/>
      <c r="AF202" s="793"/>
      <c r="AG202" s="794" t="s">
        <v>81</v>
      </c>
      <c r="AH202" s="786"/>
      <c r="AI202" s="787">
        <f>SUM(AG201:AI201)</f>
        <v>5090614.0673399996</v>
      </c>
      <c r="AK202" s="96"/>
      <c r="AL202" s="97"/>
      <c r="AM202" s="98" t="s">
        <v>80</v>
      </c>
      <c r="AN202" s="98"/>
      <c r="AO202" s="99">
        <f>SUM(AM201:AO201)</f>
        <v>28880</v>
      </c>
      <c r="AQ202" s="793"/>
      <c r="AR202" s="794" t="s">
        <v>81</v>
      </c>
      <c r="AS202" s="786"/>
      <c r="AT202" s="787">
        <f>SUM(AR201:AT201)</f>
        <v>5324167.42</v>
      </c>
      <c r="AV202" s="96"/>
      <c r="AW202" s="97"/>
      <c r="AX202" s="98" t="s">
        <v>80</v>
      </c>
      <c r="AY202" s="98"/>
      <c r="AZ202" s="99">
        <f>SUM(AX201:AZ201)</f>
        <v>28764</v>
      </c>
      <c r="BB202" s="793"/>
      <c r="BC202" s="794" t="s">
        <v>81</v>
      </c>
      <c r="BD202" s="786"/>
      <c r="BE202" s="787">
        <f>SUM(BC201:BE201)</f>
        <v>5365614.8999999994</v>
      </c>
      <c r="BG202" s="96"/>
      <c r="BH202" s="97"/>
      <c r="BI202" s="98" t="s">
        <v>80</v>
      </c>
      <c r="BJ202" s="98"/>
      <c r="BK202" s="99">
        <f>SUM(BI201:BK201)</f>
        <v>25545</v>
      </c>
      <c r="BL202" s="52"/>
      <c r="BM202" s="793"/>
      <c r="BN202" s="794" t="s">
        <v>81</v>
      </c>
      <c r="BO202" s="786"/>
      <c r="BP202" s="787">
        <f>SUM(BN201:BP201)</f>
        <v>4823019.29</v>
      </c>
      <c r="BQ202" s="52"/>
      <c r="BR202" s="102"/>
      <c r="BS202" s="103"/>
      <c r="BT202" s="104" t="s">
        <v>80</v>
      </c>
      <c r="BU202" s="104"/>
      <c r="BV202" s="105">
        <v>25128</v>
      </c>
      <c r="BX202" s="793"/>
      <c r="BY202" s="794" t="s">
        <v>81</v>
      </c>
      <c r="BZ202" s="786"/>
      <c r="CA202" s="787">
        <f>SUM(BY201:CA201)</f>
        <v>4697035.9800000004</v>
      </c>
      <c r="CC202" s="96"/>
      <c r="CD202" s="97"/>
      <c r="CE202" s="98" t="s">
        <v>80</v>
      </c>
      <c r="CF202" s="98"/>
      <c r="CG202" s="99">
        <v>18663</v>
      </c>
      <c r="CH202" s="52"/>
      <c r="CI202" s="793"/>
      <c r="CJ202" s="794" t="s">
        <v>81</v>
      </c>
      <c r="CK202" s="786"/>
      <c r="CL202" s="787">
        <f>SUM(CJ201:CL201)</f>
        <v>3484296.0300000003</v>
      </c>
      <c r="CN202" s="96"/>
      <c r="CO202" s="97"/>
      <c r="CP202" s="98" t="s">
        <v>80</v>
      </c>
      <c r="CQ202" s="98"/>
      <c r="CR202" s="99">
        <f>SUM(CP201:CR201)</f>
        <v>18646</v>
      </c>
      <c r="CT202" s="793"/>
      <c r="CU202" s="794" t="s">
        <v>81</v>
      </c>
      <c r="CV202" s="786"/>
      <c r="CW202" s="787">
        <f>SUM(CU201:CW201)</f>
        <v>3498258.14</v>
      </c>
      <c r="CY202" s="82" t="s">
        <v>81</v>
      </c>
      <c r="CZ202" s="82"/>
      <c r="DA202" s="82">
        <v>3484295</v>
      </c>
      <c r="DC202" s="96"/>
      <c r="DD202" s="97"/>
      <c r="DE202" s="98" t="s">
        <v>80</v>
      </c>
      <c r="DF202" s="98"/>
      <c r="DG202" s="99">
        <f>SUM(DE201:DG201)</f>
        <v>19742</v>
      </c>
      <c r="DI202" s="793"/>
      <c r="DJ202" s="794" t="s">
        <v>81</v>
      </c>
      <c r="DK202" s="786"/>
      <c r="DL202" s="787">
        <f>SUM(DJ201:DL201)</f>
        <v>3783310.1</v>
      </c>
      <c r="DN202" s="96"/>
      <c r="DO202" s="97"/>
      <c r="DP202" s="98" t="s">
        <v>80</v>
      </c>
      <c r="DQ202" s="98"/>
      <c r="DR202" s="99">
        <v>18462</v>
      </c>
      <c r="DT202" s="793"/>
      <c r="DU202" s="794" t="s">
        <v>81</v>
      </c>
      <c r="DV202" s="786"/>
      <c r="DW202" s="787">
        <f>SUM(DU201:DW201)</f>
        <v>3628855.74</v>
      </c>
      <c r="DY202" s="96"/>
      <c r="DZ202" s="97"/>
      <c r="EA202" s="98" t="s">
        <v>80</v>
      </c>
      <c r="EB202" s="98"/>
      <c r="EC202" s="99">
        <f>SUM(EA201:EC201)</f>
        <v>19357.43</v>
      </c>
      <c r="EE202" s="793"/>
      <c r="EF202" s="794" t="s">
        <v>81</v>
      </c>
      <c r="EG202" s="786"/>
      <c r="EH202" s="787">
        <f>SUM(EF201:EH201)</f>
        <v>3764948.7467</v>
      </c>
    </row>
    <row r="203" spans="1:138" x14ac:dyDescent="0.3">
      <c r="J203" s="106"/>
      <c r="K203" s="106"/>
      <c r="L203" s="106"/>
      <c r="M203" s="106"/>
      <c r="U203" s="106"/>
      <c r="V203" s="106"/>
      <c r="W203" s="106"/>
      <c r="X203" s="106"/>
      <c r="Y203" s="106"/>
      <c r="AE203" s="106"/>
      <c r="AF203" s="106"/>
      <c r="AG203" s="106"/>
      <c r="AH203" s="106"/>
      <c r="AI203" s="106"/>
      <c r="AQ203" s="106"/>
      <c r="AR203" s="106"/>
      <c r="AS203" s="106"/>
      <c r="AT203" s="106"/>
      <c r="AV203" s="52"/>
      <c r="AW203" s="52"/>
      <c r="AX203" s="52"/>
      <c r="AY203" s="52"/>
      <c r="AZ203" s="52"/>
      <c r="BB203" s="106"/>
      <c r="BC203" s="106"/>
      <c r="BD203" s="106"/>
      <c r="BE203" s="106"/>
      <c r="BG203" s="52"/>
      <c r="BH203" s="52"/>
      <c r="BI203" s="52"/>
      <c r="BJ203" s="52"/>
      <c r="BK203" s="52"/>
      <c r="BL203" s="52"/>
      <c r="BM203" s="107"/>
      <c r="BN203" s="107"/>
      <c r="BO203" s="107"/>
      <c r="BP203" s="107"/>
      <c r="BQ203" s="52"/>
      <c r="BX203" s="107"/>
      <c r="BY203" s="107"/>
      <c r="BZ203" s="107"/>
      <c r="CA203" s="107"/>
      <c r="CB203" s="52"/>
      <c r="CI203" s="106"/>
      <c r="CJ203" s="106"/>
      <c r="CK203" s="106"/>
      <c r="CL203" s="106"/>
      <c r="CT203" s="106"/>
      <c r="CU203" s="106"/>
      <c r="CV203" s="106"/>
      <c r="CW203" s="106"/>
      <c r="DI203" s="106"/>
      <c r="DJ203" s="106"/>
      <c r="DK203" s="106"/>
      <c r="DL203" s="106"/>
      <c r="DT203" s="106"/>
      <c r="DU203" s="106"/>
      <c r="DV203" s="106"/>
      <c r="DW203" s="106"/>
      <c r="EE203" s="106"/>
      <c r="EF203" s="106"/>
      <c r="EG203" s="106"/>
      <c r="EH203" s="106"/>
    </row>
    <row r="204" spans="1:138" x14ac:dyDescent="0.3">
      <c r="A204" s="49" t="s">
        <v>50</v>
      </c>
      <c r="H204" s="89">
        <f>H194+H186+H202+H178+H170+H162+H154+H146+H138+H130+H122+H114+H106+H98+H90+H82+H74+H66+H58+H50+H42+H34+H26+H18</f>
        <v>2641536.3582799998</v>
      </c>
      <c r="I204" s="89"/>
      <c r="J204" s="89"/>
      <c r="K204" s="89"/>
      <c r="L204" s="89"/>
      <c r="M204" s="89">
        <f>M194+M186+M202+M178+M170+M162+M154+M146+M138+M130+M122+M114+M106+M98+M90+M82+M74+M66+M58+M50+M42+M34+M26+M18</f>
        <v>703958101.9650346</v>
      </c>
      <c r="N204" s="89"/>
      <c r="O204" s="89"/>
      <c r="P204" s="89"/>
      <c r="Q204" s="89"/>
      <c r="R204" s="89"/>
      <c r="S204" s="89">
        <f>S194+S186+S202+S178+S170+S162+S154+S146+S138+S130+S122+S114+S106+S98+S90+S82+S74+S66+S58+S50+S42+S34+S26+S18</f>
        <v>2528357.9759999998</v>
      </c>
      <c r="T204" s="89"/>
      <c r="U204" s="89"/>
      <c r="V204" s="89"/>
      <c r="W204" s="89"/>
      <c r="X204" s="89">
        <f>X194+X186+X202+X178+X170+X162+X154+X146+X138+X130+X122+X114+X106+X98+X90+X82+X74+X66+X58+X50+X42+X34+X26+X18</f>
        <v>685266900.42931509</v>
      </c>
      <c r="Y204" s="89"/>
      <c r="Z204" s="89"/>
      <c r="AA204" s="89"/>
      <c r="AB204" s="89"/>
      <c r="AC204" s="89"/>
      <c r="AD204" s="89">
        <f>AD194+AD186+AD202+AD178+AD170+AD162+AD154+AD146+AD138+AD130+AD122+AD114+AD106+AD98+AD90+AD82+AD74+AD66+AD58+AD50+AD42+AD34+AD26+AD18</f>
        <v>2457568.1611000001</v>
      </c>
      <c r="AE204" s="89"/>
      <c r="AF204" s="89"/>
      <c r="AG204" s="89"/>
      <c r="AH204" s="89"/>
      <c r="AI204" s="89">
        <f>AI194+AI186+AI202+AI178+AI170+AI162+AI154+AI146+AI138+AI130+AI122+AI114+AI106+AI98+AI90+AI82+AI74+AI66+AI58+AI50+AI42+AI34+AI26+AI18</f>
        <v>680519969.04783702</v>
      </c>
      <c r="AJ204" s="89"/>
      <c r="AK204" s="89"/>
      <c r="AL204" s="89"/>
      <c r="AM204" s="89"/>
      <c r="AN204" s="89"/>
      <c r="AO204" s="89">
        <f>AO194+AO186+AO202+AO178+AO170+AO162+AO154+AO146+AO138+AO130+AO122+AO114+AO106+AO98+AO90+AO82+AO74+AO66+AO58+AO50+AO42+AO34+AO26+AO18</f>
        <v>2400004.0758999996</v>
      </c>
      <c r="AP204" s="89"/>
      <c r="AQ204" s="89"/>
      <c r="AR204" s="89"/>
      <c r="AS204" s="89"/>
      <c r="AT204" s="89">
        <f>AT194+AT186+AT202+AT178+AT170+AT162+AT154+AT146+AT138+AT130+AT122+AT114+AT106+AT98+AT90+AT82+AT74+AT66+AT58+AT50+AT42+AT34+AT26+AT18</f>
        <v>668850232.09165299</v>
      </c>
      <c r="AU204" s="89"/>
      <c r="AV204" s="223"/>
      <c r="AW204" s="223"/>
      <c r="AX204" s="223"/>
      <c r="AY204" s="223"/>
      <c r="AZ204" s="89">
        <f>AZ194+AZ186+AZ202+AZ178+AZ170+AZ162+AZ154+AZ146+AZ138+AZ130+AZ122+AZ114+AZ106+AZ98+AZ90+AZ82+AZ74+AZ66+AZ58+AZ50+AZ42+AZ34+AZ26+AZ18</f>
        <v>2294809.0072000003</v>
      </c>
      <c r="BA204" s="89"/>
      <c r="BB204" s="89"/>
      <c r="BC204" s="89"/>
      <c r="BD204" s="89"/>
      <c r="BE204" s="89">
        <f>BE194+BE186+BE202+BE178+BE170+BE162+BE154+BE146+BE138+BE130+BE122+BE114+BE106+BE98+BE90+BE82+BE74+BE66+BE58+BE50+BE42+BE34+BE26+BE18</f>
        <v>643829164.06032407</v>
      </c>
      <c r="BF204" s="89"/>
      <c r="BG204" s="223"/>
      <c r="BH204" s="223"/>
      <c r="BI204" s="223"/>
      <c r="BJ204" s="223"/>
      <c r="BK204" s="89">
        <f>BK194+BK186+BK202+BK178+BK170+BK162+BK154+BK146+BK138+BK130+BK122+BK114+BK106+BK98+BK90+BK82+BK74+BK66+BK58+BK50+BK42+BK34+BK26+BK18</f>
        <v>2198742.8906</v>
      </c>
      <c r="BL204" s="223"/>
      <c r="BM204" s="136"/>
      <c r="BN204" s="136"/>
      <c r="BO204" s="136"/>
      <c r="BP204" s="89">
        <f>BP194+BP186+BP202+BP178+BP170+BP162+BP154+BP146+BP138+BP130+BP122+BP114+BP106+BP98+BP90+BP82+BP74+BP66+BP58+BP50+BP42+BP34+BP26+BP18</f>
        <v>621910352.80217707</v>
      </c>
      <c r="BQ204" s="223"/>
      <c r="BR204" s="136"/>
      <c r="BS204" s="136"/>
      <c r="BT204" s="136"/>
      <c r="BU204" s="136"/>
      <c r="BV204" s="89">
        <f>BV194+BV186+BV202+BV178+BV170+BV162+BV154+BV146+BV138+BV130+BV122+BV114+BV106+BV98+BV90+BV82+BV74+BV66+BV58+BV50+BV42+BV34+BV26+BV18</f>
        <v>1936756.58045</v>
      </c>
      <c r="BW204" s="136"/>
      <c r="BX204" s="136"/>
      <c r="BY204" s="136"/>
      <c r="BZ204" s="136"/>
      <c r="CA204" s="89">
        <f>CA194+CA186+CA202+CA178+CA170+CA162+CA154+CA146+CA138+CA130+CA122+CA114+CA106+CA98+CA90+CA82+CA74+CA66+CA58+CA50+CA42+CA34+CA26+CA18</f>
        <v>539461855.34837949</v>
      </c>
      <c r="CB204" s="223"/>
      <c r="CC204" s="89"/>
      <c r="CD204" s="89"/>
      <c r="CE204" s="89"/>
      <c r="CF204" s="89"/>
      <c r="CG204" s="89">
        <f>CG194+CG186+CG202+CG178+CG170+CG162+CG154+CG146+CG138+CG130+CG122+CG114+CG106+CG98+CG90+CG82+CG74+CG66+CG58+CG50+CG42+CG34+CG26+CG18</f>
        <v>1919336.4468999999</v>
      </c>
      <c r="CH204" s="136"/>
      <c r="CI204" s="89"/>
      <c r="CJ204" s="89"/>
      <c r="CK204" s="89"/>
      <c r="CL204" s="89">
        <f>CL194+CL186+CL202+CL178+CL170+CL162+CL154+CL146+CL138+CL130+CL122+CL114+CL106+CL98+CL90+CL82+CL74+CL66+CL58+CL50+CL42+CL34+CL26+CL18</f>
        <v>560381335.52829492</v>
      </c>
      <c r="CM204" s="89"/>
      <c r="CN204" s="89"/>
      <c r="CO204" s="89"/>
      <c r="CP204" s="89"/>
      <c r="CQ204" s="89"/>
      <c r="CR204" s="89">
        <f>CR194+CR186+CR202+CR178+CR170+CR162+CR154+CR146+CR138+CR130+CR122+CR114+CR106+CR98+CR90+CR82+CR74+CR66+CR58+CR50+CR42+CR34+CR26+CR18</f>
        <v>1838570.2399000002</v>
      </c>
      <c r="CS204" s="89"/>
      <c r="CT204" s="89"/>
      <c r="CU204" s="89"/>
      <c r="CV204" s="89"/>
      <c r="CW204" s="89">
        <f>CW194+CW186+CW202+CW178+CW170+CW162+CW154+CW146+CW138+CW130+CW122+CW114+CW106+CW98+CW90+CW82+CW74+CW66+CW58+CW50+CW42+CW34+CW26+CW18</f>
        <v>550240986.31434488</v>
      </c>
      <c r="CX204" s="89"/>
      <c r="CY204" s="89"/>
      <c r="CZ204" s="89"/>
      <c r="DA204" s="89"/>
      <c r="DB204" s="89"/>
      <c r="DC204" s="89"/>
      <c r="DD204" s="89"/>
      <c r="DE204" s="89"/>
      <c r="DF204" s="89"/>
      <c r="DG204" s="89">
        <f>DG194+DG186+DG202+DG178+DG170+DG162+DG154+DG146+DG138+DG130+DG122+DG114+DG106+DG98+DG90+DG82+DG74+DG66+DG58+DG50+DG42+DG34+DG26+DG18</f>
        <v>1923594.183</v>
      </c>
      <c r="DH204" s="89"/>
      <c r="DI204" s="89"/>
      <c r="DJ204" s="89"/>
      <c r="DK204" s="89"/>
      <c r="DL204" s="89">
        <f>DL194+DL186+DL202+DL178+DL170+DL162+DL154+DL146+DL138+DL130+DL122+DL114+DL106+DL98+DL90+DL82+DL74+DL66+DL58+DL50+DL42+DL34+DL26+DL18</f>
        <v>559671795.47688997</v>
      </c>
      <c r="DN204" s="89"/>
      <c r="DO204" s="89"/>
      <c r="DP204" s="89"/>
      <c r="DQ204" s="89"/>
      <c r="DR204" s="89">
        <v>2002612.3607679999</v>
      </c>
      <c r="DS204" s="89"/>
      <c r="DT204" s="89"/>
      <c r="DU204" s="89"/>
      <c r="DV204" s="89"/>
      <c r="DW204" s="89">
        <f>DW194+DW186+DW202+DW178+DW170+DW162+DW154+DW146+DW138+DW130+DW122+DW114+DW106+DW98+DW90+DW82+DW74+DW66+DW58+DW50+DW42+DW34+DW26+DW18</f>
        <v>575265505.55642474</v>
      </c>
      <c r="DY204" s="89"/>
      <c r="DZ204" s="89"/>
      <c r="EA204" s="89"/>
      <c r="EB204" s="89"/>
      <c r="EC204" s="89">
        <f>EC194+EC186+EC202+EC178+EC170+EC162+EC154+EC146+EC138+EC130+EC122+EC114+EC106+EC98+EC90+EC82+EC74+EC66+EC58+EC50+EC42+EC34+EC26+EC18</f>
        <v>2086116.7868000001</v>
      </c>
      <c r="ED204" s="89"/>
      <c r="EE204" s="89"/>
      <c r="EF204" s="89"/>
      <c r="EG204" s="89"/>
      <c r="EH204" s="89">
        <f>EH194+EH186+EH202+EH178+EH170+EH162+EH154+EH146+EH138+EH130+EH122+EH114+EH106+EH98+EH90+EH82+EH74+EH66+EH58+EH50+EH42+EH34+EH26+EH18</f>
        <v>599901087.50239801</v>
      </c>
    </row>
    <row r="205" spans="1:138" x14ac:dyDescent="0.3">
      <c r="AV205" s="52"/>
      <c r="AW205" s="52"/>
      <c r="AX205" s="52"/>
      <c r="AY205" s="52"/>
      <c r="AZ205" s="52"/>
      <c r="BG205" s="52"/>
      <c r="BH205" s="52"/>
      <c r="BI205" s="52"/>
      <c r="BJ205" s="52"/>
      <c r="BK205" s="52"/>
      <c r="BL205" s="52"/>
      <c r="BQ205" s="52"/>
      <c r="CB205" s="52"/>
    </row>
  </sheetData>
  <sheetProtection selectLockedCells="1"/>
  <mergeCells count="996">
    <mergeCell ref="DY188:DZ189"/>
    <mergeCell ref="EA188:EC188"/>
    <mergeCell ref="EF188:EH188"/>
    <mergeCell ref="DY193:DZ193"/>
    <mergeCell ref="EA196:EC196"/>
    <mergeCell ref="EF196:EH196"/>
    <mergeCell ref="DY201:DZ201"/>
    <mergeCell ref="DY169:DZ169"/>
    <mergeCell ref="DY172:DZ173"/>
    <mergeCell ref="EA172:EC172"/>
    <mergeCell ref="EF172:EH172"/>
    <mergeCell ref="DY177:DZ177"/>
    <mergeCell ref="DY180:DZ181"/>
    <mergeCell ref="EA180:EC180"/>
    <mergeCell ref="EF180:EH180"/>
    <mergeCell ref="DY185:DZ185"/>
    <mergeCell ref="DY145:DZ145"/>
    <mergeCell ref="EA148:EC148"/>
    <mergeCell ref="EF148:EH148"/>
    <mergeCell ref="DY153:DZ153"/>
    <mergeCell ref="EA156:EC156"/>
    <mergeCell ref="EF156:EH156"/>
    <mergeCell ref="DY161:DZ161"/>
    <mergeCell ref="EA164:EC164"/>
    <mergeCell ref="EF164:EH164"/>
    <mergeCell ref="DY121:DZ121"/>
    <mergeCell ref="EA124:EC124"/>
    <mergeCell ref="EF124:EH124"/>
    <mergeCell ref="DY129:DZ129"/>
    <mergeCell ref="EA132:EC132"/>
    <mergeCell ref="EF132:EH132"/>
    <mergeCell ref="DY137:DZ137"/>
    <mergeCell ref="EA140:EC140"/>
    <mergeCell ref="EF140:EH140"/>
    <mergeCell ref="DY97:DZ97"/>
    <mergeCell ref="EA100:EC100"/>
    <mergeCell ref="EF100:EH100"/>
    <mergeCell ref="DY105:DZ105"/>
    <mergeCell ref="EA108:EC108"/>
    <mergeCell ref="EF108:EH108"/>
    <mergeCell ref="DY113:DZ113"/>
    <mergeCell ref="EA116:EC116"/>
    <mergeCell ref="EF116:EH116"/>
    <mergeCell ref="DY73:DZ73"/>
    <mergeCell ref="EA76:EC76"/>
    <mergeCell ref="EF76:EH76"/>
    <mergeCell ref="DY81:DZ81"/>
    <mergeCell ref="EA84:EC84"/>
    <mergeCell ref="EF84:EH84"/>
    <mergeCell ref="DY89:DZ89"/>
    <mergeCell ref="EA92:EC92"/>
    <mergeCell ref="EF92:EH92"/>
    <mergeCell ref="DY49:DZ49"/>
    <mergeCell ref="EA52:EC52"/>
    <mergeCell ref="EF52:EH52"/>
    <mergeCell ref="DY57:DZ57"/>
    <mergeCell ref="EA60:EC60"/>
    <mergeCell ref="EF60:EH60"/>
    <mergeCell ref="DY65:DZ65"/>
    <mergeCell ref="EA68:EC68"/>
    <mergeCell ref="EF68:EH68"/>
    <mergeCell ref="DY25:DZ25"/>
    <mergeCell ref="EA28:EC28"/>
    <mergeCell ref="EF28:EH28"/>
    <mergeCell ref="DY33:DZ33"/>
    <mergeCell ref="EA36:EC36"/>
    <mergeCell ref="EF36:EH36"/>
    <mergeCell ref="DY41:DZ41"/>
    <mergeCell ref="EA44:EC44"/>
    <mergeCell ref="EF44:EH44"/>
    <mergeCell ref="DY4:EC8"/>
    <mergeCell ref="EE4:EH8"/>
    <mergeCell ref="DY10:EC10"/>
    <mergeCell ref="EE10:EH10"/>
    <mergeCell ref="EA12:EC12"/>
    <mergeCell ref="EF12:EH12"/>
    <mergeCell ref="DY17:DZ17"/>
    <mergeCell ref="EA20:EC20"/>
    <mergeCell ref="EF20:EH20"/>
    <mergeCell ref="F172:H172"/>
    <mergeCell ref="K172:M172"/>
    <mergeCell ref="D177:E177"/>
    <mergeCell ref="F196:H196"/>
    <mergeCell ref="K196:M196"/>
    <mergeCell ref="D201:E201"/>
    <mergeCell ref="K100:M100"/>
    <mergeCell ref="D105:E105"/>
    <mergeCell ref="F76:H76"/>
    <mergeCell ref="K76:M76"/>
    <mergeCell ref="D81:E81"/>
    <mergeCell ref="F84:H84"/>
    <mergeCell ref="K84:M84"/>
    <mergeCell ref="D89:E89"/>
    <mergeCell ref="F156:H156"/>
    <mergeCell ref="K156:M156"/>
    <mergeCell ref="K108:M108"/>
    <mergeCell ref="D113:E113"/>
    <mergeCell ref="D116:E117"/>
    <mergeCell ref="F116:H116"/>
    <mergeCell ref="K116:M116"/>
    <mergeCell ref="D121:E121"/>
    <mergeCell ref="D17:E17"/>
    <mergeCell ref="F20:H20"/>
    <mergeCell ref="K20:M20"/>
    <mergeCell ref="D25:E25"/>
    <mergeCell ref="F28:H28"/>
    <mergeCell ref="K28:M28"/>
    <mergeCell ref="D65:E65"/>
    <mergeCell ref="D68:E69"/>
    <mergeCell ref="F68:H68"/>
    <mergeCell ref="K68:M68"/>
    <mergeCell ref="D49:E49"/>
    <mergeCell ref="D52:E53"/>
    <mergeCell ref="F52:H52"/>
    <mergeCell ref="K52:M52"/>
    <mergeCell ref="D57:E57"/>
    <mergeCell ref="D60:E61"/>
    <mergeCell ref="F60:H60"/>
    <mergeCell ref="K60:M60"/>
    <mergeCell ref="D4:H8"/>
    <mergeCell ref="J4:M8"/>
    <mergeCell ref="D10:H10"/>
    <mergeCell ref="J10:M10"/>
    <mergeCell ref="F12:H12"/>
    <mergeCell ref="K12:M12"/>
    <mergeCell ref="DC185:DD185"/>
    <mergeCell ref="DC188:DD189"/>
    <mergeCell ref="DE188:DG188"/>
    <mergeCell ref="DC161:DD161"/>
    <mergeCell ref="DE164:DG164"/>
    <mergeCell ref="DC129:DD129"/>
    <mergeCell ref="DE132:DG132"/>
    <mergeCell ref="DC97:DD97"/>
    <mergeCell ref="DE100:DG100"/>
    <mergeCell ref="DC65:DD65"/>
    <mergeCell ref="DE68:DG68"/>
    <mergeCell ref="DC33:DD33"/>
    <mergeCell ref="DE36:DG36"/>
    <mergeCell ref="DC4:DG8"/>
    <mergeCell ref="BI188:BK188"/>
    <mergeCell ref="BN188:BP188"/>
    <mergeCell ref="BR188:BS189"/>
    <mergeCell ref="BC180:BE180"/>
    <mergeCell ref="DJ188:DL188"/>
    <mergeCell ref="DC193:DD193"/>
    <mergeCell ref="DC177:DD177"/>
    <mergeCell ref="DE196:DG196"/>
    <mergeCell ref="DJ196:DL196"/>
    <mergeCell ref="DC201:DD201"/>
    <mergeCell ref="DC180:DD181"/>
    <mergeCell ref="DE180:DG180"/>
    <mergeCell ref="DJ180:DL180"/>
    <mergeCell ref="DJ164:DL164"/>
    <mergeCell ref="DC169:DD169"/>
    <mergeCell ref="DC172:DD173"/>
    <mergeCell ref="DE172:DG172"/>
    <mergeCell ref="DJ172:DL172"/>
    <mergeCell ref="DC145:DD145"/>
    <mergeCell ref="DE148:DG148"/>
    <mergeCell ref="DJ148:DL148"/>
    <mergeCell ref="DC153:DD153"/>
    <mergeCell ref="DE156:DG156"/>
    <mergeCell ref="DJ156:DL156"/>
    <mergeCell ref="DJ132:DL132"/>
    <mergeCell ref="DC137:DD137"/>
    <mergeCell ref="DE140:DG140"/>
    <mergeCell ref="DJ140:DL140"/>
    <mergeCell ref="DC113:DD113"/>
    <mergeCell ref="DE116:DG116"/>
    <mergeCell ref="DJ116:DL116"/>
    <mergeCell ref="DC121:DD121"/>
    <mergeCell ref="DE124:DG124"/>
    <mergeCell ref="DJ124:DL124"/>
    <mergeCell ref="DJ100:DL100"/>
    <mergeCell ref="DC105:DD105"/>
    <mergeCell ref="DE108:DG108"/>
    <mergeCell ref="DJ108:DL108"/>
    <mergeCell ref="DC81:DD81"/>
    <mergeCell ref="DE84:DG84"/>
    <mergeCell ref="DJ84:DL84"/>
    <mergeCell ref="DC89:DD89"/>
    <mergeCell ref="DE92:DG92"/>
    <mergeCell ref="DJ92:DL92"/>
    <mergeCell ref="DJ68:DL68"/>
    <mergeCell ref="DC73:DD73"/>
    <mergeCell ref="DE76:DG76"/>
    <mergeCell ref="DJ76:DL76"/>
    <mergeCell ref="DC49:DD49"/>
    <mergeCell ref="DE52:DG52"/>
    <mergeCell ref="DJ52:DL52"/>
    <mergeCell ref="DC57:DD57"/>
    <mergeCell ref="DE60:DG60"/>
    <mergeCell ref="DJ60:DL60"/>
    <mergeCell ref="DJ36:DL36"/>
    <mergeCell ref="DC41:DD41"/>
    <mergeCell ref="DE44:DG44"/>
    <mergeCell ref="DJ44:DL44"/>
    <mergeCell ref="DC17:DD17"/>
    <mergeCell ref="DE20:DG20"/>
    <mergeCell ref="DJ20:DL20"/>
    <mergeCell ref="DC25:DD25"/>
    <mergeCell ref="DE28:DG28"/>
    <mergeCell ref="DJ28:DL28"/>
    <mergeCell ref="DI4:DL8"/>
    <mergeCell ref="DC10:DG10"/>
    <mergeCell ref="DI10:DL10"/>
    <mergeCell ref="DE12:DG12"/>
    <mergeCell ref="DJ12:DL12"/>
    <mergeCell ref="CP188:CR188"/>
    <mergeCell ref="CU188:CW188"/>
    <mergeCell ref="O193:P193"/>
    <mergeCell ref="Z193:AA193"/>
    <mergeCell ref="AK193:AL193"/>
    <mergeCell ref="AV193:AW193"/>
    <mergeCell ref="BG193:BH193"/>
    <mergeCell ref="BR193:BS193"/>
    <mergeCell ref="CC193:CD193"/>
    <mergeCell ref="CN193:CO193"/>
    <mergeCell ref="BT188:BV188"/>
    <mergeCell ref="BY188:CA188"/>
    <mergeCell ref="CC188:CD189"/>
    <mergeCell ref="CE188:CG188"/>
    <mergeCell ref="CJ188:CL188"/>
    <mergeCell ref="CN188:CO189"/>
    <mergeCell ref="AR188:AT188"/>
    <mergeCell ref="AX188:AZ188"/>
    <mergeCell ref="BC188:BE188"/>
    <mergeCell ref="CU180:CW180"/>
    <mergeCell ref="O185:P185"/>
    <mergeCell ref="Z185:AA185"/>
    <mergeCell ref="AK185:AL185"/>
    <mergeCell ref="AV185:AW185"/>
    <mergeCell ref="BG185:BH185"/>
    <mergeCell ref="BR185:BS185"/>
    <mergeCell ref="CC185:CD185"/>
    <mergeCell ref="CN185:CO185"/>
    <mergeCell ref="BT180:BV180"/>
    <mergeCell ref="BY180:CA180"/>
    <mergeCell ref="CC180:CD181"/>
    <mergeCell ref="CE180:CG180"/>
    <mergeCell ref="CJ180:CL180"/>
    <mergeCell ref="CN180:CO181"/>
    <mergeCell ref="AR180:AT180"/>
    <mergeCell ref="AX180:AZ180"/>
    <mergeCell ref="A180:A186"/>
    <mergeCell ref="Q180:S180"/>
    <mergeCell ref="V180:X180"/>
    <mergeCell ref="Z180:AA181"/>
    <mergeCell ref="AB180:AD180"/>
    <mergeCell ref="AG180:AI180"/>
    <mergeCell ref="AM180:AO180"/>
    <mergeCell ref="A196:A202"/>
    <mergeCell ref="F180:H180"/>
    <mergeCell ref="K180:M180"/>
    <mergeCell ref="D185:E185"/>
    <mergeCell ref="A188:A194"/>
    <mergeCell ref="Q188:S188"/>
    <mergeCell ref="V188:X188"/>
    <mergeCell ref="AB188:AD188"/>
    <mergeCell ref="AG188:AI188"/>
    <mergeCell ref="AM188:AO188"/>
    <mergeCell ref="F188:H188"/>
    <mergeCell ref="K188:M188"/>
    <mergeCell ref="D193:E193"/>
    <mergeCell ref="CU196:CW196"/>
    <mergeCell ref="O201:P201"/>
    <mergeCell ref="Z201:AA201"/>
    <mergeCell ref="AK201:AL201"/>
    <mergeCell ref="AV201:AW201"/>
    <mergeCell ref="BG201:BH201"/>
    <mergeCell ref="AR196:AT196"/>
    <mergeCell ref="AX196:AZ196"/>
    <mergeCell ref="BC196:BE196"/>
    <mergeCell ref="BI196:BK196"/>
    <mergeCell ref="BN196:BP196"/>
    <mergeCell ref="BT196:BV196"/>
    <mergeCell ref="Q196:S196"/>
    <mergeCell ref="V196:X196"/>
    <mergeCell ref="AB196:AD196"/>
    <mergeCell ref="AG196:AI196"/>
    <mergeCell ref="AM196:AO196"/>
    <mergeCell ref="BR201:BS201"/>
    <mergeCell ref="CC201:CD201"/>
    <mergeCell ref="CN201:CO201"/>
    <mergeCell ref="AX172:AZ172"/>
    <mergeCell ref="BC172:BE172"/>
    <mergeCell ref="BI172:BK172"/>
    <mergeCell ref="BN172:BP172"/>
    <mergeCell ref="BR172:BS173"/>
    <mergeCell ref="BY196:CA196"/>
    <mergeCell ref="CE196:CG196"/>
    <mergeCell ref="CJ196:CL196"/>
    <mergeCell ref="CP196:CR196"/>
    <mergeCell ref="BI180:BK180"/>
    <mergeCell ref="BN180:BP180"/>
    <mergeCell ref="BR180:BS181"/>
    <mergeCell ref="CP180:CR180"/>
    <mergeCell ref="A172:A178"/>
    <mergeCell ref="Q172:S172"/>
    <mergeCell ref="V172:X172"/>
    <mergeCell ref="Z172:AA173"/>
    <mergeCell ref="AB172:AD172"/>
    <mergeCell ref="AG172:AI172"/>
    <mergeCell ref="AM172:AO172"/>
    <mergeCell ref="CP172:CR172"/>
    <mergeCell ref="CU172:CW172"/>
    <mergeCell ref="O177:P177"/>
    <mergeCell ref="Z177:AA177"/>
    <mergeCell ref="AK177:AL177"/>
    <mergeCell ref="AV177:AW177"/>
    <mergeCell ref="BG177:BH177"/>
    <mergeCell ref="BR177:BS177"/>
    <mergeCell ref="CC177:CD177"/>
    <mergeCell ref="CN177:CO177"/>
    <mergeCell ref="BT172:BV172"/>
    <mergeCell ref="BY172:CA172"/>
    <mergeCell ref="CC172:CD173"/>
    <mergeCell ref="CE172:CG172"/>
    <mergeCell ref="CJ172:CL172"/>
    <mergeCell ref="CN172:CO173"/>
    <mergeCell ref="AR172:AT172"/>
    <mergeCell ref="CE164:CG164"/>
    <mergeCell ref="CJ164:CL164"/>
    <mergeCell ref="CP164:CR164"/>
    <mergeCell ref="CU164:CW164"/>
    <mergeCell ref="O169:P169"/>
    <mergeCell ref="Z169:AA169"/>
    <mergeCell ref="AK169:AL169"/>
    <mergeCell ref="AV169:AW169"/>
    <mergeCell ref="BG169:BH169"/>
    <mergeCell ref="AX164:AZ164"/>
    <mergeCell ref="BC164:BE164"/>
    <mergeCell ref="BI164:BK164"/>
    <mergeCell ref="BN164:BP164"/>
    <mergeCell ref="BR164:BS165"/>
    <mergeCell ref="BT164:BV164"/>
    <mergeCell ref="BR169:BS169"/>
    <mergeCell ref="CC169:CD169"/>
    <mergeCell ref="CN169:CO169"/>
    <mergeCell ref="A164:A170"/>
    <mergeCell ref="Q164:S164"/>
    <mergeCell ref="V164:X164"/>
    <mergeCell ref="Z164:AA165"/>
    <mergeCell ref="AB164:AD164"/>
    <mergeCell ref="AG164:AI164"/>
    <mergeCell ref="AM164:AO164"/>
    <mergeCell ref="AR164:AT164"/>
    <mergeCell ref="BY164:CA164"/>
    <mergeCell ref="F164:H164"/>
    <mergeCell ref="K164:M164"/>
    <mergeCell ref="D169:E169"/>
    <mergeCell ref="CJ156:CL156"/>
    <mergeCell ref="D161:E161"/>
    <mergeCell ref="CJ148:CL148"/>
    <mergeCell ref="CP156:CR156"/>
    <mergeCell ref="CU156:CW156"/>
    <mergeCell ref="O161:P161"/>
    <mergeCell ref="Z161:AA161"/>
    <mergeCell ref="AK161:AL161"/>
    <mergeCell ref="AV161:AW161"/>
    <mergeCell ref="BG161:BH161"/>
    <mergeCell ref="BR161:BS161"/>
    <mergeCell ref="BC156:BE156"/>
    <mergeCell ref="BI156:BK156"/>
    <mergeCell ref="BN156:BP156"/>
    <mergeCell ref="BR156:BS157"/>
    <mergeCell ref="BT156:BV156"/>
    <mergeCell ref="BY156:CA156"/>
    <mergeCell ref="CC161:CD161"/>
    <mergeCell ref="CN161:CO161"/>
    <mergeCell ref="CP148:CR148"/>
    <mergeCell ref="CU148:CW148"/>
    <mergeCell ref="CC153:CD153"/>
    <mergeCell ref="BI148:BK148"/>
    <mergeCell ref="BN148:BP148"/>
    <mergeCell ref="A148:A154"/>
    <mergeCell ref="V148:X148"/>
    <mergeCell ref="Z148:AA149"/>
    <mergeCell ref="AB148:AD148"/>
    <mergeCell ref="D148:E149"/>
    <mergeCell ref="F148:H148"/>
    <mergeCell ref="K148:M148"/>
    <mergeCell ref="D153:E153"/>
    <mergeCell ref="CE156:CG156"/>
    <mergeCell ref="A156:A162"/>
    <mergeCell ref="Q156:S156"/>
    <mergeCell ref="V156:X156"/>
    <mergeCell ref="Z156:AA157"/>
    <mergeCell ref="AB156:AD156"/>
    <mergeCell ref="AG156:AI156"/>
    <mergeCell ref="AM156:AO156"/>
    <mergeCell ref="AR156:AT156"/>
    <mergeCell ref="AX156:AZ156"/>
    <mergeCell ref="O153:P153"/>
    <mergeCell ref="Z153:AA153"/>
    <mergeCell ref="AK153:AL153"/>
    <mergeCell ref="AV153:AW153"/>
    <mergeCell ref="BG153:BH153"/>
    <mergeCell ref="BR153:BS153"/>
    <mergeCell ref="BR148:BS149"/>
    <mergeCell ref="BT148:BV148"/>
    <mergeCell ref="BY148:CA148"/>
    <mergeCell ref="CE148:CG148"/>
    <mergeCell ref="AG148:AI148"/>
    <mergeCell ref="AM148:AO148"/>
    <mergeCell ref="AR148:AT148"/>
    <mergeCell ref="AX148:AZ148"/>
    <mergeCell ref="BC148:BE148"/>
    <mergeCell ref="BG148:BH149"/>
    <mergeCell ref="O148:P149"/>
    <mergeCell ref="Q148:S148"/>
    <mergeCell ref="CN153:CO153"/>
    <mergeCell ref="CP140:CR140"/>
    <mergeCell ref="CU140:CW140"/>
    <mergeCell ref="O145:P145"/>
    <mergeCell ref="Z145:AA145"/>
    <mergeCell ref="AK145:AL145"/>
    <mergeCell ref="AV145:AW145"/>
    <mergeCell ref="BG145:BH145"/>
    <mergeCell ref="BR145:BS145"/>
    <mergeCell ref="CC145:CD145"/>
    <mergeCell ref="CN145:CO145"/>
    <mergeCell ref="BN140:BP140"/>
    <mergeCell ref="BR140:BS141"/>
    <mergeCell ref="BT140:BV140"/>
    <mergeCell ref="BY140:CA140"/>
    <mergeCell ref="CE140:CG140"/>
    <mergeCell ref="CJ140:CL140"/>
    <mergeCell ref="AG140:AI140"/>
    <mergeCell ref="AM140:AO140"/>
    <mergeCell ref="AR140:AT140"/>
    <mergeCell ref="AX140:AZ140"/>
    <mergeCell ref="BC140:BE140"/>
    <mergeCell ref="BI140:BK140"/>
    <mergeCell ref="A140:A146"/>
    <mergeCell ref="O140:P141"/>
    <mergeCell ref="Q140:S140"/>
    <mergeCell ref="V140:X140"/>
    <mergeCell ref="Z140:AA141"/>
    <mergeCell ref="AB140:AD140"/>
    <mergeCell ref="D140:E141"/>
    <mergeCell ref="F140:H140"/>
    <mergeCell ref="K140:M140"/>
    <mergeCell ref="D145:E145"/>
    <mergeCell ref="CU132:CW132"/>
    <mergeCell ref="O137:P137"/>
    <mergeCell ref="Z137:AA137"/>
    <mergeCell ref="AK137:AL137"/>
    <mergeCell ref="AV137:AW137"/>
    <mergeCell ref="BG137:BH137"/>
    <mergeCell ref="BR137:BS137"/>
    <mergeCell ref="CC137:CD137"/>
    <mergeCell ref="CN137:CO137"/>
    <mergeCell ref="BR132:BS133"/>
    <mergeCell ref="BT132:BV132"/>
    <mergeCell ref="BY132:CA132"/>
    <mergeCell ref="CE132:CG132"/>
    <mergeCell ref="CJ132:CL132"/>
    <mergeCell ref="CP132:CR132"/>
    <mergeCell ref="AM132:AO132"/>
    <mergeCell ref="AR132:AT132"/>
    <mergeCell ref="AX132:AZ132"/>
    <mergeCell ref="BC132:BE132"/>
    <mergeCell ref="BI132:BK132"/>
    <mergeCell ref="BN132:BP132"/>
    <mergeCell ref="A132:A138"/>
    <mergeCell ref="O132:P133"/>
    <mergeCell ref="Q132:S132"/>
    <mergeCell ref="V132:X132"/>
    <mergeCell ref="AB132:AD132"/>
    <mergeCell ref="AG132:AI132"/>
    <mergeCell ref="D132:E133"/>
    <mergeCell ref="F132:H132"/>
    <mergeCell ref="K132:M132"/>
    <mergeCell ref="D137:E137"/>
    <mergeCell ref="CP124:CR124"/>
    <mergeCell ref="CU124:CW124"/>
    <mergeCell ref="O129:P129"/>
    <mergeCell ref="Z129:AA129"/>
    <mergeCell ref="AK129:AL129"/>
    <mergeCell ref="AV129:AW129"/>
    <mergeCell ref="BG129:BH129"/>
    <mergeCell ref="BR129:BS129"/>
    <mergeCell ref="CC129:CD129"/>
    <mergeCell ref="CN129:CO129"/>
    <mergeCell ref="BN124:BP124"/>
    <mergeCell ref="BR124:BS125"/>
    <mergeCell ref="BT124:BV124"/>
    <mergeCell ref="BY124:CA124"/>
    <mergeCell ref="CE124:CG124"/>
    <mergeCell ref="CJ124:CL124"/>
    <mergeCell ref="AM124:AO124"/>
    <mergeCell ref="AR124:AT124"/>
    <mergeCell ref="AX124:AZ124"/>
    <mergeCell ref="BC124:BE124"/>
    <mergeCell ref="BG124:BH125"/>
    <mergeCell ref="BI124:BK124"/>
    <mergeCell ref="A124:A130"/>
    <mergeCell ref="O124:P125"/>
    <mergeCell ref="Q124:S124"/>
    <mergeCell ref="V124:X124"/>
    <mergeCell ref="AB124:AD124"/>
    <mergeCell ref="AG124:AI124"/>
    <mergeCell ref="D124:E125"/>
    <mergeCell ref="F124:H124"/>
    <mergeCell ref="K124:M124"/>
    <mergeCell ref="D129:E129"/>
    <mergeCell ref="CU116:CW116"/>
    <mergeCell ref="O121:P121"/>
    <mergeCell ref="Z121:AA121"/>
    <mergeCell ref="AK121:AL121"/>
    <mergeCell ref="AV121:AW121"/>
    <mergeCell ref="BG121:BH121"/>
    <mergeCell ref="BR121:BS121"/>
    <mergeCell ref="CC121:CD121"/>
    <mergeCell ref="CN121:CO121"/>
    <mergeCell ref="BR116:BS117"/>
    <mergeCell ref="BT116:BV116"/>
    <mergeCell ref="BY116:CA116"/>
    <mergeCell ref="CE116:CG116"/>
    <mergeCell ref="CJ116:CL116"/>
    <mergeCell ref="CP116:CR116"/>
    <mergeCell ref="AM116:AO116"/>
    <mergeCell ref="AR116:AT116"/>
    <mergeCell ref="AX116:AZ116"/>
    <mergeCell ref="BC116:BE116"/>
    <mergeCell ref="BI116:BK116"/>
    <mergeCell ref="BN116:BP116"/>
    <mergeCell ref="A116:A122"/>
    <mergeCell ref="O116:P117"/>
    <mergeCell ref="Q116:S116"/>
    <mergeCell ref="V116:X116"/>
    <mergeCell ref="AB116:AD116"/>
    <mergeCell ref="AG116:AI116"/>
    <mergeCell ref="AK113:AL113"/>
    <mergeCell ref="AV113:AW113"/>
    <mergeCell ref="BG113:BH113"/>
    <mergeCell ref="BR113:BS113"/>
    <mergeCell ref="CC113:CD113"/>
    <mergeCell ref="CN113:CO113"/>
    <mergeCell ref="BT108:BV108"/>
    <mergeCell ref="BY108:CA108"/>
    <mergeCell ref="CE108:CG108"/>
    <mergeCell ref="CJ108:CL108"/>
    <mergeCell ref="CP108:CR108"/>
    <mergeCell ref="CU108:CW108"/>
    <mergeCell ref="AM108:AO108"/>
    <mergeCell ref="AR108:AT108"/>
    <mergeCell ref="AX108:AZ108"/>
    <mergeCell ref="BC108:BE108"/>
    <mergeCell ref="BI108:BK108"/>
    <mergeCell ref="BN108:BP108"/>
    <mergeCell ref="A108:A114"/>
    <mergeCell ref="O108:P109"/>
    <mergeCell ref="Q108:S108"/>
    <mergeCell ref="V108:X108"/>
    <mergeCell ref="AB108:AD108"/>
    <mergeCell ref="AG108:AI108"/>
    <mergeCell ref="O113:P113"/>
    <mergeCell ref="Z113:AA113"/>
    <mergeCell ref="D108:E109"/>
    <mergeCell ref="F108:H108"/>
    <mergeCell ref="CP100:CR100"/>
    <mergeCell ref="CU100:CW100"/>
    <mergeCell ref="O105:P105"/>
    <mergeCell ref="Z105:AA105"/>
    <mergeCell ref="AK105:AL105"/>
    <mergeCell ref="AV105:AW105"/>
    <mergeCell ref="BG105:BH105"/>
    <mergeCell ref="BR105:BS105"/>
    <mergeCell ref="CC105:CD105"/>
    <mergeCell ref="CN105:CO105"/>
    <mergeCell ref="BN100:BP100"/>
    <mergeCell ref="BR100:BS101"/>
    <mergeCell ref="BT100:BV100"/>
    <mergeCell ref="BY100:CA100"/>
    <mergeCell ref="CE100:CG100"/>
    <mergeCell ref="CJ100:CL100"/>
    <mergeCell ref="AG100:AI100"/>
    <mergeCell ref="AM100:AO100"/>
    <mergeCell ref="AR100:AT100"/>
    <mergeCell ref="AX100:AZ100"/>
    <mergeCell ref="BC100:BE100"/>
    <mergeCell ref="BI100:BK100"/>
    <mergeCell ref="AV97:AW97"/>
    <mergeCell ref="BG97:BH97"/>
    <mergeCell ref="BR97:BS97"/>
    <mergeCell ref="CC97:CD97"/>
    <mergeCell ref="CN97:CO97"/>
    <mergeCell ref="A100:A106"/>
    <mergeCell ref="O100:P101"/>
    <mergeCell ref="Q100:S100"/>
    <mergeCell ref="V100:X100"/>
    <mergeCell ref="AB100:AD100"/>
    <mergeCell ref="A92:A98"/>
    <mergeCell ref="Q92:S92"/>
    <mergeCell ref="V92:X92"/>
    <mergeCell ref="AB92:AD92"/>
    <mergeCell ref="AG92:AI92"/>
    <mergeCell ref="AM92:AO92"/>
    <mergeCell ref="O97:P97"/>
    <mergeCell ref="Z97:AA97"/>
    <mergeCell ref="AK97:AL97"/>
    <mergeCell ref="F92:H92"/>
    <mergeCell ref="K92:M92"/>
    <mergeCell ref="D97:E97"/>
    <mergeCell ref="D100:E101"/>
    <mergeCell ref="F100:H100"/>
    <mergeCell ref="BT92:BV92"/>
    <mergeCell ref="BY92:CA92"/>
    <mergeCell ref="CE92:CG92"/>
    <mergeCell ref="CJ92:CL92"/>
    <mergeCell ref="CP92:CR92"/>
    <mergeCell ref="CU92:CW92"/>
    <mergeCell ref="AR92:AT92"/>
    <mergeCell ref="AX92:AZ92"/>
    <mergeCell ref="BC92:BE92"/>
    <mergeCell ref="BI92:BK92"/>
    <mergeCell ref="BN92:BP92"/>
    <mergeCell ref="BR92:BS93"/>
    <mergeCell ref="CP84:CR84"/>
    <mergeCell ref="CU84:CW84"/>
    <mergeCell ref="O89:P89"/>
    <mergeCell ref="Z89:AA89"/>
    <mergeCell ref="AK89:AL89"/>
    <mergeCell ref="AV89:AW89"/>
    <mergeCell ref="BG89:BH89"/>
    <mergeCell ref="BR89:BS89"/>
    <mergeCell ref="CC89:CD89"/>
    <mergeCell ref="CN89:CO89"/>
    <mergeCell ref="BI84:BK84"/>
    <mergeCell ref="BN84:BP84"/>
    <mergeCell ref="BT84:BV84"/>
    <mergeCell ref="BY84:CA84"/>
    <mergeCell ref="CE84:CG84"/>
    <mergeCell ref="CJ84:CL84"/>
    <mergeCell ref="A84:A90"/>
    <mergeCell ref="Q84:S84"/>
    <mergeCell ref="V84:X84"/>
    <mergeCell ref="AB84:AD84"/>
    <mergeCell ref="AG84:AI84"/>
    <mergeCell ref="AM84:AO84"/>
    <mergeCell ref="AR84:AT84"/>
    <mergeCell ref="AX84:AZ84"/>
    <mergeCell ref="BC84:BE84"/>
    <mergeCell ref="CP76:CR76"/>
    <mergeCell ref="CU76:CW76"/>
    <mergeCell ref="O81:P81"/>
    <mergeCell ref="Z81:AA81"/>
    <mergeCell ref="AK81:AL81"/>
    <mergeCell ref="AV81:AW81"/>
    <mergeCell ref="BG81:BH81"/>
    <mergeCell ref="BR81:BS81"/>
    <mergeCell ref="CC81:CD81"/>
    <mergeCell ref="BC76:BE76"/>
    <mergeCell ref="BI76:BK76"/>
    <mergeCell ref="BN76:BP76"/>
    <mergeCell ref="BT76:BV76"/>
    <mergeCell ref="BY76:CA76"/>
    <mergeCell ref="CE76:CG76"/>
    <mergeCell ref="CN81:CO81"/>
    <mergeCell ref="A76:A82"/>
    <mergeCell ref="Q76:S76"/>
    <mergeCell ref="V76:X76"/>
    <mergeCell ref="AB76:AD76"/>
    <mergeCell ref="AG76:AI76"/>
    <mergeCell ref="AM76:AO76"/>
    <mergeCell ref="AR76:AT76"/>
    <mergeCell ref="AX76:AZ76"/>
    <mergeCell ref="CJ76:CL76"/>
    <mergeCell ref="CJ68:CL68"/>
    <mergeCell ref="CP68:CR68"/>
    <mergeCell ref="CU68:CW68"/>
    <mergeCell ref="O73:P73"/>
    <mergeCell ref="Z73:AA73"/>
    <mergeCell ref="AK73:AL73"/>
    <mergeCell ref="AV73:AW73"/>
    <mergeCell ref="BG73:BH73"/>
    <mergeCell ref="BR73:BS73"/>
    <mergeCell ref="CC73:CD73"/>
    <mergeCell ref="BC68:BE68"/>
    <mergeCell ref="BI68:BK68"/>
    <mergeCell ref="BN68:BP68"/>
    <mergeCell ref="BT68:BV68"/>
    <mergeCell ref="BY68:CA68"/>
    <mergeCell ref="CE68:CG68"/>
    <mergeCell ref="CN73:CO73"/>
    <mergeCell ref="A68:A74"/>
    <mergeCell ref="O68:P69"/>
    <mergeCell ref="Q68:S68"/>
    <mergeCell ref="V68:X68"/>
    <mergeCell ref="AB68:AD68"/>
    <mergeCell ref="AG68:AI68"/>
    <mergeCell ref="AM68:AO68"/>
    <mergeCell ref="AR68:AT68"/>
    <mergeCell ref="AX68:AZ68"/>
    <mergeCell ref="O74:R74"/>
    <mergeCell ref="D73:E73"/>
    <mergeCell ref="D74:G74"/>
    <mergeCell ref="CJ60:CL60"/>
    <mergeCell ref="CP60:CR60"/>
    <mergeCell ref="CU60:CW60"/>
    <mergeCell ref="O65:P65"/>
    <mergeCell ref="Z65:AA65"/>
    <mergeCell ref="AK65:AL65"/>
    <mergeCell ref="AV65:AW65"/>
    <mergeCell ref="BG65:BH65"/>
    <mergeCell ref="BR65:BS65"/>
    <mergeCell ref="CC65:CD65"/>
    <mergeCell ref="BC60:BE60"/>
    <mergeCell ref="BI60:BK60"/>
    <mergeCell ref="BN60:BP60"/>
    <mergeCell ref="BT60:BV60"/>
    <mergeCell ref="BY60:CA60"/>
    <mergeCell ref="CE60:CG60"/>
    <mergeCell ref="CN65:CO65"/>
    <mergeCell ref="A60:A66"/>
    <mergeCell ref="O60:P61"/>
    <mergeCell ref="Q60:S60"/>
    <mergeCell ref="V60:X60"/>
    <mergeCell ref="AB60:AD60"/>
    <mergeCell ref="AG60:AI60"/>
    <mergeCell ref="AM60:AO60"/>
    <mergeCell ref="AR60:AT60"/>
    <mergeCell ref="AX60:AZ60"/>
    <mergeCell ref="CJ52:CL52"/>
    <mergeCell ref="CP52:CR52"/>
    <mergeCell ref="CU52:CW52"/>
    <mergeCell ref="O57:P57"/>
    <mergeCell ref="Z57:AA57"/>
    <mergeCell ref="AK57:AL57"/>
    <mergeCell ref="AV57:AW57"/>
    <mergeCell ref="BG57:BH57"/>
    <mergeCell ref="BR57:BS57"/>
    <mergeCell ref="CC57:CD57"/>
    <mergeCell ref="BC52:BE52"/>
    <mergeCell ref="BI52:BK52"/>
    <mergeCell ref="BN52:BP52"/>
    <mergeCell ref="BT52:BV52"/>
    <mergeCell ref="BY52:CA52"/>
    <mergeCell ref="CE52:CG52"/>
    <mergeCell ref="CN57:CO57"/>
    <mergeCell ref="A52:A58"/>
    <mergeCell ref="O52:P53"/>
    <mergeCell ref="Q52:S52"/>
    <mergeCell ref="V52:X52"/>
    <mergeCell ref="AB52:AD52"/>
    <mergeCell ref="AG52:AI52"/>
    <mergeCell ref="AM52:AO52"/>
    <mergeCell ref="AR52:AT52"/>
    <mergeCell ref="AX52:AZ52"/>
    <mergeCell ref="CJ44:CL44"/>
    <mergeCell ref="CP44:CR44"/>
    <mergeCell ref="CU44:CW44"/>
    <mergeCell ref="O49:P49"/>
    <mergeCell ref="Z49:AA49"/>
    <mergeCell ref="AK49:AL49"/>
    <mergeCell ref="AV49:AW49"/>
    <mergeCell ref="BG49:BH49"/>
    <mergeCell ref="BR49:BS49"/>
    <mergeCell ref="CC49:CD49"/>
    <mergeCell ref="BC44:BE44"/>
    <mergeCell ref="BI44:BK44"/>
    <mergeCell ref="BN44:BP44"/>
    <mergeCell ref="BT44:BV44"/>
    <mergeCell ref="BY44:CA44"/>
    <mergeCell ref="CE44:CG44"/>
    <mergeCell ref="CN49:CO49"/>
    <mergeCell ref="A44:A50"/>
    <mergeCell ref="O44:P45"/>
    <mergeCell ref="Q44:S44"/>
    <mergeCell ref="V44:X44"/>
    <mergeCell ref="AB44:AD44"/>
    <mergeCell ref="AG44:AI44"/>
    <mergeCell ref="AM44:AO44"/>
    <mergeCell ref="AR44:AT44"/>
    <mergeCell ref="AX44:AZ44"/>
    <mergeCell ref="D44:E45"/>
    <mergeCell ref="F44:H44"/>
    <mergeCell ref="K44:M44"/>
    <mergeCell ref="CP36:CR36"/>
    <mergeCell ref="CU36:CW36"/>
    <mergeCell ref="O41:P41"/>
    <mergeCell ref="Z41:AA41"/>
    <mergeCell ref="AK41:AL41"/>
    <mergeCell ref="AV41:AW41"/>
    <mergeCell ref="BG41:BH41"/>
    <mergeCell ref="BR41:BS41"/>
    <mergeCell ref="CC41:CD41"/>
    <mergeCell ref="BC36:BE36"/>
    <mergeCell ref="BI36:BK36"/>
    <mergeCell ref="BN36:BP36"/>
    <mergeCell ref="BT36:BV36"/>
    <mergeCell ref="BY36:CA36"/>
    <mergeCell ref="CE36:CG36"/>
    <mergeCell ref="CN41:CO41"/>
    <mergeCell ref="A36:A42"/>
    <mergeCell ref="Q36:S36"/>
    <mergeCell ref="V36:X36"/>
    <mergeCell ref="AB36:AD36"/>
    <mergeCell ref="AG36:AI36"/>
    <mergeCell ref="AM36:AO36"/>
    <mergeCell ref="AR36:AT36"/>
    <mergeCell ref="AX36:AZ36"/>
    <mergeCell ref="CJ36:CL36"/>
    <mergeCell ref="F36:H36"/>
    <mergeCell ref="K36:M36"/>
    <mergeCell ref="D41:E41"/>
    <mergeCell ref="CP28:CR28"/>
    <mergeCell ref="CU28:CW28"/>
    <mergeCell ref="O33:P33"/>
    <mergeCell ref="Z33:AA33"/>
    <mergeCell ref="AK33:AL33"/>
    <mergeCell ref="AV33:AW33"/>
    <mergeCell ref="BG33:BH33"/>
    <mergeCell ref="BR33:BS33"/>
    <mergeCell ref="AX28:AZ28"/>
    <mergeCell ref="BC28:BE28"/>
    <mergeCell ref="BI28:BK28"/>
    <mergeCell ref="BN28:BP28"/>
    <mergeCell ref="BT28:BV28"/>
    <mergeCell ref="BY28:CA28"/>
    <mergeCell ref="CC33:CD33"/>
    <mergeCell ref="CN33:CO33"/>
    <mergeCell ref="A28:A34"/>
    <mergeCell ref="Q28:S28"/>
    <mergeCell ref="V28:X28"/>
    <mergeCell ref="AB28:AD28"/>
    <mergeCell ref="AG28:AI28"/>
    <mergeCell ref="AM28:AO28"/>
    <mergeCell ref="AR28:AT28"/>
    <mergeCell ref="CE28:CG28"/>
    <mergeCell ref="CJ28:CL28"/>
    <mergeCell ref="D33:E33"/>
    <mergeCell ref="CJ20:CL20"/>
    <mergeCell ref="CP20:CR20"/>
    <mergeCell ref="CU20:CW20"/>
    <mergeCell ref="O25:P25"/>
    <mergeCell ref="Z25:AA25"/>
    <mergeCell ref="AK25:AL25"/>
    <mergeCell ref="AV25:AW25"/>
    <mergeCell ref="BG25:BH25"/>
    <mergeCell ref="AX20:AZ20"/>
    <mergeCell ref="BC20:BE20"/>
    <mergeCell ref="BI20:BK20"/>
    <mergeCell ref="BN20:BP20"/>
    <mergeCell ref="BR20:BS21"/>
    <mergeCell ref="BT20:BV20"/>
    <mergeCell ref="BR25:BS25"/>
    <mergeCell ref="CC25:CD25"/>
    <mergeCell ref="CN25:CO25"/>
    <mergeCell ref="A20:A26"/>
    <mergeCell ref="Q20:S20"/>
    <mergeCell ref="V20:X20"/>
    <mergeCell ref="AB20:AD20"/>
    <mergeCell ref="AG20:AI20"/>
    <mergeCell ref="AM20:AO20"/>
    <mergeCell ref="AR20:AT20"/>
    <mergeCell ref="BY20:CA20"/>
    <mergeCell ref="CE20:CG20"/>
    <mergeCell ref="AR12:AT12"/>
    <mergeCell ref="AX12:AZ12"/>
    <mergeCell ref="BC12:BE12"/>
    <mergeCell ref="BI12:BK12"/>
    <mergeCell ref="BN12:BP12"/>
    <mergeCell ref="BT12:BV12"/>
    <mergeCell ref="BR17:BS17"/>
    <mergeCell ref="CC17:CD17"/>
    <mergeCell ref="CN17:CO17"/>
    <mergeCell ref="CN10:CR10"/>
    <mergeCell ref="CT10:CW10"/>
    <mergeCell ref="A12:A18"/>
    <mergeCell ref="Q12:S12"/>
    <mergeCell ref="V12:X12"/>
    <mergeCell ref="AB12:AD12"/>
    <mergeCell ref="AG12:AI12"/>
    <mergeCell ref="AM12:AO12"/>
    <mergeCell ref="AV10:AZ10"/>
    <mergeCell ref="BB10:BE10"/>
    <mergeCell ref="BG10:BK10"/>
    <mergeCell ref="BM10:BP10"/>
    <mergeCell ref="BR10:BV10"/>
    <mergeCell ref="BX10:CA10"/>
    <mergeCell ref="BY12:CA12"/>
    <mergeCell ref="CE12:CG12"/>
    <mergeCell ref="CJ12:CL12"/>
    <mergeCell ref="CP12:CR12"/>
    <mergeCell ref="CU12:CW12"/>
    <mergeCell ref="O17:P17"/>
    <mergeCell ref="Z17:AA17"/>
    <mergeCell ref="AK17:AL17"/>
    <mergeCell ref="AV17:AW17"/>
    <mergeCell ref="BG17:BH17"/>
    <mergeCell ref="CC4:CG8"/>
    <mergeCell ref="CI4:CL8"/>
    <mergeCell ref="CN4:CR8"/>
    <mergeCell ref="CT4:CW8"/>
    <mergeCell ref="O10:S10"/>
    <mergeCell ref="U10:X10"/>
    <mergeCell ref="Z10:AD10"/>
    <mergeCell ref="AF10:AI10"/>
    <mergeCell ref="AK10:AO10"/>
    <mergeCell ref="AQ10:AT10"/>
    <mergeCell ref="AV4:AZ8"/>
    <mergeCell ref="BB4:BE8"/>
    <mergeCell ref="BG4:BK8"/>
    <mergeCell ref="BM4:BP8"/>
    <mergeCell ref="BR4:BV8"/>
    <mergeCell ref="BX4:CA8"/>
    <mergeCell ref="O4:S8"/>
    <mergeCell ref="U4:X8"/>
    <mergeCell ref="Z4:AD8"/>
    <mergeCell ref="AF4:AI8"/>
    <mergeCell ref="AK4:AO8"/>
    <mergeCell ref="AQ4:AT8"/>
    <mergeCell ref="CC10:CG10"/>
    <mergeCell ref="CI10:CL10"/>
    <mergeCell ref="DN4:DR8"/>
    <mergeCell ref="DT4:DW8"/>
    <mergeCell ref="DN10:DR10"/>
    <mergeCell ref="DT10:DW10"/>
    <mergeCell ref="DP12:DR12"/>
    <mergeCell ref="DU12:DW12"/>
    <mergeCell ref="DN17:DO17"/>
    <mergeCell ref="DP20:DR20"/>
    <mergeCell ref="DU20:DW20"/>
    <mergeCell ref="DN25:DO25"/>
    <mergeCell ref="DP28:DR28"/>
    <mergeCell ref="DU28:DW28"/>
    <mergeCell ref="DN33:DO33"/>
    <mergeCell ref="DP36:DR36"/>
    <mergeCell ref="DU36:DW36"/>
    <mergeCell ref="DN41:DO41"/>
    <mergeCell ref="DP44:DR44"/>
    <mergeCell ref="DU44:DW44"/>
    <mergeCell ref="DN49:DO49"/>
    <mergeCell ref="DP52:DR52"/>
    <mergeCell ref="DU52:DW52"/>
    <mergeCell ref="DN57:DO57"/>
    <mergeCell ref="DP60:DR60"/>
    <mergeCell ref="DU60:DW60"/>
    <mergeCell ref="DN65:DO65"/>
    <mergeCell ref="DP68:DR68"/>
    <mergeCell ref="DU68:DW68"/>
    <mergeCell ref="DN73:DO73"/>
    <mergeCell ref="DP76:DR76"/>
    <mergeCell ref="DU76:DW76"/>
    <mergeCell ref="DN81:DO81"/>
    <mergeCell ref="DP84:DR84"/>
    <mergeCell ref="DU84:DW84"/>
    <mergeCell ref="DN89:DO89"/>
    <mergeCell ref="DP92:DR92"/>
    <mergeCell ref="DU92:DW92"/>
    <mergeCell ref="DN97:DO97"/>
    <mergeCell ref="DP100:DR100"/>
    <mergeCell ref="DU100:DW100"/>
    <mergeCell ref="DN105:DO105"/>
    <mergeCell ref="DP108:DR108"/>
    <mergeCell ref="DU108:DW108"/>
    <mergeCell ref="DN113:DO113"/>
    <mergeCell ref="DP116:DR116"/>
    <mergeCell ref="DU116:DW116"/>
    <mergeCell ref="DN121:DO121"/>
    <mergeCell ref="DP124:DR124"/>
    <mergeCell ref="DU124:DW124"/>
    <mergeCell ref="DN129:DO129"/>
    <mergeCell ref="DP132:DR132"/>
    <mergeCell ref="DU132:DW132"/>
    <mergeCell ref="DN137:DO137"/>
    <mergeCell ref="DP140:DR140"/>
    <mergeCell ref="DU140:DW140"/>
    <mergeCell ref="DN169:DO169"/>
    <mergeCell ref="DN172:DO173"/>
    <mergeCell ref="DP172:DR172"/>
    <mergeCell ref="DU172:DW172"/>
    <mergeCell ref="DN177:DO177"/>
    <mergeCell ref="DN145:DO145"/>
    <mergeCell ref="DP148:DR148"/>
    <mergeCell ref="DU148:DW148"/>
    <mergeCell ref="DN153:DO153"/>
    <mergeCell ref="DP156:DR156"/>
    <mergeCell ref="DU156:DW156"/>
    <mergeCell ref="DN161:DO161"/>
    <mergeCell ref="DP164:DR164"/>
    <mergeCell ref="DU164:DW164"/>
    <mergeCell ref="DP196:DR196"/>
    <mergeCell ref="DU196:DW196"/>
    <mergeCell ref="DN201:DO201"/>
    <mergeCell ref="DN180:DO181"/>
    <mergeCell ref="DP180:DR180"/>
    <mergeCell ref="DU180:DW180"/>
    <mergeCell ref="DN185:DO185"/>
    <mergeCell ref="DN188:DO189"/>
    <mergeCell ref="DP188:DR188"/>
    <mergeCell ref="DU188:DW188"/>
    <mergeCell ref="DN193:DO193"/>
  </mergeCells>
  <pageMargins left="0.25" right="0.25" top="0.75" bottom="0.75" header="0.3" footer="0.3"/>
  <pageSetup scale="19" fitToHeight="0" orientation="landscape" r:id="rId1"/>
  <headerFooter>
    <oddFooter>&amp;L&amp;F - &amp;A&amp;RPage &amp;P of &amp;N  &amp;D</oddFooter>
  </headerFooter>
  <rowBreaks count="2" manualBreakCount="2">
    <brk id="67" max="16383" man="1"/>
    <brk id="13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0BFD7-45D4-412E-AAB4-4E031C9DF952}">
  <sheetPr>
    <tabColor theme="8" tint="0.59999389629810485"/>
  </sheetPr>
  <dimension ref="A1:EP270"/>
  <sheetViews>
    <sheetView workbookViewId="0">
      <pane xSplit="3" ySplit="7" topLeftCell="DO220" activePane="bottomRight" state="frozen"/>
      <selection pane="topRight" activeCell="D1" sqref="D1"/>
      <selection pane="bottomLeft" activeCell="A8" sqref="A8"/>
      <selection pane="bottomRight" activeCell="ED226" sqref="ED226"/>
    </sheetView>
  </sheetViews>
  <sheetFormatPr defaultColWidth="8.85546875" defaultRowHeight="15" x14ac:dyDescent="0.25"/>
  <cols>
    <col min="1" max="1" width="11.5703125" style="321" customWidth="1"/>
    <col min="2" max="2" width="10.7109375" customWidth="1"/>
    <col min="3" max="3" width="8.85546875" style="317"/>
    <col min="4" max="13" width="11.7109375" style="317" customWidth="1"/>
    <col min="14" max="14" width="14.42578125" style="317" customWidth="1"/>
    <col min="15" max="15" width="2.42578125" style="317" customWidth="1"/>
    <col min="16" max="25" width="11.7109375" style="317" customWidth="1"/>
    <col min="26" max="26" width="14.42578125" style="317" customWidth="1"/>
    <col min="27" max="27" width="2.42578125" style="317" customWidth="1"/>
    <col min="28" max="37" width="11.5703125" customWidth="1"/>
    <col min="38" max="38" width="14" customWidth="1"/>
    <col min="39" max="39" width="2.5703125" customWidth="1"/>
    <col min="40" max="49" width="11.5703125" customWidth="1"/>
    <col min="50" max="50" width="14.28515625" customWidth="1"/>
    <col min="51" max="51" width="2.5703125" customWidth="1"/>
    <col min="52" max="61" width="11.5703125" customWidth="1"/>
    <col min="62" max="62" width="13.140625" customWidth="1"/>
    <col min="63" max="63" width="2.5703125" customWidth="1"/>
    <col min="64" max="73" width="11.5703125" style="246" customWidth="1"/>
    <col min="74" max="74" width="13.85546875" style="246" customWidth="1"/>
    <col min="75" max="75" width="3" customWidth="1"/>
    <col min="76" max="85" width="11.5703125" style="246" customWidth="1"/>
    <col min="86" max="86" width="13.85546875" style="246" customWidth="1"/>
    <col min="87" max="87" width="3" style="247" customWidth="1"/>
    <col min="88" max="97" width="11.5703125" style="246" customWidth="1"/>
    <col min="98" max="98" width="13.85546875" style="246" customWidth="1"/>
    <col min="99" max="99" width="2" style="109" customWidth="1"/>
    <col min="100" max="103" width="11.5703125" customWidth="1"/>
    <col min="104" max="104" width="14.140625" bestFit="1" customWidth="1"/>
    <col min="105" max="109" width="11.5703125" customWidth="1"/>
    <col min="110" max="110" width="13.85546875" customWidth="1"/>
    <col min="111" max="111" width="2.140625" customWidth="1"/>
    <col min="112" max="115" width="11.5703125" customWidth="1"/>
    <col min="116" max="116" width="14.140625" bestFit="1" customWidth="1"/>
    <col min="117" max="121" width="11.5703125" customWidth="1"/>
    <col min="122" max="122" width="13.85546875" customWidth="1"/>
    <col min="123" max="123" width="2.7109375" customWidth="1"/>
    <col min="124" max="127" width="11.5703125" customWidth="1"/>
    <col min="128" max="128" width="14.140625" bestFit="1" customWidth="1"/>
    <col min="129" max="133" width="11.5703125" customWidth="1"/>
    <col min="134" max="134" width="13.85546875" customWidth="1"/>
  </cols>
  <sheetData>
    <row r="1" spans="1:134" ht="15.75" x14ac:dyDescent="0.25">
      <c r="A1" s="243" t="s">
        <v>479</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5"/>
    </row>
    <row r="2" spans="1:134" ht="15.75" x14ac:dyDescent="0.25">
      <c r="A2" s="243"/>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5"/>
    </row>
    <row r="3" spans="1:134" ht="16.5" thickBot="1" x14ac:dyDescent="0.3">
      <c r="A3" s="243"/>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5"/>
    </row>
    <row r="4" spans="1:134" ht="17.25" customHeight="1" x14ac:dyDescent="0.35">
      <c r="A4" s="243"/>
      <c r="B4" s="244"/>
      <c r="C4" s="244"/>
      <c r="D4" s="1458" t="s">
        <v>143</v>
      </c>
      <c r="E4" s="1459"/>
      <c r="F4" s="1456"/>
      <c r="G4" s="1453" t="s">
        <v>144</v>
      </c>
      <c r="H4" s="1453" t="s">
        <v>145</v>
      </c>
      <c r="I4" s="1453" t="s">
        <v>146</v>
      </c>
      <c r="J4" s="1455" t="s">
        <v>147</v>
      </c>
      <c r="K4" s="1456"/>
      <c r="L4" s="1455" t="s">
        <v>148</v>
      </c>
      <c r="M4" s="1457"/>
      <c r="N4"/>
      <c r="O4"/>
      <c r="P4" s="1458" t="s">
        <v>143</v>
      </c>
      <c r="Q4" s="1459"/>
      <c r="R4" s="1456"/>
      <c r="S4" s="1453" t="s">
        <v>144</v>
      </c>
      <c r="T4" s="1453" t="s">
        <v>145</v>
      </c>
      <c r="U4" s="1453" t="s">
        <v>146</v>
      </c>
      <c r="V4" s="1455" t="s">
        <v>147</v>
      </c>
      <c r="W4" s="1456"/>
      <c r="X4" s="1455" t="s">
        <v>148</v>
      </c>
      <c r="Y4" s="1457"/>
      <c r="Z4"/>
      <c r="AA4"/>
      <c r="AB4" s="1458" t="s">
        <v>143</v>
      </c>
      <c r="AC4" s="1459"/>
      <c r="AD4" s="1456"/>
      <c r="AE4" s="1453" t="s">
        <v>144</v>
      </c>
      <c r="AF4" s="1453" t="s">
        <v>145</v>
      </c>
      <c r="AG4" s="1453" t="s">
        <v>146</v>
      </c>
      <c r="AH4" s="1455" t="s">
        <v>147</v>
      </c>
      <c r="AI4" s="1456"/>
      <c r="AJ4" s="1455" t="s">
        <v>148</v>
      </c>
      <c r="AK4" s="1457"/>
      <c r="AN4" s="1458" t="s">
        <v>143</v>
      </c>
      <c r="AO4" s="1459"/>
      <c r="AP4" s="1456"/>
      <c r="AQ4" s="1453" t="s">
        <v>144</v>
      </c>
      <c r="AR4" s="1453" t="s">
        <v>145</v>
      </c>
      <c r="AS4" s="1453" t="s">
        <v>146</v>
      </c>
      <c r="AT4" s="1455" t="s">
        <v>147</v>
      </c>
      <c r="AU4" s="1456"/>
      <c r="AV4" s="1455" t="s">
        <v>148</v>
      </c>
      <c r="AW4" s="1457"/>
      <c r="AZ4" s="1458" t="s">
        <v>143</v>
      </c>
      <c r="BA4" s="1459"/>
      <c r="BB4" s="1456"/>
      <c r="BC4" s="1453" t="s">
        <v>144</v>
      </c>
      <c r="BD4" s="1453" t="s">
        <v>145</v>
      </c>
      <c r="BE4" s="1453" t="s">
        <v>146</v>
      </c>
      <c r="BF4" s="1455" t="s">
        <v>147</v>
      </c>
      <c r="BG4" s="1456"/>
      <c r="BH4" s="1455" t="s">
        <v>148</v>
      </c>
      <c r="BI4" s="1457"/>
      <c r="BL4" s="1460" t="s">
        <v>143</v>
      </c>
      <c r="BM4" s="1461"/>
      <c r="BN4" s="1462"/>
      <c r="BO4" s="1463" t="s">
        <v>144</v>
      </c>
      <c r="BP4" s="1463" t="s">
        <v>145</v>
      </c>
      <c r="BQ4" s="1463" t="s">
        <v>146</v>
      </c>
      <c r="BR4" s="1465" t="s">
        <v>147</v>
      </c>
      <c r="BS4" s="1462"/>
      <c r="BT4" s="1465" t="s">
        <v>148</v>
      </c>
      <c r="BU4" s="1466"/>
      <c r="BX4" s="1460" t="s">
        <v>143</v>
      </c>
      <c r="BY4" s="1461"/>
      <c r="BZ4" s="1462"/>
      <c r="CA4" s="1463" t="s">
        <v>144</v>
      </c>
      <c r="CB4" s="1463" t="s">
        <v>145</v>
      </c>
      <c r="CC4" s="1463" t="s">
        <v>146</v>
      </c>
      <c r="CD4" s="1465" t="s">
        <v>147</v>
      </c>
      <c r="CE4" s="1462"/>
      <c r="CF4" s="1465" t="s">
        <v>148</v>
      </c>
      <c r="CG4" s="1466"/>
      <c r="CJ4" s="1460" t="s">
        <v>143</v>
      </c>
      <c r="CK4" s="1461"/>
      <c r="CL4" s="1462"/>
      <c r="CM4" s="1463" t="s">
        <v>144</v>
      </c>
      <c r="CN4" s="1463" t="s">
        <v>145</v>
      </c>
      <c r="CO4" s="1463" t="s">
        <v>146</v>
      </c>
      <c r="CP4" s="1465" t="s">
        <v>147</v>
      </c>
      <c r="CQ4" s="1462"/>
      <c r="CR4" s="1465" t="s">
        <v>148</v>
      </c>
      <c r="CS4" s="1466"/>
      <c r="CV4" s="1460" t="s">
        <v>143</v>
      </c>
      <c r="CW4" s="1461"/>
      <c r="CX4" s="1462"/>
      <c r="CY4" s="1463" t="s">
        <v>144</v>
      </c>
      <c r="CZ4" s="1463" t="s">
        <v>145</v>
      </c>
      <c r="DA4" s="1463" t="s">
        <v>146</v>
      </c>
      <c r="DB4" s="1465" t="s">
        <v>147</v>
      </c>
      <c r="DC4" s="1462"/>
      <c r="DD4" s="1465" t="s">
        <v>148</v>
      </c>
      <c r="DE4" s="1466"/>
      <c r="DF4" s="246"/>
      <c r="DH4" s="1460" t="s">
        <v>143</v>
      </c>
      <c r="DI4" s="1461"/>
      <c r="DJ4" s="1462"/>
      <c r="DK4" s="1463" t="s">
        <v>144</v>
      </c>
      <c r="DL4" s="1463" t="s">
        <v>145</v>
      </c>
      <c r="DM4" s="1463" t="s">
        <v>146</v>
      </c>
      <c r="DN4" s="1465" t="s">
        <v>147</v>
      </c>
      <c r="DO4" s="1462"/>
      <c r="DP4" s="1465" t="s">
        <v>148</v>
      </c>
      <c r="DQ4" s="1466"/>
      <c r="DR4" s="246"/>
      <c r="DT4" s="1460" t="s">
        <v>143</v>
      </c>
      <c r="DU4" s="1461"/>
      <c r="DV4" s="1462"/>
      <c r="DW4" s="1463" t="s">
        <v>144</v>
      </c>
      <c r="DX4" s="1463" t="s">
        <v>145</v>
      </c>
      <c r="DY4" s="1463" t="s">
        <v>146</v>
      </c>
      <c r="DZ4" s="1465" t="s">
        <v>147</v>
      </c>
      <c r="EA4" s="1462"/>
      <c r="EB4" s="1465" t="s">
        <v>148</v>
      </c>
      <c r="EC4" s="1466"/>
      <c r="ED4" s="246"/>
    </row>
    <row r="5" spans="1:134" ht="17.25" customHeight="1" thickBot="1" x14ac:dyDescent="0.4">
      <c r="A5" s="249"/>
      <c r="B5" s="244"/>
      <c r="C5" s="244"/>
      <c r="D5" s="162" t="s">
        <v>149</v>
      </c>
      <c r="E5" s="163" t="s">
        <v>150</v>
      </c>
      <c r="F5" s="163" t="s">
        <v>151</v>
      </c>
      <c r="G5" s="1454"/>
      <c r="H5" s="1454"/>
      <c r="I5" s="1454"/>
      <c r="J5" s="163" t="s">
        <v>152</v>
      </c>
      <c r="K5" s="163" t="s">
        <v>153</v>
      </c>
      <c r="L5" s="163" t="s">
        <v>154</v>
      </c>
      <c r="M5" s="164" t="s">
        <v>155</v>
      </c>
      <c r="N5"/>
      <c r="O5"/>
      <c r="P5" s="162" t="s">
        <v>149</v>
      </c>
      <c r="Q5" s="163" t="s">
        <v>150</v>
      </c>
      <c r="R5" s="163" t="s">
        <v>151</v>
      </c>
      <c r="S5" s="1454"/>
      <c r="T5" s="1454"/>
      <c r="U5" s="1454"/>
      <c r="V5" s="163" t="s">
        <v>152</v>
      </c>
      <c r="W5" s="163" t="s">
        <v>153</v>
      </c>
      <c r="X5" s="163" t="s">
        <v>154</v>
      </c>
      <c r="Y5" s="164" t="s">
        <v>155</v>
      </c>
      <c r="Z5"/>
      <c r="AA5"/>
      <c r="AB5" s="162" t="s">
        <v>149</v>
      </c>
      <c r="AC5" s="163" t="s">
        <v>150</v>
      </c>
      <c r="AD5" s="163" t="s">
        <v>151</v>
      </c>
      <c r="AE5" s="1454"/>
      <c r="AF5" s="1454"/>
      <c r="AG5" s="1454"/>
      <c r="AH5" s="163" t="s">
        <v>152</v>
      </c>
      <c r="AI5" s="163" t="s">
        <v>153</v>
      </c>
      <c r="AJ5" s="163" t="s">
        <v>154</v>
      </c>
      <c r="AK5" s="164" t="s">
        <v>155</v>
      </c>
      <c r="AN5" s="162" t="s">
        <v>149</v>
      </c>
      <c r="AO5" s="163" t="s">
        <v>150</v>
      </c>
      <c r="AP5" s="163" t="s">
        <v>151</v>
      </c>
      <c r="AQ5" s="1454"/>
      <c r="AR5" s="1454"/>
      <c r="AS5" s="1454"/>
      <c r="AT5" s="163" t="s">
        <v>152</v>
      </c>
      <c r="AU5" s="163" t="s">
        <v>153</v>
      </c>
      <c r="AV5" s="163" t="s">
        <v>154</v>
      </c>
      <c r="AW5" s="164" t="s">
        <v>155</v>
      </c>
      <c r="AZ5" s="162" t="s">
        <v>149</v>
      </c>
      <c r="BA5" s="163" t="s">
        <v>150</v>
      </c>
      <c r="BB5" s="163" t="s">
        <v>151</v>
      </c>
      <c r="BC5" s="1454"/>
      <c r="BD5" s="1454"/>
      <c r="BE5" s="1454"/>
      <c r="BF5" s="163" t="s">
        <v>152</v>
      </c>
      <c r="BG5" s="163" t="s">
        <v>153</v>
      </c>
      <c r="BH5" s="163" t="s">
        <v>154</v>
      </c>
      <c r="BI5" s="164" t="s">
        <v>155</v>
      </c>
      <c r="BL5" s="250" t="s">
        <v>149</v>
      </c>
      <c r="BM5" s="251" t="s">
        <v>150</v>
      </c>
      <c r="BN5" s="251" t="s">
        <v>151</v>
      </c>
      <c r="BO5" s="1464"/>
      <c r="BP5" s="1464"/>
      <c r="BQ5" s="1464"/>
      <c r="BR5" s="251" t="s">
        <v>152</v>
      </c>
      <c r="BS5" s="251" t="s">
        <v>153</v>
      </c>
      <c r="BT5" s="251" t="s">
        <v>154</v>
      </c>
      <c r="BU5" s="252" t="s">
        <v>155</v>
      </c>
      <c r="BX5" s="250" t="s">
        <v>149</v>
      </c>
      <c r="BY5" s="251" t="s">
        <v>150</v>
      </c>
      <c r="BZ5" s="251" t="s">
        <v>151</v>
      </c>
      <c r="CA5" s="1464"/>
      <c r="CB5" s="1464"/>
      <c r="CC5" s="1464"/>
      <c r="CD5" s="251" t="s">
        <v>152</v>
      </c>
      <c r="CE5" s="251" t="s">
        <v>153</v>
      </c>
      <c r="CF5" s="251" t="s">
        <v>154</v>
      </c>
      <c r="CG5" s="252" t="s">
        <v>155</v>
      </c>
      <c r="CJ5" s="250" t="s">
        <v>149</v>
      </c>
      <c r="CK5" s="251" t="s">
        <v>150</v>
      </c>
      <c r="CL5" s="251" t="s">
        <v>151</v>
      </c>
      <c r="CM5" s="1464"/>
      <c r="CN5" s="1464"/>
      <c r="CO5" s="1464"/>
      <c r="CP5" s="251" t="s">
        <v>152</v>
      </c>
      <c r="CQ5" s="251" t="s">
        <v>153</v>
      </c>
      <c r="CR5" s="251" t="s">
        <v>154</v>
      </c>
      <c r="CS5" s="252" t="s">
        <v>155</v>
      </c>
      <c r="CV5" s="250" t="s">
        <v>149</v>
      </c>
      <c r="CW5" s="251" t="s">
        <v>150</v>
      </c>
      <c r="CX5" s="251" t="s">
        <v>151</v>
      </c>
      <c r="CY5" s="1464"/>
      <c r="CZ5" s="1464"/>
      <c r="DA5" s="1464"/>
      <c r="DB5" s="251" t="s">
        <v>152</v>
      </c>
      <c r="DC5" s="251" t="s">
        <v>153</v>
      </c>
      <c r="DD5" s="251" t="s">
        <v>154</v>
      </c>
      <c r="DE5" s="252" t="s">
        <v>155</v>
      </c>
      <c r="DF5" s="246"/>
      <c r="DH5" s="250" t="s">
        <v>149</v>
      </c>
      <c r="DI5" s="251" t="s">
        <v>150</v>
      </c>
      <c r="DJ5" s="251" t="s">
        <v>151</v>
      </c>
      <c r="DK5" s="1464"/>
      <c r="DL5" s="1464"/>
      <c r="DM5" s="1464"/>
      <c r="DN5" s="251" t="s">
        <v>152</v>
      </c>
      <c r="DO5" s="251" t="s">
        <v>153</v>
      </c>
      <c r="DP5" s="251" t="s">
        <v>154</v>
      </c>
      <c r="DQ5" s="252" t="s">
        <v>155</v>
      </c>
      <c r="DR5" s="246"/>
      <c r="DT5" s="250" t="s">
        <v>149</v>
      </c>
      <c r="DU5" s="251" t="s">
        <v>150</v>
      </c>
      <c r="DV5" s="251" t="s">
        <v>151</v>
      </c>
      <c r="DW5" s="1464"/>
      <c r="DX5" s="1464"/>
      <c r="DY5" s="1464"/>
      <c r="DZ5" s="251" t="s">
        <v>152</v>
      </c>
      <c r="EA5" s="251" t="s">
        <v>153</v>
      </c>
      <c r="EB5" s="251" t="s">
        <v>154</v>
      </c>
      <c r="EC5" s="252" t="s">
        <v>155</v>
      </c>
      <c r="ED5" s="246"/>
    </row>
    <row r="6" spans="1:134" ht="15.75" thickBot="1" x14ac:dyDescent="0.3">
      <c r="A6" s="253" t="s">
        <v>202</v>
      </c>
      <c r="B6" s="254"/>
      <c r="C6" s="255"/>
      <c r="D6" s="1476" t="s">
        <v>279</v>
      </c>
      <c r="E6" s="1477"/>
      <c r="F6" s="1477"/>
      <c r="G6" s="1477"/>
      <c r="H6" s="1477"/>
      <c r="I6" s="1477"/>
      <c r="J6" s="1477"/>
      <c r="K6" s="1477"/>
      <c r="L6" s="1477"/>
      <c r="M6" s="1478"/>
      <c r="N6" s="256"/>
      <c r="O6" s="256"/>
      <c r="P6" s="1476" t="s">
        <v>278</v>
      </c>
      <c r="Q6" s="1477"/>
      <c r="R6" s="1477"/>
      <c r="S6" s="1477"/>
      <c r="T6" s="1477"/>
      <c r="U6" s="1477"/>
      <c r="V6" s="1477"/>
      <c r="W6" s="1477"/>
      <c r="X6" s="1477"/>
      <c r="Y6" s="1478"/>
      <c r="Z6" s="256"/>
      <c r="AA6" s="256"/>
      <c r="AB6" s="1476" t="s">
        <v>203</v>
      </c>
      <c r="AC6" s="1477"/>
      <c r="AD6" s="1477"/>
      <c r="AE6" s="1477"/>
      <c r="AF6" s="1477"/>
      <c r="AG6" s="1477"/>
      <c r="AH6" s="1477"/>
      <c r="AI6" s="1477"/>
      <c r="AJ6" s="1477"/>
      <c r="AK6" s="1478"/>
      <c r="AL6" s="256"/>
      <c r="AM6" s="256"/>
      <c r="AN6" s="1476" t="s">
        <v>204</v>
      </c>
      <c r="AO6" s="1477"/>
      <c r="AP6" s="1477"/>
      <c r="AQ6" s="1477"/>
      <c r="AR6" s="1477"/>
      <c r="AS6" s="1477"/>
      <c r="AT6" s="1477"/>
      <c r="AU6" s="1477"/>
      <c r="AV6" s="1477"/>
      <c r="AW6" s="1478"/>
      <c r="AX6" s="256"/>
      <c r="AY6" s="256"/>
      <c r="AZ6" s="1476" t="s">
        <v>205</v>
      </c>
      <c r="BA6" s="1477"/>
      <c r="BB6" s="1477"/>
      <c r="BC6" s="1477"/>
      <c r="BD6" s="1477"/>
      <c r="BE6" s="1477"/>
      <c r="BF6" s="1477"/>
      <c r="BG6" s="1477"/>
      <c r="BH6" s="1477"/>
      <c r="BI6" s="1478"/>
      <c r="BJ6" s="256"/>
      <c r="BK6" s="256"/>
      <c r="BL6" s="1476" t="s">
        <v>206</v>
      </c>
      <c r="BM6" s="1477"/>
      <c r="BN6" s="1477"/>
      <c r="BO6" s="1477"/>
      <c r="BP6" s="1477"/>
      <c r="BQ6" s="1477"/>
      <c r="BR6" s="1477"/>
      <c r="BS6" s="1477"/>
      <c r="BT6" s="1477"/>
      <c r="BU6" s="1478"/>
      <c r="BV6" s="257"/>
      <c r="BX6" s="1476" t="s">
        <v>207</v>
      </c>
      <c r="BY6" s="1477"/>
      <c r="BZ6" s="1477"/>
      <c r="CA6" s="1477"/>
      <c r="CB6" s="1477"/>
      <c r="CC6" s="1477"/>
      <c r="CD6" s="1477"/>
      <c r="CE6" s="1477"/>
      <c r="CF6" s="1477"/>
      <c r="CG6" s="1478"/>
      <c r="CH6" s="257"/>
      <c r="CJ6" s="1467" t="s">
        <v>208</v>
      </c>
      <c r="CK6" s="1468"/>
      <c r="CL6" s="1468"/>
      <c r="CM6" s="1468"/>
      <c r="CN6" s="1468"/>
      <c r="CO6" s="1468"/>
      <c r="CP6" s="1468"/>
      <c r="CQ6" s="1468"/>
      <c r="CR6" s="1468"/>
      <c r="CS6" s="1469"/>
      <c r="CT6" s="257"/>
      <c r="CV6" s="1467" t="s">
        <v>301</v>
      </c>
      <c r="CW6" s="1468"/>
      <c r="CX6" s="1468"/>
      <c r="CY6" s="1468"/>
      <c r="CZ6" s="1468"/>
      <c r="DA6" s="1468"/>
      <c r="DB6" s="1468"/>
      <c r="DC6" s="1468"/>
      <c r="DD6" s="1468"/>
      <c r="DE6" s="1469"/>
      <c r="DF6" s="257"/>
      <c r="DH6" s="1467" t="s">
        <v>594</v>
      </c>
      <c r="DI6" s="1468"/>
      <c r="DJ6" s="1468"/>
      <c r="DK6" s="1468"/>
      <c r="DL6" s="1468"/>
      <c r="DM6" s="1468"/>
      <c r="DN6" s="1468"/>
      <c r="DO6" s="1468"/>
      <c r="DP6" s="1468"/>
      <c r="DQ6" s="1469"/>
      <c r="DR6" s="257"/>
      <c r="DT6" s="1467" t="s">
        <v>659</v>
      </c>
      <c r="DU6" s="1468"/>
      <c r="DV6" s="1468"/>
      <c r="DW6" s="1468"/>
      <c r="DX6" s="1468"/>
      <c r="DY6" s="1468"/>
      <c r="DZ6" s="1468"/>
      <c r="EA6" s="1468"/>
      <c r="EB6" s="1468"/>
      <c r="EC6" s="1469"/>
      <c r="ED6" s="257"/>
    </row>
    <row r="7" spans="1:134" ht="15.75" thickBot="1" x14ac:dyDescent="0.3">
      <c r="A7" s="258" t="s">
        <v>209</v>
      </c>
      <c r="B7" s="259" t="s">
        <v>215</v>
      </c>
      <c r="C7" s="260" t="s">
        <v>74</v>
      </c>
      <c r="D7" s="261" t="s">
        <v>156</v>
      </c>
      <c r="E7" s="242" t="s">
        <v>157</v>
      </c>
      <c r="F7" s="242" t="s">
        <v>158</v>
      </c>
      <c r="G7" s="242" t="s">
        <v>159</v>
      </c>
      <c r="H7" s="242" t="s">
        <v>160</v>
      </c>
      <c r="I7" s="242" t="s">
        <v>161</v>
      </c>
      <c r="J7" s="242" t="s">
        <v>162</v>
      </c>
      <c r="K7" s="242" t="s">
        <v>163</v>
      </c>
      <c r="L7" s="242" t="s">
        <v>164</v>
      </c>
      <c r="M7" s="262" t="s">
        <v>165</v>
      </c>
      <c r="N7" s="242"/>
      <c r="O7" s="242"/>
      <c r="P7" s="261" t="s">
        <v>156</v>
      </c>
      <c r="Q7" s="242" t="s">
        <v>157</v>
      </c>
      <c r="R7" s="242" t="s">
        <v>158</v>
      </c>
      <c r="S7" s="242" t="s">
        <v>159</v>
      </c>
      <c r="T7" s="242" t="s">
        <v>160</v>
      </c>
      <c r="U7" s="242" t="s">
        <v>161</v>
      </c>
      <c r="V7" s="242" t="s">
        <v>162</v>
      </c>
      <c r="W7" s="242" t="s">
        <v>163</v>
      </c>
      <c r="X7" s="242" t="s">
        <v>164</v>
      </c>
      <c r="Y7" s="262" t="s">
        <v>165</v>
      </c>
      <c r="Z7" s="242"/>
      <c r="AA7" s="242"/>
      <c r="AB7" s="261" t="s">
        <v>156</v>
      </c>
      <c r="AC7" s="242" t="s">
        <v>157</v>
      </c>
      <c r="AD7" s="242" t="s">
        <v>158</v>
      </c>
      <c r="AE7" s="242" t="s">
        <v>159</v>
      </c>
      <c r="AF7" s="242" t="s">
        <v>160</v>
      </c>
      <c r="AG7" s="242" t="s">
        <v>161</v>
      </c>
      <c r="AH7" s="242" t="s">
        <v>162</v>
      </c>
      <c r="AI7" s="242" t="s">
        <v>163</v>
      </c>
      <c r="AJ7" s="242" t="s">
        <v>164</v>
      </c>
      <c r="AK7" s="262" t="s">
        <v>165</v>
      </c>
      <c r="AL7" s="242"/>
      <c r="AM7" s="242"/>
      <c r="AN7" s="261" t="s">
        <v>156</v>
      </c>
      <c r="AO7" s="242" t="s">
        <v>157</v>
      </c>
      <c r="AP7" s="242" t="s">
        <v>158</v>
      </c>
      <c r="AQ7" s="242" t="s">
        <v>159</v>
      </c>
      <c r="AR7" s="242" t="s">
        <v>160</v>
      </c>
      <c r="AS7" s="242" t="s">
        <v>161</v>
      </c>
      <c r="AT7" s="242" t="s">
        <v>162</v>
      </c>
      <c r="AU7" s="242" t="s">
        <v>163</v>
      </c>
      <c r="AV7" s="242" t="s">
        <v>164</v>
      </c>
      <c r="AW7" s="262" t="s">
        <v>165</v>
      </c>
      <c r="AX7" s="242"/>
      <c r="AY7" s="242"/>
      <c r="AZ7" s="261" t="s">
        <v>156</v>
      </c>
      <c r="BA7" s="242" t="s">
        <v>157</v>
      </c>
      <c r="BB7" s="242" t="s">
        <v>158</v>
      </c>
      <c r="BC7" s="242" t="s">
        <v>159</v>
      </c>
      <c r="BD7" s="242" t="s">
        <v>160</v>
      </c>
      <c r="BE7" s="242" t="s">
        <v>161</v>
      </c>
      <c r="BF7" s="242" t="s">
        <v>162</v>
      </c>
      <c r="BG7" s="242" t="s">
        <v>163</v>
      </c>
      <c r="BH7" s="242" t="s">
        <v>164</v>
      </c>
      <c r="BI7" s="262" t="s">
        <v>165</v>
      </c>
      <c r="BJ7" s="378"/>
      <c r="BK7" s="242"/>
      <c r="BL7" s="263" t="s">
        <v>156</v>
      </c>
      <c r="BM7" s="264" t="s">
        <v>157</v>
      </c>
      <c r="BN7" s="264" t="s">
        <v>158</v>
      </c>
      <c r="BO7" s="264" t="s">
        <v>159</v>
      </c>
      <c r="BP7" s="264" t="s">
        <v>160</v>
      </c>
      <c r="BQ7" s="264" t="s">
        <v>161</v>
      </c>
      <c r="BR7" s="264" t="s">
        <v>162</v>
      </c>
      <c r="BS7" s="264" t="s">
        <v>163</v>
      </c>
      <c r="BT7" s="264" t="s">
        <v>164</v>
      </c>
      <c r="BU7" s="265" t="s">
        <v>165</v>
      </c>
      <c r="BV7" s="266"/>
      <c r="BX7" s="263" t="s">
        <v>156</v>
      </c>
      <c r="BY7" s="264" t="s">
        <v>159</v>
      </c>
      <c r="BZ7" s="264" t="s">
        <v>160</v>
      </c>
      <c r="CA7" s="264" t="s">
        <v>161</v>
      </c>
      <c r="CB7" s="264" t="s">
        <v>162</v>
      </c>
      <c r="CC7" s="264" t="s">
        <v>163</v>
      </c>
      <c r="CD7" s="264" t="s">
        <v>164</v>
      </c>
      <c r="CE7" s="264" t="s">
        <v>165</v>
      </c>
      <c r="CF7" s="264" t="s">
        <v>156</v>
      </c>
      <c r="CG7" s="265" t="s">
        <v>157</v>
      </c>
      <c r="CH7" s="266"/>
      <c r="CJ7" s="377" t="s">
        <v>156</v>
      </c>
      <c r="CK7" s="264" t="s">
        <v>157</v>
      </c>
      <c r="CL7" s="264" t="s">
        <v>158</v>
      </c>
      <c r="CM7" s="264" t="s">
        <v>159</v>
      </c>
      <c r="CN7" s="264" t="s">
        <v>160</v>
      </c>
      <c r="CO7" s="264" t="s">
        <v>161</v>
      </c>
      <c r="CP7" s="264" t="s">
        <v>162</v>
      </c>
      <c r="CQ7" s="264" t="s">
        <v>163</v>
      </c>
      <c r="CR7" s="264" t="s">
        <v>164</v>
      </c>
      <c r="CS7" s="265" t="s">
        <v>165</v>
      </c>
      <c r="CT7" s="266"/>
      <c r="CV7" s="377" t="s">
        <v>156</v>
      </c>
      <c r="CW7" s="264" t="s">
        <v>157</v>
      </c>
      <c r="CX7" s="264" t="s">
        <v>158</v>
      </c>
      <c r="CY7" s="264" t="s">
        <v>159</v>
      </c>
      <c r="CZ7" s="264" t="s">
        <v>160</v>
      </c>
      <c r="DA7" s="264" t="s">
        <v>161</v>
      </c>
      <c r="DB7" s="264" t="s">
        <v>162</v>
      </c>
      <c r="DC7" s="264" t="s">
        <v>163</v>
      </c>
      <c r="DD7" s="264" t="s">
        <v>164</v>
      </c>
      <c r="DE7" s="265" t="s">
        <v>165</v>
      </c>
      <c r="DF7" s="266"/>
      <c r="DH7" s="377" t="s">
        <v>156</v>
      </c>
      <c r="DI7" s="264" t="s">
        <v>157</v>
      </c>
      <c r="DJ7" s="264" t="s">
        <v>158</v>
      </c>
      <c r="DK7" s="264" t="s">
        <v>159</v>
      </c>
      <c r="DL7" s="264" t="s">
        <v>160</v>
      </c>
      <c r="DM7" s="264" t="s">
        <v>161</v>
      </c>
      <c r="DN7" s="264" t="s">
        <v>162</v>
      </c>
      <c r="DO7" s="264" t="s">
        <v>163</v>
      </c>
      <c r="DP7" s="264" t="s">
        <v>164</v>
      </c>
      <c r="DQ7" s="265" t="s">
        <v>165</v>
      </c>
      <c r="DR7" s="266"/>
      <c r="DT7" s="377" t="s">
        <v>156</v>
      </c>
      <c r="DU7" s="264" t="s">
        <v>157</v>
      </c>
      <c r="DV7" s="264" t="s">
        <v>158</v>
      </c>
      <c r="DW7" s="264" t="s">
        <v>159</v>
      </c>
      <c r="DX7" s="264" t="s">
        <v>160</v>
      </c>
      <c r="DY7" s="264" t="s">
        <v>161</v>
      </c>
      <c r="DZ7" s="264" t="s">
        <v>162</v>
      </c>
      <c r="EA7" s="264" t="s">
        <v>163</v>
      </c>
      <c r="EB7" s="264" t="s">
        <v>164</v>
      </c>
      <c r="EC7" s="265" t="s">
        <v>165</v>
      </c>
      <c r="ED7" s="266"/>
    </row>
    <row r="8" spans="1:134" x14ac:dyDescent="0.25">
      <c r="A8" s="1470" t="s">
        <v>210</v>
      </c>
      <c r="B8" s="267" t="s">
        <v>73</v>
      </c>
      <c r="C8" s="268" t="s">
        <v>138</v>
      </c>
      <c r="D8" s="269">
        <f>'7b-TtlAwrds_RawData'!D7</f>
        <v>0</v>
      </c>
      <c r="E8" s="269">
        <f>'7b-TtlAwrds_RawData'!E7</f>
        <v>0</v>
      </c>
      <c r="F8" s="269">
        <f>'7b-TtlAwrds_RawData'!F7</f>
        <v>0</v>
      </c>
      <c r="G8" s="269">
        <f>'7b-TtlAwrds_RawData'!G7</f>
        <v>1</v>
      </c>
      <c r="H8" s="269">
        <f>'7b-TtlAwrds_RawData'!H7</f>
        <v>37</v>
      </c>
      <c r="I8" s="269">
        <f>'7b-TtlAwrds_RawData'!I7</f>
        <v>0</v>
      </c>
      <c r="J8" s="269">
        <f>'7b-TtlAwrds_RawData'!J7</f>
        <v>0</v>
      </c>
      <c r="K8" s="269">
        <f>'7b-TtlAwrds_RawData'!K7</f>
        <v>0</v>
      </c>
      <c r="L8" s="269">
        <f>'7b-TtlAwrds_RawData'!L7</f>
        <v>1</v>
      </c>
      <c r="M8" s="270">
        <f>'7b-TtlAwrds_RawData'!M7</f>
        <v>0</v>
      </c>
      <c r="N8" s="379"/>
      <c r="O8" s="269"/>
      <c r="P8" s="271">
        <f>'7b-TtlAwrds_RawData'!P7</f>
        <v>0</v>
      </c>
      <c r="Q8" s="269">
        <f>'7b-TtlAwrds_RawData'!Q7</f>
        <v>0</v>
      </c>
      <c r="R8" s="269">
        <f>'7b-TtlAwrds_RawData'!R7</f>
        <v>0</v>
      </c>
      <c r="S8" s="269">
        <f>'7b-TtlAwrds_RawData'!S7</f>
        <v>2</v>
      </c>
      <c r="T8" s="269">
        <f>'7b-TtlAwrds_RawData'!T7</f>
        <v>42</v>
      </c>
      <c r="U8" s="269">
        <f>'7b-TtlAwrds_RawData'!U7</f>
        <v>0</v>
      </c>
      <c r="V8" s="269">
        <f>'7b-TtlAwrds_RawData'!V7</f>
        <v>0</v>
      </c>
      <c r="W8" s="269">
        <f>'7b-TtlAwrds_RawData'!W7</f>
        <v>0</v>
      </c>
      <c r="X8" s="269">
        <f>'7b-TtlAwrds_RawData'!X7</f>
        <v>0</v>
      </c>
      <c r="Y8" s="270">
        <f>'7b-TtlAwrds_RawData'!Y7</f>
        <v>0</v>
      </c>
      <c r="Z8" s="379"/>
      <c r="AA8" s="269"/>
      <c r="AB8" s="271">
        <f>'7b-TtlAwrds_RawData'!AB7</f>
        <v>0</v>
      </c>
      <c r="AC8" s="269">
        <f>'7b-TtlAwrds_RawData'!AC7</f>
        <v>0</v>
      </c>
      <c r="AD8" s="269">
        <f>'7b-TtlAwrds_RawData'!AD7</f>
        <v>0</v>
      </c>
      <c r="AE8" s="269">
        <f>'7b-TtlAwrds_RawData'!AE7</f>
        <v>1</v>
      </c>
      <c r="AF8" s="269">
        <f>'7b-TtlAwrds_RawData'!AF7</f>
        <v>34</v>
      </c>
      <c r="AG8" s="269">
        <f>'7b-TtlAwrds_RawData'!AG7</f>
        <v>0</v>
      </c>
      <c r="AH8" s="269">
        <f>'7b-TtlAwrds_RawData'!AH7</f>
        <v>0</v>
      </c>
      <c r="AI8" s="269">
        <f>'7b-TtlAwrds_RawData'!AI7</f>
        <v>0</v>
      </c>
      <c r="AJ8" s="269">
        <f>'7b-TtlAwrds_RawData'!AJ7</f>
        <v>0</v>
      </c>
      <c r="AK8" s="270">
        <f>'7b-TtlAwrds_RawData'!AK7</f>
        <v>0</v>
      </c>
      <c r="AL8" s="379"/>
      <c r="AM8" s="269"/>
      <c r="AN8" s="271">
        <f>'7b-TtlAwrds_RawData'!AN7</f>
        <v>0</v>
      </c>
      <c r="AO8" s="269">
        <f>'7b-TtlAwrds_RawData'!AO7</f>
        <v>0</v>
      </c>
      <c r="AP8" s="269">
        <f>'7b-TtlAwrds_RawData'!AP7</f>
        <v>0</v>
      </c>
      <c r="AQ8" s="269">
        <f>'7b-TtlAwrds_RawData'!AQ7</f>
        <v>1</v>
      </c>
      <c r="AR8" s="269">
        <f>'7b-TtlAwrds_RawData'!AR7</f>
        <v>37</v>
      </c>
      <c r="AS8" s="269">
        <f>'7b-TtlAwrds_RawData'!AS7</f>
        <v>0</v>
      </c>
      <c r="AT8" s="269">
        <f>'7b-TtlAwrds_RawData'!AT7</f>
        <v>0</v>
      </c>
      <c r="AU8" s="269">
        <f>'7b-TtlAwrds_RawData'!AU7</f>
        <v>0</v>
      </c>
      <c r="AV8" s="269">
        <f>'7b-TtlAwrds_RawData'!AV7</f>
        <v>0</v>
      </c>
      <c r="AW8" s="270">
        <f>'7b-TtlAwrds_RawData'!AW7</f>
        <v>0</v>
      </c>
      <c r="AX8" s="379"/>
      <c r="AY8" s="269"/>
      <c r="AZ8" s="271">
        <f>'7b-TtlAwrds_RawData'!AZ7</f>
        <v>0</v>
      </c>
      <c r="BA8" s="269">
        <f>'7b-TtlAwrds_RawData'!BA7</f>
        <v>0</v>
      </c>
      <c r="BB8" s="269">
        <f>'7b-TtlAwrds_RawData'!BB7</f>
        <v>0</v>
      </c>
      <c r="BC8" s="269">
        <f>'7b-TtlAwrds_RawData'!BC7</f>
        <v>2</v>
      </c>
      <c r="BD8" s="269">
        <f>'7b-TtlAwrds_RawData'!BD7</f>
        <v>43</v>
      </c>
      <c r="BE8" s="269">
        <f>'7b-TtlAwrds_RawData'!BE7</f>
        <v>0</v>
      </c>
      <c r="BF8" s="269">
        <f>'7b-TtlAwrds_RawData'!BF7</f>
        <v>0</v>
      </c>
      <c r="BG8" s="269">
        <f>'7b-TtlAwrds_RawData'!BG7</f>
        <v>0</v>
      </c>
      <c r="BH8" s="269">
        <f>'7b-TtlAwrds_RawData'!BH7</f>
        <v>0</v>
      </c>
      <c r="BI8" s="270">
        <f>'7b-TtlAwrds_RawData'!BI7</f>
        <v>0</v>
      </c>
      <c r="BJ8" s="379"/>
      <c r="BK8" s="269"/>
      <c r="BL8" s="272">
        <f>'7b-TtlAwrds_RawData'!BL7</f>
        <v>0</v>
      </c>
      <c r="BM8" s="273">
        <f>'7b-TtlAwrds_RawData'!BM7</f>
        <v>0</v>
      </c>
      <c r="BN8" s="273">
        <f>'7b-TtlAwrds_RawData'!BN7</f>
        <v>0</v>
      </c>
      <c r="BO8" s="273">
        <f>'7b-TtlAwrds_RawData'!BO7</f>
        <v>2</v>
      </c>
      <c r="BP8" s="273">
        <f>'7b-TtlAwrds_RawData'!BP7</f>
        <v>56</v>
      </c>
      <c r="BQ8" s="273">
        <f>'7b-TtlAwrds_RawData'!BQ7</f>
        <v>0</v>
      </c>
      <c r="BR8" s="273">
        <f>'7b-TtlAwrds_RawData'!BR7</f>
        <v>0</v>
      </c>
      <c r="BS8" s="273">
        <f>'7b-TtlAwrds_RawData'!BS7</f>
        <v>0</v>
      </c>
      <c r="BT8" s="273">
        <f>'7b-TtlAwrds_RawData'!BT7</f>
        <v>0</v>
      </c>
      <c r="BU8" s="274">
        <f>'7b-TtlAwrds_RawData'!BU7</f>
        <v>0</v>
      </c>
      <c r="BV8" s="275"/>
      <c r="BX8" s="272">
        <f>'7b-TtlAwrds_RawData'!BX7</f>
        <v>0</v>
      </c>
      <c r="BY8" s="273">
        <f>'7b-TtlAwrds_RawData'!BY7</f>
        <v>0</v>
      </c>
      <c r="BZ8" s="273">
        <f>'7b-TtlAwrds_RawData'!BZ7</f>
        <v>0</v>
      </c>
      <c r="CA8" s="273">
        <f>'7b-TtlAwrds_RawData'!CA7</f>
        <v>1</v>
      </c>
      <c r="CB8" s="273">
        <f>'7b-TtlAwrds_RawData'!CB7</f>
        <v>39</v>
      </c>
      <c r="CC8" s="273">
        <f>'7b-TtlAwrds_RawData'!CC7</f>
        <v>0</v>
      </c>
      <c r="CD8" s="273">
        <f>'7b-TtlAwrds_RawData'!CD7</f>
        <v>0</v>
      </c>
      <c r="CE8" s="273">
        <f>'7b-TtlAwrds_RawData'!CE7</f>
        <v>0</v>
      </c>
      <c r="CF8" s="273">
        <f>'7b-TtlAwrds_RawData'!CF7</f>
        <v>0</v>
      </c>
      <c r="CG8" s="274">
        <f>'7b-TtlAwrds_RawData'!CG7</f>
        <v>0</v>
      </c>
      <c r="CH8" s="275"/>
      <c r="CJ8" s="280">
        <f>'7b-TtlAwrds_RawData'!CJ7</f>
        <v>0</v>
      </c>
      <c r="CK8" s="273">
        <f>'7b-TtlAwrds_RawData'!CK7</f>
        <v>0</v>
      </c>
      <c r="CL8" s="273">
        <f>'7b-TtlAwrds_RawData'!CL7</f>
        <v>0</v>
      </c>
      <c r="CM8" s="273">
        <f>'7b-TtlAwrds_RawData'!CM7</f>
        <v>2</v>
      </c>
      <c r="CN8" s="273">
        <f>'7b-TtlAwrds_RawData'!CN7</f>
        <v>41</v>
      </c>
      <c r="CO8" s="273">
        <f>'7b-TtlAwrds_RawData'!CO7</f>
        <v>0</v>
      </c>
      <c r="CP8" s="273">
        <f>'7b-TtlAwrds_RawData'!CP7</f>
        <v>0</v>
      </c>
      <c r="CQ8" s="273">
        <f>'7b-TtlAwrds_RawData'!CQ7</f>
        <v>0</v>
      </c>
      <c r="CR8" s="273">
        <f>'7b-TtlAwrds_RawData'!CR7</f>
        <v>0</v>
      </c>
      <c r="CS8" s="274">
        <f>'7b-TtlAwrds_RawData'!CS7</f>
        <v>0</v>
      </c>
      <c r="CT8" s="275"/>
      <c r="CV8" s="280">
        <f>'7b-TtlAwrds_RawData'!CV7</f>
        <v>0</v>
      </c>
      <c r="CW8" s="273">
        <f>'7b-TtlAwrds_RawData'!CW7</f>
        <v>0</v>
      </c>
      <c r="CX8" s="273">
        <f>'7b-TtlAwrds_RawData'!CX7</f>
        <v>0</v>
      </c>
      <c r="CY8" s="273">
        <f>'7b-TtlAwrds_RawData'!CY7</f>
        <v>3</v>
      </c>
      <c r="CZ8" s="273">
        <f>'7b-TtlAwrds_RawData'!CZ7</f>
        <v>51</v>
      </c>
      <c r="DA8" s="273">
        <f>'7b-TtlAwrds_RawData'!DA7</f>
        <v>0</v>
      </c>
      <c r="DB8" s="273">
        <f>'7b-TtlAwrds_RawData'!DB7</f>
        <v>0</v>
      </c>
      <c r="DC8" s="273">
        <f>'7b-TtlAwrds_RawData'!DC7</f>
        <v>0</v>
      </c>
      <c r="DD8" s="273">
        <f>'7b-TtlAwrds_RawData'!DD7</f>
        <v>3</v>
      </c>
      <c r="DE8" s="274">
        <f>'7b-TtlAwrds_RawData'!DE7</f>
        <v>0</v>
      </c>
      <c r="DF8" s="275"/>
      <c r="DH8" s="280">
        <f>'7b-TtlAwrds_RawData'!DH7</f>
        <v>0</v>
      </c>
      <c r="DI8" s="273">
        <f>'7b-TtlAwrds_RawData'!DI7</f>
        <v>0</v>
      </c>
      <c r="DJ8" s="273">
        <f>'7b-TtlAwrds_RawData'!DJ7</f>
        <v>0</v>
      </c>
      <c r="DK8" s="273">
        <f>'7b-TtlAwrds_RawData'!DK7</f>
        <v>1</v>
      </c>
      <c r="DL8" s="273">
        <f>'7b-TtlAwrds_RawData'!DL7</f>
        <v>36</v>
      </c>
      <c r="DM8" s="273">
        <f>'7b-TtlAwrds_RawData'!DM7</f>
        <v>0</v>
      </c>
      <c r="DN8" s="273">
        <f>'7b-TtlAwrds_RawData'!DN7</f>
        <v>0</v>
      </c>
      <c r="DO8" s="273">
        <f>'7b-TtlAwrds_RawData'!DO7</f>
        <v>0</v>
      </c>
      <c r="DP8" s="273">
        <f>'7b-TtlAwrds_RawData'!DP7</f>
        <v>2</v>
      </c>
      <c r="DQ8" s="274">
        <f>'7b-TtlAwrds_RawData'!DQ7</f>
        <v>0</v>
      </c>
      <c r="DR8" s="275"/>
      <c r="DT8" s="280">
        <f>'7b-TtlAwrds_RawData'!DT7</f>
        <v>0</v>
      </c>
      <c r="DU8" s="273">
        <f>'7b-TtlAwrds_RawData'!DU7</f>
        <v>0</v>
      </c>
      <c r="DV8" s="273">
        <f>'7b-TtlAwrds_RawData'!DV7</f>
        <v>0</v>
      </c>
      <c r="DW8" s="273">
        <f>'7b-TtlAwrds_RawData'!DW7</f>
        <v>2</v>
      </c>
      <c r="DX8" s="273">
        <f>'7b-TtlAwrds_RawData'!DX7</f>
        <v>55</v>
      </c>
      <c r="DY8" s="273">
        <f>'7b-TtlAwrds_RawData'!DY7</f>
        <v>4</v>
      </c>
      <c r="DZ8" s="273">
        <f>'7b-TtlAwrds_RawData'!DZ7</f>
        <v>0</v>
      </c>
      <c r="EA8" s="273">
        <f>'7b-TtlAwrds_RawData'!EA7</f>
        <v>0</v>
      </c>
      <c r="EB8" s="273">
        <f>'7b-TtlAwrds_RawData'!EB7</f>
        <v>5</v>
      </c>
      <c r="EC8" s="274">
        <f>'7b-TtlAwrds_RawData'!EC7</f>
        <v>0</v>
      </c>
      <c r="ED8" s="275"/>
    </row>
    <row r="9" spans="1:134" x14ac:dyDescent="0.25">
      <c r="A9" s="1471"/>
      <c r="B9" s="36" t="s">
        <v>73</v>
      </c>
      <c r="C9" s="276" t="s">
        <v>139</v>
      </c>
      <c r="D9" s="277">
        <f>'7b-TtlAwrds_RawData'!D8</f>
        <v>0</v>
      </c>
      <c r="E9" s="277">
        <f>'7b-TtlAwrds_RawData'!E8</f>
        <v>0</v>
      </c>
      <c r="F9" s="277">
        <f>'7b-TtlAwrds_RawData'!F8</f>
        <v>0</v>
      </c>
      <c r="G9" s="277">
        <f>'7b-TtlAwrds_RawData'!G8</f>
        <v>0</v>
      </c>
      <c r="H9" s="277">
        <f>'7b-TtlAwrds_RawData'!H8</f>
        <v>15</v>
      </c>
      <c r="I9" s="277">
        <f>'7b-TtlAwrds_RawData'!I8</f>
        <v>13</v>
      </c>
      <c r="J9" s="277">
        <f>'7b-TtlAwrds_RawData'!J8</f>
        <v>1</v>
      </c>
      <c r="K9" s="277">
        <f>'7b-TtlAwrds_RawData'!K8</f>
        <v>0</v>
      </c>
      <c r="L9" s="277">
        <f>'7b-TtlAwrds_RawData'!L8</f>
        <v>0</v>
      </c>
      <c r="M9" s="278">
        <f>'7b-TtlAwrds_RawData'!M8</f>
        <v>0</v>
      </c>
      <c r="N9" s="380"/>
      <c r="O9" s="277"/>
      <c r="P9" s="279">
        <f>'7b-TtlAwrds_RawData'!P8</f>
        <v>0</v>
      </c>
      <c r="Q9" s="277">
        <f>'7b-TtlAwrds_RawData'!Q8</f>
        <v>0</v>
      </c>
      <c r="R9" s="277">
        <f>'7b-TtlAwrds_RawData'!R8</f>
        <v>0</v>
      </c>
      <c r="S9" s="277">
        <f>'7b-TtlAwrds_RawData'!S8</f>
        <v>0</v>
      </c>
      <c r="T9" s="277">
        <f>'7b-TtlAwrds_RawData'!T8</f>
        <v>27</v>
      </c>
      <c r="U9" s="277">
        <f>'7b-TtlAwrds_RawData'!U8</f>
        <v>6</v>
      </c>
      <c r="V9" s="277">
        <f>'7b-TtlAwrds_RawData'!V8</f>
        <v>3</v>
      </c>
      <c r="W9" s="277">
        <f>'7b-TtlAwrds_RawData'!W8</f>
        <v>0</v>
      </c>
      <c r="X9" s="277">
        <f>'7b-TtlAwrds_RawData'!X8</f>
        <v>0</v>
      </c>
      <c r="Y9" s="278">
        <f>'7b-TtlAwrds_RawData'!Y8</f>
        <v>0</v>
      </c>
      <c r="Z9" s="380"/>
      <c r="AA9" s="277"/>
      <c r="AB9" s="279">
        <f>'7b-TtlAwrds_RawData'!AB8</f>
        <v>0</v>
      </c>
      <c r="AC9" s="277">
        <f>'7b-TtlAwrds_RawData'!AC8</f>
        <v>0</v>
      </c>
      <c r="AD9" s="277">
        <f>'7b-TtlAwrds_RawData'!AD8</f>
        <v>0</v>
      </c>
      <c r="AE9" s="277">
        <f>'7b-TtlAwrds_RawData'!AE8</f>
        <v>0</v>
      </c>
      <c r="AF9" s="277">
        <f>'7b-TtlAwrds_RawData'!AF8</f>
        <v>22</v>
      </c>
      <c r="AG9" s="277">
        <f>'7b-TtlAwrds_RawData'!AG8</f>
        <v>13</v>
      </c>
      <c r="AH9" s="277">
        <f>'7b-TtlAwrds_RawData'!AH8</f>
        <v>1</v>
      </c>
      <c r="AI9" s="277">
        <f>'7b-TtlAwrds_RawData'!AI8</f>
        <v>0</v>
      </c>
      <c r="AJ9" s="277">
        <f>'7b-TtlAwrds_RawData'!AJ8</f>
        <v>0</v>
      </c>
      <c r="AK9" s="278">
        <f>'7b-TtlAwrds_RawData'!AK8</f>
        <v>0</v>
      </c>
      <c r="AL9" s="380"/>
      <c r="AM9" s="277"/>
      <c r="AN9" s="279">
        <f>'7b-TtlAwrds_RawData'!AN8</f>
        <v>0</v>
      </c>
      <c r="AO9" s="277">
        <f>'7b-TtlAwrds_RawData'!AO8</f>
        <v>0</v>
      </c>
      <c r="AP9" s="277">
        <f>'7b-TtlAwrds_RawData'!AP8</f>
        <v>0</v>
      </c>
      <c r="AQ9" s="277">
        <f>'7b-TtlAwrds_RawData'!AQ8</f>
        <v>0</v>
      </c>
      <c r="AR9" s="277">
        <f>'7b-TtlAwrds_RawData'!AR8</f>
        <v>22</v>
      </c>
      <c r="AS9" s="277">
        <f>'7b-TtlAwrds_RawData'!AS8</f>
        <v>12</v>
      </c>
      <c r="AT9" s="277">
        <f>'7b-TtlAwrds_RawData'!AT8</f>
        <v>2</v>
      </c>
      <c r="AU9" s="277">
        <f>'7b-TtlAwrds_RawData'!AU8</f>
        <v>0</v>
      </c>
      <c r="AV9" s="277">
        <f>'7b-TtlAwrds_RawData'!AV8</f>
        <v>0</v>
      </c>
      <c r="AW9" s="278">
        <f>'7b-TtlAwrds_RawData'!AW8</f>
        <v>0</v>
      </c>
      <c r="AX9" s="380"/>
      <c r="AY9" s="277"/>
      <c r="AZ9" s="279">
        <f>'7b-TtlAwrds_RawData'!AZ8</f>
        <v>0</v>
      </c>
      <c r="BA9" s="277">
        <f>'7b-TtlAwrds_RawData'!BA8</f>
        <v>0</v>
      </c>
      <c r="BB9" s="277">
        <f>'7b-TtlAwrds_RawData'!BB8</f>
        <v>0</v>
      </c>
      <c r="BC9" s="277">
        <f>'7b-TtlAwrds_RawData'!BC8</f>
        <v>0</v>
      </c>
      <c r="BD9" s="277">
        <f>'7b-TtlAwrds_RawData'!BD8</f>
        <v>13</v>
      </c>
      <c r="BE9" s="277">
        <f>'7b-TtlAwrds_RawData'!BE8</f>
        <v>19</v>
      </c>
      <c r="BF9" s="277">
        <f>'7b-TtlAwrds_RawData'!BF8</f>
        <v>1</v>
      </c>
      <c r="BG9" s="277">
        <f>'7b-TtlAwrds_RawData'!BG8</f>
        <v>0</v>
      </c>
      <c r="BH9" s="277">
        <f>'7b-TtlAwrds_RawData'!BH8</f>
        <v>0</v>
      </c>
      <c r="BI9" s="278">
        <f>'7b-TtlAwrds_RawData'!BI8</f>
        <v>0</v>
      </c>
      <c r="BJ9" s="380"/>
      <c r="BK9" s="277"/>
      <c r="BL9" s="280">
        <f>'7b-TtlAwrds_RawData'!BL8</f>
        <v>0</v>
      </c>
      <c r="BM9" s="281">
        <f>'7b-TtlAwrds_RawData'!BM8</f>
        <v>0</v>
      </c>
      <c r="BN9" s="281">
        <f>'7b-TtlAwrds_RawData'!BN8</f>
        <v>0</v>
      </c>
      <c r="BO9" s="281">
        <f>'7b-TtlAwrds_RawData'!BO8</f>
        <v>0</v>
      </c>
      <c r="BP9" s="281">
        <f>'7b-TtlAwrds_RawData'!BP8</f>
        <v>20</v>
      </c>
      <c r="BQ9" s="281">
        <f>'7b-TtlAwrds_RawData'!BQ8</f>
        <v>10</v>
      </c>
      <c r="BR9" s="281">
        <f>'7b-TtlAwrds_RawData'!BR8</f>
        <v>3</v>
      </c>
      <c r="BS9" s="281">
        <f>'7b-TtlAwrds_RawData'!BS8</f>
        <v>0</v>
      </c>
      <c r="BT9" s="281">
        <f>'7b-TtlAwrds_RawData'!BT8</f>
        <v>0</v>
      </c>
      <c r="BU9" s="282">
        <f>'7b-TtlAwrds_RawData'!BU8</f>
        <v>0</v>
      </c>
      <c r="BV9" s="283"/>
      <c r="BX9" s="280">
        <f>'7b-TtlAwrds_RawData'!BX8</f>
        <v>0</v>
      </c>
      <c r="BY9" s="281">
        <f>'7b-TtlAwrds_RawData'!BY8</f>
        <v>0</v>
      </c>
      <c r="BZ9" s="281">
        <f>'7b-TtlAwrds_RawData'!BZ8</f>
        <v>0</v>
      </c>
      <c r="CA9" s="281">
        <f>'7b-TtlAwrds_RawData'!CA8</f>
        <v>0</v>
      </c>
      <c r="CB9" s="281">
        <f>'7b-TtlAwrds_RawData'!CB8</f>
        <v>22</v>
      </c>
      <c r="CC9" s="281">
        <f>'7b-TtlAwrds_RawData'!CC8</f>
        <v>18</v>
      </c>
      <c r="CD9" s="281">
        <f>'7b-TtlAwrds_RawData'!CD8</f>
        <v>3</v>
      </c>
      <c r="CE9" s="281">
        <f>'7b-TtlAwrds_RawData'!CE8</f>
        <v>0</v>
      </c>
      <c r="CF9" s="281">
        <f>'7b-TtlAwrds_RawData'!CF8</f>
        <v>0</v>
      </c>
      <c r="CG9" s="282">
        <f>'7b-TtlAwrds_RawData'!CG8</f>
        <v>0</v>
      </c>
      <c r="CH9" s="283"/>
      <c r="CJ9" s="280">
        <f>'7b-TtlAwrds_RawData'!CJ8</f>
        <v>0</v>
      </c>
      <c r="CK9" s="281">
        <f>'7b-TtlAwrds_RawData'!CK8</f>
        <v>0</v>
      </c>
      <c r="CL9" s="281">
        <f>'7b-TtlAwrds_RawData'!CL8</f>
        <v>0</v>
      </c>
      <c r="CM9" s="281">
        <f>'7b-TtlAwrds_RawData'!CM8</f>
        <v>0</v>
      </c>
      <c r="CN9" s="281">
        <f>'7b-TtlAwrds_RawData'!CN8</f>
        <v>23</v>
      </c>
      <c r="CO9" s="281">
        <f>'7b-TtlAwrds_RawData'!CO8</f>
        <v>15</v>
      </c>
      <c r="CP9" s="281">
        <f>'7b-TtlAwrds_RawData'!CP8</f>
        <v>2</v>
      </c>
      <c r="CQ9" s="281">
        <f>'7b-TtlAwrds_RawData'!CQ8</f>
        <v>0</v>
      </c>
      <c r="CR9" s="281">
        <f>'7b-TtlAwrds_RawData'!CR8</f>
        <v>0</v>
      </c>
      <c r="CS9" s="282">
        <f>'7b-TtlAwrds_RawData'!CS8</f>
        <v>0</v>
      </c>
      <c r="CT9" s="283"/>
      <c r="CV9" s="280">
        <f>'7b-TtlAwrds_RawData'!CV8</f>
        <v>0</v>
      </c>
      <c r="CW9" s="281">
        <f>'7b-TtlAwrds_RawData'!CW8</f>
        <v>0</v>
      </c>
      <c r="CX9" s="281">
        <f>'7b-TtlAwrds_RawData'!CX8</f>
        <v>0</v>
      </c>
      <c r="CY9" s="281">
        <f>'7b-TtlAwrds_RawData'!CY8</f>
        <v>0</v>
      </c>
      <c r="CZ9" s="281">
        <f>'7b-TtlAwrds_RawData'!CZ8</f>
        <v>23</v>
      </c>
      <c r="DA9" s="281">
        <f>'7b-TtlAwrds_RawData'!DA8</f>
        <v>12</v>
      </c>
      <c r="DB9" s="281">
        <f>'7b-TtlAwrds_RawData'!DB8</f>
        <v>3</v>
      </c>
      <c r="DC9" s="281">
        <f>'7b-TtlAwrds_RawData'!DC8</f>
        <v>0</v>
      </c>
      <c r="DD9" s="281">
        <f>'7b-TtlAwrds_RawData'!DD8</f>
        <v>0</v>
      </c>
      <c r="DE9" s="282">
        <f>'7b-TtlAwrds_RawData'!DE8</f>
        <v>0</v>
      </c>
      <c r="DF9" s="283"/>
      <c r="DH9" s="280">
        <f>'7b-TtlAwrds_RawData'!DH8</f>
        <v>0</v>
      </c>
      <c r="DI9" s="281">
        <f>'7b-TtlAwrds_RawData'!DI8</f>
        <v>0</v>
      </c>
      <c r="DJ9" s="281">
        <f>'7b-TtlAwrds_RawData'!DJ8</f>
        <v>0</v>
      </c>
      <c r="DK9" s="281">
        <f>'7b-TtlAwrds_RawData'!DK8</f>
        <v>0</v>
      </c>
      <c r="DL9" s="281">
        <f>'7b-TtlAwrds_RawData'!DL8</f>
        <v>19</v>
      </c>
      <c r="DM9" s="281">
        <f>'7b-TtlAwrds_RawData'!DM8</f>
        <v>13</v>
      </c>
      <c r="DN9" s="281">
        <f>'7b-TtlAwrds_RawData'!DN8</f>
        <v>3</v>
      </c>
      <c r="DO9" s="281">
        <f>'7b-TtlAwrds_RawData'!DO8</f>
        <v>0</v>
      </c>
      <c r="DP9" s="281">
        <f>'7b-TtlAwrds_RawData'!DP8</f>
        <v>0</v>
      </c>
      <c r="DQ9" s="282">
        <f>'7b-TtlAwrds_RawData'!DQ8</f>
        <v>0</v>
      </c>
      <c r="DR9" s="283"/>
      <c r="DT9" s="280">
        <f>'7b-TtlAwrds_RawData'!DT8</f>
        <v>0</v>
      </c>
      <c r="DU9" s="281">
        <f>'7b-TtlAwrds_RawData'!DU8</f>
        <v>0</v>
      </c>
      <c r="DV9" s="281">
        <f>'7b-TtlAwrds_RawData'!DV8</f>
        <v>0</v>
      </c>
      <c r="DW9" s="281">
        <f>'7b-TtlAwrds_RawData'!DW8</f>
        <v>0</v>
      </c>
      <c r="DX9" s="281">
        <f>'7b-TtlAwrds_RawData'!DX8</f>
        <v>26</v>
      </c>
      <c r="DY9" s="281">
        <f>'7b-TtlAwrds_RawData'!DY8</f>
        <v>26</v>
      </c>
      <c r="DZ9" s="281">
        <f>'7b-TtlAwrds_RawData'!DZ8</f>
        <v>1</v>
      </c>
      <c r="EA9" s="281">
        <f>'7b-TtlAwrds_RawData'!EA8</f>
        <v>0</v>
      </c>
      <c r="EB9" s="281">
        <f>'7b-TtlAwrds_RawData'!EB8</f>
        <v>1</v>
      </c>
      <c r="EC9" s="282">
        <f>'7b-TtlAwrds_RawData'!EC8</f>
        <v>0</v>
      </c>
      <c r="ED9" s="283"/>
    </row>
    <row r="10" spans="1:134" ht="15.75" thickBot="1" x14ac:dyDescent="0.3">
      <c r="A10" s="1472"/>
      <c r="B10" s="36" t="s">
        <v>73</v>
      </c>
      <c r="C10" s="276" t="s">
        <v>140</v>
      </c>
      <c r="D10" s="277">
        <f>'7b-TtlAwrds_RawData'!D9</f>
        <v>0</v>
      </c>
      <c r="E10" s="277">
        <f>'7b-TtlAwrds_RawData'!E9</f>
        <v>0</v>
      </c>
      <c r="F10" s="277">
        <f>'7b-TtlAwrds_RawData'!F9</f>
        <v>0</v>
      </c>
      <c r="G10" s="277">
        <f>'7b-TtlAwrds_RawData'!G9</f>
        <v>0</v>
      </c>
      <c r="H10" s="277">
        <f>'7b-TtlAwrds_RawData'!H9</f>
        <v>188</v>
      </c>
      <c r="I10" s="277">
        <f>'7b-TtlAwrds_RawData'!I9</f>
        <v>86</v>
      </c>
      <c r="J10" s="277">
        <f>'7b-TtlAwrds_RawData'!J9</f>
        <v>12</v>
      </c>
      <c r="K10" s="277">
        <f>'7b-TtlAwrds_RawData'!K9</f>
        <v>0</v>
      </c>
      <c r="L10" s="277">
        <f>'7b-TtlAwrds_RawData'!L9</f>
        <v>1</v>
      </c>
      <c r="M10" s="278">
        <f>'7b-TtlAwrds_RawData'!M9</f>
        <v>0</v>
      </c>
      <c r="N10" s="283" t="s">
        <v>297</v>
      </c>
      <c r="O10" s="277"/>
      <c r="P10" s="279">
        <f>'7b-TtlAwrds_RawData'!P9</f>
        <v>0</v>
      </c>
      <c r="Q10" s="277">
        <f>'7b-TtlAwrds_RawData'!Q9</f>
        <v>0</v>
      </c>
      <c r="R10" s="277">
        <f>'7b-TtlAwrds_RawData'!R9</f>
        <v>0</v>
      </c>
      <c r="S10" s="277">
        <f>'7b-TtlAwrds_RawData'!S9</f>
        <v>0</v>
      </c>
      <c r="T10" s="277">
        <f>'7b-TtlAwrds_RawData'!T9</f>
        <v>205</v>
      </c>
      <c r="U10" s="277">
        <f>'7b-TtlAwrds_RawData'!U9</f>
        <v>82</v>
      </c>
      <c r="V10" s="277">
        <f>'7b-TtlAwrds_RawData'!V9</f>
        <v>13</v>
      </c>
      <c r="W10" s="277">
        <f>'7b-TtlAwrds_RawData'!W9</f>
        <v>0</v>
      </c>
      <c r="X10" s="277">
        <f>'7b-TtlAwrds_RawData'!X9</f>
        <v>0</v>
      </c>
      <c r="Y10" s="278">
        <f>'7b-TtlAwrds_RawData'!Y9</f>
        <v>0</v>
      </c>
      <c r="Z10" s="283" t="s">
        <v>297</v>
      </c>
      <c r="AA10" s="277"/>
      <c r="AB10" s="279">
        <f>'7b-TtlAwrds_RawData'!AB9</f>
        <v>0</v>
      </c>
      <c r="AC10" s="277">
        <f>'7b-TtlAwrds_RawData'!AC9</f>
        <v>0</v>
      </c>
      <c r="AD10" s="277">
        <f>'7b-TtlAwrds_RawData'!AD9</f>
        <v>0</v>
      </c>
      <c r="AE10" s="277">
        <f>'7b-TtlAwrds_RawData'!AE9</f>
        <v>0</v>
      </c>
      <c r="AF10" s="277">
        <f>'7b-TtlAwrds_RawData'!AF9</f>
        <v>231</v>
      </c>
      <c r="AG10" s="277">
        <f>'7b-TtlAwrds_RawData'!AG9</f>
        <v>78</v>
      </c>
      <c r="AH10" s="277">
        <f>'7b-TtlAwrds_RawData'!AH9</f>
        <v>9</v>
      </c>
      <c r="AI10" s="277">
        <f>'7b-TtlAwrds_RawData'!AI9</f>
        <v>0</v>
      </c>
      <c r="AJ10" s="277">
        <f>'7b-TtlAwrds_RawData'!AJ9</f>
        <v>2</v>
      </c>
      <c r="AK10" s="278">
        <f>'7b-TtlAwrds_RawData'!AK9</f>
        <v>0</v>
      </c>
      <c r="AL10" s="283" t="s">
        <v>297</v>
      </c>
      <c r="AM10" s="277"/>
      <c r="AN10" s="279">
        <f>'7b-TtlAwrds_RawData'!AN9</f>
        <v>0</v>
      </c>
      <c r="AO10" s="277">
        <f>'7b-TtlAwrds_RawData'!AO9</f>
        <v>0</v>
      </c>
      <c r="AP10" s="277">
        <f>'7b-TtlAwrds_RawData'!AP9</f>
        <v>0</v>
      </c>
      <c r="AQ10" s="277">
        <f>'7b-TtlAwrds_RawData'!AQ9</f>
        <v>0</v>
      </c>
      <c r="AR10" s="277">
        <f>'7b-TtlAwrds_RawData'!AR9</f>
        <v>216</v>
      </c>
      <c r="AS10" s="277">
        <f>'7b-TtlAwrds_RawData'!AS9</f>
        <v>76</v>
      </c>
      <c r="AT10" s="277">
        <f>'7b-TtlAwrds_RawData'!AT9</f>
        <v>12</v>
      </c>
      <c r="AU10" s="277">
        <f>'7b-TtlAwrds_RawData'!AU9</f>
        <v>0</v>
      </c>
      <c r="AV10" s="277">
        <f>'7b-TtlAwrds_RawData'!AV9</f>
        <v>0</v>
      </c>
      <c r="AW10" s="278">
        <f>'7b-TtlAwrds_RawData'!AW9</f>
        <v>0</v>
      </c>
      <c r="AX10" s="283" t="s">
        <v>297</v>
      </c>
      <c r="AY10" s="277"/>
      <c r="AZ10" s="279">
        <f>'7b-TtlAwrds_RawData'!AZ9</f>
        <v>0</v>
      </c>
      <c r="BA10" s="277">
        <f>'7b-TtlAwrds_RawData'!BA9</f>
        <v>0</v>
      </c>
      <c r="BB10" s="277">
        <f>'7b-TtlAwrds_RawData'!BB9</f>
        <v>0</v>
      </c>
      <c r="BC10" s="277">
        <f>'7b-TtlAwrds_RawData'!BC9</f>
        <v>0</v>
      </c>
      <c r="BD10" s="277">
        <f>'7b-TtlAwrds_RawData'!BD9</f>
        <v>216</v>
      </c>
      <c r="BE10" s="277">
        <f>'7b-TtlAwrds_RawData'!BE9</f>
        <v>79</v>
      </c>
      <c r="BF10" s="277">
        <f>'7b-TtlAwrds_RawData'!BF9</f>
        <v>7</v>
      </c>
      <c r="BG10" s="277">
        <f>'7b-TtlAwrds_RawData'!BG9</f>
        <v>12</v>
      </c>
      <c r="BH10" s="277">
        <f>'7b-TtlAwrds_RawData'!BH9</f>
        <v>0</v>
      </c>
      <c r="BI10" s="278">
        <f>'7b-TtlAwrds_RawData'!BI9</f>
        <v>1</v>
      </c>
      <c r="BJ10" s="283" t="s">
        <v>297</v>
      </c>
      <c r="BK10" s="277"/>
      <c r="BL10" s="280">
        <f>'7b-TtlAwrds_RawData'!BL9</f>
        <v>0</v>
      </c>
      <c r="BM10" s="281">
        <f>'7b-TtlAwrds_RawData'!BM9</f>
        <v>0</v>
      </c>
      <c r="BN10" s="281">
        <f>'7b-TtlAwrds_RawData'!BN9</f>
        <v>0</v>
      </c>
      <c r="BO10" s="281">
        <f>'7b-TtlAwrds_RawData'!BO9</f>
        <v>0</v>
      </c>
      <c r="BP10" s="281">
        <f>'7b-TtlAwrds_RawData'!BP9</f>
        <v>202</v>
      </c>
      <c r="BQ10" s="281">
        <f>'7b-TtlAwrds_RawData'!BQ9</f>
        <v>62</v>
      </c>
      <c r="BR10" s="281">
        <f>'7b-TtlAwrds_RawData'!BR9</f>
        <v>15</v>
      </c>
      <c r="BS10" s="281">
        <f>'7b-TtlAwrds_RawData'!BS9</f>
        <v>0</v>
      </c>
      <c r="BT10" s="281">
        <f>'7b-TtlAwrds_RawData'!BT9</f>
        <v>0</v>
      </c>
      <c r="BU10" s="282">
        <f>'7b-TtlAwrds_RawData'!BU9</f>
        <v>0</v>
      </c>
      <c r="BV10" s="283" t="s">
        <v>297</v>
      </c>
      <c r="BX10" s="280">
        <f>'7b-TtlAwrds_RawData'!BX9</f>
        <v>0</v>
      </c>
      <c r="BY10" s="281">
        <f>'7b-TtlAwrds_RawData'!BY9</f>
        <v>0</v>
      </c>
      <c r="BZ10" s="281">
        <f>'7b-TtlAwrds_RawData'!BZ9</f>
        <v>0</v>
      </c>
      <c r="CA10" s="281">
        <f>'7b-TtlAwrds_RawData'!CA9</f>
        <v>0</v>
      </c>
      <c r="CB10" s="281">
        <f>'7b-TtlAwrds_RawData'!CB9</f>
        <v>154</v>
      </c>
      <c r="CC10" s="281">
        <f>'7b-TtlAwrds_RawData'!CC9</f>
        <v>78</v>
      </c>
      <c r="CD10" s="281">
        <f>'7b-TtlAwrds_RawData'!CD9</f>
        <v>13</v>
      </c>
      <c r="CE10" s="281">
        <f>'7b-TtlAwrds_RawData'!CE9</f>
        <v>0</v>
      </c>
      <c r="CF10" s="281">
        <f>'7b-TtlAwrds_RawData'!CF9</f>
        <v>2</v>
      </c>
      <c r="CG10" s="282">
        <f>'7b-TtlAwrds_RawData'!CG9</f>
        <v>0</v>
      </c>
      <c r="CH10" s="283" t="s">
        <v>297</v>
      </c>
      <c r="CJ10" s="376">
        <f>'7b-TtlAwrds_RawData'!CJ9</f>
        <v>0</v>
      </c>
      <c r="CK10" s="281">
        <f>'7b-TtlAwrds_RawData'!CK9</f>
        <v>0</v>
      </c>
      <c r="CL10" s="281">
        <f>'7b-TtlAwrds_RawData'!CL9</f>
        <v>0</v>
      </c>
      <c r="CM10" s="281">
        <f>'7b-TtlAwrds_RawData'!CM9</f>
        <v>0</v>
      </c>
      <c r="CN10" s="281">
        <f>'7b-TtlAwrds_RawData'!CN9</f>
        <v>144</v>
      </c>
      <c r="CO10" s="281">
        <f>'7b-TtlAwrds_RawData'!CO9</f>
        <v>54</v>
      </c>
      <c r="CP10" s="281">
        <f>'7b-TtlAwrds_RawData'!CP9</f>
        <v>5</v>
      </c>
      <c r="CQ10" s="281">
        <f>'7b-TtlAwrds_RawData'!CQ9</f>
        <v>0</v>
      </c>
      <c r="CR10" s="281">
        <f>'7b-TtlAwrds_RawData'!CR9</f>
        <v>0</v>
      </c>
      <c r="CS10" s="282">
        <f>'7b-TtlAwrds_RawData'!CS9</f>
        <v>0</v>
      </c>
      <c r="CT10" s="283" t="s">
        <v>297</v>
      </c>
      <c r="CV10" s="376">
        <f>'7b-TtlAwrds_RawData'!CV9</f>
        <v>0</v>
      </c>
      <c r="CW10" s="281">
        <f>'7b-TtlAwrds_RawData'!CW9</f>
        <v>0</v>
      </c>
      <c r="CX10" s="281">
        <f>'7b-TtlAwrds_RawData'!CX9</f>
        <v>0</v>
      </c>
      <c r="CY10" s="281">
        <f>'7b-TtlAwrds_RawData'!CY9</f>
        <v>0</v>
      </c>
      <c r="CZ10" s="281">
        <f>'7b-TtlAwrds_RawData'!CZ9</f>
        <v>151</v>
      </c>
      <c r="DA10" s="281">
        <f>'7b-TtlAwrds_RawData'!DA9</f>
        <v>68</v>
      </c>
      <c r="DB10" s="281">
        <f>'7b-TtlAwrds_RawData'!DB9</f>
        <v>7</v>
      </c>
      <c r="DC10" s="281">
        <f>'7b-TtlAwrds_RawData'!DC9</f>
        <v>0</v>
      </c>
      <c r="DD10" s="281">
        <f>'7b-TtlAwrds_RawData'!DD9</f>
        <v>2</v>
      </c>
      <c r="DE10" s="282">
        <f>'7b-TtlAwrds_RawData'!DE9</f>
        <v>0</v>
      </c>
      <c r="DF10" s="283" t="s">
        <v>297</v>
      </c>
      <c r="DH10" s="376">
        <f>'7b-TtlAwrds_RawData'!DH9</f>
        <v>0</v>
      </c>
      <c r="DI10" s="281">
        <f>'7b-TtlAwrds_RawData'!DI9</f>
        <v>0</v>
      </c>
      <c r="DJ10" s="281">
        <f>'7b-TtlAwrds_RawData'!DJ9</f>
        <v>0</v>
      </c>
      <c r="DK10" s="281">
        <f>'7b-TtlAwrds_RawData'!DK9</f>
        <v>0</v>
      </c>
      <c r="DL10" s="281">
        <f>'7b-TtlAwrds_RawData'!DL9</f>
        <v>143</v>
      </c>
      <c r="DM10" s="281">
        <f>'7b-TtlAwrds_RawData'!DM9</f>
        <v>74</v>
      </c>
      <c r="DN10" s="281">
        <f>'7b-TtlAwrds_RawData'!DN9</f>
        <v>17</v>
      </c>
      <c r="DO10" s="281">
        <f>'7b-TtlAwrds_RawData'!DO9</f>
        <v>0</v>
      </c>
      <c r="DP10" s="281">
        <f>'7b-TtlAwrds_RawData'!DP9</f>
        <v>0</v>
      </c>
      <c r="DQ10" s="282">
        <f>'7b-TtlAwrds_RawData'!DQ9</f>
        <v>0</v>
      </c>
      <c r="DR10" s="283" t="s">
        <v>297</v>
      </c>
      <c r="DT10" s="376">
        <f>'7b-TtlAwrds_RawData'!DT9</f>
        <v>0</v>
      </c>
      <c r="DU10" s="281">
        <f>'7b-TtlAwrds_RawData'!DU9</f>
        <v>0</v>
      </c>
      <c r="DV10" s="281">
        <f>'7b-TtlAwrds_RawData'!DV9</f>
        <v>0</v>
      </c>
      <c r="DW10" s="281">
        <f>'7b-TtlAwrds_RawData'!DW9</f>
        <v>0</v>
      </c>
      <c r="DX10" s="281">
        <f>'7b-TtlAwrds_RawData'!DX9</f>
        <v>125</v>
      </c>
      <c r="DY10" s="281">
        <f>'7b-TtlAwrds_RawData'!DY9</f>
        <v>100</v>
      </c>
      <c r="DZ10" s="281">
        <f>'7b-TtlAwrds_RawData'!DZ9</f>
        <v>20</v>
      </c>
      <c r="EA10" s="281">
        <f>'7b-TtlAwrds_RawData'!EA9</f>
        <v>0</v>
      </c>
      <c r="EB10" s="281">
        <f>'7b-TtlAwrds_RawData'!EB9</f>
        <v>0</v>
      </c>
      <c r="EC10" s="282">
        <f>'7b-TtlAwrds_RawData'!EC9</f>
        <v>0</v>
      </c>
      <c r="ED10" s="283" t="s">
        <v>297</v>
      </c>
    </row>
    <row r="11" spans="1:134" x14ac:dyDescent="0.25">
      <c r="A11" s="284"/>
      <c r="B11" s="285"/>
      <c r="C11" s="268"/>
      <c r="D11" s="286">
        <f t="shared" ref="D11:M11" si="0">SUM(D8:D10)</f>
        <v>0</v>
      </c>
      <c r="E11" s="286">
        <f t="shared" si="0"/>
        <v>0</v>
      </c>
      <c r="F11" s="286">
        <f t="shared" si="0"/>
        <v>0</v>
      </c>
      <c r="G11" s="286">
        <f t="shared" si="0"/>
        <v>1</v>
      </c>
      <c r="H11" s="286">
        <f t="shared" si="0"/>
        <v>240</v>
      </c>
      <c r="I11" s="286">
        <f t="shared" si="0"/>
        <v>99</v>
      </c>
      <c r="J11" s="286">
        <f t="shared" si="0"/>
        <v>13</v>
      </c>
      <c r="K11" s="286">
        <f t="shared" si="0"/>
        <v>0</v>
      </c>
      <c r="L11" s="286">
        <f t="shared" si="0"/>
        <v>2</v>
      </c>
      <c r="M11" s="287">
        <f t="shared" si="0"/>
        <v>0</v>
      </c>
      <c r="N11" s="283">
        <f>SUM(D11:M11)</f>
        <v>355</v>
      </c>
      <c r="O11" s="277"/>
      <c r="P11" s="288">
        <f t="shared" ref="P11:Y11" si="1">SUM(P8:P10)</f>
        <v>0</v>
      </c>
      <c r="Q11" s="286">
        <f t="shared" si="1"/>
        <v>0</v>
      </c>
      <c r="R11" s="286">
        <f t="shared" si="1"/>
        <v>0</v>
      </c>
      <c r="S11" s="286">
        <f t="shared" si="1"/>
        <v>2</v>
      </c>
      <c r="T11" s="286">
        <f t="shared" si="1"/>
        <v>274</v>
      </c>
      <c r="U11" s="286">
        <f t="shared" si="1"/>
        <v>88</v>
      </c>
      <c r="V11" s="286">
        <f t="shared" si="1"/>
        <v>16</v>
      </c>
      <c r="W11" s="286">
        <f t="shared" si="1"/>
        <v>0</v>
      </c>
      <c r="X11" s="286">
        <f t="shared" si="1"/>
        <v>0</v>
      </c>
      <c r="Y11" s="287">
        <f t="shared" si="1"/>
        <v>0</v>
      </c>
      <c r="Z11" s="283">
        <f>SUM(P11:Y11)</f>
        <v>380</v>
      </c>
      <c r="AA11" s="277"/>
      <c r="AB11" s="288">
        <f t="shared" ref="AB11:AK11" si="2">SUM(AB8:AB10)</f>
        <v>0</v>
      </c>
      <c r="AC11" s="286">
        <f t="shared" si="2"/>
        <v>0</v>
      </c>
      <c r="AD11" s="286">
        <f t="shared" si="2"/>
        <v>0</v>
      </c>
      <c r="AE11" s="286">
        <f t="shared" si="2"/>
        <v>1</v>
      </c>
      <c r="AF11" s="286">
        <f t="shared" si="2"/>
        <v>287</v>
      </c>
      <c r="AG11" s="286">
        <f t="shared" si="2"/>
        <v>91</v>
      </c>
      <c r="AH11" s="286">
        <f t="shared" si="2"/>
        <v>10</v>
      </c>
      <c r="AI11" s="286">
        <f t="shared" si="2"/>
        <v>0</v>
      </c>
      <c r="AJ11" s="286">
        <f t="shared" si="2"/>
        <v>2</v>
      </c>
      <c r="AK11" s="287">
        <f t="shared" si="2"/>
        <v>0</v>
      </c>
      <c r="AL11" s="283">
        <f>SUM(AB11:AK11)</f>
        <v>391</v>
      </c>
      <c r="AM11" s="277"/>
      <c r="AN11" s="288">
        <f t="shared" ref="AN11:AW11" si="3">SUM(AN8:AN10)</f>
        <v>0</v>
      </c>
      <c r="AO11" s="286">
        <f t="shared" si="3"/>
        <v>0</v>
      </c>
      <c r="AP11" s="286">
        <f t="shared" si="3"/>
        <v>0</v>
      </c>
      <c r="AQ11" s="286">
        <f t="shared" si="3"/>
        <v>1</v>
      </c>
      <c r="AR11" s="286">
        <f t="shared" si="3"/>
        <v>275</v>
      </c>
      <c r="AS11" s="286">
        <f t="shared" si="3"/>
        <v>88</v>
      </c>
      <c r="AT11" s="286">
        <f t="shared" si="3"/>
        <v>14</v>
      </c>
      <c r="AU11" s="286">
        <f t="shared" si="3"/>
        <v>0</v>
      </c>
      <c r="AV11" s="286">
        <f t="shared" si="3"/>
        <v>0</v>
      </c>
      <c r="AW11" s="287">
        <f t="shared" si="3"/>
        <v>0</v>
      </c>
      <c r="AX11" s="283">
        <f>SUM(AN11:AW11)</f>
        <v>378</v>
      </c>
      <c r="AY11" s="277"/>
      <c r="AZ11" s="288">
        <f t="shared" ref="AZ11:BI11" si="4">SUM(AZ8:AZ10)</f>
        <v>0</v>
      </c>
      <c r="BA11" s="286">
        <f t="shared" si="4"/>
        <v>0</v>
      </c>
      <c r="BB11" s="286">
        <f t="shared" si="4"/>
        <v>0</v>
      </c>
      <c r="BC11" s="286">
        <f t="shared" si="4"/>
        <v>2</v>
      </c>
      <c r="BD11" s="286">
        <f t="shared" si="4"/>
        <v>272</v>
      </c>
      <c r="BE11" s="286">
        <f t="shared" si="4"/>
        <v>98</v>
      </c>
      <c r="BF11" s="286">
        <f t="shared" si="4"/>
        <v>8</v>
      </c>
      <c r="BG11" s="286">
        <f t="shared" si="4"/>
        <v>12</v>
      </c>
      <c r="BH11" s="286">
        <f t="shared" si="4"/>
        <v>0</v>
      </c>
      <c r="BI11" s="287">
        <f t="shared" si="4"/>
        <v>1</v>
      </c>
      <c r="BJ11" s="283">
        <f>SUM(AZ11:BI11)</f>
        <v>393</v>
      </c>
      <c r="BK11" s="277"/>
      <c r="BL11" s="289">
        <f t="shared" ref="BL11:BU11" si="5">SUM(BL8:BL10)</f>
        <v>0</v>
      </c>
      <c r="BM11" s="290">
        <f t="shared" si="5"/>
        <v>0</v>
      </c>
      <c r="BN11" s="290">
        <f t="shared" si="5"/>
        <v>0</v>
      </c>
      <c r="BO11" s="290">
        <f t="shared" si="5"/>
        <v>2</v>
      </c>
      <c r="BP11" s="290">
        <f t="shared" si="5"/>
        <v>278</v>
      </c>
      <c r="BQ11" s="290">
        <f t="shared" si="5"/>
        <v>72</v>
      </c>
      <c r="BR11" s="290">
        <f t="shared" si="5"/>
        <v>18</v>
      </c>
      <c r="BS11" s="290">
        <f t="shared" si="5"/>
        <v>0</v>
      </c>
      <c r="BT11" s="290">
        <f t="shared" si="5"/>
        <v>0</v>
      </c>
      <c r="BU11" s="291">
        <f t="shared" si="5"/>
        <v>0</v>
      </c>
      <c r="BV11" s="283">
        <f>SUM(BL11:BU11)</f>
        <v>370</v>
      </c>
      <c r="BX11" s="289">
        <f t="shared" ref="BX11:CG11" si="6">SUM(BX8:BX10)</f>
        <v>0</v>
      </c>
      <c r="BY11" s="290">
        <f t="shared" si="6"/>
        <v>0</v>
      </c>
      <c r="BZ11" s="290">
        <f t="shared" si="6"/>
        <v>0</v>
      </c>
      <c r="CA11" s="290">
        <f t="shared" si="6"/>
        <v>1</v>
      </c>
      <c r="CB11" s="290">
        <f t="shared" si="6"/>
        <v>215</v>
      </c>
      <c r="CC11" s="290">
        <f t="shared" si="6"/>
        <v>96</v>
      </c>
      <c r="CD11" s="290">
        <f t="shared" si="6"/>
        <v>16</v>
      </c>
      <c r="CE11" s="290">
        <f t="shared" si="6"/>
        <v>0</v>
      </c>
      <c r="CF11" s="290">
        <f t="shared" si="6"/>
        <v>2</v>
      </c>
      <c r="CG11" s="291">
        <f t="shared" si="6"/>
        <v>0</v>
      </c>
      <c r="CH11" s="283">
        <f>SUM(BX11:CG11)</f>
        <v>330</v>
      </c>
      <c r="CJ11" s="289">
        <f t="shared" ref="CJ11:CS11" si="7">SUM(CJ8:CJ10)</f>
        <v>0</v>
      </c>
      <c r="CK11" s="290">
        <f t="shared" si="7"/>
        <v>0</v>
      </c>
      <c r="CL11" s="290">
        <f t="shared" si="7"/>
        <v>0</v>
      </c>
      <c r="CM11" s="290">
        <f t="shared" si="7"/>
        <v>2</v>
      </c>
      <c r="CN11" s="290">
        <f t="shared" si="7"/>
        <v>208</v>
      </c>
      <c r="CO11" s="290">
        <f t="shared" si="7"/>
        <v>69</v>
      </c>
      <c r="CP11" s="290">
        <f t="shared" si="7"/>
        <v>7</v>
      </c>
      <c r="CQ11" s="290">
        <f t="shared" si="7"/>
        <v>0</v>
      </c>
      <c r="CR11" s="290">
        <f t="shared" si="7"/>
        <v>0</v>
      </c>
      <c r="CS11" s="291">
        <f t="shared" si="7"/>
        <v>0</v>
      </c>
      <c r="CT11" s="283">
        <f>SUM(CJ11:CS11)</f>
        <v>286</v>
      </c>
      <c r="CV11" s="289">
        <f t="shared" ref="CV11:DE11" si="8">SUM(CV8:CV10)</f>
        <v>0</v>
      </c>
      <c r="CW11" s="290">
        <f t="shared" si="8"/>
        <v>0</v>
      </c>
      <c r="CX11" s="290">
        <f t="shared" si="8"/>
        <v>0</v>
      </c>
      <c r="CY11" s="290">
        <f t="shared" si="8"/>
        <v>3</v>
      </c>
      <c r="CZ11" s="290">
        <f t="shared" si="8"/>
        <v>225</v>
      </c>
      <c r="DA11" s="290">
        <f t="shared" si="8"/>
        <v>80</v>
      </c>
      <c r="DB11" s="290">
        <f t="shared" si="8"/>
        <v>10</v>
      </c>
      <c r="DC11" s="290">
        <f t="shared" si="8"/>
        <v>0</v>
      </c>
      <c r="DD11" s="290">
        <f t="shared" si="8"/>
        <v>5</v>
      </c>
      <c r="DE11" s="291">
        <f t="shared" si="8"/>
        <v>0</v>
      </c>
      <c r="DF11" s="283">
        <f>SUM(CV11:DE11)</f>
        <v>323</v>
      </c>
      <c r="DH11" s="289">
        <f t="shared" ref="DH11:DQ11" si="9">SUM(DH8:DH10)</f>
        <v>0</v>
      </c>
      <c r="DI11" s="290">
        <f t="shared" si="9"/>
        <v>0</v>
      </c>
      <c r="DJ11" s="290">
        <f t="shared" si="9"/>
        <v>0</v>
      </c>
      <c r="DK11" s="290">
        <f t="shared" si="9"/>
        <v>1</v>
      </c>
      <c r="DL11" s="290">
        <f t="shared" si="9"/>
        <v>198</v>
      </c>
      <c r="DM11" s="290">
        <f t="shared" si="9"/>
        <v>87</v>
      </c>
      <c r="DN11" s="290">
        <f t="shared" si="9"/>
        <v>20</v>
      </c>
      <c r="DO11" s="290">
        <f t="shared" si="9"/>
        <v>0</v>
      </c>
      <c r="DP11" s="290">
        <f t="shared" si="9"/>
        <v>2</v>
      </c>
      <c r="DQ11" s="291">
        <f t="shared" si="9"/>
        <v>0</v>
      </c>
      <c r="DR11" s="283">
        <f>SUM(DH11:DQ11)</f>
        <v>308</v>
      </c>
      <c r="DT11" s="289">
        <f t="shared" ref="DT11:EC11" si="10">SUM(DT8:DT10)</f>
        <v>0</v>
      </c>
      <c r="DU11" s="290">
        <f t="shared" si="10"/>
        <v>0</v>
      </c>
      <c r="DV11" s="290">
        <f t="shared" si="10"/>
        <v>0</v>
      </c>
      <c r="DW11" s="290">
        <f t="shared" si="10"/>
        <v>2</v>
      </c>
      <c r="DX11" s="290">
        <f t="shared" si="10"/>
        <v>206</v>
      </c>
      <c r="DY11" s="290">
        <f t="shared" si="10"/>
        <v>130</v>
      </c>
      <c r="DZ11" s="290">
        <f t="shared" si="10"/>
        <v>21</v>
      </c>
      <c r="EA11" s="290">
        <f t="shared" si="10"/>
        <v>0</v>
      </c>
      <c r="EB11" s="290">
        <f t="shared" si="10"/>
        <v>6</v>
      </c>
      <c r="EC11" s="291">
        <f t="shared" si="10"/>
        <v>0</v>
      </c>
      <c r="ED11" s="283">
        <f>SUM(DT11:EC11)</f>
        <v>365</v>
      </c>
    </row>
    <row r="12" spans="1:134" ht="9" customHeight="1" thickBot="1" x14ac:dyDescent="0.3">
      <c r="A12" s="292"/>
      <c r="B12" s="293"/>
      <c r="C12" s="294"/>
      <c r="D12" s="277"/>
      <c r="E12" s="277"/>
      <c r="F12" s="277"/>
      <c r="G12" s="277"/>
      <c r="H12" s="277"/>
      <c r="I12" s="277"/>
      <c r="J12" s="277"/>
      <c r="K12" s="277"/>
      <c r="L12" s="277"/>
      <c r="M12" s="278"/>
      <c r="N12" s="283"/>
      <c r="O12" s="277"/>
      <c r="P12" s="279"/>
      <c r="Q12" s="277"/>
      <c r="R12" s="277"/>
      <c r="S12" s="277"/>
      <c r="T12" s="277"/>
      <c r="U12" s="277"/>
      <c r="V12" s="277"/>
      <c r="W12" s="277"/>
      <c r="X12" s="277"/>
      <c r="Y12" s="278"/>
      <c r="Z12" s="283"/>
      <c r="AA12" s="277"/>
      <c r="AB12" s="279"/>
      <c r="AC12" s="277"/>
      <c r="AD12" s="277"/>
      <c r="AE12" s="277"/>
      <c r="AF12" s="277"/>
      <c r="AG12" s="277"/>
      <c r="AH12" s="277"/>
      <c r="AI12" s="277"/>
      <c r="AJ12" s="277"/>
      <c r="AK12" s="278"/>
      <c r="AL12" s="283"/>
      <c r="AM12" s="277"/>
      <c r="AN12" s="279"/>
      <c r="AO12" s="277"/>
      <c r="AP12" s="277"/>
      <c r="AQ12" s="277"/>
      <c r="AR12" s="277"/>
      <c r="AS12" s="277"/>
      <c r="AT12" s="277"/>
      <c r="AU12" s="277"/>
      <c r="AV12" s="277"/>
      <c r="AW12" s="278"/>
      <c r="AX12" s="283"/>
      <c r="AY12" s="277"/>
      <c r="AZ12" s="279"/>
      <c r="BA12" s="277"/>
      <c r="BB12" s="277"/>
      <c r="BC12" s="277"/>
      <c r="BD12" s="277"/>
      <c r="BE12" s="277"/>
      <c r="BF12" s="277"/>
      <c r="BG12" s="277"/>
      <c r="BH12" s="277"/>
      <c r="BI12" s="278"/>
      <c r="BJ12" s="283"/>
      <c r="BK12" s="277"/>
      <c r="BL12" s="280"/>
      <c r="BM12" s="281"/>
      <c r="BN12" s="281"/>
      <c r="BO12" s="281"/>
      <c r="BP12" s="281"/>
      <c r="BQ12" s="281"/>
      <c r="BR12" s="281"/>
      <c r="BS12" s="281"/>
      <c r="BT12" s="281"/>
      <c r="BU12" s="282"/>
      <c r="BV12" s="283"/>
      <c r="BX12" s="280"/>
      <c r="BY12" s="281"/>
      <c r="BZ12" s="281"/>
      <c r="CA12" s="281"/>
      <c r="CB12" s="281"/>
      <c r="CC12" s="281"/>
      <c r="CD12" s="281"/>
      <c r="CE12" s="281"/>
      <c r="CF12" s="281"/>
      <c r="CG12" s="282"/>
      <c r="CH12" s="283"/>
      <c r="CJ12" s="280"/>
      <c r="CK12" s="281"/>
      <c r="CL12" s="281"/>
      <c r="CM12" s="281"/>
      <c r="CN12" s="281"/>
      <c r="CO12" s="281"/>
      <c r="CP12" s="281"/>
      <c r="CQ12" s="281"/>
      <c r="CR12" s="281"/>
      <c r="CS12" s="282"/>
      <c r="CT12" s="283"/>
      <c r="CV12" s="280"/>
      <c r="CW12" s="281"/>
      <c r="CX12" s="281"/>
      <c r="CY12" s="281"/>
      <c r="CZ12" s="281"/>
      <c r="DA12" s="281"/>
      <c r="DB12" s="281"/>
      <c r="DC12" s="281"/>
      <c r="DD12" s="281"/>
      <c r="DE12" s="282"/>
      <c r="DF12" s="283"/>
      <c r="DH12" s="280"/>
      <c r="DI12" s="281"/>
      <c r="DJ12" s="281"/>
      <c r="DK12" s="281"/>
      <c r="DL12" s="281"/>
      <c r="DM12" s="281"/>
      <c r="DN12" s="281"/>
      <c r="DO12" s="281"/>
      <c r="DP12" s="281"/>
      <c r="DQ12" s="282"/>
      <c r="DR12" s="283"/>
      <c r="DT12" s="280"/>
      <c r="DU12" s="281"/>
      <c r="DV12" s="281"/>
      <c r="DW12" s="281"/>
      <c r="DX12" s="281"/>
      <c r="DY12" s="281"/>
      <c r="DZ12" s="281"/>
      <c r="EA12" s="281"/>
      <c r="EB12" s="281"/>
      <c r="EC12" s="282"/>
      <c r="ED12" s="283"/>
    </row>
    <row r="13" spans="1:134" x14ac:dyDescent="0.25">
      <c r="A13" s="1473" t="s">
        <v>211</v>
      </c>
      <c r="B13" s="267" t="s">
        <v>73</v>
      </c>
      <c r="C13" s="268" t="s">
        <v>138</v>
      </c>
      <c r="D13" s="277">
        <f>D8*'8-Matrices'!$J$7</f>
        <v>0</v>
      </c>
      <c r="E13" s="277">
        <f>E8*'8-Matrices'!$K$7</f>
        <v>0</v>
      </c>
      <c r="F13" s="277">
        <f>F8*'8-Matrices'!$L$7</f>
        <v>0</v>
      </c>
      <c r="G13" s="277">
        <f>G8*'8-Matrices'!$M$7</f>
        <v>14455</v>
      </c>
      <c r="H13" s="277">
        <f>H8*'8-Matrices'!$N$7</f>
        <v>1221000</v>
      </c>
      <c r="I13" s="277">
        <f>I8*'8-Matrices'!$O$7</f>
        <v>0</v>
      </c>
      <c r="J13" s="277">
        <f>J8*'8-Matrices'!$P$7</f>
        <v>0</v>
      </c>
      <c r="K13" s="277">
        <f>K8*'8-Matrices'!$Q$7</f>
        <v>0</v>
      </c>
      <c r="L13" s="277">
        <f>L8*'8-Matrices'!$R$7</f>
        <v>7819</v>
      </c>
      <c r="M13" s="278">
        <f>M8*'8-Matrices'!$S$7</f>
        <v>0</v>
      </c>
      <c r="N13" s="283"/>
      <c r="O13" s="277"/>
      <c r="P13" s="279">
        <f>P8*'8-Matrices'!$J$7</f>
        <v>0</v>
      </c>
      <c r="Q13" s="277">
        <f>Q8*'8-Matrices'!$K$7</f>
        <v>0</v>
      </c>
      <c r="R13" s="277">
        <f>R8*'8-Matrices'!$L$7</f>
        <v>0</v>
      </c>
      <c r="S13" s="277">
        <f>S8*'8-Matrices'!$M$7</f>
        <v>28910</v>
      </c>
      <c r="T13" s="277">
        <f>T8*'8-Matrices'!$N$7</f>
        <v>1386000</v>
      </c>
      <c r="U13" s="277">
        <f>U8*'8-Matrices'!$O$7</f>
        <v>0</v>
      </c>
      <c r="V13" s="277">
        <f>V8*'8-Matrices'!$P$7</f>
        <v>0</v>
      </c>
      <c r="W13" s="277">
        <f>W8*'8-Matrices'!$Q$7</f>
        <v>0</v>
      </c>
      <c r="X13" s="277">
        <f>X8*'8-Matrices'!$R$7</f>
        <v>0</v>
      </c>
      <c r="Y13" s="278">
        <f>Y8*'8-Matrices'!$S$7</f>
        <v>0</v>
      </c>
      <c r="Z13" s="283"/>
      <c r="AA13" s="277"/>
      <c r="AB13" s="279">
        <f>AB8*'8-Matrices'!$J$7</f>
        <v>0</v>
      </c>
      <c r="AC13" s="277">
        <f>AC8*'8-Matrices'!$K$7</f>
        <v>0</v>
      </c>
      <c r="AD13" s="277">
        <f>AD8*'8-Matrices'!$L$7</f>
        <v>0</v>
      </c>
      <c r="AE13" s="277">
        <f>AE8*'8-Matrices'!$M$7</f>
        <v>14455</v>
      </c>
      <c r="AF13" s="277">
        <f>AF8*'8-Matrices'!$N$7</f>
        <v>1122000</v>
      </c>
      <c r="AG13" s="277">
        <f>AG8*'8-Matrices'!$O$7</f>
        <v>0</v>
      </c>
      <c r="AH13" s="277">
        <f>AH8*'8-Matrices'!$P$7</f>
        <v>0</v>
      </c>
      <c r="AI13" s="277">
        <f>AI8*'8-Matrices'!$Q$7</f>
        <v>0</v>
      </c>
      <c r="AJ13" s="277">
        <f>AJ8*'8-Matrices'!$R$7</f>
        <v>0</v>
      </c>
      <c r="AK13" s="278">
        <f>AK8*'8-Matrices'!$S$7</f>
        <v>0</v>
      </c>
      <c r="AL13" s="283"/>
      <c r="AM13" s="277"/>
      <c r="AN13" s="279">
        <f>AN8*'8-Matrices'!$J$7</f>
        <v>0</v>
      </c>
      <c r="AO13" s="277">
        <f>AO8*'8-Matrices'!$K$7</f>
        <v>0</v>
      </c>
      <c r="AP13" s="277">
        <f>AP8*'8-Matrices'!$L$7</f>
        <v>0</v>
      </c>
      <c r="AQ13" s="277">
        <f>AQ8*'8-Matrices'!$M$7</f>
        <v>14455</v>
      </c>
      <c r="AR13" s="277">
        <f>AR8*'8-Matrices'!$N$7</f>
        <v>1221000</v>
      </c>
      <c r="AS13" s="277">
        <f>AS8*'8-Matrices'!$O$7</f>
        <v>0</v>
      </c>
      <c r="AT13" s="277">
        <f>AT8*'8-Matrices'!$P$7</f>
        <v>0</v>
      </c>
      <c r="AU13" s="277">
        <f>AU8*'8-Matrices'!$Q$7</f>
        <v>0</v>
      </c>
      <c r="AV13" s="277">
        <f>AV8*'8-Matrices'!$R$7</f>
        <v>0</v>
      </c>
      <c r="AW13" s="278">
        <f>AW8*'8-Matrices'!$S$7</f>
        <v>0</v>
      </c>
      <c r="AX13" s="283"/>
      <c r="AY13" s="277"/>
      <c r="AZ13" s="279">
        <f>AZ8*'8-Matrices'!$J$7</f>
        <v>0</v>
      </c>
      <c r="BA13" s="277">
        <f>BA8*'8-Matrices'!$K$7</f>
        <v>0</v>
      </c>
      <c r="BB13" s="277">
        <f>BB8*'8-Matrices'!$L$7</f>
        <v>0</v>
      </c>
      <c r="BC13" s="277">
        <f>BC8*'8-Matrices'!$M$7</f>
        <v>28910</v>
      </c>
      <c r="BD13" s="277">
        <f>BD8*'8-Matrices'!$N$7</f>
        <v>1419000</v>
      </c>
      <c r="BE13" s="277">
        <f>BE8*'8-Matrices'!$O$7</f>
        <v>0</v>
      </c>
      <c r="BF13" s="277">
        <f>BF8*'8-Matrices'!$P$7</f>
        <v>0</v>
      </c>
      <c r="BG13" s="277">
        <f>BG8*'8-Matrices'!$Q$7</f>
        <v>0</v>
      </c>
      <c r="BH13" s="277">
        <f>BH8*'8-Matrices'!$R$7</f>
        <v>0</v>
      </c>
      <c r="BI13" s="278">
        <f>BI8*'8-Matrices'!$S$7</f>
        <v>0</v>
      </c>
      <c r="BJ13" s="283"/>
      <c r="BK13" s="277"/>
      <c r="BL13" s="280">
        <f>BL8*'8-Matrices'!$J$7</f>
        <v>0</v>
      </c>
      <c r="BM13" s="281">
        <f>BM8*'8-Matrices'!$K$7</f>
        <v>0</v>
      </c>
      <c r="BN13" s="281">
        <f>BN8*'8-Matrices'!$L$7</f>
        <v>0</v>
      </c>
      <c r="BO13" s="281">
        <f>BO8*'8-Matrices'!$M$7</f>
        <v>28910</v>
      </c>
      <c r="BP13" s="281">
        <f>BP8*'8-Matrices'!$N$7</f>
        <v>1848000</v>
      </c>
      <c r="BQ13" s="281">
        <f>BQ8*'8-Matrices'!$O$7</f>
        <v>0</v>
      </c>
      <c r="BR13" s="281">
        <f>BR8*'8-Matrices'!$P$7</f>
        <v>0</v>
      </c>
      <c r="BS13" s="281">
        <f>BS8*'8-Matrices'!$Q$7</f>
        <v>0</v>
      </c>
      <c r="BT13" s="281">
        <f>BT8*'8-Matrices'!$R$7</f>
        <v>0</v>
      </c>
      <c r="BU13" s="282">
        <f>BU8*'8-Matrices'!$S$7</f>
        <v>0</v>
      </c>
      <c r="BV13" s="283"/>
      <c r="BX13" s="280">
        <f>BX8*'8-Matrices'!$J$7</f>
        <v>0</v>
      </c>
      <c r="BY13" s="281">
        <f>BY8*'8-Matrices'!$K$7</f>
        <v>0</v>
      </c>
      <c r="BZ13" s="281">
        <f>BZ8*'8-Matrices'!$L$7</f>
        <v>0</v>
      </c>
      <c r="CA13" s="281">
        <f>CA8*'8-Matrices'!$M$7</f>
        <v>14455</v>
      </c>
      <c r="CB13" s="281">
        <f>CB8*'8-Matrices'!$N$7</f>
        <v>1287000</v>
      </c>
      <c r="CC13" s="281">
        <f>CC8*'8-Matrices'!$O$7</f>
        <v>0</v>
      </c>
      <c r="CD13" s="281">
        <f>CD8*'8-Matrices'!$P$7</f>
        <v>0</v>
      </c>
      <c r="CE13" s="281">
        <f>CE8*'8-Matrices'!$Q$7</f>
        <v>0</v>
      </c>
      <c r="CF13" s="281">
        <f>CF8*'8-Matrices'!$R$7</f>
        <v>0</v>
      </c>
      <c r="CG13" s="282">
        <f>CG8*'8-Matrices'!$S$7</f>
        <v>0</v>
      </c>
      <c r="CH13" s="283"/>
      <c r="CJ13" s="280">
        <f>CJ8*'8-Matrices'!$J$7</f>
        <v>0</v>
      </c>
      <c r="CK13" s="281">
        <f>CK8*'8-Matrices'!$K$7</f>
        <v>0</v>
      </c>
      <c r="CL13" s="281">
        <f>CL8*'8-Matrices'!$L$7</f>
        <v>0</v>
      </c>
      <c r="CM13" s="281">
        <f>CM8*'8-Matrices'!$M$7</f>
        <v>28910</v>
      </c>
      <c r="CN13" s="281">
        <f>CN8*'8-Matrices'!$N$7</f>
        <v>1353000</v>
      </c>
      <c r="CO13" s="281">
        <f>CO8*'8-Matrices'!$O$7</f>
        <v>0</v>
      </c>
      <c r="CP13" s="281">
        <f>CP8*'8-Matrices'!$P$7</f>
        <v>0</v>
      </c>
      <c r="CQ13" s="281">
        <f>CQ8*'8-Matrices'!$Q$7</f>
        <v>0</v>
      </c>
      <c r="CR13" s="281">
        <f>CR8*'8-Matrices'!$R$7</f>
        <v>0</v>
      </c>
      <c r="CS13" s="282">
        <f>CS8*'8-Matrices'!$S$7</f>
        <v>0</v>
      </c>
      <c r="CT13" s="283"/>
      <c r="CV13" s="280">
        <f>CV8*'8-Matrices'!$J$7</f>
        <v>0</v>
      </c>
      <c r="CW13" s="281">
        <f>CW8*'8-Matrices'!$K$7</f>
        <v>0</v>
      </c>
      <c r="CX13" s="281">
        <f>CX8*'8-Matrices'!$L$7</f>
        <v>0</v>
      </c>
      <c r="CY13" s="281">
        <f>CY8*'8-Matrices'!$M$7</f>
        <v>43365</v>
      </c>
      <c r="CZ13" s="281">
        <f>CZ8*'8-Matrices'!$N$7</f>
        <v>1683000</v>
      </c>
      <c r="DA13" s="281">
        <f>DA8*'8-Matrices'!$O$7</f>
        <v>0</v>
      </c>
      <c r="DB13" s="281">
        <f>DB8*'8-Matrices'!$P$7</f>
        <v>0</v>
      </c>
      <c r="DC13" s="281">
        <f>DC8*'8-Matrices'!$Q$7</f>
        <v>0</v>
      </c>
      <c r="DD13" s="281">
        <f>DD8*'8-Matrices'!$R$7</f>
        <v>23457</v>
      </c>
      <c r="DE13" s="282">
        <f>DE8*'8-Matrices'!$S$7</f>
        <v>0</v>
      </c>
      <c r="DF13" s="283"/>
      <c r="DH13" s="280">
        <f>DH8*'8-Matrices'!$J$7</f>
        <v>0</v>
      </c>
      <c r="DI13" s="281">
        <f>DI8*'8-Matrices'!$K$7</f>
        <v>0</v>
      </c>
      <c r="DJ13" s="281">
        <f>DJ8*'8-Matrices'!$L$7</f>
        <v>0</v>
      </c>
      <c r="DK13" s="281">
        <f>DK8*'8-Matrices'!$M$7</f>
        <v>14455</v>
      </c>
      <c r="DL13" s="281">
        <f>DL8*'8-Matrices'!$N$7</f>
        <v>1188000</v>
      </c>
      <c r="DM13" s="281">
        <f>DM8*'8-Matrices'!$O$7</f>
        <v>0</v>
      </c>
      <c r="DN13" s="281">
        <f>DN8*'8-Matrices'!$P$7</f>
        <v>0</v>
      </c>
      <c r="DO13" s="281">
        <f>DO8*'8-Matrices'!$Q$7</f>
        <v>0</v>
      </c>
      <c r="DP13" s="281">
        <f>DP8*'8-Matrices'!$R$7</f>
        <v>15638</v>
      </c>
      <c r="DQ13" s="282">
        <f>DQ8*'8-Matrices'!$S$7</f>
        <v>0</v>
      </c>
      <c r="DR13" s="283"/>
      <c r="DT13" s="280">
        <f>DT8*'8-Matrices'!$J$7</f>
        <v>0</v>
      </c>
      <c r="DU13" s="281">
        <f>DU8*'8-Matrices'!$K$7</f>
        <v>0</v>
      </c>
      <c r="DV13" s="281">
        <f>DV8*'8-Matrices'!$L$7</f>
        <v>0</v>
      </c>
      <c r="DW13" s="281">
        <f>DW8*'8-Matrices'!$M$7</f>
        <v>28910</v>
      </c>
      <c r="DX13" s="281">
        <f>DX8*'8-Matrices'!$N$7</f>
        <v>1815000</v>
      </c>
      <c r="DY13" s="281">
        <f>DY8*'8-Matrices'!$O$7</f>
        <v>131552</v>
      </c>
      <c r="DZ13" s="281">
        <f>DZ8*'8-Matrices'!$P$7</f>
        <v>0</v>
      </c>
      <c r="EA13" s="281">
        <f>EA8*'8-Matrices'!$Q$7</f>
        <v>0</v>
      </c>
      <c r="EB13" s="281">
        <f>EB8*'8-Matrices'!$R$7</f>
        <v>39095</v>
      </c>
      <c r="EC13" s="282">
        <f>EC8*'8-Matrices'!$S$7</f>
        <v>0</v>
      </c>
      <c r="ED13" s="283"/>
    </row>
    <row r="14" spans="1:134" x14ac:dyDescent="0.25">
      <c r="A14" s="1474"/>
      <c r="B14" s="36" t="s">
        <v>73</v>
      </c>
      <c r="C14" s="276" t="s">
        <v>139</v>
      </c>
      <c r="D14" s="277">
        <f>D9*'8-Matrices'!$J$8</f>
        <v>0</v>
      </c>
      <c r="E14" s="277">
        <f>E9*'8-Matrices'!$K$8</f>
        <v>0</v>
      </c>
      <c r="F14" s="277">
        <f>F9*'8-Matrices'!$L$8</f>
        <v>0</v>
      </c>
      <c r="G14" s="277">
        <f>G9*'8-Matrices'!$M$8</f>
        <v>0</v>
      </c>
      <c r="H14" s="277">
        <f>H9*'8-Matrices'!$N$8</f>
        <v>714345</v>
      </c>
      <c r="I14" s="277">
        <f>I9*'8-Matrices'!$O$8</f>
        <v>616993</v>
      </c>
      <c r="J14" s="277">
        <f>J9*'8-Matrices'!$P$8</f>
        <v>156808</v>
      </c>
      <c r="K14" s="277">
        <f>K9*'8-Matrices'!$Q$8</f>
        <v>0</v>
      </c>
      <c r="L14" s="277">
        <f>L9*'8-Matrices'!$R$8</f>
        <v>0</v>
      </c>
      <c r="M14" s="278">
        <f>M9*'8-Matrices'!$S$8</f>
        <v>0</v>
      </c>
      <c r="N14" s="283"/>
      <c r="O14" s="277"/>
      <c r="P14" s="279">
        <f>P9*'8-Matrices'!$J$8</f>
        <v>0</v>
      </c>
      <c r="Q14" s="277">
        <f>Q9*'8-Matrices'!$K$8</f>
        <v>0</v>
      </c>
      <c r="R14" s="277">
        <f>R9*'8-Matrices'!$L$8</f>
        <v>0</v>
      </c>
      <c r="S14" s="277">
        <f>S9*'8-Matrices'!$M$8</f>
        <v>0</v>
      </c>
      <c r="T14" s="277">
        <f>T9*'8-Matrices'!$N$8</f>
        <v>1285821</v>
      </c>
      <c r="U14" s="277">
        <f>U9*'8-Matrices'!$O$8</f>
        <v>284766</v>
      </c>
      <c r="V14" s="277">
        <f>V9*'8-Matrices'!$P$8</f>
        <v>470424</v>
      </c>
      <c r="W14" s="277">
        <f>W9*'8-Matrices'!$Q$8</f>
        <v>0</v>
      </c>
      <c r="X14" s="277">
        <f>X9*'8-Matrices'!$R$8</f>
        <v>0</v>
      </c>
      <c r="Y14" s="278">
        <f>Y9*'8-Matrices'!$S$8</f>
        <v>0</v>
      </c>
      <c r="Z14" s="283"/>
      <c r="AA14" s="277"/>
      <c r="AB14" s="279">
        <f>AB9*'8-Matrices'!$J$8</f>
        <v>0</v>
      </c>
      <c r="AC14" s="277">
        <f>AC9*'8-Matrices'!$K$8</f>
        <v>0</v>
      </c>
      <c r="AD14" s="277">
        <f>AD9*'8-Matrices'!$L$8</f>
        <v>0</v>
      </c>
      <c r="AE14" s="277">
        <f>AE9*'8-Matrices'!$M$8</f>
        <v>0</v>
      </c>
      <c r="AF14" s="277">
        <f>AF9*'8-Matrices'!$N$8</f>
        <v>1047706</v>
      </c>
      <c r="AG14" s="277">
        <f>AG9*'8-Matrices'!$O$8</f>
        <v>616993</v>
      </c>
      <c r="AH14" s="277">
        <f>AH9*'8-Matrices'!$P$8</f>
        <v>156808</v>
      </c>
      <c r="AI14" s="277">
        <f>AI9*'8-Matrices'!$Q$8</f>
        <v>0</v>
      </c>
      <c r="AJ14" s="277">
        <f>AJ9*'8-Matrices'!$R$8</f>
        <v>0</v>
      </c>
      <c r="AK14" s="278">
        <f>AK9*'8-Matrices'!$S$8</f>
        <v>0</v>
      </c>
      <c r="AL14" s="283"/>
      <c r="AM14" s="277"/>
      <c r="AN14" s="279">
        <f>AN9*'8-Matrices'!$J$8</f>
        <v>0</v>
      </c>
      <c r="AO14" s="277">
        <f>AO9*'8-Matrices'!$K$8</f>
        <v>0</v>
      </c>
      <c r="AP14" s="277">
        <f>AP9*'8-Matrices'!$L$8</f>
        <v>0</v>
      </c>
      <c r="AQ14" s="277">
        <f>AQ9*'8-Matrices'!$M$8</f>
        <v>0</v>
      </c>
      <c r="AR14" s="277">
        <f>AR9*'8-Matrices'!$N$8</f>
        <v>1047706</v>
      </c>
      <c r="AS14" s="277">
        <f>AS9*'8-Matrices'!$O$8</f>
        <v>569532</v>
      </c>
      <c r="AT14" s="277">
        <f>AT9*'8-Matrices'!$P$8</f>
        <v>313616</v>
      </c>
      <c r="AU14" s="277">
        <f>AU9*'8-Matrices'!$Q$8</f>
        <v>0</v>
      </c>
      <c r="AV14" s="277">
        <f>AV9*'8-Matrices'!$R$8</f>
        <v>0</v>
      </c>
      <c r="AW14" s="278">
        <f>AW9*'8-Matrices'!$S$8</f>
        <v>0</v>
      </c>
      <c r="AX14" s="283"/>
      <c r="AY14" s="277"/>
      <c r="AZ14" s="279">
        <f>AZ9*'8-Matrices'!$J$8</f>
        <v>0</v>
      </c>
      <c r="BA14" s="277">
        <f>BA9*'8-Matrices'!$K$8</f>
        <v>0</v>
      </c>
      <c r="BB14" s="277">
        <f>BB9*'8-Matrices'!$L$8</f>
        <v>0</v>
      </c>
      <c r="BC14" s="277">
        <f>BC9*'8-Matrices'!$M$8</f>
        <v>0</v>
      </c>
      <c r="BD14" s="277">
        <f>BD9*'8-Matrices'!$N$8</f>
        <v>619099</v>
      </c>
      <c r="BE14" s="277">
        <f>BE9*'8-Matrices'!$O$8</f>
        <v>901759</v>
      </c>
      <c r="BF14" s="277">
        <f>BF9*'8-Matrices'!$P$8</f>
        <v>156808</v>
      </c>
      <c r="BG14" s="277">
        <f>BG9*'8-Matrices'!$Q$8</f>
        <v>0</v>
      </c>
      <c r="BH14" s="277">
        <f>BH9*'8-Matrices'!$R$8</f>
        <v>0</v>
      </c>
      <c r="BI14" s="278">
        <f>BI9*'8-Matrices'!$S$8</f>
        <v>0</v>
      </c>
      <c r="BJ14" s="283"/>
      <c r="BK14" s="277"/>
      <c r="BL14" s="280">
        <f>BL9*'8-Matrices'!$J$8</f>
        <v>0</v>
      </c>
      <c r="BM14" s="281">
        <f>BM9*'8-Matrices'!$K$8</f>
        <v>0</v>
      </c>
      <c r="BN14" s="281">
        <f>BN9*'8-Matrices'!$L$8</f>
        <v>0</v>
      </c>
      <c r="BO14" s="281">
        <f>BO9*'8-Matrices'!$M$8</f>
        <v>0</v>
      </c>
      <c r="BP14" s="281">
        <f>BP9*'8-Matrices'!$N$8</f>
        <v>952460</v>
      </c>
      <c r="BQ14" s="281">
        <f>BQ9*'8-Matrices'!$O$8</f>
        <v>474610</v>
      </c>
      <c r="BR14" s="281">
        <f>BR9*'8-Matrices'!$P$8</f>
        <v>470424</v>
      </c>
      <c r="BS14" s="281">
        <f>BS9*'8-Matrices'!$Q$8</f>
        <v>0</v>
      </c>
      <c r="BT14" s="281">
        <f>BT9*'8-Matrices'!$R$8</f>
        <v>0</v>
      </c>
      <c r="BU14" s="282">
        <f>BU9*'8-Matrices'!$S$8</f>
        <v>0</v>
      </c>
      <c r="BV14" s="283"/>
      <c r="BX14" s="280">
        <f>BX9*'8-Matrices'!$J$8</f>
        <v>0</v>
      </c>
      <c r="BY14" s="281">
        <f>BY9*'8-Matrices'!$K$8</f>
        <v>0</v>
      </c>
      <c r="BZ14" s="281">
        <f>BZ9*'8-Matrices'!$L$8</f>
        <v>0</v>
      </c>
      <c r="CA14" s="281">
        <f>CA9*'8-Matrices'!$M$8</f>
        <v>0</v>
      </c>
      <c r="CB14" s="281">
        <f>CB9*'8-Matrices'!$N$8</f>
        <v>1047706</v>
      </c>
      <c r="CC14" s="281">
        <f>CC9*'8-Matrices'!$O$8</f>
        <v>854298</v>
      </c>
      <c r="CD14" s="281">
        <f>CD9*'8-Matrices'!$P$8</f>
        <v>470424</v>
      </c>
      <c r="CE14" s="281">
        <f>CE9*'8-Matrices'!$Q$8</f>
        <v>0</v>
      </c>
      <c r="CF14" s="281">
        <f>CF9*'8-Matrices'!$R$8</f>
        <v>0</v>
      </c>
      <c r="CG14" s="282">
        <f>CG9*'8-Matrices'!$S$8</f>
        <v>0</v>
      </c>
      <c r="CH14" s="283"/>
      <c r="CJ14" s="280">
        <f>CJ9*'8-Matrices'!$J$8</f>
        <v>0</v>
      </c>
      <c r="CK14" s="281">
        <f>CK9*'8-Matrices'!$K$8</f>
        <v>0</v>
      </c>
      <c r="CL14" s="281">
        <f>CL9*'8-Matrices'!$L$8</f>
        <v>0</v>
      </c>
      <c r="CM14" s="281">
        <f>CM9*'8-Matrices'!$M$8</f>
        <v>0</v>
      </c>
      <c r="CN14" s="281">
        <f>CN9*'8-Matrices'!$N$8</f>
        <v>1095329</v>
      </c>
      <c r="CO14" s="281">
        <f>CO9*'8-Matrices'!$O$8</f>
        <v>711915</v>
      </c>
      <c r="CP14" s="281">
        <f>CP9*'8-Matrices'!$P$8</f>
        <v>313616</v>
      </c>
      <c r="CQ14" s="281">
        <f>CQ9*'8-Matrices'!$Q$8</f>
        <v>0</v>
      </c>
      <c r="CR14" s="281">
        <f>CR9*'8-Matrices'!$R$8</f>
        <v>0</v>
      </c>
      <c r="CS14" s="282">
        <f>CS9*'8-Matrices'!$S$8</f>
        <v>0</v>
      </c>
      <c r="CT14" s="283"/>
      <c r="CV14" s="280">
        <f>CV9*'8-Matrices'!$J$8</f>
        <v>0</v>
      </c>
      <c r="CW14" s="281">
        <f>CW9*'8-Matrices'!$K$8</f>
        <v>0</v>
      </c>
      <c r="CX14" s="281">
        <f>CX9*'8-Matrices'!$L$8</f>
        <v>0</v>
      </c>
      <c r="CY14" s="281">
        <f>CY9*'8-Matrices'!$M$8</f>
        <v>0</v>
      </c>
      <c r="CZ14" s="281">
        <f>CZ9*'8-Matrices'!$N$8</f>
        <v>1095329</v>
      </c>
      <c r="DA14" s="281">
        <f>DA9*'8-Matrices'!$O$8</f>
        <v>569532</v>
      </c>
      <c r="DB14" s="281">
        <f>DB9*'8-Matrices'!$P$8</f>
        <v>470424</v>
      </c>
      <c r="DC14" s="281">
        <f>DC9*'8-Matrices'!$Q$8</f>
        <v>0</v>
      </c>
      <c r="DD14" s="281">
        <f>DD9*'8-Matrices'!$R$8</f>
        <v>0</v>
      </c>
      <c r="DE14" s="282">
        <f>DE9*'8-Matrices'!$S$8</f>
        <v>0</v>
      </c>
      <c r="DF14" s="283"/>
      <c r="DH14" s="280">
        <f>DH9*'8-Matrices'!$J$8</f>
        <v>0</v>
      </c>
      <c r="DI14" s="281">
        <f>DI9*'8-Matrices'!$K$8</f>
        <v>0</v>
      </c>
      <c r="DJ14" s="281">
        <f>DJ9*'8-Matrices'!$L$8</f>
        <v>0</v>
      </c>
      <c r="DK14" s="281">
        <f>DK9*'8-Matrices'!$M$8</f>
        <v>0</v>
      </c>
      <c r="DL14" s="281">
        <f>DL9*'8-Matrices'!$N$8</f>
        <v>904837</v>
      </c>
      <c r="DM14" s="281">
        <f>DM9*'8-Matrices'!$O$8</f>
        <v>616993</v>
      </c>
      <c r="DN14" s="281">
        <f>DN9*'8-Matrices'!$P$8</f>
        <v>470424</v>
      </c>
      <c r="DO14" s="281">
        <f>DO9*'8-Matrices'!$Q$8</f>
        <v>0</v>
      </c>
      <c r="DP14" s="281">
        <f>DP9*'8-Matrices'!$R$8</f>
        <v>0</v>
      </c>
      <c r="DQ14" s="282">
        <f>DQ9*'8-Matrices'!$S$8</f>
        <v>0</v>
      </c>
      <c r="DR14" s="283"/>
      <c r="DT14" s="280">
        <f>DT9*'8-Matrices'!$J$8</f>
        <v>0</v>
      </c>
      <c r="DU14" s="281">
        <f>DU9*'8-Matrices'!$K$8</f>
        <v>0</v>
      </c>
      <c r="DV14" s="281">
        <f>DV9*'8-Matrices'!$L$8</f>
        <v>0</v>
      </c>
      <c r="DW14" s="281">
        <f>DW9*'8-Matrices'!$M$8</f>
        <v>0</v>
      </c>
      <c r="DX14" s="281">
        <f>DX9*'8-Matrices'!$N$8</f>
        <v>1238198</v>
      </c>
      <c r="DY14" s="281">
        <f>DY9*'8-Matrices'!$O$8</f>
        <v>1233986</v>
      </c>
      <c r="DZ14" s="281">
        <f>DZ9*'8-Matrices'!$P$8</f>
        <v>156808</v>
      </c>
      <c r="EA14" s="281">
        <f>EA9*'8-Matrices'!$Q$8</f>
        <v>0</v>
      </c>
      <c r="EB14" s="281">
        <f>EB9*'8-Matrices'!$R$8</f>
        <v>11284</v>
      </c>
      <c r="EC14" s="282">
        <f>EC9*'8-Matrices'!$S$8</f>
        <v>0</v>
      </c>
      <c r="ED14" s="283"/>
    </row>
    <row r="15" spans="1:134" ht="15.75" thickBot="1" x14ac:dyDescent="0.3">
      <c r="A15" s="1475"/>
      <c r="B15" s="295" t="s">
        <v>73</v>
      </c>
      <c r="C15" s="294" t="s">
        <v>140</v>
      </c>
      <c r="D15" s="277">
        <f>D10*'8-Matrices'!$J$9</f>
        <v>0</v>
      </c>
      <c r="E15" s="277">
        <f>E10*'8-Matrices'!$K$9</f>
        <v>0</v>
      </c>
      <c r="F15" s="277">
        <f>F10*'8-Matrices'!$L$9</f>
        <v>0</v>
      </c>
      <c r="G15" s="277">
        <f>G10*'8-Matrices'!$M$9</f>
        <v>0</v>
      </c>
      <c r="H15" s="277">
        <f>H10*'8-Matrices'!$N$9</f>
        <v>13120896</v>
      </c>
      <c r="I15" s="277">
        <f>I10*'8-Matrices'!$O$9</f>
        <v>5981730</v>
      </c>
      <c r="J15" s="277">
        <f>J10*'8-Matrices'!$P$9</f>
        <v>2757660</v>
      </c>
      <c r="K15" s="277">
        <f>K10*'8-Matrices'!$Q$9</f>
        <v>0</v>
      </c>
      <c r="L15" s="277">
        <f>L10*'8-Matrices'!$R$9</f>
        <v>16537</v>
      </c>
      <c r="M15" s="278">
        <f>M10*'8-Matrices'!$S$9</f>
        <v>0</v>
      </c>
      <c r="N15" s="283" t="s">
        <v>298</v>
      </c>
      <c r="O15" s="277"/>
      <c r="P15" s="279">
        <f>P10*'8-Matrices'!$J$9</f>
        <v>0</v>
      </c>
      <c r="Q15" s="277">
        <f>Q10*'8-Matrices'!$K$9</f>
        <v>0</v>
      </c>
      <c r="R15" s="277">
        <f>R10*'8-Matrices'!$L$9</f>
        <v>0</v>
      </c>
      <c r="S15" s="277">
        <f>S10*'8-Matrices'!$M$9</f>
        <v>0</v>
      </c>
      <c r="T15" s="277">
        <f>T10*'8-Matrices'!$N$9</f>
        <v>14307360</v>
      </c>
      <c r="U15" s="277">
        <f>U10*'8-Matrices'!$O$9</f>
        <v>5703510</v>
      </c>
      <c r="V15" s="277">
        <f>V10*'8-Matrices'!$P$9</f>
        <v>2987465</v>
      </c>
      <c r="W15" s="277">
        <f>W10*'8-Matrices'!$Q$9</f>
        <v>0</v>
      </c>
      <c r="X15" s="277">
        <f>X10*'8-Matrices'!$R$9</f>
        <v>0</v>
      </c>
      <c r="Y15" s="278">
        <f>Y10*'8-Matrices'!$S$9</f>
        <v>0</v>
      </c>
      <c r="Z15" s="283" t="s">
        <v>298</v>
      </c>
      <c r="AA15" s="277"/>
      <c r="AB15" s="279">
        <f>AB10*'8-Matrices'!$J$9</f>
        <v>0</v>
      </c>
      <c r="AC15" s="277">
        <f>AC10*'8-Matrices'!$K$9</f>
        <v>0</v>
      </c>
      <c r="AD15" s="277">
        <f>AD10*'8-Matrices'!$L$9</f>
        <v>0</v>
      </c>
      <c r="AE15" s="277">
        <f>AE10*'8-Matrices'!$M$9</f>
        <v>0</v>
      </c>
      <c r="AF15" s="277">
        <f>AF10*'8-Matrices'!$N$9</f>
        <v>16121952</v>
      </c>
      <c r="AG15" s="277">
        <f>AG10*'8-Matrices'!$O$9</f>
        <v>5425290</v>
      </c>
      <c r="AH15" s="277">
        <f>AH10*'8-Matrices'!$P$9</f>
        <v>2068245</v>
      </c>
      <c r="AI15" s="277">
        <f>AI10*'8-Matrices'!$Q$9</f>
        <v>0</v>
      </c>
      <c r="AJ15" s="277">
        <f>AJ10*'8-Matrices'!$R$9</f>
        <v>33074</v>
      </c>
      <c r="AK15" s="278">
        <f>AK10*'8-Matrices'!$S$9</f>
        <v>0</v>
      </c>
      <c r="AL15" s="283" t="s">
        <v>298</v>
      </c>
      <c r="AM15" s="277"/>
      <c r="AN15" s="279">
        <f>AN10*'8-Matrices'!$J$9</f>
        <v>0</v>
      </c>
      <c r="AO15" s="277">
        <f>AO10*'8-Matrices'!$K$9</f>
        <v>0</v>
      </c>
      <c r="AP15" s="277">
        <f>AP10*'8-Matrices'!$L$9</f>
        <v>0</v>
      </c>
      <c r="AQ15" s="277">
        <f>AQ10*'8-Matrices'!$M$9</f>
        <v>0</v>
      </c>
      <c r="AR15" s="277">
        <f>AR10*'8-Matrices'!$N$9</f>
        <v>15075072</v>
      </c>
      <c r="AS15" s="277">
        <f>AS10*'8-Matrices'!$O$9</f>
        <v>5286180</v>
      </c>
      <c r="AT15" s="277">
        <f>AT10*'8-Matrices'!$P$9</f>
        <v>2757660</v>
      </c>
      <c r="AU15" s="277">
        <f>AU10*'8-Matrices'!$Q$9</f>
        <v>0</v>
      </c>
      <c r="AV15" s="277">
        <f>AV10*'8-Matrices'!$R$9</f>
        <v>0</v>
      </c>
      <c r="AW15" s="278">
        <f>AW10*'8-Matrices'!$S$9</f>
        <v>0</v>
      </c>
      <c r="AX15" s="283" t="s">
        <v>298</v>
      </c>
      <c r="AY15" s="277"/>
      <c r="AZ15" s="279">
        <f>AZ10*'8-Matrices'!$J$9</f>
        <v>0</v>
      </c>
      <c r="BA15" s="277">
        <f>BA10*'8-Matrices'!$K$9</f>
        <v>0</v>
      </c>
      <c r="BB15" s="277">
        <f>BB10*'8-Matrices'!$L$9</f>
        <v>0</v>
      </c>
      <c r="BC15" s="277">
        <f>BC10*'8-Matrices'!$M$9</f>
        <v>0</v>
      </c>
      <c r="BD15" s="277">
        <f>BD10*'8-Matrices'!$N$9</f>
        <v>15075072</v>
      </c>
      <c r="BE15" s="277">
        <f>BE10*'8-Matrices'!$O$9</f>
        <v>5494845</v>
      </c>
      <c r="BF15" s="277">
        <f>BF10*'8-Matrices'!$P$9</f>
        <v>1608635</v>
      </c>
      <c r="BG15" s="277">
        <f>BG10*'8-Matrices'!$Q$9</f>
        <v>2757660</v>
      </c>
      <c r="BH15" s="277">
        <f>BH10*'8-Matrices'!$R$9</f>
        <v>0</v>
      </c>
      <c r="BI15" s="278">
        <f>BI10*'8-Matrices'!$S$9</f>
        <v>40723</v>
      </c>
      <c r="BJ15" s="283" t="s">
        <v>298</v>
      </c>
      <c r="BK15" s="277"/>
      <c r="BL15" s="280">
        <f>BL10*'8-Matrices'!$J$9</f>
        <v>0</v>
      </c>
      <c r="BM15" s="281">
        <f>BM10*'8-Matrices'!$K$9</f>
        <v>0</v>
      </c>
      <c r="BN15" s="281">
        <f>BN10*'8-Matrices'!$L$9</f>
        <v>0</v>
      </c>
      <c r="BO15" s="281">
        <f>BO10*'8-Matrices'!$M$9</f>
        <v>0</v>
      </c>
      <c r="BP15" s="281">
        <f>BP10*'8-Matrices'!$N$9</f>
        <v>14097984</v>
      </c>
      <c r="BQ15" s="281">
        <f>BQ10*'8-Matrices'!$O$9</f>
        <v>4312410</v>
      </c>
      <c r="BR15" s="281">
        <f>BR10*'8-Matrices'!$P$9</f>
        <v>3447075</v>
      </c>
      <c r="BS15" s="281">
        <f>BS10*'8-Matrices'!$Q$9</f>
        <v>0</v>
      </c>
      <c r="BT15" s="281">
        <f>BT10*'8-Matrices'!$R$9</f>
        <v>0</v>
      </c>
      <c r="BU15" s="282">
        <f>BU10*'8-Matrices'!$S$9</f>
        <v>0</v>
      </c>
      <c r="BV15" s="283" t="s">
        <v>298</v>
      </c>
      <c r="BX15" s="280">
        <f>BX10*'8-Matrices'!$J$9</f>
        <v>0</v>
      </c>
      <c r="BY15" s="281">
        <f>BY10*'8-Matrices'!$K$9</f>
        <v>0</v>
      </c>
      <c r="BZ15" s="281">
        <f>BZ10*'8-Matrices'!$L$9</f>
        <v>0</v>
      </c>
      <c r="CA15" s="281">
        <f>CA10*'8-Matrices'!$M$9</f>
        <v>0</v>
      </c>
      <c r="CB15" s="281">
        <f>CB10*'8-Matrices'!$N$9</f>
        <v>10747968</v>
      </c>
      <c r="CC15" s="281">
        <f>CC10*'8-Matrices'!$O$9</f>
        <v>5425290</v>
      </c>
      <c r="CD15" s="281">
        <f>CD10*'8-Matrices'!$P$9</f>
        <v>2987465</v>
      </c>
      <c r="CE15" s="281">
        <f>CE10*'8-Matrices'!$Q$9</f>
        <v>0</v>
      </c>
      <c r="CF15" s="281">
        <f>CF10*'8-Matrices'!$R$9</f>
        <v>33074</v>
      </c>
      <c r="CG15" s="282">
        <f>CG10*'8-Matrices'!$S$9</f>
        <v>0</v>
      </c>
      <c r="CH15" s="283" t="s">
        <v>298</v>
      </c>
      <c r="CJ15" s="280">
        <f>CJ10*'8-Matrices'!$J$9</f>
        <v>0</v>
      </c>
      <c r="CK15" s="281">
        <f>CK10*'8-Matrices'!$K$9</f>
        <v>0</v>
      </c>
      <c r="CL15" s="281">
        <f>CL10*'8-Matrices'!$L$9</f>
        <v>0</v>
      </c>
      <c r="CM15" s="281">
        <f>CM10*'8-Matrices'!$M$9</f>
        <v>0</v>
      </c>
      <c r="CN15" s="281">
        <f>CN10*'8-Matrices'!$N$9</f>
        <v>10050048</v>
      </c>
      <c r="CO15" s="281">
        <f>CO10*'8-Matrices'!$O$9</f>
        <v>3755970</v>
      </c>
      <c r="CP15" s="281">
        <f>CP10*'8-Matrices'!$P$9</f>
        <v>1149025</v>
      </c>
      <c r="CQ15" s="281">
        <f>CQ10*'8-Matrices'!$Q$9</f>
        <v>0</v>
      </c>
      <c r="CR15" s="281">
        <f>CR10*'8-Matrices'!$R$9</f>
        <v>0</v>
      </c>
      <c r="CS15" s="282">
        <f>CS10*'8-Matrices'!$S$9</f>
        <v>0</v>
      </c>
      <c r="CT15" s="283"/>
      <c r="CV15" s="280">
        <f>CV10*'8-Matrices'!$J$9</f>
        <v>0</v>
      </c>
      <c r="CW15" s="281">
        <f>CW10*'8-Matrices'!$K$9</f>
        <v>0</v>
      </c>
      <c r="CX15" s="281">
        <f>CX10*'8-Matrices'!$L$9</f>
        <v>0</v>
      </c>
      <c r="CY15" s="281">
        <f>CY10*'8-Matrices'!$M$9</f>
        <v>0</v>
      </c>
      <c r="CZ15" s="281">
        <f>CZ10*'8-Matrices'!$N$9</f>
        <v>10538592</v>
      </c>
      <c r="DA15" s="281">
        <f>DA10*'8-Matrices'!$O$9</f>
        <v>4729740</v>
      </c>
      <c r="DB15" s="281">
        <f>DB10*'8-Matrices'!$P$9</f>
        <v>1608635</v>
      </c>
      <c r="DC15" s="281">
        <f>DC10*'8-Matrices'!$Q$9</f>
        <v>0</v>
      </c>
      <c r="DD15" s="281">
        <f>DD10*'8-Matrices'!$R$9</f>
        <v>33074</v>
      </c>
      <c r="DE15" s="282">
        <f>DE10*'8-Matrices'!$S$9</f>
        <v>0</v>
      </c>
      <c r="DF15" s="283" t="s">
        <v>298</v>
      </c>
      <c r="DH15" s="280">
        <f>DH10*'8-Matrices'!$J$9</f>
        <v>0</v>
      </c>
      <c r="DI15" s="281">
        <f>DI10*'8-Matrices'!$K$9</f>
        <v>0</v>
      </c>
      <c r="DJ15" s="281">
        <f>DJ10*'8-Matrices'!$L$9</f>
        <v>0</v>
      </c>
      <c r="DK15" s="281">
        <f>DK10*'8-Matrices'!$M$9</f>
        <v>0</v>
      </c>
      <c r="DL15" s="281">
        <f>DL10*'8-Matrices'!$N$9</f>
        <v>9980256</v>
      </c>
      <c r="DM15" s="281">
        <f>DM10*'8-Matrices'!$O$9</f>
        <v>5147070</v>
      </c>
      <c r="DN15" s="281">
        <f>DN10*'8-Matrices'!$P$9</f>
        <v>3906685</v>
      </c>
      <c r="DO15" s="281">
        <f>DO10*'8-Matrices'!$Q$9</f>
        <v>0</v>
      </c>
      <c r="DP15" s="281">
        <f>DP10*'8-Matrices'!$R$9</f>
        <v>0</v>
      </c>
      <c r="DQ15" s="282">
        <f>DQ10*'8-Matrices'!$S$9</f>
        <v>0</v>
      </c>
      <c r="DR15" s="283" t="s">
        <v>298</v>
      </c>
      <c r="DT15" s="280">
        <f>DT10*'8-Matrices'!$J$9</f>
        <v>0</v>
      </c>
      <c r="DU15" s="281">
        <f>DU10*'8-Matrices'!$K$9</f>
        <v>0</v>
      </c>
      <c r="DV15" s="281">
        <f>DV10*'8-Matrices'!$L$9</f>
        <v>0</v>
      </c>
      <c r="DW15" s="281">
        <f>DW10*'8-Matrices'!$M$9</f>
        <v>0</v>
      </c>
      <c r="DX15" s="281">
        <f>DX10*'8-Matrices'!$N$9</f>
        <v>8724000</v>
      </c>
      <c r="DY15" s="281">
        <f>DY10*'8-Matrices'!$O$9</f>
        <v>6955500</v>
      </c>
      <c r="DZ15" s="281">
        <f>DZ10*'8-Matrices'!$P$9</f>
        <v>4596100</v>
      </c>
      <c r="EA15" s="281">
        <f>EA10*'8-Matrices'!$Q$9</f>
        <v>0</v>
      </c>
      <c r="EB15" s="281">
        <f>EB10*'8-Matrices'!$R$9</f>
        <v>0</v>
      </c>
      <c r="EC15" s="282">
        <f>EC10*'8-Matrices'!$S$9</f>
        <v>0</v>
      </c>
      <c r="ED15" s="283" t="s">
        <v>298</v>
      </c>
    </row>
    <row r="16" spans="1:134" ht="30.75" thickBot="1" x14ac:dyDescent="0.3">
      <c r="A16" s="296" t="s">
        <v>212</v>
      </c>
      <c r="B16" s="295" t="s">
        <v>73</v>
      </c>
      <c r="C16" s="294"/>
      <c r="D16" s="297">
        <f t="shared" ref="D16:M16" si="11">SUM(D13:D15)</f>
        <v>0</v>
      </c>
      <c r="E16" s="297">
        <f t="shared" si="11"/>
        <v>0</v>
      </c>
      <c r="F16" s="297">
        <f t="shared" si="11"/>
        <v>0</v>
      </c>
      <c r="G16" s="297">
        <f t="shared" si="11"/>
        <v>14455</v>
      </c>
      <c r="H16" s="297">
        <f t="shared" si="11"/>
        <v>15056241</v>
      </c>
      <c r="I16" s="297">
        <f t="shared" si="11"/>
        <v>6598723</v>
      </c>
      <c r="J16" s="297">
        <f t="shared" si="11"/>
        <v>2914468</v>
      </c>
      <c r="K16" s="297">
        <f t="shared" si="11"/>
        <v>0</v>
      </c>
      <c r="L16" s="297">
        <f t="shared" si="11"/>
        <v>24356</v>
      </c>
      <c r="M16" s="298">
        <f t="shared" si="11"/>
        <v>0</v>
      </c>
      <c r="N16" s="304">
        <f>SUM(D16:M16)</f>
        <v>24608243</v>
      </c>
      <c r="O16" s="299"/>
      <c r="P16" s="300">
        <f t="shared" ref="P16:Y16" si="12">SUM(P13:P15)</f>
        <v>0</v>
      </c>
      <c r="Q16" s="297">
        <f t="shared" si="12"/>
        <v>0</v>
      </c>
      <c r="R16" s="297">
        <f t="shared" si="12"/>
        <v>0</v>
      </c>
      <c r="S16" s="297">
        <f t="shared" si="12"/>
        <v>28910</v>
      </c>
      <c r="T16" s="297">
        <f t="shared" si="12"/>
        <v>16979181</v>
      </c>
      <c r="U16" s="297">
        <f t="shared" si="12"/>
        <v>5988276</v>
      </c>
      <c r="V16" s="297">
        <f t="shared" si="12"/>
        <v>3457889</v>
      </c>
      <c r="W16" s="297">
        <f t="shared" si="12"/>
        <v>0</v>
      </c>
      <c r="X16" s="297">
        <f t="shared" si="12"/>
        <v>0</v>
      </c>
      <c r="Y16" s="298">
        <f t="shared" si="12"/>
        <v>0</v>
      </c>
      <c r="Z16" s="304">
        <f>SUM(P16:Y16)</f>
        <v>26454256</v>
      </c>
      <c r="AA16" s="299"/>
      <c r="AB16" s="300">
        <f t="shared" ref="AB16:AK16" si="13">SUM(AB13:AB15)</f>
        <v>0</v>
      </c>
      <c r="AC16" s="297">
        <f t="shared" si="13"/>
        <v>0</v>
      </c>
      <c r="AD16" s="297">
        <f t="shared" si="13"/>
        <v>0</v>
      </c>
      <c r="AE16" s="297">
        <f t="shared" si="13"/>
        <v>14455</v>
      </c>
      <c r="AF16" s="297">
        <f t="shared" si="13"/>
        <v>18291658</v>
      </c>
      <c r="AG16" s="297">
        <f t="shared" si="13"/>
        <v>6042283</v>
      </c>
      <c r="AH16" s="297">
        <f t="shared" si="13"/>
        <v>2225053</v>
      </c>
      <c r="AI16" s="297">
        <f t="shared" si="13"/>
        <v>0</v>
      </c>
      <c r="AJ16" s="297">
        <f t="shared" si="13"/>
        <v>33074</v>
      </c>
      <c r="AK16" s="298">
        <f t="shared" si="13"/>
        <v>0</v>
      </c>
      <c r="AL16" s="304">
        <f>SUM(AB16:AK16)</f>
        <v>26606523</v>
      </c>
      <c r="AM16" s="299"/>
      <c r="AN16" s="300">
        <f t="shared" ref="AN16:AW16" si="14">SUM(AN13:AN15)</f>
        <v>0</v>
      </c>
      <c r="AO16" s="297">
        <f t="shared" si="14"/>
        <v>0</v>
      </c>
      <c r="AP16" s="297">
        <f t="shared" si="14"/>
        <v>0</v>
      </c>
      <c r="AQ16" s="297">
        <f t="shared" si="14"/>
        <v>14455</v>
      </c>
      <c r="AR16" s="297">
        <f t="shared" si="14"/>
        <v>17343778</v>
      </c>
      <c r="AS16" s="297">
        <f t="shared" si="14"/>
        <v>5855712</v>
      </c>
      <c r="AT16" s="297">
        <f t="shared" si="14"/>
        <v>3071276</v>
      </c>
      <c r="AU16" s="297">
        <f t="shared" si="14"/>
        <v>0</v>
      </c>
      <c r="AV16" s="297">
        <f t="shared" si="14"/>
        <v>0</v>
      </c>
      <c r="AW16" s="298">
        <f t="shared" si="14"/>
        <v>0</v>
      </c>
      <c r="AX16" s="304">
        <f>SUM(AN16:AW16)</f>
        <v>26285221</v>
      </c>
      <c r="AY16" s="299"/>
      <c r="AZ16" s="300">
        <f t="shared" ref="AZ16:BI16" si="15">SUM(AZ13:AZ15)</f>
        <v>0</v>
      </c>
      <c r="BA16" s="297">
        <f t="shared" si="15"/>
        <v>0</v>
      </c>
      <c r="BB16" s="297">
        <f t="shared" si="15"/>
        <v>0</v>
      </c>
      <c r="BC16" s="297">
        <f t="shared" si="15"/>
        <v>28910</v>
      </c>
      <c r="BD16" s="297">
        <f t="shared" si="15"/>
        <v>17113171</v>
      </c>
      <c r="BE16" s="297">
        <f t="shared" si="15"/>
        <v>6396604</v>
      </c>
      <c r="BF16" s="297">
        <f t="shared" si="15"/>
        <v>1765443</v>
      </c>
      <c r="BG16" s="297">
        <f t="shared" si="15"/>
        <v>2757660</v>
      </c>
      <c r="BH16" s="297">
        <f t="shared" si="15"/>
        <v>0</v>
      </c>
      <c r="BI16" s="298">
        <f t="shared" si="15"/>
        <v>40723</v>
      </c>
      <c r="BJ16" s="304">
        <f>SUM(AZ16:BI16)</f>
        <v>28102511</v>
      </c>
      <c r="BK16" s="299"/>
      <c r="BL16" s="301">
        <f t="shared" ref="BL16:BU16" si="16">SUM(BL13:BL15)</f>
        <v>0</v>
      </c>
      <c r="BM16" s="302">
        <f t="shared" si="16"/>
        <v>0</v>
      </c>
      <c r="BN16" s="302">
        <f t="shared" si="16"/>
        <v>0</v>
      </c>
      <c r="BO16" s="302">
        <f t="shared" si="16"/>
        <v>28910</v>
      </c>
      <c r="BP16" s="302">
        <f t="shared" si="16"/>
        <v>16898444</v>
      </c>
      <c r="BQ16" s="302">
        <f t="shared" si="16"/>
        <v>4787020</v>
      </c>
      <c r="BR16" s="302">
        <f t="shared" si="16"/>
        <v>3917499</v>
      </c>
      <c r="BS16" s="302">
        <f t="shared" si="16"/>
        <v>0</v>
      </c>
      <c r="BT16" s="302">
        <f t="shared" si="16"/>
        <v>0</v>
      </c>
      <c r="BU16" s="303">
        <f t="shared" si="16"/>
        <v>0</v>
      </c>
      <c r="BV16" s="304">
        <f>SUM(BL16:BU16)</f>
        <v>25631873</v>
      </c>
      <c r="BX16" s="301">
        <f t="shared" ref="BX16:CG16" si="17">SUM(BX13:BX15)</f>
        <v>0</v>
      </c>
      <c r="BY16" s="302">
        <f t="shared" si="17"/>
        <v>0</v>
      </c>
      <c r="BZ16" s="302">
        <f t="shared" si="17"/>
        <v>0</v>
      </c>
      <c r="CA16" s="302">
        <f t="shared" si="17"/>
        <v>14455</v>
      </c>
      <c r="CB16" s="302">
        <f t="shared" si="17"/>
        <v>13082674</v>
      </c>
      <c r="CC16" s="302">
        <f t="shared" si="17"/>
        <v>6279588</v>
      </c>
      <c r="CD16" s="302">
        <f t="shared" si="17"/>
        <v>3457889</v>
      </c>
      <c r="CE16" s="302">
        <f t="shared" si="17"/>
        <v>0</v>
      </c>
      <c r="CF16" s="302">
        <f t="shared" si="17"/>
        <v>33074</v>
      </c>
      <c r="CG16" s="303">
        <f t="shared" si="17"/>
        <v>0</v>
      </c>
      <c r="CH16" s="304">
        <f>SUM(BX16:CG16)</f>
        <v>22867680</v>
      </c>
      <c r="CJ16" s="301">
        <f t="shared" ref="CJ16:CS16" si="18">SUM(CJ13:CJ15)</f>
        <v>0</v>
      </c>
      <c r="CK16" s="302">
        <f t="shared" si="18"/>
        <v>0</v>
      </c>
      <c r="CL16" s="302">
        <f t="shared" si="18"/>
        <v>0</v>
      </c>
      <c r="CM16" s="302">
        <f t="shared" si="18"/>
        <v>28910</v>
      </c>
      <c r="CN16" s="302">
        <f t="shared" si="18"/>
        <v>12498377</v>
      </c>
      <c r="CO16" s="302">
        <f t="shared" si="18"/>
        <v>4467885</v>
      </c>
      <c r="CP16" s="302">
        <f t="shared" si="18"/>
        <v>1462641</v>
      </c>
      <c r="CQ16" s="302">
        <f t="shared" si="18"/>
        <v>0</v>
      </c>
      <c r="CR16" s="302">
        <f t="shared" si="18"/>
        <v>0</v>
      </c>
      <c r="CS16" s="303">
        <f t="shared" si="18"/>
        <v>0</v>
      </c>
      <c r="CT16" s="304">
        <f>SUM(CJ16:CS16)</f>
        <v>18457813</v>
      </c>
      <c r="CV16" s="301">
        <f t="shared" ref="CV16:DE16" si="19">SUM(CV13:CV15)</f>
        <v>0</v>
      </c>
      <c r="CW16" s="302">
        <f t="shared" si="19"/>
        <v>0</v>
      </c>
      <c r="CX16" s="302">
        <f t="shared" si="19"/>
        <v>0</v>
      </c>
      <c r="CY16" s="302">
        <f t="shared" si="19"/>
        <v>43365</v>
      </c>
      <c r="CZ16" s="302">
        <f t="shared" si="19"/>
        <v>13316921</v>
      </c>
      <c r="DA16" s="302">
        <f t="shared" si="19"/>
        <v>5299272</v>
      </c>
      <c r="DB16" s="302">
        <f t="shared" si="19"/>
        <v>2079059</v>
      </c>
      <c r="DC16" s="302">
        <f t="shared" si="19"/>
        <v>0</v>
      </c>
      <c r="DD16" s="302">
        <f t="shared" si="19"/>
        <v>56531</v>
      </c>
      <c r="DE16" s="303">
        <f t="shared" si="19"/>
        <v>0</v>
      </c>
      <c r="DF16" s="304">
        <f>SUM(CV16:DE16)</f>
        <v>20795148</v>
      </c>
      <c r="DH16" s="301">
        <f t="shared" ref="DH16:DQ16" si="20">SUM(DH13:DH15)</f>
        <v>0</v>
      </c>
      <c r="DI16" s="302">
        <f t="shared" si="20"/>
        <v>0</v>
      </c>
      <c r="DJ16" s="302">
        <f t="shared" si="20"/>
        <v>0</v>
      </c>
      <c r="DK16" s="302">
        <f t="shared" si="20"/>
        <v>14455</v>
      </c>
      <c r="DL16" s="302">
        <f t="shared" si="20"/>
        <v>12073093</v>
      </c>
      <c r="DM16" s="302">
        <f t="shared" si="20"/>
        <v>5764063</v>
      </c>
      <c r="DN16" s="302">
        <f t="shared" si="20"/>
        <v>4377109</v>
      </c>
      <c r="DO16" s="302">
        <f t="shared" si="20"/>
        <v>0</v>
      </c>
      <c r="DP16" s="302">
        <f t="shared" si="20"/>
        <v>15638</v>
      </c>
      <c r="DQ16" s="303">
        <f t="shared" si="20"/>
        <v>0</v>
      </c>
      <c r="DR16" s="304">
        <f>SUM(DH16:DQ16)</f>
        <v>22244358</v>
      </c>
      <c r="DT16" s="301">
        <f t="shared" ref="DT16:EC16" si="21">SUM(DT13:DT15)</f>
        <v>0</v>
      </c>
      <c r="DU16" s="302">
        <f t="shared" si="21"/>
        <v>0</v>
      </c>
      <c r="DV16" s="302">
        <f t="shared" si="21"/>
        <v>0</v>
      </c>
      <c r="DW16" s="302">
        <f t="shared" si="21"/>
        <v>28910</v>
      </c>
      <c r="DX16" s="302">
        <f t="shared" si="21"/>
        <v>11777198</v>
      </c>
      <c r="DY16" s="302">
        <f t="shared" si="21"/>
        <v>8321038</v>
      </c>
      <c r="DZ16" s="302">
        <f t="shared" si="21"/>
        <v>4752908</v>
      </c>
      <c r="EA16" s="302">
        <f t="shared" si="21"/>
        <v>0</v>
      </c>
      <c r="EB16" s="302">
        <f t="shared" si="21"/>
        <v>50379</v>
      </c>
      <c r="EC16" s="303">
        <f t="shared" si="21"/>
        <v>0</v>
      </c>
      <c r="ED16" s="304">
        <f>SUM(DT16:EC16)</f>
        <v>24930433</v>
      </c>
    </row>
    <row r="17" spans="1:134" ht="46.5" customHeight="1" thickBot="1" x14ac:dyDescent="0.3">
      <c r="A17" s="305"/>
      <c r="B17" s="306"/>
      <c r="C17" s="307"/>
      <c r="D17" s="308"/>
      <c r="E17" s="309"/>
      <c r="F17" s="309"/>
      <c r="G17" s="309"/>
      <c r="H17" s="309"/>
      <c r="I17" s="309"/>
      <c r="J17" s="309"/>
      <c r="K17" s="309"/>
      <c r="L17" s="309"/>
      <c r="M17" s="310"/>
      <c r="N17" s="314"/>
      <c r="O17" s="309"/>
      <c r="P17" s="308"/>
      <c r="Q17" s="309"/>
      <c r="R17" s="309"/>
      <c r="S17" s="309"/>
      <c r="T17" s="309"/>
      <c r="U17" s="309"/>
      <c r="V17" s="309"/>
      <c r="W17" s="309"/>
      <c r="X17" s="309"/>
      <c r="Y17" s="310"/>
      <c r="Z17" s="314"/>
      <c r="AA17" s="309"/>
      <c r="AB17" s="308"/>
      <c r="AC17" s="309"/>
      <c r="AD17" s="309"/>
      <c r="AE17" s="309"/>
      <c r="AF17" s="309"/>
      <c r="AG17" s="309"/>
      <c r="AH17" s="309"/>
      <c r="AI17" s="309"/>
      <c r="AJ17" s="309"/>
      <c r="AK17" s="310"/>
      <c r="AL17" s="314"/>
      <c r="AM17" s="309"/>
      <c r="AN17" s="308"/>
      <c r="AO17" s="309"/>
      <c r="AP17" s="309"/>
      <c r="AQ17" s="309"/>
      <c r="AR17" s="309"/>
      <c r="AS17" s="309"/>
      <c r="AT17" s="309"/>
      <c r="AU17" s="309"/>
      <c r="AV17" s="309"/>
      <c r="AW17" s="310"/>
      <c r="AX17" s="314"/>
      <c r="AY17" s="309"/>
      <c r="AZ17" s="308"/>
      <c r="BA17" s="309"/>
      <c r="BB17" s="309"/>
      <c r="BC17" s="309"/>
      <c r="BD17" s="309"/>
      <c r="BE17" s="309"/>
      <c r="BF17" s="309"/>
      <c r="BG17" s="309"/>
      <c r="BH17" s="309"/>
      <c r="BI17" s="310"/>
      <c r="BJ17" s="314"/>
      <c r="BK17" s="309"/>
      <c r="BL17" s="311"/>
      <c r="BM17" s="312"/>
      <c r="BN17" s="312"/>
      <c r="BO17" s="312"/>
      <c r="BP17" s="312"/>
      <c r="BQ17" s="312"/>
      <c r="BR17" s="312"/>
      <c r="BS17" s="312"/>
      <c r="BT17" s="312"/>
      <c r="BU17" s="313"/>
      <c r="BV17" s="314"/>
      <c r="BX17" s="311"/>
      <c r="BY17" s="312"/>
      <c r="BZ17" s="312"/>
      <c r="CA17" s="312"/>
      <c r="CB17" s="312"/>
      <c r="CC17" s="312"/>
      <c r="CD17" s="312"/>
      <c r="CE17" s="312"/>
      <c r="CF17" s="312"/>
      <c r="CG17" s="313"/>
      <c r="CH17" s="314"/>
      <c r="CJ17" s="311"/>
      <c r="CK17" s="312"/>
      <c r="CL17" s="312"/>
      <c r="CM17" s="312"/>
      <c r="CN17" s="312"/>
      <c r="CO17" s="312"/>
      <c r="CP17" s="312"/>
      <c r="CQ17" s="312"/>
      <c r="CR17" s="312"/>
      <c r="CS17" s="313"/>
      <c r="CT17" s="314"/>
      <c r="CV17" s="311"/>
      <c r="CW17" s="312"/>
      <c r="CX17" s="312"/>
      <c r="CY17" s="312"/>
      <c r="CZ17" s="312"/>
      <c r="DA17" s="312"/>
      <c r="DB17" s="312"/>
      <c r="DC17" s="312"/>
      <c r="DD17" s="312"/>
      <c r="DE17" s="313"/>
      <c r="DF17" s="314"/>
      <c r="DH17" s="311"/>
      <c r="DI17" s="312"/>
      <c r="DJ17" s="312"/>
      <c r="DK17" s="312"/>
      <c r="DL17" s="312"/>
      <c r="DM17" s="312"/>
      <c r="DN17" s="312"/>
      <c r="DO17" s="312"/>
      <c r="DP17" s="312"/>
      <c r="DQ17" s="313"/>
      <c r="DR17" s="314"/>
      <c r="DT17" s="311"/>
      <c r="DU17" s="312"/>
      <c r="DV17" s="312"/>
      <c r="DW17" s="312"/>
      <c r="DX17" s="312"/>
      <c r="DY17" s="312"/>
      <c r="DZ17" s="312"/>
      <c r="EA17" s="312"/>
      <c r="EB17" s="312"/>
      <c r="EC17" s="313"/>
      <c r="ED17" s="314"/>
    </row>
    <row r="18" spans="1:134" ht="15" customHeight="1" x14ac:dyDescent="0.25">
      <c r="A18" s="1470" t="s">
        <v>210</v>
      </c>
      <c r="B18" s="285" t="s">
        <v>82</v>
      </c>
      <c r="C18" s="268" t="s">
        <v>138</v>
      </c>
      <c r="D18" s="271">
        <f>'7b-TtlAwrds_RawData'!D10</f>
        <v>0</v>
      </c>
      <c r="E18" s="269">
        <f>'7b-TtlAwrds_RawData'!E10</f>
        <v>0</v>
      </c>
      <c r="F18" s="269">
        <f>'7b-TtlAwrds_RawData'!F10</f>
        <v>0</v>
      </c>
      <c r="G18" s="269">
        <f>'7b-TtlAwrds_RawData'!G10</f>
        <v>16</v>
      </c>
      <c r="H18" s="269">
        <f>'7b-TtlAwrds_RawData'!H10</f>
        <v>1655</v>
      </c>
      <c r="I18" s="269">
        <f>'7b-TtlAwrds_RawData'!I10</f>
        <v>567</v>
      </c>
      <c r="J18" s="269">
        <f>'7b-TtlAwrds_RawData'!J10</f>
        <v>56</v>
      </c>
      <c r="K18" s="269">
        <f>'7b-TtlAwrds_RawData'!K10</f>
        <v>0</v>
      </c>
      <c r="L18" s="269">
        <f>'7b-TtlAwrds_RawData'!L10</f>
        <v>22</v>
      </c>
      <c r="M18" s="270">
        <f>'7b-TtlAwrds_RawData'!M10</f>
        <v>3</v>
      </c>
      <c r="N18" s="275"/>
      <c r="O18" s="269"/>
      <c r="P18" s="271">
        <f>'7b-TtlAwrds_RawData'!P10</f>
        <v>0</v>
      </c>
      <c r="Q18" s="269">
        <f>'7b-TtlAwrds_RawData'!Q10</f>
        <v>0</v>
      </c>
      <c r="R18" s="269">
        <f>'7b-TtlAwrds_RawData'!R10</f>
        <v>0</v>
      </c>
      <c r="S18" s="269">
        <f>'7b-TtlAwrds_RawData'!S10</f>
        <v>25</v>
      </c>
      <c r="T18" s="269">
        <f>'7b-TtlAwrds_RawData'!T10</f>
        <v>1708</v>
      </c>
      <c r="U18" s="269">
        <f>'7b-TtlAwrds_RawData'!U10</f>
        <v>474</v>
      </c>
      <c r="V18" s="269">
        <f>'7b-TtlAwrds_RawData'!V10</f>
        <v>45</v>
      </c>
      <c r="W18" s="269">
        <f>'7b-TtlAwrds_RawData'!W10</f>
        <v>0</v>
      </c>
      <c r="X18" s="269">
        <f>'7b-TtlAwrds_RawData'!X10</f>
        <v>12</v>
      </c>
      <c r="Y18" s="270">
        <f>'7b-TtlAwrds_RawData'!Y10</f>
        <v>8</v>
      </c>
      <c r="Z18" s="275"/>
      <c r="AA18" s="269"/>
      <c r="AB18" s="271">
        <f>'7b-TtlAwrds_RawData'!AB10</f>
        <v>0</v>
      </c>
      <c r="AC18" s="269">
        <f>'7b-TtlAwrds_RawData'!AC10</f>
        <v>0</v>
      </c>
      <c r="AD18" s="269">
        <f>'7b-TtlAwrds_RawData'!AD10</f>
        <v>0</v>
      </c>
      <c r="AE18" s="269">
        <f>'7b-TtlAwrds_RawData'!AE10</f>
        <v>21</v>
      </c>
      <c r="AF18" s="269">
        <f>'7b-TtlAwrds_RawData'!AF10</f>
        <v>1539</v>
      </c>
      <c r="AG18" s="269">
        <f>'7b-TtlAwrds_RawData'!AG10</f>
        <v>474</v>
      </c>
      <c r="AH18" s="269">
        <f>'7b-TtlAwrds_RawData'!AH10</f>
        <v>45</v>
      </c>
      <c r="AI18" s="269">
        <f>'7b-TtlAwrds_RawData'!AI10</f>
        <v>0</v>
      </c>
      <c r="AJ18" s="269">
        <f>'7b-TtlAwrds_RawData'!AJ10</f>
        <v>19</v>
      </c>
      <c r="AK18" s="270">
        <f>'7b-TtlAwrds_RawData'!AK10</f>
        <v>2</v>
      </c>
      <c r="AL18" s="275"/>
      <c r="AM18" s="269"/>
      <c r="AN18" s="271">
        <f>'7b-TtlAwrds_RawData'!AN10</f>
        <v>0</v>
      </c>
      <c r="AO18" s="269">
        <f>'7b-TtlAwrds_RawData'!AO10</f>
        <v>0</v>
      </c>
      <c r="AP18" s="269">
        <f>'7b-TtlAwrds_RawData'!AP10</f>
        <v>0</v>
      </c>
      <c r="AQ18" s="269">
        <f>'7b-TtlAwrds_RawData'!AQ10</f>
        <v>16</v>
      </c>
      <c r="AR18" s="269">
        <f>'7b-TtlAwrds_RawData'!AR10</f>
        <v>1466</v>
      </c>
      <c r="AS18" s="269">
        <f>'7b-TtlAwrds_RawData'!AS10</f>
        <v>429</v>
      </c>
      <c r="AT18" s="269">
        <f>'7b-TtlAwrds_RawData'!AT10</f>
        <v>61</v>
      </c>
      <c r="AU18" s="269">
        <f>'7b-TtlAwrds_RawData'!AU10</f>
        <v>0</v>
      </c>
      <c r="AV18" s="269">
        <f>'7b-TtlAwrds_RawData'!AV10</f>
        <v>21</v>
      </c>
      <c r="AW18" s="270">
        <f>'7b-TtlAwrds_RawData'!AW10</f>
        <v>5</v>
      </c>
      <c r="AX18" s="275"/>
      <c r="AY18" s="269"/>
      <c r="AZ18" s="271">
        <f>'7b-TtlAwrds_RawData'!AZ10</f>
        <v>0</v>
      </c>
      <c r="BA18" s="269">
        <f>'7b-TtlAwrds_RawData'!BA10</f>
        <v>0</v>
      </c>
      <c r="BB18" s="269">
        <f>'7b-TtlAwrds_RawData'!BB10</f>
        <v>0</v>
      </c>
      <c r="BC18" s="269">
        <f>'7b-TtlAwrds_RawData'!BC10</f>
        <v>8</v>
      </c>
      <c r="BD18" s="269">
        <f>'7b-TtlAwrds_RawData'!BD10</f>
        <v>1478</v>
      </c>
      <c r="BE18" s="269">
        <f>'7b-TtlAwrds_RawData'!BE10</f>
        <v>434</v>
      </c>
      <c r="BF18" s="269">
        <f>'7b-TtlAwrds_RawData'!BF10</f>
        <v>55</v>
      </c>
      <c r="BG18" s="269">
        <f>'7b-TtlAwrds_RawData'!BG10</f>
        <v>0</v>
      </c>
      <c r="BH18" s="269">
        <f>'7b-TtlAwrds_RawData'!BH10</f>
        <v>28</v>
      </c>
      <c r="BI18" s="270">
        <f>'7b-TtlAwrds_RawData'!BI10</f>
        <v>1</v>
      </c>
      <c r="BJ18" s="275"/>
      <c r="BK18" s="269"/>
      <c r="BL18" s="272">
        <f>'7b-TtlAwrds_RawData'!BL10</f>
        <v>0</v>
      </c>
      <c r="BM18" s="273">
        <f>'7b-TtlAwrds_RawData'!BM10</f>
        <v>0</v>
      </c>
      <c r="BN18" s="273">
        <f>'7b-TtlAwrds_RawData'!BN10</f>
        <v>0</v>
      </c>
      <c r="BO18" s="273">
        <f>'7b-TtlAwrds_RawData'!BO10</f>
        <v>3</v>
      </c>
      <c r="BP18" s="273">
        <f>'7b-TtlAwrds_RawData'!BP10</f>
        <v>1415</v>
      </c>
      <c r="BQ18" s="273">
        <f>'7b-TtlAwrds_RawData'!BQ10</f>
        <v>431</v>
      </c>
      <c r="BR18" s="273">
        <f>'7b-TtlAwrds_RawData'!BR10</f>
        <v>74</v>
      </c>
      <c r="BS18" s="273">
        <f>'7b-TtlAwrds_RawData'!BS10</f>
        <v>0</v>
      </c>
      <c r="BT18" s="273">
        <f>'7b-TtlAwrds_RawData'!BT10</f>
        <v>19</v>
      </c>
      <c r="BU18" s="274">
        <f>'7b-TtlAwrds_RawData'!BU10</f>
        <v>7</v>
      </c>
      <c r="BV18" s="275"/>
      <c r="BX18" s="272">
        <f>'7b-TtlAwrds_RawData'!BX10</f>
        <v>0</v>
      </c>
      <c r="BY18" s="273">
        <f>'7b-TtlAwrds_RawData'!BY10</f>
        <v>0</v>
      </c>
      <c r="BZ18" s="273">
        <f>'7b-TtlAwrds_RawData'!BZ10</f>
        <v>0</v>
      </c>
      <c r="CA18" s="273">
        <f>'7b-TtlAwrds_RawData'!CA10</f>
        <v>2</v>
      </c>
      <c r="CB18" s="273">
        <f>'7b-TtlAwrds_RawData'!CB10</f>
        <v>1377</v>
      </c>
      <c r="CC18" s="273">
        <f>'7b-TtlAwrds_RawData'!CC10</f>
        <v>409</v>
      </c>
      <c r="CD18" s="273">
        <f>'7b-TtlAwrds_RawData'!CD10</f>
        <v>34</v>
      </c>
      <c r="CE18" s="273">
        <f>'7b-TtlAwrds_RawData'!CE10</f>
        <v>0</v>
      </c>
      <c r="CF18" s="273">
        <f>'7b-TtlAwrds_RawData'!CF10</f>
        <v>34</v>
      </c>
      <c r="CG18" s="274">
        <f>'7b-TtlAwrds_RawData'!CG10</f>
        <v>4</v>
      </c>
      <c r="CH18" s="275"/>
      <c r="CJ18" s="272">
        <f>'7b-TtlAwrds_RawData'!CJ10</f>
        <v>0</v>
      </c>
      <c r="CK18" s="273">
        <f>'7b-TtlAwrds_RawData'!CK10</f>
        <v>0</v>
      </c>
      <c r="CL18" s="273">
        <f>'7b-TtlAwrds_RawData'!CL10</f>
        <v>0</v>
      </c>
      <c r="CM18" s="273">
        <f>'7b-TtlAwrds_RawData'!CM10</f>
        <v>2</v>
      </c>
      <c r="CN18" s="273">
        <f>'7b-TtlAwrds_RawData'!CN10</f>
        <v>1363</v>
      </c>
      <c r="CO18" s="273">
        <f>'7b-TtlAwrds_RawData'!CO10</f>
        <v>464</v>
      </c>
      <c r="CP18" s="273">
        <f>'7b-TtlAwrds_RawData'!CP10</f>
        <v>49</v>
      </c>
      <c r="CQ18" s="273">
        <f>'7b-TtlAwrds_RawData'!CQ10</f>
        <v>0</v>
      </c>
      <c r="CR18" s="273">
        <f>'7b-TtlAwrds_RawData'!CR10</f>
        <v>20</v>
      </c>
      <c r="CS18" s="274">
        <f>'7b-TtlAwrds_RawData'!CS10</f>
        <v>1</v>
      </c>
      <c r="CT18" s="275"/>
      <c r="CV18" s="272">
        <f>'7b-TtlAwrds_RawData'!CV10</f>
        <v>0</v>
      </c>
      <c r="CW18" s="273">
        <f>'7b-TtlAwrds_RawData'!CW10</f>
        <v>0</v>
      </c>
      <c r="CX18" s="273">
        <f>'7b-TtlAwrds_RawData'!CX10</f>
        <v>0</v>
      </c>
      <c r="CY18" s="273">
        <f>'7b-TtlAwrds_RawData'!CY10</f>
        <v>0</v>
      </c>
      <c r="CZ18" s="273">
        <f>'7b-TtlAwrds_RawData'!CZ10</f>
        <v>1300</v>
      </c>
      <c r="DA18" s="273">
        <f>'7b-TtlAwrds_RawData'!DA10</f>
        <v>441</v>
      </c>
      <c r="DB18" s="273">
        <f>'7b-TtlAwrds_RawData'!DB10</f>
        <v>26</v>
      </c>
      <c r="DC18" s="273">
        <f>'7b-TtlAwrds_RawData'!DC10</f>
        <v>0</v>
      </c>
      <c r="DD18" s="273">
        <f>'7b-TtlAwrds_RawData'!DD10</f>
        <v>49</v>
      </c>
      <c r="DE18" s="274">
        <f>'7b-TtlAwrds_RawData'!DE10</f>
        <v>2</v>
      </c>
      <c r="DF18" s="275"/>
      <c r="DH18" s="272">
        <f>'7b-TtlAwrds_RawData'!DH10</f>
        <v>0</v>
      </c>
      <c r="DI18" s="273">
        <f>'7b-TtlAwrds_RawData'!DI10</f>
        <v>0</v>
      </c>
      <c r="DJ18" s="273">
        <f>'7b-TtlAwrds_RawData'!DJ10</f>
        <v>0</v>
      </c>
      <c r="DK18" s="273">
        <f>'7b-TtlAwrds_RawData'!DK10</f>
        <v>1</v>
      </c>
      <c r="DL18" s="273">
        <f>'7b-TtlAwrds_RawData'!DL10</f>
        <v>1438</v>
      </c>
      <c r="DM18" s="273">
        <f>'7b-TtlAwrds_RawData'!DM10</f>
        <v>441</v>
      </c>
      <c r="DN18" s="273">
        <f>'7b-TtlAwrds_RawData'!DN10</f>
        <v>47</v>
      </c>
      <c r="DO18" s="273">
        <f>'7b-TtlAwrds_RawData'!DO10</f>
        <v>0</v>
      </c>
      <c r="DP18" s="273">
        <f>'7b-TtlAwrds_RawData'!DP10</f>
        <v>45</v>
      </c>
      <c r="DQ18" s="274">
        <f>'7b-TtlAwrds_RawData'!DQ10</f>
        <v>1</v>
      </c>
      <c r="DR18" s="275"/>
      <c r="DT18" s="272">
        <f>'7b-TtlAwrds_RawData'!DT10</f>
        <v>0</v>
      </c>
      <c r="DU18" s="273">
        <f>'7b-TtlAwrds_RawData'!DU10</f>
        <v>0</v>
      </c>
      <c r="DV18" s="273">
        <f>'7b-TtlAwrds_RawData'!DV10</f>
        <v>0</v>
      </c>
      <c r="DW18" s="273">
        <f>'7b-TtlAwrds_RawData'!DW10</f>
        <v>0</v>
      </c>
      <c r="DX18" s="273">
        <f>'7b-TtlAwrds_RawData'!DX10</f>
        <v>1433</v>
      </c>
      <c r="DY18" s="273">
        <f>'7b-TtlAwrds_RawData'!DY10</f>
        <v>423</v>
      </c>
      <c r="DZ18" s="273">
        <f>'7b-TtlAwrds_RawData'!DZ10</f>
        <v>27</v>
      </c>
      <c r="EA18" s="273">
        <f>'7b-TtlAwrds_RawData'!EA10</f>
        <v>0</v>
      </c>
      <c r="EB18" s="273">
        <f>'7b-TtlAwrds_RawData'!EB10</f>
        <v>60</v>
      </c>
      <c r="EC18" s="274">
        <f>'7b-TtlAwrds_RawData'!EC10</f>
        <v>2</v>
      </c>
      <c r="ED18" s="275"/>
    </row>
    <row r="19" spans="1:134" x14ac:dyDescent="0.25">
      <c r="A19" s="1471"/>
      <c r="B19" t="s">
        <v>82</v>
      </c>
      <c r="C19" s="276" t="s">
        <v>139</v>
      </c>
      <c r="D19" s="279">
        <f>'7b-TtlAwrds_RawData'!D11</f>
        <v>0</v>
      </c>
      <c r="E19" s="277">
        <f>'7b-TtlAwrds_RawData'!E11</f>
        <v>0</v>
      </c>
      <c r="F19" s="277">
        <f>'7b-TtlAwrds_RawData'!F11</f>
        <v>0</v>
      </c>
      <c r="G19" s="277">
        <f>'7b-TtlAwrds_RawData'!G11</f>
        <v>0</v>
      </c>
      <c r="H19" s="277">
        <f>'7b-TtlAwrds_RawData'!H11</f>
        <v>438</v>
      </c>
      <c r="I19" s="277">
        <f>'7b-TtlAwrds_RawData'!I11</f>
        <v>84</v>
      </c>
      <c r="J19" s="277">
        <f>'7b-TtlAwrds_RawData'!J11</f>
        <v>32</v>
      </c>
      <c r="K19" s="277">
        <f>'7b-TtlAwrds_RawData'!K11</f>
        <v>0</v>
      </c>
      <c r="L19" s="277">
        <f>'7b-TtlAwrds_RawData'!L11</f>
        <v>2</v>
      </c>
      <c r="M19" s="278">
        <f>'7b-TtlAwrds_RawData'!M11</f>
        <v>0</v>
      </c>
      <c r="N19" s="283"/>
      <c r="O19" s="277"/>
      <c r="P19" s="279">
        <f>'7b-TtlAwrds_RawData'!P11</f>
        <v>0</v>
      </c>
      <c r="Q19" s="277">
        <f>'7b-TtlAwrds_RawData'!Q11</f>
        <v>0</v>
      </c>
      <c r="R19" s="277">
        <f>'7b-TtlAwrds_RawData'!R11</f>
        <v>0</v>
      </c>
      <c r="S19" s="277">
        <f>'7b-TtlAwrds_RawData'!S11</f>
        <v>0</v>
      </c>
      <c r="T19" s="277">
        <f>'7b-TtlAwrds_RawData'!T11</f>
        <v>475</v>
      </c>
      <c r="U19" s="277">
        <f>'7b-TtlAwrds_RawData'!U11</f>
        <v>104</v>
      </c>
      <c r="V19" s="277">
        <f>'7b-TtlAwrds_RawData'!V11</f>
        <v>38</v>
      </c>
      <c r="W19" s="277">
        <f>'7b-TtlAwrds_RawData'!W11</f>
        <v>0</v>
      </c>
      <c r="X19" s="277">
        <f>'7b-TtlAwrds_RawData'!X11</f>
        <v>4</v>
      </c>
      <c r="Y19" s="278">
        <f>'7b-TtlAwrds_RawData'!Y11</f>
        <v>0</v>
      </c>
      <c r="Z19" s="283"/>
      <c r="AA19" s="277"/>
      <c r="AB19" s="279">
        <f>'7b-TtlAwrds_RawData'!AB11</f>
        <v>0</v>
      </c>
      <c r="AC19" s="277">
        <f>'7b-TtlAwrds_RawData'!AC11</f>
        <v>0</v>
      </c>
      <c r="AD19" s="277">
        <f>'7b-TtlAwrds_RawData'!AD11</f>
        <v>0</v>
      </c>
      <c r="AE19" s="277">
        <f>'7b-TtlAwrds_RawData'!AE11</f>
        <v>0</v>
      </c>
      <c r="AF19" s="277">
        <f>'7b-TtlAwrds_RawData'!AF11</f>
        <v>488</v>
      </c>
      <c r="AG19" s="277">
        <f>'7b-TtlAwrds_RawData'!AG11</f>
        <v>108</v>
      </c>
      <c r="AH19" s="277">
        <f>'7b-TtlAwrds_RawData'!AH11</f>
        <v>26</v>
      </c>
      <c r="AI19" s="277">
        <f>'7b-TtlAwrds_RawData'!AI11</f>
        <v>0</v>
      </c>
      <c r="AJ19" s="277">
        <f>'7b-TtlAwrds_RawData'!AJ11</f>
        <v>2</v>
      </c>
      <c r="AK19" s="278">
        <f>'7b-TtlAwrds_RawData'!AK11</f>
        <v>5</v>
      </c>
      <c r="AL19" s="283"/>
      <c r="AM19" s="277"/>
      <c r="AN19" s="279">
        <f>'7b-TtlAwrds_RawData'!AN11</f>
        <v>0</v>
      </c>
      <c r="AO19" s="277">
        <f>'7b-TtlAwrds_RawData'!AO11</f>
        <v>0</v>
      </c>
      <c r="AP19" s="277">
        <f>'7b-TtlAwrds_RawData'!AP11</f>
        <v>0</v>
      </c>
      <c r="AQ19" s="277">
        <f>'7b-TtlAwrds_RawData'!AQ11</f>
        <v>0</v>
      </c>
      <c r="AR19" s="277">
        <f>'7b-TtlAwrds_RawData'!AR11</f>
        <v>478</v>
      </c>
      <c r="AS19" s="277">
        <f>'7b-TtlAwrds_RawData'!AS11</f>
        <v>121</v>
      </c>
      <c r="AT19" s="277">
        <f>'7b-TtlAwrds_RawData'!AT11</f>
        <v>42</v>
      </c>
      <c r="AU19" s="277">
        <f>'7b-TtlAwrds_RawData'!AU11</f>
        <v>0</v>
      </c>
      <c r="AV19" s="277">
        <f>'7b-TtlAwrds_RawData'!AV11</f>
        <v>3</v>
      </c>
      <c r="AW19" s="278">
        <f>'7b-TtlAwrds_RawData'!AW11</f>
        <v>3</v>
      </c>
      <c r="AX19" s="283"/>
      <c r="AY19" s="277"/>
      <c r="AZ19" s="279">
        <f>'7b-TtlAwrds_RawData'!AZ11</f>
        <v>0</v>
      </c>
      <c r="BA19" s="277">
        <f>'7b-TtlAwrds_RawData'!BA11</f>
        <v>0</v>
      </c>
      <c r="BB19" s="277">
        <f>'7b-TtlAwrds_RawData'!BB11</f>
        <v>0</v>
      </c>
      <c r="BC19" s="277">
        <f>'7b-TtlAwrds_RawData'!BC11</f>
        <v>0</v>
      </c>
      <c r="BD19" s="277">
        <f>'7b-TtlAwrds_RawData'!BD11</f>
        <v>442</v>
      </c>
      <c r="BE19" s="277">
        <f>'7b-TtlAwrds_RawData'!BE11</f>
        <v>120</v>
      </c>
      <c r="BF19" s="277">
        <f>'7b-TtlAwrds_RawData'!BF11</f>
        <v>41</v>
      </c>
      <c r="BG19" s="277">
        <f>'7b-TtlAwrds_RawData'!BG11</f>
        <v>0</v>
      </c>
      <c r="BH19" s="277">
        <f>'7b-TtlAwrds_RawData'!BH11</f>
        <v>3</v>
      </c>
      <c r="BI19" s="278">
        <f>'7b-TtlAwrds_RawData'!BI11</f>
        <v>4</v>
      </c>
      <c r="BJ19" s="283"/>
      <c r="BK19" s="277"/>
      <c r="BL19" s="280">
        <f>'7b-TtlAwrds_RawData'!BL11</f>
        <v>0</v>
      </c>
      <c r="BM19" s="281">
        <f>'7b-TtlAwrds_RawData'!BM11</f>
        <v>0</v>
      </c>
      <c r="BN19" s="281">
        <f>'7b-TtlAwrds_RawData'!BN11</f>
        <v>0</v>
      </c>
      <c r="BO19" s="281">
        <f>'7b-TtlAwrds_RawData'!BO11</f>
        <v>0</v>
      </c>
      <c r="BP19" s="281">
        <f>'7b-TtlAwrds_RawData'!BP11</f>
        <v>476</v>
      </c>
      <c r="BQ19" s="281">
        <f>'7b-TtlAwrds_RawData'!BQ11</f>
        <v>106</v>
      </c>
      <c r="BR19" s="281">
        <f>'7b-TtlAwrds_RawData'!BR11</f>
        <v>33</v>
      </c>
      <c r="BS19" s="281">
        <f>'7b-TtlAwrds_RawData'!BS11</f>
        <v>0</v>
      </c>
      <c r="BT19" s="281">
        <f>'7b-TtlAwrds_RawData'!BT11</f>
        <v>5</v>
      </c>
      <c r="BU19" s="282">
        <f>'7b-TtlAwrds_RawData'!BU11</f>
        <v>3</v>
      </c>
      <c r="BV19" s="283"/>
      <c r="BX19" s="280">
        <f>'7b-TtlAwrds_RawData'!BX11</f>
        <v>0</v>
      </c>
      <c r="BY19" s="281">
        <f>'7b-TtlAwrds_RawData'!BY11</f>
        <v>0</v>
      </c>
      <c r="BZ19" s="281">
        <f>'7b-TtlAwrds_RawData'!BZ11</f>
        <v>0</v>
      </c>
      <c r="CA19" s="281">
        <f>'7b-TtlAwrds_RawData'!CA11</f>
        <v>0</v>
      </c>
      <c r="CB19" s="281">
        <f>'7b-TtlAwrds_RawData'!CB11</f>
        <v>552</v>
      </c>
      <c r="CC19" s="281">
        <f>'7b-TtlAwrds_RawData'!CC11</f>
        <v>125</v>
      </c>
      <c r="CD19" s="281">
        <f>'7b-TtlAwrds_RawData'!CD11</f>
        <v>38</v>
      </c>
      <c r="CE19" s="281">
        <f>'7b-TtlAwrds_RawData'!CE11</f>
        <v>0</v>
      </c>
      <c r="CF19" s="281">
        <f>'7b-TtlAwrds_RawData'!CF11</f>
        <v>3</v>
      </c>
      <c r="CG19" s="282">
        <f>'7b-TtlAwrds_RawData'!CG11</f>
        <v>0</v>
      </c>
      <c r="CH19" s="283"/>
      <c r="CJ19" s="280">
        <f>'7b-TtlAwrds_RawData'!CJ11</f>
        <v>0</v>
      </c>
      <c r="CK19" s="281">
        <f>'7b-TtlAwrds_RawData'!CK11</f>
        <v>0</v>
      </c>
      <c r="CL19" s="281">
        <f>'7b-TtlAwrds_RawData'!CL11</f>
        <v>0</v>
      </c>
      <c r="CM19" s="281">
        <f>'7b-TtlAwrds_RawData'!CM11</f>
        <v>0</v>
      </c>
      <c r="CN19" s="281">
        <f>'7b-TtlAwrds_RawData'!CN11</f>
        <v>546</v>
      </c>
      <c r="CO19" s="281">
        <f>'7b-TtlAwrds_RawData'!CO11</f>
        <v>143</v>
      </c>
      <c r="CP19" s="281">
        <f>'7b-TtlAwrds_RawData'!CP11</f>
        <v>36</v>
      </c>
      <c r="CQ19" s="281">
        <f>'7b-TtlAwrds_RawData'!CQ11</f>
        <v>0</v>
      </c>
      <c r="CR19" s="281">
        <f>'7b-TtlAwrds_RawData'!CR11</f>
        <v>3</v>
      </c>
      <c r="CS19" s="282">
        <f>'7b-TtlAwrds_RawData'!CS11</f>
        <v>0</v>
      </c>
      <c r="CT19" s="283"/>
      <c r="CV19" s="280">
        <f>'7b-TtlAwrds_RawData'!CV11</f>
        <v>0</v>
      </c>
      <c r="CW19" s="281">
        <f>'7b-TtlAwrds_RawData'!CW11</f>
        <v>0</v>
      </c>
      <c r="CX19" s="281">
        <f>'7b-TtlAwrds_RawData'!CX11</f>
        <v>0</v>
      </c>
      <c r="CY19" s="281">
        <f>'7b-TtlAwrds_RawData'!CY11</f>
        <v>0</v>
      </c>
      <c r="CZ19" s="281">
        <f>'7b-TtlAwrds_RawData'!CZ11</f>
        <v>594</v>
      </c>
      <c r="DA19" s="281">
        <f>'7b-TtlAwrds_RawData'!DA11</f>
        <v>177</v>
      </c>
      <c r="DB19" s="281">
        <f>'7b-TtlAwrds_RawData'!DB11</f>
        <v>43</v>
      </c>
      <c r="DC19" s="281">
        <f>'7b-TtlAwrds_RawData'!DC11</f>
        <v>0</v>
      </c>
      <c r="DD19" s="281">
        <f>'7b-TtlAwrds_RawData'!DD11</f>
        <v>4</v>
      </c>
      <c r="DE19" s="282">
        <f>'7b-TtlAwrds_RawData'!DE11</f>
        <v>1</v>
      </c>
      <c r="DF19" s="283"/>
      <c r="DH19" s="280">
        <f>'7b-TtlAwrds_RawData'!DH11</f>
        <v>0</v>
      </c>
      <c r="DI19" s="281">
        <f>'7b-TtlAwrds_RawData'!DI11</f>
        <v>0</v>
      </c>
      <c r="DJ19" s="281">
        <f>'7b-TtlAwrds_RawData'!DJ11</f>
        <v>0</v>
      </c>
      <c r="DK19" s="281">
        <f>'7b-TtlAwrds_RawData'!DK11</f>
        <v>0</v>
      </c>
      <c r="DL19" s="281">
        <f>'7b-TtlAwrds_RawData'!DL11</f>
        <v>532</v>
      </c>
      <c r="DM19" s="281">
        <f>'7b-TtlAwrds_RawData'!DM11</f>
        <v>167</v>
      </c>
      <c r="DN19" s="281">
        <f>'7b-TtlAwrds_RawData'!DN11</f>
        <v>26</v>
      </c>
      <c r="DO19" s="281">
        <f>'7b-TtlAwrds_RawData'!DO11</f>
        <v>0</v>
      </c>
      <c r="DP19" s="281">
        <f>'7b-TtlAwrds_RawData'!DP11</f>
        <v>2</v>
      </c>
      <c r="DQ19" s="282">
        <f>'7b-TtlAwrds_RawData'!DQ11</f>
        <v>15</v>
      </c>
      <c r="DR19" s="283"/>
      <c r="DT19" s="280">
        <f>'7b-TtlAwrds_RawData'!DT11</f>
        <v>0</v>
      </c>
      <c r="DU19" s="281">
        <f>'7b-TtlAwrds_RawData'!DU11</f>
        <v>0</v>
      </c>
      <c r="DV19" s="281">
        <f>'7b-TtlAwrds_RawData'!DV11</f>
        <v>0</v>
      </c>
      <c r="DW19" s="281">
        <f>'7b-TtlAwrds_RawData'!DW11</f>
        <v>0</v>
      </c>
      <c r="DX19" s="281">
        <f>'7b-TtlAwrds_RawData'!DX11</f>
        <v>522</v>
      </c>
      <c r="DY19" s="281">
        <f>'7b-TtlAwrds_RawData'!DY11</f>
        <v>206</v>
      </c>
      <c r="DZ19" s="281">
        <f>'7b-TtlAwrds_RawData'!DZ11</f>
        <v>54</v>
      </c>
      <c r="EA19" s="281">
        <f>'7b-TtlAwrds_RawData'!EA11</f>
        <v>0</v>
      </c>
      <c r="EB19" s="281">
        <f>'7b-TtlAwrds_RawData'!EB11</f>
        <v>5</v>
      </c>
      <c r="EC19" s="282">
        <f>'7b-TtlAwrds_RawData'!EC11</f>
        <v>7</v>
      </c>
      <c r="ED19" s="283"/>
    </row>
    <row r="20" spans="1:134" ht="15.75" thickBot="1" x14ac:dyDescent="0.3">
      <c r="A20" s="1471"/>
      <c r="B20" t="s">
        <v>82</v>
      </c>
      <c r="C20" s="276" t="s">
        <v>140</v>
      </c>
      <c r="D20" s="279">
        <f>'7b-TtlAwrds_RawData'!D12</f>
        <v>0</v>
      </c>
      <c r="E20" s="277">
        <f>'7b-TtlAwrds_RawData'!E12</f>
        <v>0</v>
      </c>
      <c r="F20" s="277">
        <f>'7b-TtlAwrds_RawData'!F12</f>
        <v>0</v>
      </c>
      <c r="G20" s="277">
        <f>'7b-TtlAwrds_RawData'!G12</f>
        <v>0</v>
      </c>
      <c r="H20" s="277">
        <f>'7b-TtlAwrds_RawData'!H12</f>
        <v>343</v>
      </c>
      <c r="I20" s="277">
        <f>'7b-TtlAwrds_RawData'!I12</f>
        <v>135</v>
      </c>
      <c r="J20" s="277">
        <f>'7b-TtlAwrds_RawData'!J12</f>
        <v>43</v>
      </c>
      <c r="K20" s="277">
        <f>'7b-TtlAwrds_RawData'!K12</f>
        <v>0</v>
      </c>
      <c r="L20" s="277">
        <f>'7b-TtlAwrds_RawData'!L12</f>
        <v>4</v>
      </c>
      <c r="M20" s="278">
        <f>'7b-TtlAwrds_RawData'!M12</f>
        <v>0</v>
      </c>
      <c r="N20" s="283" t="s">
        <v>297</v>
      </c>
      <c r="O20" s="277"/>
      <c r="P20" s="279">
        <f>'7b-TtlAwrds_RawData'!P12</f>
        <v>0</v>
      </c>
      <c r="Q20" s="277">
        <f>'7b-TtlAwrds_RawData'!Q12</f>
        <v>0</v>
      </c>
      <c r="R20" s="277">
        <f>'7b-TtlAwrds_RawData'!R12</f>
        <v>0</v>
      </c>
      <c r="S20" s="277">
        <f>'7b-TtlAwrds_RawData'!S12</f>
        <v>0</v>
      </c>
      <c r="T20" s="277">
        <f>'7b-TtlAwrds_RawData'!T12</f>
        <v>365</v>
      </c>
      <c r="U20" s="277">
        <f>'7b-TtlAwrds_RawData'!U12</f>
        <v>159</v>
      </c>
      <c r="V20" s="277">
        <f>'7b-TtlAwrds_RawData'!V12</f>
        <v>37</v>
      </c>
      <c r="W20" s="277">
        <f>'7b-TtlAwrds_RawData'!W12</f>
        <v>0</v>
      </c>
      <c r="X20" s="277">
        <f>'7b-TtlAwrds_RawData'!X12</f>
        <v>1</v>
      </c>
      <c r="Y20" s="278">
        <f>'7b-TtlAwrds_RawData'!Y12</f>
        <v>0</v>
      </c>
      <c r="Z20" s="283" t="s">
        <v>297</v>
      </c>
      <c r="AA20" s="277"/>
      <c r="AB20" s="279">
        <f>'7b-TtlAwrds_RawData'!AB12</f>
        <v>0</v>
      </c>
      <c r="AC20" s="277">
        <f>'7b-TtlAwrds_RawData'!AC12</f>
        <v>0</v>
      </c>
      <c r="AD20" s="277">
        <f>'7b-TtlAwrds_RawData'!AD12</f>
        <v>0</v>
      </c>
      <c r="AE20" s="277">
        <f>'7b-TtlAwrds_RawData'!AE12</f>
        <v>0</v>
      </c>
      <c r="AF20" s="277">
        <f>'7b-TtlAwrds_RawData'!AF12</f>
        <v>379</v>
      </c>
      <c r="AG20" s="277">
        <f>'7b-TtlAwrds_RawData'!AG12</f>
        <v>126</v>
      </c>
      <c r="AH20" s="277">
        <f>'7b-TtlAwrds_RawData'!AH12</f>
        <v>40</v>
      </c>
      <c r="AI20" s="277">
        <f>'7b-TtlAwrds_RawData'!AI12</f>
        <v>0</v>
      </c>
      <c r="AJ20" s="277">
        <f>'7b-TtlAwrds_RawData'!AJ12</f>
        <v>5</v>
      </c>
      <c r="AK20" s="278">
        <f>'7b-TtlAwrds_RawData'!AK12</f>
        <v>0</v>
      </c>
      <c r="AL20" s="283" t="s">
        <v>297</v>
      </c>
      <c r="AM20" s="277"/>
      <c r="AN20" s="279">
        <f>'7b-TtlAwrds_RawData'!AN12</f>
        <v>0</v>
      </c>
      <c r="AO20" s="277">
        <f>'7b-TtlAwrds_RawData'!AO12</f>
        <v>0</v>
      </c>
      <c r="AP20" s="277">
        <f>'7b-TtlAwrds_RawData'!AP12</f>
        <v>0</v>
      </c>
      <c r="AQ20" s="277">
        <f>'7b-TtlAwrds_RawData'!AQ12</f>
        <v>0</v>
      </c>
      <c r="AR20" s="277">
        <f>'7b-TtlAwrds_RawData'!AR12</f>
        <v>376</v>
      </c>
      <c r="AS20" s="277">
        <f>'7b-TtlAwrds_RawData'!AS12</f>
        <v>139</v>
      </c>
      <c r="AT20" s="277">
        <f>'7b-TtlAwrds_RawData'!AT12</f>
        <v>35</v>
      </c>
      <c r="AU20" s="277">
        <f>'7b-TtlAwrds_RawData'!AU12</f>
        <v>0</v>
      </c>
      <c r="AV20" s="277">
        <f>'7b-TtlAwrds_RawData'!AV12</f>
        <v>4</v>
      </c>
      <c r="AW20" s="278">
        <f>'7b-TtlAwrds_RawData'!AW12</f>
        <v>0</v>
      </c>
      <c r="AX20" s="283" t="s">
        <v>297</v>
      </c>
      <c r="AY20" s="277"/>
      <c r="AZ20" s="279">
        <f>'7b-TtlAwrds_RawData'!AZ12</f>
        <v>0</v>
      </c>
      <c r="BA20" s="277">
        <f>'7b-TtlAwrds_RawData'!BA12</f>
        <v>0</v>
      </c>
      <c r="BB20" s="277">
        <f>'7b-TtlAwrds_RawData'!BB12</f>
        <v>0</v>
      </c>
      <c r="BC20" s="277">
        <f>'7b-TtlAwrds_RawData'!BC12</f>
        <v>0</v>
      </c>
      <c r="BD20" s="277">
        <f>'7b-TtlAwrds_RawData'!BD12</f>
        <v>393</v>
      </c>
      <c r="BE20" s="277">
        <f>'7b-TtlAwrds_RawData'!BE12</f>
        <v>129</v>
      </c>
      <c r="BF20" s="277">
        <f>'7b-TtlAwrds_RawData'!BF12</f>
        <v>38</v>
      </c>
      <c r="BG20" s="277">
        <f>'7b-TtlAwrds_RawData'!BG12</f>
        <v>0</v>
      </c>
      <c r="BH20" s="277">
        <f>'7b-TtlAwrds_RawData'!BH12</f>
        <v>5</v>
      </c>
      <c r="BI20" s="278">
        <f>'7b-TtlAwrds_RawData'!BI12</f>
        <v>0</v>
      </c>
      <c r="BJ20" s="283" t="s">
        <v>297</v>
      </c>
      <c r="BK20" s="277"/>
      <c r="BL20" s="280">
        <f>'7b-TtlAwrds_RawData'!BL12</f>
        <v>0</v>
      </c>
      <c r="BM20" s="281">
        <f>'7b-TtlAwrds_RawData'!BM12</f>
        <v>0</v>
      </c>
      <c r="BN20" s="281">
        <f>'7b-TtlAwrds_RawData'!BN12</f>
        <v>0</v>
      </c>
      <c r="BO20" s="281">
        <f>'7b-TtlAwrds_RawData'!BO12</f>
        <v>0</v>
      </c>
      <c r="BP20" s="281">
        <f>'7b-TtlAwrds_RawData'!BP12</f>
        <v>345</v>
      </c>
      <c r="BQ20" s="281">
        <f>'7b-TtlAwrds_RawData'!BQ12</f>
        <v>117</v>
      </c>
      <c r="BR20" s="281">
        <f>'7b-TtlAwrds_RawData'!BR12</f>
        <v>19</v>
      </c>
      <c r="BS20" s="281">
        <f>'7b-TtlAwrds_RawData'!BS12</f>
        <v>0</v>
      </c>
      <c r="BT20" s="281">
        <f>'7b-TtlAwrds_RawData'!BT12</f>
        <v>4</v>
      </c>
      <c r="BU20" s="282">
        <f>'7b-TtlAwrds_RawData'!BU12</f>
        <v>0</v>
      </c>
      <c r="BV20" s="283" t="s">
        <v>297</v>
      </c>
      <c r="BX20" s="280">
        <f>'7b-TtlAwrds_RawData'!BX12</f>
        <v>0</v>
      </c>
      <c r="BY20" s="281">
        <f>'7b-TtlAwrds_RawData'!BY12</f>
        <v>0</v>
      </c>
      <c r="BZ20" s="281">
        <f>'7b-TtlAwrds_RawData'!BZ12</f>
        <v>0</v>
      </c>
      <c r="CA20" s="281">
        <f>'7b-TtlAwrds_RawData'!CA12</f>
        <v>0</v>
      </c>
      <c r="CB20" s="281">
        <f>'7b-TtlAwrds_RawData'!CB12</f>
        <v>306</v>
      </c>
      <c r="CC20" s="281">
        <f>'7b-TtlAwrds_RawData'!CC12</f>
        <v>106</v>
      </c>
      <c r="CD20" s="281">
        <f>'7b-TtlAwrds_RawData'!CD12</f>
        <v>48</v>
      </c>
      <c r="CE20" s="281">
        <f>'7b-TtlAwrds_RawData'!CE12</f>
        <v>0</v>
      </c>
      <c r="CF20" s="281">
        <f>'7b-TtlAwrds_RawData'!CF12</f>
        <v>1</v>
      </c>
      <c r="CG20" s="282">
        <f>'7b-TtlAwrds_RawData'!CG12</f>
        <v>0</v>
      </c>
      <c r="CH20" s="283" t="s">
        <v>297</v>
      </c>
      <c r="CJ20" s="280">
        <f>'7b-TtlAwrds_RawData'!CJ12</f>
        <v>0</v>
      </c>
      <c r="CK20" s="281">
        <f>'7b-TtlAwrds_RawData'!CK12</f>
        <v>0</v>
      </c>
      <c r="CL20" s="281">
        <f>'7b-TtlAwrds_RawData'!CL12</f>
        <v>0</v>
      </c>
      <c r="CM20" s="281">
        <f>'7b-TtlAwrds_RawData'!CM12</f>
        <v>0</v>
      </c>
      <c r="CN20" s="281">
        <f>'7b-TtlAwrds_RawData'!CN12</f>
        <v>327</v>
      </c>
      <c r="CO20" s="281">
        <f>'7b-TtlAwrds_RawData'!CO12</f>
        <v>122</v>
      </c>
      <c r="CP20" s="281">
        <f>'7b-TtlAwrds_RawData'!CP12</f>
        <v>41</v>
      </c>
      <c r="CQ20" s="281">
        <f>'7b-TtlAwrds_RawData'!CQ12</f>
        <v>0</v>
      </c>
      <c r="CR20" s="281">
        <f>'7b-TtlAwrds_RawData'!CR12</f>
        <v>4</v>
      </c>
      <c r="CS20" s="282">
        <f>'7b-TtlAwrds_RawData'!CS12</f>
        <v>0</v>
      </c>
      <c r="CT20" s="283" t="s">
        <v>297</v>
      </c>
      <c r="CV20" s="280">
        <f>'7b-TtlAwrds_RawData'!CV12</f>
        <v>0</v>
      </c>
      <c r="CW20" s="281">
        <f>'7b-TtlAwrds_RawData'!CW12</f>
        <v>0</v>
      </c>
      <c r="CX20" s="281">
        <f>'7b-TtlAwrds_RawData'!CX12</f>
        <v>0</v>
      </c>
      <c r="CY20" s="281">
        <f>'7b-TtlAwrds_RawData'!CY12</f>
        <v>0</v>
      </c>
      <c r="CZ20" s="281">
        <f>'7b-TtlAwrds_RawData'!CZ12</f>
        <v>299</v>
      </c>
      <c r="DA20" s="281">
        <f>'7b-TtlAwrds_RawData'!DA12</f>
        <v>113</v>
      </c>
      <c r="DB20" s="281">
        <f>'7b-TtlAwrds_RawData'!DB12</f>
        <v>35</v>
      </c>
      <c r="DC20" s="281">
        <f>'7b-TtlAwrds_RawData'!DC12</f>
        <v>0</v>
      </c>
      <c r="DD20" s="281">
        <f>'7b-TtlAwrds_RawData'!DD12</f>
        <v>3</v>
      </c>
      <c r="DE20" s="282">
        <f>'7b-TtlAwrds_RawData'!DE12</f>
        <v>0</v>
      </c>
      <c r="DF20" s="283" t="s">
        <v>297</v>
      </c>
      <c r="DH20" s="280">
        <f>'7b-TtlAwrds_RawData'!DH12</f>
        <v>0</v>
      </c>
      <c r="DI20" s="281">
        <f>'7b-TtlAwrds_RawData'!DI12</f>
        <v>0</v>
      </c>
      <c r="DJ20" s="281">
        <f>'7b-TtlAwrds_RawData'!DJ12</f>
        <v>0</v>
      </c>
      <c r="DK20" s="281">
        <f>'7b-TtlAwrds_RawData'!DK12</f>
        <v>0</v>
      </c>
      <c r="DL20" s="281">
        <f>'7b-TtlAwrds_RawData'!DL12</f>
        <v>298</v>
      </c>
      <c r="DM20" s="281">
        <f>'7b-TtlAwrds_RawData'!DM12</f>
        <v>96</v>
      </c>
      <c r="DN20" s="281">
        <f>'7b-TtlAwrds_RawData'!DN12</f>
        <v>34</v>
      </c>
      <c r="DO20" s="281">
        <f>'7b-TtlAwrds_RawData'!DO12</f>
        <v>0</v>
      </c>
      <c r="DP20" s="281">
        <f>'7b-TtlAwrds_RawData'!DP12</f>
        <v>1</v>
      </c>
      <c r="DQ20" s="282">
        <f>'7b-TtlAwrds_RawData'!DQ12</f>
        <v>0</v>
      </c>
      <c r="DR20" s="283" t="s">
        <v>297</v>
      </c>
      <c r="DT20" s="280">
        <f>'7b-TtlAwrds_RawData'!DT12</f>
        <v>0</v>
      </c>
      <c r="DU20" s="281">
        <f>'7b-TtlAwrds_RawData'!DU12</f>
        <v>0</v>
      </c>
      <c r="DV20" s="281">
        <f>'7b-TtlAwrds_RawData'!DV12</f>
        <v>0</v>
      </c>
      <c r="DW20" s="281">
        <f>'7b-TtlAwrds_RawData'!DW12</f>
        <v>0</v>
      </c>
      <c r="DX20" s="281">
        <f>'7b-TtlAwrds_RawData'!DX12</f>
        <v>299</v>
      </c>
      <c r="DY20" s="281">
        <f>'7b-TtlAwrds_RawData'!DY12</f>
        <v>127</v>
      </c>
      <c r="DZ20" s="281">
        <f>'7b-TtlAwrds_RawData'!DZ12</f>
        <v>43</v>
      </c>
      <c r="EA20" s="281">
        <f>'7b-TtlAwrds_RawData'!EA12</f>
        <v>0</v>
      </c>
      <c r="EB20" s="281">
        <f>'7b-TtlAwrds_RawData'!EB12</f>
        <v>2</v>
      </c>
      <c r="EC20" s="282">
        <f>'7b-TtlAwrds_RawData'!EC12</f>
        <v>0</v>
      </c>
      <c r="ED20" s="283" t="s">
        <v>297</v>
      </c>
    </row>
    <row r="21" spans="1:134" x14ac:dyDescent="0.25">
      <c r="A21" s="284"/>
      <c r="B21" s="285"/>
      <c r="C21" s="268"/>
      <c r="D21" s="286">
        <f t="shared" ref="D21:M21" si="22">SUM(D18:D20)</f>
        <v>0</v>
      </c>
      <c r="E21" s="286">
        <f t="shared" si="22"/>
        <v>0</v>
      </c>
      <c r="F21" s="286">
        <f t="shared" si="22"/>
        <v>0</v>
      </c>
      <c r="G21" s="286">
        <f t="shared" si="22"/>
        <v>16</v>
      </c>
      <c r="H21" s="286">
        <f t="shared" si="22"/>
        <v>2436</v>
      </c>
      <c r="I21" s="286">
        <f t="shared" si="22"/>
        <v>786</v>
      </c>
      <c r="J21" s="286">
        <f t="shared" si="22"/>
        <v>131</v>
      </c>
      <c r="K21" s="286">
        <f t="shared" si="22"/>
        <v>0</v>
      </c>
      <c r="L21" s="286">
        <f t="shared" si="22"/>
        <v>28</v>
      </c>
      <c r="M21" s="287">
        <f t="shared" si="22"/>
        <v>3</v>
      </c>
      <c r="N21" s="283">
        <f>SUM(D21:M21)</f>
        <v>3400</v>
      </c>
      <c r="O21" s="277"/>
      <c r="P21" s="288">
        <f t="shared" ref="P21:Y21" si="23">SUM(P18:P20)</f>
        <v>0</v>
      </c>
      <c r="Q21" s="286">
        <f t="shared" si="23"/>
        <v>0</v>
      </c>
      <c r="R21" s="286">
        <f t="shared" si="23"/>
        <v>0</v>
      </c>
      <c r="S21" s="286">
        <f t="shared" si="23"/>
        <v>25</v>
      </c>
      <c r="T21" s="286">
        <f t="shared" si="23"/>
        <v>2548</v>
      </c>
      <c r="U21" s="286">
        <f t="shared" si="23"/>
        <v>737</v>
      </c>
      <c r="V21" s="286">
        <f t="shared" si="23"/>
        <v>120</v>
      </c>
      <c r="W21" s="286">
        <f t="shared" si="23"/>
        <v>0</v>
      </c>
      <c r="X21" s="286">
        <f t="shared" si="23"/>
        <v>17</v>
      </c>
      <c r="Y21" s="287">
        <f t="shared" si="23"/>
        <v>8</v>
      </c>
      <c r="Z21" s="283">
        <f>SUM(P21:Y21)</f>
        <v>3455</v>
      </c>
      <c r="AA21" s="277"/>
      <c r="AB21" s="288">
        <f t="shared" ref="AB21:AK21" si="24">SUM(AB18:AB20)</f>
        <v>0</v>
      </c>
      <c r="AC21" s="286">
        <f t="shared" si="24"/>
        <v>0</v>
      </c>
      <c r="AD21" s="286">
        <f t="shared" si="24"/>
        <v>0</v>
      </c>
      <c r="AE21" s="286">
        <f t="shared" si="24"/>
        <v>21</v>
      </c>
      <c r="AF21" s="286">
        <f t="shared" si="24"/>
        <v>2406</v>
      </c>
      <c r="AG21" s="286">
        <f t="shared" si="24"/>
        <v>708</v>
      </c>
      <c r="AH21" s="286">
        <f t="shared" si="24"/>
        <v>111</v>
      </c>
      <c r="AI21" s="286">
        <f t="shared" si="24"/>
        <v>0</v>
      </c>
      <c r="AJ21" s="286">
        <f t="shared" si="24"/>
        <v>26</v>
      </c>
      <c r="AK21" s="287">
        <f t="shared" si="24"/>
        <v>7</v>
      </c>
      <c r="AL21" s="283">
        <f>SUM(AB21:AK21)</f>
        <v>3279</v>
      </c>
      <c r="AM21" s="277"/>
      <c r="AN21" s="288">
        <f t="shared" ref="AN21:AW21" si="25">SUM(AN18:AN20)</f>
        <v>0</v>
      </c>
      <c r="AO21" s="286">
        <f t="shared" si="25"/>
        <v>0</v>
      </c>
      <c r="AP21" s="286">
        <f t="shared" si="25"/>
        <v>0</v>
      </c>
      <c r="AQ21" s="286">
        <f t="shared" si="25"/>
        <v>16</v>
      </c>
      <c r="AR21" s="286">
        <f t="shared" si="25"/>
        <v>2320</v>
      </c>
      <c r="AS21" s="286">
        <f t="shared" si="25"/>
        <v>689</v>
      </c>
      <c r="AT21" s="286">
        <f t="shared" si="25"/>
        <v>138</v>
      </c>
      <c r="AU21" s="286">
        <f t="shared" si="25"/>
        <v>0</v>
      </c>
      <c r="AV21" s="286">
        <f t="shared" si="25"/>
        <v>28</v>
      </c>
      <c r="AW21" s="287">
        <f t="shared" si="25"/>
        <v>8</v>
      </c>
      <c r="AX21" s="283">
        <f>SUM(AN21:AW21)</f>
        <v>3199</v>
      </c>
      <c r="AY21" s="277"/>
      <c r="AZ21" s="288">
        <f t="shared" ref="AZ21:BI21" si="26">SUM(AZ18:AZ20)</f>
        <v>0</v>
      </c>
      <c r="BA21" s="286">
        <f t="shared" si="26"/>
        <v>0</v>
      </c>
      <c r="BB21" s="286">
        <f t="shared" si="26"/>
        <v>0</v>
      </c>
      <c r="BC21" s="286">
        <f t="shared" si="26"/>
        <v>8</v>
      </c>
      <c r="BD21" s="286">
        <f t="shared" si="26"/>
        <v>2313</v>
      </c>
      <c r="BE21" s="286">
        <f t="shared" si="26"/>
        <v>683</v>
      </c>
      <c r="BF21" s="286">
        <f t="shared" si="26"/>
        <v>134</v>
      </c>
      <c r="BG21" s="286">
        <f t="shared" si="26"/>
        <v>0</v>
      </c>
      <c r="BH21" s="286">
        <f t="shared" si="26"/>
        <v>36</v>
      </c>
      <c r="BI21" s="287">
        <f t="shared" si="26"/>
        <v>5</v>
      </c>
      <c r="BJ21" s="283">
        <f>SUM(AZ21:BI21)</f>
        <v>3179</v>
      </c>
      <c r="BK21" s="277"/>
      <c r="BL21" s="289">
        <f t="shared" ref="BL21:BU21" si="27">SUM(BL18:BL20)</f>
        <v>0</v>
      </c>
      <c r="BM21" s="290">
        <f t="shared" si="27"/>
        <v>0</v>
      </c>
      <c r="BN21" s="290">
        <f t="shared" si="27"/>
        <v>0</v>
      </c>
      <c r="BO21" s="290">
        <f t="shared" si="27"/>
        <v>3</v>
      </c>
      <c r="BP21" s="290">
        <f t="shared" si="27"/>
        <v>2236</v>
      </c>
      <c r="BQ21" s="290">
        <f t="shared" si="27"/>
        <v>654</v>
      </c>
      <c r="BR21" s="290">
        <f t="shared" si="27"/>
        <v>126</v>
      </c>
      <c r="BS21" s="290">
        <f t="shared" si="27"/>
        <v>0</v>
      </c>
      <c r="BT21" s="290">
        <f t="shared" si="27"/>
        <v>28</v>
      </c>
      <c r="BU21" s="291">
        <f t="shared" si="27"/>
        <v>10</v>
      </c>
      <c r="BV21" s="283">
        <f>SUM(BL21:BU21)</f>
        <v>3057</v>
      </c>
      <c r="BX21" s="289">
        <f t="shared" ref="BX21:CG21" si="28">SUM(BX18:BX20)</f>
        <v>0</v>
      </c>
      <c r="BY21" s="290">
        <f t="shared" si="28"/>
        <v>0</v>
      </c>
      <c r="BZ21" s="290">
        <f t="shared" si="28"/>
        <v>0</v>
      </c>
      <c r="CA21" s="290">
        <f t="shared" si="28"/>
        <v>2</v>
      </c>
      <c r="CB21" s="290">
        <f t="shared" si="28"/>
        <v>2235</v>
      </c>
      <c r="CC21" s="290">
        <f t="shared" si="28"/>
        <v>640</v>
      </c>
      <c r="CD21" s="290">
        <f t="shared" si="28"/>
        <v>120</v>
      </c>
      <c r="CE21" s="290">
        <f t="shared" si="28"/>
        <v>0</v>
      </c>
      <c r="CF21" s="290">
        <f t="shared" si="28"/>
        <v>38</v>
      </c>
      <c r="CG21" s="291">
        <f t="shared" si="28"/>
        <v>4</v>
      </c>
      <c r="CH21" s="283">
        <f>SUM(BX21:CG21)</f>
        <v>3039</v>
      </c>
      <c r="CJ21" s="289">
        <f t="shared" ref="CJ21:CS21" si="29">SUM(CJ18:CJ20)</f>
        <v>0</v>
      </c>
      <c r="CK21" s="290">
        <f t="shared" si="29"/>
        <v>0</v>
      </c>
      <c r="CL21" s="290">
        <f t="shared" si="29"/>
        <v>0</v>
      </c>
      <c r="CM21" s="290">
        <f t="shared" si="29"/>
        <v>2</v>
      </c>
      <c r="CN21" s="290">
        <f t="shared" si="29"/>
        <v>2236</v>
      </c>
      <c r="CO21" s="290">
        <f t="shared" si="29"/>
        <v>729</v>
      </c>
      <c r="CP21" s="290">
        <f t="shared" si="29"/>
        <v>126</v>
      </c>
      <c r="CQ21" s="290">
        <f t="shared" si="29"/>
        <v>0</v>
      </c>
      <c r="CR21" s="290">
        <f t="shared" si="29"/>
        <v>27</v>
      </c>
      <c r="CS21" s="291">
        <f t="shared" si="29"/>
        <v>1</v>
      </c>
      <c r="CT21" s="283">
        <f>SUM(CJ21:CS21)</f>
        <v>3121</v>
      </c>
      <c r="CV21" s="289">
        <f t="shared" ref="CV21:DE21" si="30">SUM(CV18:CV20)</f>
        <v>0</v>
      </c>
      <c r="CW21" s="290">
        <f t="shared" si="30"/>
        <v>0</v>
      </c>
      <c r="CX21" s="290">
        <f t="shared" si="30"/>
        <v>0</v>
      </c>
      <c r="CY21" s="290">
        <f t="shared" si="30"/>
        <v>0</v>
      </c>
      <c r="CZ21" s="290">
        <f t="shared" si="30"/>
        <v>2193</v>
      </c>
      <c r="DA21" s="290">
        <f t="shared" si="30"/>
        <v>731</v>
      </c>
      <c r="DB21" s="290">
        <f t="shared" si="30"/>
        <v>104</v>
      </c>
      <c r="DC21" s="290">
        <f t="shared" si="30"/>
        <v>0</v>
      </c>
      <c r="DD21" s="290">
        <f t="shared" si="30"/>
        <v>56</v>
      </c>
      <c r="DE21" s="291">
        <f t="shared" si="30"/>
        <v>3</v>
      </c>
      <c r="DF21" s="283">
        <f>SUM(CV21:DE21)</f>
        <v>3087</v>
      </c>
      <c r="DH21" s="289">
        <f t="shared" ref="DH21:DQ21" si="31">SUM(DH18:DH20)</f>
        <v>0</v>
      </c>
      <c r="DI21" s="290">
        <f t="shared" si="31"/>
        <v>0</v>
      </c>
      <c r="DJ21" s="290">
        <f t="shared" si="31"/>
        <v>0</v>
      </c>
      <c r="DK21" s="290">
        <f t="shared" si="31"/>
        <v>1</v>
      </c>
      <c r="DL21" s="290">
        <f t="shared" si="31"/>
        <v>2268</v>
      </c>
      <c r="DM21" s="290">
        <f t="shared" si="31"/>
        <v>704</v>
      </c>
      <c r="DN21" s="290">
        <f t="shared" si="31"/>
        <v>107</v>
      </c>
      <c r="DO21" s="290">
        <f t="shared" si="31"/>
        <v>0</v>
      </c>
      <c r="DP21" s="290">
        <f t="shared" si="31"/>
        <v>48</v>
      </c>
      <c r="DQ21" s="291">
        <f t="shared" si="31"/>
        <v>16</v>
      </c>
      <c r="DR21" s="283">
        <f>SUM(DH21:DQ21)</f>
        <v>3144</v>
      </c>
      <c r="DT21" s="289">
        <f t="shared" ref="DT21:EC21" si="32">SUM(DT18:DT20)</f>
        <v>0</v>
      </c>
      <c r="DU21" s="290">
        <f t="shared" si="32"/>
        <v>0</v>
      </c>
      <c r="DV21" s="290">
        <f t="shared" si="32"/>
        <v>0</v>
      </c>
      <c r="DW21" s="290">
        <f t="shared" si="32"/>
        <v>0</v>
      </c>
      <c r="DX21" s="290">
        <f t="shared" si="32"/>
        <v>2254</v>
      </c>
      <c r="DY21" s="290">
        <f t="shared" si="32"/>
        <v>756</v>
      </c>
      <c r="DZ21" s="290">
        <f t="shared" si="32"/>
        <v>124</v>
      </c>
      <c r="EA21" s="290">
        <f t="shared" si="32"/>
        <v>0</v>
      </c>
      <c r="EB21" s="290">
        <f t="shared" si="32"/>
        <v>67</v>
      </c>
      <c r="EC21" s="291">
        <f t="shared" si="32"/>
        <v>9</v>
      </c>
      <c r="ED21" s="283">
        <f>SUM(DT21:EC21)</f>
        <v>3210</v>
      </c>
    </row>
    <row r="22" spans="1:134" ht="9" customHeight="1" thickBot="1" x14ac:dyDescent="0.3">
      <c r="A22" s="292"/>
      <c r="B22" s="293"/>
      <c r="C22" s="294"/>
      <c r="D22" s="277"/>
      <c r="E22" s="277"/>
      <c r="F22" s="277"/>
      <c r="G22" s="277"/>
      <c r="H22" s="277"/>
      <c r="I22" s="277"/>
      <c r="J22" s="277"/>
      <c r="K22" s="277"/>
      <c r="L22" s="277"/>
      <c r="M22" s="278"/>
      <c r="N22" s="283"/>
      <c r="O22" s="277"/>
      <c r="P22" s="279"/>
      <c r="Q22" s="277"/>
      <c r="R22" s="277"/>
      <c r="S22" s="277"/>
      <c r="T22" s="277"/>
      <c r="U22" s="277"/>
      <c r="V22" s="277"/>
      <c r="W22" s="277"/>
      <c r="X22" s="277"/>
      <c r="Y22" s="278"/>
      <c r="Z22" s="283"/>
      <c r="AA22" s="277"/>
      <c r="AB22" s="279"/>
      <c r="AC22" s="277"/>
      <c r="AD22" s="277"/>
      <c r="AE22" s="277"/>
      <c r="AF22" s="277"/>
      <c r="AG22" s="277"/>
      <c r="AH22" s="277"/>
      <c r="AI22" s="277"/>
      <c r="AJ22" s="277"/>
      <c r="AK22" s="278"/>
      <c r="AL22" s="283"/>
      <c r="AM22" s="277"/>
      <c r="AN22" s="279"/>
      <c r="AO22" s="277"/>
      <c r="AP22" s="277"/>
      <c r="AQ22" s="277"/>
      <c r="AR22" s="277"/>
      <c r="AS22" s="277"/>
      <c r="AT22" s="277"/>
      <c r="AU22" s="277"/>
      <c r="AV22" s="277"/>
      <c r="AW22" s="278"/>
      <c r="AX22" s="283"/>
      <c r="AY22" s="277"/>
      <c r="AZ22" s="279"/>
      <c r="BA22" s="277"/>
      <c r="BB22" s="277"/>
      <c r="BC22" s="277"/>
      <c r="BD22" s="277"/>
      <c r="BE22" s="277"/>
      <c r="BF22" s="277"/>
      <c r="BG22" s="277"/>
      <c r="BH22" s="277"/>
      <c r="BI22" s="278"/>
      <c r="BJ22" s="283"/>
      <c r="BK22" s="277"/>
      <c r="BL22" s="280"/>
      <c r="BM22" s="281"/>
      <c r="BN22" s="281"/>
      <c r="BO22" s="281"/>
      <c r="BP22" s="281"/>
      <c r="BQ22" s="281"/>
      <c r="BR22" s="281"/>
      <c r="BS22" s="281"/>
      <c r="BT22" s="281"/>
      <c r="BU22" s="282"/>
      <c r="BV22" s="283"/>
      <c r="BX22" s="280"/>
      <c r="BY22" s="281"/>
      <c r="BZ22" s="281"/>
      <c r="CA22" s="281"/>
      <c r="CB22" s="281"/>
      <c r="CC22" s="281"/>
      <c r="CD22" s="281"/>
      <c r="CE22" s="281"/>
      <c r="CF22" s="281"/>
      <c r="CG22" s="282"/>
      <c r="CH22" s="283"/>
      <c r="CJ22" s="280"/>
      <c r="CK22" s="281"/>
      <c r="CL22" s="281"/>
      <c r="CM22" s="281"/>
      <c r="CN22" s="281"/>
      <c r="CO22" s="281"/>
      <c r="CP22" s="281"/>
      <c r="CQ22" s="281"/>
      <c r="CR22" s="281"/>
      <c r="CS22" s="282"/>
      <c r="CT22" s="283"/>
      <c r="CV22" s="280"/>
      <c r="CW22" s="281"/>
      <c r="CX22" s="281"/>
      <c r="CY22" s="281"/>
      <c r="CZ22" s="281"/>
      <c r="DA22" s="281"/>
      <c r="DB22" s="281"/>
      <c r="DC22" s="281"/>
      <c r="DD22" s="281"/>
      <c r="DE22" s="282"/>
      <c r="DF22" s="283"/>
      <c r="DH22" s="280"/>
      <c r="DI22" s="281"/>
      <c r="DJ22" s="281"/>
      <c r="DK22" s="281"/>
      <c r="DL22" s="281"/>
      <c r="DM22" s="281"/>
      <c r="DN22" s="281"/>
      <c r="DO22" s="281"/>
      <c r="DP22" s="281"/>
      <c r="DQ22" s="282"/>
      <c r="DR22" s="283"/>
      <c r="DT22" s="280"/>
      <c r="DU22" s="281"/>
      <c r="DV22" s="281"/>
      <c r="DW22" s="281"/>
      <c r="DX22" s="281"/>
      <c r="DY22" s="281"/>
      <c r="DZ22" s="281"/>
      <c r="EA22" s="281"/>
      <c r="EB22" s="281"/>
      <c r="EC22" s="282"/>
      <c r="ED22" s="283"/>
    </row>
    <row r="23" spans="1:134" x14ac:dyDescent="0.25">
      <c r="A23" s="1470" t="s">
        <v>211</v>
      </c>
      <c r="B23" s="285" t="s">
        <v>82</v>
      </c>
      <c r="C23" s="268" t="s">
        <v>138</v>
      </c>
      <c r="D23" s="277">
        <f>D18*'8-Matrices'!$J$7</f>
        <v>0</v>
      </c>
      <c r="E23" s="277">
        <f>E18*'8-Matrices'!$K$7</f>
        <v>0</v>
      </c>
      <c r="F23" s="277">
        <f>F18*'8-Matrices'!$L$7</f>
        <v>0</v>
      </c>
      <c r="G23" s="277">
        <f>G18*'8-Matrices'!$M$7</f>
        <v>231280</v>
      </c>
      <c r="H23" s="277">
        <f>H18*'8-Matrices'!$N$7</f>
        <v>54615000</v>
      </c>
      <c r="I23" s="277">
        <f>I18*'8-Matrices'!$O$7</f>
        <v>18647496</v>
      </c>
      <c r="J23" s="277">
        <f>J18*'8-Matrices'!$P$7</f>
        <v>6084904</v>
      </c>
      <c r="K23" s="277">
        <f>K18*'8-Matrices'!$Q$7</f>
        <v>0</v>
      </c>
      <c r="L23" s="277">
        <f>L18*'8-Matrices'!$R$7</f>
        <v>172018</v>
      </c>
      <c r="M23" s="278">
        <f>M18*'8-Matrices'!$S$7</f>
        <v>57768</v>
      </c>
      <c r="N23" s="283"/>
      <c r="O23" s="277"/>
      <c r="P23" s="279">
        <f>P18*'8-Matrices'!$J$7</f>
        <v>0</v>
      </c>
      <c r="Q23" s="277">
        <f>Q18*'8-Matrices'!$K$7</f>
        <v>0</v>
      </c>
      <c r="R23" s="277">
        <f>R18*'8-Matrices'!$L$7</f>
        <v>0</v>
      </c>
      <c r="S23" s="277">
        <f>S18*'8-Matrices'!$M$7</f>
        <v>361375</v>
      </c>
      <c r="T23" s="277">
        <f>T18*'8-Matrices'!$N$7</f>
        <v>56364000</v>
      </c>
      <c r="U23" s="277">
        <f>U18*'8-Matrices'!$O$7</f>
        <v>15588912</v>
      </c>
      <c r="V23" s="277">
        <f>V18*'8-Matrices'!$P$7</f>
        <v>4889655</v>
      </c>
      <c r="W23" s="277">
        <f>W18*'8-Matrices'!$Q$7</f>
        <v>0</v>
      </c>
      <c r="X23" s="277">
        <f>X18*'8-Matrices'!$R$7</f>
        <v>93828</v>
      </c>
      <c r="Y23" s="278">
        <f>Y18*'8-Matrices'!$S$7</f>
        <v>154048</v>
      </c>
      <c r="Z23" s="283"/>
      <c r="AA23" s="277"/>
      <c r="AB23" s="279">
        <f>AB18*'8-Matrices'!$J$7</f>
        <v>0</v>
      </c>
      <c r="AC23" s="277">
        <f>AC18*'8-Matrices'!$K$7</f>
        <v>0</v>
      </c>
      <c r="AD23" s="277">
        <f>AD18*'8-Matrices'!$L$7</f>
        <v>0</v>
      </c>
      <c r="AE23" s="277">
        <f>AE18*'8-Matrices'!$M$7</f>
        <v>303555</v>
      </c>
      <c r="AF23" s="277">
        <f>AF18*'8-Matrices'!$N$7</f>
        <v>50787000</v>
      </c>
      <c r="AG23" s="277">
        <f>AG18*'8-Matrices'!$O$7</f>
        <v>15588912</v>
      </c>
      <c r="AH23" s="277">
        <f>AH18*'8-Matrices'!$P$7</f>
        <v>4889655</v>
      </c>
      <c r="AI23" s="277">
        <f>AI18*'8-Matrices'!$Q$7</f>
        <v>0</v>
      </c>
      <c r="AJ23" s="277">
        <f>AJ18*'8-Matrices'!$R$7</f>
        <v>148561</v>
      </c>
      <c r="AK23" s="278">
        <f>AK18*'8-Matrices'!$S$7</f>
        <v>38512</v>
      </c>
      <c r="AL23" s="283"/>
      <c r="AM23" s="277"/>
      <c r="AN23" s="279">
        <f>AN18*'8-Matrices'!$J$7</f>
        <v>0</v>
      </c>
      <c r="AO23" s="277">
        <f>AO18*'8-Matrices'!$K$7</f>
        <v>0</v>
      </c>
      <c r="AP23" s="277">
        <f>AP18*'8-Matrices'!$L$7</f>
        <v>0</v>
      </c>
      <c r="AQ23" s="277">
        <f>AQ18*'8-Matrices'!$M$7</f>
        <v>231280</v>
      </c>
      <c r="AR23" s="277">
        <f>AR18*'8-Matrices'!$N$7</f>
        <v>48378000</v>
      </c>
      <c r="AS23" s="277">
        <f>AS18*'8-Matrices'!$O$7</f>
        <v>14108952</v>
      </c>
      <c r="AT23" s="277">
        <f>AT18*'8-Matrices'!$P$7</f>
        <v>6628199</v>
      </c>
      <c r="AU23" s="277">
        <f>AU18*'8-Matrices'!$Q$7</f>
        <v>0</v>
      </c>
      <c r="AV23" s="277">
        <f>AV18*'8-Matrices'!$R$7</f>
        <v>164199</v>
      </c>
      <c r="AW23" s="278">
        <f>AW18*'8-Matrices'!$S$7</f>
        <v>96280</v>
      </c>
      <c r="AX23" s="283"/>
      <c r="AY23" s="277"/>
      <c r="AZ23" s="279">
        <f>AZ18*'8-Matrices'!$J$7</f>
        <v>0</v>
      </c>
      <c r="BA23" s="277">
        <f>BA18*'8-Matrices'!$K$7</f>
        <v>0</v>
      </c>
      <c r="BB23" s="277">
        <f>BB18*'8-Matrices'!$L$7</f>
        <v>0</v>
      </c>
      <c r="BC23" s="277">
        <f>BC18*'8-Matrices'!$M$7</f>
        <v>115640</v>
      </c>
      <c r="BD23" s="277">
        <f>BD18*'8-Matrices'!$N$7</f>
        <v>48774000</v>
      </c>
      <c r="BE23" s="277">
        <f>BE18*'8-Matrices'!$O$7</f>
        <v>14273392</v>
      </c>
      <c r="BF23" s="277">
        <f>BF18*'8-Matrices'!$P$7</f>
        <v>5976245</v>
      </c>
      <c r="BG23" s="277">
        <f>BG18*'8-Matrices'!$Q$7</f>
        <v>0</v>
      </c>
      <c r="BH23" s="277">
        <f>BH18*'8-Matrices'!$R$7</f>
        <v>218932</v>
      </c>
      <c r="BI23" s="278">
        <f>BI18*'8-Matrices'!$S$7</f>
        <v>19256</v>
      </c>
      <c r="BJ23" s="283"/>
      <c r="BK23" s="277"/>
      <c r="BL23" s="280">
        <f>BL18*'8-Matrices'!$J$7</f>
        <v>0</v>
      </c>
      <c r="BM23" s="281">
        <f>BM18*'8-Matrices'!$K$7</f>
        <v>0</v>
      </c>
      <c r="BN23" s="281">
        <f>BN18*'8-Matrices'!$L$7</f>
        <v>0</v>
      </c>
      <c r="BO23" s="281">
        <f>BO18*'8-Matrices'!$M$7</f>
        <v>43365</v>
      </c>
      <c r="BP23" s="281">
        <f>BP18*'8-Matrices'!$N$7</f>
        <v>46695000</v>
      </c>
      <c r="BQ23" s="281">
        <f>BQ18*'8-Matrices'!$O$7</f>
        <v>14174728</v>
      </c>
      <c r="BR23" s="281">
        <f>BR18*'8-Matrices'!$P$7</f>
        <v>8040766</v>
      </c>
      <c r="BS23" s="281">
        <f>BS18*'8-Matrices'!$Q$7</f>
        <v>0</v>
      </c>
      <c r="BT23" s="281">
        <f>BT18*'8-Matrices'!$R$7</f>
        <v>148561</v>
      </c>
      <c r="BU23" s="282">
        <f>BU18*'8-Matrices'!$S$7</f>
        <v>134792</v>
      </c>
      <c r="BV23" s="283"/>
      <c r="BX23" s="280">
        <f>BX18*'8-Matrices'!$J$7</f>
        <v>0</v>
      </c>
      <c r="BY23" s="281">
        <f>BY18*'8-Matrices'!$K$7</f>
        <v>0</v>
      </c>
      <c r="BZ23" s="281">
        <f>BZ18*'8-Matrices'!$L$7</f>
        <v>0</v>
      </c>
      <c r="CA23" s="281">
        <f>CA18*'8-Matrices'!$M$7</f>
        <v>28910</v>
      </c>
      <c r="CB23" s="281">
        <f>CB18*'8-Matrices'!$N$7</f>
        <v>45441000</v>
      </c>
      <c r="CC23" s="281">
        <f>CC18*'8-Matrices'!$O$7</f>
        <v>13451192</v>
      </c>
      <c r="CD23" s="281">
        <f>CD18*'8-Matrices'!$P$7</f>
        <v>3694406</v>
      </c>
      <c r="CE23" s="281">
        <f>CE18*'8-Matrices'!$Q$7</f>
        <v>0</v>
      </c>
      <c r="CF23" s="281">
        <f>CF18*'8-Matrices'!$R$7</f>
        <v>265846</v>
      </c>
      <c r="CG23" s="282">
        <f>CG18*'8-Matrices'!$S$7</f>
        <v>77024</v>
      </c>
      <c r="CH23" s="283"/>
      <c r="CJ23" s="280">
        <f>CJ18*'8-Matrices'!$J$7</f>
        <v>0</v>
      </c>
      <c r="CK23" s="281">
        <f>CK18*'8-Matrices'!$K$7</f>
        <v>0</v>
      </c>
      <c r="CL23" s="281">
        <f>CL18*'8-Matrices'!$L$7</f>
        <v>0</v>
      </c>
      <c r="CM23" s="281">
        <f>CM18*'8-Matrices'!$M$7</f>
        <v>28910</v>
      </c>
      <c r="CN23" s="281">
        <f>CN18*'8-Matrices'!$N$7</f>
        <v>44979000</v>
      </c>
      <c r="CO23" s="281">
        <f>CO18*'8-Matrices'!$O$7</f>
        <v>15260032</v>
      </c>
      <c r="CP23" s="281">
        <f>CP18*'8-Matrices'!$P$7</f>
        <v>5324291</v>
      </c>
      <c r="CQ23" s="281">
        <f>CQ18*'8-Matrices'!$Q$7</f>
        <v>0</v>
      </c>
      <c r="CR23" s="281">
        <f>CR18*'8-Matrices'!$R$7</f>
        <v>156380</v>
      </c>
      <c r="CS23" s="282">
        <f>CS18*'8-Matrices'!$S$7</f>
        <v>19256</v>
      </c>
      <c r="CT23" s="283"/>
      <c r="CV23" s="280">
        <f>CV18*'8-Matrices'!$J$7</f>
        <v>0</v>
      </c>
      <c r="CW23" s="281">
        <f>CW18*'8-Matrices'!$K$7</f>
        <v>0</v>
      </c>
      <c r="CX23" s="281">
        <f>CX18*'8-Matrices'!$L$7</f>
        <v>0</v>
      </c>
      <c r="CY23" s="281">
        <f>CY18*'8-Matrices'!$M$7</f>
        <v>0</v>
      </c>
      <c r="CZ23" s="281">
        <f>CZ18*'8-Matrices'!$N$7</f>
        <v>42900000</v>
      </c>
      <c r="DA23" s="281">
        <f>DA18*'8-Matrices'!$O$7</f>
        <v>14503608</v>
      </c>
      <c r="DB23" s="281">
        <f>DB18*'8-Matrices'!$P$7</f>
        <v>2825134</v>
      </c>
      <c r="DC23" s="281">
        <f>DC18*'8-Matrices'!$Q$7</f>
        <v>0</v>
      </c>
      <c r="DD23" s="281">
        <f>DD18*'8-Matrices'!$R$7</f>
        <v>383131</v>
      </c>
      <c r="DE23" s="282">
        <f>DE18*'8-Matrices'!$S$7</f>
        <v>38512</v>
      </c>
      <c r="DF23" s="283"/>
      <c r="DH23" s="280">
        <f>DH18*'8-Matrices'!$J$7</f>
        <v>0</v>
      </c>
      <c r="DI23" s="281">
        <f>DI18*'8-Matrices'!$K$7</f>
        <v>0</v>
      </c>
      <c r="DJ23" s="281">
        <f>DJ18*'8-Matrices'!$L$7</f>
        <v>0</v>
      </c>
      <c r="DK23" s="281">
        <f>DK18*'8-Matrices'!$M$7</f>
        <v>14455</v>
      </c>
      <c r="DL23" s="281">
        <f>DL18*'8-Matrices'!$N$7</f>
        <v>47454000</v>
      </c>
      <c r="DM23" s="281">
        <f>DM18*'8-Matrices'!$O$7</f>
        <v>14503608</v>
      </c>
      <c r="DN23" s="281">
        <f>DN18*'8-Matrices'!$P$7</f>
        <v>5106973</v>
      </c>
      <c r="DO23" s="281">
        <f>DO18*'8-Matrices'!$Q$7</f>
        <v>0</v>
      </c>
      <c r="DP23" s="281">
        <f>DP18*'8-Matrices'!$R$7</f>
        <v>351855</v>
      </c>
      <c r="DQ23" s="282">
        <f>DQ18*'8-Matrices'!$S$7</f>
        <v>19256</v>
      </c>
      <c r="DR23" s="283"/>
      <c r="DT23" s="280">
        <f>DT18*'8-Matrices'!$J$7</f>
        <v>0</v>
      </c>
      <c r="DU23" s="281">
        <f>DU18*'8-Matrices'!$K$7</f>
        <v>0</v>
      </c>
      <c r="DV23" s="281">
        <f>DV18*'8-Matrices'!$L$7</f>
        <v>0</v>
      </c>
      <c r="DW23" s="281">
        <f>DW18*'8-Matrices'!$M$7</f>
        <v>0</v>
      </c>
      <c r="DX23" s="281">
        <f>DX18*'8-Matrices'!$N$7</f>
        <v>47289000</v>
      </c>
      <c r="DY23" s="281">
        <f>DY18*'8-Matrices'!$O$7</f>
        <v>13911624</v>
      </c>
      <c r="DZ23" s="281">
        <f>DZ18*'8-Matrices'!$P$7</f>
        <v>2933793</v>
      </c>
      <c r="EA23" s="281">
        <f>EA18*'8-Matrices'!$Q$7</f>
        <v>0</v>
      </c>
      <c r="EB23" s="281">
        <f>EB18*'8-Matrices'!$R$7</f>
        <v>469140</v>
      </c>
      <c r="EC23" s="282">
        <f>EC18*'8-Matrices'!$S$7</f>
        <v>38512</v>
      </c>
      <c r="ED23" s="283"/>
    </row>
    <row r="24" spans="1:134" x14ac:dyDescent="0.25">
      <c r="A24" s="1471"/>
      <c r="B24" t="s">
        <v>82</v>
      </c>
      <c r="C24" s="276" t="s">
        <v>139</v>
      </c>
      <c r="D24" s="277">
        <f>D19*'8-Matrices'!$J$8</f>
        <v>0</v>
      </c>
      <c r="E24" s="277">
        <f>E19*'8-Matrices'!$K$8</f>
        <v>0</v>
      </c>
      <c r="F24" s="277">
        <f>F19*'8-Matrices'!$L$8</f>
        <v>0</v>
      </c>
      <c r="G24" s="277">
        <f>G19*'8-Matrices'!$M$8</f>
        <v>0</v>
      </c>
      <c r="H24" s="277">
        <f>H19*'8-Matrices'!$N$8</f>
        <v>20858874</v>
      </c>
      <c r="I24" s="277">
        <f>I19*'8-Matrices'!$O$8</f>
        <v>3986724</v>
      </c>
      <c r="J24" s="277">
        <f>J19*'8-Matrices'!$P$8</f>
        <v>5017856</v>
      </c>
      <c r="K24" s="277">
        <f>K19*'8-Matrices'!$Q$8</f>
        <v>0</v>
      </c>
      <c r="L24" s="277">
        <f>L19*'8-Matrices'!$R$8</f>
        <v>22568</v>
      </c>
      <c r="M24" s="278">
        <f>M19*'8-Matrices'!$S$8</f>
        <v>0</v>
      </c>
      <c r="N24" s="283"/>
      <c r="O24" s="277"/>
      <c r="P24" s="279">
        <f>P19*'8-Matrices'!$J$8</f>
        <v>0</v>
      </c>
      <c r="Q24" s="277">
        <f>Q19*'8-Matrices'!$K$8</f>
        <v>0</v>
      </c>
      <c r="R24" s="277">
        <f>R19*'8-Matrices'!$L$8</f>
        <v>0</v>
      </c>
      <c r="S24" s="277">
        <f>S19*'8-Matrices'!$M$8</f>
        <v>0</v>
      </c>
      <c r="T24" s="277">
        <f>T19*'8-Matrices'!$N$8</f>
        <v>22620925</v>
      </c>
      <c r="U24" s="277">
        <f>U19*'8-Matrices'!$O$8</f>
        <v>4935944</v>
      </c>
      <c r="V24" s="277">
        <f>V19*'8-Matrices'!$P$8</f>
        <v>5958704</v>
      </c>
      <c r="W24" s="277">
        <f>W19*'8-Matrices'!$Q$8</f>
        <v>0</v>
      </c>
      <c r="X24" s="277">
        <f>X19*'8-Matrices'!$R$8</f>
        <v>45136</v>
      </c>
      <c r="Y24" s="278">
        <f>Y19*'8-Matrices'!$S$8</f>
        <v>0</v>
      </c>
      <c r="Z24" s="283"/>
      <c r="AA24" s="277"/>
      <c r="AB24" s="279">
        <f>AB19*'8-Matrices'!$J$8</f>
        <v>0</v>
      </c>
      <c r="AC24" s="277">
        <f>AC19*'8-Matrices'!$K$8</f>
        <v>0</v>
      </c>
      <c r="AD24" s="277">
        <f>AD19*'8-Matrices'!$L$8</f>
        <v>0</v>
      </c>
      <c r="AE24" s="277">
        <f>AE19*'8-Matrices'!$M$8</f>
        <v>0</v>
      </c>
      <c r="AF24" s="277">
        <f>AF19*'8-Matrices'!$N$8</f>
        <v>23240024</v>
      </c>
      <c r="AG24" s="277">
        <f>AG19*'8-Matrices'!$O$8</f>
        <v>5125788</v>
      </c>
      <c r="AH24" s="277">
        <f>AH19*'8-Matrices'!$P$8</f>
        <v>4077008</v>
      </c>
      <c r="AI24" s="277">
        <f>AI19*'8-Matrices'!$Q$8</f>
        <v>0</v>
      </c>
      <c r="AJ24" s="277">
        <f>AJ19*'8-Matrices'!$R$8</f>
        <v>22568</v>
      </c>
      <c r="AK24" s="278">
        <f>AK19*'8-Matrices'!$S$8</f>
        <v>138940</v>
      </c>
      <c r="AL24" s="283"/>
      <c r="AM24" s="277"/>
      <c r="AN24" s="279">
        <f>AN19*'8-Matrices'!$J$8</f>
        <v>0</v>
      </c>
      <c r="AO24" s="277">
        <f>AO19*'8-Matrices'!$K$8</f>
        <v>0</v>
      </c>
      <c r="AP24" s="277">
        <f>AP19*'8-Matrices'!$L$8</f>
        <v>0</v>
      </c>
      <c r="AQ24" s="277">
        <f>AQ19*'8-Matrices'!$M$8</f>
        <v>0</v>
      </c>
      <c r="AR24" s="277">
        <f>AR19*'8-Matrices'!$N$8</f>
        <v>22763794</v>
      </c>
      <c r="AS24" s="277">
        <f>AS19*'8-Matrices'!$O$8</f>
        <v>5742781</v>
      </c>
      <c r="AT24" s="277">
        <f>AT19*'8-Matrices'!$P$8</f>
        <v>6585936</v>
      </c>
      <c r="AU24" s="277">
        <f>AU19*'8-Matrices'!$Q$8</f>
        <v>0</v>
      </c>
      <c r="AV24" s="277">
        <f>AV19*'8-Matrices'!$R$8</f>
        <v>33852</v>
      </c>
      <c r="AW24" s="278">
        <f>AW19*'8-Matrices'!$S$8</f>
        <v>83364</v>
      </c>
      <c r="AX24" s="283"/>
      <c r="AY24" s="277"/>
      <c r="AZ24" s="279">
        <f>AZ19*'8-Matrices'!$J$8</f>
        <v>0</v>
      </c>
      <c r="BA24" s="277">
        <f>BA19*'8-Matrices'!$K$8</f>
        <v>0</v>
      </c>
      <c r="BB24" s="277">
        <f>BB19*'8-Matrices'!$L$8</f>
        <v>0</v>
      </c>
      <c r="BC24" s="277">
        <f>BC19*'8-Matrices'!$M$8</f>
        <v>0</v>
      </c>
      <c r="BD24" s="277">
        <f>BD19*'8-Matrices'!$N$8</f>
        <v>21049366</v>
      </c>
      <c r="BE24" s="277">
        <f>BE19*'8-Matrices'!$O$8</f>
        <v>5695320</v>
      </c>
      <c r="BF24" s="277">
        <f>BF19*'8-Matrices'!$P$8</f>
        <v>6429128</v>
      </c>
      <c r="BG24" s="277">
        <f>BG19*'8-Matrices'!$Q$8</f>
        <v>0</v>
      </c>
      <c r="BH24" s="277">
        <f>BH19*'8-Matrices'!$R$8</f>
        <v>33852</v>
      </c>
      <c r="BI24" s="278">
        <f>BI19*'8-Matrices'!$S$8</f>
        <v>111152</v>
      </c>
      <c r="BJ24" s="283"/>
      <c r="BK24" s="277"/>
      <c r="BL24" s="280">
        <f>BL19*'8-Matrices'!$J$8</f>
        <v>0</v>
      </c>
      <c r="BM24" s="281">
        <f>BM19*'8-Matrices'!$K$8</f>
        <v>0</v>
      </c>
      <c r="BN24" s="281">
        <f>BN19*'8-Matrices'!$L$8</f>
        <v>0</v>
      </c>
      <c r="BO24" s="281">
        <f>BO19*'8-Matrices'!$M$8</f>
        <v>0</v>
      </c>
      <c r="BP24" s="281">
        <f>BP19*'8-Matrices'!$N$8</f>
        <v>22668548</v>
      </c>
      <c r="BQ24" s="281">
        <f>BQ19*'8-Matrices'!$O$8</f>
        <v>5030866</v>
      </c>
      <c r="BR24" s="281">
        <f>BR19*'8-Matrices'!$P$8</f>
        <v>5174664</v>
      </c>
      <c r="BS24" s="281">
        <f>BS19*'8-Matrices'!$Q$8</f>
        <v>0</v>
      </c>
      <c r="BT24" s="281">
        <f>BT19*'8-Matrices'!$R$8</f>
        <v>56420</v>
      </c>
      <c r="BU24" s="282">
        <f>BU19*'8-Matrices'!$S$8</f>
        <v>83364</v>
      </c>
      <c r="BV24" s="283"/>
      <c r="BX24" s="280">
        <f>BX19*'8-Matrices'!$J$8</f>
        <v>0</v>
      </c>
      <c r="BY24" s="281">
        <f>BY19*'8-Matrices'!$K$8</f>
        <v>0</v>
      </c>
      <c r="BZ24" s="281">
        <f>BZ19*'8-Matrices'!$L$8</f>
        <v>0</v>
      </c>
      <c r="CA24" s="281">
        <f>CA19*'8-Matrices'!$M$8</f>
        <v>0</v>
      </c>
      <c r="CB24" s="281">
        <f>CB19*'8-Matrices'!$N$8</f>
        <v>26287896</v>
      </c>
      <c r="CC24" s="281">
        <f>CC19*'8-Matrices'!$O$8</f>
        <v>5932625</v>
      </c>
      <c r="CD24" s="281">
        <f>CD19*'8-Matrices'!$P$8</f>
        <v>5958704</v>
      </c>
      <c r="CE24" s="281">
        <f>CE19*'8-Matrices'!$Q$8</f>
        <v>0</v>
      </c>
      <c r="CF24" s="281">
        <f>CF19*'8-Matrices'!$R$8</f>
        <v>33852</v>
      </c>
      <c r="CG24" s="282">
        <f>CG19*'8-Matrices'!$S$8</f>
        <v>0</v>
      </c>
      <c r="CH24" s="283"/>
      <c r="CJ24" s="280">
        <f>CJ19*'8-Matrices'!$J$8</f>
        <v>0</v>
      </c>
      <c r="CK24" s="281">
        <f>CK19*'8-Matrices'!$K$8</f>
        <v>0</v>
      </c>
      <c r="CL24" s="281">
        <f>CL19*'8-Matrices'!$L$8</f>
        <v>0</v>
      </c>
      <c r="CM24" s="281">
        <f>CM19*'8-Matrices'!$M$8</f>
        <v>0</v>
      </c>
      <c r="CN24" s="281">
        <f>CN19*'8-Matrices'!$N$8</f>
        <v>26002158</v>
      </c>
      <c r="CO24" s="281">
        <f>CO19*'8-Matrices'!$O$8</f>
        <v>6786923</v>
      </c>
      <c r="CP24" s="281">
        <f>CP19*'8-Matrices'!$P$8</f>
        <v>5645088</v>
      </c>
      <c r="CQ24" s="281">
        <f>CQ19*'8-Matrices'!$Q$8</f>
        <v>0</v>
      </c>
      <c r="CR24" s="281">
        <f>CR19*'8-Matrices'!$R$8</f>
        <v>33852</v>
      </c>
      <c r="CS24" s="282">
        <f>CS19*'8-Matrices'!$S$8</f>
        <v>0</v>
      </c>
      <c r="CT24" s="283"/>
      <c r="CV24" s="280">
        <f>CV19*'8-Matrices'!$J$8</f>
        <v>0</v>
      </c>
      <c r="CW24" s="281">
        <f>CW19*'8-Matrices'!$K$8</f>
        <v>0</v>
      </c>
      <c r="CX24" s="281">
        <f>CX19*'8-Matrices'!$L$8</f>
        <v>0</v>
      </c>
      <c r="CY24" s="281">
        <f>CY19*'8-Matrices'!$M$8</f>
        <v>0</v>
      </c>
      <c r="CZ24" s="281">
        <f>CZ19*'8-Matrices'!$N$8</f>
        <v>28288062</v>
      </c>
      <c r="DA24" s="281">
        <f>DA19*'8-Matrices'!$O$8</f>
        <v>8400597</v>
      </c>
      <c r="DB24" s="281">
        <f>DB19*'8-Matrices'!$P$8</f>
        <v>6742744</v>
      </c>
      <c r="DC24" s="281">
        <f>DC19*'8-Matrices'!$Q$8</f>
        <v>0</v>
      </c>
      <c r="DD24" s="281">
        <f>DD19*'8-Matrices'!$R$8</f>
        <v>45136</v>
      </c>
      <c r="DE24" s="282">
        <f>DE19*'8-Matrices'!$S$8</f>
        <v>27788</v>
      </c>
      <c r="DF24" s="283"/>
      <c r="DH24" s="280">
        <f>DH19*'8-Matrices'!$J$8</f>
        <v>0</v>
      </c>
      <c r="DI24" s="281">
        <f>DI19*'8-Matrices'!$K$8</f>
        <v>0</v>
      </c>
      <c r="DJ24" s="281">
        <f>DJ19*'8-Matrices'!$L$8</f>
        <v>0</v>
      </c>
      <c r="DK24" s="281">
        <f>DK19*'8-Matrices'!$M$8</f>
        <v>0</v>
      </c>
      <c r="DL24" s="281">
        <f>DL19*'8-Matrices'!$N$8</f>
        <v>25335436</v>
      </c>
      <c r="DM24" s="281">
        <f>DM19*'8-Matrices'!$O$8</f>
        <v>7925987</v>
      </c>
      <c r="DN24" s="281">
        <f>DN19*'8-Matrices'!$P$8</f>
        <v>4077008</v>
      </c>
      <c r="DO24" s="281">
        <f>DO19*'8-Matrices'!$Q$8</f>
        <v>0</v>
      </c>
      <c r="DP24" s="281">
        <f>DP19*'8-Matrices'!$R$8</f>
        <v>22568</v>
      </c>
      <c r="DQ24" s="282">
        <f>DQ19*'8-Matrices'!$S$8</f>
        <v>416820</v>
      </c>
      <c r="DR24" s="283"/>
      <c r="DT24" s="280">
        <f>DT19*'8-Matrices'!$J$8</f>
        <v>0</v>
      </c>
      <c r="DU24" s="281">
        <f>DU19*'8-Matrices'!$K$8</f>
        <v>0</v>
      </c>
      <c r="DV24" s="281">
        <f>DV19*'8-Matrices'!$L$8</f>
        <v>0</v>
      </c>
      <c r="DW24" s="281">
        <f>DW19*'8-Matrices'!$M$8</f>
        <v>0</v>
      </c>
      <c r="DX24" s="281">
        <f>DX19*'8-Matrices'!$N$8</f>
        <v>24859206</v>
      </c>
      <c r="DY24" s="281">
        <f>DY19*'8-Matrices'!$O$8</f>
        <v>9776966</v>
      </c>
      <c r="DZ24" s="281">
        <f>DZ19*'8-Matrices'!$P$8</f>
        <v>8467632</v>
      </c>
      <c r="EA24" s="281">
        <f>EA19*'8-Matrices'!$Q$8</f>
        <v>0</v>
      </c>
      <c r="EB24" s="281">
        <f>EB19*'8-Matrices'!$R$8</f>
        <v>56420</v>
      </c>
      <c r="EC24" s="282">
        <f>EC19*'8-Matrices'!$S$8</f>
        <v>194516</v>
      </c>
      <c r="ED24" s="283"/>
    </row>
    <row r="25" spans="1:134" ht="15.75" thickBot="1" x14ac:dyDescent="0.3">
      <c r="A25" s="1472"/>
      <c r="B25" s="293" t="s">
        <v>82</v>
      </c>
      <c r="C25" s="294" t="s">
        <v>140</v>
      </c>
      <c r="D25" s="277">
        <f>D20*'8-Matrices'!$J$9</f>
        <v>0</v>
      </c>
      <c r="E25" s="277">
        <f>E20*'8-Matrices'!$K$9</f>
        <v>0</v>
      </c>
      <c r="F25" s="277">
        <f>F20*'8-Matrices'!$L$9</f>
        <v>0</v>
      </c>
      <c r="G25" s="277">
        <f>G20*'8-Matrices'!$M$9</f>
        <v>0</v>
      </c>
      <c r="H25" s="277">
        <f>H20*'8-Matrices'!$N$9</f>
        <v>23938656</v>
      </c>
      <c r="I25" s="277">
        <f>I20*'8-Matrices'!$O$9</f>
        <v>9389925</v>
      </c>
      <c r="J25" s="277">
        <f>J20*'8-Matrices'!$P$9</f>
        <v>9881615</v>
      </c>
      <c r="K25" s="277">
        <f>K20*'8-Matrices'!$Q$9</f>
        <v>0</v>
      </c>
      <c r="L25" s="277">
        <f>L20*'8-Matrices'!$R$9</f>
        <v>66148</v>
      </c>
      <c r="M25" s="278">
        <f>M20*'8-Matrices'!$S$9</f>
        <v>0</v>
      </c>
      <c r="N25" s="283" t="s">
        <v>298</v>
      </c>
      <c r="O25" s="277"/>
      <c r="P25" s="279">
        <f>P20*'8-Matrices'!$J$9</f>
        <v>0</v>
      </c>
      <c r="Q25" s="277">
        <f>Q20*'8-Matrices'!$K$9</f>
        <v>0</v>
      </c>
      <c r="R25" s="277">
        <f>R20*'8-Matrices'!$L$9</f>
        <v>0</v>
      </c>
      <c r="S25" s="277">
        <f>S20*'8-Matrices'!$M$9</f>
        <v>0</v>
      </c>
      <c r="T25" s="277">
        <f>T20*'8-Matrices'!$N$9</f>
        <v>25474080</v>
      </c>
      <c r="U25" s="277">
        <f>U20*'8-Matrices'!$O$9</f>
        <v>11059245</v>
      </c>
      <c r="V25" s="277">
        <f>V20*'8-Matrices'!$P$9</f>
        <v>8502785</v>
      </c>
      <c r="W25" s="277">
        <f>W20*'8-Matrices'!$Q$9</f>
        <v>0</v>
      </c>
      <c r="X25" s="277">
        <f>X20*'8-Matrices'!$R$9</f>
        <v>16537</v>
      </c>
      <c r="Y25" s="278">
        <f>Y20*'8-Matrices'!$S$9</f>
        <v>0</v>
      </c>
      <c r="Z25" s="283" t="s">
        <v>298</v>
      </c>
      <c r="AA25" s="277"/>
      <c r="AB25" s="279">
        <f>AB20*'8-Matrices'!$J$9</f>
        <v>0</v>
      </c>
      <c r="AC25" s="277">
        <f>AC20*'8-Matrices'!$K$9</f>
        <v>0</v>
      </c>
      <c r="AD25" s="277">
        <f>AD20*'8-Matrices'!$L$9</f>
        <v>0</v>
      </c>
      <c r="AE25" s="277">
        <f>AE20*'8-Matrices'!$M$9</f>
        <v>0</v>
      </c>
      <c r="AF25" s="277">
        <f>AF20*'8-Matrices'!$N$9</f>
        <v>26451168</v>
      </c>
      <c r="AG25" s="277">
        <f>AG20*'8-Matrices'!$O$9</f>
        <v>8763930</v>
      </c>
      <c r="AH25" s="277">
        <f>AH20*'8-Matrices'!$P$9</f>
        <v>9192200</v>
      </c>
      <c r="AI25" s="277">
        <f>AI20*'8-Matrices'!$Q$9</f>
        <v>0</v>
      </c>
      <c r="AJ25" s="277">
        <f>AJ20*'8-Matrices'!$R$9</f>
        <v>82685</v>
      </c>
      <c r="AK25" s="278">
        <f>AK20*'8-Matrices'!$S$9</f>
        <v>0</v>
      </c>
      <c r="AL25" s="283" t="s">
        <v>298</v>
      </c>
      <c r="AM25" s="277"/>
      <c r="AN25" s="279">
        <f>AN20*'8-Matrices'!$J$9</f>
        <v>0</v>
      </c>
      <c r="AO25" s="277">
        <f>AO20*'8-Matrices'!$K$9</f>
        <v>0</v>
      </c>
      <c r="AP25" s="277">
        <f>AP20*'8-Matrices'!$L$9</f>
        <v>0</v>
      </c>
      <c r="AQ25" s="277">
        <f>AQ20*'8-Matrices'!$M$9</f>
        <v>0</v>
      </c>
      <c r="AR25" s="277">
        <f>AR20*'8-Matrices'!$N$9</f>
        <v>26241792</v>
      </c>
      <c r="AS25" s="277">
        <f>AS20*'8-Matrices'!$O$9</f>
        <v>9668145</v>
      </c>
      <c r="AT25" s="277">
        <f>AT20*'8-Matrices'!$P$9</f>
        <v>8043175</v>
      </c>
      <c r="AU25" s="277">
        <f>AU20*'8-Matrices'!$Q$9</f>
        <v>0</v>
      </c>
      <c r="AV25" s="277">
        <f>AV20*'8-Matrices'!$R$9</f>
        <v>66148</v>
      </c>
      <c r="AW25" s="278">
        <f>AW20*'8-Matrices'!$S$9</f>
        <v>0</v>
      </c>
      <c r="AX25" s="283" t="s">
        <v>298</v>
      </c>
      <c r="AY25" s="277"/>
      <c r="AZ25" s="279">
        <f>AZ20*'8-Matrices'!$J$9</f>
        <v>0</v>
      </c>
      <c r="BA25" s="277">
        <f>BA20*'8-Matrices'!$K$9</f>
        <v>0</v>
      </c>
      <c r="BB25" s="277">
        <f>BB20*'8-Matrices'!$L$9</f>
        <v>0</v>
      </c>
      <c r="BC25" s="277">
        <f>BC20*'8-Matrices'!$M$9</f>
        <v>0</v>
      </c>
      <c r="BD25" s="277">
        <f>BD20*'8-Matrices'!$N$9</f>
        <v>27428256</v>
      </c>
      <c r="BE25" s="277">
        <f>BE20*'8-Matrices'!$O$9</f>
        <v>8972595</v>
      </c>
      <c r="BF25" s="277">
        <f>BF20*'8-Matrices'!$P$9</f>
        <v>8732590</v>
      </c>
      <c r="BG25" s="277">
        <f>BG20*'8-Matrices'!$Q$9</f>
        <v>0</v>
      </c>
      <c r="BH25" s="277">
        <f>BH20*'8-Matrices'!$R$9</f>
        <v>82685</v>
      </c>
      <c r="BI25" s="278">
        <f>BI20*'8-Matrices'!$S$9</f>
        <v>0</v>
      </c>
      <c r="BJ25" s="283" t="s">
        <v>298</v>
      </c>
      <c r="BK25" s="277"/>
      <c r="BL25" s="280">
        <f>BL20*'8-Matrices'!$J$9</f>
        <v>0</v>
      </c>
      <c r="BM25" s="281">
        <f>BM20*'8-Matrices'!$K$9</f>
        <v>0</v>
      </c>
      <c r="BN25" s="281">
        <f>BN20*'8-Matrices'!$L$9</f>
        <v>0</v>
      </c>
      <c r="BO25" s="281">
        <f>BO20*'8-Matrices'!$M$9</f>
        <v>0</v>
      </c>
      <c r="BP25" s="281">
        <f>BP20*'8-Matrices'!$N$9</f>
        <v>24078240</v>
      </c>
      <c r="BQ25" s="281">
        <f>BQ20*'8-Matrices'!$O$9</f>
        <v>8137935</v>
      </c>
      <c r="BR25" s="281">
        <f>BR20*'8-Matrices'!$P$9</f>
        <v>4366295</v>
      </c>
      <c r="BS25" s="281">
        <f>BS20*'8-Matrices'!$Q$9</f>
        <v>0</v>
      </c>
      <c r="BT25" s="281">
        <f>BT20*'8-Matrices'!$R$9</f>
        <v>66148</v>
      </c>
      <c r="BU25" s="282">
        <f>BU20*'8-Matrices'!$S$9</f>
        <v>0</v>
      </c>
      <c r="BV25" s="283" t="s">
        <v>298</v>
      </c>
      <c r="BX25" s="280">
        <f>BX20*'8-Matrices'!$J$9</f>
        <v>0</v>
      </c>
      <c r="BY25" s="281">
        <f>BY20*'8-Matrices'!$K$9</f>
        <v>0</v>
      </c>
      <c r="BZ25" s="281">
        <f>BZ20*'8-Matrices'!$L$9</f>
        <v>0</v>
      </c>
      <c r="CA25" s="281">
        <f>CA20*'8-Matrices'!$M$9</f>
        <v>0</v>
      </c>
      <c r="CB25" s="281">
        <f>CB20*'8-Matrices'!$N$9</f>
        <v>21356352</v>
      </c>
      <c r="CC25" s="281">
        <f>CC20*'8-Matrices'!$O$9</f>
        <v>7372830</v>
      </c>
      <c r="CD25" s="281">
        <f>CD20*'8-Matrices'!$P$9</f>
        <v>11030640</v>
      </c>
      <c r="CE25" s="281">
        <f>CE20*'8-Matrices'!$Q$9</f>
        <v>0</v>
      </c>
      <c r="CF25" s="281">
        <f>CF20*'8-Matrices'!$R$9</f>
        <v>16537</v>
      </c>
      <c r="CG25" s="282">
        <f>CG20*'8-Matrices'!$S$9</f>
        <v>0</v>
      </c>
      <c r="CH25" s="283" t="s">
        <v>298</v>
      </c>
      <c r="CJ25" s="280">
        <f>CJ20*'8-Matrices'!$J$9</f>
        <v>0</v>
      </c>
      <c r="CK25" s="281">
        <f>CK20*'8-Matrices'!$K$9</f>
        <v>0</v>
      </c>
      <c r="CL25" s="281">
        <f>CL20*'8-Matrices'!$L$9</f>
        <v>0</v>
      </c>
      <c r="CM25" s="281">
        <f>CM20*'8-Matrices'!$M$9</f>
        <v>0</v>
      </c>
      <c r="CN25" s="281">
        <f>CN20*'8-Matrices'!$N$9</f>
        <v>22821984</v>
      </c>
      <c r="CO25" s="281">
        <f>CO20*'8-Matrices'!$O$9</f>
        <v>8485710</v>
      </c>
      <c r="CP25" s="281">
        <f>CP20*'8-Matrices'!$P$9</f>
        <v>9422005</v>
      </c>
      <c r="CQ25" s="281">
        <f>CQ20*'8-Matrices'!$Q$9</f>
        <v>0</v>
      </c>
      <c r="CR25" s="281">
        <f>CR20*'8-Matrices'!$R$9</f>
        <v>66148</v>
      </c>
      <c r="CS25" s="282">
        <f>CS20*'8-Matrices'!$S$9</f>
        <v>0</v>
      </c>
      <c r="CT25" s="283" t="s">
        <v>298</v>
      </c>
      <c r="CV25" s="280">
        <f>CV20*'8-Matrices'!$J$9</f>
        <v>0</v>
      </c>
      <c r="CW25" s="281">
        <f>CW20*'8-Matrices'!$K$9</f>
        <v>0</v>
      </c>
      <c r="CX25" s="281">
        <f>CX20*'8-Matrices'!$L$9</f>
        <v>0</v>
      </c>
      <c r="CY25" s="281">
        <f>CY20*'8-Matrices'!$M$9</f>
        <v>0</v>
      </c>
      <c r="CZ25" s="281">
        <f>CZ20*'8-Matrices'!$N$9</f>
        <v>20867808</v>
      </c>
      <c r="DA25" s="281">
        <f>DA20*'8-Matrices'!$O$9</f>
        <v>7859715</v>
      </c>
      <c r="DB25" s="281">
        <f>DB20*'8-Matrices'!$P$9</f>
        <v>8043175</v>
      </c>
      <c r="DC25" s="281">
        <f>DC20*'8-Matrices'!$Q$9</f>
        <v>0</v>
      </c>
      <c r="DD25" s="281">
        <f>DD20*'8-Matrices'!$R$9</f>
        <v>49611</v>
      </c>
      <c r="DE25" s="282">
        <f>DE20*'8-Matrices'!$S$9</f>
        <v>0</v>
      </c>
      <c r="DF25" s="283" t="s">
        <v>298</v>
      </c>
      <c r="DH25" s="280">
        <f>DH20*'8-Matrices'!$J$9</f>
        <v>0</v>
      </c>
      <c r="DI25" s="281">
        <f>DI20*'8-Matrices'!$K$9</f>
        <v>0</v>
      </c>
      <c r="DJ25" s="281">
        <f>DJ20*'8-Matrices'!$L$9</f>
        <v>0</v>
      </c>
      <c r="DK25" s="281">
        <f>DK20*'8-Matrices'!$M$9</f>
        <v>0</v>
      </c>
      <c r="DL25" s="281">
        <f>DL20*'8-Matrices'!$N$9</f>
        <v>20798016</v>
      </c>
      <c r="DM25" s="281">
        <f>DM20*'8-Matrices'!$O$9</f>
        <v>6677280</v>
      </c>
      <c r="DN25" s="281">
        <f>DN20*'8-Matrices'!$P$9</f>
        <v>7813370</v>
      </c>
      <c r="DO25" s="281">
        <f>DO20*'8-Matrices'!$Q$9</f>
        <v>0</v>
      </c>
      <c r="DP25" s="281">
        <f>DP20*'8-Matrices'!$R$9</f>
        <v>16537</v>
      </c>
      <c r="DQ25" s="282">
        <f>DQ20*'8-Matrices'!$S$9</f>
        <v>0</v>
      </c>
      <c r="DR25" s="283" t="s">
        <v>298</v>
      </c>
      <c r="DT25" s="280">
        <f>DT20*'8-Matrices'!$J$9</f>
        <v>0</v>
      </c>
      <c r="DU25" s="281">
        <f>DU20*'8-Matrices'!$K$9</f>
        <v>0</v>
      </c>
      <c r="DV25" s="281">
        <f>DV20*'8-Matrices'!$L$9</f>
        <v>0</v>
      </c>
      <c r="DW25" s="281">
        <f>DW20*'8-Matrices'!$M$9</f>
        <v>0</v>
      </c>
      <c r="DX25" s="281">
        <f>DX20*'8-Matrices'!$N$9</f>
        <v>20867808</v>
      </c>
      <c r="DY25" s="281">
        <f>DY20*'8-Matrices'!$O$9</f>
        <v>8833485</v>
      </c>
      <c r="DZ25" s="281">
        <f>DZ20*'8-Matrices'!$P$9</f>
        <v>9881615</v>
      </c>
      <c r="EA25" s="281">
        <f>EA20*'8-Matrices'!$Q$9</f>
        <v>0</v>
      </c>
      <c r="EB25" s="281">
        <f>EB20*'8-Matrices'!$R$9</f>
        <v>33074</v>
      </c>
      <c r="EC25" s="282">
        <f>EC20*'8-Matrices'!$S$9</f>
        <v>0</v>
      </c>
      <c r="ED25" s="283" t="s">
        <v>298</v>
      </c>
    </row>
    <row r="26" spans="1:134" ht="30.75" thickBot="1" x14ac:dyDescent="0.3">
      <c r="A26" s="315" t="s">
        <v>212</v>
      </c>
      <c r="B26" s="293" t="s">
        <v>82</v>
      </c>
      <c r="C26" s="316"/>
      <c r="D26" s="300">
        <f t="shared" ref="D26:M26" si="33">SUM(D23:D25)</f>
        <v>0</v>
      </c>
      <c r="E26" s="297">
        <f t="shared" si="33"/>
        <v>0</v>
      </c>
      <c r="F26" s="297">
        <f t="shared" si="33"/>
        <v>0</v>
      </c>
      <c r="G26" s="297">
        <f t="shared" si="33"/>
        <v>231280</v>
      </c>
      <c r="H26" s="297">
        <f t="shared" si="33"/>
        <v>99412530</v>
      </c>
      <c r="I26" s="297">
        <f t="shared" si="33"/>
        <v>32024145</v>
      </c>
      <c r="J26" s="297">
        <f t="shared" si="33"/>
        <v>20984375</v>
      </c>
      <c r="K26" s="297">
        <f t="shared" si="33"/>
        <v>0</v>
      </c>
      <c r="L26" s="297">
        <f t="shared" si="33"/>
        <v>260734</v>
      </c>
      <c r="M26" s="298">
        <f t="shared" si="33"/>
        <v>57768</v>
      </c>
      <c r="N26" s="304">
        <f>SUM(D26:M26)</f>
        <v>152970832</v>
      </c>
      <c r="O26" s="299"/>
      <c r="P26" s="300">
        <f t="shared" ref="P26:Y26" si="34">SUM(P23:P25)</f>
        <v>0</v>
      </c>
      <c r="Q26" s="297">
        <f t="shared" si="34"/>
        <v>0</v>
      </c>
      <c r="R26" s="297">
        <f t="shared" si="34"/>
        <v>0</v>
      </c>
      <c r="S26" s="297">
        <f t="shared" si="34"/>
        <v>361375</v>
      </c>
      <c r="T26" s="297">
        <f t="shared" si="34"/>
        <v>104459005</v>
      </c>
      <c r="U26" s="297">
        <f t="shared" si="34"/>
        <v>31584101</v>
      </c>
      <c r="V26" s="297">
        <f t="shared" si="34"/>
        <v>19351144</v>
      </c>
      <c r="W26" s="297">
        <f t="shared" si="34"/>
        <v>0</v>
      </c>
      <c r="X26" s="297">
        <f t="shared" si="34"/>
        <v>155501</v>
      </c>
      <c r="Y26" s="298">
        <f t="shared" si="34"/>
        <v>154048</v>
      </c>
      <c r="Z26" s="304">
        <f>SUM(P26:Y26)</f>
        <v>156065174</v>
      </c>
      <c r="AA26" s="299"/>
      <c r="AB26" s="300">
        <f t="shared" ref="AB26:AK26" si="35">SUM(AB23:AB25)</f>
        <v>0</v>
      </c>
      <c r="AC26" s="297">
        <f t="shared" si="35"/>
        <v>0</v>
      </c>
      <c r="AD26" s="297">
        <f t="shared" si="35"/>
        <v>0</v>
      </c>
      <c r="AE26" s="297">
        <f t="shared" si="35"/>
        <v>303555</v>
      </c>
      <c r="AF26" s="297">
        <f t="shared" si="35"/>
        <v>100478192</v>
      </c>
      <c r="AG26" s="297">
        <f t="shared" si="35"/>
        <v>29478630</v>
      </c>
      <c r="AH26" s="297">
        <f t="shared" si="35"/>
        <v>18158863</v>
      </c>
      <c r="AI26" s="297">
        <f t="shared" si="35"/>
        <v>0</v>
      </c>
      <c r="AJ26" s="297">
        <f t="shared" si="35"/>
        <v>253814</v>
      </c>
      <c r="AK26" s="298">
        <f t="shared" si="35"/>
        <v>177452</v>
      </c>
      <c r="AL26" s="304">
        <f>SUM(AB26:AK26)</f>
        <v>148850506</v>
      </c>
      <c r="AM26" s="299"/>
      <c r="AN26" s="300">
        <f t="shared" ref="AN26:AW26" si="36">SUM(AN23:AN25)</f>
        <v>0</v>
      </c>
      <c r="AO26" s="297">
        <f t="shared" si="36"/>
        <v>0</v>
      </c>
      <c r="AP26" s="297">
        <f t="shared" si="36"/>
        <v>0</v>
      </c>
      <c r="AQ26" s="297">
        <f t="shared" si="36"/>
        <v>231280</v>
      </c>
      <c r="AR26" s="297">
        <f t="shared" si="36"/>
        <v>97383586</v>
      </c>
      <c r="AS26" s="297">
        <f t="shared" si="36"/>
        <v>29519878</v>
      </c>
      <c r="AT26" s="297">
        <f t="shared" si="36"/>
        <v>21257310</v>
      </c>
      <c r="AU26" s="297">
        <f t="shared" si="36"/>
        <v>0</v>
      </c>
      <c r="AV26" s="297">
        <f t="shared" si="36"/>
        <v>264199</v>
      </c>
      <c r="AW26" s="298">
        <f t="shared" si="36"/>
        <v>179644</v>
      </c>
      <c r="AX26" s="304">
        <f>SUM(AN26:AW26)</f>
        <v>148835897</v>
      </c>
      <c r="AY26" s="299"/>
      <c r="AZ26" s="300">
        <f t="shared" ref="AZ26:BI26" si="37">SUM(AZ23:AZ25)</f>
        <v>0</v>
      </c>
      <c r="BA26" s="297">
        <f t="shared" si="37"/>
        <v>0</v>
      </c>
      <c r="BB26" s="297">
        <f t="shared" si="37"/>
        <v>0</v>
      </c>
      <c r="BC26" s="297">
        <f t="shared" si="37"/>
        <v>115640</v>
      </c>
      <c r="BD26" s="297">
        <f t="shared" si="37"/>
        <v>97251622</v>
      </c>
      <c r="BE26" s="297">
        <f t="shared" si="37"/>
        <v>28941307</v>
      </c>
      <c r="BF26" s="297">
        <f t="shared" si="37"/>
        <v>21137963</v>
      </c>
      <c r="BG26" s="297">
        <f t="shared" si="37"/>
        <v>0</v>
      </c>
      <c r="BH26" s="297">
        <f t="shared" si="37"/>
        <v>335469</v>
      </c>
      <c r="BI26" s="298">
        <f t="shared" si="37"/>
        <v>130408</v>
      </c>
      <c r="BJ26" s="304">
        <f>SUM(AZ26:BI26)</f>
        <v>147912409</v>
      </c>
      <c r="BK26" s="299"/>
      <c r="BL26" s="301">
        <f t="shared" ref="BL26:BU26" si="38">SUM(BL23:BL25)</f>
        <v>0</v>
      </c>
      <c r="BM26" s="302">
        <f t="shared" si="38"/>
        <v>0</v>
      </c>
      <c r="BN26" s="302">
        <f t="shared" si="38"/>
        <v>0</v>
      </c>
      <c r="BO26" s="302">
        <f t="shared" si="38"/>
        <v>43365</v>
      </c>
      <c r="BP26" s="302">
        <f t="shared" si="38"/>
        <v>93441788</v>
      </c>
      <c r="BQ26" s="302">
        <f t="shared" si="38"/>
        <v>27343529</v>
      </c>
      <c r="BR26" s="302">
        <f t="shared" si="38"/>
        <v>17581725</v>
      </c>
      <c r="BS26" s="302">
        <f t="shared" si="38"/>
        <v>0</v>
      </c>
      <c r="BT26" s="302">
        <f t="shared" si="38"/>
        <v>271129</v>
      </c>
      <c r="BU26" s="303">
        <f t="shared" si="38"/>
        <v>218156</v>
      </c>
      <c r="BV26" s="304">
        <f>SUM(BL26:BU26)</f>
        <v>138899692</v>
      </c>
      <c r="BX26" s="301">
        <f t="shared" ref="BX26:CG26" si="39">SUM(BX23:BX25)</f>
        <v>0</v>
      </c>
      <c r="BY26" s="302">
        <f t="shared" si="39"/>
        <v>0</v>
      </c>
      <c r="BZ26" s="302">
        <f t="shared" si="39"/>
        <v>0</v>
      </c>
      <c r="CA26" s="302">
        <f t="shared" si="39"/>
        <v>28910</v>
      </c>
      <c r="CB26" s="302">
        <f t="shared" si="39"/>
        <v>93085248</v>
      </c>
      <c r="CC26" s="302">
        <f t="shared" si="39"/>
        <v>26756647</v>
      </c>
      <c r="CD26" s="302">
        <f t="shared" si="39"/>
        <v>20683750</v>
      </c>
      <c r="CE26" s="302">
        <f t="shared" si="39"/>
        <v>0</v>
      </c>
      <c r="CF26" s="302">
        <f t="shared" si="39"/>
        <v>316235</v>
      </c>
      <c r="CG26" s="303">
        <f t="shared" si="39"/>
        <v>77024</v>
      </c>
      <c r="CH26" s="304">
        <f>SUM(BX26:CG26)</f>
        <v>140947814</v>
      </c>
      <c r="CJ26" s="301">
        <f t="shared" ref="CJ26:CS26" si="40">SUM(CJ23:CJ25)</f>
        <v>0</v>
      </c>
      <c r="CK26" s="302">
        <f t="shared" si="40"/>
        <v>0</v>
      </c>
      <c r="CL26" s="302">
        <f t="shared" si="40"/>
        <v>0</v>
      </c>
      <c r="CM26" s="302">
        <f t="shared" si="40"/>
        <v>28910</v>
      </c>
      <c r="CN26" s="302">
        <f t="shared" si="40"/>
        <v>93803142</v>
      </c>
      <c r="CO26" s="302">
        <f t="shared" si="40"/>
        <v>30532665</v>
      </c>
      <c r="CP26" s="302">
        <f t="shared" si="40"/>
        <v>20391384</v>
      </c>
      <c r="CQ26" s="302">
        <f t="shared" si="40"/>
        <v>0</v>
      </c>
      <c r="CR26" s="302">
        <f t="shared" si="40"/>
        <v>256380</v>
      </c>
      <c r="CS26" s="303">
        <f t="shared" si="40"/>
        <v>19256</v>
      </c>
      <c r="CT26" s="304">
        <f>SUM(CJ26:CS26)</f>
        <v>145031737</v>
      </c>
      <c r="CV26" s="301">
        <f t="shared" ref="CV26:DE26" si="41">SUM(CV23:CV25)</f>
        <v>0</v>
      </c>
      <c r="CW26" s="302">
        <f t="shared" si="41"/>
        <v>0</v>
      </c>
      <c r="CX26" s="302">
        <f t="shared" si="41"/>
        <v>0</v>
      </c>
      <c r="CY26" s="302">
        <f t="shared" si="41"/>
        <v>0</v>
      </c>
      <c r="CZ26" s="302">
        <f t="shared" si="41"/>
        <v>92055870</v>
      </c>
      <c r="DA26" s="302">
        <f t="shared" si="41"/>
        <v>30763920</v>
      </c>
      <c r="DB26" s="302">
        <f t="shared" si="41"/>
        <v>17611053</v>
      </c>
      <c r="DC26" s="302">
        <f t="shared" si="41"/>
        <v>0</v>
      </c>
      <c r="DD26" s="302">
        <f t="shared" si="41"/>
        <v>477878</v>
      </c>
      <c r="DE26" s="303">
        <f t="shared" si="41"/>
        <v>66300</v>
      </c>
      <c r="DF26" s="304">
        <f>SUM(CV26:DE26)</f>
        <v>140975021</v>
      </c>
      <c r="DH26" s="301">
        <f t="shared" ref="DH26:DQ26" si="42">SUM(DH23:DH25)</f>
        <v>0</v>
      </c>
      <c r="DI26" s="302">
        <f t="shared" si="42"/>
        <v>0</v>
      </c>
      <c r="DJ26" s="302">
        <f t="shared" si="42"/>
        <v>0</v>
      </c>
      <c r="DK26" s="302">
        <f t="shared" si="42"/>
        <v>14455</v>
      </c>
      <c r="DL26" s="302">
        <f t="shared" si="42"/>
        <v>93587452</v>
      </c>
      <c r="DM26" s="302">
        <f t="shared" si="42"/>
        <v>29106875</v>
      </c>
      <c r="DN26" s="302">
        <f t="shared" si="42"/>
        <v>16997351</v>
      </c>
      <c r="DO26" s="302">
        <f t="shared" si="42"/>
        <v>0</v>
      </c>
      <c r="DP26" s="302">
        <f t="shared" si="42"/>
        <v>390960</v>
      </c>
      <c r="DQ26" s="303">
        <f t="shared" si="42"/>
        <v>436076</v>
      </c>
      <c r="DR26" s="304">
        <f>SUM(DH26:DQ26)</f>
        <v>140533169</v>
      </c>
      <c r="DT26" s="301">
        <f t="shared" ref="DT26:EC26" si="43">SUM(DT23:DT25)</f>
        <v>0</v>
      </c>
      <c r="DU26" s="302">
        <f t="shared" si="43"/>
        <v>0</v>
      </c>
      <c r="DV26" s="302">
        <f t="shared" si="43"/>
        <v>0</v>
      </c>
      <c r="DW26" s="302">
        <f t="shared" si="43"/>
        <v>0</v>
      </c>
      <c r="DX26" s="302">
        <f t="shared" si="43"/>
        <v>93016014</v>
      </c>
      <c r="DY26" s="302">
        <f t="shared" si="43"/>
        <v>32522075</v>
      </c>
      <c r="DZ26" s="302">
        <f t="shared" si="43"/>
        <v>21283040</v>
      </c>
      <c r="EA26" s="302">
        <f t="shared" si="43"/>
        <v>0</v>
      </c>
      <c r="EB26" s="302">
        <f t="shared" si="43"/>
        <v>558634</v>
      </c>
      <c r="EC26" s="303">
        <f t="shared" si="43"/>
        <v>233028</v>
      </c>
      <c r="ED26" s="304">
        <f>SUM(DT26:EC26)</f>
        <v>147612791</v>
      </c>
    </row>
    <row r="27" spans="1:134" ht="42" customHeight="1" thickBot="1" x14ac:dyDescent="0.3">
      <c r="A27" s="305"/>
      <c r="B27" s="306"/>
      <c r="C27" s="307"/>
      <c r="D27" s="308"/>
      <c r="E27" s="309"/>
      <c r="F27" s="309"/>
      <c r="G27" s="309"/>
      <c r="H27" s="309"/>
      <c r="I27" s="309"/>
      <c r="J27" s="309"/>
      <c r="K27" s="309"/>
      <c r="L27" s="309"/>
      <c r="M27" s="310"/>
      <c r="N27" s="314"/>
      <c r="O27" s="309"/>
      <c r="P27" s="308"/>
      <c r="Q27" s="309"/>
      <c r="R27" s="309"/>
      <c r="S27" s="309"/>
      <c r="T27" s="309"/>
      <c r="U27" s="309"/>
      <c r="V27" s="309"/>
      <c r="W27" s="309"/>
      <c r="X27" s="309"/>
      <c r="Y27" s="310"/>
      <c r="Z27" s="314"/>
      <c r="AA27" s="309"/>
      <c r="AB27" s="308"/>
      <c r="AC27" s="309"/>
      <c r="AD27" s="309"/>
      <c r="AE27" s="309"/>
      <c r="AF27" s="309"/>
      <c r="AG27" s="309"/>
      <c r="AH27" s="309"/>
      <c r="AI27" s="309"/>
      <c r="AJ27" s="309"/>
      <c r="AK27" s="310"/>
      <c r="AL27" s="314"/>
      <c r="AM27" s="309"/>
      <c r="AN27" s="308"/>
      <c r="AO27" s="309"/>
      <c r="AP27" s="309"/>
      <c r="AQ27" s="309"/>
      <c r="AR27" s="309"/>
      <c r="AS27" s="309"/>
      <c r="AT27" s="309"/>
      <c r="AU27" s="309"/>
      <c r="AV27" s="309"/>
      <c r="AW27" s="310"/>
      <c r="AX27" s="314"/>
      <c r="AY27" s="309"/>
      <c r="AZ27" s="308"/>
      <c r="BA27" s="309"/>
      <c r="BB27" s="309"/>
      <c r="BC27" s="309"/>
      <c r="BD27" s="309"/>
      <c r="BE27" s="309"/>
      <c r="BF27" s="309"/>
      <c r="BG27" s="309"/>
      <c r="BH27" s="309"/>
      <c r="BI27" s="310"/>
      <c r="BJ27" s="314"/>
      <c r="BK27" s="309"/>
      <c r="BL27" s="311"/>
      <c r="BM27" s="312"/>
      <c r="BN27" s="312"/>
      <c r="BO27" s="312"/>
      <c r="BP27" s="312"/>
      <c r="BQ27" s="312"/>
      <c r="BR27" s="312"/>
      <c r="BS27" s="312"/>
      <c r="BT27" s="312"/>
      <c r="BU27" s="313"/>
      <c r="BV27" s="314"/>
      <c r="BX27" s="311"/>
      <c r="BY27" s="312"/>
      <c r="BZ27" s="312"/>
      <c r="CA27" s="312"/>
      <c r="CB27" s="312"/>
      <c r="CC27" s="312"/>
      <c r="CD27" s="312"/>
      <c r="CE27" s="312"/>
      <c r="CF27" s="312"/>
      <c r="CG27" s="313"/>
      <c r="CH27" s="314"/>
      <c r="CJ27" s="311"/>
      <c r="CK27" s="312"/>
      <c r="CL27" s="312"/>
      <c r="CM27" s="312"/>
      <c r="CN27" s="312"/>
      <c r="CO27" s="312"/>
      <c r="CP27" s="312"/>
      <c r="CQ27" s="312"/>
      <c r="CR27" s="312"/>
      <c r="CS27" s="313"/>
      <c r="CT27" s="314"/>
      <c r="CV27" s="311"/>
      <c r="CW27" s="312"/>
      <c r="CX27" s="312"/>
      <c r="CY27" s="312"/>
      <c r="CZ27" s="312"/>
      <c r="DA27" s="312"/>
      <c r="DB27" s="312"/>
      <c r="DC27" s="312"/>
      <c r="DD27" s="312"/>
      <c r="DE27" s="313"/>
      <c r="DF27" s="314"/>
      <c r="DH27" s="311"/>
      <c r="DI27" s="312"/>
      <c r="DJ27" s="312"/>
      <c r="DK27" s="312"/>
      <c r="DL27" s="312"/>
      <c r="DM27" s="312"/>
      <c r="DN27" s="312"/>
      <c r="DO27" s="312"/>
      <c r="DP27" s="312"/>
      <c r="DQ27" s="313"/>
      <c r="DR27" s="314"/>
      <c r="DT27" s="311"/>
      <c r="DU27" s="312"/>
      <c r="DV27" s="312"/>
      <c r="DW27" s="312"/>
      <c r="DX27" s="312"/>
      <c r="DY27" s="312"/>
      <c r="DZ27" s="312"/>
      <c r="EA27" s="312"/>
      <c r="EB27" s="312"/>
      <c r="EC27" s="313"/>
      <c r="ED27" s="314"/>
    </row>
    <row r="28" spans="1:134" ht="15" customHeight="1" x14ac:dyDescent="0.25">
      <c r="A28" s="1470" t="s">
        <v>210</v>
      </c>
      <c r="B28" s="285" t="s">
        <v>83</v>
      </c>
      <c r="C28" s="268" t="s">
        <v>138</v>
      </c>
      <c r="D28" s="271">
        <f>'7b-TtlAwrds_RawData'!D13</f>
        <v>0</v>
      </c>
      <c r="E28" s="269">
        <f>'7b-TtlAwrds_RawData'!E13</f>
        <v>0</v>
      </c>
      <c r="F28" s="269">
        <f>'7b-TtlAwrds_RawData'!F13</f>
        <v>0</v>
      </c>
      <c r="G28" s="269">
        <f>'7b-TtlAwrds_RawData'!G13</f>
        <v>0</v>
      </c>
      <c r="H28" s="269">
        <f>'7b-TtlAwrds_RawData'!H13</f>
        <v>2739</v>
      </c>
      <c r="I28" s="269">
        <f>'7b-TtlAwrds_RawData'!I13</f>
        <v>757</v>
      </c>
      <c r="J28" s="269">
        <f>'7b-TtlAwrds_RawData'!J13</f>
        <v>101</v>
      </c>
      <c r="K28" s="269">
        <f>'7b-TtlAwrds_RawData'!K13</f>
        <v>105</v>
      </c>
      <c r="L28" s="269">
        <f>'7b-TtlAwrds_RawData'!L13</f>
        <v>19</v>
      </c>
      <c r="M28" s="270">
        <f>'7b-TtlAwrds_RawData'!M13</f>
        <v>20</v>
      </c>
      <c r="N28" s="275"/>
      <c r="O28" s="269"/>
      <c r="P28" s="271">
        <f>'7b-TtlAwrds_RawData'!P13</f>
        <v>0</v>
      </c>
      <c r="Q28" s="269">
        <f>'7b-TtlAwrds_RawData'!Q13</f>
        <v>1</v>
      </c>
      <c r="R28" s="269">
        <f>'7b-TtlAwrds_RawData'!R13</f>
        <v>0</v>
      </c>
      <c r="S28" s="269">
        <f>'7b-TtlAwrds_RawData'!S13</f>
        <v>0</v>
      </c>
      <c r="T28" s="269">
        <f>'7b-TtlAwrds_RawData'!T13</f>
        <v>2745</v>
      </c>
      <c r="U28" s="269">
        <f>'7b-TtlAwrds_RawData'!U13</f>
        <v>609</v>
      </c>
      <c r="V28" s="269">
        <f>'7b-TtlAwrds_RawData'!V13</f>
        <v>93</v>
      </c>
      <c r="W28" s="269">
        <f>'7b-TtlAwrds_RawData'!W13</f>
        <v>98</v>
      </c>
      <c r="X28" s="269">
        <f>'7b-TtlAwrds_RawData'!X13</f>
        <v>26</v>
      </c>
      <c r="Y28" s="270">
        <f>'7b-TtlAwrds_RawData'!Y13</f>
        <v>15</v>
      </c>
      <c r="Z28" s="275"/>
      <c r="AA28" s="269"/>
      <c r="AB28" s="271">
        <f>'7b-TtlAwrds_RawData'!AB13</f>
        <v>0</v>
      </c>
      <c r="AC28" s="269">
        <f>'7b-TtlAwrds_RawData'!AC13</f>
        <v>0</v>
      </c>
      <c r="AD28" s="269">
        <f>'7b-TtlAwrds_RawData'!AD13</f>
        <v>0</v>
      </c>
      <c r="AE28" s="269">
        <f>'7b-TtlAwrds_RawData'!AE13</f>
        <v>0</v>
      </c>
      <c r="AF28" s="269">
        <f>'7b-TtlAwrds_RawData'!AF13</f>
        <v>2876</v>
      </c>
      <c r="AG28" s="269">
        <f>'7b-TtlAwrds_RawData'!AG13</f>
        <v>626</v>
      </c>
      <c r="AH28" s="269">
        <f>'7b-TtlAwrds_RawData'!AH13</f>
        <v>85</v>
      </c>
      <c r="AI28" s="269">
        <f>'7b-TtlAwrds_RawData'!AI13</f>
        <v>107</v>
      </c>
      <c r="AJ28" s="269">
        <f>'7b-TtlAwrds_RawData'!AJ13</f>
        <v>39</v>
      </c>
      <c r="AK28" s="270">
        <f>'7b-TtlAwrds_RawData'!AK13</f>
        <v>22</v>
      </c>
      <c r="AL28" s="275"/>
      <c r="AM28" s="269"/>
      <c r="AN28" s="271">
        <f>'7b-TtlAwrds_RawData'!AN13</f>
        <v>0</v>
      </c>
      <c r="AO28" s="269">
        <f>'7b-TtlAwrds_RawData'!AO13</f>
        <v>4</v>
      </c>
      <c r="AP28" s="269">
        <f>'7b-TtlAwrds_RawData'!AP13</f>
        <v>0</v>
      </c>
      <c r="AQ28" s="269">
        <f>'7b-TtlAwrds_RawData'!AQ13</f>
        <v>0</v>
      </c>
      <c r="AR28" s="269">
        <f>'7b-TtlAwrds_RawData'!AR13</f>
        <v>2853</v>
      </c>
      <c r="AS28" s="269">
        <f>'7b-TtlAwrds_RawData'!AS13</f>
        <v>600</v>
      </c>
      <c r="AT28" s="269">
        <f>'7b-TtlAwrds_RawData'!AT13</f>
        <v>93</v>
      </c>
      <c r="AU28" s="269">
        <f>'7b-TtlAwrds_RawData'!AU13</f>
        <v>111</v>
      </c>
      <c r="AV28" s="269">
        <f>'7b-TtlAwrds_RawData'!AV13</f>
        <v>25</v>
      </c>
      <c r="AW28" s="270">
        <f>'7b-TtlAwrds_RawData'!AW13</f>
        <v>18</v>
      </c>
      <c r="AX28" s="275"/>
      <c r="AY28" s="269"/>
      <c r="AZ28" s="271">
        <f>'7b-TtlAwrds_RawData'!AZ13</f>
        <v>0</v>
      </c>
      <c r="BA28" s="269">
        <f>'7b-TtlAwrds_RawData'!BA13</f>
        <v>1</v>
      </c>
      <c r="BB28" s="269">
        <f>'7b-TtlAwrds_RawData'!BB13</f>
        <v>0</v>
      </c>
      <c r="BC28" s="269">
        <f>'7b-TtlAwrds_RawData'!BC13</f>
        <v>0</v>
      </c>
      <c r="BD28" s="269">
        <f>'7b-TtlAwrds_RawData'!BD13</f>
        <v>2580</v>
      </c>
      <c r="BE28" s="269">
        <f>'7b-TtlAwrds_RawData'!BE13</f>
        <v>566</v>
      </c>
      <c r="BF28" s="269">
        <f>'7b-TtlAwrds_RawData'!BF13</f>
        <v>107</v>
      </c>
      <c r="BG28" s="269">
        <f>'7b-TtlAwrds_RawData'!BG13</f>
        <v>117</v>
      </c>
      <c r="BH28" s="269">
        <f>'7b-TtlAwrds_RawData'!BH13</f>
        <v>21</v>
      </c>
      <c r="BI28" s="270">
        <f>'7b-TtlAwrds_RawData'!BI13</f>
        <v>24</v>
      </c>
      <c r="BJ28" s="275"/>
      <c r="BK28" s="269"/>
      <c r="BL28" s="272">
        <f>'7b-TtlAwrds_RawData'!BL13</f>
        <v>0</v>
      </c>
      <c r="BM28" s="273">
        <f>'7b-TtlAwrds_RawData'!BM13</f>
        <v>10</v>
      </c>
      <c r="BN28" s="273">
        <f>'7b-TtlAwrds_RawData'!BN13</f>
        <v>0</v>
      </c>
      <c r="BO28" s="273">
        <f>'7b-TtlAwrds_RawData'!BO13</f>
        <v>0</v>
      </c>
      <c r="BP28" s="273">
        <f>'7b-TtlAwrds_RawData'!BP13</f>
        <v>2477</v>
      </c>
      <c r="BQ28" s="273">
        <f>'7b-TtlAwrds_RawData'!BQ13</f>
        <v>554</v>
      </c>
      <c r="BR28" s="273">
        <f>'7b-TtlAwrds_RawData'!BR13</f>
        <v>100</v>
      </c>
      <c r="BS28" s="273">
        <f>'7b-TtlAwrds_RawData'!BS13</f>
        <v>120</v>
      </c>
      <c r="BT28" s="273">
        <f>'7b-TtlAwrds_RawData'!BT13</f>
        <v>27</v>
      </c>
      <c r="BU28" s="274">
        <f>'7b-TtlAwrds_RawData'!BU13</f>
        <v>24</v>
      </c>
      <c r="BV28" s="275"/>
      <c r="BX28" s="272">
        <f>'7b-TtlAwrds_RawData'!BX13</f>
        <v>0</v>
      </c>
      <c r="BY28" s="273">
        <f>'7b-TtlAwrds_RawData'!BY13</f>
        <v>2</v>
      </c>
      <c r="BZ28" s="273">
        <f>'7b-TtlAwrds_RawData'!BZ13</f>
        <v>0</v>
      </c>
      <c r="CA28" s="273">
        <f>'7b-TtlAwrds_RawData'!CA13</f>
        <v>0</v>
      </c>
      <c r="CB28" s="273">
        <f>'7b-TtlAwrds_RawData'!CB13</f>
        <v>2588</v>
      </c>
      <c r="CC28" s="273">
        <f>'7b-TtlAwrds_RawData'!CC13</f>
        <v>545</v>
      </c>
      <c r="CD28" s="273">
        <f>'7b-TtlAwrds_RawData'!CD13</f>
        <v>73</v>
      </c>
      <c r="CE28" s="273">
        <f>'7b-TtlAwrds_RawData'!CE13</f>
        <v>105</v>
      </c>
      <c r="CF28" s="273">
        <f>'7b-TtlAwrds_RawData'!CF13</f>
        <v>17</v>
      </c>
      <c r="CG28" s="274">
        <f>'7b-TtlAwrds_RawData'!CG13</f>
        <v>8</v>
      </c>
      <c r="CH28" s="275"/>
      <c r="CJ28" s="272">
        <f>'7b-TtlAwrds_RawData'!CJ13</f>
        <v>0</v>
      </c>
      <c r="CK28" s="273">
        <f>'7b-TtlAwrds_RawData'!CK13</f>
        <v>9</v>
      </c>
      <c r="CL28" s="273">
        <f>'7b-TtlAwrds_RawData'!CL13</f>
        <v>0</v>
      </c>
      <c r="CM28" s="273">
        <f>'7b-TtlAwrds_RawData'!CM13</f>
        <v>0</v>
      </c>
      <c r="CN28" s="273">
        <f>'7b-TtlAwrds_RawData'!CN13</f>
        <v>2136</v>
      </c>
      <c r="CO28" s="273">
        <f>'7b-TtlAwrds_RawData'!CO13</f>
        <v>599</v>
      </c>
      <c r="CP28" s="273">
        <f>'7b-TtlAwrds_RawData'!CP13</f>
        <v>91</v>
      </c>
      <c r="CQ28" s="273">
        <f>'7b-TtlAwrds_RawData'!CQ13</f>
        <v>78</v>
      </c>
      <c r="CR28" s="273">
        <f>'7b-TtlAwrds_RawData'!CR13</f>
        <v>25</v>
      </c>
      <c r="CS28" s="274">
        <f>'7b-TtlAwrds_RawData'!CS13</f>
        <v>13</v>
      </c>
      <c r="CT28" s="275"/>
      <c r="CV28" s="272">
        <f>'7b-TtlAwrds_RawData'!CV13</f>
        <v>1</v>
      </c>
      <c r="CW28" s="273">
        <f>'7b-TtlAwrds_RawData'!CW13</f>
        <v>0</v>
      </c>
      <c r="CX28" s="273">
        <f>'7b-TtlAwrds_RawData'!CX13</f>
        <v>0</v>
      </c>
      <c r="CY28" s="273">
        <f>'7b-TtlAwrds_RawData'!CY13</f>
        <v>0</v>
      </c>
      <c r="CZ28" s="273">
        <f>'7b-TtlAwrds_RawData'!CZ13</f>
        <v>1915</v>
      </c>
      <c r="DA28" s="273">
        <f>'7b-TtlAwrds_RawData'!DA13</f>
        <v>717</v>
      </c>
      <c r="DB28" s="273">
        <f>'7b-TtlAwrds_RawData'!DB13</f>
        <v>90</v>
      </c>
      <c r="DC28" s="273">
        <f>'7b-TtlAwrds_RawData'!DC13</f>
        <v>100</v>
      </c>
      <c r="DD28" s="273">
        <f>'7b-TtlAwrds_RawData'!DD13</f>
        <v>35</v>
      </c>
      <c r="DE28" s="274">
        <f>'7b-TtlAwrds_RawData'!DE13</f>
        <v>10</v>
      </c>
      <c r="DF28" s="275"/>
      <c r="DH28" s="272">
        <f>'7b-TtlAwrds_RawData'!DH13</f>
        <v>0</v>
      </c>
      <c r="DI28" s="273">
        <f>'7b-TtlAwrds_RawData'!DI13</f>
        <v>1</v>
      </c>
      <c r="DJ28" s="273">
        <f>'7b-TtlAwrds_RawData'!DJ13</f>
        <v>0</v>
      </c>
      <c r="DK28" s="273">
        <f>'7b-TtlAwrds_RawData'!DK13</f>
        <v>0</v>
      </c>
      <c r="DL28" s="273">
        <f>'7b-TtlAwrds_RawData'!DL13</f>
        <v>2099</v>
      </c>
      <c r="DM28" s="273">
        <f>'7b-TtlAwrds_RawData'!DM13</f>
        <v>566</v>
      </c>
      <c r="DN28" s="273">
        <f>'7b-TtlAwrds_RawData'!DN13</f>
        <v>91</v>
      </c>
      <c r="DO28" s="273">
        <f>'7b-TtlAwrds_RawData'!DO13</f>
        <v>108</v>
      </c>
      <c r="DP28" s="273">
        <f>'7b-TtlAwrds_RawData'!DP13</f>
        <v>51</v>
      </c>
      <c r="DQ28" s="274">
        <f>'7b-TtlAwrds_RawData'!DQ13</f>
        <v>15</v>
      </c>
      <c r="DR28" s="275"/>
      <c r="DT28" s="272">
        <f>'7b-TtlAwrds_RawData'!DT13</f>
        <v>0</v>
      </c>
      <c r="DU28" s="273">
        <f>'7b-TtlAwrds_RawData'!DU13</f>
        <v>0</v>
      </c>
      <c r="DV28" s="273">
        <f>'7b-TtlAwrds_RawData'!DV13</f>
        <v>0</v>
      </c>
      <c r="DW28" s="273">
        <f>'7b-TtlAwrds_RawData'!DW13</f>
        <v>0</v>
      </c>
      <c r="DX28" s="273">
        <f>'7b-TtlAwrds_RawData'!DX13</f>
        <v>2212</v>
      </c>
      <c r="DY28" s="273">
        <f>'7b-TtlAwrds_RawData'!DY13</f>
        <v>555</v>
      </c>
      <c r="DZ28" s="273">
        <f>'7b-TtlAwrds_RawData'!DZ13</f>
        <v>76</v>
      </c>
      <c r="EA28" s="273">
        <f>'7b-TtlAwrds_RawData'!EA13</f>
        <v>102</v>
      </c>
      <c r="EB28" s="273">
        <f>'7b-TtlAwrds_RawData'!EB13</f>
        <v>55</v>
      </c>
      <c r="EC28" s="274">
        <f>'7b-TtlAwrds_RawData'!EC13</f>
        <v>23</v>
      </c>
      <c r="ED28" s="275"/>
    </row>
    <row r="29" spans="1:134" x14ac:dyDescent="0.25">
      <c r="A29" s="1471"/>
      <c r="B29" t="s">
        <v>83</v>
      </c>
      <c r="C29" s="276" t="s">
        <v>139</v>
      </c>
      <c r="D29" s="279">
        <f>'7b-TtlAwrds_RawData'!D14</f>
        <v>0</v>
      </c>
      <c r="E29" s="277">
        <f>'7b-TtlAwrds_RawData'!E14</f>
        <v>0</v>
      </c>
      <c r="F29" s="277">
        <f>'7b-TtlAwrds_RawData'!F14</f>
        <v>0</v>
      </c>
      <c r="G29" s="277">
        <f>'7b-TtlAwrds_RawData'!G14</f>
        <v>0</v>
      </c>
      <c r="H29" s="277">
        <f>'7b-TtlAwrds_RawData'!H14</f>
        <v>528</v>
      </c>
      <c r="I29" s="277">
        <f>'7b-TtlAwrds_RawData'!I14</f>
        <v>331</v>
      </c>
      <c r="J29" s="277">
        <f>'7b-TtlAwrds_RawData'!J14</f>
        <v>41</v>
      </c>
      <c r="K29" s="277">
        <f>'7b-TtlAwrds_RawData'!K14</f>
        <v>121</v>
      </c>
      <c r="L29" s="277">
        <f>'7b-TtlAwrds_RawData'!L14</f>
        <v>6</v>
      </c>
      <c r="M29" s="278">
        <f>'7b-TtlAwrds_RawData'!M14</f>
        <v>2</v>
      </c>
      <c r="N29" s="283"/>
      <c r="O29" s="277"/>
      <c r="P29" s="279">
        <f>'7b-TtlAwrds_RawData'!P14</f>
        <v>0</v>
      </c>
      <c r="Q29" s="277">
        <f>'7b-TtlAwrds_RawData'!Q14</f>
        <v>0</v>
      </c>
      <c r="R29" s="277">
        <f>'7b-TtlAwrds_RawData'!R14</f>
        <v>0</v>
      </c>
      <c r="S29" s="277">
        <f>'7b-TtlAwrds_RawData'!S14</f>
        <v>0</v>
      </c>
      <c r="T29" s="277">
        <f>'7b-TtlAwrds_RawData'!T14</f>
        <v>658</v>
      </c>
      <c r="U29" s="277">
        <f>'7b-TtlAwrds_RawData'!U14</f>
        <v>391</v>
      </c>
      <c r="V29" s="277">
        <f>'7b-TtlAwrds_RawData'!V14</f>
        <v>52</v>
      </c>
      <c r="W29" s="277">
        <f>'7b-TtlAwrds_RawData'!W14</f>
        <v>121</v>
      </c>
      <c r="X29" s="277">
        <f>'7b-TtlAwrds_RawData'!X14</f>
        <v>10</v>
      </c>
      <c r="Y29" s="278">
        <f>'7b-TtlAwrds_RawData'!Y14</f>
        <v>10</v>
      </c>
      <c r="Z29" s="283"/>
      <c r="AA29" s="277"/>
      <c r="AB29" s="279">
        <f>'7b-TtlAwrds_RawData'!AB14</f>
        <v>0</v>
      </c>
      <c r="AC29" s="277">
        <f>'7b-TtlAwrds_RawData'!AC14</f>
        <v>0</v>
      </c>
      <c r="AD29" s="277">
        <f>'7b-TtlAwrds_RawData'!AD14</f>
        <v>0</v>
      </c>
      <c r="AE29" s="277">
        <f>'7b-TtlAwrds_RawData'!AE14</f>
        <v>0</v>
      </c>
      <c r="AF29" s="277">
        <f>'7b-TtlAwrds_RawData'!AF14</f>
        <v>681</v>
      </c>
      <c r="AG29" s="277">
        <f>'7b-TtlAwrds_RawData'!AG14</f>
        <v>396</v>
      </c>
      <c r="AH29" s="277">
        <f>'7b-TtlAwrds_RawData'!AH14</f>
        <v>42</v>
      </c>
      <c r="AI29" s="277">
        <f>'7b-TtlAwrds_RawData'!AI14</f>
        <v>139</v>
      </c>
      <c r="AJ29" s="277">
        <f>'7b-TtlAwrds_RawData'!AJ14</f>
        <v>4</v>
      </c>
      <c r="AK29" s="278">
        <f>'7b-TtlAwrds_RawData'!AK14</f>
        <v>2</v>
      </c>
      <c r="AL29" s="283"/>
      <c r="AM29" s="277"/>
      <c r="AN29" s="279">
        <f>'7b-TtlAwrds_RawData'!AN14</f>
        <v>0</v>
      </c>
      <c r="AO29" s="277">
        <f>'7b-TtlAwrds_RawData'!AO14</f>
        <v>0</v>
      </c>
      <c r="AP29" s="277">
        <f>'7b-TtlAwrds_RawData'!AP14</f>
        <v>0</v>
      </c>
      <c r="AQ29" s="277">
        <f>'7b-TtlAwrds_RawData'!AQ14</f>
        <v>0</v>
      </c>
      <c r="AR29" s="277">
        <f>'7b-TtlAwrds_RawData'!AR14</f>
        <v>790</v>
      </c>
      <c r="AS29" s="277">
        <f>'7b-TtlAwrds_RawData'!AS14</f>
        <v>337</v>
      </c>
      <c r="AT29" s="277">
        <f>'7b-TtlAwrds_RawData'!AT14</f>
        <v>36</v>
      </c>
      <c r="AU29" s="277">
        <f>'7b-TtlAwrds_RawData'!AU14</f>
        <v>118</v>
      </c>
      <c r="AV29" s="277">
        <f>'7b-TtlAwrds_RawData'!AV14</f>
        <v>5</v>
      </c>
      <c r="AW29" s="278">
        <f>'7b-TtlAwrds_RawData'!AW14</f>
        <v>1</v>
      </c>
      <c r="AX29" s="283"/>
      <c r="AY29" s="277"/>
      <c r="AZ29" s="279">
        <f>'7b-TtlAwrds_RawData'!AZ14</f>
        <v>0</v>
      </c>
      <c r="BA29" s="277">
        <f>'7b-TtlAwrds_RawData'!BA14</f>
        <v>0</v>
      </c>
      <c r="BB29" s="277">
        <f>'7b-TtlAwrds_RawData'!BB14</f>
        <v>0</v>
      </c>
      <c r="BC29" s="277">
        <f>'7b-TtlAwrds_RawData'!BC14</f>
        <v>0</v>
      </c>
      <c r="BD29" s="277">
        <f>'7b-TtlAwrds_RawData'!BD14</f>
        <v>915</v>
      </c>
      <c r="BE29" s="277">
        <f>'7b-TtlAwrds_RawData'!BE14</f>
        <v>382</v>
      </c>
      <c r="BF29" s="277">
        <f>'7b-TtlAwrds_RawData'!BF14</f>
        <v>45</v>
      </c>
      <c r="BG29" s="277">
        <f>'7b-TtlAwrds_RawData'!BG14</f>
        <v>110</v>
      </c>
      <c r="BH29" s="277">
        <f>'7b-TtlAwrds_RawData'!BH14</f>
        <v>2</v>
      </c>
      <c r="BI29" s="278">
        <f>'7b-TtlAwrds_RawData'!BI14</f>
        <v>4</v>
      </c>
      <c r="BJ29" s="283"/>
      <c r="BK29" s="277"/>
      <c r="BL29" s="280">
        <f>'7b-TtlAwrds_RawData'!BL14</f>
        <v>0</v>
      </c>
      <c r="BM29" s="281">
        <f>'7b-TtlAwrds_RawData'!BM14</f>
        <v>0</v>
      </c>
      <c r="BN29" s="281">
        <f>'7b-TtlAwrds_RawData'!BN14</f>
        <v>0</v>
      </c>
      <c r="BO29" s="281">
        <f>'7b-TtlAwrds_RawData'!BO14</f>
        <v>0</v>
      </c>
      <c r="BP29" s="281">
        <f>'7b-TtlAwrds_RawData'!BP14</f>
        <v>869</v>
      </c>
      <c r="BQ29" s="281">
        <f>'7b-TtlAwrds_RawData'!BQ14</f>
        <v>357</v>
      </c>
      <c r="BR29" s="281">
        <f>'7b-TtlAwrds_RawData'!BR14</f>
        <v>33</v>
      </c>
      <c r="BS29" s="281">
        <f>'7b-TtlAwrds_RawData'!BS14</f>
        <v>103</v>
      </c>
      <c r="BT29" s="281">
        <f>'7b-TtlAwrds_RawData'!BT14</f>
        <v>5</v>
      </c>
      <c r="BU29" s="282">
        <f>'7b-TtlAwrds_RawData'!BU14</f>
        <v>6</v>
      </c>
      <c r="BV29" s="283"/>
      <c r="BX29" s="280">
        <f>'7b-TtlAwrds_RawData'!BX14</f>
        <v>0</v>
      </c>
      <c r="BY29" s="281">
        <f>'7b-TtlAwrds_RawData'!BY14</f>
        <v>0</v>
      </c>
      <c r="BZ29" s="281">
        <f>'7b-TtlAwrds_RawData'!BZ14</f>
        <v>0</v>
      </c>
      <c r="CA29" s="281">
        <f>'7b-TtlAwrds_RawData'!CA14</f>
        <v>0</v>
      </c>
      <c r="CB29" s="281">
        <f>'7b-TtlAwrds_RawData'!CB14</f>
        <v>968</v>
      </c>
      <c r="CC29" s="281">
        <f>'7b-TtlAwrds_RawData'!CC14</f>
        <v>349</v>
      </c>
      <c r="CD29" s="281">
        <f>'7b-TtlAwrds_RawData'!CD14</f>
        <v>40</v>
      </c>
      <c r="CE29" s="281">
        <f>'7b-TtlAwrds_RawData'!CE14</f>
        <v>81</v>
      </c>
      <c r="CF29" s="281">
        <f>'7b-TtlAwrds_RawData'!CF14</f>
        <v>10</v>
      </c>
      <c r="CG29" s="282">
        <f>'7b-TtlAwrds_RawData'!CG14</f>
        <v>7</v>
      </c>
      <c r="CH29" s="283"/>
      <c r="CJ29" s="280">
        <f>'7b-TtlAwrds_RawData'!CJ14</f>
        <v>0</v>
      </c>
      <c r="CK29" s="281">
        <f>'7b-TtlAwrds_RawData'!CK14</f>
        <v>0</v>
      </c>
      <c r="CL29" s="281">
        <f>'7b-TtlAwrds_RawData'!CL14</f>
        <v>0</v>
      </c>
      <c r="CM29" s="281">
        <f>'7b-TtlAwrds_RawData'!CM14</f>
        <v>0</v>
      </c>
      <c r="CN29" s="281">
        <f>'7b-TtlAwrds_RawData'!CN14</f>
        <v>856</v>
      </c>
      <c r="CO29" s="281">
        <f>'7b-TtlAwrds_RawData'!CO14</f>
        <v>345</v>
      </c>
      <c r="CP29" s="281">
        <f>'7b-TtlAwrds_RawData'!CP14</f>
        <v>29</v>
      </c>
      <c r="CQ29" s="281">
        <f>'7b-TtlAwrds_RawData'!CQ14</f>
        <v>134</v>
      </c>
      <c r="CR29" s="281">
        <f>'7b-TtlAwrds_RawData'!CR14</f>
        <v>11</v>
      </c>
      <c r="CS29" s="282">
        <f>'7b-TtlAwrds_RawData'!CS14</f>
        <v>7</v>
      </c>
      <c r="CT29" s="283"/>
      <c r="CV29" s="280">
        <f>'7b-TtlAwrds_RawData'!CV14</f>
        <v>0</v>
      </c>
      <c r="CW29" s="281">
        <f>'7b-TtlAwrds_RawData'!CW14</f>
        <v>0</v>
      </c>
      <c r="CX29" s="281">
        <f>'7b-TtlAwrds_RawData'!CX14</f>
        <v>0</v>
      </c>
      <c r="CY29" s="281">
        <f>'7b-TtlAwrds_RawData'!CY14</f>
        <v>0</v>
      </c>
      <c r="CZ29" s="281">
        <f>'7b-TtlAwrds_RawData'!CZ14</f>
        <v>839</v>
      </c>
      <c r="DA29" s="281">
        <f>'7b-TtlAwrds_RawData'!DA14</f>
        <v>409</v>
      </c>
      <c r="DB29" s="281">
        <f>'7b-TtlAwrds_RawData'!DB14</f>
        <v>26</v>
      </c>
      <c r="DC29" s="281">
        <f>'7b-TtlAwrds_RawData'!DC14</f>
        <v>104</v>
      </c>
      <c r="DD29" s="281">
        <f>'7b-TtlAwrds_RawData'!DD14</f>
        <v>6</v>
      </c>
      <c r="DE29" s="282">
        <f>'7b-TtlAwrds_RawData'!DE14</f>
        <v>6</v>
      </c>
      <c r="DF29" s="283"/>
      <c r="DH29" s="280">
        <f>'7b-TtlAwrds_RawData'!DH14</f>
        <v>0</v>
      </c>
      <c r="DI29" s="281">
        <f>'7b-TtlAwrds_RawData'!DI14</f>
        <v>0</v>
      </c>
      <c r="DJ29" s="281">
        <f>'7b-TtlAwrds_RawData'!DJ14</f>
        <v>0</v>
      </c>
      <c r="DK29" s="281">
        <f>'7b-TtlAwrds_RawData'!DK14</f>
        <v>0</v>
      </c>
      <c r="DL29" s="281">
        <f>'7b-TtlAwrds_RawData'!DL14</f>
        <v>824</v>
      </c>
      <c r="DM29" s="281">
        <f>'7b-TtlAwrds_RawData'!DM14</f>
        <v>404</v>
      </c>
      <c r="DN29" s="281">
        <f>'7b-TtlAwrds_RawData'!DN14</f>
        <v>30</v>
      </c>
      <c r="DO29" s="281">
        <f>'7b-TtlAwrds_RawData'!DO14</f>
        <v>91</v>
      </c>
      <c r="DP29" s="281">
        <f>'7b-TtlAwrds_RawData'!DP14</f>
        <v>3</v>
      </c>
      <c r="DQ29" s="282">
        <f>'7b-TtlAwrds_RawData'!DQ14</f>
        <v>4</v>
      </c>
      <c r="DR29" s="283"/>
      <c r="DT29" s="280">
        <f>'7b-TtlAwrds_RawData'!DT14</f>
        <v>0</v>
      </c>
      <c r="DU29" s="281">
        <f>'7b-TtlAwrds_RawData'!DU14</f>
        <v>0</v>
      </c>
      <c r="DV29" s="281">
        <f>'7b-TtlAwrds_RawData'!DV14</f>
        <v>0</v>
      </c>
      <c r="DW29" s="281">
        <f>'7b-TtlAwrds_RawData'!DW14</f>
        <v>0</v>
      </c>
      <c r="DX29" s="281">
        <f>'7b-TtlAwrds_RawData'!DX14</f>
        <v>817</v>
      </c>
      <c r="DY29" s="281">
        <f>'7b-TtlAwrds_RawData'!DY14</f>
        <v>321</v>
      </c>
      <c r="DZ29" s="281">
        <f>'7b-TtlAwrds_RawData'!DZ14</f>
        <v>41</v>
      </c>
      <c r="EA29" s="281">
        <f>'7b-TtlAwrds_RawData'!EA14</f>
        <v>73</v>
      </c>
      <c r="EB29" s="281">
        <f>'7b-TtlAwrds_RawData'!EB14</f>
        <v>13</v>
      </c>
      <c r="EC29" s="282">
        <f>'7b-TtlAwrds_RawData'!EC14</f>
        <v>3</v>
      </c>
      <c r="ED29" s="283"/>
    </row>
    <row r="30" spans="1:134" ht="15.75" thickBot="1" x14ac:dyDescent="0.3">
      <c r="A30" s="1471"/>
      <c r="B30" t="s">
        <v>83</v>
      </c>
      <c r="C30" s="276" t="s">
        <v>140</v>
      </c>
      <c r="D30" s="279">
        <f>'7b-TtlAwrds_RawData'!D15</f>
        <v>0</v>
      </c>
      <c r="E30" s="277">
        <f>'7b-TtlAwrds_RawData'!E15</f>
        <v>0</v>
      </c>
      <c r="F30" s="277">
        <f>'7b-TtlAwrds_RawData'!F15</f>
        <v>0</v>
      </c>
      <c r="G30" s="277">
        <f>'7b-TtlAwrds_RawData'!G15</f>
        <v>0</v>
      </c>
      <c r="H30" s="277">
        <f>'7b-TtlAwrds_RawData'!H15</f>
        <v>302</v>
      </c>
      <c r="I30" s="277">
        <f>'7b-TtlAwrds_RawData'!I15</f>
        <v>149</v>
      </c>
      <c r="J30" s="277">
        <f>'7b-TtlAwrds_RawData'!J15</f>
        <v>80</v>
      </c>
      <c r="K30" s="277">
        <f>'7b-TtlAwrds_RawData'!K15</f>
        <v>0</v>
      </c>
      <c r="L30" s="277">
        <f>'7b-TtlAwrds_RawData'!L15</f>
        <v>0</v>
      </c>
      <c r="M30" s="278">
        <f>'7b-TtlAwrds_RawData'!M15</f>
        <v>0</v>
      </c>
      <c r="N30" s="283" t="s">
        <v>297</v>
      </c>
      <c r="O30" s="277"/>
      <c r="P30" s="279">
        <f>'7b-TtlAwrds_RawData'!P15</f>
        <v>0</v>
      </c>
      <c r="Q30" s="277">
        <f>'7b-TtlAwrds_RawData'!Q15</f>
        <v>7</v>
      </c>
      <c r="R30" s="277">
        <f>'7b-TtlAwrds_RawData'!R15</f>
        <v>0</v>
      </c>
      <c r="S30" s="277">
        <f>'7b-TtlAwrds_RawData'!S15</f>
        <v>0</v>
      </c>
      <c r="T30" s="277">
        <f>'7b-TtlAwrds_RawData'!T15</f>
        <v>334</v>
      </c>
      <c r="U30" s="277">
        <f>'7b-TtlAwrds_RawData'!U15</f>
        <v>152</v>
      </c>
      <c r="V30" s="277">
        <f>'7b-TtlAwrds_RawData'!V15</f>
        <v>55</v>
      </c>
      <c r="W30" s="277">
        <f>'7b-TtlAwrds_RawData'!W15</f>
        <v>0</v>
      </c>
      <c r="X30" s="277">
        <f>'7b-TtlAwrds_RawData'!X15</f>
        <v>0</v>
      </c>
      <c r="Y30" s="278">
        <f>'7b-TtlAwrds_RawData'!Y15</f>
        <v>0</v>
      </c>
      <c r="Z30" s="283" t="s">
        <v>297</v>
      </c>
      <c r="AA30" s="277"/>
      <c r="AB30" s="279">
        <f>'7b-TtlAwrds_RawData'!AB15</f>
        <v>0</v>
      </c>
      <c r="AC30" s="277">
        <f>'7b-TtlAwrds_RawData'!AC15</f>
        <v>0</v>
      </c>
      <c r="AD30" s="277">
        <f>'7b-TtlAwrds_RawData'!AD15</f>
        <v>0</v>
      </c>
      <c r="AE30" s="277">
        <f>'7b-TtlAwrds_RawData'!AE15</f>
        <v>0</v>
      </c>
      <c r="AF30" s="277">
        <f>'7b-TtlAwrds_RawData'!AF15</f>
        <v>344</v>
      </c>
      <c r="AG30" s="277">
        <f>'7b-TtlAwrds_RawData'!AG15</f>
        <v>186</v>
      </c>
      <c r="AH30" s="277">
        <f>'7b-TtlAwrds_RawData'!AH15</f>
        <v>68</v>
      </c>
      <c r="AI30" s="277">
        <f>'7b-TtlAwrds_RawData'!AI15</f>
        <v>0</v>
      </c>
      <c r="AJ30" s="277">
        <f>'7b-TtlAwrds_RawData'!AJ15</f>
        <v>0</v>
      </c>
      <c r="AK30" s="278">
        <f>'7b-TtlAwrds_RawData'!AK15</f>
        <v>0</v>
      </c>
      <c r="AL30" s="283" t="s">
        <v>297</v>
      </c>
      <c r="AM30" s="277"/>
      <c r="AN30" s="279">
        <f>'7b-TtlAwrds_RawData'!AN15</f>
        <v>0</v>
      </c>
      <c r="AO30" s="277">
        <f>'7b-TtlAwrds_RawData'!AO15</f>
        <v>4</v>
      </c>
      <c r="AP30" s="277">
        <f>'7b-TtlAwrds_RawData'!AP15</f>
        <v>0</v>
      </c>
      <c r="AQ30" s="277">
        <f>'7b-TtlAwrds_RawData'!AQ15</f>
        <v>0</v>
      </c>
      <c r="AR30" s="277">
        <f>'7b-TtlAwrds_RawData'!AR15</f>
        <v>351</v>
      </c>
      <c r="AS30" s="277">
        <f>'7b-TtlAwrds_RawData'!AS15</f>
        <v>212</v>
      </c>
      <c r="AT30" s="277">
        <f>'7b-TtlAwrds_RawData'!AT15</f>
        <v>68</v>
      </c>
      <c r="AU30" s="277">
        <f>'7b-TtlAwrds_RawData'!AU15</f>
        <v>0</v>
      </c>
      <c r="AV30" s="277">
        <f>'7b-TtlAwrds_RawData'!AV15</f>
        <v>0</v>
      </c>
      <c r="AW30" s="278">
        <f>'7b-TtlAwrds_RawData'!AW15</f>
        <v>0</v>
      </c>
      <c r="AX30" s="283" t="s">
        <v>297</v>
      </c>
      <c r="AY30" s="277"/>
      <c r="AZ30" s="279">
        <f>'7b-TtlAwrds_RawData'!AZ15</f>
        <v>0</v>
      </c>
      <c r="BA30" s="277">
        <f>'7b-TtlAwrds_RawData'!BA15</f>
        <v>11</v>
      </c>
      <c r="BB30" s="277">
        <f>'7b-TtlAwrds_RawData'!BB15</f>
        <v>0</v>
      </c>
      <c r="BC30" s="277">
        <f>'7b-TtlAwrds_RawData'!BC15</f>
        <v>0</v>
      </c>
      <c r="BD30" s="277">
        <f>'7b-TtlAwrds_RawData'!BD15</f>
        <v>354</v>
      </c>
      <c r="BE30" s="277">
        <f>'7b-TtlAwrds_RawData'!BE15</f>
        <v>222</v>
      </c>
      <c r="BF30" s="277">
        <f>'7b-TtlAwrds_RawData'!BF15</f>
        <v>68</v>
      </c>
      <c r="BG30" s="277">
        <f>'7b-TtlAwrds_RawData'!BG15</f>
        <v>0</v>
      </c>
      <c r="BH30" s="277">
        <f>'7b-TtlAwrds_RawData'!BH15</f>
        <v>0</v>
      </c>
      <c r="BI30" s="278">
        <f>'7b-TtlAwrds_RawData'!BI15</f>
        <v>0</v>
      </c>
      <c r="BJ30" s="283" t="s">
        <v>297</v>
      </c>
      <c r="BK30" s="277"/>
      <c r="BL30" s="280">
        <f>'7b-TtlAwrds_RawData'!BL15</f>
        <v>0</v>
      </c>
      <c r="BM30" s="281">
        <f>'7b-TtlAwrds_RawData'!BM15</f>
        <v>5</v>
      </c>
      <c r="BN30" s="281">
        <f>'7b-TtlAwrds_RawData'!BN15</f>
        <v>0</v>
      </c>
      <c r="BO30" s="281">
        <f>'7b-TtlAwrds_RawData'!BO15</f>
        <v>0</v>
      </c>
      <c r="BP30" s="281">
        <f>'7b-TtlAwrds_RawData'!BP15</f>
        <v>293</v>
      </c>
      <c r="BQ30" s="281">
        <f>'7b-TtlAwrds_RawData'!BQ15</f>
        <v>184</v>
      </c>
      <c r="BR30" s="281">
        <f>'7b-TtlAwrds_RawData'!BR15</f>
        <v>63</v>
      </c>
      <c r="BS30" s="281">
        <f>'7b-TtlAwrds_RawData'!BS15</f>
        <v>0</v>
      </c>
      <c r="BT30" s="281">
        <f>'7b-TtlAwrds_RawData'!BT15</f>
        <v>0</v>
      </c>
      <c r="BU30" s="282">
        <f>'7b-TtlAwrds_RawData'!BU15</f>
        <v>0</v>
      </c>
      <c r="BV30" s="283" t="s">
        <v>297</v>
      </c>
      <c r="BX30" s="280">
        <f>'7b-TtlAwrds_RawData'!BX15</f>
        <v>0</v>
      </c>
      <c r="BY30" s="281">
        <f>'7b-TtlAwrds_RawData'!BY15</f>
        <v>5</v>
      </c>
      <c r="BZ30" s="281">
        <f>'7b-TtlAwrds_RawData'!BZ15</f>
        <v>0</v>
      </c>
      <c r="CA30" s="281">
        <f>'7b-TtlAwrds_RawData'!CA15</f>
        <v>0</v>
      </c>
      <c r="CB30" s="281">
        <f>'7b-TtlAwrds_RawData'!CB15</f>
        <v>313</v>
      </c>
      <c r="CC30" s="281">
        <f>'7b-TtlAwrds_RawData'!CC15</f>
        <v>163</v>
      </c>
      <c r="CD30" s="281">
        <f>'7b-TtlAwrds_RawData'!CD15</f>
        <v>55</v>
      </c>
      <c r="CE30" s="281">
        <f>'7b-TtlAwrds_RawData'!CE15</f>
        <v>0</v>
      </c>
      <c r="CF30" s="281">
        <f>'7b-TtlAwrds_RawData'!CF15</f>
        <v>0</v>
      </c>
      <c r="CG30" s="282">
        <f>'7b-TtlAwrds_RawData'!CG15</f>
        <v>0</v>
      </c>
      <c r="CH30" s="283" t="s">
        <v>297</v>
      </c>
      <c r="CJ30" s="376">
        <f>'7b-TtlAwrds_RawData'!CJ15</f>
        <v>0</v>
      </c>
      <c r="CK30" s="281">
        <f>'7b-TtlAwrds_RawData'!CK15</f>
        <v>2</v>
      </c>
      <c r="CL30" s="281">
        <f>'7b-TtlAwrds_RawData'!CL15</f>
        <v>0</v>
      </c>
      <c r="CM30" s="281">
        <f>'7b-TtlAwrds_RawData'!CM15</f>
        <v>0</v>
      </c>
      <c r="CN30" s="281">
        <f>'7b-TtlAwrds_RawData'!CN15</f>
        <v>280</v>
      </c>
      <c r="CO30" s="281">
        <f>'7b-TtlAwrds_RawData'!CO15</f>
        <v>181</v>
      </c>
      <c r="CP30" s="281">
        <f>'7b-TtlAwrds_RawData'!CP15</f>
        <v>53</v>
      </c>
      <c r="CQ30" s="281">
        <f>'7b-TtlAwrds_RawData'!CQ15</f>
        <v>0</v>
      </c>
      <c r="CR30" s="281">
        <f>'7b-TtlAwrds_RawData'!CR15</f>
        <v>0</v>
      </c>
      <c r="CS30" s="282">
        <f>'7b-TtlAwrds_RawData'!CS15</f>
        <v>0</v>
      </c>
      <c r="CT30" s="283" t="s">
        <v>297</v>
      </c>
      <c r="CV30" s="376">
        <f>'7b-TtlAwrds_RawData'!CV15</f>
        <v>0</v>
      </c>
      <c r="CW30" s="281">
        <f>'7b-TtlAwrds_RawData'!CW15</f>
        <v>1</v>
      </c>
      <c r="CX30" s="281">
        <f>'7b-TtlAwrds_RawData'!CX15</f>
        <v>0</v>
      </c>
      <c r="CY30" s="281">
        <f>'7b-TtlAwrds_RawData'!CY15</f>
        <v>0</v>
      </c>
      <c r="CZ30" s="281">
        <f>'7b-TtlAwrds_RawData'!CZ15</f>
        <v>245</v>
      </c>
      <c r="DA30" s="281">
        <f>'7b-TtlAwrds_RawData'!DA15</f>
        <v>219</v>
      </c>
      <c r="DB30" s="281">
        <f>'7b-TtlAwrds_RawData'!DB15</f>
        <v>67</v>
      </c>
      <c r="DC30" s="281">
        <f>'7b-TtlAwrds_RawData'!DC15</f>
        <v>0</v>
      </c>
      <c r="DD30" s="281">
        <f>'7b-TtlAwrds_RawData'!DD15</f>
        <v>0</v>
      </c>
      <c r="DE30" s="282">
        <f>'7b-TtlAwrds_RawData'!DE15</f>
        <v>0</v>
      </c>
      <c r="DF30" s="283" t="s">
        <v>297</v>
      </c>
      <c r="DH30" s="376">
        <f>'7b-TtlAwrds_RawData'!DH15</f>
        <v>0</v>
      </c>
      <c r="DI30" s="281">
        <f>'7b-TtlAwrds_RawData'!DI15</f>
        <v>2</v>
      </c>
      <c r="DJ30" s="281">
        <f>'7b-TtlAwrds_RawData'!DJ15</f>
        <v>0</v>
      </c>
      <c r="DK30" s="281">
        <f>'7b-TtlAwrds_RawData'!DK15</f>
        <v>0</v>
      </c>
      <c r="DL30" s="281">
        <f>'7b-TtlAwrds_RawData'!DL15</f>
        <v>214</v>
      </c>
      <c r="DM30" s="281">
        <f>'7b-TtlAwrds_RawData'!DM15</f>
        <v>207</v>
      </c>
      <c r="DN30" s="281">
        <f>'7b-TtlAwrds_RawData'!DN15</f>
        <v>60</v>
      </c>
      <c r="DO30" s="281">
        <f>'7b-TtlAwrds_RawData'!DO15</f>
        <v>0</v>
      </c>
      <c r="DP30" s="281">
        <f>'7b-TtlAwrds_RawData'!DP15</f>
        <v>0</v>
      </c>
      <c r="DQ30" s="282">
        <f>'7b-TtlAwrds_RawData'!DQ15</f>
        <v>0</v>
      </c>
      <c r="DR30" s="283" t="s">
        <v>297</v>
      </c>
      <c r="DT30" s="376">
        <f>'7b-TtlAwrds_RawData'!DT15</f>
        <v>0</v>
      </c>
      <c r="DU30" s="281">
        <f>'7b-TtlAwrds_RawData'!DU15</f>
        <v>2</v>
      </c>
      <c r="DV30" s="281">
        <f>'7b-TtlAwrds_RawData'!DV15</f>
        <v>0</v>
      </c>
      <c r="DW30" s="281">
        <f>'7b-TtlAwrds_RawData'!DW15</f>
        <v>0</v>
      </c>
      <c r="DX30" s="281">
        <f>'7b-TtlAwrds_RawData'!DX15</f>
        <v>252</v>
      </c>
      <c r="DY30" s="281">
        <f>'7b-TtlAwrds_RawData'!DY15</f>
        <v>232</v>
      </c>
      <c r="DZ30" s="281">
        <f>'7b-TtlAwrds_RawData'!DZ15</f>
        <v>57</v>
      </c>
      <c r="EA30" s="281">
        <f>'7b-TtlAwrds_RawData'!EA15</f>
        <v>0</v>
      </c>
      <c r="EB30" s="281">
        <f>'7b-TtlAwrds_RawData'!EB15</f>
        <v>0</v>
      </c>
      <c r="EC30" s="282">
        <f>'7b-TtlAwrds_RawData'!EC15</f>
        <v>0</v>
      </c>
      <c r="ED30" s="283" t="s">
        <v>297</v>
      </c>
    </row>
    <row r="31" spans="1:134" x14ac:dyDescent="0.25">
      <c r="A31" s="284"/>
      <c r="B31" s="285"/>
      <c r="C31" s="268"/>
      <c r="D31" s="286">
        <f t="shared" ref="D31:M31" si="44">SUM(D28:D30)</f>
        <v>0</v>
      </c>
      <c r="E31" s="286">
        <f t="shared" si="44"/>
        <v>0</v>
      </c>
      <c r="F31" s="286">
        <f t="shared" si="44"/>
        <v>0</v>
      </c>
      <c r="G31" s="286">
        <f t="shared" si="44"/>
        <v>0</v>
      </c>
      <c r="H31" s="286">
        <f t="shared" si="44"/>
        <v>3569</v>
      </c>
      <c r="I31" s="286">
        <f t="shared" si="44"/>
        <v>1237</v>
      </c>
      <c r="J31" s="286">
        <f t="shared" si="44"/>
        <v>222</v>
      </c>
      <c r="K31" s="286">
        <f t="shared" si="44"/>
        <v>226</v>
      </c>
      <c r="L31" s="286">
        <f t="shared" si="44"/>
        <v>25</v>
      </c>
      <c r="M31" s="287">
        <f t="shared" si="44"/>
        <v>22</v>
      </c>
      <c r="N31" s="283">
        <f>SUM(D31:M31)</f>
        <v>5301</v>
      </c>
      <c r="O31" s="277"/>
      <c r="P31" s="288">
        <f t="shared" ref="P31:Y31" si="45">SUM(P28:P30)</f>
        <v>0</v>
      </c>
      <c r="Q31" s="286">
        <f t="shared" si="45"/>
        <v>8</v>
      </c>
      <c r="R31" s="286">
        <f t="shared" si="45"/>
        <v>0</v>
      </c>
      <c r="S31" s="286">
        <f t="shared" si="45"/>
        <v>0</v>
      </c>
      <c r="T31" s="286">
        <f t="shared" si="45"/>
        <v>3737</v>
      </c>
      <c r="U31" s="286">
        <f t="shared" si="45"/>
        <v>1152</v>
      </c>
      <c r="V31" s="286">
        <f t="shared" si="45"/>
        <v>200</v>
      </c>
      <c r="W31" s="286">
        <f t="shared" si="45"/>
        <v>219</v>
      </c>
      <c r="X31" s="286">
        <f t="shared" si="45"/>
        <v>36</v>
      </c>
      <c r="Y31" s="287">
        <f t="shared" si="45"/>
        <v>25</v>
      </c>
      <c r="Z31" s="283">
        <f>SUM(P31:Y31)</f>
        <v>5377</v>
      </c>
      <c r="AA31" s="277"/>
      <c r="AB31" s="288">
        <f t="shared" ref="AB31:AK31" si="46">SUM(AB28:AB30)</f>
        <v>0</v>
      </c>
      <c r="AC31" s="286">
        <f t="shared" si="46"/>
        <v>0</v>
      </c>
      <c r="AD31" s="286">
        <f t="shared" si="46"/>
        <v>0</v>
      </c>
      <c r="AE31" s="286">
        <f t="shared" si="46"/>
        <v>0</v>
      </c>
      <c r="AF31" s="286">
        <f t="shared" si="46"/>
        <v>3901</v>
      </c>
      <c r="AG31" s="286">
        <f t="shared" si="46"/>
        <v>1208</v>
      </c>
      <c r="AH31" s="286">
        <f t="shared" si="46"/>
        <v>195</v>
      </c>
      <c r="AI31" s="286">
        <f t="shared" si="46"/>
        <v>246</v>
      </c>
      <c r="AJ31" s="286">
        <f t="shared" si="46"/>
        <v>43</v>
      </c>
      <c r="AK31" s="287">
        <f t="shared" si="46"/>
        <v>24</v>
      </c>
      <c r="AL31" s="283">
        <f>SUM(AB31:AK31)</f>
        <v>5617</v>
      </c>
      <c r="AM31" s="277"/>
      <c r="AN31" s="288">
        <f t="shared" ref="AN31:AW31" si="47">SUM(AN28:AN30)</f>
        <v>0</v>
      </c>
      <c r="AO31" s="286">
        <f t="shared" si="47"/>
        <v>8</v>
      </c>
      <c r="AP31" s="286">
        <f t="shared" si="47"/>
        <v>0</v>
      </c>
      <c r="AQ31" s="286">
        <f t="shared" si="47"/>
        <v>0</v>
      </c>
      <c r="AR31" s="286">
        <f t="shared" si="47"/>
        <v>3994</v>
      </c>
      <c r="AS31" s="286">
        <f t="shared" si="47"/>
        <v>1149</v>
      </c>
      <c r="AT31" s="286">
        <f t="shared" si="47"/>
        <v>197</v>
      </c>
      <c r="AU31" s="286">
        <f t="shared" si="47"/>
        <v>229</v>
      </c>
      <c r="AV31" s="286">
        <f t="shared" si="47"/>
        <v>30</v>
      </c>
      <c r="AW31" s="287">
        <f t="shared" si="47"/>
        <v>19</v>
      </c>
      <c r="AX31" s="283">
        <f>SUM(AN31:AW31)</f>
        <v>5626</v>
      </c>
      <c r="AY31" s="277"/>
      <c r="AZ31" s="288">
        <f t="shared" ref="AZ31:BI31" si="48">SUM(AZ28:AZ30)</f>
        <v>0</v>
      </c>
      <c r="BA31" s="286">
        <f t="shared" si="48"/>
        <v>12</v>
      </c>
      <c r="BB31" s="286">
        <f t="shared" si="48"/>
        <v>0</v>
      </c>
      <c r="BC31" s="286">
        <f t="shared" si="48"/>
        <v>0</v>
      </c>
      <c r="BD31" s="286">
        <f t="shared" si="48"/>
        <v>3849</v>
      </c>
      <c r="BE31" s="286">
        <f t="shared" si="48"/>
        <v>1170</v>
      </c>
      <c r="BF31" s="286">
        <f t="shared" si="48"/>
        <v>220</v>
      </c>
      <c r="BG31" s="286">
        <f t="shared" si="48"/>
        <v>227</v>
      </c>
      <c r="BH31" s="286">
        <f t="shared" si="48"/>
        <v>23</v>
      </c>
      <c r="BI31" s="287">
        <f t="shared" si="48"/>
        <v>28</v>
      </c>
      <c r="BJ31" s="283">
        <f>SUM(AZ31:BI31)</f>
        <v>5529</v>
      </c>
      <c r="BK31" s="277"/>
      <c r="BL31" s="289">
        <f t="shared" ref="BL31:BU31" si="49">SUM(BL28:BL30)</f>
        <v>0</v>
      </c>
      <c r="BM31" s="290">
        <f t="shared" si="49"/>
        <v>15</v>
      </c>
      <c r="BN31" s="290">
        <f t="shared" si="49"/>
        <v>0</v>
      </c>
      <c r="BO31" s="290">
        <f t="shared" si="49"/>
        <v>0</v>
      </c>
      <c r="BP31" s="290">
        <f t="shared" si="49"/>
        <v>3639</v>
      </c>
      <c r="BQ31" s="290">
        <f t="shared" si="49"/>
        <v>1095</v>
      </c>
      <c r="BR31" s="290">
        <f t="shared" si="49"/>
        <v>196</v>
      </c>
      <c r="BS31" s="290">
        <f t="shared" si="49"/>
        <v>223</v>
      </c>
      <c r="BT31" s="290">
        <f t="shared" si="49"/>
        <v>32</v>
      </c>
      <c r="BU31" s="291">
        <f t="shared" si="49"/>
        <v>30</v>
      </c>
      <c r="BV31" s="283">
        <f>SUM(BL31:BU31)</f>
        <v>5230</v>
      </c>
      <c r="BX31" s="289">
        <f t="shared" ref="BX31:CG31" si="50">SUM(BX28:BX30)</f>
        <v>0</v>
      </c>
      <c r="BY31" s="290">
        <f t="shared" si="50"/>
        <v>7</v>
      </c>
      <c r="BZ31" s="290">
        <f t="shared" si="50"/>
        <v>0</v>
      </c>
      <c r="CA31" s="290">
        <f t="shared" si="50"/>
        <v>0</v>
      </c>
      <c r="CB31" s="290">
        <f t="shared" si="50"/>
        <v>3869</v>
      </c>
      <c r="CC31" s="290">
        <f t="shared" si="50"/>
        <v>1057</v>
      </c>
      <c r="CD31" s="290">
        <f t="shared" si="50"/>
        <v>168</v>
      </c>
      <c r="CE31" s="290">
        <f t="shared" si="50"/>
        <v>186</v>
      </c>
      <c r="CF31" s="290">
        <f t="shared" si="50"/>
        <v>27</v>
      </c>
      <c r="CG31" s="291">
        <f t="shared" si="50"/>
        <v>15</v>
      </c>
      <c r="CH31" s="283">
        <f>SUM(BX31:CG31)</f>
        <v>5329</v>
      </c>
      <c r="CJ31" s="289">
        <f t="shared" ref="CJ31:CS31" si="51">SUM(CJ28:CJ30)</f>
        <v>0</v>
      </c>
      <c r="CK31" s="290">
        <f t="shared" si="51"/>
        <v>11</v>
      </c>
      <c r="CL31" s="290">
        <f t="shared" si="51"/>
        <v>0</v>
      </c>
      <c r="CM31" s="290">
        <f t="shared" si="51"/>
        <v>0</v>
      </c>
      <c r="CN31" s="290">
        <f t="shared" si="51"/>
        <v>3272</v>
      </c>
      <c r="CO31" s="290">
        <f t="shared" si="51"/>
        <v>1125</v>
      </c>
      <c r="CP31" s="290">
        <f t="shared" si="51"/>
        <v>173</v>
      </c>
      <c r="CQ31" s="290">
        <f t="shared" si="51"/>
        <v>212</v>
      </c>
      <c r="CR31" s="290">
        <f t="shared" si="51"/>
        <v>36</v>
      </c>
      <c r="CS31" s="291">
        <f t="shared" si="51"/>
        <v>20</v>
      </c>
      <c r="CT31" s="283">
        <f>SUM(CJ31:CS31)</f>
        <v>4849</v>
      </c>
      <c r="CV31" s="289">
        <f t="shared" ref="CV31:DE31" si="52">SUM(CV28:CV30)</f>
        <v>1</v>
      </c>
      <c r="CW31" s="290">
        <f t="shared" si="52"/>
        <v>1</v>
      </c>
      <c r="CX31" s="290">
        <f t="shared" si="52"/>
        <v>0</v>
      </c>
      <c r="CY31" s="290">
        <f t="shared" si="52"/>
        <v>0</v>
      </c>
      <c r="CZ31" s="290">
        <f t="shared" si="52"/>
        <v>2999</v>
      </c>
      <c r="DA31" s="290">
        <f t="shared" si="52"/>
        <v>1345</v>
      </c>
      <c r="DB31" s="290">
        <f t="shared" si="52"/>
        <v>183</v>
      </c>
      <c r="DC31" s="290">
        <f t="shared" si="52"/>
        <v>204</v>
      </c>
      <c r="DD31" s="290">
        <f t="shared" si="52"/>
        <v>41</v>
      </c>
      <c r="DE31" s="291">
        <f t="shared" si="52"/>
        <v>16</v>
      </c>
      <c r="DF31" s="283">
        <f>SUM(CV31:DE31)</f>
        <v>4790</v>
      </c>
      <c r="DH31" s="289">
        <f t="shared" ref="DH31:DQ31" si="53">SUM(DH28:DH30)</f>
        <v>0</v>
      </c>
      <c r="DI31" s="290">
        <f t="shared" si="53"/>
        <v>3</v>
      </c>
      <c r="DJ31" s="290">
        <f t="shared" si="53"/>
        <v>0</v>
      </c>
      <c r="DK31" s="290">
        <f t="shared" si="53"/>
        <v>0</v>
      </c>
      <c r="DL31" s="290">
        <f t="shared" si="53"/>
        <v>3137</v>
      </c>
      <c r="DM31" s="290">
        <f t="shared" si="53"/>
        <v>1177</v>
      </c>
      <c r="DN31" s="290">
        <f t="shared" si="53"/>
        <v>181</v>
      </c>
      <c r="DO31" s="290">
        <f t="shared" si="53"/>
        <v>199</v>
      </c>
      <c r="DP31" s="290">
        <f t="shared" si="53"/>
        <v>54</v>
      </c>
      <c r="DQ31" s="291">
        <f t="shared" si="53"/>
        <v>19</v>
      </c>
      <c r="DR31" s="283">
        <f>SUM(DH31:DQ31)</f>
        <v>4770</v>
      </c>
      <c r="DT31" s="289">
        <f t="shared" ref="DT31:EC31" si="54">SUM(DT28:DT30)</f>
        <v>0</v>
      </c>
      <c r="DU31" s="290">
        <f t="shared" si="54"/>
        <v>2</v>
      </c>
      <c r="DV31" s="290">
        <f t="shared" si="54"/>
        <v>0</v>
      </c>
      <c r="DW31" s="290">
        <f t="shared" si="54"/>
        <v>0</v>
      </c>
      <c r="DX31" s="290">
        <f t="shared" si="54"/>
        <v>3281</v>
      </c>
      <c r="DY31" s="290">
        <f t="shared" si="54"/>
        <v>1108</v>
      </c>
      <c r="DZ31" s="290">
        <f t="shared" si="54"/>
        <v>174</v>
      </c>
      <c r="EA31" s="290">
        <f t="shared" si="54"/>
        <v>175</v>
      </c>
      <c r="EB31" s="290">
        <f t="shared" si="54"/>
        <v>68</v>
      </c>
      <c r="EC31" s="291">
        <f t="shared" si="54"/>
        <v>26</v>
      </c>
      <c r="ED31" s="283">
        <f>SUM(DT31:EC31)</f>
        <v>4834</v>
      </c>
    </row>
    <row r="32" spans="1:134" ht="9" customHeight="1" thickBot="1" x14ac:dyDescent="0.3">
      <c r="A32" s="292"/>
      <c r="B32" s="293"/>
      <c r="C32" s="294"/>
      <c r="D32" s="277"/>
      <c r="E32" s="277"/>
      <c r="F32" s="277"/>
      <c r="G32" s="277"/>
      <c r="H32" s="277"/>
      <c r="I32" s="277"/>
      <c r="J32" s="277"/>
      <c r="K32" s="277"/>
      <c r="L32" s="277"/>
      <c r="M32" s="278"/>
      <c r="N32" s="283"/>
      <c r="O32" s="277"/>
      <c r="P32" s="279"/>
      <c r="Q32" s="277"/>
      <c r="R32" s="277"/>
      <c r="S32" s="277"/>
      <c r="T32" s="277"/>
      <c r="U32" s="277"/>
      <c r="V32" s="277"/>
      <c r="W32" s="277"/>
      <c r="X32" s="277"/>
      <c r="Y32" s="278"/>
      <c r="Z32" s="283"/>
      <c r="AA32" s="277"/>
      <c r="AB32" s="279"/>
      <c r="AC32" s="277"/>
      <c r="AD32" s="277"/>
      <c r="AE32" s="277"/>
      <c r="AF32" s="277"/>
      <c r="AG32" s="277"/>
      <c r="AH32" s="277"/>
      <c r="AI32" s="277"/>
      <c r="AJ32" s="277"/>
      <c r="AK32" s="278"/>
      <c r="AL32" s="283"/>
      <c r="AM32" s="277"/>
      <c r="AN32" s="279"/>
      <c r="AO32" s="277"/>
      <c r="AP32" s="277"/>
      <c r="AQ32" s="277"/>
      <c r="AR32" s="277"/>
      <c r="AS32" s="277"/>
      <c r="AT32" s="277"/>
      <c r="AU32" s="277"/>
      <c r="AV32" s="277"/>
      <c r="AW32" s="278"/>
      <c r="AX32" s="283"/>
      <c r="AY32" s="277"/>
      <c r="AZ32" s="279"/>
      <c r="BA32" s="277"/>
      <c r="BB32" s="277"/>
      <c r="BC32" s="277"/>
      <c r="BD32" s="277"/>
      <c r="BE32" s="277"/>
      <c r="BF32" s="277"/>
      <c r="BG32" s="277"/>
      <c r="BH32" s="277"/>
      <c r="BI32" s="278"/>
      <c r="BJ32" s="283"/>
      <c r="BK32" s="277"/>
      <c r="BL32" s="280"/>
      <c r="BM32" s="281"/>
      <c r="BN32" s="281"/>
      <c r="BO32" s="281"/>
      <c r="BP32" s="281"/>
      <c r="BQ32" s="281"/>
      <c r="BR32" s="281"/>
      <c r="BS32" s="281"/>
      <c r="BT32" s="281"/>
      <c r="BU32" s="282"/>
      <c r="BV32" s="283"/>
      <c r="BX32" s="280"/>
      <c r="BY32" s="281"/>
      <c r="BZ32" s="281"/>
      <c r="CA32" s="281"/>
      <c r="CB32" s="281"/>
      <c r="CC32" s="281"/>
      <c r="CD32" s="281"/>
      <c r="CE32" s="281"/>
      <c r="CF32" s="281"/>
      <c r="CG32" s="282"/>
      <c r="CH32" s="283"/>
      <c r="CJ32" s="280"/>
      <c r="CK32" s="281"/>
      <c r="CL32" s="281"/>
      <c r="CM32" s="281"/>
      <c r="CN32" s="281"/>
      <c r="CO32" s="281"/>
      <c r="CP32" s="281"/>
      <c r="CQ32" s="281"/>
      <c r="CR32" s="281"/>
      <c r="CS32" s="282"/>
      <c r="CT32" s="283"/>
      <c r="CV32" s="280"/>
      <c r="CW32" s="281"/>
      <c r="CX32" s="281"/>
      <c r="CY32" s="281"/>
      <c r="CZ32" s="281"/>
      <c r="DA32" s="281"/>
      <c r="DB32" s="281"/>
      <c r="DC32" s="281"/>
      <c r="DD32" s="281"/>
      <c r="DE32" s="282"/>
      <c r="DF32" s="283"/>
      <c r="DH32" s="280"/>
      <c r="DI32" s="281"/>
      <c r="DJ32" s="281"/>
      <c r="DK32" s="281"/>
      <c r="DL32" s="281"/>
      <c r="DM32" s="281"/>
      <c r="DN32" s="281"/>
      <c r="DO32" s="281"/>
      <c r="DP32" s="281"/>
      <c r="DQ32" s="282"/>
      <c r="DR32" s="283"/>
      <c r="DT32" s="280"/>
      <c r="DU32" s="281"/>
      <c r="DV32" s="281"/>
      <c r="DW32" s="281"/>
      <c r="DX32" s="281"/>
      <c r="DY32" s="281"/>
      <c r="DZ32" s="281"/>
      <c r="EA32" s="281"/>
      <c r="EB32" s="281"/>
      <c r="EC32" s="282"/>
      <c r="ED32" s="283"/>
    </row>
    <row r="33" spans="1:134" ht="15" customHeight="1" x14ac:dyDescent="0.25">
      <c r="A33" s="1471" t="s">
        <v>211</v>
      </c>
      <c r="B33" t="s">
        <v>83</v>
      </c>
      <c r="C33" s="317" t="s">
        <v>138</v>
      </c>
      <c r="D33" s="277">
        <f>D28*'8-Matrices'!$J$7</f>
        <v>0</v>
      </c>
      <c r="E33" s="277">
        <f>E28*'8-Matrices'!$K$7</f>
        <v>0</v>
      </c>
      <c r="F33" s="277">
        <f>F28*'8-Matrices'!$L$7</f>
        <v>0</v>
      </c>
      <c r="G33" s="277">
        <f>G28*'8-Matrices'!$M$7</f>
        <v>0</v>
      </c>
      <c r="H33" s="277">
        <f>H28*'8-Matrices'!$N$7</f>
        <v>90387000</v>
      </c>
      <c r="I33" s="277">
        <f>I28*'8-Matrices'!$O$7</f>
        <v>24896216</v>
      </c>
      <c r="J33" s="277">
        <f>J28*'8-Matrices'!$P$7</f>
        <v>10974559</v>
      </c>
      <c r="K33" s="277">
        <f>K28*'8-Matrices'!$Q$7</f>
        <v>11409195</v>
      </c>
      <c r="L33" s="277">
        <f>L28*'8-Matrices'!$R$7</f>
        <v>148561</v>
      </c>
      <c r="M33" s="278">
        <f>M28*'8-Matrices'!$S$7</f>
        <v>385120</v>
      </c>
      <c r="N33" s="283"/>
      <c r="O33" s="277"/>
      <c r="P33" s="279">
        <f>P28*'8-Matrices'!$J$7</f>
        <v>0</v>
      </c>
      <c r="Q33" s="277">
        <f>Q28*'8-Matrices'!$K$7</f>
        <v>7260</v>
      </c>
      <c r="R33" s="277">
        <f>R28*'8-Matrices'!$L$7</f>
        <v>0</v>
      </c>
      <c r="S33" s="277">
        <f>S28*'8-Matrices'!$M$7</f>
        <v>0</v>
      </c>
      <c r="T33" s="277">
        <f>T28*'8-Matrices'!$N$7</f>
        <v>90585000</v>
      </c>
      <c r="U33" s="277">
        <f>U28*'8-Matrices'!$O$7</f>
        <v>20028792</v>
      </c>
      <c r="V33" s="277">
        <f>V28*'8-Matrices'!$P$7</f>
        <v>10105287</v>
      </c>
      <c r="W33" s="277">
        <f>W28*'8-Matrices'!$Q$7</f>
        <v>10648582</v>
      </c>
      <c r="X33" s="277">
        <f>X28*'8-Matrices'!$R$7</f>
        <v>203294</v>
      </c>
      <c r="Y33" s="278">
        <f>Y28*'8-Matrices'!$S$7</f>
        <v>288840</v>
      </c>
      <c r="Z33" s="283"/>
      <c r="AA33" s="277"/>
      <c r="AB33" s="279">
        <f>AB28*'8-Matrices'!$J$7</f>
        <v>0</v>
      </c>
      <c r="AC33" s="277">
        <f>AC28*'8-Matrices'!$K$7</f>
        <v>0</v>
      </c>
      <c r="AD33" s="277">
        <f>AD28*'8-Matrices'!$L$7</f>
        <v>0</v>
      </c>
      <c r="AE33" s="277">
        <f>AE28*'8-Matrices'!$M$7</f>
        <v>0</v>
      </c>
      <c r="AF33" s="277">
        <f>AF28*'8-Matrices'!$N$7</f>
        <v>94908000</v>
      </c>
      <c r="AG33" s="277">
        <f>AG28*'8-Matrices'!$O$7</f>
        <v>20587888</v>
      </c>
      <c r="AH33" s="277">
        <f>AH28*'8-Matrices'!$P$7</f>
        <v>9236015</v>
      </c>
      <c r="AI33" s="277">
        <f>AI28*'8-Matrices'!$Q$7</f>
        <v>11626513</v>
      </c>
      <c r="AJ33" s="277">
        <f>AJ28*'8-Matrices'!$R$7</f>
        <v>304941</v>
      </c>
      <c r="AK33" s="278">
        <f>AK28*'8-Matrices'!$S$7</f>
        <v>423632</v>
      </c>
      <c r="AL33" s="283"/>
      <c r="AM33" s="277"/>
      <c r="AN33" s="279">
        <f>AN28*'8-Matrices'!$J$7</f>
        <v>0</v>
      </c>
      <c r="AO33" s="277">
        <f>AO28*'8-Matrices'!$K$7</f>
        <v>29040</v>
      </c>
      <c r="AP33" s="277">
        <f>AP28*'8-Matrices'!$L$7</f>
        <v>0</v>
      </c>
      <c r="AQ33" s="277">
        <f>AQ28*'8-Matrices'!$M$7</f>
        <v>0</v>
      </c>
      <c r="AR33" s="277">
        <f>AR28*'8-Matrices'!$N$7</f>
        <v>94149000</v>
      </c>
      <c r="AS33" s="277">
        <f>AS28*'8-Matrices'!$O$7</f>
        <v>19732800</v>
      </c>
      <c r="AT33" s="277">
        <f>AT28*'8-Matrices'!$P$7</f>
        <v>10105287</v>
      </c>
      <c r="AU33" s="277">
        <f>AU28*'8-Matrices'!$Q$7</f>
        <v>12061149</v>
      </c>
      <c r="AV33" s="277">
        <f>AV28*'8-Matrices'!$R$7</f>
        <v>195475</v>
      </c>
      <c r="AW33" s="278">
        <f>AW28*'8-Matrices'!$S$7</f>
        <v>346608</v>
      </c>
      <c r="AX33" s="283"/>
      <c r="AY33" s="277"/>
      <c r="AZ33" s="279">
        <f>AZ28*'8-Matrices'!$J$7</f>
        <v>0</v>
      </c>
      <c r="BA33" s="277">
        <f>BA28*'8-Matrices'!$K$7</f>
        <v>7260</v>
      </c>
      <c r="BB33" s="277">
        <f>BB28*'8-Matrices'!$L$7</f>
        <v>0</v>
      </c>
      <c r="BC33" s="277">
        <f>BC28*'8-Matrices'!$M$7</f>
        <v>0</v>
      </c>
      <c r="BD33" s="277">
        <f>BD28*'8-Matrices'!$N$7</f>
        <v>85140000</v>
      </c>
      <c r="BE33" s="277">
        <f>BE28*'8-Matrices'!$O$7</f>
        <v>18614608</v>
      </c>
      <c r="BF33" s="277">
        <f>BF28*'8-Matrices'!$P$7</f>
        <v>11626513</v>
      </c>
      <c r="BG33" s="277">
        <f>BG28*'8-Matrices'!$Q$7</f>
        <v>12713103</v>
      </c>
      <c r="BH33" s="277">
        <f>BH28*'8-Matrices'!$R$7</f>
        <v>164199</v>
      </c>
      <c r="BI33" s="278">
        <f>BI28*'8-Matrices'!$S$7</f>
        <v>462144</v>
      </c>
      <c r="BJ33" s="283"/>
      <c r="BK33" s="277"/>
      <c r="BL33" s="280">
        <f>BL28*'8-Matrices'!$J$7</f>
        <v>0</v>
      </c>
      <c r="BM33" s="281">
        <f>BM28*'8-Matrices'!$K$7</f>
        <v>72600</v>
      </c>
      <c r="BN33" s="281">
        <f>BN28*'8-Matrices'!$L$7</f>
        <v>0</v>
      </c>
      <c r="BO33" s="281">
        <f>BO28*'8-Matrices'!$M$7</f>
        <v>0</v>
      </c>
      <c r="BP33" s="281">
        <f>BP28*'8-Matrices'!$N$7</f>
        <v>81741000</v>
      </c>
      <c r="BQ33" s="281">
        <f>BQ28*'8-Matrices'!$O$7</f>
        <v>18219952</v>
      </c>
      <c r="BR33" s="281">
        <f>BR28*'8-Matrices'!$P$7</f>
        <v>10865900</v>
      </c>
      <c r="BS33" s="281">
        <f>BS28*'8-Matrices'!$Q$7</f>
        <v>13039080</v>
      </c>
      <c r="BT33" s="281">
        <f>BT28*'8-Matrices'!$R$7</f>
        <v>211113</v>
      </c>
      <c r="BU33" s="282">
        <f>BU28*'8-Matrices'!$S$7</f>
        <v>462144</v>
      </c>
      <c r="BV33" s="283"/>
      <c r="BX33" s="280">
        <f>BX28*'8-Matrices'!$J$7</f>
        <v>0</v>
      </c>
      <c r="BY33" s="281">
        <f>BY28*'8-Matrices'!$K$7</f>
        <v>14520</v>
      </c>
      <c r="BZ33" s="281">
        <f>BZ28*'8-Matrices'!$L$7</f>
        <v>0</v>
      </c>
      <c r="CA33" s="281">
        <f>CA28*'8-Matrices'!$M$7</f>
        <v>0</v>
      </c>
      <c r="CB33" s="281">
        <f>CB28*'8-Matrices'!$N$7</f>
        <v>85404000</v>
      </c>
      <c r="CC33" s="281">
        <f>CC28*'8-Matrices'!$O$7</f>
        <v>17923960</v>
      </c>
      <c r="CD33" s="281">
        <f>CD28*'8-Matrices'!$P$7</f>
        <v>7932107</v>
      </c>
      <c r="CE33" s="281">
        <f>CE28*'8-Matrices'!$Q$7</f>
        <v>11409195</v>
      </c>
      <c r="CF33" s="281">
        <f>CF28*'8-Matrices'!$R$7</f>
        <v>132923</v>
      </c>
      <c r="CG33" s="282">
        <f>CG28*'8-Matrices'!$S$7</f>
        <v>154048</v>
      </c>
      <c r="CH33" s="283"/>
      <c r="CJ33" s="280">
        <f>CJ28*'8-Matrices'!$J$7</f>
        <v>0</v>
      </c>
      <c r="CK33" s="281">
        <f>CK28*'8-Matrices'!$K$7</f>
        <v>65340</v>
      </c>
      <c r="CL33" s="281">
        <f>CL28*'8-Matrices'!$L$7</f>
        <v>0</v>
      </c>
      <c r="CM33" s="281">
        <f>CM28*'8-Matrices'!$M$7</f>
        <v>0</v>
      </c>
      <c r="CN33" s="281">
        <f>CN28*'8-Matrices'!$N$7</f>
        <v>70488000</v>
      </c>
      <c r="CO33" s="281">
        <f>CO28*'8-Matrices'!$O$7</f>
        <v>19699912</v>
      </c>
      <c r="CP33" s="281">
        <f>CP28*'8-Matrices'!$P$7</f>
        <v>9887969</v>
      </c>
      <c r="CQ33" s="281">
        <f>CQ28*'8-Matrices'!$Q$7</f>
        <v>8475402</v>
      </c>
      <c r="CR33" s="281">
        <f>CR28*'8-Matrices'!$R$7</f>
        <v>195475</v>
      </c>
      <c r="CS33" s="282">
        <f>CS28*'8-Matrices'!$S$7</f>
        <v>250328</v>
      </c>
      <c r="CT33" s="283"/>
      <c r="CV33" s="280">
        <f>CV28*'8-Matrices'!$J$7</f>
        <v>4950</v>
      </c>
      <c r="CW33" s="281">
        <f>CW28*'8-Matrices'!$K$7</f>
        <v>0</v>
      </c>
      <c r="CX33" s="281">
        <f>CX28*'8-Matrices'!$L$7</f>
        <v>0</v>
      </c>
      <c r="CY33" s="281">
        <f>CY28*'8-Matrices'!$M$7</f>
        <v>0</v>
      </c>
      <c r="CZ33" s="281">
        <f>CZ28*'8-Matrices'!$N$7</f>
        <v>63195000</v>
      </c>
      <c r="DA33" s="281">
        <f>DA28*'8-Matrices'!$O$7</f>
        <v>23580696</v>
      </c>
      <c r="DB33" s="281">
        <f>DB28*'8-Matrices'!$P$7</f>
        <v>9779310</v>
      </c>
      <c r="DC33" s="281">
        <f>DC28*'8-Matrices'!$Q$7</f>
        <v>10865900</v>
      </c>
      <c r="DD33" s="281">
        <f>DD28*'8-Matrices'!$R$7</f>
        <v>273665</v>
      </c>
      <c r="DE33" s="282">
        <f>DE28*'8-Matrices'!$S$7</f>
        <v>192560</v>
      </c>
      <c r="DF33" s="283"/>
      <c r="DH33" s="280">
        <f>DH28*'8-Matrices'!$J$7</f>
        <v>0</v>
      </c>
      <c r="DI33" s="281">
        <f>DI28*'8-Matrices'!$K$7</f>
        <v>7260</v>
      </c>
      <c r="DJ33" s="281">
        <f>DJ28*'8-Matrices'!$L$7</f>
        <v>0</v>
      </c>
      <c r="DK33" s="281">
        <f>DK28*'8-Matrices'!$M$7</f>
        <v>0</v>
      </c>
      <c r="DL33" s="281">
        <f>DL28*'8-Matrices'!$N$7</f>
        <v>69267000</v>
      </c>
      <c r="DM33" s="281">
        <f>DM28*'8-Matrices'!$O$7</f>
        <v>18614608</v>
      </c>
      <c r="DN33" s="281">
        <f>DN28*'8-Matrices'!$P$7</f>
        <v>9887969</v>
      </c>
      <c r="DO33" s="281">
        <f>DO28*'8-Matrices'!$Q$7</f>
        <v>11735172</v>
      </c>
      <c r="DP33" s="281">
        <f>DP28*'8-Matrices'!$R$7</f>
        <v>398769</v>
      </c>
      <c r="DQ33" s="282">
        <f>DQ28*'8-Matrices'!$S$7</f>
        <v>288840</v>
      </c>
      <c r="DR33" s="283"/>
      <c r="DT33" s="280">
        <f>DT28*'8-Matrices'!$J$7</f>
        <v>0</v>
      </c>
      <c r="DU33" s="281">
        <f>DU28*'8-Matrices'!$K$7</f>
        <v>0</v>
      </c>
      <c r="DV33" s="281">
        <f>DV28*'8-Matrices'!$L$7</f>
        <v>0</v>
      </c>
      <c r="DW33" s="281">
        <f>DW28*'8-Matrices'!$M$7</f>
        <v>0</v>
      </c>
      <c r="DX33" s="281">
        <f>DX28*'8-Matrices'!$N$7</f>
        <v>72996000</v>
      </c>
      <c r="DY33" s="281">
        <f>DY28*'8-Matrices'!$O$7</f>
        <v>18252840</v>
      </c>
      <c r="DZ33" s="281">
        <f>DZ28*'8-Matrices'!$P$7</f>
        <v>8258084</v>
      </c>
      <c r="EA33" s="281">
        <f>EA28*'8-Matrices'!$Q$7</f>
        <v>11083218</v>
      </c>
      <c r="EB33" s="281">
        <f>EB28*'8-Matrices'!$R$7</f>
        <v>430045</v>
      </c>
      <c r="EC33" s="282">
        <f>EC28*'8-Matrices'!$S$7</f>
        <v>442888</v>
      </c>
      <c r="ED33" s="283"/>
    </row>
    <row r="34" spans="1:134" x14ac:dyDescent="0.25">
      <c r="A34" s="1471"/>
      <c r="B34" t="s">
        <v>83</v>
      </c>
      <c r="C34" s="317" t="s">
        <v>139</v>
      </c>
      <c r="D34" s="277">
        <f>D29*'8-Matrices'!$J$8</f>
        <v>0</v>
      </c>
      <c r="E34" s="277">
        <f>E29*'8-Matrices'!$K$8</f>
        <v>0</v>
      </c>
      <c r="F34" s="277">
        <f>F29*'8-Matrices'!$L$8</f>
        <v>0</v>
      </c>
      <c r="G34" s="277">
        <f>G29*'8-Matrices'!$M$8</f>
        <v>0</v>
      </c>
      <c r="H34" s="277">
        <f>H29*'8-Matrices'!$N$8</f>
        <v>25144944</v>
      </c>
      <c r="I34" s="277">
        <f>I29*'8-Matrices'!$O$8</f>
        <v>15709591</v>
      </c>
      <c r="J34" s="277">
        <f>J29*'8-Matrices'!$P$8</f>
        <v>6429128</v>
      </c>
      <c r="K34" s="277">
        <f>K29*'8-Matrices'!$Q$8</f>
        <v>18973768</v>
      </c>
      <c r="L34" s="277">
        <f>L29*'8-Matrices'!$R$8</f>
        <v>67704</v>
      </c>
      <c r="M34" s="278">
        <f>M29*'8-Matrices'!$S$8</f>
        <v>55576</v>
      </c>
      <c r="N34" s="283"/>
      <c r="O34" s="277"/>
      <c r="P34" s="279">
        <f>P29*'8-Matrices'!$J$8</f>
        <v>0</v>
      </c>
      <c r="Q34" s="277">
        <f>Q29*'8-Matrices'!$K$8</f>
        <v>0</v>
      </c>
      <c r="R34" s="277">
        <f>R29*'8-Matrices'!$L$8</f>
        <v>0</v>
      </c>
      <c r="S34" s="277">
        <f>S29*'8-Matrices'!$M$8</f>
        <v>0</v>
      </c>
      <c r="T34" s="277">
        <f>T29*'8-Matrices'!$N$8</f>
        <v>31335934</v>
      </c>
      <c r="U34" s="277">
        <f>U29*'8-Matrices'!$O$8</f>
        <v>18557251</v>
      </c>
      <c r="V34" s="277">
        <f>V29*'8-Matrices'!$P$8</f>
        <v>8154016</v>
      </c>
      <c r="W34" s="277">
        <f>W29*'8-Matrices'!$Q$8</f>
        <v>18973768</v>
      </c>
      <c r="X34" s="277">
        <f>X29*'8-Matrices'!$R$8</f>
        <v>112840</v>
      </c>
      <c r="Y34" s="278">
        <f>Y29*'8-Matrices'!$S$8</f>
        <v>277880</v>
      </c>
      <c r="Z34" s="283"/>
      <c r="AA34" s="277"/>
      <c r="AB34" s="279">
        <f>AB29*'8-Matrices'!$J$8</f>
        <v>0</v>
      </c>
      <c r="AC34" s="277">
        <f>AC29*'8-Matrices'!$K$8</f>
        <v>0</v>
      </c>
      <c r="AD34" s="277">
        <f>AD29*'8-Matrices'!$L$8</f>
        <v>0</v>
      </c>
      <c r="AE34" s="277">
        <f>AE29*'8-Matrices'!$M$8</f>
        <v>0</v>
      </c>
      <c r="AF34" s="277">
        <f>AF29*'8-Matrices'!$N$8</f>
        <v>32431263</v>
      </c>
      <c r="AG34" s="277">
        <f>AG29*'8-Matrices'!$O$8</f>
        <v>18794556</v>
      </c>
      <c r="AH34" s="277">
        <f>AH29*'8-Matrices'!$P$8</f>
        <v>6585936</v>
      </c>
      <c r="AI34" s="277">
        <f>AI29*'8-Matrices'!$Q$8</f>
        <v>21796312</v>
      </c>
      <c r="AJ34" s="277">
        <f>AJ29*'8-Matrices'!$R$8</f>
        <v>45136</v>
      </c>
      <c r="AK34" s="278">
        <f>AK29*'8-Matrices'!$S$8</f>
        <v>55576</v>
      </c>
      <c r="AL34" s="283"/>
      <c r="AM34" s="277"/>
      <c r="AN34" s="279">
        <f>AN29*'8-Matrices'!$J$8</f>
        <v>0</v>
      </c>
      <c r="AO34" s="277">
        <f>AO29*'8-Matrices'!$K$8</f>
        <v>0</v>
      </c>
      <c r="AP34" s="277">
        <f>AP29*'8-Matrices'!$L$8</f>
        <v>0</v>
      </c>
      <c r="AQ34" s="277">
        <f>AQ29*'8-Matrices'!$M$8</f>
        <v>0</v>
      </c>
      <c r="AR34" s="277">
        <f>AR29*'8-Matrices'!$N$8</f>
        <v>37622170</v>
      </c>
      <c r="AS34" s="277">
        <f>AS29*'8-Matrices'!$O$8</f>
        <v>15994357</v>
      </c>
      <c r="AT34" s="277">
        <f>AT29*'8-Matrices'!$P$8</f>
        <v>5645088</v>
      </c>
      <c r="AU34" s="277">
        <f>AU29*'8-Matrices'!$Q$8</f>
        <v>18503344</v>
      </c>
      <c r="AV34" s="277">
        <f>AV29*'8-Matrices'!$R$8</f>
        <v>56420</v>
      </c>
      <c r="AW34" s="278">
        <f>AW29*'8-Matrices'!$S$8</f>
        <v>27788</v>
      </c>
      <c r="AX34" s="283"/>
      <c r="AY34" s="277"/>
      <c r="AZ34" s="279">
        <f>AZ29*'8-Matrices'!$J$8</f>
        <v>0</v>
      </c>
      <c r="BA34" s="277">
        <f>BA29*'8-Matrices'!$K$8</f>
        <v>0</v>
      </c>
      <c r="BB34" s="277">
        <f>BB29*'8-Matrices'!$L$8</f>
        <v>0</v>
      </c>
      <c r="BC34" s="277">
        <f>BC29*'8-Matrices'!$M$8</f>
        <v>0</v>
      </c>
      <c r="BD34" s="277">
        <f>BD29*'8-Matrices'!$N$8</f>
        <v>43575045</v>
      </c>
      <c r="BE34" s="277">
        <f>BE29*'8-Matrices'!$O$8</f>
        <v>18130102</v>
      </c>
      <c r="BF34" s="277">
        <f>BF29*'8-Matrices'!$P$8</f>
        <v>7056360</v>
      </c>
      <c r="BG34" s="277">
        <f>BG29*'8-Matrices'!$Q$8</f>
        <v>17248880</v>
      </c>
      <c r="BH34" s="277">
        <f>BH29*'8-Matrices'!$R$8</f>
        <v>22568</v>
      </c>
      <c r="BI34" s="278">
        <f>BI29*'8-Matrices'!$S$8</f>
        <v>111152</v>
      </c>
      <c r="BJ34" s="283"/>
      <c r="BK34" s="277"/>
      <c r="BL34" s="280">
        <f>BL29*'8-Matrices'!$J$8</f>
        <v>0</v>
      </c>
      <c r="BM34" s="281">
        <f>BM29*'8-Matrices'!$K$8</f>
        <v>0</v>
      </c>
      <c r="BN34" s="281">
        <f>BN29*'8-Matrices'!$L$8</f>
        <v>0</v>
      </c>
      <c r="BO34" s="281">
        <f>BO29*'8-Matrices'!$M$8</f>
        <v>0</v>
      </c>
      <c r="BP34" s="281">
        <f>BP29*'8-Matrices'!$N$8</f>
        <v>41384387</v>
      </c>
      <c r="BQ34" s="281">
        <f>BQ29*'8-Matrices'!$O$8</f>
        <v>16943577</v>
      </c>
      <c r="BR34" s="281">
        <f>BR29*'8-Matrices'!$P$8</f>
        <v>5174664</v>
      </c>
      <c r="BS34" s="281">
        <f>BS29*'8-Matrices'!$Q$8</f>
        <v>16151224</v>
      </c>
      <c r="BT34" s="281">
        <f>BT29*'8-Matrices'!$R$8</f>
        <v>56420</v>
      </c>
      <c r="BU34" s="282">
        <f>BU29*'8-Matrices'!$S$8</f>
        <v>166728</v>
      </c>
      <c r="BV34" s="283"/>
      <c r="BX34" s="280">
        <f>BX29*'8-Matrices'!$J$8</f>
        <v>0</v>
      </c>
      <c r="BY34" s="281">
        <f>BY29*'8-Matrices'!$K$8</f>
        <v>0</v>
      </c>
      <c r="BZ34" s="281">
        <f>BZ29*'8-Matrices'!$L$8</f>
        <v>0</v>
      </c>
      <c r="CA34" s="281">
        <f>CA29*'8-Matrices'!$M$8</f>
        <v>0</v>
      </c>
      <c r="CB34" s="281">
        <f>CB29*'8-Matrices'!$N$8</f>
        <v>46099064</v>
      </c>
      <c r="CC34" s="281">
        <f>CC29*'8-Matrices'!$O$8</f>
        <v>16563889</v>
      </c>
      <c r="CD34" s="281">
        <f>CD29*'8-Matrices'!$P$8</f>
        <v>6272320</v>
      </c>
      <c r="CE34" s="281">
        <f>CE29*'8-Matrices'!$Q$8</f>
        <v>12701448</v>
      </c>
      <c r="CF34" s="281">
        <f>CF29*'8-Matrices'!$R$8</f>
        <v>112840</v>
      </c>
      <c r="CG34" s="282">
        <f>CG29*'8-Matrices'!$S$8</f>
        <v>194516</v>
      </c>
      <c r="CH34" s="283"/>
      <c r="CJ34" s="280">
        <f>CJ29*'8-Matrices'!$J$8</f>
        <v>0</v>
      </c>
      <c r="CK34" s="281">
        <f>CK29*'8-Matrices'!$K$8</f>
        <v>0</v>
      </c>
      <c r="CL34" s="281">
        <f>CL29*'8-Matrices'!$L$8</f>
        <v>0</v>
      </c>
      <c r="CM34" s="281">
        <f>CM29*'8-Matrices'!$M$8</f>
        <v>0</v>
      </c>
      <c r="CN34" s="281">
        <f>CN29*'8-Matrices'!$N$8</f>
        <v>40765288</v>
      </c>
      <c r="CO34" s="281">
        <f>CO29*'8-Matrices'!$O$8</f>
        <v>16374045</v>
      </c>
      <c r="CP34" s="281">
        <f>CP29*'8-Matrices'!$P$8</f>
        <v>4547432</v>
      </c>
      <c r="CQ34" s="281">
        <f>CQ29*'8-Matrices'!$Q$8</f>
        <v>21012272</v>
      </c>
      <c r="CR34" s="281">
        <f>CR29*'8-Matrices'!$R$8</f>
        <v>124124</v>
      </c>
      <c r="CS34" s="282">
        <f>CS29*'8-Matrices'!$S$8</f>
        <v>194516</v>
      </c>
      <c r="CT34" s="283"/>
      <c r="CV34" s="280">
        <f>CV29*'8-Matrices'!$J$8</f>
        <v>0</v>
      </c>
      <c r="CW34" s="281">
        <f>CW29*'8-Matrices'!$K$8</f>
        <v>0</v>
      </c>
      <c r="CX34" s="281">
        <f>CX29*'8-Matrices'!$L$8</f>
        <v>0</v>
      </c>
      <c r="CY34" s="281">
        <f>CY29*'8-Matrices'!$M$8</f>
        <v>0</v>
      </c>
      <c r="CZ34" s="281">
        <f>CZ29*'8-Matrices'!$N$8</f>
        <v>39955697</v>
      </c>
      <c r="DA34" s="281">
        <f>DA29*'8-Matrices'!$O$8</f>
        <v>19411549</v>
      </c>
      <c r="DB34" s="281">
        <f>DB29*'8-Matrices'!$P$8</f>
        <v>4077008</v>
      </c>
      <c r="DC34" s="281">
        <f>DC29*'8-Matrices'!$Q$8</f>
        <v>16308032</v>
      </c>
      <c r="DD34" s="281">
        <f>DD29*'8-Matrices'!$R$8</f>
        <v>67704</v>
      </c>
      <c r="DE34" s="282">
        <f>DE29*'8-Matrices'!$S$8</f>
        <v>166728</v>
      </c>
      <c r="DF34" s="283"/>
      <c r="DH34" s="280">
        <f>DH29*'8-Matrices'!$J$8</f>
        <v>0</v>
      </c>
      <c r="DI34" s="281">
        <f>DI29*'8-Matrices'!$K$8</f>
        <v>0</v>
      </c>
      <c r="DJ34" s="281">
        <f>DJ29*'8-Matrices'!$L$8</f>
        <v>0</v>
      </c>
      <c r="DK34" s="281">
        <f>DK29*'8-Matrices'!$M$8</f>
        <v>0</v>
      </c>
      <c r="DL34" s="281">
        <f>DL29*'8-Matrices'!$N$8</f>
        <v>39241352</v>
      </c>
      <c r="DM34" s="281">
        <f>DM29*'8-Matrices'!$O$8</f>
        <v>19174244</v>
      </c>
      <c r="DN34" s="281">
        <f>DN29*'8-Matrices'!$P$8</f>
        <v>4704240</v>
      </c>
      <c r="DO34" s="281">
        <f>DO29*'8-Matrices'!$Q$8</f>
        <v>14269528</v>
      </c>
      <c r="DP34" s="281">
        <f>DP29*'8-Matrices'!$R$8</f>
        <v>33852</v>
      </c>
      <c r="DQ34" s="282">
        <f>DQ29*'8-Matrices'!$S$8</f>
        <v>111152</v>
      </c>
      <c r="DR34" s="283"/>
      <c r="DT34" s="280">
        <f>DT29*'8-Matrices'!$J$8</f>
        <v>0</v>
      </c>
      <c r="DU34" s="281">
        <f>DU29*'8-Matrices'!$K$8</f>
        <v>0</v>
      </c>
      <c r="DV34" s="281">
        <f>DV29*'8-Matrices'!$L$8</f>
        <v>0</v>
      </c>
      <c r="DW34" s="281">
        <f>DW29*'8-Matrices'!$M$8</f>
        <v>0</v>
      </c>
      <c r="DX34" s="281">
        <f>DX29*'8-Matrices'!$N$8</f>
        <v>38907991</v>
      </c>
      <c r="DY34" s="281">
        <f>DY29*'8-Matrices'!$O$8</f>
        <v>15234981</v>
      </c>
      <c r="DZ34" s="281">
        <f>DZ29*'8-Matrices'!$P$8</f>
        <v>6429128</v>
      </c>
      <c r="EA34" s="281">
        <f>EA29*'8-Matrices'!$Q$8</f>
        <v>11446984</v>
      </c>
      <c r="EB34" s="281">
        <f>EB29*'8-Matrices'!$R$8</f>
        <v>146692</v>
      </c>
      <c r="EC34" s="282">
        <f>EC29*'8-Matrices'!$S$8</f>
        <v>83364</v>
      </c>
      <c r="ED34" s="283"/>
    </row>
    <row r="35" spans="1:134" ht="15.75" thickBot="1" x14ac:dyDescent="0.3">
      <c r="A35" s="1471"/>
      <c r="B35" t="s">
        <v>83</v>
      </c>
      <c r="C35" s="317" t="s">
        <v>140</v>
      </c>
      <c r="D35" s="277">
        <f>D30*'8-Matrices'!$J$9</f>
        <v>0</v>
      </c>
      <c r="E35" s="277">
        <f>E30*'8-Matrices'!$K$9</f>
        <v>0</v>
      </c>
      <c r="F35" s="277">
        <f>F30*'8-Matrices'!$L$9</f>
        <v>0</v>
      </c>
      <c r="G35" s="277">
        <f>G30*'8-Matrices'!$M$9</f>
        <v>0</v>
      </c>
      <c r="H35" s="277">
        <f>H30*'8-Matrices'!$N$9</f>
        <v>21077184</v>
      </c>
      <c r="I35" s="277">
        <f>I30*'8-Matrices'!$O$9</f>
        <v>10363695</v>
      </c>
      <c r="J35" s="277">
        <f>J30*'8-Matrices'!$P$9</f>
        <v>18384400</v>
      </c>
      <c r="K35" s="277">
        <f>K30*'8-Matrices'!$Q$9</f>
        <v>0</v>
      </c>
      <c r="L35" s="277">
        <f>L30*'8-Matrices'!$R$9</f>
        <v>0</v>
      </c>
      <c r="M35" s="278">
        <f>M30*'8-Matrices'!$S$9</f>
        <v>0</v>
      </c>
      <c r="N35" s="283" t="s">
        <v>298</v>
      </c>
      <c r="O35" s="277"/>
      <c r="P35" s="279">
        <f>P30*'8-Matrices'!$J$9</f>
        <v>0</v>
      </c>
      <c r="Q35" s="277">
        <f>Q30*'8-Matrices'!$K$9</f>
        <v>107478</v>
      </c>
      <c r="R35" s="277">
        <f>R30*'8-Matrices'!$L$9</f>
        <v>0</v>
      </c>
      <c r="S35" s="277">
        <f>S30*'8-Matrices'!$M$9</f>
        <v>0</v>
      </c>
      <c r="T35" s="277">
        <f>T30*'8-Matrices'!$N$9</f>
        <v>23310528</v>
      </c>
      <c r="U35" s="277">
        <f>U30*'8-Matrices'!$O$9</f>
        <v>10572360</v>
      </c>
      <c r="V35" s="277">
        <f>V30*'8-Matrices'!$P$9</f>
        <v>12639275</v>
      </c>
      <c r="W35" s="277">
        <f>W30*'8-Matrices'!$Q$9</f>
        <v>0</v>
      </c>
      <c r="X35" s="277">
        <f>X30*'8-Matrices'!$R$9</f>
        <v>0</v>
      </c>
      <c r="Y35" s="278">
        <f>Y30*'8-Matrices'!$S$9</f>
        <v>0</v>
      </c>
      <c r="Z35" s="283" t="s">
        <v>298</v>
      </c>
      <c r="AA35" s="277"/>
      <c r="AB35" s="279">
        <f>AB30*'8-Matrices'!$J$9</f>
        <v>0</v>
      </c>
      <c r="AC35" s="277">
        <f>AC30*'8-Matrices'!$K$9</f>
        <v>0</v>
      </c>
      <c r="AD35" s="277">
        <f>AD30*'8-Matrices'!$L$9</f>
        <v>0</v>
      </c>
      <c r="AE35" s="277">
        <f>AE30*'8-Matrices'!$M$9</f>
        <v>0</v>
      </c>
      <c r="AF35" s="277">
        <f>AF30*'8-Matrices'!$N$9</f>
        <v>24008448</v>
      </c>
      <c r="AG35" s="277">
        <f>AG30*'8-Matrices'!$O$9</f>
        <v>12937230</v>
      </c>
      <c r="AH35" s="277">
        <f>AH30*'8-Matrices'!$P$9</f>
        <v>15626740</v>
      </c>
      <c r="AI35" s="277">
        <f>AI30*'8-Matrices'!$Q$9</f>
        <v>0</v>
      </c>
      <c r="AJ35" s="277">
        <f>AJ30*'8-Matrices'!$R$9</f>
        <v>0</v>
      </c>
      <c r="AK35" s="278">
        <f>AK30*'8-Matrices'!$S$9</f>
        <v>0</v>
      </c>
      <c r="AL35" s="283" t="s">
        <v>298</v>
      </c>
      <c r="AM35" s="277"/>
      <c r="AN35" s="279">
        <f>AN30*'8-Matrices'!$J$9</f>
        <v>0</v>
      </c>
      <c r="AO35" s="277">
        <f>AO30*'8-Matrices'!$K$9</f>
        <v>61416</v>
      </c>
      <c r="AP35" s="277">
        <f>AP30*'8-Matrices'!$L$9</f>
        <v>0</v>
      </c>
      <c r="AQ35" s="277">
        <f>AQ30*'8-Matrices'!$M$9</f>
        <v>0</v>
      </c>
      <c r="AR35" s="277">
        <f>AR30*'8-Matrices'!$N$9</f>
        <v>24496992</v>
      </c>
      <c r="AS35" s="277">
        <f>AS30*'8-Matrices'!$O$9</f>
        <v>14745660</v>
      </c>
      <c r="AT35" s="277">
        <f>AT30*'8-Matrices'!$P$9</f>
        <v>15626740</v>
      </c>
      <c r="AU35" s="277">
        <f>AU30*'8-Matrices'!$Q$9</f>
        <v>0</v>
      </c>
      <c r="AV35" s="277">
        <f>AV30*'8-Matrices'!$R$9</f>
        <v>0</v>
      </c>
      <c r="AW35" s="278">
        <f>AW30*'8-Matrices'!$S$9</f>
        <v>0</v>
      </c>
      <c r="AX35" s="283" t="s">
        <v>298</v>
      </c>
      <c r="AY35" s="277"/>
      <c r="AZ35" s="279">
        <f>AZ30*'8-Matrices'!$J$9</f>
        <v>0</v>
      </c>
      <c r="BA35" s="277">
        <f>BA30*'8-Matrices'!$K$9</f>
        <v>168894</v>
      </c>
      <c r="BB35" s="277">
        <f>BB30*'8-Matrices'!$L$9</f>
        <v>0</v>
      </c>
      <c r="BC35" s="277">
        <f>BC30*'8-Matrices'!$M$9</f>
        <v>0</v>
      </c>
      <c r="BD35" s="277">
        <f>BD30*'8-Matrices'!$N$9</f>
        <v>24706368</v>
      </c>
      <c r="BE35" s="277">
        <f>BE30*'8-Matrices'!$O$9</f>
        <v>15441210</v>
      </c>
      <c r="BF35" s="277">
        <f>BF30*'8-Matrices'!$P$9</f>
        <v>15626740</v>
      </c>
      <c r="BG35" s="277">
        <f>BG30*'8-Matrices'!$Q$9</f>
        <v>0</v>
      </c>
      <c r="BH35" s="277">
        <f>BH30*'8-Matrices'!$R$9</f>
        <v>0</v>
      </c>
      <c r="BI35" s="278">
        <f>BI30*'8-Matrices'!$S$9</f>
        <v>0</v>
      </c>
      <c r="BJ35" s="283" t="s">
        <v>298</v>
      </c>
      <c r="BK35" s="277"/>
      <c r="BL35" s="280">
        <f>BL30*'8-Matrices'!$J$9</f>
        <v>0</v>
      </c>
      <c r="BM35" s="281">
        <f>BM30*'8-Matrices'!$K$9</f>
        <v>76770</v>
      </c>
      <c r="BN35" s="281">
        <f>BN30*'8-Matrices'!$L$9</f>
        <v>0</v>
      </c>
      <c r="BO35" s="281">
        <f>BO30*'8-Matrices'!$M$9</f>
        <v>0</v>
      </c>
      <c r="BP35" s="281">
        <f>BP30*'8-Matrices'!$N$9</f>
        <v>20449056</v>
      </c>
      <c r="BQ35" s="281">
        <f>BQ30*'8-Matrices'!$O$9</f>
        <v>12798120</v>
      </c>
      <c r="BR35" s="281">
        <f>BR30*'8-Matrices'!$P$9</f>
        <v>14477715</v>
      </c>
      <c r="BS35" s="281">
        <f>BS30*'8-Matrices'!$Q$9</f>
        <v>0</v>
      </c>
      <c r="BT35" s="281">
        <f>BT30*'8-Matrices'!$R$9</f>
        <v>0</v>
      </c>
      <c r="BU35" s="282">
        <f>BU30*'8-Matrices'!$S$9</f>
        <v>0</v>
      </c>
      <c r="BV35" s="283" t="s">
        <v>298</v>
      </c>
      <c r="BX35" s="280">
        <f>BX30*'8-Matrices'!$J$9</f>
        <v>0</v>
      </c>
      <c r="BY35" s="281">
        <f>BY30*'8-Matrices'!$K$9</f>
        <v>76770</v>
      </c>
      <c r="BZ35" s="281">
        <f>BZ30*'8-Matrices'!$L$9</f>
        <v>0</v>
      </c>
      <c r="CA35" s="281">
        <f>CA30*'8-Matrices'!$M$9</f>
        <v>0</v>
      </c>
      <c r="CB35" s="281">
        <f>CB30*'8-Matrices'!$N$9</f>
        <v>21844896</v>
      </c>
      <c r="CC35" s="281">
        <f>CC30*'8-Matrices'!$O$9</f>
        <v>11337465</v>
      </c>
      <c r="CD35" s="281">
        <f>CD30*'8-Matrices'!$P$9</f>
        <v>12639275</v>
      </c>
      <c r="CE35" s="281">
        <f>CE30*'8-Matrices'!$Q$9</f>
        <v>0</v>
      </c>
      <c r="CF35" s="281">
        <f>CF30*'8-Matrices'!$R$9</f>
        <v>0</v>
      </c>
      <c r="CG35" s="282">
        <f>CG30*'8-Matrices'!$S$9</f>
        <v>0</v>
      </c>
      <c r="CH35" s="283" t="s">
        <v>298</v>
      </c>
      <c r="CJ35" s="280">
        <f>CJ30*'8-Matrices'!$J$9</f>
        <v>0</v>
      </c>
      <c r="CK35" s="281">
        <f>CK30*'8-Matrices'!$K$9</f>
        <v>30708</v>
      </c>
      <c r="CL35" s="281">
        <f>CL30*'8-Matrices'!$L$9</f>
        <v>0</v>
      </c>
      <c r="CM35" s="281">
        <f>CM30*'8-Matrices'!$M$9</f>
        <v>0</v>
      </c>
      <c r="CN35" s="281">
        <f>CN30*'8-Matrices'!$N$9</f>
        <v>19541760</v>
      </c>
      <c r="CO35" s="281">
        <f>CO30*'8-Matrices'!$O$9</f>
        <v>12589455</v>
      </c>
      <c r="CP35" s="281">
        <f>CP30*'8-Matrices'!$P$9</f>
        <v>12179665</v>
      </c>
      <c r="CQ35" s="281">
        <f>CQ30*'8-Matrices'!$Q$9</f>
        <v>0</v>
      </c>
      <c r="CR35" s="281">
        <f>CR30*'8-Matrices'!$R$9</f>
        <v>0</v>
      </c>
      <c r="CS35" s="282">
        <f>CS30*'8-Matrices'!$S$9</f>
        <v>0</v>
      </c>
      <c r="CT35" s="283" t="s">
        <v>298</v>
      </c>
      <c r="CV35" s="280">
        <f>CV30*'8-Matrices'!$J$9</f>
        <v>0</v>
      </c>
      <c r="CW35" s="281">
        <f>CW30*'8-Matrices'!$K$9</f>
        <v>15354</v>
      </c>
      <c r="CX35" s="281">
        <f>CX30*'8-Matrices'!$L$9</f>
        <v>0</v>
      </c>
      <c r="CY35" s="281">
        <f>CY30*'8-Matrices'!$M$9</f>
        <v>0</v>
      </c>
      <c r="CZ35" s="281">
        <f>CZ30*'8-Matrices'!$N$9</f>
        <v>17099040</v>
      </c>
      <c r="DA35" s="281">
        <f>DA30*'8-Matrices'!$O$9</f>
        <v>15232545</v>
      </c>
      <c r="DB35" s="281">
        <f>DB30*'8-Matrices'!$P$9</f>
        <v>15396935</v>
      </c>
      <c r="DC35" s="281">
        <f>DC30*'8-Matrices'!$Q$9</f>
        <v>0</v>
      </c>
      <c r="DD35" s="281">
        <f>DD30*'8-Matrices'!$R$9</f>
        <v>0</v>
      </c>
      <c r="DE35" s="282">
        <f>DE30*'8-Matrices'!$S$9</f>
        <v>0</v>
      </c>
      <c r="DF35" s="283" t="s">
        <v>298</v>
      </c>
      <c r="DH35" s="280">
        <f>DH30*'8-Matrices'!$J$9</f>
        <v>0</v>
      </c>
      <c r="DI35" s="281">
        <f>DI30*'8-Matrices'!$K$9</f>
        <v>30708</v>
      </c>
      <c r="DJ35" s="281">
        <f>DJ30*'8-Matrices'!$L$9</f>
        <v>0</v>
      </c>
      <c r="DK35" s="281">
        <f>DK30*'8-Matrices'!$M$9</f>
        <v>0</v>
      </c>
      <c r="DL35" s="281">
        <f>DL30*'8-Matrices'!$N$9</f>
        <v>14935488</v>
      </c>
      <c r="DM35" s="281">
        <f>DM30*'8-Matrices'!$O$9</f>
        <v>14397885</v>
      </c>
      <c r="DN35" s="281">
        <f>DN30*'8-Matrices'!$P$9</f>
        <v>13788300</v>
      </c>
      <c r="DO35" s="281">
        <f>DO30*'8-Matrices'!$Q$9</f>
        <v>0</v>
      </c>
      <c r="DP35" s="281">
        <f>DP30*'8-Matrices'!$R$9</f>
        <v>0</v>
      </c>
      <c r="DQ35" s="282">
        <f>DQ30*'8-Matrices'!$S$9</f>
        <v>0</v>
      </c>
      <c r="DR35" s="283" t="s">
        <v>298</v>
      </c>
      <c r="DT35" s="280">
        <f>DT30*'8-Matrices'!$J$9</f>
        <v>0</v>
      </c>
      <c r="DU35" s="281">
        <f>DU30*'8-Matrices'!$K$9</f>
        <v>30708</v>
      </c>
      <c r="DV35" s="281">
        <f>DV30*'8-Matrices'!$L$9</f>
        <v>0</v>
      </c>
      <c r="DW35" s="281">
        <f>DW30*'8-Matrices'!$M$9</f>
        <v>0</v>
      </c>
      <c r="DX35" s="281">
        <f>DX30*'8-Matrices'!$N$9</f>
        <v>17587584</v>
      </c>
      <c r="DY35" s="281">
        <f>DY30*'8-Matrices'!$O$9</f>
        <v>16136760</v>
      </c>
      <c r="DZ35" s="281">
        <f>DZ30*'8-Matrices'!$P$9</f>
        <v>13098885</v>
      </c>
      <c r="EA35" s="281">
        <f>EA30*'8-Matrices'!$Q$9</f>
        <v>0</v>
      </c>
      <c r="EB35" s="281">
        <f>EB30*'8-Matrices'!$R$9</f>
        <v>0</v>
      </c>
      <c r="EC35" s="282">
        <f>EC30*'8-Matrices'!$S$9</f>
        <v>0</v>
      </c>
      <c r="ED35" s="283" t="s">
        <v>298</v>
      </c>
    </row>
    <row r="36" spans="1:134" ht="30.75" thickBot="1" x14ac:dyDescent="0.3">
      <c r="A36" s="318" t="s">
        <v>212</v>
      </c>
      <c r="B36" s="254" t="s">
        <v>83</v>
      </c>
      <c r="C36" s="255"/>
      <c r="D36" s="300">
        <f t="shared" ref="D36:M36" si="55">SUM(D33:D35)</f>
        <v>0</v>
      </c>
      <c r="E36" s="297">
        <f t="shared" si="55"/>
        <v>0</v>
      </c>
      <c r="F36" s="297">
        <f t="shared" si="55"/>
        <v>0</v>
      </c>
      <c r="G36" s="297">
        <f t="shared" si="55"/>
        <v>0</v>
      </c>
      <c r="H36" s="297">
        <f t="shared" si="55"/>
        <v>136609128</v>
      </c>
      <c r="I36" s="297">
        <f t="shared" si="55"/>
        <v>50969502</v>
      </c>
      <c r="J36" s="297">
        <f t="shared" si="55"/>
        <v>35788087</v>
      </c>
      <c r="K36" s="297">
        <f t="shared" si="55"/>
        <v>30382963</v>
      </c>
      <c r="L36" s="297">
        <f t="shared" si="55"/>
        <v>216265</v>
      </c>
      <c r="M36" s="298">
        <f t="shared" si="55"/>
        <v>440696</v>
      </c>
      <c r="N36" s="304">
        <f>SUM(D36:M36)</f>
        <v>254406641</v>
      </c>
      <c r="O36" s="299"/>
      <c r="P36" s="300">
        <f t="shared" ref="P36:Y36" si="56">SUM(P33:P35)</f>
        <v>0</v>
      </c>
      <c r="Q36" s="297">
        <f t="shared" si="56"/>
        <v>114738</v>
      </c>
      <c r="R36" s="297">
        <f t="shared" si="56"/>
        <v>0</v>
      </c>
      <c r="S36" s="297">
        <f t="shared" si="56"/>
        <v>0</v>
      </c>
      <c r="T36" s="297">
        <f t="shared" si="56"/>
        <v>145231462</v>
      </c>
      <c r="U36" s="297">
        <f t="shared" si="56"/>
        <v>49158403</v>
      </c>
      <c r="V36" s="297">
        <f t="shared" si="56"/>
        <v>30898578</v>
      </c>
      <c r="W36" s="297">
        <f t="shared" si="56"/>
        <v>29622350</v>
      </c>
      <c r="X36" s="297">
        <f t="shared" si="56"/>
        <v>316134</v>
      </c>
      <c r="Y36" s="298">
        <f t="shared" si="56"/>
        <v>566720</v>
      </c>
      <c r="Z36" s="304">
        <f>SUM(P36:Y36)</f>
        <v>255908385</v>
      </c>
      <c r="AA36" s="299"/>
      <c r="AB36" s="300">
        <f t="shared" ref="AB36:AK36" si="57">SUM(AB33:AB35)</f>
        <v>0</v>
      </c>
      <c r="AC36" s="297">
        <f t="shared" si="57"/>
        <v>0</v>
      </c>
      <c r="AD36" s="297">
        <f t="shared" si="57"/>
        <v>0</v>
      </c>
      <c r="AE36" s="297">
        <f t="shared" si="57"/>
        <v>0</v>
      </c>
      <c r="AF36" s="297">
        <f t="shared" si="57"/>
        <v>151347711</v>
      </c>
      <c r="AG36" s="297">
        <f t="shared" si="57"/>
        <v>52319674</v>
      </c>
      <c r="AH36" s="297">
        <f t="shared" si="57"/>
        <v>31448691</v>
      </c>
      <c r="AI36" s="297">
        <f t="shared" si="57"/>
        <v>33422825</v>
      </c>
      <c r="AJ36" s="297">
        <f t="shared" si="57"/>
        <v>350077</v>
      </c>
      <c r="AK36" s="298">
        <f t="shared" si="57"/>
        <v>479208</v>
      </c>
      <c r="AL36" s="304">
        <f>SUM(AB36:AK36)</f>
        <v>269368186</v>
      </c>
      <c r="AM36" s="299"/>
      <c r="AN36" s="300">
        <f t="shared" ref="AN36:AW36" si="58">SUM(AN33:AN35)</f>
        <v>0</v>
      </c>
      <c r="AO36" s="297">
        <f t="shared" si="58"/>
        <v>90456</v>
      </c>
      <c r="AP36" s="297">
        <f t="shared" si="58"/>
        <v>0</v>
      </c>
      <c r="AQ36" s="297">
        <f t="shared" si="58"/>
        <v>0</v>
      </c>
      <c r="AR36" s="297">
        <f t="shared" si="58"/>
        <v>156268162</v>
      </c>
      <c r="AS36" s="297">
        <f t="shared" si="58"/>
        <v>50472817</v>
      </c>
      <c r="AT36" s="297">
        <f t="shared" si="58"/>
        <v>31377115</v>
      </c>
      <c r="AU36" s="297">
        <f t="shared" si="58"/>
        <v>30564493</v>
      </c>
      <c r="AV36" s="297">
        <f t="shared" si="58"/>
        <v>251895</v>
      </c>
      <c r="AW36" s="298">
        <f t="shared" si="58"/>
        <v>374396</v>
      </c>
      <c r="AX36" s="304">
        <f>SUM(AN36:AW36)</f>
        <v>269399334</v>
      </c>
      <c r="AY36" s="299"/>
      <c r="AZ36" s="300">
        <f t="shared" ref="AZ36:BI36" si="59">SUM(AZ33:AZ35)</f>
        <v>0</v>
      </c>
      <c r="BA36" s="297">
        <f t="shared" si="59"/>
        <v>176154</v>
      </c>
      <c r="BB36" s="297">
        <f t="shared" si="59"/>
        <v>0</v>
      </c>
      <c r="BC36" s="297">
        <f t="shared" si="59"/>
        <v>0</v>
      </c>
      <c r="BD36" s="297">
        <f t="shared" si="59"/>
        <v>153421413</v>
      </c>
      <c r="BE36" s="297">
        <f t="shared" si="59"/>
        <v>52185920</v>
      </c>
      <c r="BF36" s="297">
        <f t="shared" si="59"/>
        <v>34309613</v>
      </c>
      <c r="BG36" s="297">
        <f t="shared" si="59"/>
        <v>29961983</v>
      </c>
      <c r="BH36" s="297">
        <f t="shared" si="59"/>
        <v>186767</v>
      </c>
      <c r="BI36" s="298">
        <f t="shared" si="59"/>
        <v>573296</v>
      </c>
      <c r="BJ36" s="304">
        <f>SUM(AZ36:BI36)</f>
        <v>270815146</v>
      </c>
      <c r="BK36" s="299"/>
      <c r="BL36" s="301">
        <f t="shared" ref="BL36:BU36" si="60">SUM(BL33:BL35)</f>
        <v>0</v>
      </c>
      <c r="BM36" s="302">
        <f t="shared" si="60"/>
        <v>149370</v>
      </c>
      <c r="BN36" s="302">
        <f t="shared" si="60"/>
        <v>0</v>
      </c>
      <c r="BO36" s="302">
        <f t="shared" si="60"/>
        <v>0</v>
      </c>
      <c r="BP36" s="302">
        <f t="shared" si="60"/>
        <v>143574443</v>
      </c>
      <c r="BQ36" s="302">
        <f t="shared" si="60"/>
        <v>47961649</v>
      </c>
      <c r="BR36" s="302">
        <f t="shared" si="60"/>
        <v>30518279</v>
      </c>
      <c r="BS36" s="302">
        <f t="shared" si="60"/>
        <v>29190304</v>
      </c>
      <c r="BT36" s="302">
        <f t="shared" si="60"/>
        <v>267533</v>
      </c>
      <c r="BU36" s="303">
        <f t="shared" si="60"/>
        <v>628872</v>
      </c>
      <c r="BV36" s="304">
        <f>SUM(BL36:BU36)</f>
        <v>252290450</v>
      </c>
      <c r="BX36" s="301">
        <f t="shared" ref="BX36:CG36" si="61">SUM(BX33:BX35)</f>
        <v>0</v>
      </c>
      <c r="BY36" s="302">
        <f t="shared" si="61"/>
        <v>91290</v>
      </c>
      <c r="BZ36" s="302">
        <f t="shared" si="61"/>
        <v>0</v>
      </c>
      <c r="CA36" s="302">
        <f t="shared" si="61"/>
        <v>0</v>
      </c>
      <c r="CB36" s="302">
        <f t="shared" si="61"/>
        <v>153347960</v>
      </c>
      <c r="CC36" s="302">
        <f t="shared" si="61"/>
        <v>45825314</v>
      </c>
      <c r="CD36" s="302">
        <f t="shared" si="61"/>
        <v>26843702</v>
      </c>
      <c r="CE36" s="302">
        <f t="shared" si="61"/>
        <v>24110643</v>
      </c>
      <c r="CF36" s="302">
        <f t="shared" si="61"/>
        <v>245763</v>
      </c>
      <c r="CG36" s="303">
        <f t="shared" si="61"/>
        <v>348564</v>
      </c>
      <c r="CH36" s="304">
        <f>SUM(BX36:CG36)</f>
        <v>250813236</v>
      </c>
      <c r="CJ36" s="301">
        <f t="shared" ref="CJ36:CS36" si="62">SUM(CJ33:CJ35)</f>
        <v>0</v>
      </c>
      <c r="CK36" s="302">
        <f t="shared" si="62"/>
        <v>96048</v>
      </c>
      <c r="CL36" s="302">
        <f t="shared" si="62"/>
        <v>0</v>
      </c>
      <c r="CM36" s="302">
        <f t="shared" si="62"/>
        <v>0</v>
      </c>
      <c r="CN36" s="302">
        <f t="shared" si="62"/>
        <v>130795048</v>
      </c>
      <c r="CO36" s="302">
        <f t="shared" si="62"/>
        <v>48663412</v>
      </c>
      <c r="CP36" s="302">
        <f t="shared" si="62"/>
        <v>26615066</v>
      </c>
      <c r="CQ36" s="302">
        <f t="shared" si="62"/>
        <v>29487674</v>
      </c>
      <c r="CR36" s="302">
        <f t="shared" si="62"/>
        <v>319599</v>
      </c>
      <c r="CS36" s="303">
        <f t="shared" si="62"/>
        <v>444844</v>
      </c>
      <c r="CT36" s="304">
        <f>SUM(CJ36:CS36)</f>
        <v>236421691</v>
      </c>
      <c r="CV36" s="301">
        <f t="shared" ref="CV36:DE36" si="63">SUM(CV33:CV35)</f>
        <v>4950</v>
      </c>
      <c r="CW36" s="302">
        <f t="shared" si="63"/>
        <v>15354</v>
      </c>
      <c r="CX36" s="302">
        <f t="shared" si="63"/>
        <v>0</v>
      </c>
      <c r="CY36" s="302">
        <f t="shared" si="63"/>
        <v>0</v>
      </c>
      <c r="CZ36" s="302">
        <f t="shared" si="63"/>
        <v>120249737</v>
      </c>
      <c r="DA36" s="302">
        <f t="shared" si="63"/>
        <v>58224790</v>
      </c>
      <c r="DB36" s="302">
        <f t="shared" si="63"/>
        <v>29253253</v>
      </c>
      <c r="DC36" s="302">
        <f t="shared" si="63"/>
        <v>27173932</v>
      </c>
      <c r="DD36" s="302">
        <f t="shared" si="63"/>
        <v>341369</v>
      </c>
      <c r="DE36" s="303">
        <f t="shared" si="63"/>
        <v>359288</v>
      </c>
      <c r="DF36" s="304">
        <f>SUM(CV36:DE36)</f>
        <v>235622673</v>
      </c>
      <c r="DH36" s="301">
        <f t="shared" ref="DH36:DQ36" si="64">SUM(DH33:DH35)</f>
        <v>0</v>
      </c>
      <c r="DI36" s="302">
        <f t="shared" si="64"/>
        <v>37968</v>
      </c>
      <c r="DJ36" s="302">
        <f t="shared" si="64"/>
        <v>0</v>
      </c>
      <c r="DK36" s="302">
        <f t="shared" si="64"/>
        <v>0</v>
      </c>
      <c r="DL36" s="302">
        <f t="shared" si="64"/>
        <v>123443840</v>
      </c>
      <c r="DM36" s="302">
        <f t="shared" si="64"/>
        <v>52186737</v>
      </c>
      <c r="DN36" s="302">
        <f t="shared" si="64"/>
        <v>28380509</v>
      </c>
      <c r="DO36" s="302">
        <f t="shared" si="64"/>
        <v>26004700</v>
      </c>
      <c r="DP36" s="302">
        <f t="shared" si="64"/>
        <v>432621</v>
      </c>
      <c r="DQ36" s="303">
        <f t="shared" si="64"/>
        <v>399992</v>
      </c>
      <c r="DR36" s="304">
        <f>SUM(DH36:DQ36)</f>
        <v>230886367</v>
      </c>
      <c r="DT36" s="301">
        <f t="shared" ref="DT36:EC36" si="65">SUM(DT33:DT35)</f>
        <v>0</v>
      </c>
      <c r="DU36" s="302">
        <f t="shared" si="65"/>
        <v>30708</v>
      </c>
      <c r="DV36" s="302">
        <f t="shared" si="65"/>
        <v>0</v>
      </c>
      <c r="DW36" s="302">
        <f t="shared" si="65"/>
        <v>0</v>
      </c>
      <c r="DX36" s="302">
        <f t="shared" si="65"/>
        <v>129491575</v>
      </c>
      <c r="DY36" s="302">
        <f t="shared" si="65"/>
        <v>49624581</v>
      </c>
      <c r="DZ36" s="302">
        <f t="shared" si="65"/>
        <v>27786097</v>
      </c>
      <c r="EA36" s="302">
        <f t="shared" si="65"/>
        <v>22530202</v>
      </c>
      <c r="EB36" s="302">
        <f t="shared" si="65"/>
        <v>576737</v>
      </c>
      <c r="EC36" s="303">
        <f t="shared" si="65"/>
        <v>526252</v>
      </c>
      <c r="ED36" s="304">
        <f>SUM(DT36:EC36)</f>
        <v>230566152</v>
      </c>
    </row>
    <row r="37" spans="1:134" ht="51" customHeight="1" thickBot="1" x14ac:dyDescent="0.3">
      <c r="A37" s="305"/>
      <c r="B37" s="306"/>
      <c r="C37" s="307"/>
      <c r="D37" s="308"/>
      <c r="E37" s="309"/>
      <c r="F37" s="309"/>
      <c r="G37" s="309"/>
      <c r="H37" s="309"/>
      <c r="I37" s="309"/>
      <c r="J37" s="309"/>
      <c r="K37" s="309"/>
      <c r="L37" s="309"/>
      <c r="M37" s="310"/>
      <c r="N37" s="314"/>
      <c r="O37" s="309"/>
      <c r="P37" s="308"/>
      <c r="Q37" s="309"/>
      <c r="R37" s="309"/>
      <c r="S37" s="309"/>
      <c r="T37" s="309"/>
      <c r="U37" s="309"/>
      <c r="V37" s="309"/>
      <c r="W37" s="309"/>
      <c r="X37" s="309"/>
      <c r="Y37" s="310"/>
      <c r="Z37" s="314"/>
      <c r="AA37" s="309"/>
      <c r="AB37" s="308"/>
      <c r="AC37" s="309"/>
      <c r="AD37" s="309"/>
      <c r="AE37" s="309"/>
      <c r="AF37" s="309"/>
      <c r="AG37" s="309"/>
      <c r="AH37" s="309"/>
      <c r="AI37" s="309"/>
      <c r="AJ37" s="309"/>
      <c r="AK37" s="310"/>
      <c r="AL37" s="314"/>
      <c r="AM37" s="309"/>
      <c r="AN37" s="308"/>
      <c r="AO37" s="309"/>
      <c r="AP37" s="309"/>
      <c r="AQ37" s="309"/>
      <c r="AR37" s="309"/>
      <c r="AS37" s="309"/>
      <c r="AT37" s="309"/>
      <c r="AU37" s="309"/>
      <c r="AV37" s="309"/>
      <c r="AW37" s="310"/>
      <c r="AX37" s="314"/>
      <c r="AY37" s="309"/>
      <c r="AZ37" s="308"/>
      <c r="BA37" s="309"/>
      <c r="BB37" s="309"/>
      <c r="BC37" s="309"/>
      <c r="BD37" s="309"/>
      <c r="BE37" s="309"/>
      <c r="BF37" s="309"/>
      <c r="BG37" s="309"/>
      <c r="BH37" s="309"/>
      <c r="BI37" s="310"/>
      <c r="BJ37" s="314"/>
      <c r="BK37" s="309"/>
      <c r="BL37" s="311"/>
      <c r="BM37" s="312"/>
      <c r="BN37" s="312"/>
      <c r="BO37" s="312"/>
      <c r="BP37" s="312"/>
      <c r="BQ37" s="312"/>
      <c r="BR37" s="312"/>
      <c r="BS37" s="312"/>
      <c r="BT37" s="312"/>
      <c r="BU37" s="313"/>
      <c r="BV37" s="314"/>
      <c r="BX37" s="311"/>
      <c r="BY37" s="312"/>
      <c r="BZ37" s="312"/>
      <c r="CA37" s="312"/>
      <c r="CB37" s="312"/>
      <c r="CC37" s="312"/>
      <c r="CD37" s="312"/>
      <c r="CE37" s="312"/>
      <c r="CF37" s="312"/>
      <c r="CG37" s="313"/>
      <c r="CH37" s="314"/>
      <c r="CJ37" s="311"/>
      <c r="CK37" s="312"/>
      <c r="CL37" s="312"/>
      <c r="CM37" s="312"/>
      <c r="CN37" s="312"/>
      <c r="CO37" s="312"/>
      <c r="CP37" s="312"/>
      <c r="CQ37" s="312"/>
      <c r="CR37" s="312"/>
      <c r="CS37" s="313"/>
      <c r="CT37" s="314"/>
      <c r="CV37" s="311"/>
      <c r="CW37" s="312"/>
      <c r="CX37" s="312"/>
      <c r="CY37" s="312"/>
      <c r="CZ37" s="312"/>
      <c r="DA37" s="312"/>
      <c r="DB37" s="312"/>
      <c r="DC37" s="312"/>
      <c r="DD37" s="312"/>
      <c r="DE37" s="313"/>
      <c r="DF37" s="314"/>
      <c r="DH37" s="311"/>
      <c r="DI37" s="312"/>
      <c r="DJ37" s="312"/>
      <c r="DK37" s="312"/>
      <c r="DL37" s="312"/>
      <c r="DM37" s="312"/>
      <c r="DN37" s="312"/>
      <c r="DO37" s="312"/>
      <c r="DP37" s="312"/>
      <c r="DQ37" s="313"/>
      <c r="DR37" s="314"/>
      <c r="DT37" s="311"/>
      <c r="DU37" s="312"/>
      <c r="DV37" s="312"/>
      <c r="DW37" s="312"/>
      <c r="DX37" s="312"/>
      <c r="DY37" s="312"/>
      <c r="DZ37" s="312"/>
      <c r="EA37" s="312"/>
      <c r="EB37" s="312"/>
      <c r="EC37" s="313"/>
      <c r="ED37" s="314"/>
    </row>
    <row r="38" spans="1:134" ht="15" customHeight="1" x14ac:dyDescent="0.25">
      <c r="A38" s="1470" t="s">
        <v>210</v>
      </c>
      <c r="B38" s="267" t="s">
        <v>84</v>
      </c>
      <c r="C38" s="268" t="s">
        <v>138</v>
      </c>
      <c r="D38" s="271">
        <f>'7b-TtlAwrds_RawData'!D16</f>
        <v>0</v>
      </c>
      <c r="E38" s="269">
        <f>'7b-TtlAwrds_RawData'!E16</f>
        <v>0</v>
      </c>
      <c r="F38" s="269">
        <f>'7b-TtlAwrds_RawData'!F16</f>
        <v>0</v>
      </c>
      <c r="G38" s="269">
        <f>'7b-TtlAwrds_RawData'!G16</f>
        <v>102</v>
      </c>
      <c r="H38" s="269">
        <f>'7b-TtlAwrds_RawData'!H16</f>
        <v>478</v>
      </c>
      <c r="I38" s="269">
        <f>'7b-TtlAwrds_RawData'!I16</f>
        <v>187</v>
      </c>
      <c r="J38" s="269">
        <f>'7b-TtlAwrds_RawData'!J16</f>
        <v>0</v>
      </c>
      <c r="K38" s="269">
        <f>'7b-TtlAwrds_RawData'!K16</f>
        <v>0</v>
      </c>
      <c r="L38" s="269">
        <f>'7b-TtlAwrds_RawData'!L16</f>
        <v>4</v>
      </c>
      <c r="M38" s="270">
        <f>'7b-TtlAwrds_RawData'!M16</f>
        <v>0</v>
      </c>
      <c r="N38" s="275"/>
      <c r="O38" s="269"/>
      <c r="P38" s="271">
        <f>'7b-TtlAwrds_RawData'!P16</f>
        <v>0</v>
      </c>
      <c r="Q38" s="269">
        <f>'7b-TtlAwrds_RawData'!Q16</f>
        <v>0</v>
      </c>
      <c r="R38" s="269">
        <f>'7b-TtlAwrds_RawData'!R16</f>
        <v>0</v>
      </c>
      <c r="S38" s="269">
        <f>'7b-TtlAwrds_RawData'!S16</f>
        <v>140</v>
      </c>
      <c r="T38" s="269">
        <f>'7b-TtlAwrds_RawData'!T16</f>
        <v>502</v>
      </c>
      <c r="U38" s="269">
        <f>'7b-TtlAwrds_RawData'!U16</f>
        <v>169</v>
      </c>
      <c r="V38" s="269">
        <f>'7b-TtlAwrds_RawData'!V16</f>
        <v>0</v>
      </c>
      <c r="W38" s="269">
        <f>'7b-TtlAwrds_RawData'!W16</f>
        <v>0</v>
      </c>
      <c r="X38" s="269">
        <f>'7b-TtlAwrds_RawData'!X16</f>
        <v>0</v>
      </c>
      <c r="Y38" s="270">
        <f>'7b-TtlAwrds_RawData'!Y16</f>
        <v>0</v>
      </c>
      <c r="Z38" s="275"/>
      <c r="AA38" s="269"/>
      <c r="AB38" s="271">
        <f>'7b-TtlAwrds_RawData'!AB16</f>
        <v>0</v>
      </c>
      <c r="AC38" s="269">
        <f>'7b-TtlAwrds_RawData'!AC16</f>
        <v>0</v>
      </c>
      <c r="AD38" s="269">
        <f>'7b-TtlAwrds_RawData'!AD16</f>
        <v>0</v>
      </c>
      <c r="AE38" s="269">
        <f>'7b-TtlAwrds_RawData'!AE16</f>
        <v>256</v>
      </c>
      <c r="AF38" s="269">
        <f>'7b-TtlAwrds_RawData'!AF16</f>
        <v>504</v>
      </c>
      <c r="AG38" s="269">
        <f>'7b-TtlAwrds_RawData'!AG16</f>
        <v>229</v>
      </c>
      <c r="AH38" s="269">
        <f>'7b-TtlAwrds_RawData'!AH16</f>
        <v>0</v>
      </c>
      <c r="AI38" s="269">
        <f>'7b-TtlAwrds_RawData'!AI16</f>
        <v>0</v>
      </c>
      <c r="AJ38" s="269">
        <f>'7b-TtlAwrds_RawData'!AJ16</f>
        <v>30</v>
      </c>
      <c r="AK38" s="270">
        <f>'7b-TtlAwrds_RawData'!AK16</f>
        <v>0</v>
      </c>
      <c r="AL38" s="275"/>
      <c r="AM38" s="269"/>
      <c r="AN38" s="271">
        <f>'7b-TtlAwrds_RawData'!AN16</f>
        <v>0</v>
      </c>
      <c r="AO38" s="269">
        <f>'7b-TtlAwrds_RawData'!AO16</f>
        <v>0</v>
      </c>
      <c r="AP38" s="269">
        <f>'7b-TtlAwrds_RawData'!AP16</f>
        <v>0</v>
      </c>
      <c r="AQ38" s="269">
        <f>'7b-TtlAwrds_RawData'!AQ16</f>
        <v>211</v>
      </c>
      <c r="AR38" s="269">
        <f>'7b-TtlAwrds_RawData'!AR16</f>
        <v>467</v>
      </c>
      <c r="AS38" s="269">
        <f>'7b-TtlAwrds_RawData'!AS16</f>
        <v>234</v>
      </c>
      <c r="AT38" s="269">
        <f>'7b-TtlAwrds_RawData'!AT16</f>
        <v>0</v>
      </c>
      <c r="AU38" s="269">
        <f>'7b-TtlAwrds_RawData'!AU16</f>
        <v>0</v>
      </c>
      <c r="AV38" s="269">
        <f>'7b-TtlAwrds_RawData'!AV16</f>
        <v>12</v>
      </c>
      <c r="AW38" s="270">
        <f>'7b-TtlAwrds_RawData'!AW16</f>
        <v>0</v>
      </c>
      <c r="AX38" s="275"/>
      <c r="AY38" s="269"/>
      <c r="AZ38" s="271">
        <f>'7b-TtlAwrds_RawData'!AZ16</f>
        <v>0</v>
      </c>
      <c r="BA38" s="269">
        <f>'7b-TtlAwrds_RawData'!BA16</f>
        <v>0</v>
      </c>
      <c r="BB38" s="269">
        <f>'7b-TtlAwrds_RawData'!BB16</f>
        <v>0</v>
      </c>
      <c r="BC38" s="269">
        <f>'7b-TtlAwrds_RawData'!BC16</f>
        <v>255</v>
      </c>
      <c r="BD38" s="269">
        <f>'7b-TtlAwrds_RawData'!BD16</f>
        <v>442</v>
      </c>
      <c r="BE38" s="269">
        <f>'7b-TtlAwrds_RawData'!BE16</f>
        <v>263</v>
      </c>
      <c r="BF38" s="269">
        <f>'7b-TtlAwrds_RawData'!BF16</f>
        <v>0</v>
      </c>
      <c r="BG38" s="269">
        <f>'7b-TtlAwrds_RawData'!BG16</f>
        <v>0</v>
      </c>
      <c r="BH38" s="269">
        <f>'7b-TtlAwrds_RawData'!BH16</f>
        <v>5</v>
      </c>
      <c r="BI38" s="270">
        <f>'7b-TtlAwrds_RawData'!BI16</f>
        <v>0</v>
      </c>
      <c r="BJ38" s="275"/>
      <c r="BK38" s="269"/>
      <c r="BL38" s="272">
        <f>'7b-TtlAwrds_RawData'!BL16</f>
        <v>0</v>
      </c>
      <c r="BM38" s="273">
        <f>'7b-TtlAwrds_RawData'!BM16</f>
        <v>0</v>
      </c>
      <c r="BN38" s="273">
        <f>'7b-TtlAwrds_RawData'!BN16</f>
        <v>0</v>
      </c>
      <c r="BO38" s="273">
        <f>'7b-TtlAwrds_RawData'!BO16</f>
        <v>217</v>
      </c>
      <c r="BP38" s="273">
        <f>'7b-TtlAwrds_RawData'!BP16</f>
        <v>472</v>
      </c>
      <c r="BQ38" s="273">
        <f>'7b-TtlAwrds_RawData'!BQ16</f>
        <v>238</v>
      </c>
      <c r="BR38" s="273">
        <f>'7b-TtlAwrds_RawData'!BR16</f>
        <v>0</v>
      </c>
      <c r="BS38" s="273">
        <f>'7b-TtlAwrds_RawData'!BS16</f>
        <v>0</v>
      </c>
      <c r="BT38" s="273">
        <f>'7b-TtlAwrds_RawData'!BT16</f>
        <v>0</v>
      </c>
      <c r="BU38" s="274">
        <f>'7b-TtlAwrds_RawData'!BU16</f>
        <v>0</v>
      </c>
      <c r="BV38" s="275"/>
      <c r="BX38" s="272">
        <f>'7b-TtlAwrds_RawData'!BX16</f>
        <v>0</v>
      </c>
      <c r="BY38" s="273">
        <f>'7b-TtlAwrds_RawData'!BY16</f>
        <v>0</v>
      </c>
      <c r="BZ38" s="273">
        <f>'7b-TtlAwrds_RawData'!BZ16</f>
        <v>0</v>
      </c>
      <c r="CA38" s="273">
        <f>'7b-TtlAwrds_RawData'!CA16</f>
        <v>240</v>
      </c>
      <c r="CB38" s="273">
        <f>'7b-TtlAwrds_RawData'!CB16</f>
        <v>458</v>
      </c>
      <c r="CC38" s="273">
        <f>'7b-TtlAwrds_RawData'!CC16</f>
        <v>232</v>
      </c>
      <c r="CD38" s="273">
        <f>'7b-TtlAwrds_RawData'!CD16</f>
        <v>0</v>
      </c>
      <c r="CE38" s="273">
        <f>'7b-TtlAwrds_RawData'!CE16</f>
        <v>0</v>
      </c>
      <c r="CF38" s="273">
        <f>'7b-TtlAwrds_RawData'!CF16</f>
        <v>19</v>
      </c>
      <c r="CG38" s="274">
        <f>'7b-TtlAwrds_RawData'!CG16</f>
        <v>0</v>
      </c>
      <c r="CH38" s="275"/>
      <c r="CJ38" s="272">
        <f>'7b-TtlAwrds_RawData'!CJ16</f>
        <v>0</v>
      </c>
      <c r="CK38" s="273">
        <f>'7b-TtlAwrds_RawData'!CK16</f>
        <v>0</v>
      </c>
      <c r="CL38" s="273">
        <f>'7b-TtlAwrds_RawData'!CL16</f>
        <v>0</v>
      </c>
      <c r="CM38" s="273">
        <f>'7b-TtlAwrds_RawData'!CM16</f>
        <v>155</v>
      </c>
      <c r="CN38" s="273">
        <f>'7b-TtlAwrds_RawData'!CN16</f>
        <v>480</v>
      </c>
      <c r="CO38" s="273">
        <f>'7b-TtlAwrds_RawData'!CO16</f>
        <v>287</v>
      </c>
      <c r="CP38" s="273">
        <f>'7b-TtlAwrds_RawData'!CP16</f>
        <v>0</v>
      </c>
      <c r="CQ38" s="273">
        <f>'7b-TtlAwrds_RawData'!CQ16</f>
        <v>0</v>
      </c>
      <c r="CR38" s="273">
        <f>'7b-TtlAwrds_RawData'!CR16</f>
        <v>47</v>
      </c>
      <c r="CS38" s="274">
        <f>'7b-TtlAwrds_RawData'!CS16</f>
        <v>0</v>
      </c>
      <c r="CT38" s="275"/>
      <c r="CV38" s="272">
        <f>'7b-TtlAwrds_RawData'!CV16</f>
        <v>0</v>
      </c>
      <c r="CW38" s="273">
        <f>'7b-TtlAwrds_RawData'!CW16</f>
        <v>0</v>
      </c>
      <c r="CX38" s="273">
        <f>'7b-TtlAwrds_RawData'!CX16</f>
        <v>0</v>
      </c>
      <c r="CY38" s="273">
        <f>'7b-TtlAwrds_RawData'!CY16</f>
        <v>182</v>
      </c>
      <c r="CZ38" s="273">
        <f>'7b-TtlAwrds_RawData'!CZ16</f>
        <v>487</v>
      </c>
      <c r="DA38" s="273">
        <f>'7b-TtlAwrds_RawData'!DA16</f>
        <v>251</v>
      </c>
      <c r="DB38" s="273">
        <f>'7b-TtlAwrds_RawData'!DB16</f>
        <v>0</v>
      </c>
      <c r="DC38" s="273">
        <f>'7b-TtlAwrds_RawData'!DC16</f>
        <v>0</v>
      </c>
      <c r="DD38" s="273">
        <f>'7b-TtlAwrds_RawData'!DD16</f>
        <v>48</v>
      </c>
      <c r="DE38" s="274">
        <f>'7b-TtlAwrds_RawData'!DE16</f>
        <v>0</v>
      </c>
      <c r="DF38" s="275"/>
      <c r="DH38" s="272">
        <f>'7b-TtlAwrds_RawData'!DH16</f>
        <v>0</v>
      </c>
      <c r="DI38" s="273">
        <f>'7b-TtlAwrds_RawData'!DI16</f>
        <v>0</v>
      </c>
      <c r="DJ38" s="273">
        <f>'7b-TtlAwrds_RawData'!DJ16</f>
        <v>0</v>
      </c>
      <c r="DK38" s="273">
        <f>'7b-TtlAwrds_RawData'!DK16</f>
        <v>159</v>
      </c>
      <c r="DL38" s="273">
        <f>'7b-TtlAwrds_RawData'!DL16</f>
        <v>503</v>
      </c>
      <c r="DM38" s="273">
        <f>'7b-TtlAwrds_RawData'!DM16</f>
        <v>269</v>
      </c>
      <c r="DN38" s="273">
        <f>'7b-TtlAwrds_RawData'!DN16</f>
        <v>0</v>
      </c>
      <c r="DO38" s="273">
        <f>'7b-TtlAwrds_RawData'!DO16</f>
        <v>0</v>
      </c>
      <c r="DP38" s="273">
        <f>'7b-TtlAwrds_RawData'!DP16</f>
        <v>57</v>
      </c>
      <c r="DQ38" s="274">
        <f>'7b-TtlAwrds_RawData'!DQ16</f>
        <v>0</v>
      </c>
      <c r="DR38" s="275"/>
      <c r="DT38" s="272">
        <f>'7b-TtlAwrds_RawData'!DT16</f>
        <v>0</v>
      </c>
      <c r="DU38" s="273">
        <f>'7b-TtlAwrds_RawData'!DU16</f>
        <v>0</v>
      </c>
      <c r="DV38" s="273">
        <f>'7b-TtlAwrds_RawData'!DV16</f>
        <v>0</v>
      </c>
      <c r="DW38" s="273">
        <f>'7b-TtlAwrds_RawData'!DW16</f>
        <v>216</v>
      </c>
      <c r="DX38" s="273">
        <f>'7b-TtlAwrds_RawData'!DX16</f>
        <v>459</v>
      </c>
      <c r="DY38" s="273">
        <f>'7b-TtlAwrds_RawData'!DY16</f>
        <v>242</v>
      </c>
      <c r="DZ38" s="273">
        <f>'7b-TtlAwrds_RawData'!DZ16</f>
        <v>0</v>
      </c>
      <c r="EA38" s="273">
        <f>'7b-TtlAwrds_RawData'!EA16</f>
        <v>0</v>
      </c>
      <c r="EB38" s="273">
        <f>'7b-TtlAwrds_RawData'!EB16</f>
        <v>22</v>
      </c>
      <c r="EC38" s="274">
        <f>'7b-TtlAwrds_RawData'!EC16</f>
        <v>0</v>
      </c>
      <c r="ED38" s="275"/>
    </row>
    <row r="39" spans="1:134" x14ac:dyDescent="0.25">
      <c r="A39" s="1471"/>
      <c r="B39" s="36" t="s">
        <v>84</v>
      </c>
      <c r="C39" s="276" t="s">
        <v>139</v>
      </c>
      <c r="D39" s="279">
        <f>'7b-TtlAwrds_RawData'!D17</f>
        <v>0</v>
      </c>
      <c r="E39" s="277">
        <f>'7b-TtlAwrds_RawData'!E17</f>
        <v>1</v>
      </c>
      <c r="F39" s="277">
        <f>'7b-TtlAwrds_RawData'!F17</f>
        <v>0</v>
      </c>
      <c r="G39" s="277">
        <f>'7b-TtlAwrds_RawData'!G17</f>
        <v>0</v>
      </c>
      <c r="H39" s="277">
        <f>'7b-TtlAwrds_RawData'!H17</f>
        <v>213</v>
      </c>
      <c r="I39" s="277">
        <f>'7b-TtlAwrds_RawData'!I17</f>
        <v>35</v>
      </c>
      <c r="J39" s="277">
        <f>'7b-TtlAwrds_RawData'!J17</f>
        <v>0</v>
      </c>
      <c r="K39" s="277">
        <f>'7b-TtlAwrds_RawData'!K17</f>
        <v>0</v>
      </c>
      <c r="L39" s="277">
        <f>'7b-TtlAwrds_RawData'!L17</f>
        <v>0</v>
      </c>
      <c r="M39" s="278">
        <f>'7b-TtlAwrds_RawData'!M17</f>
        <v>0</v>
      </c>
      <c r="N39" s="283"/>
      <c r="O39" s="277"/>
      <c r="P39" s="279">
        <f>'7b-TtlAwrds_RawData'!P17</f>
        <v>0</v>
      </c>
      <c r="Q39" s="277">
        <f>'7b-TtlAwrds_RawData'!Q17</f>
        <v>0</v>
      </c>
      <c r="R39" s="277">
        <f>'7b-TtlAwrds_RawData'!R17</f>
        <v>0</v>
      </c>
      <c r="S39" s="277">
        <f>'7b-TtlAwrds_RawData'!S17</f>
        <v>1</v>
      </c>
      <c r="T39" s="277">
        <f>'7b-TtlAwrds_RawData'!T17</f>
        <v>182</v>
      </c>
      <c r="U39" s="277">
        <f>'7b-TtlAwrds_RawData'!U17</f>
        <v>45</v>
      </c>
      <c r="V39" s="277">
        <f>'7b-TtlAwrds_RawData'!V17</f>
        <v>0</v>
      </c>
      <c r="W39" s="277">
        <f>'7b-TtlAwrds_RawData'!W17</f>
        <v>0</v>
      </c>
      <c r="X39" s="277">
        <f>'7b-TtlAwrds_RawData'!X17</f>
        <v>0</v>
      </c>
      <c r="Y39" s="278">
        <f>'7b-TtlAwrds_RawData'!Y17</f>
        <v>0</v>
      </c>
      <c r="Z39" s="283"/>
      <c r="AA39" s="277"/>
      <c r="AB39" s="279">
        <f>'7b-TtlAwrds_RawData'!AB17</f>
        <v>0</v>
      </c>
      <c r="AC39" s="277">
        <f>'7b-TtlAwrds_RawData'!AC17</f>
        <v>0</v>
      </c>
      <c r="AD39" s="277">
        <f>'7b-TtlAwrds_RawData'!AD17</f>
        <v>0</v>
      </c>
      <c r="AE39" s="277">
        <f>'7b-TtlAwrds_RawData'!AE17</f>
        <v>0</v>
      </c>
      <c r="AF39" s="277">
        <f>'7b-TtlAwrds_RawData'!AF17</f>
        <v>223</v>
      </c>
      <c r="AG39" s="277">
        <f>'7b-TtlAwrds_RawData'!AG17</f>
        <v>68</v>
      </c>
      <c r="AH39" s="277">
        <f>'7b-TtlAwrds_RawData'!AH17</f>
        <v>0</v>
      </c>
      <c r="AI39" s="277">
        <f>'7b-TtlAwrds_RawData'!AI17</f>
        <v>0</v>
      </c>
      <c r="AJ39" s="277">
        <f>'7b-TtlAwrds_RawData'!AJ17</f>
        <v>0</v>
      </c>
      <c r="AK39" s="278">
        <f>'7b-TtlAwrds_RawData'!AK17</f>
        <v>0</v>
      </c>
      <c r="AL39" s="283"/>
      <c r="AM39" s="277"/>
      <c r="AN39" s="279">
        <f>'7b-TtlAwrds_RawData'!AN17</f>
        <v>0</v>
      </c>
      <c r="AO39" s="277">
        <f>'7b-TtlAwrds_RawData'!AO17</f>
        <v>0</v>
      </c>
      <c r="AP39" s="277">
        <f>'7b-TtlAwrds_RawData'!AP17</f>
        <v>0</v>
      </c>
      <c r="AQ39" s="277">
        <f>'7b-TtlAwrds_RawData'!AQ17</f>
        <v>0</v>
      </c>
      <c r="AR39" s="277">
        <f>'7b-TtlAwrds_RawData'!AR17</f>
        <v>246</v>
      </c>
      <c r="AS39" s="277">
        <f>'7b-TtlAwrds_RawData'!AS17</f>
        <v>59</v>
      </c>
      <c r="AT39" s="277">
        <f>'7b-TtlAwrds_RawData'!AT17</f>
        <v>0</v>
      </c>
      <c r="AU39" s="277">
        <f>'7b-TtlAwrds_RawData'!AU17</f>
        <v>0</v>
      </c>
      <c r="AV39" s="277">
        <f>'7b-TtlAwrds_RawData'!AV17</f>
        <v>0</v>
      </c>
      <c r="AW39" s="278">
        <f>'7b-TtlAwrds_RawData'!AW17</f>
        <v>0</v>
      </c>
      <c r="AX39" s="283"/>
      <c r="AY39" s="277"/>
      <c r="AZ39" s="279">
        <f>'7b-TtlAwrds_RawData'!AZ17</f>
        <v>0</v>
      </c>
      <c r="BA39" s="277">
        <f>'7b-TtlAwrds_RawData'!BA17</f>
        <v>0</v>
      </c>
      <c r="BB39" s="277">
        <f>'7b-TtlAwrds_RawData'!BB17</f>
        <v>0</v>
      </c>
      <c r="BC39" s="277">
        <f>'7b-TtlAwrds_RawData'!BC17</f>
        <v>1</v>
      </c>
      <c r="BD39" s="277">
        <f>'7b-TtlAwrds_RawData'!BD17</f>
        <v>228</v>
      </c>
      <c r="BE39" s="277">
        <f>'7b-TtlAwrds_RawData'!BE17</f>
        <v>78</v>
      </c>
      <c r="BF39" s="277">
        <f>'7b-TtlAwrds_RawData'!BF17</f>
        <v>0</v>
      </c>
      <c r="BG39" s="277">
        <f>'7b-TtlAwrds_RawData'!BG17</f>
        <v>0</v>
      </c>
      <c r="BH39" s="277">
        <f>'7b-TtlAwrds_RawData'!BH17</f>
        <v>0</v>
      </c>
      <c r="BI39" s="278">
        <f>'7b-TtlAwrds_RawData'!BI17</f>
        <v>0</v>
      </c>
      <c r="BJ39" s="283"/>
      <c r="BK39" s="277"/>
      <c r="BL39" s="280">
        <f>'7b-TtlAwrds_RawData'!BL17</f>
        <v>0</v>
      </c>
      <c r="BM39" s="281">
        <f>'7b-TtlAwrds_RawData'!BM17</f>
        <v>0</v>
      </c>
      <c r="BN39" s="281">
        <f>'7b-TtlAwrds_RawData'!BN17</f>
        <v>0</v>
      </c>
      <c r="BO39" s="281">
        <f>'7b-TtlAwrds_RawData'!BO17</f>
        <v>1</v>
      </c>
      <c r="BP39" s="281">
        <f>'7b-TtlAwrds_RawData'!BP17</f>
        <v>220</v>
      </c>
      <c r="BQ39" s="281">
        <f>'7b-TtlAwrds_RawData'!BQ17</f>
        <v>72</v>
      </c>
      <c r="BR39" s="281">
        <f>'7b-TtlAwrds_RawData'!BR17</f>
        <v>0</v>
      </c>
      <c r="BS39" s="281">
        <f>'7b-TtlAwrds_RawData'!BS17</f>
        <v>0</v>
      </c>
      <c r="BT39" s="281">
        <f>'7b-TtlAwrds_RawData'!BT17</f>
        <v>0</v>
      </c>
      <c r="BU39" s="282">
        <f>'7b-TtlAwrds_RawData'!BU17</f>
        <v>0</v>
      </c>
      <c r="BV39" s="283"/>
      <c r="BX39" s="280">
        <f>'7b-TtlAwrds_RawData'!BX17</f>
        <v>0</v>
      </c>
      <c r="BY39" s="281">
        <f>'7b-TtlAwrds_RawData'!BY17</f>
        <v>0</v>
      </c>
      <c r="BZ39" s="281">
        <f>'7b-TtlAwrds_RawData'!BZ17</f>
        <v>0</v>
      </c>
      <c r="CA39" s="281">
        <f>'7b-TtlAwrds_RawData'!CA17</f>
        <v>1</v>
      </c>
      <c r="CB39" s="281">
        <f>'7b-TtlAwrds_RawData'!CB17</f>
        <v>221</v>
      </c>
      <c r="CC39" s="281">
        <f>'7b-TtlAwrds_RawData'!CC17</f>
        <v>60</v>
      </c>
      <c r="CD39" s="281">
        <f>'7b-TtlAwrds_RawData'!CD17</f>
        <v>0</v>
      </c>
      <c r="CE39" s="281">
        <f>'7b-TtlAwrds_RawData'!CE17</f>
        <v>0</v>
      </c>
      <c r="CF39" s="281">
        <f>'7b-TtlAwrds_RawData'!CF17</f>
        <v>0</v>
      </c>
      <c r="CG39" s="282">
        <f>'7b-TtlAwrds_RawData'!CG17</f>
        <v>0</v>
      </c>
      <c r="CH39" s="283"/>
      <c r="CJ39" s="280">
        <f>'7b-TtlAwrds_RawData'!CJ17</f>
        <v>0</v>
      </c>
      <c r="CK39" s="281">
        <f>'7b-TtlAwrds_RawData'!CK17</f>
        <v>0</v>
      </c>
      <c r="CL39" s="281">
        <f>'7b-TtlAwrds_RawData'!CL17</f>
        <v>0</v>
      </c>
      <c r="CM39" s="281">
        <f>'7b-TtlAwrds_RawData'!CM17</f>
        <v>0</v>
      </c>
      <c r="CN39" s="281">
        <f>'7b-TtlAwrds_RawData'!CN17</f>
        <v>224</v>
      </c>
      <c r="CO39" s="281">
        <f>'7b-TtlAwrds_RawData'!CO17</f>
        <v>74</v>
      </c>
      <c r="CP39" s="281">
        <f>'7b-TtlAwrds_RawData'!CP17</f>
        <v>0</v>
      </c>
      <c r="CQ39" s="281">
        <f>'7b-TtlAwrds_RawData'!CQ17</f>
        <v>0</v>
      </c>
      <c r="CR39" s="281">
        <f>'7b-TtlAwrds_RawData'!CR17</f>
        <v>0</v>
      </c>
      <c r="CS39" s="282">
        <f>'7b-TtlAwrds_RawData'!CS17</f>
        <v>0</v>
      </c>
      <c r="CT39" s="283"/>
      <c r="CV39" s="280">
        <f>'7b-TtlAwrds_RawData'!CV17</f>
        <v>0</v>
      </c>
      <c r="CW39" s="281">
        <f>'7b-TtlAwrds_RawData'!CW17</f>
        <v>0</v>
      </c>
      <c r="CX39" s="281">
        <f>'7b-TtlAwrds_RawData'!CX17</f>
        <v>0</v>
      </c>
      <c r="CY39" s="281">
        <f>'7b-TtlAwrds_RawData'!CY17</f>
        <v>1</v>
      </c>
      <c r="CZ39" s="281">
        <f>'7b-TtlAwrds_RawData'!CZ17</f>
        <v>201</v>
      </c>
      <c r="DA39" s="281">
        <f>'7b-TtlAwrds_RawData'!DA17</f>
        <v>88</v>
      </c>
      <c r="DB39" s="281">
        <f>'7b-TtlAwrds_RawData'!DB17</f>
        <v>0</v>
      </c>
      <c r="DC39" s="281">
        <f>'7b-TtlAwrds_RawData'!DC17</f>
        <v>0</v>
      </c>
      <c r="DD39" s="281">
        <f>'7b-TtlAwrds_RawData'!DD17</f>
        <v>0</v>
      </c>
      <c r="DE39" s="282">
        <f>'7b-TtlAwrds_RawData'!DE17</f>
        <v>0</v>
      </c>
      <c r="DF39" s="283"/>
      <c r="DH39" s="280">
        <f>'7b-TtlAwrds_RawData'!DH17</f>
        <v>0</v>
      </c>
      <c r="DI39" s="281">
        <f>'7b-TtlAwrds_RawData'!DI17</f>
        <v>0</v>
      </c>
      <c r="DJ39" s="281">
        <f>'7b-TtlAwrds_RawData'!DJ17</f>
        <v>0</v>
      </c>
      <c r="DK39" s="281">
        <f>'7b-TtlAwrds_RawData'!DK17</f>
        <v>1</v>
      </c>
      <c r="DL39" s="281">
        <f>'7b-TtlAwrds_RawData'!DL17</f>
        <v>225</v>
      </c>
      <c r="DM39" s="281">
        <f>'7b-TtlAwrds_RawData'!DM17</f>
        <v>68</v>
      </c>
      <c r="DN39" s="281">
        <f>'7b-TtlAwrds_RawData'!DN17</f>
        <v>0</v>
      </c>
      <c r="DO39" s="281">
        <f>'7b-TtlAwrds_RawData'!DO17</f>
        <v>0</v>
      </c>
      <c r="DP39" s="281">
        <f>'7b-TtlAwrds_RawData'!DP17</f>
        <v>0</v>
      </c>
      <c r="DQ39" s="282">
        <f>'7b-TtlAwrds_RawData'!DQ17</f>
        <v>0</v>
      </c>
      <c r="DR39" s="283"/>
      <c r="DT39" s="280">
        <f>'7b-TtlAwrds_RawData'!DT17</f>
        <v>0</v>
      </c>
      <c r="DU39" s="281">
        <f>'7b-TtlAwrds_RawData'!DU17</f>
        <v>0</v>
      </c>
      <c r="DV39" s="281">
        <f>'7b-TtlAwrds_RawData'!DV17</f>
        <v>0</v>
      </c>
      <c r="DW39" s="281">
        <f>'7b-TtlAwrds_RawData'!DW17</f>
        <v>0</v>
      </c>
      <c r="DX39" s="281">
        <f>'7b-TtlAwrds_RawData'!DX17</f>
        <v>197</v>
      </c>
      <c r="DY39" s="281">
        <f>'7b-TtlAwrds_RawData'!DY17</f>
        <v>52</v>
      </c>
      <c r="DZ39" s="281">
        <f>'7b-TtlAwrds_RawData'!DZ17</f>
        <v>0</v>
      </c>
      <c r="EA39" s="281">
        <f>'7b-TtlAwrds_RawData'!EA17</f>
        <v>0</v>
      </c>
      <c r="EB39" s="281">
        <f>'7b-TtlAwrds_RawData'!EB17</f>
        <v>0</v>
      </c>
      <c r="EC39" s="282">
        <f>'7b-TtlAwrds_RawData'!EC17</f>
        <v>0</v>
      </c>
      <c r="ED39" s="283"/>
    </row>
    <row r="40" spans="1:134" ht="15.75" thickBot="1" x14ac:dyDescent="0.3">
      <c r="A40" s="1471"/>
      <c r="B40" s="36" t="s">
        <v>84</v>
      </c>
      <c r="C40" s="276" t="s">
        <v>140</v>
      </c>
      <c r="D40" s="279">
        <f>'7b-TtlAwrds_RawData'!D18</f>
        <v>0</v>
      </c>
      <c r="E40" s="277">
        <f>'7b-TtlAwrds_RawData'!E18</f>
        <v>0</v>
      </c>
      <c r="F40" s="277">
        <f>'7b-TtlAwrds_RawData'!F18</f>
        <v>0</v>
      </c>
      <c r="G40" s="277">
        <f>'7b-TtlAwrds_RawData'!G18</f>
        <v>0</v>
      </c>
      <c r="H40" s="277">
        <f>'7b-TtlAwrds_RawData'!H18</f>
        <v>8</v>
      </c>
      <c r="I40" s="277">
        <f>'7b-TtlAwrds_RawData'!I18</f>
        <v>4</v>
      </c>
      <c r="J40" s="277">
        <f>'7b-TtlAwrds_RawData'!J18</f>
        <v>0</v>
      </c>
      <c r="K40" s="277">
        <f>'7b-TtlAwrds_RawData'!K18</f>
        <v>0</v>
      </c>
      <c r="L40" s="277">
        <f>'7b-TtlAwrds_RawData'!L18</f>
        <v>0</v>
      </c>
      <c r="M40" s="278">
        <f>'7b-TtlAwrds_RawData'!M18</f>
        <v>0</v>
      </c>
      <c r="N40" s="283" t="s">
        <v>297</v>
      </c>
      <c r="O40" s="277"/>
      <c r="P40" s="279">
        <f>'7b-TtlAwrds_RawData'!P18</f>
        <v>0</v>
      </c>
      <c r="Q40" s="277">
        <f>'7b-TtlAwrds_RawData'!Q18</f>
        <v>0</v>
      </c>
      <c r="R40" s="277">
        <f>'7b-TtlAwrds_RawData'!R18</f>
        <v>0</v>
      </c>
      <c r="S40" s="277">
        <f>'7b-TtlAwrds_RawData'!S18</f>
        <v>0</v>
      </c>
      <c r="T40" s="277">
        <f>'7b-TtlAwrds_RawData'!T18</f>
        <v>11</v>
      </c>
      <c r="U40" s="277">
        <f>'7b-TtlAwrds_RawData'!U18</f>
        <v>4</v>
      </c>
      <c r="V40" s="277">
        <f>'7b-TtlAwrds_RawData'!V18</f>
        <v>0</v>
      </c>
      <c r="W40" s="277">
        <f>'7b-TtlAwrds_RawData'!W18</f>
        <v>0</v>
      </c>
      <c r="X40" s="277">
        <f>'7b-TtlAwrds_RawData'!X18</f>
        <v>0</v>
      </c>
      <c r="Y40" s="278">
        <f>'7b-TtlAwrds_RawData'!Y18</f>
        <v>0</v>
      </c>
      <c r="Z40" s="283" t="s">
        <v>297</v>
      </c>
      <c r="AA40" s="277"/>
      <c r="AB40" s="279">
        <f>'7b-TtlAwrds_RawData'!AB18</f>
        <v>0</v>
      </c>
      <c r="AC40" s="277">
        <f>'7b-TtlAwrds_RawData'!AC18</f>
        <v>0</v>
      </c>
      <c r="AD40" s="277">
        <f>'7b-TtlAwrds_RawData'!AD18</f>
        <v>0</v>
      </c>
      <c r="AE40" s="277">
        <f>'7b-TtlAwrds_RawData'!AE18</f>
        <v>0</v>
      </c>
      <c r="AF40" s="277">
        <f>'7b-TtlAwrds_RawData'!AF18</f>
        <v>8</v>
      </c>
      <c r="AG40" s="277">
        <f>'7b-TtlAwrds_RawData'!AG18</f>
        <v>4</v>
      </c>
      <c r="AH40" s="277">
        <f>'7b-TtlAwrds_RawData'!AH18</f>
        <v>0</v>
      </c>
      <c r="AI40" s="277">
        <f>'7b-TtlAwrds_RawData'!AI18</f>
        <v>0</v>
      </c>
      <c r="AJ40" s="277">
        <f>'7b-TtlAwrds_RawData'!AJ18</f>
        <v>0</v>
      </c>
      <c r="AK40" s="278">
        <f>'7b-TtlAwrds_RawData'!AK18</f>
        <v>0</v>
      </c>
      <c r="AL40" s="283" t="s">
        <v>297</v>
      </c>
      <c r="AM40" s="277"/>
      <c r="AN40" s="279">
        <f>'7b-TtlAwrds_RawData'!AN18</f>
        <v>0</v>
      </c>
      <c r="AO40" s="277">
        <f>'7b-TtlAwrds_RawData'!AO18</f>
        <v>0</v>
      </c>
      <c r="AP40" s="277">
        <f>'7b-TtlAwrds_RawData'!AP18</f>
        <v>0</v>
      </c>
      <c r="AQ40" s="277">
        <f>'7b-TtlAwrds_RawData'!AQ18</f>
        <v>0</v>
      </c>
      <c r="AR40" s="277">
        <f>'7b-TtlAwrds_RawData'!AR18</f>
        <v>12</v>
      </c>
      <c r="AS40" s="277">
        <f>'7b-TtlAwrds_RawData'!AS18</f>
        <v>4</v>
      </c>
      <c r="AT40" s="277">
        <f>'7b-TtlAwrds_RawData'!AT18</f>
        <v>0</v>
      </c>
      <c r="AU40" s="277">
        <f>'7b-TtlAwrds_RawData'!AU18</f>
        <v>0</v>
      </c>
      <c r="AV40" s="277">
        <f>'7b-TtlAwrds_RawData'!AV18</f>
        <v>0</v>
      </c>
      <c r="AW40" s="278">
        <f>'7b-TtlAwrds_RawData'!AW18</f>
        <v>0</v>
      </c>
      <c r="AX40" s="283" t="s">
        <v>297</v>
      </c>
      <c r="AY40" s="277"/>
      <c r="AZ40" s="279">
        <f>'7b-TtlAwrds_RawData'!AZ18</f>
        <v>0</v>
      </c>
      <c r="BA40" s="277">
        <f>'7b-TtlAwrds_RawData'!BA18</f>
        <v>0</v>
      </c>
      <c r="BB40" s="277">
        <f>'7b-TtlAwrds_RawData'!BB18</f>
        <v>0</v>
      </c>
      <c r="BC40" s="277">
        <f>'7b-TtlAwrds_RawData'!BC18</f>
        <v>2</v>
      </c>
      <c r="BD40" s="277">
        <f>'7b-TtlAwrds_RawData'!BD18</f>
        <v>14</v>
      </c>
      <c r="BE40" s="277">
        <f>'7b-TtlAwrds_RawData'!BE18</f>
        <v>2</v>
      </c>
      <c r="BF40" s="277">
        <f>'7b-TtlAwrds_RawData'!BF18</f>
        <v>0</v>
      </c>
      <c r="BG40" s="277">
        <f>'7b-TtlAwrds_RawData'!BG18</f>
        <v>0</v>
      </c>
      <c r="BH40" s="277">
        <f>'7b-TtlAwrds_RawData'!BH18</f>
        <v>0</v>
      </c>
      <c r="BI40" s="278">
        <f>'7b-TtlAwrds_RawData'!BI18</f>
        <v>0</v>
      </c>
      <c r="BJ40" s="283" t="s">
        <v>297</v>
      </c>
      <c r="BK40" s="277"/>
      <c r="BL40" s="280">
        <f>'7b-TtlAwrds_RawData'!BL18</f>
        <v>0</v>
      </c>
      <c r="BM40" s="281">
        <f>'7b-TtlAwrds_RawData'!BM18</f>
        <v>0</v>
      </c>
      <c r="BN40" s="281">
        <f>'7b-TtlAwrds_RawData'!BN18</f>
        <v>0</v>
      </c>
      <c r="BO40" s="281">
        <f>'7b-TtlAwrds_RawData'!BO18</f>
        <v>3</v>
      </c>
      <c r="BP40" s="281">
        <f>'7b-TtlAwrds_RawData'!BP18</f>
        <v>8</v>
      </c>
      <c r="BQ40" s="281">
        <f>'7b-TtlAwrds_RawData'!BQ18</f>
        <v>2</v>
      </c>
      <c r="BR40" s="281">
        <f>'7b-TtlAwrds_RawData'!BR18</f>
        <v>0</v>
      </c>
      <c r="BS40" s="281">
        <f>'7b-TtlAwrds_RawData'!BS18</f>
        <v>0</v>
      </c>
      <c r="BT40" s="281">
        <f>'7b-TtlAwrds_RawData'!BT18</f>
        <v>0</v>
      </c>
      <c r="BU40" s="282">
        <f>'7b-TtlAwrds_RawData'!BU18</f>
        <v>0</v>
      </c>
      <c r="BV40" s="283" t="s">
        <v>297</v>
      </c>
      <c r="BX40" s="280">
        <f>'7b-TtlAwrds_RawData'!BX18</f>
        <v>0</v>
      </c>
      <c r="BY40" s="281">
        <f>'7b-TtlAwrds_RawData'!BY18</f>
        <v>0</v>
      </c>
      <c r="BZ40" s="281">
        <f>'7b-TtlAwrds_RawData'!BZ18</f>
        <v>0</v>
      </c>
      <c r="CA40" s="281">
        <f>'7b-TtlAwrds_RawData'!CA18</f>
        <v>3</v>
      </c>
      <c r="CB40" s="281">
        <f>'7b-TtlAwrds_RawData'!CB18</f>
        <v>8</v>
      </c>
      <c r="CC40" s="281">
        <f>'7b-TtlAwrds_RawData'!CC18</f>
        <v>1</v>
      </c>
      <c r="CD40" s="281">
        <f>'7b-TtlAwrds_RawData'!CD18</f>
        <v>0</v>
      </c>
      <c r="CE40" s="281">
        <f>'7b-TtlAwrds_RawData'!CE18</f>
        <v>0</v>
      </c>
      <c r="CF40" s="281">
        <f>'7b-TtlAwrds_RawData'!CF18</f>
        <v>0</v>
      </c>
      <c r="CG40" s="282">
        <f>'7b-TtlAwrds_RawData'!CG18</f>
        <v>0</v>
      </c>
      <c r="CH40" s="283" t="s">
        <v>297</v>
      </c>
      <c r="CJ40" s="280">
        <f>'7b-TtlAwrds_RawData'!CJ18</f>
        <v>0</v>
      </c>
      <c r="CK40" s="281">
        <f>'7b-TtlAwrds_RawData'!CK18</f>
        <v>0</v>
      </c>
      <c r="CL40" s="281">
        <f>'7b-TtlAwrds_RawData'!CL18</f>
        <v>0</v>
      </c>
      <c r="CM40" s="281">
        <f>'7b-TtlAwrds_RawData'!CM18</f>
        <v>2</v>
      </c>
      <c r="CN40" s="281">
        <f>'7b-TtlAwrds_RawData'!CN18</f>
        <v>8</v>
      </c>
      <c r="CO40" s="281">
        <f>'7b-TtlAwrds_RawData'!CO18</f>
        <v>0</v>
      </c>
      <c r="CP40" s="281">
        <f>'7b-TtlAwrds_RawData'!CP18</f>
        <v>0</v>
      </c>
      <c r="CQ40" s="281">
        <f>'7b-TtlAwrds_RawData'!CQ18</f>
        <v>0</v>
      </c>
      <c r="CR40" s="281">
        <f>'7b-TtlAwrds_RawData'!CR18</f>
        <v>0</v>
      </c>
      <c r="CS40" s="282">
        <f>'7b-TtlAwrds_RawData'!CS18</f>
        <v>0</v>
      </c>
      <c r="CT40" s="283" t="s">
        <v>297</v>
      </c>
      <c r="CV40" s="280">
        <f>'7b-TtlAwrds_RawData'!CV18</f>
        <v>0</v>
      </c>
      <c r="CW40" s="281">
        <f>'7b-TtlAwrds_RawData'!CW18</f>
        <v>0</v>
      </c>
      <c r="CX40" s="281">
        <f>'7b-TtlAwrds_RawData'!CX18</f>
        <v>0</v>
      </c>
      <c r="CY40" s="281">
        <f>'7b-TtlAwrds_RawData'!CY18</f>
        <v>9</v>
      </c>
      <c r="CZ40" s="281">
        <f>'7b-TtlAwrds_RawData'!CZ18</f>
        <v>13</v>
      </c>
      <c r="DA40" s="281">
        <f>'7b-TtlAwrds_RawData'!DA18</f>
        <v>1</v>
      </c>
      <c r="DB40" s="281">
        <f>'7b-TtlAwrds_RawData'!DB18</f>
        <v>0</v>
      </c>
      <c r="DC40" s="281">
        <f>'7b-TtlAwrds_RawData'!DC18</f>
        <v>0</v>
      </c>
      <c r="DD40" s="281">
        <f>'7b-TtlAwrds_RawData'!DD18</f>
        <v>0</v>
      </c>
      <c r="DE40" s="282">
        <f>'7b-TtlAwrds_RawData'!DE18</f>
        <v>0</v>
      </c>
      <c r="DF40" s="283" t="s">
        <v>297</v>
      </c>
      <c r="DH40" s="280">
        <f>'7b-TtlAwrds_RawData'!DH18</f>
        <v>0</v>
      </c>
      <c r="DI40" s="281">
        <f>'7b-TtlAwrds_RawData'!DI18</f>
        <v>0</v>
      </c>
      <c r="DJ40" s="281">
        <f>'7b-TtlAwrds_RawData'!DJ18</f>
        <v>0</v>
      </c>
      <c r="DK40" s="281">
        <f>'7b-TtlAwrds_RawData'!DK18</f>
        <v>21</v>
      </c>
      <c r="DL40" s="281">
        <f>'7b-TtlAwrds_RawData'!DL18</f>
        <v>12</v>
      </c>
      <c r="DM40" s="281">
        <f>'7b-TtlAwrds_RawData'!DM18</f>
        <v>1</v>
      </c>
      <c r="DN40" s="281">
        <f>'7b-TtlAwrds_RawData'!DN18</f>
        <v>0</v>
      </c>
      <c r="DO40" s="281">
        <f>'7b-TtlAwrds_RawData'!DO18</f>
        <v>0</v>
      </c>
      <c r="DP40" s="281">
        <f>'7b-TtlAwrds_RawData'!DP18</f>
        <v>0</v>
      </c>
      <c r="DQ40" s="282">
        <f>'7b-TtlAwrds_RawData'!DQ18</f>
        <v>0</v>
      </c>
      <c r="DR40" s="283" t="s">
        <v>297</v>
      </c>
      <c r="DT40" s="280">
        <f>'7b-TtlAwrds_RawData'!DT18</f>
        <v>0</v>
      </c>
      <c r="DU40" s="281">
        <f>'7b-TtlAwrds_RawData'!DU18</f>
        <v>0</v>
      </c>
      <c r="DV40" s="281">
        <f>'7b-TtlAwrds_RawData'!DV18</f>
        <v>0</v>
      </c>
      <c r="DW40" s="281">
        <f>'7b-TtlAwrds_RawData'!DW18</f>
        <v>10</v>
      </c>
      <c r="DX40" s="281">
        <f>'7b-TtlAwrds_RawData'!DX18</f>
        <v>8</v>
      </c>
      <c r="DY40" s="281">
        <f>'7b-TtlAwrds_RawData'!DY18</f>
        <v>4</v>
      </c>
      <c r="DZ40" s="281">
        <f>'7b-TtlAwrds_RawData'!DZ18</f>
        <v>0</v>
      </c>
      <c r="EA40" s="281">
        <f>'7b-TtlAwrds_RawData'!EA18</f>
        <v>0</v>
      </c>
      <c r="EB40" s="281">
        <f>'7b-TtlAwrds_RawData'!EB18</f>
        <v>0</v>
      </c>
      <c r="EC40" s="282">
        <f>'7b-TtlAwrds_RawData'!EC18</f>
        <v>0</v>
      </c>
      <c r="ED40" s="283" t="s">
        <v>297</v>
      </c>
    </row>
    <row r="41" spans="1:134" x14ac:dyDescent="0.25">
      <c r="A41" s="284"/>
      <c r="B41" s="285"/>
      <c r="C41" s="268"/>
      <c r="D41" s="286">
        <f t="shared" ref="D41:M41" si="66">SUM(D38:D40)</f>
        <v>0</v>
      </c>
      <c r="E41" s="286">
        <f t="shared" si="66"/>
        <v>1</v>
      </c>
      <c r="F41" s="286">
        <f t="shared" si="66"/>
        <v>0</v>
      </c>
      <c r="G41" s="286">
        <f t="shared" si="66"/>
        <v>102</v>
      </c>
      <c r="H41" s="286">
        <f t="shared" si="66"/>
        <v>699</v>
      </c>
      <c r="I41" s="286">
        <f t="shared" si="66"/>
        <v>226</v>
      </c>
      <c r="J41" s="286">
        <f t="shared" si="66"/>
        <v>0</v>
      </c>
      <c r="K41" s="286">
        <f t="shared" si="66"/>
        <v>0</v>
      </c>
      <c r="L41" s="286">
        <f t="shared" si="66"/>
        <v>4</v>
      </c>
      <c r="M41" s="287">
        <f t="shared" si="66"/>
        <v>0</v>
      </c>
      <c r="N41" s="283">
        <f>SUM(D41:M41)</f>
        <v>1032</v>
      </c>
      <c r="O41" s="277"/>
      <c r="P41" s="288">
        <f t="shared" ref="P41:Y41" si="67">SUM(P38:P40)</f>
        <v>0</v>
      </c>
      <c r="Q41" s="286">
        <f t="shared" si="67"/>
        <v>0</v>
      </c>
      <c r="R41" s="286">
        <f t="shared" si="67"/>
        <v>0</v>
      </c>
      <c r="S41" s="286">
        <f t="shared" si="67"/>
        <v>141</v>
      </c>
      <c r="T41" s="286">
        <f t="shared" si="67"/>
        <v>695</v>
      </c>
      <c r="U41" s="286">
        <f t="shared" si="67"/>
        <v>218</v>
      </c>
      <c r="V41" s="286">
        <f t="shared" si="67"/>
        <v>0</v>
      </c>
      <c r="W41" s="286">
        <f t="shared" si="67"/>
        <v>0</v>
      </c>
      <c r="X41" s="286">
        <f t="shared" si="67"/>
        <v>0</v>
      </c>
      <c r="Y41" s="287">
        <f t="shared" si="67"/>
        <v>0</v>
      </c>
      <c r="Z41" s="283">
        <f>SUM(P41:Y41)</f>
        <v>1054</v>
      </c>
      <c r="AA41" s="277"/>
      <c r="AB41" s="288">
        <f t="shared" ref="AB41:AK41" si="68">SUM(AB38:AB40)</f>
        <v>0</v>
      </c>
      <c r="AC41" s="286">
        <f t="shared" si="68"/>
        <v>0</v>
      </c>
      <c r="AD41" s="286">
        <f t="shared" si="68"/>
        <v>0</v>
      </c>
      <c r="AE41" s="286">
        <f t="shared" si="68"/>
        <v>256</v>
      </c>
      <c r="AF41" s="286">
        <f t="shared" si="68"/>
        <v>735</v>
      </c>
      <c r="AG41" s="286">
        <f t="shared" si="68"/>
        <v>301</v>
      </c>
      <c r="AH41" s="286">
        <f t="shared" si="68"/>
        <v>0</v>
      </c>
      <c r="AI41" s="286">
        <f t="shared" si="68"/>
        <v>0</v>
      </c>
      <c r="AJ41" s="286">
        <f t="shared" si="68"/>
        <v>30</v>
      </c>
      <c r="AK41" s="287">
        <f t="shared" si="68"/>
        <v>0</v>
      </c>
      <c r="AL41" s="283">
        <f>SUM(AB41:AK41)</f>
        <v>1322</v>
      </c>
      <c r="AM41" s="277"/>
      <c r="AN41" s="288">
        <f t="shared" ref="AN41:AW41" si="69">SUM(AN38:AN40)</f>
        <v>0</v>
      </c>
      <c r="AO41" s="286">
        <f t="shared" si="69"/>
        <v>0</v>
      </c>
      <c r="AP41" s="286">
        <f t="shared" si="69"/>
        <v>0</v>
      </c>
      <c r="AQ41" s="286">
        <f t="shared" si="69"/>
        <v>211</v>
      </c>
      <c r="AR41" s="286">
        <f t="shared" si="69"/>
        <v>725</v>
      </c>
      <c r="AS41" s="286">
        <f t="shared" si="69"/>
        <v>297</v>
      </c>
      <c r="AT41" s="286">
        <f t="shared" si="69"/>
        <v>0</v>
      </c>
      <c r="AU41" s="286">
        <f t="shared" si="69"/>
        <v>0</v>
      </c>
      <c r="AV41" s="286">
        <f t="shared" si="69"/>
        <v>12</v>
      </c>
      <c r="AW41" s="287">
        <f t="shared" si="69"/>
        <v>0</v>
      </c>
      <c r="AX41" s="283">
        <f>SUM(AN41:AW41)</f>
        <v>1245</v>
      </c>
      <c r="AY41" s="277"/>
      <c r="AZ41" s="288">
        <f t="shared" ref="AZ41:BI41" si="70">SUM(AZ38:AZ40)</f>
        <v>0</v>
      </c>
      <c r="BA41" s="286">
        <f t="shared" si="70"/>
        <v>0</v>
      </c>
      <c r="BB41" s="286">
        <f t="shared" si="70"/>
        <v>0</v>
      </c>
      <c r="BC41" s="286">
        <f t="shared" si="70"/>
        <v>258</v>
      </c>
      <c r="BD41" s="286">
        <f t="shared" si="70"/>
        <v>684</v>
      </c>
      <c r="BE41" s="286">
        <f t="shared" si="70"/>
        <v>343</v>
      </c>
      <c r="BF41" s="286">
        <f t="shared" si="70"/>
        <v>0</v>
      </c>
      <c r="BG41" s="286">
        <f t="shared" si="70"/>
        <v>0</v>
      </c>
      <c r="BH41" s="286">
        <f t="shared" si="70"/>
        <v>5</v>
      </c>
      <c r="BI41" s="287">
        <f t="shared" si="70"/>
        <v>0</v>
      </c>
      <c r="BJ41" s="283">
        <f>SUM(AZ41:BI41)</f>
        <v>1290</v>
      </c>
      <c r="BK41" s="277"/>
      <c r="BL41" s="289">
        <f t="shared" ref="BL41:BU41" si="71">SUM(BL38:BL40)</f>
        <v>0</v>
      </c>
      <c r="BM41" s="290">
        <f t="shared" si="71"/>
        <v>0</v>
      </c>
      <c r="BN41" s="290">
        <f t="shared" si="71"/>
        <v>0</v>
      </c>
      <c r="BO41" s="290">
        <f t="shared" si="71"/>
        <v>221</v>
      </c>
      <c r="BP41" s="290">
        <f t="shared" si="71"/>
        <v>700</v>
      </c>
      <c r="BQ41" s="290">
        <f t="shared" si="71"/>
        <v>312</v>
      </c>
      <c r="BR41" s="290">
        <f t="shared" si="71"/>
        <v>0</v>
      </c>
      <c r="BS41" s="290">
        <f t="shared" si="71"/>
        <v>0</v>
      </c>
      <c r="BT41" s="290">
        <f t="shared" si="71"/>
        <v>0</v>
      </c>
      <c r="BU41" s="291">
        <f t="shared" si="71"/>
        <v>0</v>
      </c>
      <c r="BV41" s="283">
        <f>SUM(BL41:BU41)</f>
        <v>1233</v>
      </c>
      <c r="BX41" s="289">
        <f t="shared" ref="BX41:CG41" si="72">SUM(BX38:BX40)</f>
        <v>0</v>
      </c>
      <c r="BY41" s="290">
        <f t="shared" si="72"/>
        <v>0</v>
      </c>
      <c r="BZ41" s="290">
        <f t="shared" si="72"/>
        <v>0</v>
      </c>
      <c r="CA41" s="290">
        <f t="shared" si="72"/>
        <v>244</v>
      </c>
      <c r="CB41" s="290">
        <f t="shared" si="72"/>
        <v>687</v>
      </c>
      <c r="CC41" s="290">
        <f t="shared" si="72"/>
        <v>293</v>
      </c>
      <c r="CD41" s="290">
        <f t="shared" si="72"/>
        <v>0</v>
      </c>
      <c r="CE41" s="290">
        <f t="shared" si="72"/>
        <v>0</v>
      </c>
      <c r="CF41" s="290">
        <f t="shared" si="72"/>
        <v>19</v>
      </c>
      <c r="CG41" s="291">
        <f t="shared" si="72"/>
        <v>0</v>
      </c>
      <c r="CH41" s="283">
        <f>SUM(BX41:CG41)</f>
        <v>1243</v>
      </c>
      <c r="CJ41" s="289">
        <f t="shared" ref="CJ41:CS41" si="73">SUM(CJ38:CJ40)</f>
        <v>0</v>
      </c>
      <c r="CK41" s="290">
        <f t="shared" si="73"/>
        <v>0</v>
      </c>
      <c r="CL41" s="290">
        <f t="shared" si="73"/>
        <v>0</v>
      </c>
      <c r="CM41" s="290">
        <f t="shared" si="73"/>
        <v>157</v>
      </c>
      <c r="CN41" s="290">
        <f t="shared" si="73"/>
        <v>712</v>
      </c>
      <c r="CO41" s="290">
        <f t="shared" si="73"/>
        <v>361</v>
      </c>
      <c r="CP41" s="290">
        <f t="shared" si="73"/>
        <v>0</v>
      </c>
      <c r="CQ41" s="290">
        <f t="shared" si="73"/>
        <v>0</v>
      </c>
      <c r="CR41" s="290">
        <f t="shared" si="73"/>
        <v>47</v>
      </c>
      <c r="CS41" s="291">
        <f t="shared" si="73"/>
        <v>0</v>
      </c>
      <c r="CT41" s="283">
        <f>SUM(CJ41:CS41)</f>
        <v>1277</v>
      </c>
      <c r="CV41" s="289">
        <f t="shared" ref="CV41:DE41" si="74">SUM(CV38:CV40)</f>
        <v>0</v>
      </c>
      <c r="CW41" s="290">
        <f t="shared" si="74"/>
        <v>0</v>
      </c>
      <c r="CX41" s="290">
        <f t="shared" si="74"/>
        <v>0</v>
      </c>
      <c r="CY41" s="290">
        <f t="shared" si="74"/>
        <v>192</v>
      </c>
      <c r="CZ41" s="290">
        <f t="shared" si="74"/>
        <v>701</v>
      </c>
      <c r="DA41" s="290">
        <f t="shared" si="74"/>
        <v>340</v>
      </c>
      <c r="DB41" s="290">
        <f t="shared" si="74"/>
        <v>0</v>
      </c>
      <c r="DC41" s="290">
        <f t="shared" si="74"/>
        <v>0</v>
      </c>
      <c r="DD41" s="290">
        <f t="shared" si="74"/>
        <v>48</v>
      </c>
      <c r="DE41" s="291">
        <f t="shared" si="74"/>
        <v>0</v>
      </c>
      <c r="DF41" s="283">
        <f>SUM(CV41:DE41)</f>
        <v>1281</v>
      </c>
      <c r="DH41" s="289">
        <f t="shared" ref="DH41:DQ41" si="75">SUM(DH38:DH40)</f>
        <v>0</v>
      </c>
      <c r="DI41" s="290">
        <f t="shared" si="75"/>
        <v>0</v>
      </c>
      <c r="DJ41" s="290">
        <f t="shared" si="75"/>
        <v>0</v>
      </c>
      <c r="DK41" s="290">
        <f t="shared" si="75"/>
        <v>181</v>
      </c>
      <c r="DL41" s="290">
        <f t="shared" si="75"/>
        <v>740</v>
      </c>
      <c r="DM41" s="290">
        <f t="shared" si="75"/>
        <v>338</v>
      </c>
      <c r="DN41" s="290">
        <f t="shared" si="75"/>
        <v>0</v>
      </c>
      <c r="DO41" s="290">
        <f t="shared" si="75"/>
        <v>0</v>
      </c>
      <c r="DP41" s="290">
        <f t="shared" si="75"/>
        <v>57</v>
      </c>
      <c r="DQ41" s="291">
        <f t="shared" si="75"/>
        <v>0</v>
      </c>
      <c r="DR41" s="283">
        <f>SUM(DH41:DQ41)</f>
        <v>1316</v>
      </c>
      <c r="DT41" s="289">
        <f t="shared" ref="DT41:EC41" si="76">SUM(DT38:DT40)</f>
        <v>0</v>
      </c>
      <c r="DU41" s="290">
        <f t="shared" si="76"/>
        <v>0</v>
      </c>
      <c r="DV41" s="290">
        <f t="shared" si="76"/>
        <v>0</v>
      </c>
      <c r="DW41" s="290">
        <f t="shared" si="76"/>
        <v>226</v>
      </c>
      <c r="DX41" s="290">
        <f t="shared" si="76"/>
        <v>664</v>
      </c>
      <c r="DY41" s="290">
        <f t="shared" si="76"/>
        <v>298</v>
      </c>
      <c r="DZ41" s="290">
        <f t="shared" si="76"/>
        <v>0</v>
      </c>
      <c r="EA41" s="290">
        <f t="shared" si="76"/>
        <v>0</v>
      </c>
      <c r="EB41" s="290">
        <f t="shared" si="76"/>
        <v>22</v>
      </c>
      <c r="EC41" s="291">
        <f t="shared" si="76"/>
        <v>0</v>
      </c>
      <c r="ED41" s="283">
        <f>SUM(DT41:EC41)</f>
        <v>1210</v>
      </c>
    </row>
    <row r="42" spans="1:134" ht="9.75" customHeight="1" thickBot="1" x14ac:dyDescent="0.3">
      <c r="A42" s="292"/>
      <c r="B42" s="293"/>
      <c r="C42" s="294"/>
      <c r="D42" s="277"/>
      <c r="E42" s="277"/>
      <c r="F42" s="277"/>
      <c r="G42" s="277"/>
      <c r="H42" s="277"/>
      <c r="I42" s="277"/>
      <c r="J42" s="277"/>
      <c r="K42" s="277"/>
      <c r="L42" s="277"/>
      <c r="M42" s="278"/>
      <c r="N42" s="283"/>
      <c r="O42" s="277"/>
      <c r="P42" s="279"/>
      <c r="Q42" s="277"/>
      <c r="R42" s="277"/>
      <c r="S42" s="277"/>
      <c r="T42" s="277"/>
      <c r="U42" s="277"/>
      <c r="V42" s="277"/>
      <c r="W42" s="277"/>
      <c r="X42" s="277"/>
      <c r="Y42" s="278"/>
      <c r="Z42" s="283"/>
      <c r="AA42" s="277"/>
      <c r="AB42" s="279"/>
      <c r="AC42" s="277"/>
      <c r="AD42" s="277"/>
      <c r="AE42" s="277"/>
      <c r="AF42" s="277"/>
      <c r="AG42" s="277"/>
      <c r="AH42" s="277"/>
      <c r="AI42" s="277"/>
      <c r="AJ42" s="277"/>
      <c r="AK42" s="278"/>
      <c r="AL42" s="283"/>
      <c r="AM42" s="277"/>
      <c r="AN42" s="279"/>
      <c r="AO42" s="277"/>
      <c r="AP42" s="277"/>
      <c r="AQ42" s="277"/>
      <c r="AR42" s="277"/>
      <c r="AS42" s="277"/>
      <c r="AT42" s="277"/>
      <c r="AU42" s="277"/>
      <c r="AV42" s="277"/>
      <c r="AW42" s="278"/>
      <c r="AX42" s="283"/>
      <c r="AY42" s="277"/>
      <c r="AZ42" s="279"/>
      <c r="BA42" s="277"/>
      <c r="BB42" s="277"/>
      <c r="BC42" s="277"/>
      <c r="BD42" s="277"/>
      <c r="BE42" s="277"/>
      <c r="BF42" s="277"/>
      <c r="BG42" s="277"/>
      <c r="BH42" s="277"/>
      <c r="BI42" s="278"/>
      <c r="BJ42" s="283"/>
      <c r="BK42" s="277"/>
      <c r="BL42" s="280"/>
      <c r="BM42" s="281"/>
      <c r="BN42" s="281"/>
      <c r="BO42" s="281"/>
      <c r="BP42" s="281"/>
      <c r="BQ42" s="281"/>
      <c r="BR42" s="281"/>
      <c r="BS42" s="281"/>
      <c r="BT42" s="281"/>
      <c r="BU42" s="282"/>
      <c r="BV42" s="283"/>
      <c r="BX42" s="280"/>
      <c r="BY42" s="281"/>
      <c r="BZ42" s="281"/>
      <c r="CA42" s="281"/>
      <c r="CB42" s="281"/>
      <c r="CC42" s="281"/>
      <c r="CD42" s="281"/>
      <c r="CE42" s="281"/>
      <c r="CF42" s="281"/>
      <c r="CG42" s="282"/>
      <c r="CH42" s="283"/>
      <c r="CJ42" s="280"/>
      <c r="CK42" s="281"/>
      <c r="CL42" s="281"/>
      <c r="CM42" s="281"/>
      <c r="CN42" s="281"/>
      <c r="CO42" s="281"/>
      <c r="CP42" s="281"/>
      <c r="CQ42" s="281"/>
      <c r="CR42" s="281"/>
      <c r="CS42" s="282"/>
      <c r="CT42" s="283"/>
      <c r="CV42" s="280"/>
      <c r="CW42" s="281"/>
      <c r="CX42" s="281"/>
      <c r="CY42" s="281"/>
      <c r="CZ42" s="281"/>
      <c r="DA42" s="281"/>
      <c r="DB42" s="281"/>
      <c r="DC42" s="281"/>
      <c r="DD42" s="281"/>
      <c r="DE42" s="282"/>
      <c r="DF42" s="283"/>
      <c r="DH42" s="280"/>
      <c r="DI42" s="281"/>
      <c r="DJ42" s="281"/>
      <c r="DK42" s="281"/>
      <c r="DL42" s="281"/>
      <c r="DM42" s="281"/>
      <c r="DN42" s="281"/>
      <c r="DO42" s="281"/>
      <c r="DP42" s="281"/>
      <c r="DQ42" s="282"/>
      <c r="DR42" s="283"/>
      <c r="DT42" s="280"/>
      <c r="DU42" s="281"/>
      <c r="DV42" s="281"/>
      <c r="DW42" s="281"/>
      <c r="DX42" s="281"/>
      <c r="DY42" s="281"/>
      <c r="DZ42" s="281"/>
      <c r="EA42" s="281"/>
      <c r="EB42" s="281"/>
      <c r="EC42" s="282"/>
      <c r="ED42" s="283"/>
    </row>
    <row r="43" spans="1:134" x14ac:dyDescent="0.25">
      <c r="A43" s="1470" t="s">
        <v>211</v>
      </c>
      <c r="B43" s="267" t="s">
        <v>84</v>
      </c>
      <c r="C43" s="268" t="s">
        <v>138</v>
      </c>
      <c r="D43" s="277">
        <f>D38*'8-Matrices'!$J$7</f>
        <v>0</v>
      </c>
      <c r="E43" s="277">
        <f>E38*'8-Matrices'!$K$7</f>
        <v>0</v>
      </c>
      <c r="F43" s="277">
        <f>F38*'8-Matrices'!$L$7</f>
        <v>0</v>
      </c>
      <c r="G43" s="277">
        <f>G38*'8-Matrices'!$M$7</f>
        <v>1474410</v>
      </c>
      <c r="H43" s="277">
        <f>H38*'8-Matrices'!$N$7</f>
        <v>15774000</v>
      </c>
      <c r="I43" s="277">
        <f>I38*'8-Matrices'!$O$7</f>
        <v>6150056</v>
      </c>
      <c r="J43" s="277">
        <f>J38*'8-Matrices'!$P$7</f>
        <v>0</v>
      </c>
      <c r="K43" s="277">
        <f>K38*'8-Matrices'!$Q$7</f>
        <v>0</v>
      </c>
      <c r="L43" s="277">
        <f>L38*'8-Matrices'!$R$7</f>
        <v>31276</v>
      </c>
      <c r="M43" s="278">
        <f>M38*'8-Matrices'!$S$7</f>
        <v>0</v>
      </c>
      <c r="N43" s="283"/>
      <c r="O43" s="277"/>
      <c r="P43" s="279">
        <f>P38*'8-Matrices'!$J$7</f>
        <v>0</v>
      </c>
      <c r="Q43" s="277">
        <f>Q38*'8-Matrices'!$K$7</f>
        <v>0</v>
      </c>
      <c r="R43" s="277">
        <f>R38*'8-Matrices'!$L$7</f>
        <v>0</v>
      </c>
      <c r="S43" s="277">
        <f>S38*'8-Matrices'!$M$7</f>
        <v>2023700</v>
      </c>
      <c r="T43" s="277">
        <f>T38*'8-Matrices'!$N$7</f>
        <v>16566000</v>
      </c>
      <c r="U43" s="277">
        <f>U38*'8-Matrices'!$O$7</f>
        <v>5558072</v>
      </c>
      <c r="V43" s="277">
        <f>V38*'8-Matrices'!$P$7</f>
        <v>0</v>
      </c>
      <c r="W43" s="277">
        <f>W38*'8-Matrices'!$Q$7</f>
        <v>0</v>
      </c>
      <c r="X43" s="277">
        <f>X38*'8-Matrices'!$R$7</f>
        <v>0</v>
      </c>
      <c r="Y43" s="278">
        <f>Y38*'8-Matrices'!$S$7</f>
        <v>0</v>
      </c>
      <c r="Z43" s="283"/>
      <c r="AA43" s="277"/>
      <c r="AB43" s="279">
        <f>AB38*'8-Matrices'!$J$7</f>
        <v>0</v>
      </c>
      <c r="AC43" s="277">
        <f>AC38*'8-Matrices'!$K$7</f>
        <v>0</v>
      </c>
      <c r="AD43" s="277">
        <f>AD38*'8-Matrices'!$L$7</f>
        <v>0</v>
      </c>
      <c r="AE43" s="277">
        <f>AE38*'8-Matrices'!$M$7</f>
        <v>3700480</v>
      </c>
      <c r="AF43" s="277">
        <f>AF38*'8-Matrices'!$N$7</f>
        <v>16632000</v>
      </c>
      <c r="AG43" s="277">
        <f>AG38*'8-Matrices'!$O$7</f>
        <v>7531352</v>
      </c>
      <c r="AH43" s="277">
        <f>AH38*'8-Matrices'!$P$7</f>
        <v>0</v>
      </c>
      <c r="AI43" s="277">
        <f>AI38*'8-Matrices'!$Q$7</f>
        <v>0</v>
      </c>
      <c r="AJ43" s="277">
        <f>AJ38*'8-Matrices'!$R$7</f>
        <v>234570</v>
      </c>
      <c r="AK43" s="278">
        <f>AK38*'8-Matrices'!$S$7</f>
        <v>0</v>
      </c>
      <c r="AL43" s="283"/>
      <c r="AM43" s="277"/>
      <c r="AN43" s="279">
        <f>AN38*'8-Matrices'!$J$7</f>
        <v>0</v>
      </c>
      <c r="AO43" s="277">
        <f>AO38*'8-Matrices'!$K$7</f>
        <v>0</v>
      </c>
      <c r="AP43" s="277">
        <f>AP38*'8-Matrices'!$L$7</f>
        <v>0</v>
      </c>
      <c r="AQ43" s="277">
        <f>AQ38*'8-Matrices'!$M$7</f>
        <v>3050005</v>
      </c>
      <c r="AR43" s="277">
        <f>AR38*'8-Matrices'!$N$7</f>
        <v>15411000</v>
      </c>
      <c r="AS43" s="277">
        <f>AS38*'8-Matrices'!$O$7</f>
        <v>7695792</v>
      </c>
      <c r="AT43" s="277">
        <f>AT38*'8-Matrices'!$P$7</f>
        <v>0</v>
      </c>
      <c r="AU43" s="277">
        <f>AU38*'8-Matrices'!$Q$7</f>
        <v>0</v>
      </c>
      <c r="AV43" s="277">
        <f>AV38*'8-Matrices'!$R$7</f>
        <v>93828</v>
      </c>
      <c r="AW43" s="278">
        <f>AW38*'8-Matrices'!$S$7</f>
        <v>0</v>
      </c>
      <c r="AX43" s="283"/>
      <c r="AY43" s="277"/>
      <c r="AZ43" s="279">
        <f>AZ38*'8-Matrices'!$J$7</f>
        <v>0</v>
      </c>
      <c r="BA43" s="277">
        <f>BA38*'8-Matrices'!$K$7</f>
        <v>0</v>
      </c>
      <c r="BB43" s="277">
        <f>BB38*'8-Matrices'!$L$7</f>
        <v>0</v>
      </c>
      <c r="BC43" s="277">
        <f>BC38*'8-Matrices'!$M$7</f>
        <v>3686025</v>
      </c>
      <c r="BD43" s="277">
        <f>BD38*'8-Matrices'!$N$7</f>
        <v>14586000</v>
      </c>
      <c r="BE43" s="277">
        <f>BE38*'8-Matrices'!$O$7</f>
        <v>8649544</v>
      </c>
      <c r="BF43" s="277">
        <f>BF38*'8-Matrices'!$P$7</f>
        <v>0</v>
      </c>
      <c r="BG43" s="277">
        <f>BG38*'8-Matrices'!$Q$7</f>
        <v>0</v>
      </c>
      <c r="BH43" s="277">
        <f>BH38*'8-Matrices'!$R$7</f>
        <v>39095</v>
      </c>
      <c r="BI43" s="278">
        <f>BI38*'8-Matrices'!$S$7</f>
        <v>0</v>
      </c>
      <c r="BJ43" s="283"/>
      <c r="BK43" s="277"/>
      <c r="BL43" s="280">
        <f>BL38*'8-Matrices'!$J$7</f>
        <v>0</v>
      </c>
      <c r="BM43" s="281">
        <f>BM38*'8-Matrices'!$K$7</f>
        <v>0</v>
      </c>
      <c r="BN43" s="281">
        <f>BN38*'8-Matrices'!$L$7</f>
        <v>0</v>
      </c>
      <c r="BO43" s="281">
        <f>BO38*'8-Matrices'!$M$7</f>
        <v>3136735</v>
      </c>
      <c r="BP43" s="281">
        <f>BP38*'8-Matrices'!$N$7</f>
        <v>15576000</v>
      </c>
      <c r="BQ43" s="281">
        <f>BQ38*'8-Matrices'!$O$7</f>
        <v>7827344</v>
      </c>
      <c r="BR43" s="281">
        <f>BR38*'8-Matrices'!$P$7</f>
        <v>0</v>
      </c>
      <c r="BS43" s="281">
        <f>BS38*'8-Matrices'!$Q$7</f>
        <v>0</v>
      </c>
      <c r="BT43" s="281">
        <f>BT38*'8-Matrices'!$R$7</f>
        <v>0</v>
      </c>
      <c r="BU43" s="282">
        <f>BU38*'8-Matrices'!$S$7</f>
        <v>0</v>
      </c>
      <c r="BV43" s="283"/>
      <c r="BX43" s="280">
        <f>BX38*'8-Matrices'!$J$7</f>
        <v>0</v>
      </c>
      <c r="BY43" s="281">
        <f>BY38*'8-Matrices'!$K$7</f>
        <v>0</v>
      </c>
      <c r="BZ43" s="281">
        <f>BZ38*'8-Matrices'!$L$7</f>
        <v>0</v>
      </c>
      <c r="CA43" s="281">
        <f>CA38*'8-Matrices'!$M$7</f>
        <v>3469200</v>
      </c>
      <c r="CB43" s="281">
        <f>CB38*'8-Matrices'!$N$7</f>
        <v>15114000</v>
      </c>
      <c r="CC43" s="281">
        <f>CC38*'8-Matrices'!$O$7</f>
        <v>7630016</v>
      </c>
      <c r="CD43" s="281">
        <f>CD38*'8-Matrices'!$P$7</f>
        <v>0</v>
      </c>
      <c r="CE43" s="281">
        <f>CE38*'8-Matrices'!$Q$7</f>
        <v>0</v>
      </c>
      <c r="CF43" s="281">
        <f>CF38*'8-Matrices'!$R$7</f>
        <v>148561</v>
      </c>
      <c r="CG43" s="282">
        <f>CG38*'8-Matrices'!$S$7</f>
        <v>0</v>
      </c>
      <c r="CH43" s="283"/>
      <c r="CJ43" s="280">
        <f>CJ38*'8-Matrices'!$J$7</f>
        <v>0</v>
      </c>
      <c r="CK43" s="281">
        <f>CK38*'8-Matrices'!$K$7</f>
        <v>0</v>
      </c>
      <c r="CL43" s="281">
        <f>CL38*'8-Matrices'!$L$7</f>
        <v>0</v>
      </c>
      <c r="CM43" s="281">
        <f>CM38*'8-Matrices'!$M$7</f>
        <v>2240525</v>
      </c>
      <c r="CN43" s="281">
        <f>CN38*'8-Matrices'!$N$7</f>
        <v>15840000</v>
      </c>
      <c r="CO43" s="281">
        <f>CO38*'8-Matrices'!$O$7</f>
        <v>9438856</v>
      </c>
      <c r="CP43" s="281">
        <f>CP38*'8-Matrices'!$P$7</f>
        <v>0</v>
      </c>
      <c r="CQ43" s="281">
        <f>CQ38*'8-Matrices'!$Q$7</f>
        <v>0</v>
      </c>
      <c r="CR43" s="281">
        <f>CR38*'8-Matrices'!$R$7</f>
        <v>367493</v>
      </c>
      <c r="CS43" s="282">
        <f>CS38*'8-Matrices'!$S$7</f>
        <v>0</v>
      </c>
      <c r="CT43" s="283"/>
      <c r="CV43" s="280">
        <f>CV38*'8-Matrices'!$J$7</f>
        <v>0</v>
      </c>
      <c r="CW43" s="281">
        <f>CW38*'8-Matrices'!$K$7</f>
        <v>0</v>
      </c>
      <c r="CX43" s="281">
        <f>CX38*'8-Matrices'!$L$7</f>
        <v>0</v>
      </c>
      <c r="CY43" s="281">
        <f>CY38*'8-Matrices'!$M$7</f>
        <v>2630810</v>
      </c>
      <c r="CZ43" s="281">
        <f>CZ38*'8-Matrices'!$N$7</f>
        <v>16071000</v>
      </c>
      <c r="DA43" s="281">
        <f>DA38*'8-Matrices'!$O$7</f>
        <v>8254888</v>
      </c>
      <c r="DB43" s="281">
        <f>DB38*'8-Matrices'!$P$7</f>
        <v>0</v>
      </c>
      <c r="DC43" s="281">
        <f>DC38*'8-Matrices'!$Q$7</f>
        <v>0</v>
      </c>
      <c r="DD43" s="281">
        <f>DD38*'8-Matrices'!$R$7</f>
        <v>375312</v>
      </c>
      <c r="DE43" s="282">
        <f>DE38*'8-Matrices'!$S$7</f>
        <v>0</v>
      </c>
      <c r="DF43" s="283"/>
      <c r="DH43" s="280">
        <f>DH38*'8-Matrices'!$J$7</f>
        <v>0</v>
      </c>
      <c r="DI43" s="281">
        <f>DI38*'8-Matrices'!$K$7</f>
        <v>0</v>
      </c>
      <c r="DJ43" s="281">
        <f>DJ38*'8-Matrices'!$L$7</f>
        <v>0</v>
      </c>
      <c r="DK43" s="281">
        <f>DK38*'8-Matrices'!$M$7</f>
        <v>2298345</v>
      </c>
      <c r="DL43" s="281">
        <f>DL38*'8-Matrices'!$N$7</f>
        <v>16599000</v>
      </c>
      <c r="DM43" s="281">
        <f>DM38*'8-Matrices'!$O$7</f>
        <v>8846872</v>
      </c>
      <c r="DN43" s="281">
        <f>DN38*'8-Matrices'!$P$7</f>
        <v>0</v>
      </c>
      <c r="DO43" s="281">
        <f>DO38*'8-Matrices'!$Q$7</f>
        <v>0</v>
      </c>
      <c r="DP43" s="281">
        <f>DP38*'8-Matrices'!$R$7</f>
        <v>445683</v>
      </c>
      <c r="DQ43" s="282">
        <f>DQ38*'8-Matrices'!$S$7</f>
        <v>0</v>
      </c>
      <c r="DR43" s="283"/>
      <c r="DT43" s="280">
        <f>DT38*'8-Matrices'!$J$7</f>
        <v>0</v>
      </c>
      <c r="DU43" s="281">
        <f>DU38*'8-Matrices'!$K$7</f>
        <v>0</v>
      </c>
      <c r="DV43" s="281">
        <f>DV38*'8-Matrices'!$L$7</f>
        <v>0</v>
      </c>
      <c r="DW43" s="281">
        <f>DW38*'8-Matrices'!$M$7</f>
        <v>3122280</v>
      </c>
      <c r="DX43" s="281">
        <f>DX38*'8-Matrices'!$N$7</f>
        <v>15147000</v>
      </c>
      <c r="DY43" s="281">
        <f>DY38*'8-Matrices'!$O$7</f>
        <v>7958896</v>
      </c>
      <c r="DZ43" s="281">
        <f>DZ38*'8-Matrices'!$P$7</f>
        <v>0</v>
      </c>
      <c r="EA43" s="281">
        <f>EA38*'8-Matrices'!$Q$7</f>
        <v>0</v>
      </c>
      <c r="EB43" s="281">
        <f>EB38*'8-Matrices'!$R$7</f>
        <v>172018</v>
      </c>
      <c r="EC43" s="282">
        <f>EC38*'8-Matrices'!$S$7</f>
        <v>0</v>
      </c>
      <c r="ED43" s="283"/>
    </row>
    <row r="44" spans="1:134" x14ac:dyDescent="0.25">
      <c r="A44" s="1471"/>
      <c r="B44" s="36" t="s">
        <v>84</v>
      </c>
      <c r="C44" s="276" t="s">
        <v>139</v>
      </c>
      <c r="D44" s="277">
        <f>D39*'8-Matrices'!$J$8</f>
        <v>0</v>
      </c>
      <c r="E44" s="277">
        <f>E39*'8-Matrices'!$K$8</f>
        <v>10477</v>
      </c>
      <c r="F44" s="277">
        <f>F39*'8-Matrices'!$L$8</f>
        <v>0</v>
      </c>
      <c r="G44" s="277">
        <f>G39*'8-Matrices'!$M$8</f>
        <v>0</v>
      </c>
      <c r="H44" s="277">
        <f>H39*'8-Matrices'!$N$8</f>
        <v>10143699</v>
      </c>
      <c r="I44" s="277">
        <f>I39*'8-Matrices'!$O$8</f>
        <v>1661135</v>
      </c>
      <c r="J44" s="277">
        <f>J39*'8-Matrices'!$P$8</f>
        <v>0</v>
      </c>
      <c r="K44" s="277">
        <f>K39*'8-Matrices'!$Q$8</f>
        <v>0</v>
      </c>
      <c r="L44" s="277">
        <f>L39*'8-Matrices'!$R$8</f>
        <v>0</v>
      </c>
      <c r="M44" s="278">
        <f>M39*'8-Matrices'!$S$8</f>
        <v>0</v>
      </c>
      <c r="N44" s="283"/>
      <c r="O44" s="277"/>
      <c r="P44" s="279">
        <f>P39*'8-Matrices'!$J$8</f>
        <v>0</v>
      </c>
      <c r="Q44" s="277">
        <f>Q39*'8-Matrices'!$K$8</f>
        <v>0</v>
      </c>
      <c r="R44" s="277">
        <f>R39*'8-Matrices'!$L$8</f>
        <v>0</v>
      </c>
      <c r="S44" s="277">
        <f>S39*'8-Matrices'!$M$8</f>
        <v>20860</v>
      </c>
      <c r="T44" s="277">
        <f>T39*'8-Matrices'!$N$8</f>
        <v>8667386</v>
      </c>
      <c r="U44" s="277">
        <f>U39*'8-Matrices'!$O$8</f>
        <v>2135745</v>
      </c>
      <c r="V44" s="277">
        <f>V39*'8-Matrices'!$P$8</f>
        <v>0</v>
      </c>
      <c r="W44" s="277">
        <f>W39*'8-Matrices'!$Q$8</f>
        <v>0</v>
      </c>
      <c r="X44" s="277">
        <f>X39*'8-Matrices'!$R$8</f>
        <v>0</v>
      </c>
      <c r="Y44" s="278">
        <f>Y39*'8-Matrices'!$S$8</f>
        <v>0</v>
      </c>
      <c r="Z44" s="283"/>
      <c r="AA44" s="277"/>
      <c r="AB44" s="279">
        <f>AB39*'8-Matrices'!$J$8</f>
        <v>0</v>
      </c>
      <c r="AC44" s="277">
        <f>AC39*'8-Matrices'!$K$8</f>
        <v>0</v>
      </c>
      <c r="AD44" s="277">
        <f>AD39*'8-Matrices'!$L$8</f>
        <v>0</v>
      </c>
      <c r="AE44" s="277">
        <f>AE39*'8-Matrices'!$M$8</f>
        <v>0</v>
      </c>
      <c r="AF44" s="277">
        <f>AF39*'8-Matrices'!$N$8</f>
        <v>10619929</v>
      </c>
      <c r="AG44" s="277">
        <f>AG39*'8-Matrices'!$O$8</f>
        <v>3227348</v>
      </c>
      <c r="AH44" s="277">
        <f>AH39*'8-Matrices'!$P$8</f>
        <v>0</v>
      </c>
      <c r="AI44" s="277">
        <f>AI39*'8-Matrices'!$Q$8</f>
        <v>0</v>
      </c>
      <c r="AJ44" s="277">
        <f>AJ39*'8-Matrices'!$R$8</f>
        <v>0</v>
      </c>
      <c r="AK44" s="278">
        <f>AK39*'8-Matrices'!$S$8</f>
        <v>0</v>
      </c>
      <c r="AL44" s="283"/>
      <c r="AM44" s="277"/>
      <c r="AN44" s="279">
        <f>AN39*'8-Matrices'!$J$8</f>
        <v>0</v>
      </c>
      <c r="AO44" s="277">
        <f>AO39*'8-Matrices'!$K$8</f>
        <v>0</v>
      </c>
      <c r="AP44" s="277">
        <f>AP39*'8-Matrices'!$L$8</f>
        <v>0</v>
      </c>
      <c r="AQ44" s="277">
        <f>AQ39*'8-Matrices'!$M$8</f>
        <v>0</v>
      </c>
      <c r="AR44" s="277">
        <f>AR39*'8-Matrices'!$N$8</f>
        <v>11715258</v>
      </c>
      <c r="AS44" s="277">
        <f>AS39*'8-Matrices'!$O$8</f>
        <v>2800199</v>
      </c>
      <c r="AT44" s="277">
        <f>AT39*'8-Matrices'!$P$8</f>
        <v>0</v>
      </c>
      <c r="AU44" s="277">
        <f>AU39*'8-Matrices'!$Q$8</f>
        <v>0</v>
      </c>
      <c r="AV44" s="277">
        <f>AV39*'8-Matrices'!$R$8</f>
        <v>0</v>
      </c>
      <c r="AW44" s="278">
        <f>AW39*'8-Matrices'!$S$8</f>
        <v>0</v>
      </c>
      <c r="AX44" s="283"/>
      <c r="AY44" s="277"/>
      <c r="AZ44" s="279">
        <f>AZ39*'8-Matrices'!$J$8</f>
        <v>0</v>
      </c>
      <c r="BA44" s="277">
        <f>BA39*'8-Matrices'!$K$8</f>
        <v>0</v>
      </c>
      <c r="BB44" s="277">
        <f>BB39*'8-Matrices'!$L$8</f>
        <v>0</v>
      </c>
      <c r="BC44" s="277">
        <f>BC39*'8-Matrices'!$M$8</f>
        <v>20860</v>
      </c>
      <c r="BD44" s="277">
        <f>BD39*'8-Matrices'!$N$8</f>
        <v>10858044</v>
      </c>
      <c r="BE44" s="277">
        <f>BE39*'8-Matrices'!$O$8</f>
        <v>3701958</v>
      </c>
      <c r="BF44" s="277">
        <f>BF39*'8-Matrices'!$P$8</f>
        <v>0</v>
      </c>
      <c r="BG44" s="277">
        <f>BG39*'8-Matrices'!$Q$8</f>
        <v>0</v>
      </c>
      <c r="BH44" s="277">
        <f>BH39*'8-Matrices'!$R$8</f>
        <v>0</v>
      </c>
      <c r="BI44" s="278">
        <f>BI39*'8-Matrices'!$S$8</f>
        <v>0</v>
      </c>
      <c r="BJ44" s="283"/>
      <c r="BK44" s="277"/>
      <c r="BL44" s="280">
        <f>BL39*'8-Matrices'!$J$8</f>
        <v>0</v>
      </c>
      <c r="BM44" s="281">
        <f>BM39*'8-Matrices'!$K$8</f>
        <v>0</v>
      </c>
      <c r="BN44" s="281">
        <f>BN39*'8-Matrices'!$L$8</f>
        <v>0</v>
      </c>
      <c r="BO44" s="281">
        <f>BO39*'8-Matrices'!$M$8</f>
        <v>20860</v>
      </c>
      <c r="BP44" s="281">
        <f>BP39*'8-Matrices'!$N$8</f>
        <v>10477060</v>
      </c>
      <c r="BQ44" s="281">
        <f>BQ39*'8-Matrices'!$O$8</f>
        <v>3417192</v>
      </c>
      <c r="BR44" s="281">
        <f>BR39*'8-Matrices'!$P$8</f>
        <v>0</v>
      </c>
      <c r="BS44" s="281">
        <f>BS39*'8-Matrices'!$Q$8</f>
        <v>0</v>
      </c>
      <c r="BT44" s="281">
        <f>BT39*'8-Matrices'!$R$8</f>
        <v>0</v>
      </c>
      <c r="BU44" s="282">
        <f>BU39*'8-Matrices'!$S$8</f>
        <v>0</v>
      </c>
      <c r="BV44" s="283"/>
      <c r="BX44" s="280">
        <f>BX39*'8-Matrices'!$J$8</f>
        <v>0</v>
      </c>
      <c r="BY44" s="281">
        <f>BY39*'8-Matrices'!$K$8</f>
        <v>0</v>
      </c>
      <c r="BZ44" s="281">
        <f>BZ39*'8-Matrices'!$L$8</f>
        <v>0</v>
      </c>
      <c r="CA44" s="281">
        <f>CA39*'8-Matrices'!$M$8</f>
        <v>20860</v>
      </c>
      <c r="CB44" s="281">
        <f>CB39*'8-Matrices'!$N$8</f>
        <v>10524683</v>
      </c>
      <c r="CC44" s="281">
        <f>CC39*'8-Matrices'!$O$8</f>
        <v>2847660</v>
      </c>
      <c r="CD44" s="281">
        <f>CD39*'8-Matrices'!$P$8</f>
        <v>0</v>
      </c>
      <c r="CE44" s="281">
        <f>CE39*'8-Matrices'!$Q$8</f>
        <v>0</v>
      </c>
      <c r="CF44" s="281">
        <f>CF39*'8-Matrices'!$R$8</f>
        <v>0</v>
      </c>
      <c r="CG44" s="282">
        <f>CG39*'8-Matrices'!$S$8</f>
        <v>0</v>
      </c>
      <c r="CH44" s="283"/>
      <c r="CJ44" s="280">
        <f>CJ39*'8-Matrices'!$J$8</f>
        <v>0</v>
      </c>
      <c r="CK44" s="281">
        <f>CK39*'8-Matrices'!$K$8</f>
        <v>0</v>
      </c>
      <c r="CL44" s="281">
        <f>CL39*'8-Matrices'!$L$8</f>
        <v>0</v>
      </c>
      <c r="CM44" s="281">
        <f>CM39*'8-Matrices'!$M$8</f>
        <v>0</v>
      </c>
      <c r="CN44" s="281">
        <f>CN39*'8-Matrices'!$N$8</f>
        <v>10667552</v>
      </c>
      <c r="CO44" s="281">
        <f>CO39*'8-Matrices'!$O$8</f>
        <v>3512114</v>
      </c>
      <c r="CP44" s="281">
        <f>CP39*'8-Matrices'!$P$8</f>
        <v>0</v>
      </c>
      <c r="CQ44" s="281">
        <f>CQ39*'8-Matrices'!$Q$8</f>
        <v>0</v>
      </c>
      <c r="CR44" s="281">
        <f>CR39*'8-Matrices'!$R$8</f>
        <v>0</v>
      </c>
      <c r="CS44" s="282">
        <f>CS39*'8-Matrices'!$S$8</f>
        <v>0</v>
      </c>
      <c r="CT44" s="283"/>
      <c r="CV44" s="280">
        <f>CV39*'8-Matrices'!$J$8</f>
        <v>0</v>
      </c>
      <c r="CW44" s="281">
        <f>CW39*'8-Matrices'!$K$8</f>
        <v>0</v>
      </c>
      <c r="CX44" s="281">
        <f>CX39*'8-Matrices'!$L$8</f>
        <v>0</v>
      </c>
      <c r="CY44" s="281">
        <f>CY39*'8-Matrices'!$M$8</f>
        <v>20860</v>
      </c>
      <c r="CZ44" s="281">
        <f>CZ39*'8-Matrices'!$N$8</f>
        <v>9572223</v>
      </c>
      <c r="DA44" s="281">
        <f>DA39*'8-Matrices'!$O$8</f>
        <v>4176568</v>
      </c>
      <c r="DB44" s="281">
        <f>DB39*'8-Matrices'!$P$8</f>
        <v>0</v>
      </c>
      <c r="DC44" s="281">
        <f>DC39*'8-Matrices'!$Q$8</f>
        <v>0</v>
      </c>
      <c r="DD44" s="281">
        <f>DD39*'8-Matrices'!$R$8</f>
        <v>0</v>
      </c>
      <c r="DE44" s="282">
        <f>DE39*'8-Matrices'!$S$8</f>
        <v>0</v>
      </c>
      <c r="DF44" s="283"/>
      <c r="DH44" s="280">
        <f>DH39*'8-Matrices'!$J$8</f>
        <v>0</v>
      </c>
      <c r="DI44" s="281">
        <f>DI39*'8-Matrices'!$K$8</f>
        <v>0</v>
      </c>
      <c r="DJ44" s="281">
        <f>DJ39*'8-Matrices'!$L$8</f>
        <v>0</v>
      </c>
      <c r="DK44" s="281">
        <f>DK39*'8-Matrices'!$M$8</f>
        <v>20860</v>
      </c>
      <c r="DL44" s="281">
        <f>DL39*'8-Matrices'!$N$8</f>
        <v>10715175</v>
      </c>
      <c r="DM44" s="281">
        <f>DM39*'8-Matrices'!$O$8</f>
        <v>3227348</v>
      </c>
      <c r="DN44" s="281">
        <f>DN39*'8-Matrices'!$P$8</f>
        <v>0</v>
      </c>
      <c r="DO44" s="281">
        <f>DO39*'8-Matrices'!$Q$8</f>
        <v>0</v>
      </c>
      <c r="DP44" s="281">
        <f>DP39*'8-Matrices'!$R$8</f>
        <v>0</v>
      </c>
      <c r="DQ44" s="282">
        <f>DQ39*'8-Matrices'!$S$8</f>
        <v>0</v>
      </c>
      <c r="DR44" s="283"/>
      <c r="DT44" s="280">
        <f>DT39*'8-Matrices'!$J$8</f>
        <v>0</v>
      </c>
      <c r="DU44" s="281">
        <f>DU39*'8-Matrices'!$K$8</f>
        <v>0</v>
      </c>
      <c r="DV44" s="281">
        <f>DV39*'8-Matrices'!$L$8</f>
        <v>0</v>
      </c>
      <c r="DW44" s="281">
        <f>DW39*'8-Matrices'!$M$8</f>
        <v>0</v>
      </c>
      <c r="DX44" s="281">
        <f>DX39*'8-Matrices'!$N$8</f>
        <v>9381731</v>
      </c>
      <c r="DY44" s="281">
        <f>DY39*'8-Matrices'!$O$8</f>
        <v>2467972</v>
      </c>
      <c r="DZ44" s="281">
        <f>DZ39*'8-Matrices'!$P$8</f>
        <v>0</v>
      </c>
      <c r="EA44" s="281">
        <f>EA39*'8-Matrices'!$Q$8</f>
        <v>0</v>
      </c>
      <c r="EB44" s="281">
        <f>EB39*'8-Matrices'!$R$8</f>
        <v>0</v>
      </c>
      <c r="EC44" s="282">
        <f>EC39*'8-Matrices'!$S$8</f>
        <v>0</v>
      </c>
      <c r="ED44" s="283"/>
    </row>
    <row r="45" spans="1:134" ht="15.75" thickBot="1" x14ac:dyDescent="0.3">
      <c r="A45" s="1472"/>
      <c r="B45" s="295" t="s">
        <v>84</v>
      </c>
      <c r="C45" s="294" t="s">
        <v>140</v>
      </c>
      <c r="D45" s="277">
        <f>D40*'8-Matrices'!$J$9</f>
        <v>0</v>
      </c>
      <c r="E45" s="277">
        <f>E40*'8-Matrices'!$K$9</f>
        <v>0</v>
      </c>
      <c r="F45" s="277">
        <f>F40*'8-Matrices'!$L$9</f>
        <v>0</v>
      </c>
      <c r="G45" s="277">
        <f>G40*'8-Matrices'!$M$9</f>
        <v>0</v>
      </c>
      <c r="H45" s="277">
        <f>H40*'8-Matrices'!$N$9</f>
        <v>558336</v>
      </c>
      <c r="I45" s="277">
        <f>I40*'8-Matrices'!$O$9</f>
        <v>278220</v>
      </c>
      <c r="J45" s="277">
        <f>J40*'8-Matrices'!$P$9</f>
        <v>0</v>
      </c>
      <c r="K45" s="277">
        <f>K40*'8-Matrices'!$Q$9</f>
        <v>0</v>
      </c>
      <c r="L45" s="277">
        <f>L40*'8-Matrices'!$R$9</f>
        <v>0</v>
      </c>
      <c r="M45" s="278">
        <f>M40*'8-Matrices'!$S$9</f>
        <v>0</v>
      </c>
      <c r="N45" s="283" t="s">
        <v>298</v>
      </c>
      <c r="O45" s="277"/>
      <c r="P45" s="279">
        <f>P40*'8-Matrices'!$J$9</f>
        <v>0</v>
      </c>
      <c r="Q45" s="277">
        <f>Q40*'8-Matrices'!$K$9</f>
        <v>0</v>
      </c>
      <c r="R45" s="277">
        <f>R40*'8-Matrices'!$L$9</f>
        <v>0</v>
      </c>
      <c r="S45" s="277">
        <f>S40*'8-Matrices'!$M$9</f>
        <v>0</v>
      </c>
      <c r="T45" s="277">
        <f>T40*'8-Matrices'!$N$9</f>
        <v>767712</v>
      </c>
      <c r="U45" s="277">
        <f>U40*'8-Matrices'!$O$9</f>
        <v>278220</v>
      </c>
      <c r="V45" s="277">
        <f>V40*'8-Matrices'!$P$9</f>
        <v>0</v>
      </c>
      <c r="W45" s="277">
        <f>W40*'8-Matrices'!$Q$9</f>
        <v>0</v>
      </c>
      <c r="X45" s="277">
        <f>X40*'8-Matrices'!$R$9</f>
        <v>0</v>
      </c>
      <c r="Y45" s="278">
        <f>Y40*'8-Matrices'!$S$9</f>
        <v>0</v>
      </c>
      <c r="Z45" s="283" t="s">
        <v>298</v>
      </c>
      <c r="AA45" s="277"/>
      <c r="AB45" s="279">
        <f>AB40*'8-Matrices'!$J$9</f>
        <v>0</v>
      </c>
      <c r="AC45" s="277">
        <f>AC40*'8-Matrices'!$K$9</f>
        <v>0</v>
      </c>
      <c r="AD45" s="277">
        <f>AD40*'8-Matrices'!$L$9</f>
        <v>0</v>
      </c>
      <c r="AE45" s="277">
        <f>AE40*'8-Matrices'!$M$9</f>
        <v>0</v>
      </c>
      <c r="AF45" s="277">
        <f>AF40*'8-Matrices'!$N$9</f>
        <v>558336</v>
      </c>
      <c r="AG45" s="277">
        <f>AG40*'8-Matrices'!$O$9</f>
        <v>278220</v>
      </c>
      <c r="AH45" s="277">
        <f>AH40*'8-Matrices'!$P$9</f>
        <v>0</v>
      </c>
      <c r="AI45" s="277">
        <f>AI40*'8-Matrices'!$Q$9</f>
        <v>0</v>
      </c>
      <c r="AJ45" s="277">
        <f>AJ40*'8-Matrices'!$R$9</f>
        <v>0</v>
      </c>
      <c r="AK45" s="278">
        <f>AK40*'8-Matrices'!$S$9</f>
        <v>0</v>
      </c>
      <c r="AL45" s="283" t="s">
        <v>298</v>
      </c>
      <c r="AM45" s="277"/>
      <c r="AN45" s="279">
        <f>AN40*'8-Matrices'!$J$9</f>
        <v>0</v>
      </c>
      <c r="AO45" s="277">
        <f>AO40*'8-Matrices'!$K$9</f>
        <v>0</v>
      </c>
      <c r="AP45" s="277">
        <f>AP40*'8-Matrices'!$L$9</f>
        <v>0</v>
      </c>
      <c r="AQ45" s="277">
        <f>AQ40*'8-Matrices'!$M$9</f>
        <v>0</v>
      </c>
      <c r="AR45" s="277">
        <f>AR40*'8-Matrices'!$N$9</f>
        <v>837504</v>
      </c>
      <c r="AS45" s="277">
        <f>AS40*'8-Matrices'!$O$9</f>
        <v>278220</v>
      </c>
      <c r="AT45" s="277">
        <f>AT40*'8-Matrices'!$P$9</f>
        <v>0</v>
      </c>
      <c r="AU45" s="277">
        <f>AU40*'8-Matrices'!$Q$9</f>
        <v>0</v>
      </c>
      <c r="AV45" s="277">
        <f>AV40*'8-Matrices'!$R$9</f>
        <v>0</v>
      </c>
      <c r="AW45" s="278">
        <f>AW40*'8-Matrices'!$S$9</f>
        <v>0</v>
      </c>
      <c r="AX45" s="283" t="s">
        <v>298</v>
      </c>
      <c r="AY45" s="277"/>
      <c r="AZ45" s="279">
        <f>AZ40*'8-Matrices'!$J$9</f>
        <v>0</v>
      </c>
      <c r="BA45" s="277">
        <f>BA40*'8-Matrices'!$K$9</f>
        <v>0</v>
      </c>
      <c r="BB45" s="277">
        <f>BB40*'8-Matrices'!$L$9</f>
        <v>0</v>
      </c>
      <c r="BC45" s="277">
        <f>BC40*'8-Matrices'!$M$9</f>
        <v>61140</v>
      </c>
      <c r="BD45" s="277">
        <f>BD40*'8-Matrices'!$N$9</f>
        <v>977088</v>
      </c>
      <c r="BE45" s="277">
        <f>BE40*'8-Matrices'!$O$9</f>
        <v>139110</v>
      </c>
      <c r="BF45" s="277">
        <f>BF40*'8-Matrices'!$P$9</f>
        <v>0</v>
      </c>
      <c r="BG45" s="277">
        <f>BG40*'8-Matrices'!$Q$9</f>
        <v>0</v>
      </c>
      <c r="BH45" s="277">
        <f>BH40*'8-Matrices'!$R$9</f>
        <v>0</v>
      </c>
      <c r="BI45" s="278">
        <f>BI40*'8-Matrices'!$S$9</f>
        <v>0</v>
      </c>
      <c r="BJ45" s="283" t="s">
        <v>298</v>
      </c>
      <c r="BK45" s="277"/>
      <c r="BL45" s="280">
        <f>BL40*'8-Matrices'!$J$9</f>
        <v>0</v>
      </c>
      <c r="BM45" s="281">
        <f>BM40*'8-Matrices'!$K$9</f>
        <v>0</v>
      </c>
      <c r="BN45" s="281">
        <f>BN40*'8-Matrices'!$L$9</f>
        <v>0</v>
      </c>
      <c r="BO45" s="281">
        <f>BO40*'8-Matrices'!$M$9</f>
        <v>91710</v>
      </c>
      <c r="BP45" s="281">
        <f>BP40*'8-Matrices'!$N$9</f>
        <v>558336</v>
      </c>
      <c r="BQ45" s="281">
        <f>BQ40*'8-Matrices'!$O$9</f>
        <v>139110</v>
      </c>
      <c r="BR45" s="281">
        <f>BR40*'8-Matrices'!$P$9</f>
        <v>0</v>
      </c>
      <c r="BS45" s="281">
        <f>BS40*'8-Matrices'!$Q$9</f>
        <v>0</v>
      </c>
      <c r="BT45" s="281">
        <f>BT40*'8-Matrices'!$R$9</f>
        <v>0</v>
      </c>
      <c r="BU45" s="282">
        <f>BU40*'8-Matrices'!$S$9</f>
        <v>0</v>
      </c>
      <c r="BV45" s="283" t="s">
        <v>298</v>
      </c>
      <c r="BX45" s="280">
        <f>BX40*'8-Matrices'!$J$9</f>
        <v>0</v>
      </c>
      <c r="BY45" s="281">
        <f>BY40*'8-Matrices'!$K$9</f>
        <v>0</v>
      </c>
      <c r="BZ45" s="281">
        <f>BZ40*'8-Matrices'!$L$9</f>
        <v>0</v>
      </c>
      <c r="CA45" s="281">
        <f>CA40*'8-Matrices'!$M$9</f>
        <v>91710</v>
      </c>
      <c r="CB45" s="281">
        <f>CB40*'8-Matrices'!$N$9</f>
        <v>558336</v>
      </c>
      <c r="CC45" s="281">
        <f>CC40*'8-Matrices'!$O$9</f>
        <v>69555</v>
      </c>
      <c r="CD45" s="281">
        <f>CD40*'8-Matrices'!$P$9</f>
        <v>0</v>
      </c>
      <c r="CE45" s="281">
        <f>CE40*'8-Matrices'!$Q$9</f>
        <v>0</v>
      </c>
      <c r="CF45" s="281">
        <f>CF40*'8-Matrices'!$R$9</f>
        <v>0</v>
      </c>
      <c r="CG45" s="282">
        <f>CG40*'8-Matrices'!$S$9</f>
        <v>0</v>
      </c>
      <c r="CH45" s="283" t="s">
        <v>298</v>
      </c>
      <c r="CJ45" s="280">
        <f>CJ40*'8-Matrices'!$J$9</f>
        <v>0</v>
      </c>
      <c r="CK45" s="281">
        <f>CK40*'8-Matrices'!$K$9</f>
        <v>0</v>
      </c>
      <c r="CL45" s="281">
        <f>CL40*'8-Matrices'!$L$9</f>
        <v>0</v>
      </c>
      <c r="CM45" s="281">
        <f>CM40*'8-Matrices'!$M$9</f>
        <v>61140</v>
      </c>
      <c r="CN45" s="281">
        <f>CN40*'8-Matrices'!$N$9</f>
        <v>558336</v>
      </c>
      <c r="CO45" s="281">
        <f>CO40*'8-Matrices'!$O$9</f>
        <v>0</v>
      </c>
      <c r="CP45" s="281">
        <f>CP40*'8-Matrices'!$P$9</f>
        <v>0</v>
      </c>
      <c r="CQ45" s="281">
        <f>CQ40*'8-Matrices'!$Q$9</f>
        <v>0</v>
      </c>
      <c r="CR45" s="281">
        <f>CR40*'8-Matrices'!$R$9</f>
        <v>0</v>
      </c>
      <c r="CS45" s="282">
        <f>CS40*'8-Matrices'!$S$9</f>
        <v>0</v>
      </c>
      <c r="CT45" s="283" t="s">
        <v>298</v>
      </c>
      <c r="CV45" s="280">
        <f>CV40*'8-Matrices'!$J$9</f>
        <v>0</v>
      </c>
      <c r="CW45" s="281">
        <f>CW40*'8-Matrices'!$K$9</f>
        <v>0</v>
      </c>
      <c r="CX45" s="281">
        <f>CX40*'8-Matrices'!$L$9</f>
        <v>0</v>
      </c>
      <c r="CY45" s="281">
        <f>CY40*'8-Matrices'!$M$9</f>
        <v>275130</v>
      </c>
      <c r="CZ45" s="281">
        <f>CZ40*'8-Matrices'!$N$9</f>
        <v>907296</v>
      </c>
      <c r="DA45" s="281">
        <f>DA40*'8-Matrices'!$O$9</f>
        <v>69555</v>
      </c>
      <c r="DB45" s="281">
        <f>DB40*'8-Matrices'!$P$9</f>
        <v>0</v>
      </c>
      <c r="DC45" s="281">
        <f>DC40*'8-Matrices'!$Q$9</f>
        <v>0</v>
      </c>
      <c r="DD45" s="281">
        <f>DD40*'8-Matrices'!$R$9</f>
        <v>0</v>
      </c>
      <c r="DE45" s="282">
        <f>DE40*'8-Matrices'!$S$9</f>
        <v>0</v>
      </c>
      <c r="DF45" s="283" t="s">
        <v>298</v>
      </c>
      <c r="DH45" s="280">
        <f>DH40*'8-Matrices'!$J$9</f>
        <v>0</v>
      </c>
      <c r="DI45" s="281">
        <f>DI40*'8-Matrices'!$K$9</f>
        <v>0</v>
      </c>
      <c r="DJ45" s="281">
        <f>DJ40*'8-Matrices'!$L$9</f>
        <v>0</v>
      </c>
      <c r="DK45" s="281">
        <f>DK40*'8-Matrices'!$M$9</f>
        <v>641970</v>
      </c>
      <c r="DL45" s="281">
        <f>DL40*'8-Matrices'!$N$9</f>
        <v>837504</v>
      </c>
      <c r="DM45" s="281">
        <f>DM40*'8-Matrices'!$O$9</f>
        <v>69555</v>
      </c>
      <c r="DN45" s="281">
        <f>DN40*'8-Matrices'!$P$9</f>
        <v>0</v>
      </c>
      <c r="DO45" s="281">
        <f>DO40*'8-Matrices'!$Q$9</f>
        <v>0</v>
      </c>
      <c r="DP45" s="281">
        <f>DP40*'8-Matrices'!$R$9</f>
        <v>0</v>
      </c>
      <c r="DQ45" s="282">
        <f>DQ40*'8-Matrices'!$S$9</f>
        <v>0</v>
      </c>
      <c r="DR45" s="283" t="s">
        <v>298</v>
      </c>
      <c r="DT45" s="280">
        <f>DT40*'8-Matrices'!$J$9</f>
        <v>0</v>
      </c>
      <c r="DU45" s="281">
        <f>DU40*'8-Matrices'!$K$9</f>
        <v>0</v>
      </c>
      <c r="DV45" s="281">
        <f>DV40*'8-Matrices'!$L$9</f>
        <v>0</v>
      </c>
      <c r="DW45" s="281">
        <f>DW40*'8-Matrices'!$M$9</f>
        <v>305700</v>
      </c>
      <c r="DX45" s="281">
        <f>DX40*'8-Matrices'!$N$9</f>
        <v>558336</v>
      </c>
      <c r="DY45" s="281">
        <f>DY40*'8-Matrices'!$O$9</f>
        <v>278220</v>
      </c>
      <c r="DZ45" s="281">
        <f>DZ40*'8-Matrices'!$P$9</f>
        <v>0</v>
      </c>
      <c r="EA45" s="281">
        <f>EA40*'8-Matrices'!$Q$9</f>
        <v>0</v>
      </c>
      <c r="EB45" s="281">
        <f>EB40*'8-Matrices'!$R$9</f>
        <v>0</v>
      </c>
      <c r="EC45" s="282">
        <f>EC40*'8-Matrices'!$S$9</f>
        <v>0</v>
      </c>
      <c r="ED45" s="283" t="s">
        <v>298</v>
      </c>
    </row>
    <row r="46" spans="1:134" ht="36" customHeight="1" thickBot="1" x14ac:dyDescent="0.3">
      <c r="A46" s="318" t="s">
        <v>212</v>
      </c>
      <c r="B46" s="293" t="s">
        <v>84</v>
      </c>
      <c r="C46" s="294"/>
      <c r="D46" s="300">
        <f t="shared" ref="D46:M46" si="77">SUM(D43:D45)</f>
        <v>0</v>
      </c>
      <c r="E46" s="297">
        <f t="shared" si="77"/>
        <v>10477</v>
      </c>
      <c r="F46" s="297">
        <f t="shared" si="77"/>
        <v>0</v>
      </c>
      <c r="G46" s="297">
        <f t="shared" si="77"/>
        <v>1474410</v>
      </c>
      <c r="H46" s="297">
        <f t="shared" si="77"/>
        <v>26476035</v>
      </c>
      <c r="I46" s="297">
        <f t="shared" si="77"/>
        <v>8089411</v>
      </c>
      <c r="J46" s="297">
        <f t="shared" si="77"/>
        <v>0</v>
      </c>
      <c r="K46" s="297">
        <f t="shared" si="77"/>
        <v>0</v>
      </c>
      <c r="L46" s="297">
        <f t="shared" si="77"/>
        <v>31276</v>
      </c>
      <c r="M46" s="298">
        <f t="shared" si="77"/>
        <v>0</v>
      </c>
      <c r="N46" s="304">
        <f>SUM(D46:M46)</f>
        <v>36081609</v>
      </c>
      <c r="O46" s="299"/>
      <c r="P46" s="300">
        <f t="shared" ref="P46:Y46" si="78">SUM(P43:P45)</f>
        <v>0</v>
      </c>
      <c r="Q46" s="297">
        <f t="shared" si="78"/>
        <v>0</v>
      </c>
      <c r="R46" s="297">
        <f t="shared" si="78"/>
        <v>0</v>
      </c>
      <c r="S46" s="297">
        <f t="shared" si="78"/>
        <v>2044560</v>
      </c>
      <c r="T46" s="297">
        <f t="shared" si="78"/>
        <v>26001098</v>
      </c>
      <c r="U46" s="297">
        <f t="shared" si="78"/>
        <v>7972037</v>
      </c>
      <c r="V46" s="297">
        <f t="shared" si="78"/>
        <v>0</v>
      </c>
      <c r="W46" s="297">
        <f t="shared" si="78"/>
        <v>0</v>
      </c>
      <c r="X46" s="297">
        <f t="shared" si="78"/>
        <v>0</v>
      </c>
      <c r="Y46" s="298">
        <f t="shared" si="78"/>
        <v>0</v>
      </c>
      <c r="Z46" s="304">
        <f>SUM(P46:Y46)</f>
        <v>36017695</v>
      </c>
      <c r="AA46" s="299"/>
      <c r="AB46" s="300">
        <f t="shared" ref="AB46:AK46" si="79">SUM(AB43:AB45)</f>
        <v>0</v>
      </c>
      <c r="AC46" s="297">
        <f t="shared" si="79"/>
        <v>0</v>
      </c>
      <c r="AD46" s="297">
        <f t="shared" si="79"/>
        <v>0</v>
      </c>
      <c r="AE46" s="297">
        <f t="shared" si="79"/>
        <v>3700480</v>
      </c>
      <c r="AF46" s="297">
        <f t="shared" si="79"/>
        <v>27810265</v>
      </c>
      <c r="AG46" s="297">
        <f t="shared" si="79"/>
        <v>11036920</v>
      </c>
      <c r="AH46" s="297">
        <f t="shared" si="79"/>
        <v>0</v>
      </c>
      <c r="AI46" s="297">
        <f t="shared" si="79"/>
        <v>0</v>
      </c>
      <c r="AJ46" s="297">
        <f t="shared" si="79"/>
        <v>234570</v>
      </c>
      <c r="AK46" s="298">
        <f t="shared" si="79"/>
        <v>0</v>
      </c>
      <c r="AL46" s="304">
        <f>SUM(AB46:AK46)</f>
        <v>42782235</v>
      </c>
      <c r="AM46" s="299"/>
      <c r="AN46" s="300">
        <f t="shared" ref="AN46:AW46" si="80">SUM(AN43:AN45)</f>
        <v>0</v>
      </c>
      <c r="AO46" s="297">
        <f t="shared" si="80"/>
        <v>0</v>
      </c>
      <c r="AP46" s="297">
        <f t="shared" si="80"/>
        <v>0</v>
      </c>
      <c r="AQ46" s="297">
        <f t="shared" si="80"/>
        <v>3050005</v>
      </c>
      <c r="AR46" s="297">
        <f t="shared" si="80"/>
        <v>27963762</v>
      </c>
      <c r="AS46" s="297">
        <f t="shared" si="80"/>
        <v>10774211</v>
      </c>
      <c r="AT46" s="297">
        <f t="shared" si="80"/>
        <v>0</v>
      </c>
      <c r="AU46" s="297">
        <f t="shared" si="80"/>
        <v>0</v>
      </c>
      <c r="AV46" s="297">
        <f t="shared" si="80"/>
        <v>93828</v>
      </c>
      <c r="AW46" s="298">
        <f t="shared" si="80"/>
        <v>0</v>
      </c>
      <c r="AX46" s="304">
        <f>SUM(AN46:AW46)</f>
        <v>41881806</v>
      </c>
      <c r="AY46" s="299"/>
      <c r="AZ46" s="300">
        <f t="shared" ref="AZ46:BI46" si="81">SUM(AZ43:AZ45)</f>
        <v>0</v>
      </c>
      <c r="BA46" s="297">
        <f t="shared" si="81"/>
        <v>0</v>
      </c>
      <c r="BB46" s="297">
        <f t="shared" si="81"/>
        <v>0</v>
      </c>
      <c r="BC46" s="297">
        <f t="shared" si="81"/>
        <v>3768025</v>
      </c>
      <c r="BD46" s="297">
        <f t="shared" si="81"/>
        <v>26421132</v>
      </c>
      <c r="BE46" s="297">
        <f t="shared" si="81"/>
        <v>12490612</v>
      </c>
      <c r="BF46" s="297">
        <f t="shared" si="81"/>
        <v>0</v>
      </c>
      <c r="BG46" s="297">
        <f t="shared" si="81"/>
        <v>0</v>
      </c>
      <c r="BH46" s="297">
        <f t="shared" si="81"/>
        <v>39095</v>
      </c>
      <c r="BI46" s="298">
        <f t="shared" si="81"/>
        <v>0</v>
      </c>
      <c r="BJ46" s="304">
        <f>SUM(AZ46:BI46)</f>
        <v>42718864</v>
      </c>
      <c r="BK46" s="299"/>
      <c r="BL46" s="301">
        <f t="shared" ref="BL46:BU46" si="82">SUM(BL43:BL45)</f>
        <v>0</v>
      </c>
      <c r="BM46" s="302">
        <f t="shared" si="82"/>
        <v>0</v>
      </c>
      <c r="BN46" s="302">
        <f t="shared" si="82"/>
        <v>0</v>
      </c>
      <c r="BO46" s="302">
        <f t="shared" si="82"/>
        <v>3249305</v>
      </c>
      <c r="BP46" s="302">
        <f t="shared" si="82"/>
        <v>26611396</v>
      </c>
      <c r="BQ46" s="302">
        <f t="shared" si="82"/>
        <v>11383646</v>
      </c>
      <c r="BR46" s="302">
        <f t="shared" si="82"/>
        <v>0</v>
      </c>
      <c r="BS46" s="302">
        <f t="shared" si="82"/>
        <v>0</v>
      </c>
      <c r="BT46" s="302">
        <f t="shared" si="82"/>
        <v>0</v>
      </c>
      <c r="BU46" s="303">
        <f t="shared" si="82"/>
        <v>0</v>
      </c>
      <c r="BV46" s="304">
        <f>SUM(BL46:BU46)</f>
        <v>41244347</v>
      </c>
      <c r="BX46" s="301">
        <f t="shared" ref="BX46:CG46" si="83">SUM(BX43:BX45)</f>
        <v>0</v>
      </c>
      <c r="BY46" s="302">
        <f t="shared" si="83"/>
        <v>0</v>
      </c>
      <c r="BZ46" s="302">
        <f t="shared" si="83"/>
        <v>0</v>
      </c>
      <c r="CA46" s="302">
        <f t="shared" si="83"/>
        <v>3581770</v>
      </c>
      <c r="CB46" s="302">
        <f t="shared" si="83"/>
        <v>26197019</v>
      </c>
      <c r="CC46" s="302">
        <f t="shared" si="83"/>
        <v>10547231</v>
      </c>
      <c r="CD46" s="302">
        <f t="shared" si="83"/>
        <v>0</v>
      </c>
      <c r="CE46" s="302">
        <f t="shared" si="83"/>
        <v>0</v>
      </c>
      <c r="CF46" s="302">
        <f t="shared" si="83"/>
        <v>148561</v>
      </c>
      <c r="CG46" s="303">
        <f t="shared" si="83"/>
        <v>0</v>
      </c>
      <c r="CH46" s="304">
        <f>SUM(BX46:CG46)</f>
        <v>40474581</v>
      </c>
      <c r="CJ46" s="301">
        <f t="shared" ref="CJ46:CS46" si="84">SUM(CJ43:CJ45)</f>
        <v>0</v>
      </c>
      <c r="CK46" s="302">
        <f t="shared" si="84"/>
        <v>0</v>
      </c>
      <c r="CL46" s="302">
        <f t="shared" si="84"/>
        <v>0</v>
      </c>
      <c r="CM46" s="302">
        <f t="shared" si="84"/>
        <v>2301665</v>
      </c>
      <c r="CN46" s="302">
        <f t="shared" si="84"/>
        <v>27065888</v>
      </c>
      <c r="CO46" s="302">
        <f t="shared" si="84"/>
        <v>12950970</v>
      </c>
      <c r="CP46" s="302">
        <f t="shared" si="84"/>
        <v>0</v>
      </c>
      <c r="CQ46" s="302">
        <f t="shared" si="84"/>
        <v>0</v>
      </c>
      <c r="CR46" s="302">
        <f t="shared" si="84"/>
        <v>367493</v>
      </c>
      <c r="CS46" s="303">
        <f t="shared" si="84"/>
        <v>0</v>
      </c>
      <c r="CT46" s="304">
        <f>SUM(CJ46:CS46)</f>
        <v>42686016</v>
      </c>
      <c r="CV46" s="301">
        <f t="shared" ref="CV46:DE46" si="85">SUM(CV43:CV45)</f>
        <v>0</v>
      </c>
      <c r="CW46" s="302">
        <f t="shared" si="85"/>
        <v>0</v>
      </c>
      <c r="CX46" s="302">
        <f t="shared" si="85"/>
        <v>0</v>
      </c>
      <c r="CY46" s="302">
        <f t="shared" si="85"/>
        <v>2926800</v>
      </c>
      <c r="CZ46" s="302">
        <f t="shared" si="85"/>
        <v>26550519</v>
      </c>
      <c r="DA46" s="302">
        <f t="shared" si="85"/>
        <v>12501011</v>
      </c>
      <c r="DB46" s="302">
        <f t="shared" si="85"/>
        <v>0</v>
      </c>
      <c r="DC46" s="302">
        <f t="shared" si="85"/>
        <v>0</v>
      </c>
      <c r="DD46" s="302">
        <f t="shared" si="85"/>
        <v>375312</v>
      </c>
      <c r="DE46" s="303">
        <f t="shared" si="85"/>
        <v>0</v>
      </c>
      <c r="DF46" s="304">
        <f>SUM(CV46:DE46)</f>
        <v>42353642</v>
      </c>
      <c r="DH46" s="301">
        <f t="shared" ref="DH46:DQ46" si="86">SUM(DH43:DH45)</f>
        <v>0</v>
      </c>
      <c r="DI46" s="302">
        <f t="shared" si="86"/>
        <v>0</v>
      </c>
      <c r="DJ46" s="302">
        <f t="shared" si="86"/>
        <v>0</v>
      </c>
      <c r="DK46" s="302">
        <f t="shared" si="86"/>
        <v>2961175</v>
      </c>
      <c r="DL46" s="302">
        <f t="shared" si="86"/>
        <v>28151679</v>
      </c>
      <c r="DM46" s="302">
        <f t="shared" si="86"/>
        <v>12143775</v>
      </c>
      <c r="DN46" s="302">
        <f t="shared" si="86"/>
        <v>0</v>
      </c>
      <c r="DO46" s="302">
        <f t="shared" si="86"/>
        <v>0</v>
      </c>
      <c r="DP46" s="302">
        <f t="shared" si="86"/>
        <v>445683</v>
      </c>
      <c r="DQ46" s="303">
        <f t="shared" si="86"/>
        <v>0</v>
      </c>
      <c r="DR46" s="304">
        <f>SUM(DH46:DQ46)</f>
        <v>43702312</v>
      </c>
      <c r="DT46" s="301">
        <f t="shared" ref="DT46:EC46" si="87">SUM(DT43:DT45)</f>
        <v>0</v>
      </c>
      <c r="DU46" s="302">
        <f t="shared" si="87"/>
        <v>0</v>
      </c>
      <c r="DV46" s="302">
        <f t="shared" si="87"/>
        <v>0</v>
      </c>
      <c r="DW46" s="302">
        <f t="shared" si="87"/>
        <v>3427980</v>
      </c>
      <c r="DX46" s="302">
        <f t="shared" si="87"/>
        <v>25087067</v>
      </c>
      <c r="DY46" s="302">
        <f t="shared" si="87"/>
        <v>10705088</v>
      </c>
      <c r="DZ46" s="302">
        <f t="shared" si="87"/>
        <v>0</v>
      </c>
      <c r="EA46" s="302">
        <f t="shared" si="87"/>
        <v>0</v>
      </c>
      <c r="EB46" s="302">
        <f t="shared" si="87"/>
        <v>172018</v>
      </c>
      <c r="EC46" s="303">
        <f t="shared" si="87"/>
        <v>0</v>
      </c>
      <c r="ED46" s="304">
        <f>SUM(DT46:EC46)</f>
        <v>39392153</v>
      </c>
    </row>
    <row r="47" spans="1:134" ht="42" customHeight="1" thickBot="1" x14ac:dyDescent="0.3">
      <c r="A47" s="305"/>
      <c r="B47" s="306"/>
      <c r="C47" s="307"/>
      <c r="D47" s="308"/>
      <c r="E47" s="309"/>
      <c r="F47" s="309"/>
      <c r="G47" s="309"/>
      <c r="H47" s="309"/>
      <c r="I47" s="309"/>
      <c r="J47" s="309"/>
      <c r="K47" s="309"/>
      <c r="L47" s="309"/>
      <c r="M47" s="310"/>
      <c r="N47" s="314"/>
      <c r="O47" s="309"/>
      <c r="P47" s="308"/>
      <c r="Q47" s="309"/>
      <c r="R47" s="309"/>
      <c r="S47" s="309"/>
      <c r="T47" s="309"/>
      <c r="U47" s="309"/>
      <c r="V47" s="309"/>
      <c r="W47" s="309"/>
      <c r="X47" s="309"/>
      <c r="Y47" s="310"/>
      <c r="Z47" s="314"/>
      <c r="AA47" s="309"/>
      <c r="AB47" s="308"/>
      <c r="AC47" s="309"/>
      <c r="AD47" s="309"/>
      <c r="AE47" s="309"/>
      <c r="AF47" s="309"/>
      <c r="AG47" s="309"/>
      <c r="AH47" s="309"/>
      <c r="AI47" s="309"/>
      <c r="AJ47" s="309"/>
      <c r="AK47" s="310"/>
      <c r="AL47" s="314"/>
      <c r="AM47" s="309"/>
      <c r="AN47" s="308"/>
      <c r="AO47" s="309"/>
      <c r="AP47" s="309"/>
      <c r="AQ47" s="309"/>
      <c r="AR47" s="309"/>
      <c r="AS47" s="309"/>
      <c r="AT47" s="309"/>
      <c r="AU47" s="309"/>
      <c r="AV47" s="309"/>
      <c r="AW47" s="310"/>
      <c r="AX47" s="314"/>
      <c r="AY47" s="309"/>
      <c r="AZ47" s="308"/>
      <c r="BA47" s="309"/>
      <c r="BB47" s="309"/>
      <c r="BC47" s="309"/>
      <c r="BD47" s="309"/>
      <c r="BE47" s="309"/>
      <c r="BF47" s="309"/>
      <c r="BG47" s="309"/>
      <c r="BH47" s="309"/>
      <c r="BI47" s="310"/>
      <c r="BJ47" s="314"/>
      <c r="BK47" s="309"/>
      <c r="BL47" s="311"/>
      <c r="BM47" s="312"/>
      <c r="BN47" s="312"/>
      <c r="BO47" s="312"/>
      <c r="BP47" s="312"/>
      <c r="BQ47" s="312"/>
      <c r="BR47" s="312"/>
      <c r="BS47" s="312"/>
      <c r="BT47" s="312"/>
      <c r="BU47" s="313"/>
      <c r="BV47" s="314"/>
      <c r="BX47" s="311"/>
      <c r="BY47" s="312"/>
      <c r="BZ47" s="312"/>
      <c r="CA47" s="312"/>
      <c r="CB47" s="312"/>
      <c r="CC47" s="312"/>
      <c r="CD47" s="312"/>
      <c r="CE47" s="312"/>
      <c r="CF47" s="312"/>
      <c r="CG47" s="313"/>
      <c r="CH47" s="314"/>
      <c r="CJ47" s="311"/>
      <c r="CK47" s="312"/>
      <c r="CL47" s="312"/>
      <c r="CM47" s="312"/>
      <c r="CN47" s="312"/>
      <c r="CO47" s="312"/>
      <c r="CP47" s="312"/>
      <c r="CQ47" s="312"/>
      <c r="CR47" s="312"/>
      <c r="CS47" s="313"/>
      <c r="CT47" s="314"/>
      <c r="CV47" s="311"/>
      <c r="CW47" s="312"/>
      <c r="CX47" s="312"/>
      <c r="CY47" s="312"/>
      <c r="CZ47" s="312"/>
      <c r="DA47" s="312"/>
      <c r="DB47" s="312"/>
      <c r="DC47" s="312"/>
      <c r="DD47" s="312"/>
      <c r="DE47" s="313"/>
      <c r="DF47" s="314"/>
      <c r="DH47" s="311"/>
      <c r="DI47" s="312"/>
      <c r="DJ47" s="312"/>
      <c r="DK47" s="312"/>
      <c r="DL47" s="312"/>
      <c r="DM47" s="312"/>
      <c r="DN47" s="312"/>
      <c r="DO47" s="312"/>
      <c r="DP47" s="312"/>
      <c r="DQ47" s="313"/>
      <c r="DR47" s="314"/>
      <c r="DT47" s="311"/>
      <c r="DU47" s="312"/>
      <c r="DV47" s="312"/>
      <c r="DW47" s="312"/>
      <c r="DX47" s="312"/>
      <c r="DY47" s="312"/>
      <c r="DZ47" s="312"/>
      <c r="EA47" s="312"/>
      <c r="EB47" s="312"/>
      <c r="EC47" s="313"/>
      <c r="ED47" s="314"/>
    </row>
    <row r="48" spans="1:134" ht="15" customHeight="1" x14ac:dyDescent="0.25">
      <c r="A48" s="1470" t="s">
        <v>210</v>
      </c>
      <c r="B48" s="285" t="s">
        <v>85</v>
      </c>
      <c r="C48" s="268" t="s">
        <v>138</v>
      </c>
      <c r="D48" s="271">
        <f>'7b-TtlAwrds_RawData'!D19</f>
        <v>0</v>
      </c>
      <c r="E48" s="269">
        <f>'7b-TtlAwrds_RawData'!E19</f>
        <v>0</v>
      </c>
      <c r="F48" s="269">
        <f>'7b-TtlAwrds_RawData'!F19</f>
        <v>0</v>
      </c>
      <c r="G48" s="269">
        <f>'7b-TtlAwrds_RawData'!G19</f>
        <v>0</v>
      </c>
      <c r="H48" s="269">
        <f>'7b-TtlAwrds_RawData'!H19</f>
        <v>267</v>
      </c>
      <c r="I48" s="269">
        <f>'7b-TtlAwrds_RawData'!I19</f>
        <v>270</v>
      </c>
      <c r="J48" s="269">
        <f>'7b-TtlAwrds_RawData'!J19</f>
        <v>0</v>
      </c>
      <c r="K48" s="269">
        <f>'7b-TtlAwrds_RawData'!K19</f>
        <v>0</v>
      </c>
      <c r="L48" s="269">
        <f>'7b-TtlAwrds_RawData'!L19</f>
        <v>1</v>
      </c>
      <c r="M48" s="270">
        <f>'7b-TtlAwrds_RawData'!M19</f>
        <v>0</v>
      </c>
      <c r="N48" s="275"/>
      <c r="O48" s="269"/>
      <c r="P48" s="271">
        <f>'7b-TtlAwrds_RawData'!P19</f>
        <v>0</v>
      </c>
      <c r="Q48" s="269">
        <f>'7b-TtlAwrds_RawData'!Q19</f>
        <v>0</v>
      </c>
      <c r="R48" s="269">
        <f>'7b-TtlAwrds_RawData'!R19</f>
        <v>0</v>
      </c>
      <c r="S48" s="269">
        <f>'7b-TtlAwrds_RawData'!S19</f>
        <v>0</v>
      </c>
      <c r="T48" s="269">
        <f>'7b-TtlAwrds_RawData'!T19</f>
        <v>295</v>
      </c>
      <c r="U48" s="269">
        <f>'7b-TtlAwrds_RawData'!U19</f>
        <v>231</v>
      </c>
      <c r="V48" s="269">
        <f>'7b-TtlAwrds_RawData'!V19</f>
        <v>0</v>
      </c>
      <c r="W48" s="269">
        <f>'7b-TtlAwrds_RawData'!W19</f>
        <v>0</v>
      </c>
      <c r="X48" s="269">
        <f>'7b-TtlAwrds_RawData'!X19</f>
        <v>10</v>
      </c>
      <c r="Y48" s="270">
        <f>'7b-TtlAwrds_RawData'!Y19</f>
        <v>0</v>
      </c>
      <c r="Z48" s="275"/>
      <c r="AA48" s="269"/>
      <c r="AB48" s="271">
        <f>'7b-TtlAwrds_RawData'!AB19</f>
        <v>0</v>
      </c>
      <c r="AC48" s="269">
        <f>'7b-TtlAwrds_RawData'!AC19</f>
        <v>0</v>
      </c>
      <c r="AD48" s="269">
        <f>'7b-TtlAwrds_RawData'!AD19</f>
        <v>0</v>
      </c>
      <c r="AE48" s="269">
        <f>'7b-TtlAwrds_RawData'!AE19</f>
        <v>0</v>
      </c>
      <c r="AF48" s="269">
        <f>'7b-TtlAwrds_RawData'!AF19</f>
        <v>315</v>
      </c>
      <c r="AG48" s="269">
        <f>'7b-TtlAwrds_RawData'!AG19</f>
        <v>279</v>
      </c>
      <c r="AH48" s="269">
        <f>'7b-TtlAwrds_RawData'!AH19</f>
        <v>0</v>
      </c>
      <c r="AI48" s="269">
        <f>'7b-TtlAwrds_RawData'!AI19</f>
        <v>0</v>
      </c>
      <c r="AJ48" s="269">
        <f>'7b-TtlAwrds_RawData'!AJ19</f>
        <v>13</v>
      </c>
      <c r="AK48" s="270">
        <f>'7b-TtlAwrds_RawData'!AK19</f>
        <v>0</v>
      </c>
      <c r="AL48" s="275"/>
      <c r="AM48" s="269"/>
      <c r="AN48" s="271">
        <f>'7b-TtlAwrds_RawData'!AN19</f>
        <v>0</v>
      </c>
      <c r="AO48" s="269">
        <f>'7b-TtlAwrds_RawData'!AO19</f>
        <v>0</v>
      </c>
      <c r="AP48" s="269">
        <f>'7b-TtlAwrds_RawData'!AP19</f>
        <v>0</v>
      </c>
      <c r="AQ48" s="269">
        <f>'7b-TtlAwrds_RawData'!AQ19</f>
        <v>0</v>
      </c>
      <c r="AR48" s="269">
        <f>'7b-TtlAwrds_RawData'!AR19</f>
        <v>298</v>
      </c>
      <c r="AS48" s="269">
        <f>'7b-TtlAwrds_RawData'!AS19</f>
        <v>240</v>
      </c>
      <c r="AT48" s="269">
        <f>'7b-TtlAwrds_RawData'!AT19</f>
        <v>0</v>
      </c>
      <c r="AU48" s="269">
        <f>'7b-TtlAwrds_RawData'!AU19</f>
        <v>0</v>
      </c>
      <c r="AV48" s="269">
        <f>'7b-TtlAwrds_RawData'!AV19</f>
        <v>15</v>
      </c>
      <c r="AW48" s="270">
        <f>'7b-TtlAwrds_RawData'!AW19</f>
        <v>0</v>
      </c>
      <c r="AX48" s="275"/>
      <c r="AY48" s="269"/>
      <c r="AZ48" s="271">
        <f>'7b-TtlAwrds_RawData'!AZ19</f>
        <v>0</v>
      </c>
      <c r="BA48" s="269">
        <f>'7b-TtlAwrds_RawData'!BA19</f>
        <v>0</v>
      </c>
      <c r="BB48" s="269">
        <f>'7b-TtlAwrds_RawData'!BB19</f>
        <v>0</v>
      </c>
      <c r="BC48" s="269">
        <f>'7b-TtlAwrds_RawData'!BC19</f>
        <v>2</v>
      </c>
      <c r="BD48" s="269">
        <f>'7b-TtlAwrds_RawData'!BD19</f>
        <v>265</v>
      </c>
      <c r="BE48" s="269">
        <f>'7b-TtlAwrds_RawData'!BE19</f>
        <v>278</v>
      </c>
      <c r="BF48" s="269">
        <f>'7b-TtlAwrds_RawData'!BF19</f>
        <v>0</v>
      </c>
      <c r="BG48" s="269">
        <f>'7b-TtlAwrds_RawData'!BG19</f>
        <v>0</v>
      </c>
      <c r="BH48" s="269">
        <f>'7b-TtlAwrds_RawData'!BH19</f>
        <v>29</v>
      </c>
      <c r="BI48" s="270">
        <f>'7b-TtlAwrds_RawData'!BI19</f>
        <v>0</v>
      </c>
      <c r="BJ48" s="275"/>
      <c r="BK48" s="269"/>
      <c r="BL48" s="272">
        <f>'7b-TtlAwrds_RawData'!BL19</f>
        <v>0</v>
      </c>
      <c r="BM48" s="273">
        <f>'7b-TtlAwrds_RawData'!BM19</f>
        <v>0</v>
      </c>
      <c r="BN48" s="273">
        <f>'7b-TtlAwrds_RawData'!BN19</f>
        <v>0</v>
      </c>
      <c r="BO48" s="273">
        <f>'7b-TtlAwrds_RawData'!BO19</f>
        <v>2</v>
      </c>
      <c r="BP48" s="273">
        <f>'7b-TtlAwrds_RawData'!BP19</f>
        <v>226</v>
      </c>
      <c r="BQ48" s="273">
        <f>'7b-TtlAwrds_RawData'!BQ19</f>
        <v>221</v>
      </c>
      <c r="BR48" s="273">
        <f>'7b-TtlAwrds_RawData'!BR19</f>
        <v>0</v>
      </c>
      <c r="BS48" s="273">
        <f>'7b-TtlAwrds_RawData'!BS19</f>
        <v>0</v>
      </c>
      <c r="BT48" s="273">
        <f>'7b-TtlAwrds_RawData'!BT19</f>
        <v>33</v>
      </c>
      <c r="BU48" s="274">
        <f>'7b-TtlAwrds_RawData'!BU19</f>
        <v>0</v>
      </c>
      <c r="BV48" s="275"/>
      <c r="BX48" s="272">
        <f>'7b-TtlAwrds_RawData'!BX19</f>
        <v>0</v>
      </c>
      <c r="BY48" s="273">
        <f>'7b-TtlAwrds_RawData'!BY19</f>
        <v>0</v>
      </c>
      <c r="BZ48" s="273">
        <f>'7b-TtlAwrds_RawData'!BZ19</f>
        <v>0</v>
      </c>
      <c r="CA48" s="273">
        <f>'7b-TtlAwrds_RawData'!CA19</f>
        <v>0</v>
      </c>
      <c r="CB48" s="273">
        <f>'7b-TtlAwrds_RawData'!CB19</f>
        <v>247</v>
      </c>
      <c r="CC48" s="273">
        <f>'7b-TtlAwrds_RawData'!CC19</f>
        <v>171</v>
      </c>
      <c r="CD48" s="273">
        <f>'7b-TtlAwrds_RawData'!CD19</f>
        <v>0</v>
      </c>
      <c r="CE48" s="273">
        <f>'7b-TtlAwrds_RawData'!CE19</f>
        <v>0</v>
      </c>
      <c r="CF48" s="273">
        <f>'7b-TtlAwrds_RawData'!CF19</f>
        <v>45</v>
      </c>
      <c r="CG48" s="274">
        <f>'7b-TtlAwrds_RawData'!CG19</f>
        <v>0</v>
      </c>
      <c r="CH48" s="275"/>
      <c r="CJ48" s="272">
        <f>'7b-TtlAwrds_RawData'!CJ19</f>
        <v>0</v>
      </c>
      <c r="CK48" s="273">
        <f>'7b-TtlAwrds_RawData'!CK19</f>
        <v>0</v>
      </c>
      <c r="CL48" s="273">
        <f>'7b-TtlAwrds_RawData'!CL19</f>
        <v>0</v>
      </c>
      <c r="CM48" s="273">
        <f>'7b-TtlAwrds_RawData'!CM19</f>
        <v>0</v>
      </c>
      <c r="CN48" s="273">
        <f>'7b-TtlAwrds_RawData'!CN19</f>
        <v>252</v>
      </c>
      <c r="CO48" s="273">
        <f>'7b-TtlAwrds_RawData'!CO19</f>
        <v>190</v>
      </c>
      <c r="CP48" s="273">
        <f>'7b-TtlAwrds_RawData'!CP19</f>
        <v>0</v>
      </c>
      <c r="CQ48" s="273">
        <f>'7b-TtlAwrds_RawData'!CQ19</f>
        <v>0</v>
      </c>
      <c r="CR48" s="273">
        <f>'7b-TtlAwrds_RawData'!CR19</f>
        <v>62</v>
      </c>
      <c r="CS48" s="274">
        <f>'7b-TtlAwrds_RawData'!CS19</f>
        <v>0</v>
      </c>
      <c r="CT48" s="275"/>
      <c r="CV48" s="272">
        <f>'7b-TtlAwrds_RawData'!CV19</f>
        <v>0</v>
      </c>
      <c r="CW48" s="273">
        <f>'7b-TtlAwrds_RawData'!CW19</f>
        <v>0</v>
      </c>
      <c r="CX48" s="273">
        <f>'7b-TtlAwrds_RawData'!CX19</f>
        <v>0</v>
      </c>
      <c r="CY48" s="273">
        <f>'7b-TtlAwrds_RawData'!CY19</f>
        <v>1</v>
      </c>
      <c r="CZ48" s="273">
        <f>'7b-TtlAwrds_RawData'!CZ19</f>
        <v>257</v>
      </c>
      <c r="DA48" s="273">
        <f>'7b-TtlAwrds_RawData'!DA19</f>
        <v>190</v>
      </c>
      <c r="DB48" s="273">
        <f>'7b-TtlAwrds_RawData'!DB19</f>
        <v>0</v>
      </c>
      <c r="DC48" s="273">
        <f>'7b-TtlAwrds_RawData'!DC19</f>
        <v>0</v>
      </c>
      <c r="DD48" s="273">
        <f>'7b-TtlAwrds_RawData'!DD19</f>
        <v>66</v>
      </c>
      <c r="DE48" s="274">
        <f>'7b-TtlAwrds_RawData'!DE19</f>
        <v>0</v>
      </c>
      <c r="DF48" s="275"/>
      <c r="DH48" s="272">
        <f>'7b-TtlAwrds_RawData'!DH19</f>
        <v>0</v>
      </c>
      <c r="DI48" s="273">
        <f>'7b-TtlAwrds_RawData'!DI19</f>
        <v>0</v>
      </c>
      <c r="DJ48" s="273">
        <f>'7b-TtlAwrds_RawData'!DJ19</f>
        <v>0</v>
      </c>
      <c r="DK48" s="273">
        <f>'7b-TtlAwrds_RawData'!DK19</f>
        <v>0</v>
      </c>
      <c r="DL48" s="273">
        <f>'7b-TtlAwrds_RawData'!DL19</f>
        <v>252</v>
      </c>
      <c r="DM48" s="273">
        <f>'7b-TtlAwrds_RawData'!DM19</f>
        <v>183</v>
      </c>
      <c r="DN48" s="273">
        <f>'7b-TtlAwrds_RawData'!DN19</f>
        <v>0</v>
      </c>
      <c r="DO48" s="273">
        <f>'7b-TtlAwrds_RawData'!DO19</f>
        <v>0</v>
      </c>
      <c r="DP48" s="273">
        <f>'7b-TtlAwrds_RawData'!DP19</f>
        <v>53</v>
      </c>
      <c r="DQ48" s="274">
        <f>'7b-TtlAwrds_RawData'!DQ19</f>
        <v>0</v>
      </c>
      <c r="DR48" s="275"/>
      <c r="DT48" s="272">
        <f>'7b-TtlAwrds_RawData'!DT19</f>
        <v>0</v>
      </c>
      <c r="DU48" s="273">
        <f>'7b-TtlAwrds_RawData'!DU19</f>
        <v>0</v>
      </c>
      <c r="DV48" s="273">
        <f>'7b-TtlAwrds_RawData'!DV19</f>
        <v>0</v>
      </c>
      <c r="DW48" s="273">
        <f>'7b-TtlAwrds_RawData'!DW19</f>
        <v>1</v>
      </c>
      <c r="DX48" s="273">
        <f>'7b-TtlAwrds_RawData'!DX19</f>
        <v>240</v>
      </c>
      <c r="DY48" s="273">
        <f>'7b-TtlAwrds_RawData'!DY19</f>
        <v>178</v>
      </c>
      <c r="DZ48" s="273">
        <f>'7b-TtlAwrds_RawData'!DZ19</f>
        <v>0</v>
      </c>
      <c r="EA48" s="273">
        <f>'7b-TtlAwrds_RawData'!EA19</f>
        <v>0</v>
      </c>
      <c r="EB48" s="273">
        <f>'7b-TtlAwrds_RawData'!EB19</f>
        <v>48</v>
      </c>
      <c r="EC48" s="274">
        <f>'7b-TtlAwrds_RawData'!EC19</f>
        <v>0</v>
      </c>
      <c r="ED48" s="275"/>
    </row>
    <row r="49" spans="1:146" x14ac:dyDescent="0.25">
      <c r="A49" s="1471"/>
      <c r="B49" t="s">
        <v>85</v>
      </c>
      <c r="C49" s="276" t="s">
        <v>139</v>
      </c>
      <c r="D49" s="279">
        <f>'7b-TtlAwrds_RawData'!D20</f>
        <v>0</v>
      </c>
      <c r="E49" s="277">
        <f>'7b-TtlAwrds_RawData'!E20</f>
        <v>0</v>
      </c>
      <c r="F49" s="277">
        <f>'7b-TtlAwrds_RawData'!F20</f>
        <v>0</v>
      </c>
      <c r="G49" s="277">
        <f>'7b-TtlAwrds_RawData'!G20</f>
        <v>0</v>
      </c>
      <c r="H49" s="277">
        <f>'7b-TtlAwrds_RawData'!H20</f>
        <v>185</v>
      </c>
      <c r="I49" s="277">
        <f>'7b-TtlAwrds_RawData'!I20</f>
        <v>152</v>
      </c>
      <c r="J49" s="277">
        <f>'7b-TtlAwrds_RawData'!J20</f>
        <v>0</v>
      </c>
      <c r="K49" s="277">
        <f>'7b-TtlAwrds_RawData'!K20</f>
        <v>0</v>
      </c>
      <c r="L49" s="277">
        <f>'7b-TtlAwrds_RawData'!L20</f>
        <v>0</v>
      </c>
      <c r="M49" s="278">
        <f>'7b-TtlAwrds_RawData'!M20</f>
        <v>0</v>
      </c>
      <c r="N49" s="283"/>
      <c r="O49" s="277"/>
      <c r="P49" s="279">
        <f>'7b-TtlAwrds_RawData'!P20</f>
        <v>0</v>
      </c>
      <c r="Q49" s="277">
        <f>'7b-TtlAwrds_RawData'!Q20</f>
        <v>0</v>
      </c>
      <c r="R49" s="277">
        <f>'7b-TtlAwrds_RawData'!R20</f>
        <v>0</v>
      </c>
      <c r="S49" s="277">
        <f>'7b-TtlAwrds_RawData'!S20</f>
        <v>0</v>
      </c>
      <c r="T49" s="277">
        <f>'7b-TtlAwrds_RawData'!T20</f>
        <v>197</v>
      </c>
      <c r="U49" s="277">
        <f>'7b-TtlAwrds_RawData'!U20</f>
        <v>157</v>
      </c>
      <c r="V49" s="277">
        <f>'7b-TtlAwrds_RawData'!V20</f>
        <v>0</v>
      </c>
      <c r="W49" s="277">
        <f>'7b-TtlAwrds_RawData'!W20</f>
        <v>0</v>
      </c>
      <c r="X49" s="277">
        <f>'7b-TtlAwrds_RawData'!X20</f>
        <v>1</v>
      </c>
      <c r="Y49" s="278">
        <f>'7b-TtlAwrds_RawData'!Y20</f>
        <v>0</v>
      </c>
      <c r="Z49" s="283"/>
      <c r="AA49" s="277"/>
      <c r="AB49" s="279">
        <f>'7b-TtlAwrds_RawData'!AB20</f>
        <v>0</v>
      </c>
      <c r="AC49" s="277">
        <f>'7b-TtlAwrds_RawData'!AC20</f>
        <v>0</v>
      </c>
      <c r="AD49" s="277">
        <f>'7b-TtlAwrds_RawData'!AD20</f>
        <v>0</v>
      </c>
      <c r="AE49" s="277">
        <f>'7b-TtlAwrds_RawData'!AE20</f>
        <v>0</v>
      </c>
      <c r="AF49" s="277">
        <f>'7b-TtlAwrds_RawData'!AF20</f>
        <v>222</v>
      </c>
      <c r="AG49" s="277">
        <f>'7b-TtlAwrds_RawData'!AG20</f>
        <v>146</v>
      </c>
      <c r="AH49" s="277">
        <f>'7b-TtlAwrds_RawData'!AH20</f>
        <v>0</v>
      </c>
      <c r="AI49" s="277">
        <f>'7b-TtlAwrds_RawData'!AI20</f>
        <v>0</v>
      </c>
      <c r="AJ49" s="277">
        <f>'7b-TtlAwrds_RawData'!AJ20</f>
        <v>4</v>
      </c>
      <c r="AK49" s="278">
        <f>'7b-TtlAwrds_RawData'!AK20</f>
        <v>0</v>
      </c>
      <c r="AL49" s="283"/>
      <c r="AM49" s="277"/>
      <c r="AN49" s="279">
        <f>'7b-TtlAwrds_RawData'!AN20</f>
        <v>0</v>
      </c>
      <c r="AO49" s="277">
        <f>'7b-TtlAwrds_RawData'!AO20</f>
        <v>0</v>
      </c>
      <c r="AP49" s="277">
        <f>'7b-TtlAwrds_RawData'!AP20</f>
        <v>0</v>
      </c>
      <c r="AQ49" s="277">
        <f>'7b-TtlAwrds_RawData'!AQ20</f>
        <v>0</v>
      </c>
      <c r="AR49" s="277">
        <f>'7b-TtlAwrds_RawData'!AR20</f>
        <v>203</v>
      </c>
      <c r="AS49" s="277">
        <f>'7b-TtlAwrds_RawData'!AS20</f>
        <v>148</v>
      </c>
      <c r="AT49" s="277">
        <f>'7b-TtlAwrds_RawData'!AT20</f>
        <v>0</v>
      </c>
      <c r="AU49" s="277">
        <f>'7b-TtlAwrds_RawData'!AU20</f>
        <v>0</v>
      </c>
      <c r="AV49" s="277">
        <f>'7b-TtlAwrds_RawData'!AV20</f>
        <v>2</v>
      </c>
      <c r="AW49" s="278">
        <f>'7b-TtlAwrds_RawData'!AW20</f>
        <v>0</v>
      </c>
      <c r="AX49" s="283"/>
      <c r="AY49" s="277"/>
      <c r="AZ49" s="279">
        <f>'7b-TtlAwrds_RawData'!AZ20</f>
        <v>0</v>
      </c>
      <c r="BA49" s="277">
        <f>'7b-TtlAwrds_RawData'!BA20</f>
        <v>0</v>
      </c>
      <c r="BB49" s="277">
        <f>'7b-TtlAwrds_RawData'!BB20</f>
        <v>0</v>
      </c>
      <c r="BC49" s="277">
        <f>'7b-TtlAwrds_RawData'!BC20</f>
        <v>0</v>
      </c>
      <c r="BD49" s="277">
        <f>'7b-TtlAwrds_RawData'!BD20</f>
        <v>205</v>
      </c>
      <c r="BE49" s="277">
        <f>'7b-TtlAwrds_RawData'!BE20</f>
        <v>169</v>
      </c>
      <c r="BF49" s="277">
        <f>'7b-TtlAwrds_RawData'!BF20</f>
        <v>0</v>
      </c>
      <c r="BG49" s="277">
        <f>'7b-TtlAwrds_RawData'!BG20</f>
        <v>0</v>
      </c>
      <c r="BH49" s="277">
        <f>'7b-TtlAwrds_RawData'!BH20</f>
        <v>0</v>
      </c>
      <c r="BI49" s="278">
        <f>'7b-TtlAwrds_RawData'!BI20</f>
        <v>0</v>
      </c>
      <c r="BJ49" s="283"/>
      <c r="BK49" s="277"/>
      <c r="BL49" s="280">
        <f>'7b-TtlAwrds_RawData'!BL20</f>
        <v>0</v>
      </c>
      <c r="BM49" s="281">
        <f>'7b-TtlAwrds_RawData'!BM20</f>
        <v>0</v>
      </c>
      <c r="BN49" s="281">
        <f>'7b-TtlAwrds_RawData'!BN20</f>
        <v>0</v>
      </c>
      <c r="BO49" s="281">
        <f>'7b-TtlAwrds_RawData'!BO20</f>
        <v>0</v>
      </c>
      <c r="BP49" s="281">
        <f>'7b-TtlAwrds_RawData'!BP20</f>
        <v>167</v>
      </c>
      <c r="BQ49" s="281">
        <f>'7b-TtlAwrds_RawData'!BQ20</f>
        <v>174</v>
      </c>
      <c r="BR49" s="281">
        <f>'7b-TtlAwrds_RawData'!BR20</f>
        <v>0</v>
      </c>
      <c r="BS49" s="281">
        <f>'7b-TtlAwrds_RawData'!BS20</f>
        <v>0</v>
      </c>
      <c r="BT49" s="281">
        <f>'7b-TtlAwrds_RawData'!BT20</f>
        <v>1</v>
      </c>
      <c r="BU49" s="282">
        <f>'7b-TtlAwrds_RawData'!BU20</f>
        <v>0</v>
      </c>
      <c r="BV49" s="283"/>
      <c r="BX49" s="280">
        <f>'7b-TtlAwrds_RawData'!BX20</f>
        <v>0</v>
      </c>
      <c r="BY49" s="281">
        <f>'7b-TtlAwrds_RawData'!BY20</f>
        <v>0</v>
      </c>
      <c r="BZ49" s="281">
        <f>'7b-TtlAwrds_RawData'!BZ20</f>
        <v>0</v>
      </c>
      <c r="CA49" s="281">
        <f>'7b-TtlAwrds_RawData'!CA20</f>
        <v>0</v>
      </c>
      <c r="CB49" s="281">
        <f>'7b-TtlAwrds_RawData'!CB20</f>
        <v>135</v>
      </c>
      <c r="CC49" s="281">
        <f>'7b-TtlAwrds_RawData'!CC20</f>
        <v>141</v>
      </c>
      <c r="CD49" s="281">
        <f>'7b-TtlAwrds_RawData'!CD20</f>
        <v>0</v>
      </c>
      <c r="CE49" s="281">
        <f>'7b-TtlAwrds_RawData'!CE20</f>
        <v>0</v>
      </c>
      <c r="CF49" s="281">
        <f>'7b-TtlAwrds_RawData'!CF20</f>
        <v>3</v>
      </c>
      <c r="CG49" s="282">
        <f>'7b-TtlAwrds_RawData'!CG20</f>
        <v>0</v>
      </c>
      <c r="CH49" s="283"/>
      <c r="CJ49" s="280">
        <f>'7b-TtlAwrds_RawData'!CJ20</f>
        <v>0</v>
      </c>
      <c r="CK49" s="281">
        <f>'7b-TtlAwrds_RawData'!CK20</f>
        <v>0</v>
      </c>
      <c r="CL49" s="281">
        <f>'7b-TtlAwrds_RawData'!CL20</f>
        <v>0</v>
      </c>
      <c r="CM49" s="281">
        <f>'7b-TtlAwrds_RawData'!CM20</f>
        <v>0</v>
      </c>
      <c r="CN49" s="281">
        <f>'7b-TtlAwrds_RawData'!CN20</f>
        <v>133</v>
      </c>
      <c r="CO49" s="281">
        <f>'7b-TtlAwrds_RawData'!CO20</f>
        <v>143</v>
      </c>
      <c r="CP49" s="281">
        <f>'7b-TtlAwrds_RawData'!CP20</f>
        <v>0</v>
      </c>
      <c r="CQ49" s="281">
        <f>'7b-TtlAwrds_RawData'!CQ20</f>
        <v>0</v>
      </c>
      <c r="CR49" s="281">
        <f>'7b-TtlAwrds_RawData'!CR20</f>
        <v>2</v>
      </c>
      <c r="CS49" s="282">
        <f>'7b-TtlAwrds_RawData'!CS20</f>
        <v>0</v>
      </c>
      <c r="CT49" s="283"/>
      <c r="CV49" s="280">
        <f>'7b-TtlAwrds_RawData'!CV20</f>
        <v>0</v>
      </c>
      <c r="CW49" s="281">
        <f>'7b-TtlAwrds_RawData'!CW20</f>
        <v>0</v>
      </c>
      <c r="CX49" s="281">
        <f>'7b-TtlAwrds_RawData'!CX20</f>
        <v>0</v>
      </c>
      <c r="CY49" s="281">
        <f>'7b-TtlAwrds_RawData'!CY20</f>
        <v>0</v>
      </c>
      <c r="CZ49" s="281">
        <f>'7b-TtlAwrds_RawData'!CZ20</f>
        <v>122</v>
      </c>
      <c r="DA49" s="281">
        <f>'7b-TtlAwrds_RawData'!DA20</f>
        <v>148</v>
      </c>
      <c r="DB49" s="281">
        <f>'7b-TtlAwrds_RawData'!DB20</f>
        <v>0</v>
      </c>
      <c r="DC49" s="281">
        <f>'7b-TtlAwrds_RawData'!DC20</f>
        <v>0</v>
      </c>
      <c r="DD49" s="281">
        <f>'7b-TtlAwrds_RawData'!DD20</f>
        <v>2</v>
      </c>
      <c r="DE49" s="282">
        <f>'7b-TtlAwrds_RawData'!DE20</f>
        <v>0</v>
      </c>
      <c r="DF49" s="283"/>
      <c r="DH49" s="280">
        <f>'7b-TtlAwrds_RawData'!DH20</f>
        <v>0</v>
      </c>
      <c r="DI49" s="281">
        <f>'7b-TtlAwrds_RawData'!DI20</f>
        <v>0</v>
      </c>
      <c r="DJ49" s="281">
        <f>'7b-TtlAwrds_RawData'!DJ20</f>
        <v>0</v>
      </c>
      <c r="DK49" s="281">
        <f>'7b-TtlAwrds_RawData'!DK20</f>
        <v>0</v>
      </c>
      <c r="DL49" s="281">
        <f>'7b-TtlAwrds_RawData'!DL20</f>
        <v>117</v>
      </c>
      <c r="DM49" s="281">
        <f>'7b-TtlAwrds_RawData'!DM20</f>
        <v>164</v>
      </c>
      <c r="DN49" s="281">
        <f>'7b-TtlAwrds_RawData'!DN20</f>
        <v>0</v>
      </c>
      <c r="DO49" s="281">
        <f>'7b-TtlAwrds_RawData'!DO20</f>
        <v>0</v>
      </c>
      <c r="DP49" s="281">
        <f>'7b-TtlAwrds_RawData'!DP20</f>
        <v>1</v>
      </c>
      <c r="DQ49" s="282">
        <f>'7b-TtlAwrds_RawData'!DQ20</f>
        <v>0</v>
      </c>
      <c r="DR49" s="283"/>
      <c r="DT49" s="280">
        <f>'7b-TtlAwrds_RawData'!DT20</f>
        <v>0</v>
      </c>
      <c r="DU49" s="281">
        <f>'7b-TtlAwrds_RawData'!DU20</f>
        <v>0</v>
      </c>
      <c r="DV49" s="281">
        <f>'7b-TtlAwrds_RawData'!DV20</f>
        <v>0</v>
      </c>
      <c r="DW49" s="281">
        <f>'7b-TtlAwrds_RawData'!DW20</f>
        <v>0</v>
      </c>
      <c r="DX49" s="281">
        <f>'7b-TtlAwrds_RawData'!DX20</f>
        <v>127</v>
      </c>
      <c r="DY49" s="281">
        <f>'7b-TtlAwrds_RawData'!DY20</f>
        <v>143</v>
      </c>
      <c r="DZ49" s="281">
        <f>'7b-TtlAwrds_RawData'!DZ20</f>
        <v>0</v>
      </c>
      <c r="EA49" s="281">
        <f>'7b-TtlAwrds_RawData'!EA20</f>
        <v>0</v>
      </c>
      <c r="EB49" s="281">
        <f>'7b-TtlAwrds_RawData'!EB20</f>
        <v>3</v>
      </c>
      <c r="EC49" s="282">
        <f>'7b-TtlAwrds_RawData'!EC20</f>
        <v>0</v>
      </c>
      <c r="ED49" s="283"/>
    </row>
    <row r="50" spans="1:146" ht="15.75" thickBot="1" x14ac:dyDescent="0.3">
      <c r="A50" s="1471"/>
      <c r="B50" t="s">
        <v>85</v>
      </c>
      <c r="C50" s="276" t="s">
        <v>140</v>
      </c>
      <c r="D50" s="279">
        <f>'7b-TtlAwrds_RawData'!D21</f>
        <v>0</v>
      </c>
      <c r="E50" s="277">
        <f>'7b-TtlAwrds_RawData'!E21</f>
        <v>0</v>
      </c>
      <c r="F50" s="277">
        <f>'7b-TtlAwrds_RawData'!F21</f>
        <v>0</v>
      </c>
      <c r="G50" s="277">
        <f>'7b-TtlAwrds_RawData'!G21</f>
        <v>0</v>
      </c>
      <c r="H50" s="277">
        <f>'7b-TtlAwrds_RawData'!H21</f>
        <v>4</v>
      </c>
      <c r="I50" s="277">
        <f>'7b-TtlAwrds_RawData'!I21</f>
        <v>7</v>
      </c>
      <c r="J50" s="277">
        <f>'7b-TtlAwrds_RawData'!J21</f>
        <v>0</v>
      </c>
      <c r="K50" s="277">
        <f>'7b-TtlAwrds_RawData'!K21</f>
        <v>0</v>
      </c>
      <c r="L50" s="277">
        <f>'7b-TtlAwrds_RawData'!L21</f>
        <v>1</v>
      </c>
      <c r="M50" s="278">
        <f>'7b-TtlAwrds_RawData'!M21</f>
        <v>0</v>
      </c>
      <c r="N50" s="283" t="s">
        <v>297</v>
      </c>
      <c r="O50" s="277"/>
      <c r="P50" s="279">
        <f>'7b-TtlAwrds_RawData'!P21</f>
        <v>0</v>
      </c>
      <c r="Q50" s="277">
        <f>'7b-TtlAwrds_RawData'!Q21</f>
        <v>0</v>
      </c>
      <c r="R50" s="277">
        <f>'7b-TtlAwrds_RawData'!R21</f>
        <v>0</v>
      </c>
      <c r="S50" s="277">
        <f>'7b-TtlAwrds_RawData'!S21</f>
        <v>1</v>
      </c>
      <c r="T50" s="277">
        <f>'7b-TtlAwrds_RawData'!T21</f>
        <v>11</v>
      </c>
      <c r="U50" s="277">
        <f>'7b-TtlAwrds_RawData'!U21</f>
        <v>2</v>
      </c>
      <c r="V50" s="277">
        <f>'7b-TtlAwrds_RawData'!V21</f>
        <v>0</v>
      </c>
      <c r="W50" s="277">
        <f>'7b-TtlAwrds_RawData'!W21</f>
        <v>0</v>
      </c>
      <c r="X50" s="277">
        <f>'7b-TtlAwrds_RawData'!X21</f>
        <v>3</v>
      </c>
      <c r="Y50" s="278">
        <f>'7b-TtlAwrds_RawData'!Y21</f>
        <v>0</v>
      </c>
      <c r="Z50" s="283" t="s">
        <v>297</v>
      </c>
      <c r="AA50" s="277"/>
      <c r="AB50" s="279">
        <f>'7b-TtlAwrds_RawData'!AB21</f>
        <v>0</v>
      </c>
      <c r="AC50" s="277">
        <f>'7b-TtlAwrds_RawData'!AC21</f>
        <v>0</v>
      </c>
      <c r="AD50" s="277">
        <f>'7b-TtlAwrds_RawData'!AD21</f>
        <v>0</v>
      </c>
      <c r="AE50" s="277">
        <f>'7b-TtlAwrds_RawData'!AE21</f>
        <v>0</v>
      </c>
      <c r="AF50" s="277">
        <f>'7b-TtlAwrds_RawData'!AF21</f>
        <v>8</v>
      </c>
      <c r="AG50" s="277">
        <f>'7b-TtlAwrds_RawData'!AG21</f>
        <v>0</v>
      </c>
      <c r="AH50" s="277">
        <f>'7b-TtlAwrds_RawData'!AH21</f>
        <v>0</v>
      </c>
      <c r="AI50" s="277">
        <f>'7b-TtlAwrds_RawData'!AI21</f>
        <v>0</v>
      </c>
      <c r="AJ50" s="277">
        <f>'7b-TtlAwrds_RawData'!AJ21</f>
        <v>2</v>
      </c>
      <c r="AK50" s="278">
        <f>'7b-TtlAwrds_RawData'!AK21</f>
        <v>0</v>
      </c>
      <c r="AL50" s="283" t="s">
        <v>297</v>
      </c>
      <c r="AM50" s="277"/>
      <c r="AN50" s="279">
        <f>'7b-TtlAwrds_RawData'!AN21</f>
        <v>0</v>
      </c>
      <c r="AO50" s="277">
        <f>'7b-TtlAwrds_RawData'!AO21</f>
        <v>0</v>
      </c>
      <c r="AP50" s="277">
        <f>'7b-TtlAwrds_RawData'!AP21</f>
        <v>0</v>
      </c>
      <c r="AQ50" s="277">
        <f>'7b-TtlAwrds_RawData'!AQ21</f>
        <v>1</v>
      </c>
      <c r="AR50" s="277">
        <f>'7b-TtlAwrds_RawData'!AR21</f>
        <v>13</v>
      </c>
      <c r="AS50" s="277">
        <f>'7b-TtlAwrds_RawData'!AS21</f>
        <v>5</v>
      </c>
      <c r="AT50" s="277">
        <f>'7b-TtlAwrds_RawData'!AT21</f>
        <v>0</v>
      </c>
      <c r="AU50" s="277">
        <f>'7b-TtlAwrds_RawData'!AU21</f>
        <v>0</v>
      </c>
      <c r="AV50" s="277">
        <f>'7b-TtlAwrds_RawData'!AV21</f>
        <v>7</v>
      </c>
      <c r="AW50" s="278">
        <f>'7b-TtlAwrds_RawData'!AW21</f>
        <v>0</v>
      </c>
      <c r="AX50" s="283" t="s">
        <v>297</v>
      </c>
      <c r="AY50" s="277"/>
      <c r="AZ50" s="279">
        <f>'7b-TtlAwrds_RawData'!AZ21</f>
        <v>0</v>
      </c>
      <c r="BA50" s="277">
        <f>'7b-TtlAwrds_RawData'!BA21</f>
        <v>0</v>
      </c>
      <c r="BB50" s="277">
        <f>'7b-TtlAwrds_RawData'!BB21</f>
        <v>0</v>
      </c>
      <c r="BC50" s="277">
        <f>'7b-TtlAwrds_RawData'!BC21</f>
        <v>0</v>
      </c>
      <c r="BD50" s="277">
        <f>'7b-TtlAwrds_RawData'!BD21</f>
        <v>8</v>
      </c>
      <c r="BE50" s="277">
        <f>'7b-TtlAwrds_RawData'!BE21</f>
        <v>4</v>
      </c>
      <c r="BF50" s="277">
        <f>'7b-TtlAwrds_RawData'!BF21</f>
        <v>0</v>
      </c>
      <c r="BG50" s="277">
        <f>'7b-TtlAwrds_RawData'!BG21</f>
        <v>0</v>
      </c>
      <c r="BH50" s="277">
        <f>'7b-TtlAwrds_RawData'!BH21</f>
        <v>3</v>
      </c>
      <c r="BI50" s="278">
        <f>'7b-TtlAwrds_RawData'!BI21</f>
        <v>0</v>
      </c>
      <c r="BJ50" s="283" t="s">
        <v>297</v>
      </c>
      <c r="BK50" s="277"/>
      <c r="BL50" s="280">
        <f>'7b-TtlAwrds_RawData'!BL21</f>
        <v>0</v>
      </c>
      <c r="BM50" s="281">
        <f>'7b-TtlAwrds_RawData'!BM21</f>
        <v>0</v>
      </c>
      <c r="BN50" s="281">
        <f>'7b-TtlAwrds_RawData'!BN21</f>
        <v>0</v>
      </c>
      <c r="BO50" s="281">
        <f>'7b-TtlAwrds_RawData'!BO21</f>
        <v>0</v>
      </c>
      <c r="BP50" s="281">
        <f>'7b-TtlAwrds_RawData'!BP21</f>
        <v>8</v>
      </c>
      <c r="BQ50" s="281">
        <f>'7b-TtlAwrds_RawData'!BQ21</f>
        <v>3</v>
      </c>
      <c r="BR50" s="281">
        <f>'7b-TtlAwrds_RawData'!BR21</f>
        <v>0</v>
      </c>
      <c r="BS50" s="281">
        <f>'7b-TtlAwrds_RawData'!BS21</f>
        <v>0</v>
      </c>
      <c r="BT50" s="281">
        <f>'7b-TtlAwrds_RawData'!BT21</f>
        <v>4</v>
      </c>
      <c r="BU50" s="282">
        <f>'7b-TtlAwrds_RawData'!BU21</f>
        <v>0</v>
      </c>
      <c r="BV50" s="283" t="s">
        <v>297</v>
      </c>
      <c r="BX50" s="280">
        <f>'7b-TtlAwrds_RawData'!BX21</f>
        <v>0</v>
      </c>
      <c r="BY50" s="281">
        <f>'7b-TtlAwrds_RawData'!BY21</f>
        <v>0</v>
      </c>
      <c r="BZ50" s="281">
        <f>'7b-TtlAwrds_RawData'!BZ21</f>
        <v>0</v>
      </c>
      <c r="CA50" s="281">
        <f>'7b-TtlAwrds_RawData'!CA21</f>
        <v>0</v>
      </c>
      <c r="CB50" s="281">
        <f>'7b-TtlAwrds_RawData'!CB21</f>
        <v>3</v>
      </c>
      <c r="CC50" s="281">
        <f>'7b-TtlAwrds_RawData'!CC21</f>
        <v>2</v>
      </c>
      <c r="CD50" s="281">
        <f>'7b-TtlAwrds_RawData'!CD21</f>
        <v>0</v>
      </c>
      <c r="CE50" s="281">
        <f>'7b-TtlAwrds_RawData'!CE21</f>
        <v>0</v>
      </c>
      <c r="CF50" s="281">
        <f>'7b-TtlAwrds_RawData'!CF21</f>
        <v>1</v>
      </c>
      <c r="CG50" s="282">
        <f>'7b-TtlAwrds_RawData'!CG21</f>
        <v>0</v>
      </c>
      <c r="CH50" s="283" t="s">
        <v>297</v>
      </c>
      <c r="CJ50" s="280">
        <f>'7b-TtlAwrds_RawData'!CJ21</f>
        <v>0</v>
      </c>
      <c r="CK50" s="281">
        <f>'7b-TtlAwrds_RawData'!CK21</f>
        <v>0</v>
      </c>
      <c r="CL50" s="281">
        <f>'7b-TtlAwrds_RawData'!CL21</f>
        <v>0</v>
      </c>
      <c r="CM50" s="281">
        <f>'7b-TtlAwrds_RawData'!CM21</f>
        <v>0</v>
      </c>
      <c r="CN50" s="281">
        <f>'7b-TtlAwrds_RawData'!CN21</f>
        <v>9</v>
      </c>
      <c r="CO50" s="281">
        <f>'7b-TtlAwrds_RawData'!CO21</f>
        <v>1</v>
      </c>
      <c r="CP50" s="281">
        <f>'7b-TtlAwrds_RawData'!CP21</f>
        <v>0</v>
      </c>
      <c r="CQ50" s="281">
        <f>'7b-TtlAwrds_RawData'!CQ21</f>
        <v>0</v>
      </c>
      <c r="CR50" s="281">
        <f>'7b-TtlAwrds_RawData'!CR21</f>
        <v>2</v>
      </c>
      <c r="CS50" s="282">
        <f>'7b-TtlAwrds_RawData'!CS21</f>
        <v>0</v>
      </c>
      <c r="CT50" s="283" t="s">
        <v>297</v>
      </c>
      <c r="CV50" s="280">
        <f>'7b-TtlAwrds_RawData'!CV21</f>
        <v>0</v>
      </c>
      <c r="CW50" s="281">
        <f>'7b-TtlAwrds_RawData'!CW21</f>
        <v>0</v>
      </c>
      <c r="CX50" s="281">
        <f>'7b-TtlAwrds_RawData'!CX21</f>
        <v>0</v>
      </c>
      <c r="CY50" s="281">
        <f>'7b-TtlAwrds_RawData'!CY21</f>
        <v>0</v>
      </c>
      <c r="CZ50" s="281">
        <f>'7b-TtlAwrds_RawData'!CZ21</f>
        <v>6</v>
      </c>
      <c r="DA50" s="281">
        <f>'7b-TtlAwrds_RawData'!DA21</f>
        <v>1</v>
      </c>
      <c r="DB50" s="281">
        <f>'7b-TtlAwrds_RawData'!DB21</f>
        <v>0</v>
      </c>
      <c r="DC50" s="281">
        <f>'7b-TtlAwrds_RawData'!DC21</f>
        <v>0</v>
      </c>
      <c r="DD50" s="281">
        <f>'7b-TtlAwrds_RawData'!DD21</f>
        <v>0</v>
      </c>
      <c r="DE50" s="282">
        <f>'7b-TtlAwrds_RawData'!DE21</f>
        <v>0</v>
      </c>
      <c r="DF50" s="283" t="s">
        <v>297</v>
      </c>
      <c r="DH50" s="280">
        <f>'7b-TtlAwrds_RawData'!DH21</f>
        <v>0</v>
      </c>
      <c r="DI50" s="281">
        <f>'7b-TtlAwrds_RawData'!DI21</f>
        <v>0</v>
      </c>
      <c r="DJ50" s="281">
        <f>'7b-TtlAwrds_RawData'!DJ21</f>
        <v>0</v>
      </c>
      <c r="DK50" s="281">
        <f>'7b-TtlAwrds_RawData'!DK21</f>
        <v>0</v>
      </c>
      <c r="DL50" s="281">
        <f>'7b-TtlAwrds_RawData'!DL21</f>
        <v>3</v>
      </c>
      <c r="DM50" s="281">
        <f>'7b-TtlAwrds_RawData'!DM21</f>
        <v>3</v>
      </c>
      <c r="DN50" s="281">
        <f>'7b-TtlAwrds_RawData'!DN21</f>
        <v>0</v>
      </c>
      <c r="DO50" s="281">
        <f>'7b-TtlAwrds_RawData'!DO21</f>
        <v>0</v>
      </c>
      <c r="DP50" s="281">
        <f>'7b-TtlAwrds_RawData'!DP21</f>
        <v>3</v>
      </c>
      <c r="DQ50" s="282">
        <f>'7b-TtlAwrds_RawData'!DQ21</f>
        <v>0</v>
      </c>
      <c r="DR50" s="283" t="s">
        <v>297</v>
      </c>
      <c r="DT50" s="280">
        <f>'7b-TtlAwrds_RawData'!DT21</f>
        <v>0</v>
      </c>
      <c r="DU50" s="281">
        <f>'7b-TtlAwrds_RawData'!DU21</f>
        <v>0</v>
      </c>
      <c r="DV50" s="281">
        <f>'7b-TtlAwrds_RawData'!DV21</f>
        <v>0</v>
      </c>
      <c r="DW50" s="281">
        <f>'7b-TtlAwrds_RawData'!DW21</f>
        <v>0</v>
      </c>
      <c r="DX50" s="281">
        <f>'7b-TtlAwrds_RawData'!DX21</f>
        <v>0</v>
      </c>
      <c r="DY50" s="281">
        <f>'7b-TtlAwrds_RawData'!DY21</f>
        <v>4</v>
      </c>
      <c r="DZ50" s="281">
        <f>'7b-TtlAwrds_RawData'!DZ21</f>
        <v>0</v>
      </c>
      <c r="EA50" s="281">
        <f>'7b-TtlAwrds_RawData'!EA21</f>
        <v>0</v>
      </c>
      <c r="EB50" s="281">
        <f>'7b-TtlAwrds_RawData'!EB21</f>
        <v>3</v>
      </c>
      <c r="EC50" s="282">
        <f>'7b-TtlAwrds_RawData'!EC21</f>
        <v>0</v>
      </c>
      <c r="ED50" s="283" t="s">
        <v>297</v>
      </c>
    </row>
    <row r="51" spans="1:146" x14ac:dyDescent="0.25">
      <c r="A51" s="284"/>
      <c r="B51" s="285"/>
      <c r="C51" s="268"/>
      <c r="D51" s="286">
        <f t="shared" ref="D51:M51" si="88">SUM(D48:D50)</f>
        <v>0</v>
      </c>
      <c r="E51" s="286">
        <f t="shared" si="88"/>
        <v>0</v>
      </c>
      <c r="F51" s="286">
        <f t="shared" si="88"/>
        <v>0</v>
      </c>
      <c r="G51" s="286">
        <f t="shared" si="88"/>
        <v>0</v>
      </c>
      <c r="H51" s="286">
        <f t="shared" si="88"/>
        <v>456</v>
      </c>
      <c r="I51" s="286">
        <f t="shared" si="88"/>
        <v>429</v>
      </c>
      <c r="J51" s="286">
        <f t="shared" si="88"/>
        <v>0</v>
      </c>
      <c r="K51" s="286">
        <f t="shared" si="88"/>
        <v>0</v>
      </c>
      <c r="L51" s="286">
        <f t="shared" si="88"/>
        <v>2</v>
      </c>
      <c r="M51" s="287">
        <f t="shared" si="88"/>
        <v>0</v>
      </c>
      <c r="N51" s="283">
        <f>SUM(D51:M51)</f>
        <v>887</v>
      </c>
      <c r="O51" s="277"/>
      <c r="P51" s="288">
        <f t="shared" ref="P51:Y51" si="89">SUM(P48:P50)</f>
        <v>0</v>
      </c>
      <c r="Q51" s="286">
        <f t="shared" si="89"/>
        <v>0</v>
      </c>
      <c r="R51" s="286">
        <f t="shared" si="89"/>
        <v>0</v>
      </c>
      <c r="S51" s="286">
        <f t="shared" si="89"/>
        <v>1</v>
      </c>
      <c r="T51" s="286">
        <f t="shared" si="89"/>
        <v>503</v>
      </c>
      <c r="U51" s="286">
        <f t="shared" si="89"/>
        <v>390</v>
      </c>
      <c r="V51" s="286">
        <f t="shared" si="89"/>
        <v>0</v>
      </c>
      <c r="W51" s="286">
        <f t="shared" si="89"/>
        <v>0</v>
      </c>
      <c r="X51" s="286">
        <f t="shared" si="89"/>
        <v>14</v>
      </c>
      <c r="Y51" s="287">
        <f t="shared" si="89"/>
        <v>0</v>
      </c>
      <c r="Z51" s="283">
        <f>SUM(P51:Y51)</f>
        <v>908</v>
      </c>
      <c r="AA51" s="277"/>
      <c r="AB51" s="288">
        <f t="shared" ref="AB51:AK51" si="90">SUM(AB48:AB50)</f>
        <v>0</v>
      </c>
      <c r="AC51" s="286">
        <f t="shared" si="90"/>
        <v>0</v>
      </c>
      <c r="AD51" s="286">
        <f t="shared" si="90"/>
        <v>0</v>
      </c>
      <c r="AE51" s="286">
        <f t="shared" si="90"/>
        <v>0</v>
      </c>
      <c r="AF51" s="286">
        <f t="shared" si="90"/>
        <v>545</v>
      </c>
      <c r="AG51" s="286">
        <f t="shared" si="90"/>
        <v>425</v>
      </c>
      <c r="AH51" s="286">
        <f t="shared" si="90"/>
        <v>0</v>
      </c>
      <c r="AI51" s="286">
        <f t="shared" si="90"/>
        <v>0</v>
      </c>
      <c r="AJ51" s="286">
        <f t="shared" si="90"/>
        <v>19</v>
      </c>
      <c r="AK51" s="287">
        <f t="shared" si="90"/>
        <v>0</v>
      </c>
      <c r="AL51" s="283">
        <f>SUM(AB51:AK51)</f>
        <v>989</v>
      </c>
      <c r="AM51" s="277"/>
      <c r="AN51" s="288">
        <f t="shared" ref="AN51:AW51" si="91">SUM(AN48:AN50)</f>
        <v>0</v>
      </c>
      <c r="AO51" s="286">
        <f t="shared" si="91"/>
        <v>0</v>
      </c>
      <c r="AP51" s="286">
        <f t="shared" si="91"/>
        <v>0</v>
      </c>
      <c r="AQ51" s="286">
        <f t="shared" si="91"/>
        <v>1</v>
      </c>
      <c r="AR51" s="286">
        <f t="shared" si="91"/>
        <v>514</v>
      </c>
      <c r="AS51" s="286">
        <f t="shared" si="91"/>
        <v>393</v>
      </c>
      <c r="AT51" s="286">
        <f t="shared" si="91"/>
        <v>0</v>
      </c>
      <c r="AU51" s="286">
        <f t="shared" si="91"/>
        <v>0</v>
      </c>
      <c r="AV51" s="286">
        <f t="shared" si="91"/>
        <v>24</v>
      </c>
      <c r="AW51" s="287">
        <f t="shared" si="91"/>
        <v>0</v>
      </c>
      <c r="AX51" s="283">
        <f>SUM(AN51:AW51)</f>
        <v>932</v>
      </c>
      <c r="AY51" s="277"/>
      <c r="AZ51" s="288">
        <f t="shared" ref="AZ51:BI51" si="92">SUM(AZ48:AZ50)</f>
        <v>0</v>
      </c>
      <c r="BA51" s="286">
        <f t="shared" si="92"/>
        <v>0</v>
      </c>
      <c r="BB51" s="286">
        <f t="shared" si="92"/>
        <v>0</v>
      </c>
      <c r="BC51" s="286">
        <f t="shared" si="92"/>
        <v>2</v>
      </c>
      <c r="BD51" s="286">
        <f t="shared" si="92"/>
        <v>478</v>
      </c>
      <c r="BE51" s="286">
        <f t="shared" si="92"/>
        <v>451</v>
      </c>
      <c r="BF51" s="286">
        <f t="shared" si="92"/>
        <v>0</v>
      </c>
      <c r="BG51" s="286">
        <f t="shared" si="92"/>
        <v>0</v>
      </c>
      <c r="BH51" s="286">
        <f t="shared" si="92"/>
        <v>32</v>
      </c>
      <c r="BI51" s="287">
        <f t="shared" si="92"/>
        <v>0</v>
      </c>
      <c r="BJ51" s="283">
        <f>SUM(AZ51:BI51)</f>
        <v>963</v>
      </c>
      <c r="BK51" s="277"/>
      <c r="BL51" s="289">
        <f t="shared" ref="BL51:BU51" si="93">SUM(BL48:BL50)</f>
        <v>0</v>
      </c>
      <c r="BM51" s="290">
        <f t="shared" si="93"/>
        <v>0</v>
      </c>
      <c r="BN51" s="290">
        <f t="shared" si="93"/>
        <v>0</v>
      </c>
      <c r="BO51" s="290">
        <f t="shared" si="93"/>
        <v>2</v>
      </c>
      <c r="BP51" s="290">
        <f t="shared" si="93"/>
        <v>401</v>
      </c>
      <c r="BQ51" s="290">
        <f t="shared" si="93"/>
        <v>398</v>
      </c>
      <c r="BR51" s="290">
        <f t="shared" si="93"/>
        <v>0</v>
      </c>
      <c r="BS51" s="290">
        <f t="shared" si="93"/>
        <v>0</v>
      </c>
      <c r="BT51" s="290">
        <f t="shared" si="93"/>
        <v>38</v>
      </c>
      <c r="BU51" s="291">
        <f t="shared" si="93"/>
        <v>0</v>
      </c>
      <c r="BV51" s="283">
        <f>SUM(BL51:BU51)</f>
        <v>839</v>
      </c>
      <c r="BX51" s="289">
        <f t="shared" ref="BX51:CG51" si="94">SUM(BX48:BX50)</f>
        <v>0</v>
      </c>
      <c r="BY51" s="290">
        <f t="shared" si="94"/>
        <v>0</v>
      </c>
      <c r="BZ51" s="290">
        <f t="shared" si="94"/>
        <v>0</v>
      </c>
      <c r="CA51" s="290">
        <f t="shared" si="94"/>
        <v>0</v>
      </c>
      <c r="CB51" s="290">
        <f t="shared" si="94"/>
        <v>385</v>
      </c>
      <c r="CC51" s="290">
        <f t="shared" si="94"/>
        <v>314</v>
      </c>
      <c r="CD51" s="290">
        <f t="shared" si="94"/>
        <v>0</v>
      </c>
      <c r="CE51" s="290">
        <f t="shared" si="94"/>
        <v>0</v>
      </c>
      <c r="CF51" s="290">
        <f t="shared" si="94"/>
        <v>49</v>
      </c>
      <c r="CG51" s="291">
        <f t="shared" si="94"/>
        <v>0</v>
      </c>
      <c r="CH51" s="283">
        <f>SUM(BX51:CG51)</f>
        <v>748</v>
      </c>
      <c r="CJ51" s="289">
        <f t="shared" ref="CJ51:CS51" si="95">SUM(CJ48:CJ50)</f>
        <v>0</v>
      </c>
      <c r="CK51" s="290">
        <f t="shared" si="95"/>
        <v>0</v>
      </c>
      <c r="CL51" s="290">
        <f t="shared" si="95"/>
        <v>0</v>
      </c>
      <c r="CM51" s="290">
        <f t="shared" si="95"/>
        <v>0</v>
      </c>
      <c r="CN51" s="290">
        <f t="shared" si="95"/>
        <v>394</v>
      </c>
      <c r="CO51" s="290">
        <f t="shared" si="95"/>
        <v>334</v>
      </c>
      <c r="CP51" s="290">
        <f t="shared" si="95"/>
        <v>0</v>
      </c>
      <c r="CQ51" s="290">
        <f t="shared" si="95"/>
        <v>0</v>
      </c>
      <c r="CR51" s="290">
        <f t="shared" si="95"/>
        <v>66</v>
      </c>
      <c r="CS51" s="291">
        <f t="shared" si="95"/>
        <v>0</v>
      </c>
      <c r="CT51" s="283">
        <f>SUM(CJ51:CS51)</f>
        <v>794</v>
      </c>
      <c r="CV51" s="289">
        <f t="shared" ref="CV51:DE51" si="96">SUM(CV48:CV50)</f>
        <v>0</v>
      </c>
      <c r="CW51" s="290">
        <f t="shared" si="96"/>
        <v>0</v>
      </c>
      <c r="CX51" s="290">
        <f t="shared" si="96"/>
        <v>0</v>
      </c>
      <c r="CY51" s="290">
        <f t="shared" si="96"/>
        <v>1</v>
      </c>
      <c r="CZ51" s="290">
        <f t="shared" si="96"/>
        <v>385</v>
      </c>
      <c r="DA51" s="290">
        <f t="shared" si="96"/>
        <v>339</v>
      </c>
      <c r="DB51" s="290">
        <f t="shared" si="96"/>
        <v>0</v>
      </c>
      <c r="DC51" s="290">
        <f t="shared" si="96"/>
        <v>0</v>
      </c>
      <c r="DD51" s="290">
        <f t="shared" si="96"/>
        <v>68</v>
      </c>
      <c r="DE51" s="291">
        <f t="shared" si="96"/>
        <v>0</v>
      </c>
      <c r="DF51" s="283">
        <f>SUM(CV51:DE51)</f>
        <v>793</v>
      </c>
      <c r="DH51" s="289">
        <f t="shared" ref="DH51:DQ51" si="97">SUM(DH48:DH50)</f>
        <v>0</v>
      </c>
      <c r="DI51" s="290">
        <f t="shared" si="97"/>
        <v>0</v>
      </c>
      <c r="DJ51" s="290">
        <f t="shared" si="97"/>
        <v>0</v>
      </c>
      <c r="DK51" s="290">
        <f t="shared" si="97"/>
        <v>0</v>
      </c>
      <c r="DL51" s="290">
        <f t="shared" si="97"/>
        <v>372</v>
      </c>
      <c r="DM51" s="290">
        <f t="shared" si="97"/>
        <v>350</v>
      </c>
      <c r="DN51" s="290">
        <f t="shared" si="97"/>
        <v>0</v>
      </c>
      <c r="DO51" s="290">
        <f t="shared" si="97"/>
        <v>0</v>
      </c>
      <c r="DP51" s="290">
        <f t="shared" si="97"/>
        <v>57</v>
      </c>
      <c r="DQ51" s="291">
        <f t="shared" si="97"/>
        <v>0</v>
      </c>
      <c r="DR51" s="283">
        <f>SUM(DH51:DQ51)</f>
        <v>779</v>
      </c>
      <c r="DT51" s="289">
        <f t="shared" ref="DT51:EC51" si="98">SUM(DT48:DT50)</f>
        <v>0</v>
      </c>
      <c r="DU51" s="290">
        <f t="shared" si="98"/>
        <v>0</v>
      </c>
      <c r="DV51" s="290">
        <f t="shared" si="98"/>
        <v>0</v>
      </c>
      <c r="DW51" s="290">
        <f t="shared" si="98"/>
        <v>1</v>
      </c>
      <c r="DX51" s="290">
        <f t="shared" si="98"/>
        <v>367</v>
      </c>
      <c r="DY51" s="290">
        <f t="shared" si="98"/>
        <v>325</v>
      </c>
      <c r="DZ51" s="290">
        <f t="shared" si="98"/>
        <v>0</v>
      </c>
      <c r="EA51" s="290">
        <f t="shared" si="98"/>
        <v>0</v>
      </c>
      <c r="EB51" s="290">
        <f t="shared" si="98"/>
        <v>54</v>
      </c>
      <c r="EC51" s="291">
        <f t="shared" si="98"/>
        <v>0</v>
      </c>
      <c r="ED51" s="283">
        <f>SUM(DT51:EC51)</f>
        <v>747</v>
      </c>
    </row>
    <row r="52" spans="1:146" ht="9" customHeight="1" thickBot="1" x14ac:dyDescent="0.3">
      <c r="A52" s="292"/>
      <c r="B52" s="293"/>
      <c r="C52" s="294"/>
      <c r="D52" s="277"/>
      <c r="E52" s="277"/>
      <c r="F52" s="277"/>
      <c r="G52" s="277"/>
      <c r="H52" s="277"/>
      <c r="I52" s="277"/>
      <c r="J52" s="277"/>
      <c r="K52" s="277"/>
      <c r="L52" s="277"/>
      <c r="M52" s="278"/>
      <c r="N52" s="283"/>
      <c r="O52" s="277"/>
      <c r="P52" s="279"/>
      <c r="Q52" s="277"/>
      <c r="R52" s="277"/>
      <c r="S52" s="277"/>
      <c r="T52" s="277"/>
      <c r="U52" s="277"/>
      <c r="V52" s="277"/>
      <c r="W52" s="277"/>
      <c r="X52" s="277"/>
      <c r="Y52" s="278"/>
      <c r="Z52" s="283"/>
      <c r="AA52" s="277"/>
      <c r="AB52" s="279"/>
      <c r="AC52" s="277"/>
      <c r="AD52" s="277"/>
      <c r="AE52" s="277"/>
      <c r="AF52" s="277"/>
      <c r="AG52" s="277"/>
      <c r="AH52" s="277"/>
      <c r="AI52" s="277"/>
      <c r="AJ52" s="277"/>
      <c r="AK52" s="278"/>
      <c r="AL52" s="283"/>
      <c r="AM52" s="277"/>
      <c r="AN52" s="279"/>
      <c r="AO52" s="277"/>
      <c r="AP52" s="277"/>
      <c r="AQ52" s="277"/>
      <c r="AR52" s="277"/>
      <c r="AS52" s="277"/>
      <c r="AT52" s="277"/>
      <c r="AU52" s="277"/>
      <c r="AV52" s="277"/>
      <c r="AW52" s="278"/>
      <c r="AX52" s="283"/>
      <c r="AY52" s="277"/>
      <c r="AZ52" s="279"/>
      <c r="BA52" s="277"/>
      <c r="BB52" s="277"/>
      <c r="BC52" s="277"/>
      <c r="BD52" s="277"/>
      <c r="BE52" s="277"/>
      <c r="BF52" s="277"/>
      <c r="BG52" s="277"/>
      <c r="BH52" s="277"/>
      <c r="BI52" s="278"/>
      <c r="BJ52" s="283"/>
      <c r="BK52" s="277"/>
      <c r="BL52" s="280"/>
      <c r="BM52" s="281"/>
      <c r="BN52" s="281"/>
      <c r="BO52" s="281"/>
      <c r="BP52" s="281"/>
      <c r="BQ52" s="281"/>
      <c r="BR52" s="281"/>
      <c r="BS52" s="281"/>
      <c r="BT52" s="281"/>
      <c r="BU52" s="282"/>
      <c r="BV52" s="283"/>
      <c r="BX52" s="280"/>
      <c r="BY52" s="281"/>
      <c r="BZ52" s="281"/>
      <c r="CA52" s="281"/>
      <c r="CB52" s="281"/>
      <c r="CC52" s="281"/>
      <c r="CD52" s="281"/>
      <c r="CE52" s="281"/>
      <c r="CF52" s="281"/>
      <c r="CG52" s="282"/>
      <c r="CH52" s="283"/>
      <c r="CJ52" s="280"/>
      <c r="CK52" s="281"/>
      <c r="CL52" s="281"/>
      <c r="CM52" s="281"/>
      <c r="CN52" s="281"/>
      <c r="CO52" s="281"/>
      <c r="CP52" s="281"/>
      <c r="CQ52" s="281"/>
      <c r="CR52" s="281"/>
      <c r="CS52" s="282"/>
      <c r="CT52" s="283"/>
      <c r="CV52" s="280"/>
      <c r="CW52" s="281"/>
      <c r="CX52" s="281"/>
      <c r="CY52" s="281"/>
      <c r="CZ52" s="281"/>
      <c r="DA52" s="281"/>
      <c r="DB52" s="281"/>
      <c r="DC52" s="281"/>
      <c r="DD52" s="281"/>
      <c r="DE52" s="282"/>
      <c r="DF52" s="283"/>
      <c r="DH52" s="280"/>
      <c r="DI52" s="281"/>
      <c r="DJ52" s="281"/>
      <c r="DK52" s="281"/>
      <c r="DL52" s="281"/>
      <c r="DM52" s="281"/>
      <c r="DN52" s="281"/>
      <c r="DO52" s="281"/>
      <c r="DP52" s="281"/>
      <c r="DQ52" s="282"/>
      <c r="DR52" s="283"/>
      <c r="DT52" s="280"/>
      <c r="DU52" s="281"/>
      <c r="DV52" s="281"/>
      <c r="DW52" s="281"/>
      <c r="DX52" s="281"/>
      <c r="DY52" s="281"/>
      <c r="DZ52" s="281"/>
      <c r="EA52" s="281"/>
      <c r="EB52" s="281"/>
      <c r="EC52" s="282"/>
      <c r="ED52" s="283"/>
    </row>
    <row r="53" spans="1:146" ht="15" customHeight="1" x14ac:dyDescent="0.25">
      <c r="A53" s="1471" t="s">
        <v>211</v>
      </c>
      <c r="B53" t="s">
        <v>85</v>
      </c>
      <c r="C53" s="276" t="s">
        <v>138</v>
      </c>
      <c r="D53" s="277">
        <f>D48*'8-Matrices'!$J$7</f>
        <v>0</v>
      </c>
      <c r="E53" s="277">
        <f>E48*'8-Matrices'!$K$7</f>
        <v>0</v>
      </c>
      <c r="F53" s="277">
        <f>F48*'8-Matrices'!$L$7</f>
        <v>0</v>
      </c>
      <c r="G53" s="277">
        <f>G48*'8-Matrices'!$M$7</f>
        <v>0</v>
      </c>
      <c r="H53" s="277">
        <f>H48*'8-Matrices'!$N$7</f>
        <v>8811000</v>
      </c>
      <c r="I53" s="277">
        <f>I48*'8-Matrices'!$O$7</f>
        <v>8879760</v>
      </c>
      <c r="J53" s="277">
        <f>J48*'8-Matrices'!$P$7</f>
        <v>0</v>
      </c>
      <c r="K53" s="277">
        <f>K48*'8-Matrices'!$Q$7</f>
        <v>0</v>
      </c>
      <c r="L53" s="277">
        <f>L48*'8-Matrices'!$R$7</f>
        <v>7819</v>
      </c>
      <c r="M53" s="278">
        <f>M48*'8-Matrices'!$S$7</f>
        <v>0</v>
      </c>
      <c r="N53" s="283"/>
      <c r="O53" s="277"/>
      <c r="P53" s="279">
        <f>P48*'8-Matrices'!$J$7</f>
        <v>0</v>
      </c>
      <c r="Q53" s="277">
        <f>Q48*'8-Matrices'!$K$7</f>
        <v>0</v>
      </c>
      <c r="R53" s="277">
        <f>R48*'8-Matrices'!$L$7</f>
        <v>0</v>
      </c>
      <c r="S53" s="277">
        <f>S48*'8-Matrices'!$M$7</f>
        <v>0</v>
      </c>
      <c r="T53" s="277">
        <f>T48*'8-Matrices'!$N$7</f>
        <v>9735000</v>
      </c>
      <c r="U53" s="277">
        <f>U48*'8-Matrices'!$O$7</f>
        <v>7597128</v>
      </c>
      <c r="V53" s="277">
        <f>V48*'8-Matrices'!$P$7</f>
        <v>0</v>
      </c>
      <c r="W53" s="277">
        <f>W48*'8-Matrices'!$Q$7</f>
        <v>0</v>
      </c>
      <c r="X53" s="277">
        <f>X48*'8-Matrices'!$R$7</f>
        <v>78190</v>
      </c>
      <c r="Y53" s="278">
        <f>Y48*'8-Matrices'!$S$7</f>
        <v>0</v>
      </c>
      <c r="Z53" s="283"/>
      <c r="AA53" s="277"/>
      <c r="AB53" s="279">
        <f>AB48*'8-Matrices'!$J$7</f>
        <v>0</v>
      </c>
      <c r="AC53" s="277">
        <f>AC48*'8-Matrices'!$K$7</f>
        <v>0</v>
      </c>
      <c r="AD53" s="277">
        <f>AD48*'8-Matrices'!$L$7</f>
        <v>0</v>
      </c>
      <c r="AE53" s="277">
        <f>AE48*'8-Matrices'!$M$7</f>
        <v>0</v>
      </c>
      <c r="AF53" s="277">
        <f>AF48*'8-Matrices'!$N$7</f>
        <v>10395000</v>
      </c>
      <c r="AG53" s="277">
        <f>AG48*'8-Matrices'!$O$7</f>
        <v>9175752</v>
      </c>
      <c r="AH53" s="277">
        <f>AH48*'8-Matrices'!$P$7</f>
        <v>0</v>
      </c>
      <c r="AI53" s="277">
        <f>AI48*'8-Matrices'!$Q$7</f>
        <v>0</v>
      </c>
      <c r="AJ53" s="277">
        <f>AJ48*'8-Matrices'!$R$7</f>
        <v>101647</v>
      </c>
      <c r="AK53" s="278">
        <f>AK48*'8-Matrices'!$S$7</f>
        <v>0</v>
      </c>
      <c r="AL53" s="283"/>
      <c r="AM53" s="277"/>
      <c r="AN53" s="279">
        <f>AN48*'8-Matrices'!$J$7</f>
        <v>0</v>
      </c>
      <c r="AO53" s="277">
        <f>AO48*'8-Matrices'!$K$7</f>
        <v>0</v>
      </c>
      <c r="AP53" s="277">
        <f>AP48*'8-Matrices'!$L$7</f>
        <v>0</v>
      </c>
      <c r="AQ53" s="277">
        <f>AQ48*'8-Matrices'!$M$7</f>
        <v>0</v>
      </c>
      <c r="AR53" s="277">
        <f>AR48*'8-Matrices'!$N$7</f>
        <v>9834000</v>
      </c>
      <c r="AS53" s="277">
        <f>AS48*'8-Matrices'!$O$7</f>
        <v>7893120</v>
      </c>
      <c r="AT53" s="277">
        <f>AT48*'8-Matrices'!$P$7</f>
        <v>0</v>
      </c>
      <c r="AU53" s="277">
        <f>AU48*'8-Matrices'!$Q$7</f>
        <v>0</v>
      </c>
      <c r="AV53" s="277">
        <f>AV48*'8-Matrices'!$R$7</f>
        <v>117285</v>
      </c>
      <c r="AW53" s="278">
        <f>AW48*'8-Matrices'!$S$7</f>
        <v>0</v>
      </c>
      <c r="AX53" s="283"/>
      <c r="AY53" s="277"/>
      <c r="AZ53" s="279">
        <f>AZ48*'8-Matrices'!$J$7</f>
        <v>0</v>
      </c>
      <c r="BA53" s="277">
        <f>BA48*'8-Matrices'!$K$7</f>
        <v>0</v>
      </c>
      <c r="BB53" s="277">
        <f>BB48*'8-Matrices'!$L$7</f>
        <v>0</v>
      </c>
      <c r="BC53" s="277">
        <f>BC48*'8-Matrices'!$M$7</f>
        <v>28910</v>
      </c>
      <c r="BD53" s="277">
        <f>BD48*'8-Matrices'!$N$7</f>
        <v>8745000</v>
      </c>
      <c r="BE53" s="277">
        <f>BE48*'8-Matrices'!$O$7</f>
        <v>9142864</v>
      </c>
      <c r="BF53" s="277">
        <f>BF48*'8-Matrices'!$P$7</f>
        <v>0</v>
      </c>
      <c r="BG53" s="277">
        <f>BG48*'8-Matrices'!$Q$7</f>
        <v>0</v>
      </c>
      <c r="BH53" s="277">
        <f>BH48*'8-Matrices'!$R$7</f>
        <v>226751</v>
      </c>
      <c r="BI53" s="278">
        <f>BI48*'8-Matrices'!$S$7</f>
        <v>0</v>
      </c>
      <c r="BJ53" s="283"/>
      <c r="BK53" s="277"/>
      <c r="BL53" s="280">
        <f>BL48*'8-Matrices'!$J$7</f>
        <v>0</v>
      </c>
      <c r="BM53" s="281">
        <f>BM48*'8-Matrices'!$K$7</f>
        <v>0</v>
      </c>
      <c r="BN53" s="281">
        <f>BN48*'8-Matrices'!$L$7</f>
        <v>0</v>
      </c>
      <c r="BO53" s="281">
        <f>BO48*'8-Matrices'!$M$7</f>
        <v>28910</v>
      </c>
      <c r="BP53" s="281">
        <f>BP48*'8-Matrices'!$N$7</f>
        <v>7458000</v>
      </c>
      <c r="BQ53" s="281">
        <f>BQ48*'8-Matrices'!$O$7</f>
        <v>7268248</v>
      </c>
      <c r="BR53" s="281">
        <f>BR48*'8-Matrices'!$P$7</f>
        <v>0</v>
      </c>
      <c r="BS53" s="281">
        <f>BS48*'8-Matrices'!$Q$7</f>
        <v>0</v>
      </c>
      <c r="BT53" s="281">
        <f>BT48*'8-Matrices'!$R$7</f>
        <v>258027</v>
      </c>
      <c r="BU53" s="282">
        <f>BU48*'8-Matrices'!$S$7</f>
        <v>0</v>
      </c>
      <c r="BV53" s="283"/>
      <c r="BX53" s="280">
        <f>BX48*'8-Matrices'!$J$7</f>
        <v>0</v>
      </c>
      <c r="BY53" s="281">
        <f>BY48*'8-Matrices'!$K$7</f>
        <v>0</v>
      </c>
      <c r="BZ53" s="281">
        <f>BZ48*'8-Matrices'!$L$7</f>
        <v>0</v>
      </c>
      <c r="CA53" s="281">
        <f>CA48*'8-Matrices'!$M$7</f>
        <v>0</v>
      </c>
      <c r="CB53" s="281">
        <f>CB48*'8-Matrices'!$N$7</f>
        <v>8151000</v>
      </c>
      <c r="CC53" s="281">
        <f>CC48*'8-Matrices'!$O$7</f>
        <v>5623848</v>
      </c>
      <c r="CD53" s="281">
        <f>CD48*'8-Matrices'!$P$7</f>
        <v>0</v>
      </c>
      <c r="CE53" s="281">
        <f>CE48*'8-Matrices'!$Q$7</f>
        <v>0</v>
      </c>
      <c r="CF53" s="281">
        <f>CF48*'8-Matrices'!$R$7</f>
        <v>351855</v>
      </c>
      <c r="CG53" s="282">
        <f>CG48*'8-Matrices'!$S$7</f>
        <v>0</v>
      </c>
      <c r="CH53" s="283"/>
      <c r="CJ53" s="280">
        <f>CJ48*'8-Matrices'!$J$7</f>
        <v>0</v>
      </c>
      <c r="CK53" s="281">
        <f>CK48*'8-Matrices'!$K$7</f>
        <v>0</v>
      </c>
      <c r="CL53" s="281">
        <f>CL48*'8-Matrices'!$L$7</f>
        <v>0</v>
      </c>
      <c r="CM53" s="281">
        <f>CM48*'8-Matrices'!$M$7</f>
        <v>0</v>
      </c>
      <c r="CN53" s="281">
        <f>CN48*'8-Matrices'!$N$7</f>
        <v>8316000</v>
      </c>
      <c r="CO53" s="281">
        <f>CO48*'8-Matrices'!$O$7</f>
        <v>6248720</v>
      </c>
      <c r="CP53" s="281">
        <f>CP48*'8-Matrices'!$P$7</f>
        <v>0</v>
      </c>
      <c r="CQ53" s="281">
        <f>CQ48*'8-Matrices'!$Q$7</f>
        <v>0</v>
      </c>
      <c r="CR53" s="281">
        <f>CR48*'8-Matrices'!$R$7</f>
        <v>484778</v>
      </c>
      <c r="CS53" s="282">
        <f>CS48*'8-Matrices'!$S$7</f>
        <v>0</v>
      </c>
      <c r="CT53" s="283"/>
      <c r="CV53" s="280">
        <f>CV48*'8-Matrices'!$J$7</f>
        <v>0</v>
      </c>
      <c r="CW53" s="281">
        <f>CW48*'8-Matrices'!$K$7</f>
        <v>0</v>
      </c>
      <c r="CX53" s="281">
        <f>CX48*'8-Matrices'!$L$7</f>
        <v>0</v>
      </c>
      <c r="CY53" s="281">
        <f>CY48*'8-Matrices'!$M$7</f>
        <v>14455</v>
      </c>
      <c r="CZ53" s="281">
        <f>CZ48*'8-Matrices'!$N$7</f>
        <v>8481000</v>
      </c>
      <c r="DA53" s="281">
        <f>DA48*'8-Matrices'!$O$7</f>
        <v>6248720</v>
      </c>
      <c r="DB53" s="281">
        <f>DB48*'8-Matrices'!$P$7</f>
        <v>0</v>
      </c>
      <c r="DC53" s="281">
        <f>DC48*'8-Matrices'!$Q$7</f>
        <v>0</v>
      </c>
      <c r="DD53" s="281">
        <f>DD48*'8-Matrices'!$R$7</f>
        <v>516054</v>
      </c>
      <c r="DE53" s="282">
        <f>DE48*'8-Matrices'!$S$7</f>
        <v>0</v>
      </c>
      <c r="DF53" s="283"/>
      <c r="DH53" s="280">
        <f>DH48*'8-Matrices'!$J$7</f>
        <v>0</v>
      </c>
      <c r="DI53" s="281">
        <f>DI48*'8-Matrices'!$K$7</f>
        <v>0</v>
      </c>
      <c r="DJ53" s="281">
        <f>DJ48*'8-Matrices'!$L$7</f>
        <v>0</v>
      </c>
      <c r="DK53" s="281">
        <f>DK48*'8-Matrices'!$M$7</f>
        <v>0</v>
      </c>
      <c r="DL53" s="281">
        <f>DL48*'8-Matrices'!$N$7</f>
        <v>8316000</v>
      </c>
      <c r="DM53" s="281">
        <f>DM48*'8-Matrices'!$O$7</f>
        <v>6018504</v>
      </c>
      <c r="DN53" s="281">
        <f>DN48*'8-Matrices'!$P$7</f>
        <v>0</v>
      </c>
      <c r="DO53" s="281">
        <f>DO48*'8-Matrices'!$Q$7</f>
        <v>0</v>
      </c>
      <c r="DP53" s="281">
        <f>DP48*'8-Matrices'!$R$7</f>
        <v>414407</v>
      </c>
      <c r="DQ53" s="282">
        <f>DQ48*'8-Matrices'!$S$7</f>
        <v>0</v>
      </c>
      <c r="DR53" s="283"/>
      <c r="DT53" s="280">
        <f>DT48*'8-Matrices'!$J$7</f>
        <v>0</v>
      </c>
      <c r="DU53" s="281">
        <f>DU48*'8-Matrices'!$K$7</f>
        <v>0</v>
      </c>
      <c r="DV53" s="281">
        <f>DV48*'8-Matrices'!$L$7</f>
        <v>0</v>
      </c>
      <c r="DW53" s="281">
        <f>DW48*'8-Matrices'!$M$7</f>
        <v>14455</v>
      </c>
      <c r="DX53" s="281">
        <f>DX48*'8-Matrices'!$N$7</f>
        <v>7920000</v>
      </c>
      <c r="DY53" s="281">
        <f>DY48*'8-Matrices'!$O$7</f>
        <v>5854064</v>
      </c>
      <c r="DZ53" s="281">
        <f>DZ48*'8-Matrices'!$P$7</f>
        <v>0</v>
      </c>
      <c r="EA53" s="281">
        <f>EA48*'8-Matrices'!$Q$7</f>
        <v>0</v>
      </c>
      <c r="EB53" s="281">
        <f>EB48*'8-Matrices'!$R$7</f>
        <v>375312</v>
      </c>
      <c r="EC53" s="282">
        <f>EC48*'8-Matrices'!$S$7</f>
        <v>0</v>
      </c>
      <c r="ED53" s="283"/>
    </row>
    <row r="54" spans="1:146" x14ac:dyDescent="0.25">
      <c r="A54" s="1471"/>
      <c r="B54" t="s">
        <v>85</v>
      </c>
      <c r="C54" s="276" t="s">
        <v>139</v>
      </c>
      <c r="D54" s="277">
        <f>D49*'8-Matrices'!$J$8</f>
        <v>0</v>
      </c>
      <c r="E54" s="277">
        <f>E49*'8-Matrices'!$K$8</f>
        <v>0</v>
      </c>
      <c r="F54" s="277">
        <f>F49*'8-Matrices'!$L$8</f>
        <v>0</v>
      </c>
      <c r="G54" s="277">
        <f>G49*'8-Matrices'!$M$8</f>
        <v>0</v>
      </c>
      <c r="H54" s="277">
        <f>H49*'8-Matrices'!$N$8</f>
        <v>8810255</v>
      </c>
      <c r="I54" s="277">
        <f>I49*'8-Matrices'!$O$8</f>
        <v>7214072</v>
      </c>
      <c r="J54" s="277">
        <f>J49*'8-Matrices'!$P$8</f>
        <v>0</v>
      </c>
      <c r="K54" s="277">
        <f>K49*'8-Matrices'!$Q$8</f>
        <v>0</v>
      </c>
      <c r="L54" s="277">
        <f>L49*'8-Matrices'!$R$8</f>
        <v>0</v>
      </c>
      <c r="M54" s="278">
        <f>M49*'8-Matrices'!$S$8</f>
        <v>0</v>
      </c>
      <c r="N54" s="283"/>
      <c r="O54" s="277"/>
      <c r="P54" s="279">
        <f>P49*'8-Matrices'!$J$8</f>
        <v>0</v>
      </c>
      <c r="Q54" s="277">
        <f>Q49*'8-Matrices'!$K$8</f>
        <v>0</v>
      </c>
      <c r="R54" s="277">
        <f>R49*'8-Matrices'!$L$8</f>
        <v>0</v>
      </c>
      <c r="S54" s="277">
        <f>S49*'8-Matrices'!$M$8</f>
        <v>0</v>
      </c>
      <c r="T54" s="277">
        <f>T49*'8-Matrices'!$N$8</f>
        <v>9381731</v>
      </c>
      <c r="U54" s="277">
        <f>U49*'8-Matrices'!$O$8</f>
        <v>7451377</v>
      </c>
      <c r="V54" s="277">
        <f>V49*'8-Matrices'!$P$8</f>
        <v>0</v>
      </c>
      <c r="W54" s="277">
        <f>W49*'8-Matrices'!$Q$8</f>
        <v>0</v>
      </c>
      <c r="X54" s="277">
        <f>X49*'8-Matrices'!$R$8</f>
        <v>11284</v>
      </c>
      <c r="Y54" s="278">
        <f>Y49*'8-Matrices'!$S$8</f>
        <v>0</v>
      </c>
      <c r="Z54" s="283"/>
      <c r="AA54" s="277"/>
      <c r="AB54" s="279">
        <f>AB49*'8-Matrices'!$J$8</f>
        <v>0</v>
      </c>
      <c r="AC54" s="277">
        <f>AC49*'8-Matrices'!$K$8</f>
        <v>0</v>
      </c>
      <c r="AD54" s="277">
        <f>AD49*'8-Matrices'!$L$8</f>
        <v>0</v>
      </c>
      <c r="AE54" s="277">
        <f>AE49*'8-Matrices'!$M$8</f>
        <v>0</v>
      </c>
      <c r="AF54" s="277">
        <f>AF49*'8-Matrices'!$N$8</f>
        <v>10572306</v>
      </c>
      <c r="AG54" s="277">
        <f>AG49*'8-Matrices'!$O$8</f>
        <v>6929306</v>
      </c>
      <c r="AH54" s="277">
        <f>AH49*'8-Matrices'!$P$8</f>
        <v>0</v>
      </c>
      <c r="AI54" s="277">
        <f>AI49*'8-Matrices'!$Q$8</f>
        <v>0</v>
      </c>
      <c r="AJ54" s="277">
        <f>AJ49*'8-Matrices'!$R$8</f>
        <v>45136</v>
      </c>
      <c r="AK54" s="278">
        <f>AK49*'8-Matrices'!$S$8</f>
        <v>0</v>
      </c>
      <c r="AL54" s="283"/>
      <c r="AM54" s="277"/>
      <c r="AN54" s="279">
        <f>AN49*'8-Matrices'!$J$8</f>
        <v>0</v>
      </c>
      <c r="AO54" s="277">
        <f>AO49*'8-Matrices'!$K$8</f>
        <v>0</v>
      </c>
      <c r="AP54" s="277">
        <f>AP49*'8-Matrices'!$L$8</f>
        <v>0</v>
      </c>
      <c r="AQ54" s="277">
        <f>AQ49*'8-Matrices'!$M$8</f>
        <v>0</v>
      </c>
      <c r="AR54" s="277">
        <f>AR49*'8-Matrices'!$N$8</f>
        <v>9667469</v>
      </c>
      <c r="AS54" s="277">
        <f>AS49*'8-Matrices'!$O$8</f>
        <v>7024228</v>
      </c>
      <c r="AT54" s="277">
        <f>AT49*'8-Matrices'!$P$8</f>
        <v>0</v>
      </c>
      <c r="AU54" s="277">
        <f>AU49*'8-Matrices'!$Q$8</f>
        <v>0</v>
      </c>
      <c r="AV54" s="277">
        <f>AV49*'8-Matrices'!$R$8</f>
        <v>22568</v>
      </c>
      <c r="AW54" s="278">
        <f>AW49*'8-Matrices'!$S$8</f>
        <v>0</v>
      </c>
      <c r="AX54" s="283"/>
      <c r="AY54" s="277"/>
      <c r="AZ54" s="279">
        <f>AZ49*'8-Matrices'!$J$8</f>
        <v>0</v>
      </c>
      <c r="BA54" s="277">
        <f>BA49*'8-Matrices'!$K$8</f>
        <v>0</v>
      </c>
      <c r="BB54" s="277">
        <f>BB49*'8-Matrices'!$L$8</f>
        <v>0</v>
      </c>
      <c r="BC54" s="277">
        <f>BC49*'8-Matrices'!$M$8</f>
        <v>0</v>
      </c>
      <c r="BD54" s="277">
        <f>BD49*'8-Matrices'!$N$8</f>
        <v>9762715</v>
      </c>
      <c r="BE54" s="277">
        <f>BE49*'8-Matrices'!$O$8</f>
        <v>8020909</v>
      </c>
      <c r="BF54" s="277">
        <f>BF49*'8-Matrices'!$P$8</f>
        <v>0</v>
      </c>
      <c r="BG54" s="277">
        <f>BG49*'8-Matrices'!$Q$8</f>
        <v>0</v>
      </c>
      <c r="BH54" s="277">
        <f>BH49*'8-Matrices'!$R$8</f>
        <v>0</v>
      </c>
      <c r="BI54" s="278">
        <f>BI49*'8-Matrices'!$S$8</f>
        <v>0</v>
      </c>
      <c r="BJ54" s="283"/>
      <c r="BK54" s="277"/>
      <c r="BL54" s="280">
        <f>BL49*'8-Matrices'!$J$8</f>
        <v>0</v>
      </c>
      <c r="BM54" s="281">
        <f>BM49*'8-Matrices'!$K$8</f>
        <v>0</v>
      </c>
      <c r="BN54" s="281">
        <f>BN49*'8-Matrices'!$L$8</f>
        <v>0</v>
      </c>
      <c r="BO54" s="281">
        <f>BO49*'8-Matrices'!$M$8</f>
        <v>0</v>
      </c>
      <c r="BP54" s="281">
        <f>BP49*'8-Matrices'!$N$8</f>
        <v>7953041</v>
      </c>
      <c r="BQ54" s="281">
        <f>BQ49*'8-Matrices'!$O$8</f>
        <v>8258214</v>
      </c>
      <c r="BR54" s="281">
        <f>BR49*'8-Matrices'!$P$8</f>
        <v>0</v>
      </c>
      <c r="BS54" s="281">
        <f>BS49*'8-Matrices'!$Q$8</f>
        <v>0</v>
      </c>
      <c r="BT54" s="281">
        <f>BT49*'8-Matrices'!$R$8</f>
        <v>11284</v>
      </c>
      <c r="BU54" s="282">
        <f>BU49*'8-Matrices'!$S$8</f>
        <v>0</v>
      </c>
      <c r="BV54" s="283"/>
      <c r="BX54" s="280">
        <f>BX49*'8-Matrices'!$J$8</f>
        <v>0</v>
      </c>
      <c r="BY54" s="281">
        <f>BY49*'8-Matrices'!$K$8</f>
        <v>0</v>
      </c>
      <c r="BZ54" s="281">
        <f>BZ49*'8-Matrices'!$L$8</f>
        <v>0</v>
      </c>
      <c r="CA54" s="281">
        <f>CA49*'8-Matrices'!$M$8</f>
        <v>0</v>
      </c>
      <c r="CB54" s="281">
        <f>CB49*'8-Matrices'!$N$8</f>
        <v>6429105</v>
      </c>
      <c r="CC54" s="281">
        <f>CC49*'8-Matrices'!$O$8</f>
        <v>6692001</v>
      </c>
      <c r="CD54" s="281">
        <f>CD49*'8-Matrices'!$P$8</f>
        <v>0</v>
      </c>
      <c r="CE54" s="281">
        <f>CE49*'8-Matrices'!$Q$8</f>
        <v>0</v>
      </c>
      <c r="CF54" s="281">
        <f>CF49*'8-Matrices'!$R$8</f>
        <v>33852</v>
      </c>
      <c r="CG54" s="282">
        <f>CG49*'8-Matrices'!$S$8</f>
        <v>0</v>
      </c>
      <c r="CH54" s="283"/>
      <c r="CJ54" s="280">
        <f>CJ49*'8-Matrices'!$J$8</f>
        <v>0</v>
      </c>
      <c r="CK54" s="281">
        <f>CK49*'8-Matrices'!$K$8</f>
        <v>0</v>
      </c>
      <c r="CL54" s="281">
        <f>CL49*'8-Matrices'!$L$8</f>
        <v>0</v>
      </c>
      <c r="CM54" s="281">
        <f>CM49*'8-Matrices'!$M$8</f>
        <v>0</v>
      </c>
      <c r="CN54" s="281">
        <f>CN49*'8-Matrices'!$N$8</f>
        <v>6333859</v>
      </c>
      <c r="CO54" s="281">
        <f>CO49*'8-Matrices'!$O$8</f>
        <v>6786923</v>
      </c>
      <c r="CP54" s="281">
        <f>CP49*'8-Matrices'!$P$8</f>
        <v>0</v>
      </c>
      <c r="CQ54" s="281">
        <f>CQ49*'8-Matrices'!$Q$8</f>
        <v>0</v>
      </c>
      <c r="CR54" s="281">
        <f>CR49*'8-Matrices'!$R$8</f>
        <v>22568</v>
      </c>
      <c r="CS54" s="282">
        <f>CS49*'8-Matrices'!$S$8</f>
        <v>0</v>
      </c>
      <c r="CT54" s="283"/>
      <c r="CV54" s="280">
        <f>CV49*'8-Matrices'!$J$8</f>
        <v>0</v>
      </c>
      <c r="CW54" s="281">
        <f>CW49*'8-Matrices'!$K$8</f>
        <v>0</v>
      </c>
      <c r="CX54" s="281">
        <f>CX49*'8-Matrices'!$L$8</f>
        <v>0</v>
      </c>
      <c r="CY54" s="281">
        <f>CY49*'8-Matrices'!$M$8</f>
        <v>0</v>
      </c>
      <c r="CZ54" s="281">
        <f>CZ49*'8-Matrices'!$N$8</f>
        <v>5810006</v>
      </c>
      <c r="DA54" s="281">
        <f>DA49*'8-Matrices'!$O$8</f>
        <v>7024228</v>
      </c>
      <c r="DB54" s="281">
        <f>DB49*'8-Matrices'!$P$8</f>
        <v>0</v>
      </c>
      <c r="DC54" s="281">
        <f>DC49*'8-Matrices'!$Q$8</f>
        <v>0</v>
      </c>
      <c r="DD54" s="281">
        <f>DD49*'8-Matrices'!$R$8</f>
        <v>22568</v>
      </c>
      <c r="DE54" s="282">
        <f>DE49*'8-Matrices'!$S$8</f>
        <v>0</v>
      </c>
      <c r="DF54" s="283"/>
      <c r="DH54" s="280">
        <f>DH49*'8-Matrices'!$J$8</f>
        <v>0</v>
      </c>
      <c r="DI54" s="281">
        <f>DI49*'8-Matrices'!$K$8</f>
        <v>0</v>
      </c>
      <c r="DJ54" s="281">
        <f>DJ49*'8-Matrices'!$L$8</f>
        <v>0</v>
      </c>
      <c r="DK54" s="281">
        <f>DK49*'8-Matrices'!$M$8</f>
        <v>0</v>
      </c>
      <c r="DL54" s="281">
        <f>DL49*'8-Matrices'!$N$8</f>
        <v>5571891</v>
      </c>
      <c r="DM54" s="281">
        <f>DM49*'8-Matrices'!$O$8</f>
        <v>7783604</v>
      </c>
      <c r="DN54" s="281">
        <f>DN49*'8-Matrices'!$P$8</f>
        <v>0</v>
      </c>
      <c r="DO54" s="281">
        <f>DO49*'8-Matrices'!$Q$8</f>
        <v>0</v>
      </c>
      <c r="DP54" s="281">
        <f>DP49*'8-Matrices'!$R$8</f>
        <v>11284</v>
      </c>
      <c r="DQ54" s="282">
        <f>DQ49*'8-Matrices'!$S$8</f>
        <v>0</v>
      </c>
      <c r="DR54" s="283"/>
      <c r="DT54" s="280">
        <f>DT49*'8-Matrices'!$J$8</f>
        <v>0</v>
      </c>
      <c r="DU54" s="281">
        <f>DU49*'8-Matrices'!$K$8</f>
        <v>0</v>
      </c>
      <c r="DV54" s="281">
        <f>DV49*'8-Matrices'!$L$8</f>
        <v>0</v>
      </c>
      <c r="DW54" s="281">
        <f>DW49*'8-Matrices'!$M$8</f>
        <v>0</v>
      </c>
      <c r="DX54" s="281">
        <f>DX49*'8-Matrices'!$N$8</f>
        <v>6048121</v>
      </c>
      <c r="DY54" s="281">
        <f>DY49*'8-Matrices'!$O$8</f>
        <v>6786923</v>
      </c>
      <c r="DZ54" s="281">
        <f>DZ49*'8-Matrices'!$P$8</f>
        <v>0</v>
      </c>
      <c r="EA54" s="281">
        <f>EA49*'8-Matrices'!$Q$8</f>
        <v>0</v>
      </c>
      <c r="EB54" s="281">
        <f>EB49*'8-Matrices'!$R$8</f>
        <v>33852</v>
      </c>
      <c r="EC54" s="282">
        <f>EC49*'8-Matrices'!$S$8</f>
        <v>0</v>
      </c>
      <c r="ED54" s="283"/>
    </row>
    <row r="55" spans="1:146" ht="15.75" thickBot="1" x14ac:dyDescent="0.3">
      <c r="A55" s="1472"/>
      <c r="B55" s="293" t="s">
        <v>85</v>
      </c>
      <c r="C55" s="294" t="s">
        <v>140</v>
      </c>
      <c r="D55" s="277">
        <f>D50*'8-Matrices'!$J$9</f>
        <v>0</v>
      </c>
      <c r="E55" s="277">
        <f>E50*'8-Matrices'!$K$9</f>
        <v>0</v>
      </c>
      <c r="F55" s="277">
        <f>F50*'8-Matrices'!$L$9</f>
        <v>0</v>
      </c>
      <c r="G55" s="277">
        <f>G50*'8-Matrices'!$M$9</f>
        <v>0</v>
      </c>
      <c r="H55" s="277">
        <f>H50*'8-Matrices'!$N$9</f>
        <v>279168</v>
      </c>
      <c r="I55" s="277">
        <f>I50*'8-Matrices'!$O$9</f>
        <v>486885</v>
      </c>
      <c r="J55" s="277">
        <f>J50*'8-Matrices'!$P$9</f>
        <v>0</v>
      </c>
      <c r="K55" s="277">
        <f>K50*'8-Matrices'!$Q$9</f>
        <v>0</v>
      </c>
      <c r="L55" s="277">
        <f>L50*'8-Matrices'!$R$9</f>
        <v>16537</v>
      </c>
      <c r="M55" s="278">
        <f>M50*'8-Matrices'!$S$9</f>
        <v>0</v>
      </c>
      <c r="N55" s="283" t="s">
        <v>298</v>
      </c>
      <c r="O55" s="277"/>
      <c r="P55" s="279">
        <f>P50*'8-Matrices'!$J$9</f>
        <v>0</v>
      </c>
      <c r="Q55" s="277">
        <f>Q50*'8-Matrices'!$K$9</f>
        <v>0</v>
      </c>
      <c r="R55" s="277">
        <f>R50*'8-Matrices'!$L$9</f>
        <v>0</v>
      </c>
      <c r="S55" s="277">
        <f>S50*'8-Matrices'!$M$9</f>
        <v>30570</v>
      </c>
      <c r="T55" s="277">
        <f>T50*'8-Matrices'!$N$9</f>
        <v>767712</v>
      </c>
      <c r="U55" s="277">
        <f>U50*'8-Matrices'!$O$9</f>
        <v>139110</v>
      </c>
      <c r="V55" s="277">
        <f>V50*'8-Matrices'!$P$9</f>
        <v>0</v>
      </c>
      <c r="W55" s="277">
        <f>W50*'8-Matrices'!$Q$9</f>
        <v>0</v>
      </c>
      <c r="X55" s="277">
        <f>X50*'8-Matrices'!$R$9</f>
        <v>49611</v>
      </c>
      <c r="Y55" s="278">
        <f>Y50*'8-Matrices'!$S$9</f>
        <v>0</v>
      </c>
      <c r="Z55" s="283" t="s">
        <v>298</v>
      </c>
      <c r="AA55" s="277"/>
      <c r="AB55" s="279">
        <f>AB50*'8-Matrices'!$J$9</f>
        <v>0</v>
      </c>
      <c r="AC55" s="277">
        <f>AC50*'8-Matrices'!$K$9</f>
        <v>0</v>
      </c>
      <c r="AD55" s="277">
        <f>AD50*'8-Matrices'!$L$9</f>
        <v>0</v>
      </c>
      <c r="AE55" s="277">
        <f>AE50*'8-Matrices'!$M$9</f>
        <v>0</v>
      </c>
      <c r="AF55" s="277">
        <f>AF50*'8-Matrices'!$N$9</f>
        <v>558336</v>
      </c>
      <c r="AG55" s="277">
        <f>AG50*'8-Matrices'!$O$9</f>
        <v>0</v>
      </c>
      <c r="AH55" s="277">
        <f>AH50*'8-Matrices'!$P$9</f>
        <v>0</v>
      </c>
      <c r="AI55" s="277">
        <f>AI50*'8-Matrices'!$Q$9</f>
        <v>0</v>
      </c>
      <c r="AJ55" s="277">
        <f>AJ50*'8-Matrices'!$R$9</f>
        <v>33074</v>
      </c>
      <c r="AK55" s="278">
        <f>AK50*'8-Matrices'!$S$9</f>
        <v>0</v>
      </c>
      <c r="AL55" s="283" t="s">
        <v>298</v>
      </c>
      <c r="AM55" s="277"/>
      <c r="AN55" s="279">
        <f>AN50*'8-Matrices'!$J$9</f>
        <v>0</v>
      </c>
      <c r="AO55" s="277">
        <f>AO50*'8-Matrices'!$K$9</f>
        <v>0</v>
      </c>
      <c r="AP55" s="277">
        <f>AP50*'8-Matrices'!$L$9</f>
        <v>0</v>
      </c>
      <c r="AQ55" s="277">
        <f>AQ50*'8-Matrices'!$M$9</f>
        <v>30570</v>
      </c>
      <c r="AR55" s="277">
        <f>AR50*'8-Matrices'!$N$9</f>
        <v>907296</v>
      </c>
      <c r="AS55" s="277">
        <f>AS50*'8-Matrices'!$O$9</f>
        <v>347775</v>
      </c>
      <c r="AT55" s="277">
        <f>AT50*'8-Matrices'!$P$9</f>
        <v>0</v>
      </c>
      <c r="AU55" s="277">
        <f>AU50*'8-Matrices'!$Q$9</f>
        <v>0</v>
      </c>
      <c r="AV55" s="277">
        <f>AV50*'8-Matrices'!$R$9</f>
        <v>115759</v>
      </c>
      <c r="AW55" s="278">
        <f>AW50*'8-Matrices'!$S$9</f>
        <v>0</v>
      </c>
      <c r="AX55" s="283" t="s">
        <v>298</v>
      </c>
      <c r="AY55" s="277"/>
      <c r="AZ55" s="279">
        <f>AZ50*'8-Matrices'!$J$9</f>
        <v>0</v>
      </c>
      <c r="BA55" s="277">
        <f>BA50*'8-Matrices'!$K$9</f>
        <v>0</v>
      </c>
      <c r="BB55" s="277">
        <f>BB50*'8-Matrices'!$L$9</f>
        <v>0</v>
      </c>
      <c r="BC55" s="277">
        <f>BC50*'8-Matrices'!$M$9</f>
        <v>0</v>
      </c>
      <c r="BD55" s="277">
        <f>BD50*'8-Matrices'!$N$9</f>
        <v>558336</v>
      </c>
      <c r="BE55" s="277">
        <f>BE50*'8-Matrices'!$O$9</f>
        <v>278220</v>
      </c>
      <c r="BF55" s="277">
        <f>BF50*'8-Matrices'!$P$9</f>
        <v>0</v>
      </c>
      <c r="BG55" s="277">
        <f>BG50*'8-Matrices'!$Q$9</f>
        <v>0</v>
      </c>
      <c r="BH55" s="277">
        <f>BH50*'8-Matrices'!$R$9</f>
        <v>49611</v>
      </c>
      <c r="BI55" s="278">
        <f>BI50*'8-Matrices'!$S$9</f>
        <v>0</v>
      </c>
      <c r="BJ55" s="283" t="s">
        <v>298</v>
      </c>
      <c r="BK55" s="277"/>
      <c r="BL55" s="280">
        <f>BL50*'8-Matrices'!$J$9</f>
        <v>0</v>
      </c>
      <c r="BM55" s="281">
        <f>BM50*'8-Matrices'!$K$9</f>
        <v>0</v>
      </c>
      <c r="BN55" s="281">
        <f>BN50*'8-Matrices'!$L$9</f>
        <v>0</v>
      </c>
      <c r="BO55" s="281">
        <f>BO50*'8-Matrices'!$M$9</f>
        <v>0</v>
      </c>
      <c r="BP55" s="281">
        <f>BP50*'8-Matrices'!$N$9</f>
        <v>558336</v>
      </c>
      <c r="BQ55" s="281">
        <f>BQ50*'8-Matrices'!$O$9</f>
        <v>208665</v>
      </c>
      <c r="BR55" s="281">
        <f>BR50*'8-Matrices'!$P$9</f>
        <v>0</v>
      </c>
      <c r="BS55" s="281">
        <f>BS50*'8-Matrices'!$Q$9</f>
        <v>0</v>
      </c>
      <c r="BT55" s="281">
        <f>BT50*'8-Matrices'!$R$9</f>
        <v>66148</v>
      </c>
      <c r="BU55" s="282">
        <f>BU50*'8-Matrices'!$S$9</f>
        <v>0</v>
      </c>
      <c r="BV55" s="283" t="s">
        <v>298</v>
      </c>
      <c r="BX55" s="280">
        <f>BX50*'8-Matrices'!$J$9</f>
        <v>0</v>
      </c>
      <c r="BY55" s="281">
        <f>BY50*'8-Matrices'!$K$9</f>
        <v>0</v>
      </c>
      <c r="BZ55" s="281">
        <f>BZ50*'8-Matrices'!$L$9</f>
        <v>0</v>
      </c>
      <c r="CA55" s="281">
        <f>CA50*'8-Matrices'!$M$9</f>
        <v>0</v>
      </c>
      <c r="CB55" s="281">
        <f>CB50*'8-Matrices'!$N$9</f>
        <v>209376</v>
      </c>
      <c r="CC55" s="281">
        <f>CC50*'8-Matrices'!$O$9</f>
        <v>139110</v>
      </c>
      <c r="CD55" s="281">
        <f>CD50*'8-Matrices'!$P$9</f>
        <v>0</v>
      </c>
      <c r="CE55" s="281">
        <f>CE50*'8-Matrices'!$Q$9</f>
        <v>0</v>
      </c>
      <c r="CF55" s="281">
        <f>CF50*'8-Matrices'!$R$9</f>
        <v>16537</v>
      </c>
      <c r="CG55" s="282">
        <f>CG50*'8-Matrices'!$S$9</f>
        <v>0</v>
      </c>
      <c r="CH55" s="283" t="s">
        <v>298</v>
      </c>
      <c r="CJ55" s="280">
        <f>CJ50*'8-Matrices'!$J$9</f>
        <v>0</v>
      </c>
      <c r="CK55" s="281">
        <f>CK50*'8-Matrices'!$K$9</f>
        <v>0</v>
      </c>
      <c r="CL55" s="281">
        <f>CL50*'8-Matrices'!$L$9</f>
        <v>0</v>
      </c>
      <c r="CM55" s="281">
        <f>CM50*'8-Matrices'!$M$9</f>
        <v>0</v>
      </c>
      <c r="CN55" s="281">
        <f>CN50*'8-Matrices'!$N$9</f>
        <v>628128</v>
      </c>
      <c r="CO55" s="281">
        <f>CO50*'8-Matrices'!$O$9</f>
        <v>69555</v>
      </c>
      <c r="CP55" s="281">
        <f>CP50*'8-Matrices'!$P$9</f>
        <v>0</v>
      </c>
      <c r="CQ55" s="281">
        <f>CQ50*'8-Matrices'!$Q$9</f>
        <v>0</v>
      </c>
      <c r="CR55" s="281">
        <f>CR50*'8-Matrices'!$R$9</f>
        <v>33074</v>
      </c>
      <c r="CS55" s="282">
        <f>CS50*'8-Matrices'!$S$9</f>
        <v>0</v>
      </c>
      <c r="CT55" s="283" t="s">
        <v>298</v>
      </c>
      <c r="CV55" s="280">
        <f>CV50*'8-Matrices'!$J$9</f>
        <v>0</v>
      </c>
      <c r="CW55" s="281">
        <f>CW50*'8-Matrices'!$K$9</f>
        <v>0</v>
      </c>
      <c r="CX55" s="281">
        <f>CX50*'8-Matrices'!$L$9</f>
        <v>0</v>
      </c>
      <c r="CY55" s="281">
        <f>CY50*'8-Matrices'!$M$9</f>
        <v>0</v>
      </c>
      <c r="CZ55" s="281">
        <f>CZ50*'8-Matrices'!$N$9</f>
        <v>418752</v>
      </c>
      <c r="DA55" s="281">
        <f>DA50*'8-Matrices'!$O$9</f>
        <v>69555</v>
      </c>
      <c r="DB55" s="281">
        <f>DB50*'8-Matrices'!$P$9</f>
        <v>0</v>
      </c>
      <c r="DC55" s="281">
        <f>DC50*'8-Matrices'!$Q$9</f>
        <v>0</v>
      </c>
      <c r="DD55" s="281">
        <f>DD50*'8-Matrices'!$R$9</f>
        <v>0</v>
      </c>
      <c r="DE55" s="282">
        <f>DE50*'8-Matrices'!$S$9</f>
        <v>0</v>
      </c>
      <c r="DF55" s="283" t="s">
        <v>298</v>
      </c>
      <c r="DH55" s="280">
        <f>DH50*'8-Matrices'!$J$9</f>
        <v>0</v>
      </c>
      <c r="DI55" s="281">
        <f>DI50*'8-Matrices'!$K$9</f>
        <v>0</v>
      </c>
      <c r="DJ55" s="281">
        <f>DJ50*'8-Matrices'!$L$9</f>
        <v>0</v>
      </c>
      <c r="DK55" s="281">
        <f>DK50*'8-Matrices'!$M$9</f>
        <v>0</v>
      </c>
      <c r="DL55" s="281">
        <f>DL50*'8-Matrices'!$N$9</f>
        <v>209376</v>
      </c>
      <c r="DM55" s="281">
        <f>DM50*'8-Matrices'!$O$9</f>
        <v>208665</v>
      </c>
      <c r="DN55" s="281">
        <f>DN50*'8-Matrices'!$P$9</f>
        <v>0</v>
      </c>
      <c r="DO55" s="281">
        <f>DO50*'8-Matrices'!$Q$9</f>
        <v>0</v>
      </c>
      <c r="DP55" s="281">
        <f>DP50*'8-Matrices'!$R$9</f>
        <v>49611</v>
      </c>
      <c r="DQ55" s="282">
        <f>DQ50*'8-Matrices'!$S$9</f>
        <v>0</v>
      </c>
      <c r="DR55" s="283" t="s">
        <v>298</v>
      </c>
      <c r="DT55" s="280">
        <f>DT50*'8-Matrices'!$J$9</f>
        <v>0</v>
      </c>
      <c r="DU55" s="281">
        <f>DU50*'8-Matrices'!$K$9</f>
        <v>0</v>
      </c>
      <c r="DV55" s="281">
        <f>DV50*'8-Matrices'!$L$9</f>
        <v>0</v>
      </c>
      <c r="DW55" s="281">
        <f>DW50*'8-Matrices'!$M$9</f>
        <v>0</v>
      </c>
      <c r="DX55" s="281">
        <f>DX50*'8-Matrices'!$N$9</f>
        <v>0</v>
      </c>
      <c r="DY55" s="281">
        <f>DY50*'8-Matrices'!$O$9</f>
        <v>278220</v>
      </c>
      <c r="DZ55" s="281">
        <f>DZ50*'8-Matrices'!$P$9</f>
        <v>0</v>
      </c>
      <c r="EA55" s="281">
        <f>EA50*'8-Matrices'!$Q$9</f>
        <v>0</v>
      </c>
      <c r="EB55" s="281">
        <f>EB50*'8-Matrices'!$R$9</f>
        <v>49611</v>
      </c>
      <c r="EC55" s="282">
        <f>EC50*'8-Matrices'!$S$9</f>
        <v>0</v>
      </c>
      <c r="ED55" s="283" t="s">
        <v>298</v>
      </c>
    </row>
    <row r="56" spans="1:146" ht="30.75" thickBot="1" x14ac:dyDescent="0.3">
      <c r="A56" s="315" t="s">
        <v>212</v>
      </c>
      <c r="B56" s="293" t="s">
        <v>85</v>
      </c>
      <c r="C56" s="316"/>
      <c r="D56" s="300">
        <f t="shared" ref="D56:M56" si="99">SUM(D53:D55)</f>
        <v>0</v>
      </c>
      <c r="E56" s="297">
        <f t="shared" si="99"/>
        <v>0</v>
      </c>
      <c r="F56" s="297">
        <f t="shared" si="99"/>
        <v>0</v>
      </c>
      <c r="G56" s="297">
        <f t="shared" si="99"/>
        <v>0</v>
      </c>
      <c r="H56" s="297">
        <f t="shared" si="99"/>
        <v>17900423</v>
      </c>
      <c r="I56" s="297">
        <f t="shared" si="99"/>
        <v>16580717</v>
      </c>
      <c r="J56" s="297">
        <f t="shared" si="99"/>
        <v>0</v>
      </c>
      <c r="K56" s="297">
        <f t="shared" si="99"/>
        <v>0</v>
      </c>
      <c r="L56" s="297">
        <f t="shared" si="99"/>
        <v>24356</v>
      </c>
      <c r="M56" s="298">
        <f t="shared" si="99"/>
        <v>0</v>
      </c>
      <c r="N56" s="304">
        <f>SUM(D56:M56)</f>
        <v>34505496</v>
      </c>
      <c r="O56" s="299"/>
      <c r="P56" s="300">
        <f t="shared" ref="P56:Y56" si="100">SUM(P53:P55)</f>
        <v>0</v>
      </c>
      <c r="Q56" s="297">
        <f t="shared" si="100"/>
        <v>0</v>
      </c>
      <c r="R56" s="297">
        <f t="shared" si="100"/>
        <v>0</v>
      </c>
      <c r="S56" s="297">
        <f t="shared" si="100"/>
        <v>30570</v>
      </c>
      <c r="T56" s="297">
        <f t="shared" si="100"/>
        <v>19884443</v>
      </c>
      <c r="U56" s="297">
        <f t="shared" si="100"/>
        <v>15187615</v>
      </c>
      <c r="V56" s="297">
        <f t="shared" si="100"/>
        <v>0</v>
      </c>
      <c r="W56" s="297">
        <f t="shared" si="100"/>
        <v>0</v>
      </c>
      <c r="X56" s="297">
        <f t="shared" si="100"/>
        <v>139085</v>
      </c>
      <c r="Y56" s="298">
        <f t="shared" si="100"/>
        <v>0</v>
      </c>
      <c r="Z56" s="304">
        <f>SUM(P56:Y56)</f>
        <v>35241713</v>
      </c>
      <c r="AA56" s="299"/>
      <c r="AB56" s="300">
        <f t="shared" ref="AB56:AK56" si="101">SUM(AB53:AB55)</f>
        <v>0</v>
      </c>
      <c r="AC56" s="297">
        <f t="shared" si="101"/>
        <v>0</v>
      </c>
      <c r="AD56" s="297">
        <f t="shared" si="101"/>
        <v>0</v>
      </c>
      <c r="AE56" s="297">
        <f t="shared" si="101"/>
        <v>0</v>
      </c>
      <c r="AF56" s="297">
        <f t="shared" si="101"/>
        <v>21525642</v>
      </c>
      <c r="AG56" s="297">
        <f t="shared" si="101"/>
        <v>16105058</v>
      </c>
      <c r="AH56" s="297">
        <f t="shared" si="101"/>
        <v>0</v>
      </c>
      <c r="AI56" s="297">
        <f t="shared" si="101"/>
        <v>0</v>
      </c>
      <c r="AJ56" s="297">
        <f t="shared" si="101"/>
        <v>179857</v>
      </c>
      <c r="AK56" s="298">
        <f t="shared" si="101"/>
        <v>0</v>
      </c>
      <c r="AL56" s="304">
        <f>SUM(AB56:AK56)</f>
        <v>37810557</v>
      </c>
      <c r="AM56" s="299"/>
      <c r="AN56" s="300">
        <f t="shared" ref="AN56:AW56" si="102">SUM(AN53:AN55)</f>
        <v>0</v>
      </c>
      <c r="AO56" s="297">
        <f t="shared" si="102"/>
        <v>0</v>
      </c>
      <c r="AP56" s="297">
        <f t="shared" si="102"/>
        <v>0</v>
      </c>
      <c r="AQ56" s="297">
        <f t="shared" si="102"/>
        <v>30570</v>
      </c>
      <c r="AR56" s="297">
        <f t="shared" si="102"/>
        <v>20408765</v>
      </c>
      <c r="AS56" s="297">
        <f t="shared" si="102"/>
        <v>15265123</v>
      </c>
      <c r="AT56" s="297">
        <f t="shared" si="102"/>
        <v>0</v>
      </c>
      <c r="AU56" s="297">
        <f t="shared" si="102"/>
        <v>0</v>
      </c>
      <c r="AV56" s="297">
        <f t="shared" si="102"/>
        <v>255612</v>
      </c>
      <c r="AW56" s="298">
        <f t="shared" si="102"/>
        <v>0</v>
      </c>
      <c r="AX56" s="304">
        <f>SUM(AN56:AW56)</f>
        <v>35960070</v>
      </c>
      <c r="AY56" s="299"/>
      <c r="AZ56" s="300">
        <f t="shared" ref="AZ56:BI56" si="103">SUM(AZ53:AZ55)</f>
        <v>0</v>
      </c>
      <c r="BA56" s="297">
        <f t="shared" si="103"/>
        <v>0</v>
      </c>
      <c r="BB56" s="297">
        <f t="shared" si="103"/>
        <v>0</v>
      </c>
      <c r="BC56" s="297">
        <f t="shared" si="103"/>
        <v>28910</v>
      </c>
      <c r="BD56" s="297">
        <f t="shared" si="103"/>
        <v>19066051</v>
      </c>
      <c r="BE56" s="297">
        <f t="shared" si="103"/>
        <v>17441993</v>
      </c>
      <c r="BF56" s="297">
        <f t="shared" si="103"/>
        <v>0</v>
      </c>
      <c r="BG56" s="297">
        <f t="shared" si="103"/>
        <v>0</v>
      </c>
      <c r="BH56" s="297">
        <f t="shared" si="103"/>
        <v>276362</v>
      </c>
      <c r="BI56" s="298">
        <f t="shared" si="103"/>
        <v>0</v>
      </c>
      <c r="BJ56" s="304">
        <f>SUM(AZ56:BI56)</f>
        <v>36813316</v>
      </c>
      <c r="BK56" s="299"/>
      <c r="BL56" s="301">
        <f t="shared" ref="BL56:BU56" si="104">SUM(BL53:BL55)</f>
        <v>0</v>
      </c>
      <c r="BM56" s="302">
        <f t="shared" si="104"/>
        <v>0</v>
      </c>
      <c r="BN56" s="302">
        <f t="shared" si="104"/>
        <v>0</v>
      </c>
      <c r="BO56" s="302">
        <f t="shared" si="104"/>
        <v>28910</v>
      </c>
      <c r="BP56" s="302">
        <f t="shared" si="104"/>
        <v>15969377</v>
      </c>
      <c r="BQ56" s="302">
        <f t="shared" si="104"/>
        <v>15735127</v>
      </c>
      <c r="BR56" s="302">
        <f t="shared" si="104"/>
        <v>0</v>
      </c>
      <c r="BS56" s="302">
        <f t="shared" si="104"/>
        <v>0</v>
      </c>
      <c r="BT56" s="302">
        <f t="shared" si="104"/>
        <v>335459</v>
      </c>
      <c r="BU56" s="303">
        <f t="shared" si="104"/>
        <v>0</v>
      </c>
      <c r="BV56" s="304">
        <f>SUM(BL56:BU56)</f>
        <v>32068873</v>
      </c>
      <c r="BX56" s="301">
        <f t="shared" ref="BX56:CG56" si="105">SUM(BX53:BX55)</f>
        <v>0</v>
      </c>
      <c r="BY56" s="302">
        <f t="shared" si="105"/>
        <v>0</v>
      </c>
      <c r="BZ56" s="302">
        <f t="shared" si="105"/>
        <v>0</v>
      </c>
      <c r="CA56" s="302">
        <f t="shared" si="105"/>
        <v>0</v>
      </c>
      <c r="CB56" s="302">
        <f t="shared" si="105"/>
        <v>14789481</v>
      </c>
      <c r="CC56" s="302">
        <f t="shared" si="105"/>
        <v>12454959</v>
      </c>
      <c r="CD56" s="302">
        <f t="shared" si="105"/>
        <v>0</v>
      </c>
      <c r="CE56" s="302">
        <f t="shared" si="105"/>
        <v>0</v>
      </c>
      <c r="CF56" s="302">
        <f t="shared" si="105"/>
        <v>402244</v>
      </c>
      <c r="CG56" s="303">
        <f t="shared" si="105"/>
        <v>0</v>
      </c>
      <c r="CH56" s="304">
        <f>SUM(BX56:CG56)</f>
        <v>27646684</v>
      </c>
      <c r="CJ56" s="301">
        <f t="shared" ref="CJ56:CS56" si="106">SUM(CJ53:CJ55)</f>
        <v>0</v>
      </c>
      <c r="CK56" s="302">
        <f t="shared" si="106"/>
        <v>0</v>
      </c>
      <c r="CL56" s="302">
        <f t="shared" si="106"/>
        <v>0</v>
      </c>
      <c r="CM56" s="302">
        <f t="shared" si="106"/>
        <v>0</v>
      </c>
      <c r="CN56" s="302">
        <f t="shared" si="106"/>
        <v>15277987</v>
      </c>
      <c r="CO56" s="302">
        <f t="shared" si="106"/>
        <v>13105198</v>
      </c>
      <c r="CP56" s="302">
        <f t="shared" si="106"/>
        <v>0</v>
      </c>
      <c r="CQ56" s="302">
        <f t="shared" si="106"/>
        <v>0</v>
      </c>
      <c r="CR56" s="302">
        <f t="shared" si="106"/>
        <v>540420</v>
      </c>
      <c r="CS56" s="303">
        <f t="shared" si="106"/>
        <v>0</v>
      </c>
      <c r="CT56" s="304">
        <f>SUM(CJ56:CS56)</f>
        <v>28923605</v>
      </c>
      <c r="CV56" s="301">
        <f t="shared" ref="CV56:DE56" si="107">SUM(CV53:CV55)</f>
        <v>0</v>
      </c>
      <c r="CW56" s="302">
        <f t="shared" si="107"/>
        <v>0</v>
      </c>
      <c r="CX56" s="302">
        <f t="shared" si="107"/>
        <v>0</v>
      </c>
      <c r="CY56" s="302">
        <f t="shared" si="107"/>
        <v>14455</v>
      </c>
      <c r="CZ56" s="302">
        <f t="shared" si="107"/>
        <v>14709758</v>
      </c>
      <c r="DA56" s="302">
        <f t="shared" si="107"/>
        <v>13342503</v>
      </c>
      <c r="DB56" s="302">
        <f t="shared" si="107"/>
        <v>0</v>
      </c>
      <c r="DC56" s="302">
        <f t="shared" si="107"/>
        <v>0</v>
      </c>
      <c r="DD56" s="302">
        <f t="shared" si="107"/>
        <v>538622</v>
      </c>
      <c r="DE56" s="303">
        <f t="shared" si="107"/>
        <v>0</v>
      </c>
      <c r="DF56" s="304">
        <f>SUM(CV56:DE56)</f>
        <v>28605338</v>
      </c>
      <c r="DH56" s="301">
        <f t="shared" ref="DH56:DQ56" si="108">SUM(DH53:DH55)</f>
        <v>0</v>
      </c>
      <c r="DI56" s="302">
        <f t="shared" si="108"/>
        <v>0</v>
      </c>
      <c r="DJ56" s="302">
        <f t="shared" si="108"/>
        <v>0</v>
      </c>
      <c r="DK56" s="302">
        <f t="shared" si="108"/>
        <v>0</v>
      </c>
      <c r="DL56" s="302">
        <f t="shared" si="108"/>
        <v>14097267</v>
      </c>
      <c r="DM56" s="302">
        <f t="shared" si="108"/>
        <v>14010773</v>
      </c>
      <c r="DN56" s="302">
        <f t="shared" si="108"/>
        <v>0</v>
      </c>
      <c r="DO56" s="302">
        <f t="shared" si="108"/>
        <v>0</v>
      </c>
      <c r="DP56" s="302">
        <f t="shared" si="108"/>
        <v>475302</v>
      </c>
      <c r="DQ56" s="303">
        <f t="shared" si="108"/>
        <v>0</v>
      </c>
      <c r="DR56" s="304">
        <f>SUM(DH56:DQ56)</f>
        <v>28583342</v>
      </c>
      <c r="DT56" s="301">
        <f t="shared" ref="DT56:EC56" si="109">SUM(DT53:DT55)</f>
        <v>0</v>
      </c>
      <c r="DU56" s="302">
        <f t="shared" si="109"/>
        <v>0</v>
      </c>
      <c r="DV56" s="302">
        <f t="shared" si="109"/>
        <v>0</v>
      </c>
      <c r="DW56" s="302">
        <f t="shared" si="109"/>
        <v>14455</v>
      </c>
      <c r="DX56" s="302">
        <f t="shared" si="109"/>
        <v>13968121</v>
      </c>
      <c r="DY56" s="302">
        <f t="shared" si="109"/>
        <v>12919207</v>
      </c>
      <c r="DZ56" s="302">
        <f t="shared" si="109"/>
        <v>0</v>
      </c>
      <c r="EA56" s="302">
        <f t="shared" si="109"/>
        <v>0</v>
      </c>
      <c r="EB56" s="302">
        <f t="shared" si="109"/>
        <v>458775</v>
      </c>
      <c r="EC56" s="303">
        <f t="shared" si="109"/>
        <v>0</v>
      </c>
      <c r="ED56" s="304">
        <f>SUM(DT56:EC56)</f>
        <v>27360558</v>
      </c>
    </row>
    <row r="57" spans="1:146" ht="47.25" customHeight="1" thickBot="1" x14ac:dyDescent="0.3">
      <c r="A57" s="305"/>
      <c r="B57" s="306"/>
      <c r="C57" s="307"/>
      <c r="D57" s="308"/>
      <c r="E57" s="309"/>
      <c r="F57" s="309"/>
      <c r="G57" s="309"/>
      <c r="H57" s="309"/>
      <c r="I57" s="309"/>
      <c r="J57" s="309"/>
      <c r="K57" s="309"/>
      <c r="L57" s="309"/>
      <c r="M57" s="310"/>
      <c r="N57" s="314"/>
      <c r="O57" s="309"/>
      <c r="P57" s="308"/>
      <c r="Q57" s="309"/>
      <c r="R57" s="309"/>
      <c r="S57" s="309"/>
      <c r="T57" s="309"/>
      <c r="U57" s="309"/>
      <c r="V57" s="309"/>
      <c r="W57" s="309"/>
      <c r="X57" s="309"/>
      <c r="Y57" s="310"/>
      <c r="Z57" s="314"/>
      <c r="AA57" s="309"/>
      <c r="AB57" s="308"/>
      <c r="AC57" s="309"/>
      <c r="AD57" s="309"/>
      <c r="AE57" s="309"/>
      <c r="AF57" s="309"/>
      <c r="AG57" s="309"/>
      <c r="AH57" s="309"/>
      <c r="AI57" s="309"/>
      <c r="AJ57" s="309"/>
      <c r="AK57" s="310"/>
      <c r="AL57" s="314"/>
      <c r="AM57" s="309"/>
      <c r="AN57" s="308"/>
      <c r="AO57" s="309"/>
      <c r="AP57" s="309"/>
      <c r="AQ57" s="309"/>
      <c r="AR57" s="309"/>
      <c r="AS57" s="309"/>
      <c r="AT57" s="309"/>
      <c r="AU57" s="309"/>
      <c r="AV57" s="309"/>
      <c r="AW57" s="310"/>
      <c r="AX57" s="314"/>
      <c r="AY57" s="309"/>
      <c r="AZ57" s="308"/>
      <c r="BA57" s="309"/>
      <c r="BB57" s="309"/>
      <c r="BC57" s="309"/>
      <c r="BD57" s="309"/>
      <c r="BE57" s="309"/>
      <c r="BF57" s="309"/>
      <c r="BG57" s="309"/>
      <c r="BH57" s="309"/>
      <c r="BI57" s="310"/>
      <c r="BJ57" s="314"/>
      <c r="BK57" s="309"/>
      <c r="BL57" s="311"/>
      <c r="BM57" s="312"/>
      <c r="BN57" s="312"/>
      <c r="BO57" s="312"/>
      <c r="BP57" s="312"/>
      <c r="BQ57" s="312"/>
      <c r="BR57" s="312"/>
      <c r="BS57" s="312"/>
      <c r="BT57" s="312"/>
      <c r="BU57" s="313"/>
      <c r="BV57" s="314"/>
      <c r="BX57" s="311"/>
      <c r="BY57" s="312"/>
      <c r="BZ57" s="312"/>
      <c r="CA57" s="312"/>
      <c r="CB57" s="312"/>
      <c r="CC57" s="312"/>
      <c r="CD57" s="312"/>
      <c r="CE57" s="312"/>
      <c r="CF57" s="312"/>
      <c r="CG57" s="313"/>
      <c r="CH57" s="314"/>
      <c r="CJ57" s="311"/>
      <c r="CK57" s="312"/>
      <c r="CL57" s="312"/>
      <c r="CM57" s="312"/>
      <c r="CN57" s="312"/>
      <c r="CO57" s="312"/>
      <c r="CP57" s="312"/>
      <c r="CQ57" s="312"/>
      <c r="CR57" s="312"/>
      <c r="CS57" s="313"/>
      <c r="CT57" s="314"/>
      <c r="CV57" s="311"/>
      <c r="CW57" s="312"/>
      <c r="CX57" s="312"/>
      <c r="CY57" s="312"/>
      <c r="CZ57" s="312"/>
      <c r="DA57" s="312"/>
      <c r="DB57" s="312"/>
      <c r="DC57" s="312"/>
      <c r="DD57" s="312"/>
      <c r="DE57" s="313"/>
      <c r="DF57" s="314"/>
      <c r="DH57" s="311"/>
      <c r="DI57" s="312"/>
      <c r="DJ57" s="312"/>
      <c r="DK57" s="312"/>
      <c r="DL57" s="312"/>
      <c r="DM57" s="312"/>
      <c r="DN57" s="312"/>
      <c r="DO57" s="312"/>
      <c r="DP57" s="312"/>
      <c r="DQ57" s="313"/>
      <c r="DR57" s="314"/>
      <c r="DT57" s="311"/>
      <c r="DU57" s="312"/>
      <c r="DV57" s="312"/>
      <c r="DW57" s="312"/>
      <c r="DX57" s="312"/>
      <c r="DY57" s="312"/>
      <c r="DZ57" s="312"/>
      <c r="EA57" s="312"/>
      <c r="EB57" s="312"/>
      <c r="EC57" s="313"/>
      <c r="ED57" s="314"/>
    </row>
    <row r="58" spans="1:146" ht="15" customHeight="1" x14ac:dyDescent="0.25">
      <c r="A58" s="1470" t="s">
        <v>210</v>
      </c>
      <c r="B58" s="285" t="s">
        <v>86</v>
      </c>
      <c r="C58" s="268" t="s">
        <v>138</v>
      </c>
      <c r="D58" s="271">
        <f>'7b-TtlAwrds_RawData'!D22</f>
        <v>0</v>
      </c>
      <c r="E58" s="269">
        <f>'7b-TtlAwrds_RawData'!E22</f>
        <v>10</v>
      </c>
      <c r="F58" s="269">
        <f>'7b-TtlAwrds_RawData'!F22</f>
        <v>0</v>
      </c>
      <c r="G58" s="269">
        <f>'7b-TtlAwrds_RawData'!G22</f>
        <v>60</v>
      </c>
      <c r="H58" s="269">
        <f>'7b-TtlAwrds_RawData'!H22</f>
        <v>38</v>
      </c>
      <c r="I58" s="269">
        <f>'7b-TtlAwrds_RawData'!I22</f>
        <v>0</v>
      </c>
      <c r="J58" s="269">
        <f>'7b-TtlAwrds_RawData'!J22</f>
        <v>0</v>
      </c>
      <c r="K58" s="269">
        <f>'7b-TtlAwrds_RawData'!K22</f>
        <v>0</v>
      </c>
      <c r="L58" s="269">
        <f>'7b-TtlAwrds_RawData'!L22</f>
        <v>0</v>
      </c>
      <c r="M58" s="270">
        <f>'7b-TtlAwrds_RawData'!M22</f>
        <v>0</v>
      </c>
      <c r="N58" s="275"/>
      <c r="O58" s="269"/>
      <c r="P58" s="271">
        <f>'7b-TtlAwrds_RawData'!P22</f>
        <v>0</v>
      </c>
      <c r="Q58" s="269">
        <f>'7b-TtlAwrds_RawData'!Q22</f>
        <v>10</v>
      </c>
      <c r="R58" s="269">
        <f>'7b-TtlAwrds_RawData'!R22</f>
        <v>0</v>
      </c>
      <c r="S58" s="269">
        <f>'7b-TtlAwrds_RawData'!S22</f>
        <v>33</v>
      </c>
      <c r="T58" s="269">
        <f>'7b-TtlAwrds_RawData'!T22</f>
        <v>30</v>
      </c>
      <c r="U58" s="269">
        <f>'7b-TtlAwrds_RawData'!U22</f>
        <v>0</v>
      </c>
      <c r="V58" s="269">
        <f>'7b-TtlAwrds_RawData'!V22</f>
        <v>0</v>
      </c>
      <c r="W58" s="269">
        <f>'7b-TtlAwrds_RawData'!W22</f>
        <v>0</v>
      </c>
      <c r="X58" s="269">
        <f>'7b-TtlAwrds_RawData'!X22</f>
        <v>0</v>
      </c>
      <c r="Y58" s="270">
        <f>'7b-TtlAwrds_RawData'!Y22</f>
        <v>0</v>
      </c>
      <c r="Z58" s="275"/>
      <c r="AA58" s="269"/>
      <c r="AB58" s="271">
        <f>'7b-TtlAwrds_RawData'!AB22</f>
        <v>0</v>
      </c>
      <c r="AC58" s="269">
        <f>'7b-TtlAwrds_RawData'!AC22</f>
        <v>3</v>
      </c>
      <c r="AD58" s="269">
        <f>'7b-TtlAwrds_RawData'!AD22</f>
        <v>0</v>
      </c>
      <c r="AE58" s="269">
        <f>'7b-TtlAwrds_RawData'!AE22</f>
        <v>40</v>
      </c>
      <c r="AF58" s="269">
        <f>'7b-TtlAwrds_RawData'!AF22</f>
        <v>33</v>
      </c>
      <c r="AG58" s="269">
        <f>'7b-TtlAwrds_RawData'!AG22</f>
        <v>0</v>
      </c>
      <c r="AH58" s="269">
        <f>'7b-TtlAwrds_RawData'!AH22</f>
        <v>0</v>
      </c>
      <c r="AI58" s="269">
        <f>'7b-TtlAwrds_RawData'!AI22</f>
        <v>0</v>
      </c>
      <c r="AJ58" s="269">
        <f>'7b-TtlAwrds_RawData'!AJ22</f>
        <v>0</v>
      </c>
      <c r="AK58" s="270">
        <f>'7b-TtlAwrds_RawData'!AK22</f>
        <v>0</v>
      </c>
      <c r="AL58" s="275"/>
      <c r="AM58" s="269"/>
      <c r="AN58" s="271">
        <f>'7b-TtlAwrds_RawData'!AN22</f>
        <v>0</v>
      </c>
      <c r="AO58" s="269">
        <f>'7b-TtlAwrds_RawData'!AO22</f>
        <v>5</v>
      </c>
      <c r="AP58" s="269">
        <f>'7b-TtlAwrds_RawData'!AP22</f>
        <v>0</v>
      </c>
      <c r="AQ58" s="269">
        <f>'7b-TtlAwrds_RawData'!AQ22</f>
        <v>45</v>
      </c>
      <c r="AR58" s="269">
        <f>'7b-TtlAwrds_RawData'!AR22</f>
        <v>36</v>
      </c>
      <c r="AS58" s="269">
        <f>'7b-TtlAwrds_RawData'!AS22</f>
        <v>0</v>
      </c>
      <c r="AT58" s="269">
        <f>'7b-TtlAwrds_RawData'!AT22</f>
        <v>0</v>
      </c>
      <c r="AU58" s="269">
        <f>'7b-TtlAwrds_RawData'!AU22</f>
        <v>0</v>
      </c>
      <c r="AV58" s="269">
        <f>'7b-TtlAwrds_RawData'!AV22</f>
        <v>0</v>
      </c>
      <c r="AW58" s="270">
        <f>'7b-TtlAwrds_RawData'!AW22</f>
        <v>0</v>
      </c>
      <c r="AX58" s="275"/>
      <c r="AY58" s="269"/>
      <c r="AZ58" s="271">
        <f>'7b-TtlAwrds_RawData'!AZ22</f>
        <v>0</v>
      </c>
      <c r="BA58" s="269">
        <f>'7b-TtlAwrds_RawData'!BA22</f>
        <v>5</v>
      </c>
      <c r="BB58" s="269">
        <f>'7b-TtlAwrds_RawData'!BB22</f>
        <v>0</v>
      </c>
      <c r="BC58" s="269">
        <f>'7b-TtlAwrds_RawData'!BC22</f>
        <v>46</v>
      </c>
      <c r="BD58" s="269">
        <f>'7b-TtlAwrds_RawData'!BD22</f>
        <v>49</v>
      </c>
      <c r="BE58" s="269">
        <f>'7b-TtlAwrds_RawData'!BE22</f>
        <v>0</v>
      </c>
      <c r="BF58" s="269">
        <f>'7b-TtlAwrds_RawData'!BF22</f>
        <v>0</v>
      </c>
      <c r="BG58" s="269">
        <f>'7b-TtlAwrds_RawData'!BG22</f>
        <v>0</v>
      </c>
      <c r="BH58" s="269">
        <f>'7b-TtlAwrds_RawData'!BH22</f>
        <v>0</v>
      </c>
      <c r="BI58" s="270">
        <f>'7b-TtlAwrds_RawData'!BI22</f>
        <v>0</v>
      </c>
      <c r="BJ58" s="275"/>
      <c r="BK58" s="269"/>
      <c r="BL58" s="272">
        <f>'7b-TtlAwrds_RawData'!BL22</f>
        <v>0</v>
      </c>
      <c r="BM58" s="273">
        <f>'7b-TtlAwrds_RawData'!BM22</f>
        <v>16</v>
      </c>
      <c r="BN58" s="273">
        <f>'7b-TtlAwrds_RawData'!BN22</f>
        <v>0</v>
      </c>
      <c r="BO58" s="273">
        <f>'7b-TtlAwrds_RawData'!BO22</f>
        <v>40</v>
      </c>
      <c r="BP58" s="273">
        <f>'7b-TtlAwrds_RawData'!BP22</f>
        <v>38</v>
      </c>
      <c r="BQ58" s="273">
        <f>'7b-TtlAwrds_RawData'!BQ22</f>
        <v>0</v>
      </c>
      <c r="BR58" s="273">
        <f>'7b-TtlAwrds_RawData'!BR22</f>
        <v>0</v>
      </c>
      <c r="BS58" s="273">
        <f>'7b-TtlAwrds_RawData'!BS22</f>
        <v>0</v>
      </c>
      <c r="BT58" s="273">
        <f>'7b-TtlAwrds_RawData'!BT22</f>
        <v>0</v>
      </c>
      <c r="BU58" s="274">
        <f>'7b-TtlAwrds_RawData'!BU22</f>
        <v>0</v>
      </c>
      <c r="BV58" s="275"/>
      <c r="BX58" s="272">
        <f>'7b-TtlAwrds_RawData'!BX22</f>
        <v>0</v>
      </c>
      <c r="BY58" s="273">
        <f>'7b-TtlAwrds_RawData'!BY22</f>
        <v>17</v>
      </c>
      <c r="BZ58" s="273">
        <f>'7b-TtlAwrds_RawData'!BZ22</f>
        <v>0</v>
      </c>
      <c r="CA58" s="273">
        <f>'7b-TtlAwrds_RawData'!CA22</f>
        <v>47</v>
      </c>
      <c r="CB58" s="273">
        <f>'7b-TtlAwrds_RawData'!CB22</f>
        <v>57</v>
      </c>
      <c r="CC58" s="273">
        <f>'7b-TtlAwrds_RawData'!CC22</f>
        <v>0</v>
      </c>
      <c r="CD58" s="273">
        <f>'7b-TtlAwrds_RawData'!CD22</f>
        <v>0</v>
      </c>
      <c r="CE58" s="273">
        <f>'7b-TtlAwrds_RawData'!CE22</f>
        <v>0</v>
      </c>
      <c r="CF58" s="273">
        <f>'7b-TtlAwrds_RawData'!CF22</f>
        <v>0</v>
      </c>
      <c r="CG58" s="274">
        <f>'7b-TtlAwrds_RawData'!CG22</f>
        <v>0</v>
      </c>
      <c r="CH58" s="275"/>
      <c r="CJ58" s="272">
        <f>'7b-TtlAwrds_RawData'!CJ22</f>
        <v>0</v>
      </c>
      <c r="CK58" s="273">
        <f>'7b-TtlAwrds_RawData'!CK22</f>
        <v>46</v>
      </c>
      <c r="CL58" s="273">
        <f>'7b-TtlAwrds_RawData'!CL22</f>
        <v>0</v>
      </c>
      <c r="CM58" s="273">
        <f>'7b-TtlAwrds_RawData'!CM22</f>
        <v>37</v>
      </c>
      <c r="CN58" s="273">
        <f>'7b-TtlAwrds_RawData'!CN22</f>
        <v>64</v>
      </c>
      <c r="CO58" s="273">
        <f>'7b-TtlAwrds_RawData'!CO22</f>
        <v>0</v>
      </c>
      <c r="CP58" s="273">
        <f>'7b-TtlAwrds_RawData'!CP22</f>
        <v>0</v>
      </c>
      <c r="CQ58" s="273">
        <f>'7b-TtlAwrds_RawData'!CQ22</f>
        <v>0</v>
      </c>
      <c r="CR58" s="273">
        <f>'7b-TtlAwrds_RawData'!CR22</f>
        <v>0</v>
      </c>
      <c r="CS58" s="274">
        <f>'7b-TtlAwrds_RawData'!CS22</f>
        <v>0</v>
      </c>
      <c r="CT58" s="275"/>
      <c r="CV58" s="272">
        <f>'7b-TtlAwrds_RawData'!CV22</f>
        <v>0</v>
      </c>
      <c r="CW58" s="273">
        <f>'7b-TtlAwrds_RawData'!CW22</f>
        <v>27</v>
      </c>
      <c r="CX58" s="273">
        <f>'7b-TtlAwrds_RawData'!CX22</f>
        <v>0</v>
      </c>
      <c r="CY58" s="273">
        <f>'7b-TtlAwrds_RawData'!CY22</f>
        <v>30</v>
      </c>
      <c r="CZ58" s="273">
        <f>'7b-TtlAwrds_RawData'!CZ22</f>
        <v>68</v>
      </c>
      <c r="DA58" s="273">
        <f>'7b-TtlAwrds_RawData'!DA22</f>
        <v>0</v>
      </c>
      <c r="DB58" s="273">
        <f>'7b-TtlAwrds_RawData'!DB22</f>
        <v>0</v>
      </c>
      <c r="DC58" s="273">
        <f>'7b-TtlAwrds_RawData'!DC22</f>
        <v>0</v>
      </c>
      <c r="DD58" s="273">
        <f>'7b-TtlAwrds_RawData'!DD22</f>
        <v>0</v>
      </c>
      <c r="DE58" s="274">
        <f>'7b-TtlAwrds_RawData'!DE22</f>
        <v>0</v>
      </c>
      <c r="DF58" s="275"/>
      <c r="DG58" s="241"/>
      <c r="DH58" s="272">
        <f>'7b-TtlAwrds_RawData'!DH22</f>
        <v>0</v>
      </c>
      <c r="DI58" s="273">
        <f>'7b-TtlAwrds_RawData'!DI22</f>
        <v>40</v>
      </c>
      <c r="DJ58" s="273">
        <f>'7b-TtlAwrds_RawData'!DJ22</f>
        <v>0</v>
      </c>
      <c r="DK58" s="273">
        <f>'7b-TtlAwrds_RawData'!DK22</f>
        <v>35</v>
      </c>
      <c r="DL58" s="273">
        <f>'7b-TtlAwrds_RawData'!DL22</f>
        <v>48</v>
      </c>
      <c r="DM58" s="273">
        <f>'7b-TtlAwrds_RawData'!DM22</f>
        <v>0</v>
      </c>
      <c r="DN58" s="273">
        <f>'7b-TtlAwrds_RawData'!DN22</f>
        <v>0</v>
      </c>
      <c r="DO58" s="273">
        <f>'7b-TtlAwrds_RawData'!DO22</f>
        <v>0</v>
      </c>
      <c r="DP58" s="273">
        <f>'7b-TtlAwrds_RawData'!DP22</f>
        <v>0</v>
      </c>
      <c r="DQ58" s="274">
        <f>'7b-TtlAwrds_RawData'!DQ22</f>
        <v>0</v>
      </c>
      <c r="DR58" s="275"/>
      <c r="DT58" s="272">
        <f>'7b-TtlAwrds_RawData'!DT22</f>
        <v>1</v>
      </c>
      <c r="DU58" s="273">
        <f>'7b-TtlAwrds_RawData'!DU22</f>
        <v>48</v>
      </c>
      <c r="DV58" s="273">
        <f>'7b-TtlAwrds_RawData'!DV22</f>
        <v>0</v>
      </c>
      <c r="DW58" s="273">
        <f>'7b-TtlAwrds_RawData'!DW22</f>
        <v>39</v>
      </c>
      <c r="DX58" s="273">
        <f>'7b-TtlAwrds_RawData'!DX22</f>
        <v>73</v>
      </c>
      <c r="DY58" s="273">
        <f>'7b-TtlAwrds_RawData'!DY22</f>
        <v>0</v>
      </c>
      <c r="DZ58" s="273">
        <f>'7b-TtlAwrds_RawData'!DZ22</f>
        <v>0</v>
      </c>
      <c r="EA58" s="273">
        <f>'7b-TtlAwrds_RawData'!EA22</f>
        <v>0</v>
      </c>
      <c r="EB58" s="273">
        <f>'7b-TtlAwrds_RawData'!EB22</f>
        <v>0</v>
      </c>
      <c r="EC58" s="274">
        <f>'7b-TtlAwrds_RawData'!EC22</f>
        <v>0</v>
      </c>
      <c r="ED58" s="275"/>
    </row>
    <row r="59" spans="1:146" x14ac:dyDescent="0.25">
      <c r="A59" s="1471"/>
      <c r="B59" t="s">
        <v>86</v>
      </c>
      <c r="C59" s="276" t="s">
        <v>139</v>
      </c>
      <c r="D59" s="279">
        <f>'7b-TtlAwrds_RawData'!D23</f>
        <v>0</v>
      </c>
      <c r="E59" s="277">
        <f>'7b-TtlAwrds_RawData'!E23</f>
        <v>4</v>
      </c>
      <c r="F59" s="277">
        <f>'7b-TtlAwrds_RawData'!F23</f>
        <v>0</v>
      </c>
      <c r="G59" s="277">
        <f>'7b-TtlAwrds_RawData'!G23</f>
        <v>17</v>
      </c>
      <c r="H59" s="277">
        <f>'7b-TtlAwrds_RawData'!H23</f>
        <v>11</v>
      </c>
      <c r="I59" s="277">
        <f>'7b-TtlAwrds_RawData'!I23</f>
        <v>0</v>
      </c>
      <c r="J59" s="277">
        <f>'7b-TtlAwrds_RawData'!J23</f>
        <v>0</v>
      </c>
      <c r="K59" s="277">
        <f>'7b-TtlAwrds_RawData'!K23</f>
        <v>0</v>
      </c>
      <c r="L59" s="277">
        <f>'7b-TtlAwrds_RawData'!L23</f>
        <v>0</v>
      </c>
      <c r="M59" s="278">
        <f>'7b-TtlAwrds_RawData'!M23</f>
        <v>0</v>
      </c>
      <c r="N59" s="283"/>
      <c r="O59" s="277"/>
      <c r="P59" s="279">
        <f>'7b-TtlAwrds_RawData'!P23</f>
        <v>0</v>
      </c>
      <c r="Q59" s="277">
        <f>'7b-TtlAwrds_RawData'!Q23</f>
        <v>7</v>
      </c>
      <c r="R59" s="277">
        <f>'7b-TtlAwrds_RawData'!R23</f>
        <v>0</v>
      </c>
      <c r="S59" s="277">
        <f>'7b-TtlAwrds_RawData'!S23</f>
        <v>17</v>
      </c>
      <c r="T59" s="277">
        <f>'7b-TtlAwrds_RawData'!T23</f>
        <v>16</v>
      </c>
      <c r="U59" s="277">
        <f>'7b-TtlAwrds_RawData'!U23</f>
        <v>0</v>
      </c>
      <c r="V59" s="277">
        <f>'7b-TtlAwrds_RawData'!V23</f>
        <v>0</v>
      </c>
      <c r="W59" s="277">
        <f>'7b-TtlAwrds_RawData'!W23</f>
        <v>0</v>
      </c>
      <c r="X59" s="277">
        <f>'7b-TtlAwrds_RawData'!X23</f>
        <v>0</v>
      </c>
      <c r="Y59" s="278">
        <f>'7b-TtlAwrds_RawData'!Y23</f>
        <v>0</v>
      </c>
      <c r="Z59" s="283"/>
      <c r="AA59" s="277"/>
      <c r="AB59" s="279">
        <f>'7b-TtlAwrds_RawData'!AB23</f>
        <v>0</v>
      </c>
      <c r="AC59" s="277">
        <f>'7b-TtlAwrds_RawData'!AC23</f>
        <v>8</v>
      </c>
      <c r="AD59" s="277">
        <f>'7b-TtlAwrds_RawData'!AD23</f>
        <v>0</v>
      </c>
      <c r="AE59" s="277">
        <f>'7b-TtlAwrds_RawData'!AE23</f>
        <v>14</v>
      </c>
      <c r="AF59" s="277">
        <f>'7b-TtlAwrds_RawData'!AF23</f>
        <v>15</v>
      </c>
      <c r="AG59" s="277">
        <f>'7b-TtlAwrds_RawData'!AG23</f>
        <v>0</v>
      </c>
      <c r="AH59" s="277">
        <f>'7b-TtlAwrds_RawData'!AH23</f>
        <v>0</v>
      </c>
      <c r="AI59" s="277">
        <f>'7b-TtlAwrds_RawData'!AI23</f>
        <v>0</v>
      </c>
      <c r="AJ59" s="277">
        <f>'7b-TtlAwrds_RawData'!AJ23</f>
        <v>0</v>
      </c>
      <c r="AK59" s="278">
        <f>'7b-TtlAwrds_RawData'!AK23</f>
        <v>0</v>
      </c>
      <c r="AL59" s="283"/>
      <c r="AM59" s="277"/>
      <c r="AN59" s="279">
        <f>'7b-TtlAwrds_RawData'!AN23</f>
        <v>0</v>
      </c>
      <c r="AO59" s="277">
        <f>'7b-TtlAwrds_RawData'!AO23</f>
        <v>5</v>
      </c>
      <c r="AP59" s="277">
        <f>'7b-TtlAwrds_RawData'!AP23</f>
        <v>0</v>
      </c>
      <c r="AQ59" s="277">
        <f>'7b-TtlAwrds_RawData'!AQ23</f>
        <v>10</v>
      </c>
      <c r="AR59" s="277">
        <f>'7b-TtlAwrds_RawData'!AR23</f>
        <v>14</v>
      </c>
      <c r="AS59" s="277">
        <f>'7b-TtlAwrds_RawData'!AS23</f>
        <v>0</v>
      </c>
      <c r="AT59" s="277">
        <f>'7b-TtlAwrds_RawData'!AT23</f>
        <v>0</v>
      </c>
      <c r="AU59" s="277">
        <f>'7b-TtlAwrds_RawData'!AU23</f>
        <v>0</v>
      </c>
      <c r="AV59" s="277">
        <f>'7b-TtlAwrds_RawData'!AV23</f>
        <v>0</v>
      </c>
      <c r="AW59" s="278">
        <f>'7b-TtlAwrds_RawData'!AW23</f>
        <v>0</v>
      </c>
      <c r="AX59" s="283"/>
      <c r="AY59" s="277"/>
      <c r="AZ59" s="279">
        <f>'7b-TtlAwrds_RawData'!AZ23</f>
        <v>0</v>
      </c>
      <c r="BA59" s="277">
        <f>'7b-TtlAwrds_RawData'!BA23</f>
        <v>0</v>
      </c>
      <c r="BB59" s="277">
        <f>'7b-TtlAwrds_RawData'!BB23</f>
        <v>0</v>
      </c>
      <c r="BC59" s="277">
        <f>'7b-TtlAwrds_RawData'!BC23</f>
        <v>17</v>
      </c>
      <c r="BD59" s="277">
        <f>'7b-TtlAwrds_RawData'!BD23</f>
        <v>13</v>
      </c>
      <c r="BE59" s="277">
        <f>'7b-TtlAwrds_RawData'!BE23</f>
        <v>0</v>
      </c>
      <c r="BF59" s="277">
        <f>'7b-TtlAwrds_RawData'!BF23</f>
        <v>0</v>
      </c>
      <c r="BG59" s="277">
        <f>'7b-TtlAwrds_RawData'!BG23</f>
        <v>0</v>
      </c>
      <c r="BH59" s="277">
        <f>'7b-TtlAwrds_RawData'!BH23</f>
        <v>0</v>
      </c>
      <c r="BI59" s="278">
        <f>'7b-TtlAwrds_RawData'!BI23</f>
        <v>0</v>
      </c>
      <c r="BJ59" s="283"/>
      <c r="BK59" s="277"/>
      <c r="BL59" s="280">
        <f>'7b-TtlAwrds_RawData'!BL23</f>
        <v>0</v>
      </c>
      <c r="BM59" s="281">
        <f>'7b-TtlAwrds_RawData'!BM23</f>
        <v>1</v>
      </c>
      <c r="BN59" s="281">
        <f>'7b-TtlAwrds_RawData'!BN23</f>
        <v>0</v>
      </c>
      <c r="BO59" s="281">
        <f>'7b-TtlAwrds_RawData'!BO23</f>
        <v>11</v>
      </c>
      <c r="BP59" s="281">
        <f>'7b-TtlAwrds_RawData'!BP23</f>
        <v>11</v>
      </c>
      <c r="BQ59" s="281">
        <f>'7b-TtlAwrds_RawData'!BQ23</f>
        <v>0</v>
      </c>
      <c r="BR59" s="281">
        <f>'7b-TtlAwrds_RawData'!BR23</f>
        <v>0</v>
      </c>
      <c r="BS59" s="281">
        <f>'7b-TtlAwrds_RawData'!BS23</f>
        <v>0</v>
      </c>
      <c r="BT59" s="281">
        <f>'7b-TtlAwrds_RawData'!BT23</f>
        <v>0</v>
      </c>
      <c r="BU59" s="282">
        <f>'7b-TtlAwrds_RawData'!BU23</f>
        <v>0</v>
      </c>
      <c r="BV59" s="283"/>
      <c r="BX59" s="280">
        <f>'7b-TtlAwrds_RawData'!BX23</f>
        <v>0</v>
      </c>
      <c r="BY59" s="281">
        <f>'7b-TtlAwrds_RawData'!BY23</f>
        <v>2</v>
      </c>
      <c r="BZ59" s="281">
        <f>'7b-TtlAwrds_RawData'!BZ23</f>
        <v>0</v>
      </c>
      <c r="CA59" s="281">
        <f>'7b-TtlAwrds_RawData'!CA23</f>
        <v>24</v>
      </c>
      <c r="CB59" s="281">
        <f>'7b-TtlAwrds_RawData'!CB23</f>
        <v>7</v>
      </c>
      <c r="CC59" s="281">
        <f>'7b-TtlAwrds_RawData'!CC23</f>
        <v>0</v>
      </c>
      <c r="CD59" s="281">
        <f>'7b-TtlAwrds_RawData'!CD23</f>
        <v>0</v>
      </c>
      <c r="CE59" s="281">
        <f>'7b-TtlAwrds_RawData'!CE23</f>
        <v>0</v>
      </c>
      <c r="CF59" s="281">
        <f>'7b-TtlAwrds_RawData'!CF23</f>
        <v>0</v>
      </c>
      <c r="CG59" s="282">
        <f>'7b-TtlAwrds_RawData'!CG23</f>
        <v>0</v>
      </c>
      <c r="CH59" s="283"/>
      <c r="CJ59" s="280">
        <f>'7b-TtlAwrds_RawData'!CJ23</f>
        <v>0</v>
      </c>
      <c r="CK59" s="281">
        <f>'7b-TtlAwrds_RawData'!CK23</f>
        <v>1</v>
      </c>
      <c r="CL59" s="281">
        <f>'7b-TtlAwrds_RawData'!CL23</f>
        <v>0</v>
      </c>
      <c r="CM59" s="281">
        <f>'7b-TtlAwrds_RawData'!CM23</f>
        <v>19</v>
      </c>
      <c r="CN59" s="281">
        <f>'7b-TtlAwrds_RawData'!CN23</f>
        <v>18</v>
      </c>
      <c r="CO59" s="281">
        <f>'7b-TtlAwrds_RawData'!CO23</f>
        <v>0</v>
      </c>
      <c r="CP59" s="281">
        <f>'7b-TtlAwrds_RawData'!CP23</f>
        <v>0</v>
      </c>
      <c r="CQ59" s="281">
        <f>'7b-TtlAwrds_RawData'!CQ23</f>
        <v>0</v>
      </c>
      <c r="CR59" s="281">
        <f>'7b-TtlAwrds_RawData'!CR23</f>
        <v>0</v>
      </c>
      <c r="CS59" s="282">
        <f>'7b-TtlAwrds_RawData'!CS23</f>
        <v>0</v>
      </c>
      <c r="CT59" s="283"/>
      <c r="CV59" s="280">
        <f>'7b-TtlAwrds_RawData'!CV23</f>
        <v>0</v>
      </c>
      <c r="CW59" s="281">
        <f>'7b-TtlAwrds_RawData'!CW23</f>
        <v>4</v>
      </c>
      <c r="CX59" s="281">
        <f>'7b-TtlAwrds_RawData'!CX23</f>
        <v>0</v>
      </c>
      <c r="CY59" s="281">
        <f>'7b-TtlAwrds_RawData'!CY23</f>
        <v>18</v>
      </c>
      <c r="CZ59" s="281">
        <f>'7b-TtlAwrds_RawData'!CZ23</f>
        <v>13</v>
      </c>
      <c r="DA59" s="281">
        <f>'7b-TtlAwrds_RawData'!DA23</f>
        <v>0</v>
      </c>
      <c r="DB59" s="281">
        <f>'7b-TtlAwrds_RawData'!DB23</f>
        <v>0</v>
      </c>
      <c r="DC59" s="281">
        <f>'7b-TtlAwrds_RawData'!DC23</f>
        <v>0</v>
      </c>
      <c r="DD59" s="281">
        <f>'7b-TtlAwrds_RawData'!DD23</f>
        <v>0</v>
      </c>
      <c r="DE59" s="282">
        <f>'7b-TtlAwrds_RawData'!DE23</f>
        <v>0</v>
      </c>
      <c r="DF59" s="283"/>
      <c r="DG59" s="241"/>
      <c r="DH59" s="280">
        <f>'7b-TtlAwrds_RawData'!DH23</f>
        <v>0</v>
      </c>
      <c r="DI59" s="281">
        <f>'7b-TtlAwrds_RawData'!DI23</f>
        <v>12</v>
      </c>
      <c r="DJ59" s="281">
        <f>'7b-TtlAwrds_RawData'!DJ23</f>
        <v>0</v>
      </c>
      <c r="DK59" s="281">
        <f>'7b-TtlAwrds_RawData'!DK23</f>
        <v>15</v>
      </c>
      <c r="DL59" s="281">
        <f>'7b-TtlAwrds_RawData'!DL23</f>
        <v>10</v>
      </c>
      <c r="DM59" s="281">
        <f>'7b-TtlAwrds_RawData'!DM23</f>
        <v>0</v>
      </c>
      <c r="DN59" s="281">
        <f>'7b-TtlAwrds_RawData'!DN23</f>
        <v>0</v>
      </c>
      <c r="DO59" s="281">
        <f>'7b-TtlAwrds_RawData'!DO23</f>
        <v>0</v>
      </c>
      <c r="DP59" s="281">
        <f>'7b-TtlAwrds_RawData'!DP23</f>
        <v>0</v>
      </c>
      <c r="DQ59" s="282">
        <f>'7b-TtlAwrds_RawData'!DQ23</f>
        <v>0</v>
      </c>
      <c r="DR59" s="283"/>
      <c r="DS59" s="241"/>
      <c r="DT59" s="280">
        <f>'7b-TtlAwrds_RawData'!DT23</f>
        <v>0</v>
      </c>
      <c r="DU59" s="281">
        <f>'7b-TtlAwrds_RawData'!DU23</f>
        <v>9</v>
      </c>
      <c r="DV59" s="281">
        <f>'7b-TtlAwrds_RawData'!DV23</f>
        <v>0</v>
      </c>
      <c r="DW59" s="281">
        <f>'7b-TtlAwrds_RawData'!DW23</f>
        <v>26</v>
      </c>
      <c r="DX59" s="281">
        <f>'7b-TtlAwrds_RawData'!DX23</f>
        <v>15</v>
      </c>
      <c r="DY59" s="281">
        <f>'7b-TtlAwrds_RawData'!DY23</f>
        <v>0</v>
      </c>
      <c r="DZ59" s="281">
        <f>'7b-TtlAwrds_RawData'!DZ23</f>
        <v>0</v>
      </c>
      <c r="EA59" s="281">
        <f>'7b-TtlAwrds_RawData'!EA23</f>
        <v>0</v>
      </c>
      <c r="EB59" s="281">
        <f>'7b-TtlAwrds_RawData'!EB23</f>
        <v>0</v>
      </c>
      <c r="EC59" s="282">
        <f>'7b-TtlAwrds_RawData'!EC23</f>
        <v>0</v>
      </c>
      <c r="ED59" s="283"/>
      <c r="EE59" s="241"/>
      <c r="EF59" s="241"/>
      <c r="EG59" s="241"/>
      <c r="EH59" s="241"/>
      <c r="EI59" s="241"/>
      <c r="EJ59" s="241"/>
      <c r="EK59" s="241"/>
      <c r="EL59" s="241"/>
      <c r="EM59" s="241"/>
      <c r="EN59" s="241"/>
      <c r="EO59" s="241"/>
      <c r="EP59" s="241"/>
    </row>
    <row r="60" spans="1:146" ht="15.75" thickBot="1" x14ac:dyDescent="0.3">
      <c r="A60" s="1471"/>
      <c r="B60" t="s">
        <v>86</v>
      </c>
      <c r="C60" s="276" t="s">
        <v>140</v>
      </c>
      <c r="D60" s="279">
        <f>'7b-TtlAwrds_RawData'!D24</f>
        <v>0</v>
      </c>
      <c r="E60" s="277">
        <f>'7b-TtlAwrds_RawData'!E24</f>
        <v>9</v>
      </c>
      <c r="F60" s="277">
        <f>'7b-TtlAwrds_RawData'!F24</f>
        <v>0</v>
      </c>
      <c r="G60" s="277">
        <f>'7b-TtlAwrds_RawData'!G24</f>
        <v>38</v>
      </c>
      <c r="H60" s="277">
        <f>'7b-TtlAwrds_RawData'!H24</f>
        <v>9</v>
      </c>
      <c r="I60" s="277">
        <f>'7b-TtlAwrds_RawData'!I24</f>
        <v>0</v>
      </c>
      <c r="J60" s="277">
        <f>'7b-TtlAwrds_RawData'!J24</f>
        <v>0</v>
      </c>
      <c r="K60" s="277">
        <f>'7b-TtlAwrds_RawData'!K24</f>
        <v>0</v>
      </c>
      <c r="L60" s="277">
        <f>'7b-TtlAwrds_RawData'!L24</f>
        <v>0</v>
      </c>
      <c r="M60" s="278">
        <f>'7b-TtlAwrds_RawData'!M24</f>
        <v>0</v>
      </c>
      <c r="N60" s="283" t="s">
        <v>297</v>
      </c>
      <c r="O60" s="277"/>
      <c r="P60" s="279">
        <f>'7b-TtlAwrds_RawData'!P24</f>
        <v>0</v>
      </c>
      <c r="Q60" s="277">
        <f>'7b-TtlAwrds_RawData'!Q24</f>
        <v>6</v>
      </c>
      <c r="R60" s="277">
        <f>'7b-TtlAwrds_RawData'!R24</f>
        <v>0</v>
      </c>
      <c r="S60" s="277">
        <f>'7b-TtlAwrds_RawData'!S24</f>
        <v>21</v>
      </c>
      <c r="T60" s="277">
        <f>'7b-TtlAwrds_RawData'!T24</f>
        <v>6</v>
      </c>
      <c r="U60" s="277">
        <f>'7b-TtlAwrds_RawData'!U24</f>
        <v>0</v>
      </c>
      <c r="V60" s="277">
        <f>'7b-TtlAwrds_RawData'!V24</f>
        <v>0</v>
      </c>
      <c r="W60" s="277">
        <f>'7b-TtlAwrds_RawData'!W24</f>
        <v>0</v>
      </c>
      <c r="X60" s="277">
        <f>'7b-TtlAwrds_RawData'!X24</f>
        <v>0</v>
      </c>
      <c r="Y60" s="278">
        <f>'7b-TtlAwrds_RawData'!Y24</f>
        <v>0</v>
      </c>
      <c r="Z60" s="283" t="s">
        <v>297</v>
      </c>
      <c r="AA60" s="277"/>
      <c r="AB60" s="279">
        <f>'7b-TtlAwrds_RawData'!AB24</f>
        <v>1</v>
      </c>
      <c r="AC60" s="277">
        <f>'7b-TtlAwrds_RawData'!AC24</f>
        <v>6</v>
      </c>
      <c r="AD60" s="277">
        <f>'7b-TtlAwrds_RawData'!AD24</f>
        <v>0</v>
      </c>
      <c r="AE60" s="277">
        <f>'7b-TtlAwrds_RawData'!AE24</f>
        <v>19</v>
      </c>
      <c r="AF60" s="277">
        <f>'7b-TtlAwrds_RawData'!AF24</f>
        <v>9</v>
      </c>
      <c r="AG60" s="277">
        <f>'7b-TtlAwrds_RawData'!AG24</f>
        <v>0</v>
      </c>
      <c r="AH60" s="277">
        <f>'7b-TtlAwrds_RawData'!AH24</f>
        <v>0</v>
      </c>
      <c r="AI60" s="277">
        <f>'7b-TtlAwrds_RawData'!AI24</f>
        <v>0</v>
      </c>
      <c r="AJ60" s="277">
        <f>'7b-TtlAwrds_RawData'!AJ24</f>
        <v>0</v>
      </c>
      <c r="AK60" s="278">
        <f>'7b-TtlAwrds_RawData'!AK24</f>
        <v>0</v>
      </c>
      <c r="AL60" s="283" t="s">
        <v>297</v>
      </c>
      <c r="AM60" s="277"/>
      <c r="AN60" s="279">
        <f>'7b-TtlAwrds_RawData'!AN24</f>
        <v>0</v>
      </c>
      <c r="AO60" s="277">
        <f>'7b-TtlAwrds_RawData'!AO24</f>
        <v>0</v>
      </c>
      <c r="AP60" s="277">
        <f>'7b-TtlAwrds_RawData'!AP24</f>
        <v>0</v>
      </c>
      <c r="AQ60" s="277">
        <f>'7b-TtlAwrds_RawData'!AQ24</f>
        <v>51</v>
      </c>
      <c r="AR60" s="277">
        <f>'7b-TtlAwrds_RawData'!AR24</f>
        <v>8</v>
      </c>
      <c r="AS60" s="277">
        <f>'7b-TtlAwrds_RawData'!AS24</f>
        <v>0</v>
      </c>
      <c r="AT60" s="277">
        <f>'7b-TtlAwrds_RawData'!AT24</f>
        <v>0</v>
      </c>
      <c r="AU60" s="277">
        <f>'7b-TtlAwrds_RawData'!AU24</f>
        <v>0</v>
      </c>
      <c r="AV60" s="277">
        <f>'7b-TtlAwrds_RawData'!AV24</f>
        <v>0</v>
      </c>
      <c r="AW60" s="278">
        <f>'7b-TtlAwrds_RawData'!AW24</f>
        <v>0</v>
      </c>
      <c r="AX60" s="283" t="s">
        <v>297</v>
      </c>
      <c r="AY60" s="277"/>
      <c r="AZ60" s="279">
        <f>'7b-TtlAwrds_RawData'!AZ24</f>
        <v>0</v>
      </c>
      <c r="BA60" s="277">
        <f>'7b-TtlAwrds_RawData'!BA24</f>
        <v>0</v>
      </c>
      <c r="BB60" s="277">
        <f>'7b-TtlAwrds_RawData'!BB24</f>
        <v>0</v>
      </c>
      <c r="BC60" s="277">
        <f>'7b-TtlAwrds_RawData'!BC24</f>
        <v>35</v>
      </c>
      <c r="BD60" s="277">
        <f>'7b-TtlAwrds_RawData'!BD24</f>
        <v>9</v>
      </c>
      <c r="BE60" s="277">
        <f>'7b-TtlAwrds_RawData'!BE24</f>
        <v>0</v>
      </c>
      <c r="BF60" s="277">
        <f>'7b-TtlAwrds_RawData'!BF24</f>
        <v>0</v>
      </c>
      <c r="BG60" s="277">
        <f>'7b-TtlAwrds_RawData'!BG24</f>
        <v>0</v>
      </c>
      <c r="BH60" s="277">
        <f>'7b-TtlAwrds_RawData'!BH24</f>
        <v>0</v>
      </c>
      <c r="BI60" s="278">
        <f>'7b-TtlAwrds_RawData'!BI24</f>
        <v>0</v>
      </c>
      <c r="BJ60" s="283" t="s">
        <v>297</v>
      </c>
      <c r="BK60" s="277"/>
      <c r="BL60" s="280">
        <f>'7b-TtlAwrds_RawData'!BL24</f>
        <v>0</v>
      </c>
      <c r="BM60" s="281">
        <f>'7b-TtlAwrds_RawData'!BM24</f>
        <v>3</v>
      </c>
      <c r="BN60" s="281">
        <f>'7b-TtlAwrds_RawData'!BN24</f>
        <v>0</v>
      </c>
      <c r="BO60" s="281">
        <f>'7b-TtlAwrds_RawData'!BO24</f>
        <v>21</v>
      </c>
      <c r="BP60" s="281">
        <f>'7b-TtlAwrds_RawData'!BP24</f>
        <v>13</v>
      </c>
      <c r="BQ60" s="281">
        <f>'7b-TtlAwrds_RawData'!BQ24</f>
        <v>0</v>
      </c>
      <c r="BR60" s="281">
        <f>'7b-TtlAwrds_RawData'!BR24</f>
        <v>0</v>
      </c>
      <c r="BS60" s="281">
        <f>'7b-TtlAwrds_RawData'!BS24</f>
        <v>0</v>
      </c>
      <c r="BT60" s="281">
        <f>'7b-TtlAwrds_RawData'!BT24</f>
        <v>0</v>
      </c>
      <c r="BU60" s="282">
        <f>'7b-TtlAwrds_RawData'!BU24</f>
        <v>0</v>
      </c>
      <c r="BV60" s="283" t="s">
        <v>297</v>
      </c>
      <c r="BX60" s="280">
        <f>'7b-TtlAwrds_RawData'!BX24</f>
        <v>0</v>
      </c>
      <c r="BY60" s="281">
        <f>'7b-TtlAwrds_RawData'!BY24</f>
        <v>0</v>
      </c>
      <c r="BZ60" s="281">
        <f>'7b-TtlAwrds_RawData'!BZ24</f>
        <v>0</v>
      </c>
      <c r="CA60" s="281">
        <f>'7b-TtlAwrds_RawData'!CA24</f>
        <v>36</v>
      </c>
      <c r="CB60" s="281">
        <f>'7b-TtlAwrds_RawData'!CB24</f>
        <v>6</v>
      </c>
      <c r="CC60" s="281">
        <f>'7b-TtlAwrds_RawData'!CC24</f>
        <v>0</v>
      </c>
      <c r="CD60" s="281">
        <f>'7b-TtlAwrds_RawData'!CD24</f>
        <v>0</v>
      </c>
      <c r="CE60" s="281">
        <f>'7b-TtlAwrds_RawData'!CE24</f>
        <v>0</v>
      </c>
      <c r="CF60" s="281">
        <f>'7b-TtlAwrds_RawData'!CF24</f>
        <v>0</v>
      </c>
      <c r="CG60" s="282">
        <f>'7b-TtlAwrds_RawData'!CG24</f>
        <v>0</v>
      </c>
      <c r="CH60" s="283" t="s">
        <v>297</v>
      </c>
      <c r="CJ60" s="280">
        <f>'7b-TtlAwrds_RawData'!CJ24</f>
        <v>0</v>
      </c>
      <c r="CK60" s="281">
        <f>'7b-TtlAwrds_RawData'!CK24</f>
        <v>0</v>
      </c>
      <c r="CL60" s="281">
        <f>'7b-TtlAwrds_RawData'!CL24</f>
        <v>0</v>
      </c>
      <c r="CM60" s="281">
        <f>'7b-TtlAwrds_RawData'!CM24</f>
        <v>28</v>
      </c>
      <c r="CN60" s="281">
        <f>'7b-TtlAwrds_RawData'!CN24</f>
        <v>11</v>
      </c>
      <c r="CO60" s="281">
        <f>'7b-TtlAwrds_RawData'!CO24</f>
        <v>0</v>
      </c>
      <c r="CP60" s="281">
        <f>'7b-TtlAwrds_RawData'!CP24</f>
        <v>0</v>
      </c>
      <c r="CQ60" s="281">
        <f>'7b-TtlAwrds_RawData'!CQ24</f>
        <v>0</v>
      </c>
      <c r="CR60" s="281">
        <f>'7b-TtlAwrds_RawData'!CR24</f>
        <v>0</v>
      </c>
      <c r="CS60" s="282">
        <f>'7b-TtlAwrds_RawData'!CS24</f>
        <v>0</v>
      </c>
      <c r="CT60" s="283" t="s">
        <v>297</v>
      </c>
      <c r="CV60" s="280">
        <f>'7b-TtlAwrds_RawData'!CV24</f>
        <v>0</v>
      </c>
      <c r="CW60" s="281">
        <f>'7b-TtlAwrds_RawData'!CW24</f>
        <v>0</v>
      </c>
      <c r="CX60" s="281">
        <f>'7b-TtlAwrds_RawData'!CX24</f>
        <v>0</v>
      </c>
      <c r="CY60" s="281">
        <f>'7b-TtlAwrds_RawData'!CY24</f>
        <v>24</v>
      </c>
      <c r="CZ60" s="281">
        <f>'7b-TtlAwrds_RawData'!CZ24</f>
        <v>7</v>
      </c>
      <c r="DA60" s="281">
        <f>'7b-TtlAwrds_RawData'!DA24</f>
        <v>0</v>
      </c>
      <c r="DB60" s="281">
        <f>'7b-TtlAwrds_RawData'!DB24</f>
        <v>0</v>
      </c>
      <c r="DC60" s="281">
        <f>'7b-TtlAwrds_RawData'!DC24</f>
        <v>0</v>
      </c>
      <c r="DD60" s="281">
        <f>'7b-TtlAwrds_RawData'!DD24</f>
        <v>0</v>
      </c>
      <c r="DE60" s="282">
        <f>'7b-TtlAwrds_RawData'!DE24</f>
        <v>0</v>
      </c>
      <c r="DF60" s="283" t="s">
        <v>297</v>
      </c>
      <c r="DG60" s="241"/>
      <c r="DH60" s="280">
        <f>'7b-TtlAwrds_RawData'!DH24</f>
        <v>0</v>
      </c>
      <c r="DI60" s="281">
        <f>'7b-TtlAwrds_RawData'!DI24</f>
        <v>0</v>
      </c>
      <c r="DJ60" s="281">
        <f>'7b-TtlAwrds_RawData'!DJ24</f>
        <v>0</v>
      </c>
      <c r="DK60" s="281">
        <f>'7b-TtlAwrds_RawData'!DK24</f>
        <v>22</v>
      </c>
      <c r="DL60" s="281">
        <f>'7b-TtlAwrds_RawData'!DL24</f>
        <v>10</v>
      </c>
      <c r="DM60" s="281">
        <f>'7b-TtlAwrds_RawData'!DM24</f>
        <v>0</v>
      </c>
      <c r="DN60" s="281">
        <f>'7b-TtlAwrds_RawData'!DN24</f>
        <v>0</v>
      </c>
      <c r="DO60" s="281">
        <f>'7b-TtlAwrds_RawData'!DO24</f>
        <v>0</v>
      </c>
      <c r="DP60" s="281">
        <f>'7b-TtlAwrds_RawData'!DP24</f>
        <v>0</v>
      </c>
      <c r="DQ60" s="282">
        <f>'7b-TtlAwrds_RawData'!DQ24</f>
        <v>0</v>
      </c>
      <c r="DR60" s="283" t="s">
        <v>297</v>
      </c>
      <c r="DS60" s="241"/>
      <c r="DT60" s="280">
        <f>'7b-TtlAwrds_RawData'!DT24</f>
        <v>0</v>
      </c>
      <c r="DU60" s="281">
        <f>'7b-TtlAwrds_RawData'!DU24</f>
        <v>0</v>
      </c>
      <c r="DV60" s="281">
        <f>'7b-TtlAwrds_RawData'!DV24</f>
        <v>0</v>
      </c>
      <c r="DW60" s="281">
        <f>'7b-TtlAwrds_RawData'!DW24</f>
        <v>31</v>
      </c>
      <c r="DX60" s="281">
        <f>'7b-TtlAwrds_RawData'!DX24</f>
        <v>2</v>
      </c>
      <c r="DY60" s="281">
        <f>'7b-TtlAwrds_RawData'!DY24</f>
        <v>0</v>
      </c>
      <c r="DZ60" s="281">
        <f>'7b-TtlAwrds_RawData'!DZ24</f>
        <v>0</v>
      </c>
      <c r="EA60" s="281">
        <f>'7b-TtlAwrds_RawData'!EA24</f>
        <v>0</v>
      </c>
      <c r="EB60" s="281">
        <f>'7b-TtlAwrds_RawData'!EB24</f>
        <v>0</v>
      </c>
      <c r="EC60" s="282">
        <f>'7b-TtlAwrds_RawData'!EC24</f>
        <v>0</v>
      </c>
      <c r="ED60" s="283" t="s">
        <v>297</v>
      </c>
      <c r="EE60" s="241"/>
      <c r="EF60" s="241"/>
      <c r="EG60" s="241"/>
      <c r="EH60" s="241"/>
      <c r="EI60" s="241"/>
      <c r="EJ60" s="241"/>
      <c r="EK60" s="241"/>
      <c r="EL60" s="241"/>
      <c r="EM60" s="241"/>
      <c r="EN60" s="241"/>
      <c r="EO60" s="241"/>
      <c r="EP60" s="241"/>
    </row>
    <row r="61" spans="1:146" x14ac:dyDescent="0.25">
      <c r="A61" s="284"/>
      <c r="B61" s="285"/>
      <c r="C61" s="268"/>
      <c r="D61" s="286">
        <f t="shared" ref="D61:M61" si="110">SUM(D58:D60)</f>
        <v>0</v>
      </c>
      <c r="E61" s="286">
        <f t="shared" si="110"/>
        <v>23</v>
      </c>
      <c r="F61" s="286">
        <f t="shared" si="110"/>
        <v>0</v>
      </c>
      <c r="G61" s="286">
        <f t="shared" si="110"/>
        <v>115</v>
      </c>
      <c r="H61" s="286">
        <f t="shared" si="110"/>
        <v>58</v>
      </c>
      <c r="I61" s="286">
        <f t="shared" si="110"/>
        <v>0</v>
      </c>
      <c r="J61" s="286">
        <f t="shared" si="110"/>
        <v>0</v>
      </c>
      <c r="K61" s="286">
        <f t="shared" si="110"/>
        <v>0</v>
      </c>
      <c r="L61" s="286">
        <f t="shared" si="110"/>
        <v>0</v>
      </c>
      <c r="M61" s="287">
        <f t="shared" si="110"/>
        <v>0</v>
      </c>
      <c r="N61" s="283">
        <f>SUM(D61:M61)</f>
        <v>196</v>
      </c>
      <c r="O61" s="277"/>
      <c r="P61" s="288">
        <f t="shared" ref="P61:Y61" si="111">SUM(P58:P60)</f>
        <v>0</v>
      </c>
      <c r="Q61" s="286">
        <f t="shared" si="111"/>
        <v>23</v>
      </c>
      <c r="R61" s="286">
        <f t="shared" si="111"/>
        <v>0</v>
      </c>
      <c r="S61" s="286">
        <f t="shared" si="111"/>
        <v>71</v>
      </c>
      <c r="T61" s="286">
        <f t="shared" si="111"/>
        <v>52</v>
      </c>
      <c r="U61" s="286">
        <f t="shared" si="111"/>
        <v>0</v>
      </c>
      <c r="V61" s="286">
        <f t="shared" si="111"/>
        <v>0</v>
      </c>
      <c r="W61" s="286">
        <f t="shared" si="111"/>
        <v>0</v>
      </c>
      <c r="X61" s="286">
        <f t="shared" si="111"/>
        <v>0</v>
      </c>
      <c r="Y61" s="287">
        <f t="shared" si="111"/>
        <v>0</v>
      </c>
      <c r="Z61" s="283">
        <f>SUM(P61:Y61)</f>
        <v>146</v>
      </c>
      <c r="AA61" s="277"/>
      <c r="AB61" s="288">
        <f t="shared" ref="AB61:AK61" si="112">SUM(AB58:AB60)</f>
        <v>1</v>
      </c>
      <c r="AC61" s="286">
        <f t="shared" si="112"/>
        <v>17</v>
      </c>
      <c r="AD61" s="286">
        <f t="shared" si="112"/>
        <v>0</v>
      </c>
      <c r="AE61" s="286">
        <f t="shared" si="112"/>
        <v>73</v>
      </c>
      <c r="AF61" s="286">
        <f t="shared" si="112"/>
        <v>57</v>
      </c>
      <c r="AG61" s="286">
        <f t="shared" si="112"/>
        <v>0</v>
      </c>
      <c r="AH61" s="286">
        <f t="shared" si="112"/>
        <v>0</v>
      </c>
      <c r="AI61" s="286">
        <f t="shared" si="112"/>
        <v>0</v>
      </c>
      <c r="AJ61" s="286">
        <f t="shared" si="112"/>
        <v>0</v>
      </c>
      <c r="AK61" s="287">
        <f t="shared" si="112"/>
        <v>0</v>
      </c>
      <c r="AL61" s="283">
        <f>SUM(AB61:AK61)</f>
        <v>148</v>
      </c>
      <c r="AM61" s="277"/>
      <c r="AN61" s="288">
        <f t="shared" ref="AN61:AW61" si="113">SUM(AN58:AN60)</f>
        <v>0</v>
      </c>
      <c r="AO61" s="286">
        <f t="shared" si="113"/>
        <v>10</v>
      </c>
      <c r="AP61" s="286">
        <f t="shared" si="113"/>
        <v>0</v>
      </c>
      <c r="AQ61" s="286">
        <f t="shared" si="113"/>
        <v>106</v>
      </c>
      <c r="AR61" s="286">
        <f t="shared" si="113"/>
        <v>58</v>
      </c>
      <c r="AS61" s="286">
        <f t="shared" si="113"/>
        <v>0</v>
      </c>
      <c r="AT61" s="286">
        <f t="shared" si="113"/>
        <v>0</v>
      </c>
      <c r="AU61" s="286">
        <f t="shared" si="113"/>
        <v>0</v>
      </c>
      <c r="AV61" s="286">
        <f t="shared" si="113"/>
        <v>0</v>
      </c>
      <c r="AW61" s="287">
        <f t="shared" si="113"/>
        <v>0</v>
      </c>
      <c r="AX61" s="283">
        <f>SUM(AN61:AW61)</f>
        <v>174</v>
      </c>
      <c r="AY61" s="277"/>
      <c r="AZ61" s="288">
        <f t="shared" ref="AZ61:BI61" si="114">SUM(AZ58:AZ60)</f>
        <v>0</v>
      </c>
      <c r="BA61" s="286">
        <f t="shared" si="114"/>
        <v>5</v>
      </c>
      <c r="BB61" s="286">
        <f t="shared" si="114"/>
        <v>0</v>
      </c>
      <c r="BC61" s="286">
        <f t="shared" si="114"/>
        <v>98</v>
      </c>
      <c r="BD61" s="286">
        <f t="shared" si="114"/>
        <v>71</v>
      </c>
      <c r="BE61" s="286">
        <f t="shared" si="114"/>
        <v>0</v>
      </c>
      <c r="BF61" s="286">
        <f t="shared" si="114"/>
        <v>0</v>
      </c>
      <c r="BG61" s="286">
        <f t="shared" si="114"/>
        <v>0</v>
      </c>
      <c r="BH61" s="286">
        <f t="shared" si="114"/>
        <v>0</v>
      </c>
      <c r="BI61" s="287">
        <f t="shared" si="114"/>
        <v>0</v>
      </c>
      <c r="BJ61" s="283">
        <f>SUM(AZ61:BI61)</f>
        <v>174</v>
      </c>
      <c r="BK61" s="277"/>
      <c r="BL61" s="289">
        <f t="shared" ref="BL61:BU61" si="115">SUM(BL58:BL60)</f>
        <v>0</v>
      </c>
      <c r="BM61" s="290">
        <f t="shared" si="115"/>
        <v>20</v>
      </c>
      <c r="BN61" s="290">
        <f t="shared" si="115"/>
        <v>0</v>
      </c>
      <c r="BO61" s="290">
        <f t="shared" si="115"/>
        <v>72</v>
      </c>
      <c r="BP61" s="290">
        <f t="shared" si="115"/>
        <v>62</v>
      </c>
      <c r="BQ61" s="290">
        <f t="shared" si="115"/>
        <v>0</v>
      </c>
      <c r="BR61" s="290">
        <f t="shared" si="115"/>
        <v>0</v>
      </c>
      <c r="BS61" s="290">
        <f t="shared" si="115"/>
        <v>0</v>
      </c>
      <c r="BT61" s="290">
        <f t="shared" si="115"/>
        <v>0</v>
      </c>
      <c r="BU61" s="291">
        <f t="shared" si="115"/>
        <v>0</v>
      </c>
      <c r="BV61" s="283">
        <f>SUM(BL61:BU61)</f>
        <v>154</v>
      </c>
      <c r="BX61" s="289">
        <f t="shared" ref="BX61:CG61" si="116">SUM(BX58:BX60)</f>
        <v>0</v>
      </c>
      <c r="BY61" s="290">
        <f t="shared" si="116"/>
        <v>19</v>
      </c>
      <c r="BZ61" s="290">
        <f t="shared" si="116"/>
        <v>0</v>
      </c>
      <c r="CA61" s="290">
        <f t="shared" si="116"/>
        <v>107</v>
      </c>
      <c r="CB61" s="290">
        <f t="shared" si="116"/>
        <v>70</v>
      </c>
      <c r="CC61" s="290">
        <f t="shared" si="116"/>
        <v>0</v>
      </c>
      <c r="CD61" s="290">
        <f t="shared" si="116"/>
        <v>0</v>
      </c>
      <c r="CE61" s="290">
        <f t="shared" si="116"/>
        <v>0</v>
      </c>
      <c r="CF61" s="290">
        <f t="shared" si="116"/>
        <v>0</v>
      </c>
      <c r="CG61" s="291">
        <f t="shared" si="116"/>
        <v>0</v>
      </c>
      <c r="CH61" s="283">
        <f>SUM(BX61:CG61)</f>
        <v>196</v>
      </c>
      <c r="CJ61" s="289">
        <f t="shared" ref="CJ61:CS61" si="117">SUM(CJ58:CJ60)</f>
        <v>0</v>
      </c>
      <c r="CK61" s="290">
        <f t="shared" si="117"/>
        <v>47</v>
      </c>
      <c r="CL61" s="290">
        <f t="shared" si="117"/>
        <v>0</v>
      </c>
      <c r="CM61" s="290">
        <f t="shared" si="117"/>
        <v>84</v>
      </c>
      <c r="CN61" s="290">
        <f t="shared" si="117"/>
        <v>93</v>
      </c>
      <c r="CO61" s="290">
        <f t="shared" si="117"/>
        <v>0</v>
      </c>
      <c r="CP61" s="290">
        <f t="shared" si="117"/>
        <v>0</v>
      </c>
      <c r="CQ61" s="290">
        <f t="shared" si="117"/>
        <v>0</v>
      </c>
      <c r="CR61" s="290">
        <f t="shared" si="117"/>
        <v>0</v>
      </c>
      <c r="CS61" s="291">
        <f t="shared" si="117"/>
        <v>0</v>
      </c>
      <c r="CT61" s="283">
        <f>SUM(CJ61:CS61)</f>
        <v>224</v>
      </c>
      <c r="CV61" s="289">
        <f t="shared" ref="CV61:DE61" si="118">SUM(CV58:CV60)</f>
        <v>0</v>
      </c>
      <c r="CW61" s="290">
        <f t="shared" si="118"/>
        <v>31</v>
      </c>
      <c r="CX61" s="290">
        <f t="shared" si="118"/>
        <v>0</v>
      </c>
      <c r="CY61" s="290">
        <f t="shared" si="118"/>
        <v>72</v>
      </c>
      <c r="CZ61" s="290">
        <f t="shared" si="118"/>
        <v>88</v>
      </c>
      <c r="DA61" s="290">
        <f t="shared" si="118"/>
        <v>0</v>
      </c>
      <c r="DB61" s="290">
        <f t="shared" si="118"/>
        <v>0</v>
      </c>
      <c r="DC61" s="290">
        <f t="shared" si="118"/>
        <v>0</v>
      </c>
      <c r="DD61" s="290">
        <f t="shared" si="118"/>
        <v>0</v>
      </c>
      <c r="DE61" s="291">
        <f t="shared" si="118"/>
        <v>0</v>
      </c>
      <c r="DF61" s="283">
        <f>SUM(CV61:DE61)</f>
        <v>191</v>
      </c>
      <c r="DH61" s="289">
        <f t="shared" ref="DH61:DQ61" si="119">SUM(DH58:DH60)</f>
        <v>0</v>
      </c>
      <c r="DI61" s="290">
        <f t="shared" si="119"/>
        <v>52</v>
      </c>
      <c r="DJ61" s="290">
        <f t="shared" si="119"/>
        <v>0</v>
      </c>
      <c r="DK61" s="290">
        <f t="shared" si="119"/>
        <v>72</v>
      </c>
      <c r="DL61" s="290">
        <f t="shared" si="119"/>
        <v>68</v>
      </c>
      <c r="DM61" s="290">
        <f t="shared" si="119"/>
        <v>0</v>
      </c>
      <c r="DN61" s="290">
        <f t="shared" si="119"/>
        <v>0</v>
      </c>
      <c r="DO61" s="290">
        <f t="shared" si="119"/>
        <v>0</v>
      </c>
      <c r="DP61" s="290">
        <f t="shared" si="119"/>
        <v>0</v>
      </c>
      <c r="DQ61" s="291">
        <f t="shared" si="119"/>
        <v>0</v>
      </c>
      <c r="DR61" s="283">
        <f>SUM(DH61:DQ61)</f>
        <v>192</v>
      </c>
      <c r="DT61" s="289">
        <f t="shared" ref="DT61:EC61" si="120">SUM(DT58:DT60)</f>
        <v>1</v>
      </c>
      <c r="DU61" s="290">
        <f t="shared" si="120"/>
        <v>57</v>
      </c>
      <c r="DV61" s="290">
        <f t="shared" si="120"/>
        <v>0</v>
      </c>
      <c r="DW61" s="290">
        <f t="shared" si="120"/>
        <v>96</v>
      </c>
      <c r="DX61" s="290">
        <f t="shared" si="120"/>
        <v>90</v>
      </c>
      <c r="DY61" s="290">
        <f t="shared" si="120"/>
        <v>0</v>
      </c>
      <c r="DZ61" s="290">
        <f t="shared" si="120"/>
        <v>0</v>
      </c>
      <c r="EA61" s="290">
        <f t="shared" si="120"/>
        <v>0</v>
      </c>
      <c r="EB61" s="290">
        <f t="shared" si="120"/>
        <v>0</v>
      </c>
      <c r="EC61" s="291">
        <f t="shared" si="120"/>
        <v>0</v>
      </c>
      <c r="ED61" s="283">
        <f>SUM(DT61:EC61)</f>
        <v>244</v>
      </c>
    </row>
    <row r="62" spans="1:146" ht="9.75" customHeight="1" thickBot="1" x14ac:dyDescent="0.3">
      <c r="A62" s="292"/>
      <c r="B62" s="293"/>
      <c r="C62" s="294"/>
      <c r="D62" s="277"/>
      <c r="E62" s="277"/>
      <c r="F62" s="277"/>
      <c r="G62" s="277"/>
      <c r="H62" s="277"/>
      <c r="I62" s="277"/>
      <c r="J62" s="277"/>
      <c r="K62" s="277"/>
      <c r="L62" s="277"/>
      <c r="M62" s="278"/>
      <c r="N62" s="283"/>
      <c r="O62" s="277"/>
      <c r="P62" s="279"/>
      <c r="Q62" s="277"/>
      <c r="R62" s="277"/>
      <c r="S62" s="277"/>
      <c r="T62" s="277"/>
      <c r="U62" s="277"/>
      <c r="V62" s="277"/>
      <c r="W62" s="277"/>
      <c r="X62" s="277"/>
      <c r="Y62" s="278"/>
      <c r="Z62" s="283"/>
      <c r="AA62" s="277"/>
      <c r="AB62" s="279"/>
      <c r="AC62" s="277"/>
      <c r="AD62" s="277"/>
      <c r="AE62" s="277"/>
      <c r="AF62" s="277"/>
      <c r="AG62" s="277"/>
      <c r="AH62" s="277"/>
      <c r="AI62" s="277"/>
      <c r="AJ62" s="277"/>
      <c r="AK62" s="278"/>
      <c r="AL62" s="283"/>
      <c r="AM62" s="277"/>
      <c r="AN62" s="279"/>
      <c r="AO62" s="277"/>
      <c r="AP62" s="277"/>
      <c r="AQ62" s="277"/>
      <c r="AR62" s="277"/>
      <c r="AS62" s="277"/>
      <c r="AT62" s="277"/>
      <c r="AU62" s="277"/>
      <c r="AV62" s="277"/>
      <c r="AW62" s="278"/>
      <c r="AX62" s="283"/>
      <c r="AY62" s="277"/>
      <c r="AZ62" s="279"/>
      <c r="BA62" s="277"/>
      <c r="BB62" s="277"/>
      <c r="BC62" s="277"/>
      <c r="BD62" s="277"/>
      <c r="BE62" s="277"/>
      <c r="BF62" s="277"/>
      <c r="BG62" s="277"/>
      <c r="BH62" s="277"/>
      <c r="BI62" s="278"/>
      <c r="BJ62" s="283"/>
      <c r="BK62" s="277"/>
      <c r="BL62" s="280"/>
      <c r="BM62" s="281"/>
      <c r="BN62" s="281"/>
      <c r="BO62" s="281"/>
      <c r="BP62" s="281"/>
      <c r="BQ62" s="281"/>
      <c r="BR62" s="281"/>
      <c r="BS62" s="281"/>
      <c r="BT62" s="281"/>
      <c r="BU62" s="282"/>
      <c r="BV62" s="283"/>
      <c r="BX62" s="280"/>
      <c r="BY62" s="281"/>
      <c r="BZ62" s="281"/>
      <c r="CA62" s="281"/>
      <c r="CB62" s="281"/>
      <c r="CC62" s="281"/>
      <c r="CD62" s="281"/>
      <c r="CE62" s="281"/>
      <c r="CF62" s="281"/>
      <c r="CG62" s="282"/>
      <c r="CH62" s="283"/>
      <c r="CJ62" s="280"/>
      <c r="CK62" s="281"/>
      <c r="CL62" s="281"/>
      <c r="CM62" s="281"/>
      <c r="CN62" s="281"/>
      <c r="CO62" s="281"/>
      <c r="CP62" s="281"/>
      <c r="CQ62" s="281"/>
      <c r="CR62" s="281"/>
      <c r="CS62" s="282"/>
      <c r="CT62" s="283"/>
      <c r="CV62" s="280"/>
      <c r="CW62" s="281"/>
      <c r="CX62" s="281"/>
      <c r="CY62" s="281"/>
      <c r="CZ62" s="281"/>
      <c r="DA62" s="281"/>
      <c r="DB62" s="281"/>
      <c r="DC62" s="281"/>
      <c r="DD62" s="281"/>
      <c r="DE62" s="282"/>
      <c r="DF62" s="283"/>
      <c r="DH62" s="280"/>
      <c r="DI62" s="281"/>
      <c r="DJ62" s="281"/>
      <c r="DK62" s="281"/>
      <c r="DL62" s="281"/>
      <c r="DM62" s="281"/>
      <c r="DN62" s="281"/>
      <c r="DO62" s="281"/>
      <c r="DP62" s="281"/>
      <c r="DQ62" s="282"/>
      <c r="DR62" s="283"/>
      <c r="DT62" s="280"/>
      <c r="DU62" s="281"/>
      <c r="DV62" s="281"/>
      <c r="DW62" s="281"/>
      <c r="DX62" s="281"/>
      <c r="DY62" s="281"/>
      <c r="DZ62" s="281"/>
      <c r="EA62" s="281"/>
      <c r="EB62" s="281"/>
      <c r="EC62" s="282"/>
      <c r="ED62" s="283"/>
    </row>
    <row r="63" spans="1:146" x14ac:dyDescent="0.25">
      <c r="A63" s="1471" t="s">
        <v>211</v>
      </c>
      <c r="B63" t="s">
        <v>86</v>
      </c>
      <c r="C63" s="276" t="s">
        <v>138</v>
      </c>
      <c r="D63" s="277">
        <f>D58*'8-Matrices'!$J$7</f>
        <v>0</v>
      </c>
      <c r="E63" s="277">
        <f>E58*'8-Matrices'!$K$7</f>
        <v>72600</v>
      </c>
      <c r="F63" s="277">
        <f>F58*'8-Matrices'!$L$7</f>
        <v>0</v>
      </c>
      <c r="G63" s="277">
        <f>G58*'8-Matrices'!$M$7</f>
        <v>867300</v>
      </c>
      <c r="H63" s="277">
        <f>H58*'8-Matrices'!$N$7</f>
        <v>1254000</v>
      </c>
      <c r="I63" s="277">
        <f>I58*'8-Matrices'!$O$7</f>
        <v>0</v>
      </c>
      <c r="J63" s="277">
        <f>J58*'8-Matrices'!$P$7</f>
        <v>0</v>
      </c>
      <c r="K63" s="277">
        <f>K58*'8-Matrices'!$Q$7</f>
        <v>0</v>
      </c>
      <c r="L63" s="277">
        <f>L58*'8-Matrices'!$R$7</f>
        <v>0</v>
      </c>
      <c r="M63" s="278">
        <f>M58*'8-Matrices'!$S$7</f>
        <v>0</v>
      </c>
      <c r="N63" s="283"/>
      <c r="O63" s="277"/>
      <c r="P63" s="279">
        <f>P58*'8-Matrices'!$J$7</f>
        <v>0</v>
      </c>
      <c r="Q63" s="277">
        <f>Q58*'8-Matrices'!$K$7</f>
        <v>72600</v>
      </c>
      <c r="R63" s="277">
        <f>R58*'8-Matrices'!$L$7</f>
        <v>0</v>
      </c>
      <c r="S63" s="277">
        <f>S58*'8-Matrices'!$M$7</f>
        <v>477015</v>
      </c>
      <c r="T63" s="277">
        <f>T58*'8-Matrices'!$N$7</f>
        <v>990000</v>
      </c>
      <c r="U63" s="277">
        <f>U58*'8-Matrices'!$O$7</f>
        <v>0</v>
      </c>
      <c r="V63" s="277">
        <f>V58*'8-Matrices'!$P$7</f>
        <v>0</v>
      </c>
      <c r="W63" s="277">
        <f>W58*'8-Matrices'!$Q$7</f>
        <v>0</v>
      </c>
      <c r="X63" s="277">
        <f>X58*'8-Matrices'!$R$7</f>
        <v>0</v>
      </c>
      <c r="Y63" s="278">
        <f>Y58*'8-Matrices'!$S$7</f>
        <v>0</v>
      </c>
      <c r="Z63" s="283"/>
      <c r="AA63" s="277"/>
      <c r="AB63" s="279">
        <f>AB58*'8-Matrices'!$J$7</f>
        <v>0</v>
      </c>
      <c r="AC63" s="277">
        <f>AC58*'8-Matrices'!$K$7</f>
        <v>21780</v>
      </c>
      <c r="AD63" s="277">
        <f>AD58*'8-Matrices'!$L$7</f>
        <v>0</v>
      </c>
      <c r="AE63" s="277">
        <f>AE58*'8-Matrices'!$M$7</f>
        <v>578200</v>
      </c>
      <c r="AF63" s="277">
        <f>AF58*'8-Matrices'!$N$7</f>
        <v>1089000</v>
      </c>
      <c r="AG63" s="277">
        <f>AG58*'8-Matrices'!$O$7</f>
        <v>0</v>
      </c>
      <c r="AH63" s="277">
        <f>AH58*'8-Matrices'!$P$7</f>
        <v>0</v>
      </c>
      <c r="AI63" s="277">
        <f>AI58*'8-Matrices'!$Q$7</f>
        <v>0</v>
      </c>
      <c r="AJ63" s="277">
        <f>AJ58*'8-Matrices'!$R$7</f>
        <v>0</v>
      </c>
      <c r="AK63" s="278">
        <f>AK58*'8-Matrices'!$S$7</f>
        <v>0</v>
      </c>
      <c r="AL63" s="283"/>
      <c r="AM63" s="277"/>
      <c r="AN63" s="279">
        <f>AN58*'8-Matrices'!$J$7</f>
        <v>0</v>
      </c>
      <c r="AO63" s="277">
        <f>AO58*'8-Matrices'!$K$7</f>
        <v>36300</v>
      </c>
      <c r="AP63" s="277">
        <f>AP58*'8-Matrices'!$L$7</f>
        <v>0</v>
      </c>
      <c r="AQ63" s="277">
        <f>AQ58*'8-Matrices'!$M$7</f>
        <v>650475</v>
      </c>
      <c r="AR63" s="277">
        <f>AR58*'8-Matrices'!$N$7</f>
        <v>1188000</v>
      </c>
      <c r="AS63" s="277">
        <f>AS58*'8-Matrices'!$O$7</f>
        <v>0</v>
      </c>
      <c r="AT63" s="277">
        <f>AT58*'8-Matrices'!$P$7</f>
        <v>0</v>
      </c>
      <c r="AU63" s="277">
        <f>AU58*'8-Matrices'!$Q$7</f>
        <v>0</v>
      </c>
      <c r="AV63" s="277">
        <f>AV58*'8-Matrices'!$R$7</f>
        <v>0</v>
      </c>
      <c r="AW63" s="278">
        <f>AW58*'8-Matrices'!$S$7</f>
        <v>0</v>
      </c>
      <c r="AX63" s="283"/>
      <c r="AY63" s="277"/>
      <c r="AZ63" s="279">
        <f>AZ58*'8-Matrices'!$J$7</f>
        <v>0</v>
      </c>
      <c r="BA63" s="277">
        <f>BA58*'8-Matrices'!$K$7</f>
        <v>36300</v>
      </c>
      <c r="BB63" s="277">
        <f>BB58*'8-Matrices'!$L$7</f>
        <v>0</v>
      </c>
      <c r="BC63" s="277">
        <f>BC58*'8-Matrices'!$M$7</f>
        <v>664930</v>
      </c>
      <c r="BD63" s="277">
        <f>BD58*'8-Matrices'!$N$7</f>
        <v>1617000</v>
      </c>
      <c r="BE63" s="277">
        <f>BE58*'8-Matrices'!$O$7</f>
        <v>0</v>
      </c>
      <c r="BF63" s="277">
        <f>BF58*'8-Matrices'!$P$7</f>
        <v>0</v>
      </c>
      <c r="BG63" s="277">
        <f>BG58*'8-Matrices'!$Q$7</f>
        <v>0</v>
      </c>
      <c r="BH63" s="277">
        <f>BH58*'8-Matrices'!$R$7</f>
        <v>0</v>
      </c>
      <c r="BI63" s="278">
        <f>BI58*'8-Matrices'!$S$7</f>
        <v>0</v>
      </c>
      <c r="BJ63" s="283"/>
      <c r="BK63" s="277"/>
      <c r="BL63" s="280">
        <f>BL58*'8-Matrices'!$J$7</f>
        <v>0</v>
      </c>
      <c r="BM63" s="281">
        <f>BM58*'8-Matrices'!$K$7</f>
        <v>116160</v>
      </c>
      <c r="BN63" s="281">
        <f>BN58*'8-Matrices'!$L$7</f>
        <v>0</v>
      </c>
      <c r="BO63" s="281">
        <f>BO58*'8-Matrices'!$M$7</f>
        <v>578200</v>
      </c>
      <c r="BP63" s="281">
        <f>BP58*'8-Matrices'!$N$7</f>
        <v>1254000</v>
      </c>
      <c r="BQ63" s="281">
        <f>BQ58*'8-Matrices'!$O$7</f>
        <v>0</v>
      </c>
      <c r="BR63" s="281">
        <f>BR58*'8-Matrices'!$P$7</f>
        <v>0</v>
      </c>
      <c r="BS63" s="281">
        <f>BS58*'8-Matrices'!$Q$7</f>
        <v>0</v>
      </c>
      <c r="BT63" s="281">
        <f>BT58*'8-Matrices'!$R$7</f>
        <v>0</v>
      </c>
      <c r="BU63" s="282">
        <f>BU58*'8-Matrices'!$S$7</f>
        <v>0</v>
      </c>
      <c r="BV63" s="283"/>
      <c r="BX63" s="280">
        <f>BX58*'8-Matrices'!$J$7</f>
        <v>0</v>
      </c>
      <c r="BY63" s="281">
        <f>BY58*'8-Matrices'!$K$7</f>
        <v>123420</v>
      </c>
      <c r="BZ63" s="281">
        <f>BZ58*'8-Matrices'!$L$7</f>
        <v>0</v>
      </c>
      <c r="CA63" s="281">
        <f>CA58*'8-Matrices'!$M$7</f>
        <v>679385</v>
      </c>
      <c r="CB63" s="281">
        <f>CB58*'8-Matrices'!$N$7</f>
        <v>1881000</v>
      </c>
      <c r="CC63" s="281">
        <f>CC58*'8-Matrices'!$O$7</f>
        <v>0</v>
      </c>
      <c r="CD63" s="281">
        <f>CD58*'8-Matrices'!$P$7</f>
        <v>0</v>
      </c>
      <c r="CE63" s="281">
        <f>CE58*'8-Matrices'!$Q$7</f>
        <v>0</v>
      </c>
      <c r="CF63" s="281">
        <f>CF58*'8-Matrices'!$R$7</f>
        <v>0</v>
      </c>
      <c r="CG63" s="282">
        <f>CG58*'8-Matrices'!$S$7</f>
        <v>0</v>
      </c>
      <c r="CH63" s="283"/>
      <c r="CJ63" s="280">
        <f>CJ58*'8-Matrices'!$J$7</f>
        <v>0</v>
      </c>
      <c r="CK63" s="281">
        <f>CK58*'8-Matrices'!$K$7</f>
        <v>333960</v>
      </c>
      <c r="CL63" s="281">
        <f>CL58*'8-Matrices'!$L$7</f>
        <v>0</v>
      </c>
      <c r="CM63" s="281">
        <f>CM58*'8-Matrices'!$M$7</f>
        <v>534835</v>
      </c>
      <c r="CN63" s="281">
        <f>CN58*'8-Matrices'!$N$7</f>
        <v>2112000</v>
      </c>
      <c r="CO63" s="281">
        <f>CO58*'8-Matrices'!$O$7</f>
        <v>0</v>
      </c>
      <c r="CP63" s="281">
        <f>CP58*'8-Matrices'!$P$7</f>
        <v>0</v>
      </c>
      <c r="CQ63" s="281">
        <f>CQ58*'8-Matrices'!$Q$7</f>
        <v>0</v>
      </c>
      <c r="CR63" s="281">
        <f>CR58*'8-Matrices'!$R$7</f>
        <v>0</v>
      </c>
      <c r="CS63" s="282">
        <f>CS58*'8-Matrices'!$S$7</f>
        <v>0</v>
      </c>
      <c r="CT63" s="283"/>
      <c r="CV63" s="280">
        <f>CV58*'8-Matrices'!$J$7</f>
        <v>0</v>
      </c>
      <c r="CW63" s="281">
        <f>CW58*'8-Matrices'!$K$7</f>
        <v>196020</v>
      </c>
      <c r="CX63" s="281">
        <f>CX58*'8-Matrices'!$L$7</f>
        <v>0</v>
      </c>
      <c r="CY63" s="281">
        <f>CY58*'8-Matrices'!$M$7</f>
        <v>433650</v>
      </c>
      <c r="CZ63" s="281">
        <f>CZ58*'8-Matrices'!$N$7</f>
        <v>2244000</v>
      </c>
      <c r="DA63" s="281">
        <f>DA58*'8-Matrices'!$O$7</f>
        <v>0</v>
      </c>
      <c r="DB63" s="281">
        <f>DB58*'8-Matrices'!$P$7</f>
        <v>0</v>
      </c>
      <c r="DC63" s="281">
        <f>DC58*'8-Matrices'!$Q$7</f>
        <v>0</v>
      </c>
      <c r="DD63" s="281">
        <f>DD58*'8-Matrices'!$R$7</f>
        <v>0</v>
      </c>
      <c r="DE63" s="282">
        <f>DE58*'8-Matrices'!$S$7</f>
        <v>0</v>
      </c>
      <c r="DF63" s="283"/>
      <c r="DH63" s="280">
        <f>DH58*'8-Matrices'!$J$7</f>
        <v>0</v>
      </c>
      <c r="DI63" s="281">
        <f>DI58*'8-Matrices'!$K$7</f>
        <v>290400</v>
      </c>
      <c r="DJ63" s="281">
        <f>DJ58*'8-Matrices'!$L$7</f>
        <v>0</v>
      </c>
      <c r="DK63" s="281">
        <f>DK58*'8-Matrices'!$M$7</f>
        <v>505925</v>
      </c>
      <c r="DL63" s="281">
        <f>DL58*'8-Matrices'!$N$7</f>
        <v>1584000</v>
      </c>
      <c r="DM63" s="281">
        <f>DM58*'8-Matrices'!$O$7</f>
        <v>0</v>
      </c>
      <c r="DN63" s="281">
        <f>DN58*'8-Matrices'!$P$7</f>
        <v>0</v>
      </c>
      <c r="DO63" s="281">
        <f>DO58*'8-Matrices'!$Q$7</f>
        <v>0</v>
      </c>
      <c r="DP63" s="281">
        <f>DP58*'8-Matrices'!$R$7</f>
        <v>0</v>
      </c>
      <c r="DQ63" s="282">
        <f>DQ58*'8-Matrices'!$S$7</f>
        <v>0</v>
      </c>
      <c r="DR63" s="283"/>
      <c r="DT63" s="280">
        <f>DT58*'8-Matrices'!$J$7</f>
        <v>4950</v>
      </c>
      <c r="DU63" s="281">
        <f>DU58*'8-Matrices'!$K$7</f>
        <v>348480</v>
      </c>
      <c r="DV63" s="281">
        <f>DV58*'8-Matrices'!$L$7</f>
        <v>0</v>
      </c>
      <c r="DW63" s="281">
        <f>DW58*'8-Matrices'!$M$7</f>
        <v>563745</v>
      </c>
      <c r="DX63" s="281">
        <f>DX58*'8-Matrices'!$N$7</f>
        <v>2409000</v>
      </c>
      <c r="DY63" s="281">
        <f>DY58*'8-Matrices'!$O$7</f>
        <v>0</v>
      </c>
      <c r="DZ63" s="281">
        <f>DZ58*'8-Matrices'!$P$7</f>
        <v>0</v>
      </c>
      <c r="EA63" s="281">
        <f>EA58*'8-Matrices'!$Q$7</f>
        <v>0</v>
      </c>
      <c r="EB63" s="281">
        <f>EB58*'8-Matrices'!$R$7</f>
        <v>0</v>
      </c>
      <c r="EC63" s="282">
        <f>EC58*'8-Matrices'!$S$7</f>
        <v>0</v>
      </c>
      <c r="ED63" s="283"/>
    </row>
    <row r="64" spans="1:146" x14ac:dyDescent="0.25">
      <c r="A64" s="1471"/>
      <c r="B64" t="s">
        <v>86</v>
      </c>
      <c r="C64" s="276" t="s">
        <v>139</v>
      </c>
      <c r="D64" s="277">
        <f>D59*'8-Matrices'!$J$8</f>
        <v>0</v>
      </c>
      <c r="E64" s="277">
        <f>E59*'8-Matrices'!$K$8</f>
        <v>41908</v>
      </c>
      <c r="F64" s="277">
        <f>F59*'8-Matrices'!$L$8</f>
        <v>0</v>
      </c>
      <c r="G64" s="277">
        <f>G59*'8-Matrices'!$M$8</f>
        <v>354620</v>
      </c>
      <c r="H64" s="277">
        <f>H59*'8-Matrices'!$N$8</f>
        <v>523853</v>
      </c>
      <c r="I64" s="277">
        <f>I59*'8-Matrices'!$O$8</f>
        <v>0</v>
      </c>
      <c r="J64" s="277">
        <f>J59*'8-Matrices'!$P$8</f>
        <v>0</v>
      </c>
      <c r="K64" s="277">
        <f>K59*'8-Matrices'!$Q$8</f>
        <v>0</v>
      </c>
      <c r="L64" s="277">
        <f>L59*'8-Matrices'!$R$8</f>
        <v>0</v>
      </c>
      <c r="M64" s="278">
        <f>M59*'8-Matrices'!$S$8</f>
        <v>0</v>
      </c>
      <c r="N64" s="283"/>
      <c r="O64" s="277"/>
      <c r="P64" s="279">
        <f>P59*'8-Matrices'!$J$8</f>
        <v>0</v>
      </c>
      <c r="Q64" s="277">
        <f>Q59*'8-Matrices'!$K$8</f>
        <v>73339</v>
      </c>
      <c r="R64" s="277">
        <f>R59*'8-Matrices'!$L$8</f>
        <v>0</v>
      </c>
      <c r="S64" s="277">
        <f>S59*'8-Matrices'!$M$8</f>
        <v>354620</v>
      </c>
      <c r="T64" s="277">
        <f>T59*'8-Matrices'!$N$8</f>
        <v>761968</v>
      </c>
      <c r="U64" s="277">
        <f>U59*'8-Matrices'!$O$8</f>
        <v>0</v>
      </c>
      <c r="V64" s="277">
        <f>V59*'8-Matrices'!$P$8</f>
        <v>0</v>
      </c>
      <c r="W64" s="277">
        <f>W59*'8-Matrices'!$Q$8</f>
        <v>0</v>
      </c>
      <c r="X64" s="277">
        <f>X59*'8-Matrices'!$R$8</f>
        <v>0</v>
      </c>
      <c r="Y64" s="278">
        <f>Y59*'8-Matrices'!$S$8</f>
        <v>0</v>
      </c>
      <c r="Z64" s="283"/>
      <c r="AA64" s="277"/>
      <c r="AB64" s="279">
        <f>AB59*'8-Matrices'!$J$8</f>
        <v>0</v>
      </c>
      <c r="AC64" s="277">
        <f>AC59*'8-Matrices'!$K$8</f>
        <v>83816</v>
      </c>
      <c r="AD64" s="277">
        <f>AD59*'8-Matrices'!$L$8</f>
        <v>0</v>
      </c>
      <c r="AE64" s="277">
        <f>AE59*'8-Matrices'!$M$8</f>
        <v>292040</v>
      </c>
      <c r="AF64" s="277">
        <f>AF59*'8-Matrices'!$N$8</f>
        <v>714345</v>
      </c>
      <c r="AG64" s="277">
        <f>AG59*'8-Matrices'!$O$8</f>
        <v>0</v>
      </c>
      <c r="AH64" s="277">
        <f>AH59*'8-Matrices'!$P$8</f>
        <v>0</v>
      </c>
      <c r="AI64" s="277">
        <f>AI59*'8-Matrices'!$Q$8</f>
        <v>0</v>
      </c>
      <c r="AJ64" s="277">
        <f>AJ59*'8-Matrices'!$R$8</f>
        <v>0</v>
      </c>
      <c r="AK64" s="278">
        <f>AK59*'8-Matrices'!$S$8</f>
        <v>0</v>
      </c>
      <c r="AL64" s="283"/>
      <c r="AM64" s="277"/>
      <c r="AN64" s="279">
        <f>AN59*'8-Matrices'!$J$8</f>
        <v>0</v>
      </c>
      <c r="AO64" s="277">
        <f>AO59*'8-Matrices'!$K$8</f>
        <v>52385</v>
      </c>
      <c r="AP64" s="277">
        <f>AP59*'8-Matrices'!$L$8</f>
        <v>0</v>
      </c>
      <c r="AQ64" s="277">
        <f>AQ59*'8-Matrices'!$M$8</f>
        <v>208600</v>
      </c>
      <c r="AR64" s="277">
        <f>AR59*'8-Matrices'!$N$8</f>
        <v>666722</v>
      </c>
      <c r="AS64" s="277">
        <f>AS59*'8-Matrices'!$O$8</f>
        <v>0</v>
      </c>
      <c r="AT64" s="277">
        <f>AT59*'8-Matrices'!$P$8</f>
        <v>0</v>
      </c>
      <c r="AU64" s="277">
        <f>AU59*'8-Matrices'!$Q$8</f>
        <v>0</v>
      </c>
      <c r="AV64" s="277">
        <f>AV59*'8-Matrices'!$R$8</f>
        <v>0</v>
      </c>
      <c r="AW64" s="278">
        <f>AW59*'8-Matrices'!$S$8</f>
        <v>0</v>
      </c>
      <c r="AX64" s="283"/>
      <c r="AY64" s="277"/>
      <c r="AZ64" s="279">
        <f>AZ59*'8-Matrices'!$J$8</f>
        <v>0</v>
      </c>
      <c r="BA64" s="277">
        <f>BA59*'8-Matrices'!$K$8</f>
        <v>0</v>
      </c>
      <c r="BB64" s="277">
        <f>BB59*'8-Matrices'!$L$8</f>
        <v>0</v>
      </c>
      <c r="BC64" s="277">
        <f>BC59*'8-Matrices'!$M$8</f>
        <v>354620</v>
      </c>
      <c r="BD64" s="277">
        <f>BD59*'8-Matrices'!$N$8</f>
        <v>619099</v>
      </c>
      <c r="BE64" s="277">
        <f>BE59*'8-Matrices'!$O$8</f>
        <v>0</v>
      </c>
      <c r="BF64" s="277">
        <f>BF59*'8-Matrices'!$P$8</f>
        <v>0</v>
      </c>
      <c r="BG64" s="277">
        <f>BG59*'8-Matrices'!$Q$8</f>
        <v>0</v>
      </c>
      <c r="BH64" s="277">
        <f>BH59*'8-Matrices'!$R$8</f>
        <v>0</v>
      </c>
      <c r="BI64" s="278">
        <f>BI59*'8-Matrices'!$S$8</f>
        <v>0</v>
      </c>
      <c r="BJ64" s="283"/>
      <c r="BK64" s="277"/>
      <c r="BL64" s="280">
        <f>BL59*'8-Matrices'!$J$8</f>
        <v>0</v>
      </c>
      <c r="BM64" s="281">
        <f>BM59*'8-Matrices'!$K$8</f>
        <v>10477</v>
      </c>
      <c r="BN64" s="281">
        <f>BN59*'8-Matrices'!$L$8</f>
        <v>0</v>
      </c>
      <c r="BO64" s="281">
        <f>BO59*'8-Matrices'!$M$8</f>
        <v>229460</v>
      </c>
      <c r="BP64" s="281">
        <f>BP59*'8-Matrices'!$N$8</f>
        <v>523853</v>
      </c>
      <c r="BQ64" s="281">
        <f>BQ59*'8-Matrices'!$O$8</f>
        <v>0</v>
      </c>
      <c r="BR64" s="281">
        <f>BR59*'8-Matrices'!$P$8</f>
        <v>0</v>
      </c>
      <c r="BS64" s="281">
        <f>BS59*'8-Matrices'!$Q$8</f>
        <v>0</v>
      </c>
      <c r="BT64" s="281">
        <f>BT59*'8-Matrices'!$R$8</f>
        <v>0</v>
      </c>
      <c r="BU64" s="282">
        <f>BU59*'8-Matrices'!$S$8</f>
        <v>0</v>
      </c>
      <c r="BV64" s="283"/>
      <c r="BX64" s="280">
        <f>BX59*'8-Matrices'!$J$8</f>
        <v>0</v>
      </c>
      <c r="BY64" s="281">
        <f>BY59*'8-Matrices'!$K$8</f>
        <v>20954</v>
      </c>
      <c r="BZ64" s="281">
        <f>BZ59*'8-Matrices'!$L$8</f>
        <v>0</v>
      </c>
      <c r="CA64" s="281">
        <f>CA59*'8-Matrices'!$M$8</f>
        <v>500640</v>
      </c>
      <c r="CB64" s="281">
        <f>CB59*'8-Matrices'!$N$8</f>
        <v>333361</v>
      </c>
      <c r="CC64" s="281">
        <f>CC59*'8-Matrices'!$O$8</f>
        <v>0</v>
      </c>
      <c r="CD64" s="281">
        <f>CD59*'8-Matrices'!$P$8</f>
        <v>0</v>
      </c>
      <c r="CE64" s="281">
        <f>CE59*'8-Matrices'!$Q$8</f>
        <v>0</v>
      </c>
      <c r="CF64" s="281">
        <f>CF59*'8-Matrices'!$R$8</f>
        <v>0</v>
      </c>
      <c r="CG64" s="282">
        <f>CG59*'8-Matrices'!$S$8</f>
        <v>0</v>
      </c>
      <c r="CH64" s="283"/>
      <c r="CJ64" s="280">
        <f>CJ59*'8-Matrices'!$J$8</f>
        <v>0</v>
      </c>
      <c r="CK64" s="281">
        <f>CK59*'8-Matrices'!$K$8</f>
        <v>10477</v>
      </c>
      <c r="CL64" s="281">
        <f>CL59*'8-Matrices'!$L$8</f>
        <v>0</v>
      </c>
      <c r="CM64" s="281">
        <f>CM59*'8-Matrices'!$M$8</f>
        <v>396340</v>
      </c>
      <c r="CN64" s="281">
        <f>CN59*'8-Matrices'!$N$8</f>
        <v>857214</v>
      </c>
      <c r="CO64" s="281">
        <f>CO59*'8-Matrices'!$O$8</f>
        <v>0</v>
      </c>
      <c r="CP64" s="281">
        <f>CP59*'8-Matrices'!$P$8</f>
        <v>0</v>
      </c>
      <c r="CQ64" s="281">
        <f>CQ59*'8-Matrices'!$Q$8</f>
        <v>0</v>
      </c>
      <c r="CR64" s="281">
        <f>CR59*'8-Matrices'!$R$8</f>
        <v>0</v>
      </c>
      <c r="CS64" s="282">
        <f>CS59*'8-Matrices'!$S$8</f>
        <v>0</v>
      </c>
      <c r="CT64" s="283"/>
      <c r="CV64" s="280">
        <f>CV59*'8-Matrices'!$J$8</f>
        <v>0</v>
      </c>
      <c r="CW64" s="281">
        <f>CW59*'8-Matrices'!$K$8</f>
        <v>41908</v>
      </c>
      <c r="CX64" s="281">
        <f>CX59*'8-Matrices'!$L$8</f>
        <v>0</v>
      </c>
      <c r="CY64" s="281">
        <f>CY59*'8-Matrices'!$M$8</f>
        <v>375480</v>
      </c>
      <c r="CZ64" s="281">
        <f>CZ59*'8-Matrices'!$N$8</f>
        <v>619099</v>
      </c>
      <c r="DA64" s="281">
        <f>DA59*'8-Matrices'!$O$8</f>
        <v>0</v>
      </c>
      <c r="DB64" s="281">
        <f>DB59*'8-Matrices'!$P$8</f>
        <v>0</v>
      </c>
      <c r="DC64" s="281">
        <f>DC59*'8-Matrices'!$Q$8</f>
        <v>0</v>
      </c>
      <c r="DD64" s="281">
        <f>DD59*'8-Matrices'!$R$8</f>
        <v>0</v>
      </c>
      <c r="DE64" s="282">
        <f>DE59*'8-Matrices'!$S$8</f>
        <v>0</v>
      </c>
      <c r="DF64" s="283"/>
      <c r="DH64" s="280">
        <f>DH59*'8-Matrices'!$J$8</f>
        <v>0</v>
      </c>
      <c r="DI64" s="281">
        <f>DI59*'8-Matrices'!$K$8</f>
        <v>125724</v>
      </c>
      <c r="DJ64" s="281">
        <f>DJ59*'8-Matrices'!$L$8</f>
        <v>0</v>
      </c>
      <c r="DK64" s="281">
        <f>DK59*'8-Matrices'!$M$8</f>
        <v>312900</v>
      </c>
      <c r="DL64" s="281">
        <f>DL59*'8-Matrices'!$N$8</f>
        <v>476230</v>
      </c>
      <c r="DM64" s="281">
        <f>DM59*'8-Matrices'!$O$8</f>
        <v>0</v>
      </c>
      <c r="DN64" s="281">
        <f>DN59*'8-Matrices'!$P$8</f>
        <v>0</v>
      </c>
      <c r="DO64" s="281">
        <f>DO59*'8-Matrices'!$Q$8</f>
        <v>0</v>
      </c>
      <c r="DP64" s="281">
        <f>DP59*'8-Matrices'!$R$8</f>
        <v>0</v>
      </c>
      <c r="DQ64" s="282">
        <f>DQ59*'8-Matrices'!$S$8</f>
        <v>0</v>
      </c>
      <c r="DR64" s="283"/>
      <c r="DT64" s="280">
        <f>DT59*'8-Matrices'!$J$8</f>
        <v>0</v>
      </c>
      <c r="DU64" s="281">
        <f>DU59*'8-Matrices'!$K$8</f>
        <v>94293</v>
      </c>
      <c r="DV64" s="281">
        <f>DV59*'8-Matrices'!$L$8</f>
        <v>0</v>
      </c>
      <c r="DW64" s="281">
        <f>DW59*'8-Matrices'!$M$8</f>
        <v>542360</v>
      </c>
      <c r="DX64" s="281">
        <f>DX59*'8-Matrices'!$N$8</f>
        <v>714345</v>
      </c>
      <c r="DY64" s="281">
        <f>DY59*'8-Matrices'!$O$8</f>
        <v>0</v>
      </c>
      <c r="DZ64" s="281">
        <f>DZ59*'8-Matrices'!$P$8</f>
        <v>0</v>
      </c>
      <c r="EA64" s="281">
        <f>EA59*'8-Matrices'!$Q$8</f>
        <v>0</v>
      </c>
      <c r="EB64" s="281">
        <f>EB59*'8-Matrices'!$R$8</f>
        <v>0</v>
      </c>
      <c r="EC64" s="282">
        <f>EC59*'8-Matrices'!$S$8</f>
        <v>0</v>
      </c>
      <c r="ED64" s="283"/>
    </row>
    <row r="65" spans="1:134" ht="15.75" thickBot="1" x14ac:dyDescent="0.3">
      <c r="A65" s="1472"/>
      <c r="B65" s="293" t="s">
        <v>86</v>
      </c>
      <c r="C65" s="294" t="s">
        <v>140</v>
      </c>
      <c r="D65" s="277">
        <f>D60*'8-Matrices'!$J$9</f>
        <v>0</v>
      </c>
      <c r="E65" s="277">
        <f>E60*'8-Matrices'!$K$9</f>
        <v>138186</v>
      </c>
      <c r="F65" s="277">
        <f>F60*'8-Matrices'!$L$9</f>
        <v>0</v>
      </c>
      <c r="G65" s="277">
        <f>G60*'8-Matrices'!$M$9</f>
        <v>1161660</v>
      </c>
      <c r="H65" s="277">
        <f>H60*'8-Matrices'!$N$9</f>
        <v>628128</v>
      </c>
      <c r="I65" s="277">
        <f>I60*'8-Matrices'!$O$9</f>
        <v>0</v>
      </c>
      <c r="J65" s="277">
        <f>J60*'8-Matrices'!$P$9</f>
        <v>0</v>
      </c>
      <c r="K65" s="277">
        <f>K60*'8-Matrices'!$Q$9</f>
        <v>0</v>
      </c>
      <c r="L65" s="277">
        <f>L60*'8-Matrices'!$R$9</f>
        <v>0</v>
      </c>
      <c r="M65" s="278">
        <f>M60*'8-Matrices'!$S$9</f>
        <v>0</v>
      </c>
      <c r="N65" s="283" t="s">
        <v>298</v>
      </c>
      <c r="O65" s="277"/>
      <c r="P65" s="279">
        <f>P60*'8-Matrices'!$J$9</f>
        <v>0</v>
      </c>
      <c r="Q65" s="277">
        <f>Q60*'8-Matrices'!$K$9</f>
        <v>92124</v>
      </c>
      <c r="R65" s="277">
        <f>R60*'8-Matrices'!$L$9</f>
        <v>0</v>
      </c>
      <c r="S65" s="277">
        <f>S60*'8-Matrices'!$M$9</f>
        <v>641970</v>
      </c>
      <c r="T65" s="277">
        <f>T60*'8-Matrices'!$N$9</f>
        <v>418752</v>
      </c>
      <c r="U65" s="277">
        <f>U60*'8-Matrices'!$O$9</f>
        <v>0</v>
      </c>
      <c r="V65" s="277">
        <f>V60*'8-Matrices'!$P$9</f>
        <v>0</v>
      </c>
      <c r="W65" s="277">
        <f>W60*'8-Matrices'!$Q$9</f>
        <v>0</v>
      </c>
      <c r="X65" s="277">
        <f>X60*'8-Matrices'!$R$9</f>
        <v>0</v>
      </c>
      <c r="Y65" s="278">
        <f>Y60*'8-Matrices'!$S$9</f>
        <v>0</v>
      </c>
      <c r="Z65" s="283" t="s">
        <v>298</v>
      </c>
      <c r="AA65" s="277"/>
      <c r="AB65" s="279">
        <f>AB60*'8-Matrices'!$J$9</f>
        <v>10469</v>
      </c>
      <c r="AC65" s="277">
        <f>AC60*'8-Matrices'!$K$9</f>
        <v>92124</v>
      </c>
      <c r="AD65" s="277">
        <f>AD60*'8-Matrices'!$L$9</f>
        <v>0</v>
      </c>
      <c r="AE65" s="277">
        <f>AE60*'8-Matrices'!$M$9</f>
        <v>580830</v>
      </c>
      <c r="AF65" s="277">
        <f>AF60*'8-Matrices'!$N$9</f>
        <v>628128</v>
      </c>
      <c r="AG65" s="277">
        <f>AG60*'8-Matrices'!$O$9</f>
        <v>0</v>
      </c>
      <c r="AH65" s="277">
        <f>AH60*'8-Matrices'!$P$9</f>
        <v>0</v>
      </c>
      <c r="AI65" s="277">
        <f>AI60*'8-Matrices'!$Q$9</f>
        <v>0</v>
      </c>
      <c r="AJ65" s="277">
        <f>AJ60*'8-Matrices'!$R$9</f>
        <v>0</v>
      </c>
      <c r="AK65" s="278">
        <f>AK60*'8-Matrices'!$S$9</f>
        <v>0</v>
      </c>
      <c r="AL65" s="283" t="s">
        <v>298</v>
      </c>
      <c r="AM65" s="277"/>
      <c r="AN65" s="279">
        <f>AN60*'8-Matrices'!$J$9</f>
        <v>0</v>
      </c>
      <c r="AO65" s="277">
        <f>AO60*'8-Matrices'!$K$9</f>
        <v>0</v>
      </c>
      <c r="AP65" s="277">
        <f>AP60*'8-Matrices'!$L$9</f>
        <v>0</v>
      </c>
      <c r="AQ65" s="277">
        <f>AQ60*'8-Matrices'!$M$9</f>
        <v>1559070</v>
      </c>
      <c r="AR65" s="277">
        <f>AR60*'8-Matrices'!$N$9</f>
        <v>558336</v>
      </c>
      <c r="AS65" s="277">
        <f>AS60*'8-Matrices'!$O$9</f>
        <v>0</v>
      </c>
      <c r="AT65" s="277">
        <f>AT60*'8-Matrices'!$P$9</f>
        <v>0</v>
      </c>
      <c r="AU65" s="277">
        <f>AU60*'8-Matrices'!$Q$9</f>
        <v>0</v>
      </c>
      <c r="AV65" s="277">
        <f>AV60*'8-Matrices'!$R$9</f>
        <v>0</v>
      </c>
      <c r="AW65" s="278">
        <f>AW60*'8-Matrices'!$S$9</f>
        <v>0</v>
      </c>
      <c r="AX65" s="283" t="s">
        <v>298</v>
      </c>
      <c r="AY65" s="277"/>
      <c r="AZ65" s="279">
        <f>AZ60*'8-Matrices'!$J$9</f>
        <v>0</v>
      </c>
      <c r="BA65" s="277">
        <f>BA60*'8-Matrices'!$K$9</f>
        <v>0</v>
      </c>
      <c r="BB65" s="277">
        <f>BB60*'8-Matrices'!$L$9</f>
        <v>0</v>
      </c>
      <c r="BC65" s="277">
        <f>BC60*'8-Matrices'!$M$9</f>
        <v>1069950</v>
      </c>
      <c r="BD65" s="277">
        <f>BD60*'8-Matrices'!$N$9</f>
        <v>628128</v>
      </c>
      <c r="BE65" s="277">
        <f>BE60*'8-Matrices'!$O$9</f>
        <v>0</v>
      </c>
      <c r="BF65" s="277">
        <f>BF60*'8-Matrices'!$P$9</f>
        <v>0</v>
      </c>
      <c r="BG65" s="277">
        <f>BG60*'8-Matrices'!$Q$9</f>
        <v>0</v>
      </c>
      <c r="BH65" s="277">
        <f>BH60*'8-Matrices'!$R$9</f>
        <v>0</v>
      </c>
      <c r="BI65" s="278">
        <f>BI60*'8-Matrices'!$S$9</f>
        <v>0</v>
      </c>
      <c r="BJ65" s="283" t="s">
        <v>298</v>
      </c>
      <c r="BK65" s="277"/>
      <c r="BL65" s="280">
        <f>BL60*'8-Matrices'!$J$9</f>
        <v>0</v>
      </c>
      <c r="BM65" s="281">
        <f>BM60*'8-Matrices'!$K$9</f>
        <v>46062</v>
      </c>
      <c r="BN65" s="281">
        <f>BN60*'8-Matrices'!$L$9</f>
        <v>0</v>
      </c>
      <c r="BO65" s="281">
        <f>BO60*'8-Matrices'!$M$9</f>
        <v>641970</v>
      </c>
      <c r="BP65" s="281">
        <f>BP60*'8-Matrices'!$N$9</f>
        <v>907296</v>
      </c>
      <c r="BQ65" s="281">
        <f>BQ60*'8-Matrices'!$O$9</f>
        <v>0</v>
      </c>
      <c r="BR65" s="281">
        <f>BR60*'8-Matrices'!$P$9</f>
        <v>0</v>
      </c>
      <c r="BS65" s="281">
        <f>BS60*'8-Matrices'!$Q$9</f>
        <v>0</v>
      </c>
      <c r="BT65" s="281">
        <f>BT60*'8-Matrices'!$R$9</f>
        <v>0</v>
      </c>
      <c r="BU65" s="282">
        <f>BU60*'8-Matrices'!$S$9</f>
        <v>0</v>
      </c>
      <c r="BV65" s="283" t="s">
        <v>298</v>
      </c>
      <c r="BX65" s="280">
        <f>BX60*'8-Matrices'!$J$9</f>
        <v>0</v>
      </c>
      <c r="BY65" s="281">
        <f>BY60*'8-Matrices'!$K$9</f>
        <v>0</v>
      </c>
      <c r="BZ65" s="281">
        <f>BZ60*'8-Matrices'!$L$9</f>
        <v>0</v>
      </c>
      <c r="CA65" s="281">
        <f>CA60*'8-Matrices'!$M$9</f>
        <v>1100520</v>
      </c>
      <c r="CB65" s="281">
        <f>CB60*'8-Matrices'!$N$9</f>
        <v>418752</v>
      </c>
      <c r="CC65" s="281">
        <f>CC60*'8-Matrices'!$O$9</f>
        <v>0</v>
      </c>
      <c r="CD65" s="281">
        <f>CD60*'8-Matrices'!$P$9</f>
        <v>0</v>
      </c>
      <c r="CE65" s="281">
        <f>CE60*'8-Matrices'!$Q$9</f>
        <v>0</v>
      </c>
      <c r="CF65" s="281">
        <f>CF60*'8-Matrices'!$R$9</f>
        <v>0</v>
      </c>
      <c r="CG65" s="282">
        <f>CG60*'8-Matrices'!$S$9</f>
        <v>0</v>
      </c>
      <c r="CH65" s="283" t="s">
        <v>298</v>
      </c>
      <c r="CJ65" s="280">
        <f>CJ60*'8-Matrices'!$J$9</f>
        <v>0</v>
      </c>
      <c r="CK65" s="281">
        <f>CK60*'8-Matrices'!$K$9</f>
        <v>0</v>
      </c>
      <c r="CL65" s="281">
        <f>CL60*'8-Matrices'!$L$9</f>
        <v>0</v>
      </c>
      <c r="CM65" s="281">
        <f>CM60*'8-Matrices'!$M$9</f>
        <v>855960</v>
      </c>
      <c r="CN65" s="281">
        <f>CN60*'8-Matrices'!$N$9</f>
        <v>767712</v>
      </c>
      <c r="CO65" s="281">
        <f>CO60*'8-Matrices'!$O$9</f>
        <v>0</v>
      </c>
      <c r="CP65" s="281">
        <f>CP60*'8-Matrices'!$P$9</f>
        <v>0</v>
      </c>
      <c r="CQ65" s="281">
        <f>CQ60*'8-Matrices'!$Q$9</f>
        <v>0</v>
      </c>
      <c r="CR65" s="281">
        <f>CR60*'8-Matrices'!$R$9</f>
        <v>0</v>
      </c>
      <c r="CS65" s="282">
        <f>CS60*'8-Matrices'!$S$9</f>
        <v>0</v>
      </c>
      <c r="CT65" s="283" t="s">
        <v>298</v>
      </c>
      <c r="CV65" s="280">
        <f>CV60*'8-Matrices'!$J$9</f>
        <v>0</v>
      </c>
      <c r="CW65" s="281">
        <f>CW60*'8-Matrices'!$K$9</f>
        <v>0</v>
      </c>
      <c r="CX65" s="281">
        <f>CX60*'8-Matrices'!$L$9</f>
        <v>0</v>
      </c>
      <c r="CY65" s="281">
        <f>CY60*'8-Matrices'!$M$9</f>
        <v>733680</v>
      </c>
      <c r="CZ65" s="281">
        <f>CZ60*'8-Matrices'!$N$9</f>
        <v>488544</v>
      </c>
      <c r="DA65" s="281">
        <f>DA60*'8-Matrices'!$O$9</f>
        <v>0</v>
      </c>
      <c r="DB65" s="281">
        <f>DB60*'8-Matrices'!$P$9</f>
        <v>0</v>
      </c>
      <c r="DC65" s="281">
        <f>DC60*'8-Matrices'!$Q$9</f>
        <v>0</v>
      </c>
      <c r="DD65" s="281">
        <f>DD60*'8-Matrices'!$R$9</f>
        <v>0</v>
      </c>
      <c r="DE65" s="282">
        <f>DE60*'8-Matrices'!$S$9</f>
        <v>0</v>
      </c>
      <c r="DF65" s="283" t="s">
        <v>298</v>
      </c>
      <c r="DH65" s="280">
        <f>DH60*'8-Matrices'!$J$9</f>
        <v>0</v>
      </c>
      <c r="DI65" s="281">
        <f>DI60*'8-Matrices'!$K$9</f>
        <v>0</v>
      </c>
      <c r="DJ65" s="281">
        <f>DJ60*'8-Matrices'!$L$9</f>
        <v>0</v>
      </c>
      <c r="DK65" s="281">
        <f>DK60*'8-Matrices'!$M$9</f>
        <v>672540</v>
      </c>
      <c r="DL65" s="281">
        <f>DL60*'8-Matrices'!$N$9</f>
        <v>697920</v>
      </c>
      <c r="DM65" s="281">
        <f>DM60*'8-Matrices'!$O$9</f>
        <v>0</v>
      </c>
      <c r="DN65" s="281">
        <f>DN60*'8-Matrices'!$P$9</f>
        <v>0</v>
      </c>
      <c r="DO65" s="281">
        <f>DO60*'8-Matrices'!$Q$9</f>
        <v>0</v>
      </c>
      <c r="DP65" s="281">
        <f>DP60*'8-Matrices'!$R$9</f>
        <v>0</v>
      </c>
      <c r="DQ65" s="282">
        <f>DQ60*'8-Matrices'!$S$9</f>
        <v>0</v>
      </c>
      <c r="DR65" s="283" t="s">
        <v>298</v>
      </c>
      <c r="DT65" s="280">
        <f>DT60*'8-Matrices'!$J$9</f>
        <v>0</v>
      </c>
      <c r="DU65" s="281">
        <f>DU60*'8-Matrices'!$K$9</f>
        <v>0</v>
      </c>
      <c r="DV65" s="281">
        <f>DV60*'8-Matrices'!$L$9</f>
        <v>0</v>
      </c>
      <c r="DW65" s="281">
        <f>DW60*'8-Matrices'!$M$9</f>
        <v>947670</v>
      </c>
      <c r="DX65" s="281">
        <f>DX60*'8-Matrices'!$N$9</f>
        <v>139584</v>
      </c>
      <c r="DY65" s="281">
        <f>DY60*'8-Matrices'!$O$9</f>
        <v>0</v>
      </c>
      <c r="DZ65" s="281">
        <f>DZ60*'8-Matrices'!$P$9</f>
        <v>0</v>
      </c>
      <c r="EA65" s="281">
        <f>EA60*'8-Matrices'!$Q$9</f>
        <v>0</v>
      </c>
      <c r="EB65" s="281">
        <f>EB60*'8-Matrices'!$R$9</f>
        <v>0</v>
      </c>
      <c r="EC65" s="282">
        <f>EC60*'8-Matrices'!$S$9</f>
        <v>0</v>
      </c>
      <c r="ED65" s="283" t="s">
        <v>298</v>
      </c>
    </row>
    <row r="66" spans="1:134" ht="30.75" thickBot="1" x14ac:dyDescent="0.3">
      <c r="A66" s="315" t="s">
        <v>212</v>
      </c>
      <c r="B66" s="293" t="s">
        <v>86</v>
      </c>
      <c r="C66" s="316"/>
      <c r="D66" s="300">
        <f t="shared" ref="D66:M66" si="121">SUM(D63:D65)</f>
        <v>0</v>
      </c>
      <c r="E66" s="297">
        <f t="shared" si="121"/>
        <v>252694</v>
      </c>
      <c r="F66" s="297">
        <f t="shared" si="121"/>
        <v>0</v>
      </c>
      <c r="G66" s="297">
        <f t="shared" si="121"/>
        <v>2383580</v>
      </c>
      <c r="H66" s="297">
        <f t="shared" si="121"/>
        <v>2405981</v>
      </c>
      <c r="I66" s="297">
        <f t="shared" si="121"/>
        <v>0</v>
      </c>
      <c r="J66" s="297">
        <f t="shared" si="121"/>
        <v>0</v>
      </c>
      <c r="K66" s="297">
        <f t="shared" si="121"/>
        <v>0</v>
      </c>
      <c r="L66" s="297">
        <f t="shared" si="121"/>
        <v>0</v>
      </c>
      <c r="M66" s="298">
        <f t="shared" si="121"/>
        <v>0</v>
      </c>
      <c r="N66" s="304">
        <f>SUM(D66:M66)</f>
        <v>5042255</v>
      </c>
      <c r="O66" s="299"/>
      <c r="P66" s="300">
        <f t="shared" ref="P66:Y66" si="122">SUM(P63:P65)</f>
        <v>0</v>
      </c>
      <c r="Q66" s="297">
        <f t="shared" si="122"/>
        <v>238063</v>
      </c>
      <c r="R66" s="297">
        <f t="shared" si="122"/>
        <v>0</v>
      </c>
      <c r="S66" s="297">
        <f t="shared" si="122"/>
        <v>1473605</v>
      </c>
      <c r="T66" s="297">
        <f t="shared" si="122"/>
        <v>2170720</v>
      </c>
      <c r="U66" s="297">
        <f t="shared" si="122"/>
        <v>0</v>
      </c>
      <c r="V66" s="297">
        <f t="shared" si="122"/>
        <v>0</v>
      </c>
      <c r="W66" s="297">
        <f t="shared" si="122"/>
        <v>0</v>
      </c>
      <c r="X66" s="297">
        <f t="shared" si="122"/>
        <v>0</v>
      </c>
      <c r="Y66" s="298">
        <f t="shared" si="122"/>
        <v>0</v>
      </c>
      <c r="Z66" s="304">
        <f>SUM(P66:Y66)</f>
        <v>3882388</v>
      </c>
      <c r="AA66" s="299"/>
      <c r="AB66" s="300">
        <f t="shared" ref="AB66:AK66" si="123">SUM(AB63:AB65)</f>
        <v>10469</v>
      </c>
      <c r="AC66" s="297">
        <f t="shared" si="123"/>
        <v>197720</v>
      </c>
      <c r="AD66" s="297">
        <f t="shared" si="123"/>
        <v>0</v>
      </c>
      <c r="AE66" s="297">
        <f t="shared" si="123"/>
        <v>1451070</v>
      </c>
      <c r="AF66" s="297">
        <f t="shared" si="123"/>
        <v>2431473</v>
      </c>
      <c r="AG66" s="297">
        <f t="shared" si="123"/>
        <v>0</v>
      </c>
      <c r="AH66" s="297">
        <f t="shared" si="123"/>
        <v>0</v>
      </c>
      <c r="AI66" s="297">
        <f t="shared" si="123"/>
        <v>0</v>
      </c>
      <c r="AJ66" s="297">
        <f t="shared" si="123"/>
        <v>0</v>
      </c>
      <c r="AK66" s="298">
        <f t="shared" si="123"/>
        <v>0</v>
      </c>
      <c r="AL66" s="304">
        <f>SUM(AB66:AK66)</f>
        <v>4090732</v>
      </c>
      <c r="AM66" s="299"/>
      <c r="AN66" s="300">
        <f t="shared" ref="AN66:AW66" si="124">SUM(AN63:AN65)</f>
        <v>0</v>
      </c>
      <c r="AO66" s="297">
        <f t="shared" si="124"/>
        <v>88685</v>
      </c>
      <c r="AP66" s="297">
        <f t="shared" si="124"/>
        <v>0</v>
      </c>
      <c r="AQ66" s="297">
        <f t="shared" si="124"/>
        <v>2418145</v>
      </c>
      <c r="AR66" s="297">
        <f t="shared" si="124"/>
        <v>2413058</v>
      </c>
      <c r="AS66" s="297">
        <f t="shared" si="124"/>
        <v>0</v>
      </c>
      <c r="AT66" s="297">
        <f t="shared" si="124"/>
        <v>0</v>
      </c>
      <c r="AU66" s="297">
        <f t="shared" si="124"/>
        <v>0</v>
      </c>
      <c r="AV66" s="297">
        <f t="shared" si="124"/>
        <v>0</v>
      </c>
      <c r="AW66" s="298">
        <f t="shared" si="124"/>
        <v>0</v>
      </c>
      <c r="AX66" s="304">
        <f>SUM(AN66:AW66)</f>
        <v>4919888</v>
      </c>
      <c r="AY66" s="299"/>
      <c r="AZ66" s="300">
        <f t="shared" ref="AZ66:BI66" si="125">SUM(AZ63:AZ65)</f>
        <v>0</v>
      </c>
      <c r="BA66" s="297">
        <f t="shared" si="125"/>
        <v>36300</v>
      </c>
      <c r="BB66" s="297">
        <f t="shared" si="125"/>
        <v>0</v>
      </c>
      <c r="BC66" s="297">
        <f t="shared" si="125"/>
        <v>2089500</v>
      </c>
      <c r="BD66" s="297">
        <f t="shared" si="125"/>
        <v>2864227</v>
      </c>
      <c r="BE66" s="297">
        <f t="shared" si="125"/>
        <v>0</v>
      </c>
      <c r="BF66" s="297">
        <f t="shared" si="125"/>
        <v>0</v>
      </c>
      <c r="BG66" s="297">
        <f t="shared" si="125"/>
        <v>0</v>
      </c>
      <c r="BH66" s="297">
        <f t="shared" si="125"/>
        <v>0</v>
      </c>
      <c r="BI66" s="298">
        <f t="shared" si="125"/>
        <v>0</v>
      </c>
      <c r="BJ66" s="304">
        <f>SUM(AZ66:BI66)</f>
        <v>4990027</v>
      </c>
      <c r="BK66" s="299"/>
      <c r="BL66" s="301">
        <f t="shared" ref="BL66:BU66" si="126">SUM(BL63:BL65)</f>
        <v>0</v>
      </c>
      <c r="BM66" s="302">
        <f t="shared" si="126"/>
        <v>172699</v>
      </c>
      <c r="BN66" s="302">
        <f t="shared" si="126"/>
        <v>0</v>
      </c>
      <c r="BO66" s="302">
        <f t="shared" si="126"/>
        <v>1449630</v>
      </c>
      <c r="BP66" s="302">
        <f t="shared" si="126"/>
        <v>2685149</v>
      </c>
      <c r="BQ66" s="302">
        <f t="shared" si="126"/>
        <v>0</v>
      </c>
      <c r="BR66" s="302">
        <f t="shared" si="126"/>
        <v>0</v>
      </c>
      <c r="BS66" s="302">
        <f t="shared" si="126"/>
        <v>0</v>
      </c>
      <c r="BT66" s="302">
        <f t="shared" si="126"/>
        <v>0</v>
      </c>
      <c r="BU66" s="303">
        <f t="shared" si="126"/>
        <v>0</v>
      </c>
      <c r="BV66" s="304">
        <f>SUM(BL66:BU66)</f>
        <v>4307478</v>
      </c>
      <c r="BX66" s="301">
        <f t="shared" ref="BX66:CG66" si="127">SUM(BX63:BX65)</f>
        <v>0</v>
      </c>
      <c r="BY66" s="302">
        <f t="shared" si="127"/>
        <v>144374</v>
      </c>
      <c r="BZ66" s="302">
        <f t="shared" si="127"/>
        <v>0</v>
      </c>
      <c r="CA66" s="302">
        <f t="shared" si="127"/>
        <v>2280545</v>
      </c>
      <c r="CB66" s="302">
        <f t="shared" si="127"/>
        <v>2633113</v>
      </c>
      <c r="CC66" s="302">
        <f t="shared" si="127"/>
        <v>0</v>
      </c>
      <c r="CD66" s="302">
        <f t="shared" si="127"/>
        <v>0</v>
      </c>
      <c r="CE66" s="302">
        <f t="shared" si="127"/>
        <v>0</v>
      </c>
      <c r="CF66" s="302">
        <f t="shared" si="127"/>
        <v>0</v>
      </c>
      <c r="CG66" s="303">
        <f t="shared" si="127"/>
        <v>0</v>
      </c>
      <c r="CH66" s="304">
        <f>SUM(BX66:CG66)</f>
        <v>5058032</v>
      </c>
      <c r="CJ66" s="301">
        <f t="shared" ref="CJ66:CS66" si="128">SUM(CJ63:CJ65)</f>
        <v>0</v>
      </c>
      <c r="CK66" s="302">
        <f t="shared" si="128"/>
        <v>344437</v>
      </c>
      <c r="CL66" s="302">
        <f t="shared" si="128"/>
        <v>0</v>
      </c>
      <c r="CM66" s="302">
        <f t="shared" si="128"/>
        <v>1787135</v>
      </c>
      <c r="CN66" s="302">
        <f t="shared" si="128"/>
        <v>3736926</v>
      </c>
      <c r="CO66" s="302">
        <f t="shared" si="128"/>
        <v>0</v>
      </c>
      <c r="CP66" s="302">
        <f t="shared" si="128"/>
        <v>0</v>
      </c>
      <c r="CQ66" s="302">
        <f t="shared" si="128"/>
        <v>0</v>
      </c>
      <c r="CR66" s="302">
        <f t="shared" si="128"/>
        <v>0</v>
      </c>
      <c r="CS66" s="303">
        <f t="shared" si="128"/>
        <v>0</v>
      </c>
      <c r="CT66" s="304">
        <f>SUM(CJ66:CS66)</f>
        <v>5868498</v>
      </c>
      <c r="CV66" s="301">
        <f t="shared" ref="CV66:DE66" si="129">SUM(CV63:CV65)</f>
        <v>0</v>
      </c>
      <c r="CW66" s="302">
        <f t="shared" si="129"/>
        <v>237928</v>
      </c>
      <c r="CX66" s="302">
        <f t="shared" si="129"/>
        <v>0</v>
      </c>
      <c r="CY66" s="302">
        <f t="shared" si="129"/>
        <v>1542810</v>
      </c>
      <c r="CZ66" s="302">
        <f t="shared" si="129"/>
        <v>3351643</v>
      </c>
      <c r="DA66" s="302">
        <f t="shared" si="129"/>
        <v>0</v>
      </c>
      <c r="DB66" s="302">
        <f t="shared" si="129"/>
        <v>0</v>
      </c>
      <c r="DC66" s="302">
        <f t="shared" si="129"/>
        <v>0</v>
      </c>
      <c r="DD66" s="302">
        <f t="shared" si="129"/>
        <v>0</v>
      </c>
      <c r="DE66" s="303">
        <f t="shared" si="129"/>
        <v>0</v>
      </c>
      <c r="DF66" s="304">
        <f>SUM(CV66:DE66)</f>
        <v>5132381</v>
      </c>
      <c r="DH66" s="301">
        <f t="shared" ref="DH66:DQ66" si="130">SUM(DH63:DH65)</f>
        <v>0</v>
      </c>
      <c r="DI66" s="302">
        <f t="shared" si="130"/>
        <v>416124</v>
      </c>
      <c r="DJ66" s="302">
        <f t="shared" si="130"/>
        <v>0</v>
      </c>
      <c r="DK66" s="302">
        <f t="shared" si="130"/>
        <v>1491365</v>
      </c>
      <c r="DL66" s="302">
        <f t="shared" si="130"/>
        <v>2758150</v>
      </c>
      <c r="DM66" s="302">
        <f t="shared" si="130"/>
        <v>0</v>
      </c>
      <c r="DN66" s="302">
        <f t="shared" si="130"/>
        <v>0</v>
      </c>
      <c r="DO66" s="302">
        <f t="shared" si="130"/>
        <v>0</v>
      </c>
      <c r="DP66" s="302">
        <f t="shared" si="130"/>
        <v>0</v>
      </c>
      <c r="DQ66" s="303">
        <f t="shared" si="130"/>
        <v>0</v>
      </c>
      <c r="DR66" s="304">
        <f>SUM(DH66:DQ66)</f>
        <v>4665639</v>
      </c>
      <c r="DT66" s="301">
        <f t="shared" ref="DT66:EC66" si="131">SUM(DT63:DT65)</f>
        <v>4950</v>
      </c>
      <c r="DU66" s="302">
        <f t="shared" si="131"/>
        <v>442773</v>
      </c>
      <c r="DV66" s="302">
        <f t="shared" si="131"/>
        <v>0</v>
      </c>
      <c r="DW66" s="302">
        <f t="shared" si="131"/>
        <v>2053775</v>
      </c>
      <c r="DX66" s="302">
        <f t="shared" si="131"/>
        <v>3262929</v>
      </c>
      <c r="DY66" s="302">
        <f t="shared" si="131"/>
        <v>0</v>
      </c>
      <c r="DZ66" s="302">
        <f t="shared" si="131"/>
        <v>0</v>
      </c>
      <c r="EA66" s="302">
        <f t="shared" si="131"/>
        <v>0</v>
      </c>
      <c r="EB66" s="302">
        <f t="shared" si="131"/>
        <v>0</v>
      </c>
      <c r="EC66" s="303">
        <f t="shared" si="131"/>
        <v>0</v>
      </c>
      <c r="ED66" s="304">
        <f>SUM(DT66:EC66)</f>
        <v>5764427</v>
      </c>
    </row>
    <row r="67" spans="1:134" ht="51.75" customHeight="1" thickBot="1" x14ac:dyDescent="0.3">
      <c r="A67" s="305"/>
      <c r="B67" s="306"/>
      <c r="C67" s="307"/>
      <c r="D67" s="308"/>
      <c r="E67" s="309"/>
      <c r="F67" s="309"/>
      <c r="G67" s="309"/>
      <c r="H67" s="309"/>
      <c r="I67" s="309"/>
      <c r="J67" s="309"/>
      <c r="K67" s="309"/>
      <c r="L67" s="309"/>
      <c r="M67" s="310"/>
      <c r="N67" s="314"/>
      <c r="O67" s="309"/>
      <c r="P67" s="308"/>
      <c r="Q67" s="309"/>
      <c r="R67" s="309"/>
      <c r="S67" s="309"/>
      <c r="T67" s="309"/>
      <c r="U67" s="309"/>
      <c r="V67" s="309"/>
      <c r="W67" s="309"/>
      <c r="X67" s="309"/>
      <c r="Y67" s="310"/>
      <c r="Z67" s="314"/>
      <c r="AA67" s="309"/>
      <c r="AB67" s="308"/>
      <c r="AC67" s="309"/>
      <c r="AD67" s="309"/>
      <c r="AE67" s="309"/>
      <c r="AF67" s="309"/>
      <c r="AG67" s="309"/>
      <c r="AH67" s="309"/>
      <c r="AI67" s="309"/>
      <c r="AJ67" s="309"/>
      <c r="AK67" s="310"/>
      <c r="AL67" s="314"/>
      <c r="AM67" s="309"/>
      <c r="AN67" s="308"/>
      <c r="AO67" s="309"/>
      <c r="AP67" s="309"/>
      <c r="AQ67" s="309"/>
      <c r="AR67" s="309"/>
      <c r="AS67" s="309"/>
      <c r="AT67" s="309"/>
      <c r="AU67" s="309"/>
      <c r="AV67" s="309"/>
      <c r="AW67" s="310"/>
      <c r="AX67" s="314"/>
      <c r="AY67" s="309"/>
      <c r="AZ67" s="308"/>
      <c r="BA67" s="309"/>
      <c r="BB67" s="309"/>
      <c r="BC67" s="309"/>
      <c r="BD67" s="309"/>
      <c r="BE67" s="309"/>
      <c r="BF67" s="309"/>
      <c r="BG67" s="309"/>
      <c r="BH67" s="309"/>
      <c r="BI67" s="310"/>
      <c r="BJ67" s="314"/>
      <c r="BK67" s="309"/>
      <c r="BL67" s="311"/>
      <c r="BM67" s="312"/>
      <c r="BN67" s="312"/>
      <c r="BO67" s="312"/>
      <c r="BP67" s="312"/>
      <c r="BQ67" s="312"/>
      <c r="BR67" s="312"/>
      <c r="BS67" s="312"/>
      <c r="BT67" s="312"/>
      <c r="BU67" s="313"/>
      <c r="BV67" s="314"/>
      <c r="BX67" s="311"/>
      <c r="BY67" s="312"/>
      <c r="BZ67" s="312"/>
      <c r="CA67" s="312"/>
      <c r="CB67" s="312"/>
      <c r="CC67" s="312"/>
      <c r="CD67" s="312"/>
      <c r="CE67" s="312"/>
      <c r="CF67" s="312"/>
      <c r="CG67" s="313"/>
      <c r="CH67" s="314"/>
      <c r="CJ67" s="311"/>
      <c r="CK67" s="312"/>
      <c r="CL67" s="312"/>
      <c r="CM67" s="312"/>
      <c r="CN67" s="312"/>
      <c r="CO67" s="312"/>
      <c r="CP67" s="312"/>
      <c r="CQ67" s="312"/>
      <c r="CR67" s="312"/>
      <c r="CS67" s="313"/>
      <c r="CT67" s="314"/>
      <c r="CV67" s="311"/>
      <c r="CW67" s="312"/>
      <c r="CX67" s="312"/>
      <c r="CY67" s="312"/>
      <c r="CZ67" s="312"/>
      <c r="DA67" s="312"/>
      <c r="DB67" s="312"/>
      <c r="DC67" s="312"/>
      <c r="DD67" s="312"/>
      <c r="DE67" s="313"/>
      <c r="DF67" s="314"/>
      <c r="DH67" s="311"/>
      <c r="DI67" s="312"/>
      <c r="DJ67" s="312"/>
      <c r="DK67" s="312"/>
      <c r="DL67" s="312"/>
      <c r="DM67" s="312"/>
      <c r="DN67" s="312"/>
      <c r="DO67" s="312"/>
      <c r="DP67" s="312"/>
      <c r="DQ67" s="313"/>
      <c r="DR67" s="314"/>
      <c r="DT67" s="311"/>
      <c r="DU67" s="312"/>
      <c r="DV67" s="312"/>
      <c r="DW67" s="312"/>
      <c r="DX67" s="312"/>
      <c r="DY67" s="312"/>
      <c r="DZ67" s="312"/>
      <c r="EA67" s="312"/>
      <c r="EB67" s="312"/>
      <c r="EC67" s="313"/>
      <c r="ED67" s="314"/>
    </row>
    <row r="68" spans="1:134" ht="15" customHeight="1" x14ac:dyDescent="0.25">
      <c r="A68" s="1470" t="s">
        <v>210</v>
      </c>
      <c r="B68" s="285" t="s">
        <v>87</v>
      </c>
      <c r="C68" s="268" t="s">
        <v>138</v>
      </c>
      <c r="D68" s="271">
        <f>'7b-TtlAwrds_RawData'!D25</f>
        <v>0</v>
      </c>
      <c r="E68" s="269">
        <f>'7b-TtlAwrds_RawData'!E25</f>
        <v>9</v>
      </c>
      <c r="F68" s="269">
        <f>'7b-TtlAwrds_RawData'!F25</f>
        <v>0</v>
      </c>
      <c r="G68" s="269">
        <f>'7b-TtlAwrds_RawData'!G25</f>
        <v>56</v>
      </c>
      <c r="H68" s="269">
        <f>'7b-TtlAwrds_RawData'!H25</f>
        <v>153</v>
      </c>
      <c r="I68" s="269">
        <f>'7b-TtlAwrds_RawData'!I25</f>
        <v>131</v>
      </c>
      <c r="J68" s="269">
        <f>'7b-TtlAwrds_RawData'!J25</f>
        <v>0</v>
      </c>
      <c r="K68" s="269">
        <f>'7b-TtlAwrds_RawData'!K25</f>
        <v>0</v>
      </c>
      <c r="L68" s="269">
        <f>'7b-TtlAwrds_RawData'!L25</f>
        <v>21</v>
      </c>
      <c r="M68" s="270">
        <f>'7b-TtlAwrds_RawData'!M25</f>
        <v>0</v>
      </c>
      <c r="N68" s="275"/>
      <c r="O68" s="269"/>
      <c r="P68" s="271">
        <f>'7b-TtlAwrds_RawData'!P25</f>
        <v>0</v>
      </c>
      <c r="Q68" s="269">
        <f>'7b-TtlAwrds_RawData'!Q25</f>
        <v>17</v>
      </c>
      <c r="R68" s="269">
        <f>'7b-TtlAwrds_RawData'!R25</f>
        <v>0</v>
      </c>
      <c r="S68" s="269">
        <f>'7b-TtlAwrds_RawData'!S25</f>
        <v>78</v>
      </c>
      <c r="T68" s="269">
        <f>'7b-TtlAwrds_RawData'!T25</f>
        <v>153</v>
      </c>
      <c r="U68" s="269">
        <f>'7b-TtlAwrds_RawData'!U25</f>
        <v>109</v>
      </c>
      <c r="V68" s="269">
        <f>'7b-TtlAwrds_RawData'!V25</f>
        <v>0</v>
      </c>
      <c r="W68" s="269">
        <f>'7b-TtlAwrds_RawData'!W25</f>
        <v>0</v>
      </c>
      <c r="X68" s="269">
        <f>'7b-TtlAwrds_RawData'!X25</f>
        <v>16</v>
      </c>
      <c r="Y68" s="270">
        <f>'7b-TtlAwrds_RawData'!Y25</f>
        <v>0</v>
      </c>
      <c r="Z68" s="275"/>
      <c r="AA68" s="269"/>
      <c r="AB68" s="271">
        <f>'7b-TtlAwrds_RawData'!AB25</f>
        <v>0</v>
      </c>
      <c r="AC68" s="269">
        <f>'7b-TtlAwrds_RawData'!AC25</f>
        <v>11</v>
      </c>
      <c r="AD68" s="269">
        <f>'7b-TtlAwrds_RawData'!AD25</f>
        <v>0</v>
      </c>
      <c r="AE68" s="269">
        <f>'7b-TtlAwrds_RawData'!AE25</f>
        <v>53</v>
      </c>
      <c r="AF68" s="269">
        <f>'7b-TtlAwrds_RawData'!AF25</f>
        <v>180</v>
      </c>
      <c r="AG68" s="269">
        <f>'7b-TtlAwrds_RawData'!AG25</f>
        <v>97</v>
      </c>
      <c r="AH68" s="269">
        <f>'7b-TtlAwrds_RawData'!AH25</f>
        <v>0</v>
      </c>
      <c r="AI68" s="269">
        <f>'7b-TtlAwrds_RawData'!AI25</f>
        <v>0</v>
      </c>
      <c r="AJ68" s="269">
        <f>'7b-TtlAwrds_RawData'!AJ25</f>
        <v>28</v>
      </c>
      <c r="AK68" s="270">
        <f>'7b-TtlAwrds_RawData'!AK25</f>
        <v>0</v>
      </c>
      <c r="AL68" s="275"/>
      <c r="AM68" s="269"/>
      <c r="AN68" s="271">
        <f>'7b-TtlAwrds_RawData'!AN25</f>
        <v>0</v>
      </c>
      <c r="AO68" s="269">
        <f>'7b-TtlAwrds_RawData'!AO25</f>
        <v>10</v>
      </c>
      <c r="AP68" s="269">
        <f>'7b-TtlAwrds_RawData'!AP25</f>
        <v>0</v>
      </c>
      <c r="AQ68" s="269">
        <f>'7b-TtlAwrds_RawData'!AQ25</f>
        <v>47</v>
      </c>
      <c r="AR68" s="269">
        <f>'7b-TtlAwrds_RawData'!AR25</f>
        <v>189</v>
      </c>
      <c r="AS68" s="269">
        <f>'7b-TtlAwrds_RawData'!AS25</f>
        <v>258</v>
      </c>
      <c r="AT68" s="269">
        <f>'7b-TtlAwrds_RawData'!AT25</f>
        <v>0</v>
      </c>
      <c r="AU68" s="269">
        <f>'7b-TtlAwrds_RawData'!AU25</f>
        <v>0</v>
      </c>
      <c r="AV68" s="269">
        <f>'7b-TtlAwrds_RawData'!AV25</f>
        <v>45</v>
      </c>
      <c r="AW68" s="270">
        <f>'7b-TtlAwrds_RawData'!AW25</f>
        <v>0</v>
      </c>
      <c r="AX68" s="275"/>
      <c r="AY68" s="269"/>
      <c r="AZ68" s="271">
        <f>'7b-TtlAwrds_RawData'!AZ25</f>
        <v>0</v>
      </c>
      <c r="BA68" s="269">
        <f>'7b-TtlAwrds_RawData'!BA25</f>
        <v>7</v>
      </c>
      <c r="BB68" s="269">
        <f>'7b-TtlAwrds_RawData'!BB25</f>
        <v>0</v>
      </c>
      <c r="BC68" s="269">
        <f>'7b-TtlAwrds_RawData'!BC25</f>
        <v>60</v>
      </c>
      <c r="BD68" s="269">
        <f>'7b-TtlAwrds_RawData'!BD25</f>
        <v>182</v>
      </c>
      <c r="BE68" s="269">
        <f>'7b-TtlAwrds_RawData'!BE25</f>
        <v>229</v>
      </c>
      <c r="BF68" s="269">
        <f>'7b-TtlAwrds_RawData'!BF25</f>
        <v>0</v>
      </c>
      <c r="BG68" s="269">
        <f>'7b-TtlAwrds_RawData'!BG25</f>
        <v>0</v>
      </c>
      <c r="BH68" s="269">
        <f>'7b-TtlAwrds_RawData'!BH25</f>
        <v>30</v>
      </c>
      <c r="BI68" s="270">
        <f>'7b-TtlAwrds_RawData'!BI25</f>
        <v>0</v>
      </c>
      <c r="BJ68" s="275"/>
      <c r="BK68" s="269"/>
      <c r="BL68" s="272">
        <f>'7b-TtlAwrds_RawData'!BL25</f>
        <v>0</v>
      </c>
      <c r="BM68" s="273">
        <f>'7b-TtlAwrds_RawData'!BM25</f>
        <v>6</v>
      </c>
      <c r="BN68" s="273">
        <f>'7b-TtlAwrds_RawData'!BN25</f>
        <v>0</v>
      </c>
      <c r="BO68" s="273">
        <f>'7b-TtlAwrds_RawData'!BO25</f>
        <v>54</v>
      </c>
      <c r="BP68" s="273">
        <f>'7b-TtlAwrds_RawData'!BP25</f>
        <v>175</v>
      </c>
      <c r="BQ68" s="273">
        <f>'7b-TtlAwrds_RawData'!BQ25</f>
        <v>250</v>
      </c>
      <c r="BR68" s="273">
        <f>'7b-TtlAwrds_RawData'!BR25</f>
        <v>0</v>
      </c>
      <c r="BS68" s="273">
        <f>'7b-TtlAwrds_RawData'!BS25</f>
        <v>0</v>
      </c>
      <c r="BT68" s="273">
        <f>'7b-TtlAwrds_RawData'!BT25</f>
        <v>25</v>
      </c>
      <c r="BU68" s="274">
        <f>'7b-TtlAwrds_RawData'!BU25</f>
        <v>0</v>
      </c>
      <c r="BV68" s="275"/>
      <c r="BX68" s="272">
        <f>'7b-TtlAwrds_RawData'!BX25</f>
        <v>0</v>
      </c>
      <c r="BY68" s="273">
        <f>'7b-TtlAwrds_RawData'!BY25</f>
        <v>9</v>
      </c>
      <c r="BZ68" s="273">
        <f>'7b-TtlAwrds_RawData'!BZ25</f>
        <v>0</v>
      </c>
      <c r="CA68" s="273">
        <f>'7b-TtlAwrds_RawData'!CA25</f>
        <v>52</v>
      </c>
      <c r="CB68" s="273">
        <f>'7b-TtlAwrds_RawData'!CB25</f>
        <v>154</v>
      </c>
      <c r="CC68" s="273">
        <f>'7b-TtlAwrds_RawData'!CC25</f>
        <v>249</v>
      </c>
      <c r="CD68" s="273">
        <f>'7b-TtlAwrds_RawData'!CD25</f>
        <v>0</v>
      </c>
      <c r="CE68" s="273">
        <f>'7b-TtlAwrds_RawData'!CE25</f>
        <v>0</v>
      </c>
      <c r="CF68" s="273">
        <f>'7b-TtlAwrds_RawData'!CF25</f>
        <v>46</v>
      </c>
      <c r="CG68" s="274">
        <f>'7b-TtlAwrds_RawData'!CG25</f>
        <v>0</v>
      </c>
      <c r="CH68" s="275"/>
      <c r="CJ68" s="272">
        <f>'7b-TtlAwrds_RawData'!CJ25</f>
        <v>16</v>
      </c>
      <c r="CK68" s="273">
        <f>'7b-TtlAwrds_RawData'!CK25</f>
        <v>0</v>
      </c>
      <c r="CL68" s="273">
        <f>'7b-TtlAwrds_RawData'!CL25</f>
        <v>0</v>
      </c>
      <c r="CM68" s="273">
        <f>'7b-TtlAwrds_RawData'!CM25</f>
        <v>96</v>
      </c>
      <c r="CN68" s="273">
        <f>'7b-TtlAwrds_RawData'!CN25</f>
        <v>148</v>
      </c>
      <c r="CO68" s="273">
        <f>'7b-TtlAwrds_RawData'!CO25</f>
        <v>193</v>
      </c>
      <c r="CP68" s="273">
        <f>'7b-TtlAwrds_RawData'!CP25</f>
        <v>0</v>
      </c>
      <c r="CQ68" s="273">
        <f>'7b-TtlAwrds_RawData'!CQ25</f>
        <v>0</v>
      </c>
      <c r="CR68" s="273">
        <f>'7b-TtlAwrds_RawData'!CR25</f>
        <v>39</v>
      </c>
      <c r="CS68" s="274">
        <f>'7b-TtlAwrds_RawData'!CS25</f>
        <v>0</v>
      </c>
      <c r="CT68" s="275"/>
      <c r="CV68" s="272">
        <f>'7b-TtlAwrds_RawData'!CV25</f>
        <v>0</v>
      </c>
      <c r="CW68" s="273">
        <f>'7b-TtlAwrds_RawData'!CW25</f>
        <v>4</v>
      </c>
      <c r="CX68" s="273">
        <f>'7b-TtlAwrds_RawData'!CX25</f>
        <v>0</v>
      </c>
      <c r="CY68" s="273">
        <f>'7b-TtlAwrds_RawData'!CY25</f>
        <v>114</v>
      </c>
      <c r="CZ68" s="273">
        <f>'7b-TtlAwrds_RawData'!CZ25</f>
        <v>208</v>
      </c>
      <c r="DA68" s="273">
        <f>'7b-TtlAwrds_RawData'!DA25</f>
        <v>274</v>
      </c>
      <c r="DB68" s="273">
        <f>'7b-TtlAwrds_RawData'!DB25</f>
        <v>0</v>
      </c>
      <c r="DC68" s="273">
        <f>'7b-TtlAwrds_RawData'!DC25</f>
        <v>0</v>
      </c>
      <c r="DD68" s="273">
        <f>'7b-TtlAwrds_RawData'!DD25</f>
        <v>47</v>
      </c>
      <c r="DE68" s="274">
        <f>'7b-TtlAwrds_RawData'!DE25</f>
        <v>0</v>
      </c>
      <c r="DF68" s="275"/>
      <c r="DH68" s="272">
        <f>'7b-TtlAwrds_RawData'!DH25</f>
        <v>1</v>
      </c>
      <c r="DI68" s="273">
        <f>'7b-TtlAwrds_RawData'!DI25</f>
        <v>7</v>
      </c>
      <c r="DJ68" s="273">
        <f>'7b-TtlAwrds_RawData'!DJ25</f>
        <v>0</v>
      </c>
      <c r="DK68" s="273">
        <f>'7b-TtlAwrds_RawData'!DK25</f>
        <v>145</v>
      </c>
      <c r="DL68" s="273">
        <f>'7b-TtlAwrds_RawData'!DL25</f>
        <v>244</v>
      </c>
      <c r="DM68" s="273">
        <f>'7b-TtlAwrds_RawData'!DM25</f>
        <v>305</v>
      </c>
      <c r="DN68" s="273">
        <f>'7b-TtlAwrds_RawData'!DN25</f>
        <v>0</v>
      </c>
      <c r="DO68" s="273">
        <f>'7b-TtlAwrds_RawData'!DO25</f>
        <v>0</v>
      </c>
      <c r="DP68" s="273">
        <f>'7b-TtlAwrds_RawData'!DP25</f>
        <v>48</v>
      </c>
      <c r="DQ68" s="274">
        <f>'7b-TtlAwrds_RawData'!DQ25</f>
        <v>0</v>
      </c>
      <c r="DR68" s="275"/>
      <c r="DT68" s="272">
        <f>'7b-TtlAwrds_RawData'!DT25</f>
        <v>0</v>
      </c>
      <c r="DU68" s="273">
        <f>'7b-TtlAwrds_RawData'!DU25</f>
        <v>1</v>
      </c>
      <c r="DV68" s="273">
        <f>'7b-TtlAwrds_RawData'!DV25</f>
        <v>0</v>
      </c>
      <c r="DW68" s="273">
        <f>'7b-TtlAwrds_RawData'!DW25</f>
        <v>148</v>
      </c>
      <c r="DX68" s="273">
        <f>'7b-TtlAwrds_RawData'!DX25</f>
        <v>227</v>
      </c>
      <c r="DY68" s="273">
        <f>'7b-TtlAwrds_RawData'!DY25</f>
        <v>259</v>
      </c>
      <c r="DZ68" s="273">
        <f>'7b-TtlAwrds_RawData'!DZ25</f>
        <v>0</v>
      </c>
      <c r="EA68" s="273">
        <f>'7b-TtlAwrds_RawData'!EA25</f>
        <v>0</v>
      </c>
      <c r="EB68" s="273">
        <f>'7b-TtlAwrds_RawData'!EB25</f>
        <v>46</v>
      </c>
      <c r="EC68" s="274">
        <f>'7b-TtlAwrds_RawData'!EC25</f>
        <v>0</v>
      </c>
      <c r="ED68" s="275"/>
    </row>
    <row r="69" spans="1:134" x14ac:dyDescent="0.25">
      <c r="A69" s="1471"/>
      <c r="B69" t="s">
        <v>87</v>
      </c>
      <c r="C69" s="276" t="s">
        <v>139</v>
      </c>
      <c r="D69" s="279">
        <f>'7b-TtlAwrds_RawData'!D26</f>
        <v>0</v>
      </c>
      <c r="E69" s="277">
        <f>'7b-TtlAwrds_RawData'!E26</f>
        <v>15</v>
      </c>
      <c r="F69" s="277">
        <f>'7b-TtlAwrds_RawData'!F26</f>
        <v>0</v>
      </c>
      <c r="G69" s="277">
        <f>'7b-TtlAwrds_RawData'!G26</f>
        <v>26</v>
      </c>
      <c r="H69" s="277">
        <f>'7b-TtlAwrds_RawData'!H26</f>
        <v>62</v>
      </c>
      <c r="I69" s="277">
        <f>'7b-TtlAwrds_RawData'!I26</f>
        <v>47</v>
      </c>
      <c r="J69" s="277">
        <f>'7b-TtlAwrds_RawData'!J26</f>
        <v>0</v>
      </c>
      <c r="K69" s="277">
        <f>'7b-TtlAwrds_RawData'!K26</f>
        <v>0</v>
      </c>
      <c r="L69" s="277">
        <f>'7b-TtlAwrds_RawData'!L26</f>
        <v>0</v>
      </c>
      <c r="M69" s="278">
        <f>'7b-TtlAwrds_RawData'!M26</f>
        <v>0</v>
      </c>
      <c r="N69" s="283"/>
      <c r="O69" s="277"/>
      <c r="P69" s="279">
        <f>'7b-TtlAwrds_RawData'!P26</f>
        <v>0</v>
      </c>
      <c r="Q69" s="277">
        <f>'7b-TtlAwrds_RawData'!Q26</f>
        <v>7</v>
      </c>
      <c r="R69" s="277">
        <f>'7b-TtlAwrds_RawData'!R26</f>
        <v>0</v>
      </c>
      <c r="S69" s="277">
        <f>'7b-TtlAwrds_RawData'!S26</f>
        <v>6</v>
      </c>
      <c r="T69" s="277">
        <f>'7b-TtlAwrds_RawData'!T26</f>
        <v>62</v>
      </c>
      <c r="U69" s="277">
        <f>'7b-TtlAwrds_RawData'!U26</f>
        <v>41</v>
      </c>
      <c r="V69" s="277">
        <f>'7b-TtlAwrds_RawData'!V26</f>
        <v>0</v>
      </c>
      <c r="W69" s="277">
        <f>'7b-TtlAwrds_RawData'!W26</f>
        <v>0</v>
      </c>
      <c r="X69" s="277">
        <f>'7b-TtlAwrds_RawData'!X26</f>
        <v>1</v>
      </c>
      <c r="Y69" s="278">
        <f>'7b-TtlAwrds_RawData'!Y26</f>
        <v>0</v>
      </c>
      <c r="Z69" s="283"/>
      <c r="AA69" s="277"/>
      <c r="AB69" s="279">
        <f>'7b-TtlAwrds_RawData'!AB26</f>
        <v>0</v>
      </c>
      <c r="AC69" s="277">
        <f>'7b-TtlAwrds_RawData'!AC26</f>
        <v>7</v>
      </c>
      <c r="AD69" s="277">
        <f>'7b-TtlAwrds_RawData'!AD26</f>
        <v>0</v>
      </c>
      <c r="AE69" s="277">
        <f>'7b-TtlAwrds_RawData'!AE26</f>
        <v>7</v>
      </c>
      <c r="AF69" s="277">
        <f>'7b-TtlAwrds_RawData'!AF26</f>
        <v>90</v>
      </c>
      <c r="AG69" s="277">
        <f>'7b-TtlAwrds_RawData'!AG26</f>
        <v>125</v>
      </c>
      <c r="AH69" s="277">
        <f>'7b-TtlAwrds_RawData'!AH26</f>
        <v>0</v>
      </c>
      <c r="AI69" s="277">
        <f>'7b-TtlAwrds_RawData'!AI26</f>
        <v>0</v>
      </c>
      <c r="AJ69" s="277">
        <f>'7b-TtlAwrds_RawData'!AJ26</f>
        <v>4</v>
      </c>
      <c r="AK69" s="278">
        <f>'7b-TtlAwrds_RawData'!AK26</f>
        <v>0</v>
      </c>
      <c r="AL69" s="283"/>
      <c r="AM69" s="277"/>
      <c r="AN69" s="279">
        <f>'7b-TtlAwrds_RawData'!AN26</f>
        <v>0</v>
      </c>
      <c r="AO69" s="277">
        <f>'7b-TtlAwrds_RawData'!AO26</f>
        <v>7</v>
      </c>
      <c r="AP69" s="277">
        <f>'7b-TtlAwrds_RawData'!AP26</f>
        <v>0</v>
      </c>
      <c r="AQ69" s="277">
        <f>'7b-TtlAwrds_RawData'!AQ26</f>
        <v>16</v>
      </c>
      <c r="AR69" s="277">
        <f>'7b-TtlAwrds_RawData'!AR26</f>
        <v>75</v>
      </c>
      <c r="AS69" s="277">
        <f>'7b-TtlAwrds_RawData'!AS26</f>
        <v>0</v>
      </c>
      <c r="AT69" s="277">
        <f>'7b-TtlAwrds_RawData'!AT26</f>
        <v>0</v>
      </c>
      <c r="AU69" s="277">
        <f>'7b-TtlAwrds_RawData'!AU26</f>
        <v>0</v>
      </c>
      <c r="AV69" s="277">
        <f>'7b-TtlAwrds_RawData'!AV26</f>
        <v>3</v>
      </c>
      <c r="AW69" s="278">
        <f>'7b-TtlAwrds_RawData'!AW26</f>
        <v>0</v>
      </c>
      <c r="AX69" s="283"/>
      <c r="AY69" s="277"/>
      <c r="AZ69" s="279">
        <f>'7b-TtlAwrds_RawData'!AZ26</f>
        <v>0</v>
      </c>
      <c r="BA69" s="277">
        <f>'7b-TtlAwrds_RawData'!BA26</f>
        <v>7</v>
      </c>
      <c r="BB69" s="277">
        <f>'7b-TtlAwrds_RawData'!BB26</f>
        <v>0</v>
      </c>
      <c r="BC69" s="277">
        <f>'7b-TtlAwrds_RawData'!BC26</f>
        <v>13</v>
      </c>
      <c r="BD69" s="277">
        <f>'7b-TtlAwrds_RawData'!BD26</f>
        <v>62</v>
      </c>
      <c r="BE69" s="277">
        <f>'7b-TtlAwrds_RawData'!BE26</f>
        <v>0</v>
      </c>
      <c r="BF69" s="277">
        <f>'7b-TtlAwrds_RawData'!BF26</f>
        <v>0</v>
      </c>
      <c r="BG69" s="277">
        <f>'7b-TtlAwrds_RawData'!BG26</f>
        <v>0</v>
      </c>
      <c r="BH69" s="277">
        <f>'7b-TtlAwrds_RawData'!BH26</f>
        <v>3</v>
      </c>
      <c r="BI69" s="278">
        <f>'7b-TtlAwrds_RawData'!BI26</f>
        <v>0</v>
      </c>
      <c r="BJ69" s="283"/>
      <c r="BK69" s="277"/>
      <c r="BL69" s="280">
        <f>'7b-TtlAwrds_RawData'!BL26</f>
        <v>0</v>
      </c>
      <c r="BM69" s="281">
        <f>'7b-TtlAwrds_RawData'!BM26</f>
        <v>5</v>
      </c>
      <c r="BN69" s="281">
        <f>'7b-TtlAwrds_RawData'!BN26</f>
        <v>0</v>
      </c>
      <c r="BO69" s="281">
        <f>'7b-TtlAwrds_RawData'!BO26</f>
        <v>10</v>
      </c>
      <c r="BP69" s="281">
        <f>'7b-TtlAwrds_RawData'!BP26</f>
        <v>72</v>
      </c>
      <c r="BQ69" s="281">
        <f>'7b-TtlAwrds_RawData'!BQ26</f>
        <v>0</v>
      </c>
      <c r="BR69" s="281">
        <f>'7b-TtlAwrds_RawData'!BR26</f>
        <v>0</v>
      </c>
      <c r="BS69" s="281">
        <f>'7b-TtlAwrds_RawData'!BS26</f>
        <v>0</v>
      </c>
      <c r="BT69" s="281">
        <f>'7b-TtlAwrds_RawData'!BT26</f>
        <v>2</v>
      </c>
      <c r="BU69" s="282">
        <f>'7b-TtlAwrds_RawData'!BU26</f>
        <v>0</v>
      </c>
      <c r="BV69" s="283"/>
      <c r="BX69" s="280">
        <f>'7b-TtlAwrds_RawData'!BX26</f>
        <v>0</v>
      </c>
      <c r="BY69" s="281">
        <f>'7b-TtlAwrds_RawData'!BY26</f>
        <v>9</v>
      </c>
      <c r="BZ69" s="281">
        <f>'7b-TtlAwrds_RawData'!BZ26</f>
        <v>0</v>
      </c>
      <c r="CA69" s="281">
        <f>'7b-TtlAwrds_RawData'!CA26</f>
        <v>6</v>
      </c>
      <c r="CB69" s="281">
        <f>'7b-TtlAwrds_RawData'!CB26</f>
        <v>67</v>
      </c>
      <c r="CC69" s="281">
        <f>'7b-TtlAwrds_RawData'!CC26</f>
        <v>4</v>
      </c>
      <c r="CD69" s="281">
        <f>'7b-TtlAwrds_RawData'!CD26</f>
        <v>0</v>
      </c>
      <c r="CE69" s="281">
        <f>'7b-TtlAwrds_RawData'!CE26</f>
        <v>0</v>
      </c>
      <c r="CF69" s="281">
        <f>'7b-TtlAwrds_RawData'!CF26</f>
        <v>0</v>
      </c>
      <c r="CG69" s="282">
        <f>'7b-TtlAwrds_RawData'!CG26</f>
        <v>0</v>
      </c>
      <c r="CH69" s="283"/>
      <c r="CJ69" s="280">
        <f>'7b-TtlAwrds_RawData'!CJ26</f>
        <v>0</v>
      </c>
      <c r="CK69" s="281">
        <f>'7b-TtlAwrds_RawData'!CK26</f>
        <v>8</v>
      </c>
      <c r="CL69" s="281">
        <f>'7b-TtlAwrds_RawData'!CL26</f>
        <v>0</v>
      </c>
      <c r="CM69" s="281">
        <f>'7b-TtlAwrds_RawData'!CM26</f>
        <v>12</v>
      </c>
      <c r="CN69" s="281">
        <f>'7b-TtlAwrds_RawData'!CN26</f>
        <v>63</v>
      </c>
      <c r="CO69" s="281">
        <f>'7b-TtlAwrds_RawData'!CO26</f>
        <v>0</v>
      </c>
      <c r="CP69" s="281">
        <f>'7b-TtlAwrds_RawData'!CP26</f>
        <v>0</v>
      </c>
      <c r="CQ69" s="281">
        <f>'7b-TtlAwrds_RawData'!CQ26</f>
        <v>0</v>
      </c>
      <c r="CR69" s="281">
        <f>'7b-TtlAwrds_RawData'!CR26</f>
        <v>1</v>
      </c>
      <c r="CS69" s="282">
        <f>'7b-TtlAwrds_RawData'!CS26</f>
        <v>0</v>
      </c>
      <c r="CT69" s="283"/>
      <c r="CV69" s="280">
        <f>'7b-TtlAwrds_RawData'!CV26</f>
        <v>21</v>
      </c>
      <c r="CW69" s="281">
        <f>'7b-TtlAwrds_RawData'!CW26</f>
        <v>1</v>
      </c>
      <c r="CX69" s="281">
        <f>'7b-TtlAwrds_RawData'!CX26</f>
        <v>0</v>
      </c>
      <c r="CY69" s="281">
        <f>'7b-TtlAwrds_RawData'!CY26</f>
        <v>7</v>
      </c>
      <c r="CZ69" s="281">
        <f>'7b-TtlAwrds_RawData'!CZ26</f>
        <v>65</v>
      </c>
      <c r="DA69" s="281">
        <f>'7b-TtlAwrds_RawData'!DA26</f>
        <v>5</v>
      </c>
      <c r="DB69" s="281">
        <f>'7b-TtlAwrds_RawData'!DB26</f>
        <v>0</v>
      </c>
      <c r="DC69" s="281">
        <f>'7b-TtlAwrds_RawData'!DC26</f>
        <v>0</v>
      </c>
      <c r="DD69" s="281">
        <f>'7b-TtlAwrds_RawData'!DD26</f>
        <v>0</v>
      </c>
      <c r="DE69" s="282">
        <f>'7b-TtlAwrds_RawData'!DE26</f>
        <v>0</v>
      </c>
      <c r="DF69" s="283"/>
      <c r="DH69" s="280">
        <f>'7b-TtlAwrds_RawData'!DH26</f>
        <v>35</v>
      </c>
      <c r="DI69" s="281">
        <f>'7b-TtlAwrds_RawData'!DI26</f>
        <v>5</v>
      </c>
      <c r="DJ69" s="281">
        <f>'7b-TtlAwrds_RawData'!DJ26</f>
        <v>0</v>
      </c>
      <c r="DK69" s="281">
        <f>'7b-TtlAwrds_RawData'!DK26</f>
        <v>8</v>
      </c>
      <c r="DL69" s="281">
        <f>'7b-TtlAwrds_RawData'!DL26</f>
        <v>38</v>
      </c>
      <c r="DM69" s="281">
        <f>'7b-TtlAwrds_RawData'!DM26</f>
        <v>0</v>
      </c>
      <c r="DN69" s="281">
        <f>'7b-TtlAwrds_RawData'!DN26</f>
        <v>0</v>
      </c>
      <c r="DO69" s="281">
        <f>'7b-TtlAwrds_RawData'!DO26</f>
        <v>0</v>
      </c>
      <c r="DP69" s="281">
        <f>'7b-TtlAwrds_RawData'!DP26</f>
        <v>0</v>
      </c>
      <c r="DQ69" s="282">
        <f>'7b-TtlAwrds_RawData'!DQ26</f>
        <v>0</v>
      </c>
      <c r="DR69" s="283"/>
      <c r="DT69" s="280">
        <f>'7b-TtlAwrds_RawData'!DT26</f>
        <v>32</v>
      </c>
      <c r="DU69" s="281">
        <f>'7b-TtlAwrds_RawData'!DU26</f>
        <v>5</v>
      </c>
      <c r="DV69" s="281">
        <f>'7b-TtlAwrds_RawData'!DV26</f>
        <v>0</v>
      </c>
      <c r="DW69" s="281">
        <f>'7b-TtlAwrds_RawData'!DW26</f>
        <v>16</v>
      </c>
      <c r="DX69" s="281">
        <f>'7b-TtlAwrds_RawData'!DX26</f>
        <v>44</v>
      </c>
      <c r="DY69" s="281">
        <f>'7b-TtlAwrds_RawData'!DY26</f>
        <v>16</v>
      </c>
      <c r="DZ69" s="281">
        <f>'7b-TtlAwrds_RawData'!DZ26</f>
        <v>0</v>
      </c>
      <c r="EA69" s="281">
        <f>'7b-TtlAwrds_RawData'!EA26</f>
        <v>0</v>
      </c>
      <c r="EB69" s="281">
        <f>'7b-TtlAwrds_RawData'!EB26</f>
        <v>2</v>
      </c>
      <c r="EC69" s="282">
        <f>'7b-TtlAwrds_RawData'!EC26</f>
        <v>0</v>
      </c>
      <c r="ED69" s="283"/>
    </row>
    <row r="70" spans="1:134" ht="15.75" thickBot="1" x14ac:dyDescent="0.3">
      <c r="A70" s="1471"/>
      <c r="B70" t="s">
        <v>87</v>
      </c>
      <c r="C70" s="276" t="s">
        <v>140</v>
      </c>
      <c r="D70" s="279">
        <f>'7b-TtlAwrds_RawData'!D27</f>
        <v>3</v>
      </c>
      <c r="E70" s="277">
        <f>'7b-TtlAwrds_RawData'!E27</f>
        <v>0</v>
      </c>
      <c r="F70" s="277">
        <f>'7b-TtlAwrds_RawData'!F27</f>
        <v>0</v>
      </c>
      <c r="G70" s="277">
        <f>'7b-TtlAwrds_RawData'!G27</f>
        <v>45</v>
      </c>
      <c r="H70" s="277">
        <f>'7b-TtlAwrds_RawData'!H27</f>
        <v>6</v>
      </c>
      <c r="I70" s="277">
        <f>'7b-TtlAwrds_RawData'!I27</f>
        <v>0</v>
      </c>
      <c r="J70" s="277">
        <f>'7b-TtlAwrds_RawData'!J27</f>
        <v>0</v>
      </c>
      <c r="K70" s="277">
        <f>'7b-TtlAwrds_RawData'!K27</f>
        <v>0</v>
      </c>
      <c r="L70" s="277">
        <f>'7b-TtlAwrds_RawData'!L27</f>
        <v>0</v>
      </c>
      <c r="M70" s="278">
        <f>'7b-TtlAwrds_RawData'!M27</f>
        <v>0</v>
      </c>
      <c r="N70" s="283" t="s">
        <v>297</v>
      </c>
      <c r="O70" s="277"/>
      <c r="P70" s="279">
        <f>'7b-TtlAwrds_RawData'!P27</f>
        <v>6</v>
      </c>
      <c r="Q70" s="277">
        <f>'7b-TtlAwrds_RawData'!Q27</f>
        <v>1</v>
      </c>
      <c r="R70" s="277">
        <f>'7b-TtlAwrds_RawData'!R27</f>
        <v>0</v>
      </c>
      <c r="S70" s="277">
        <f>'7b-TtlAwrds_RawData'!S27</f>
        <v>51</v>
      </c>
      <c r="T70" s="277">
        <f>'7b-TtlAwrds_RawData'!T27</f>
        <v>8</v>
      </c>
      <c r="U70" s="277">
        <f>'7b-TtlAwrds_RawData'!U27</f>
        <v>0</v>
      </c>
      <c r="V70" s="277">
        <f>'7b-TtlAwrds_RawData'!V27</f>
        <v>0</v>
      </c>
      <c r="W70" s="277">
        <f>'7b-TtlAwrds_RawData'!W27</f>
        <v>0</v>
      </c>
      <c r="X70" s="277">
        <f>'7b-TtlAwrds_RawData'!X27</f>
        <v>0</v>
      </c>
      <c r="Y70" s="278">
        <f>'7b-TtlAwrds_RawData'!Y27</f>
        <v>0</v>
      </c>
      <c r="Z70" s="283" t="s">
        <v>297</v>
      </c>
      <c r="AA70" s="277"/>
      <c r="AB70" s="279">
        <f>'7b-TtlAwrds_RawData'!AB27</f>
        <v>5</v>
      </c>
      <c r="AC70" s="277">
        <f>'7b-TtlAwrds_RawData'!AC27</f>
        <v>0</v>
      </c>
      <c r="AD70" s="277">
        <f>'7b-TtlAwrds_RawData'!AD27</f>
        <v>0</v>
      </c>
      <c r="AE70" s="277">
        <f>'7b-TtlAwrds_RawData'!AE27</f>
        <v>40</v>
      </c>
      <c r="AF70" s="277">
        <f>'7b-TtlAwrds_RawData'!AF27</f>
        <v>7</v>
      </c>
      <c r="AG70" s="277">
        <f>'7b-TtlAwrds_RawData'!AG27</f>
        <v>0</v>
      </c>
      <c r="AH70" s="277">
        <f>'7b-TtlAwrds_RawData'!AH27</f>
        <v>0</v>
      </c>
      <c r="AI70" s="277">
        <f>'7b-TtlAwrds_RawData'!AI27</f>
        <v>0</v>
      </c>
      <c r="AJ70" s="277">
        <f>'7b-TtlAwrds_RawData'!AJ27</f>
        <v>0</v>
      </c>
      <c r="AK70" s="278">
        <f>'7b-TtlAwrds_RawData'!AK27</f>
        <v>0</v>
      </c>
      <c r="AL70" s="283" t="s">
        <v>297</v>
      </c>
      <c r="AM70" s="277"/>
      <c r="AN70" s="279">
        <f>'7b-TtlAwrds_RawData'!AN27</f>
        <v>6</v>
      </c>
      <c r="AO70" s="277">
        <f>'7b-TtlAwrds_RawData'!AO27</f>
        <v>1</v>
      </c>
      <c r="AP70" s="277">
        <f>'7b-TtlAwrds_RawData'!AP27</f>
        <v>0</v>
      </c>
      <c r="AQ70" s="277">
        <f>'7b-TtlAwrds_RawData'!AQ27</f>
        <v>30</v>
      </c>
      <c r="AR70" s="277">
        <f>'7b-TtlAwrds_RawData'!AR27</f>
        <v>9</v>
      </c>
      <c r="AS70" s="277">
        <f>'7b-TtlAwrds_RawData'!AS27</f>
        <v>0</v>
      </c>
      <c r="AT70" s="277">
        <f>'7b-TtlAwrds_RawData'!AT27</f>
        <v>0</v>
      </c>
      <c r="AU70" s="277">
        <f>'7b-TtlAwrds_RawData'!AU27</f>
        <v>0</v>
      </c>
      <c r="AV70" s="277">
        <f>'7b-TtlAwrds_RawData'!AV27</f>
        <v>0</v>
      </c>
      <c r="AW70" s="278">
        <f>'7b-TtlAwrds_RawData'!AW27</f>
        <v>0</v>
      </c>
      <c r="AX70" s="283" t="s">
        <v>297</v>
      </c>
      <c r="AY70" s="277"/>
      <c r="AZ70" s="279">
        <f>'7b-TtlAwrds_RawData'!AZ27</f>
        <v>3</v>
      </c>
      <c r="BA70" s="277">
        <f>'7b-TtlAwrds_RawData'!BA27</f>
        <v>1</v>
      </c>
      <c r="BB70" s="277">
        <f>'7b-TtlAwrds_RawData'!BB27</f>
        <v>0</v>
      </c>
      <c r="BC70" s="277">
        <f>'7b-TtlAwrds_RawData'!BC27</f>
        <v>21</v>
      </c>
      <c r="BD70" s="277">
        <f>'7b-TtlAwrds_RawData'!BD27</f>
        <v>2</v>
      </c>
      <c r="BE70" s="277">
        <f>'7b-TtlAwrds_RawData'!BE27</f>
        <v>0</v>
      </c>
      <c r="BF70" s="277">
        <f>'7b-TtlAwrds_RawData'!BF27</f>
        <v>0</v>
      </c>
      <c r="BG70" s="277">
        <f>'7b-TtlAwrds_RawData'!BG27</f>
        <v>0</v>
      </c>
      <c r="BH70" s="277">
        <f>'7b-TtlAwrds_RawData'!BH27</f>
        <v>0</v>
      </c>
      <c r="BI70" s="278">
        <f>'7b-TtlAwrds_RawData'!BI27</f>
        <v>0</v>
      </c>
      <c r="BJ70" s="283" t="s">
        <v>297</v>
      </c>
      <c r="BK70" s="277"/>
      <c r="BL70" s="280">
        <f>'7b-TtlAwrds_RawData'!BL27</f>
        <v>8</v>
      </c>
      <c r="BM70" s="281">
        <f>'7b-TtlAwrds_RawData'!BM27</f>
        <v>2</v>
      </c>
      <c r="BN70" s="281">
        <f>'7b-TtlAwrds_RawData'!BN27</f>
        <v>0</v>
      </c>
      <c r="BO70" s="281">
        <f>'7b-TtlAwrds_RawData'!BO27</f>
        <v>7</v>
      </c>
      <c r="BP70" s="281">
        <f>'7b-TtlAwrds_RawData'!BP27</f>
        <v>2</v>
      </c>
      <c r="BQ70" s="281">
        <f>'7b-TtlAwrds_RawData'!BQ27</f>
        <v>0</v>
      </c>
      <c r="BR70" s="281">
        <f>'7b-TtlAwrds_RawData'!BR27</f>
        <v>0</v>
      </c>
      <c r="BS70" s="281">
        <f>'7b-TtlAwrds_RawData'!BS27</f>
        <v>0</v>
      </c>
      <c r="BT70" s="281">
        <f>'7b-TtlAwrds_RawData'!BT27</f>
        <v>0</v>
      </c>
      <c r="BU70" s="282">
        <f>'7b-TtlAwrds_RawData'!BU27</f>
        <v>0</v>
      </c>
      <c r="BV70" s="283" t="s">
        <v>297</v>
      </c>
      <c r="BX70" s="280">
        <f>'7b-TtlAwrds_RawData'!BX27</f>
        <v>9</v>
      </c>
      <c r="BY70" s="281">
        <f>'7b-TtlAwrds_RawData'!BY27</f>
        <v>1</v>
      </c>
      <c r="BZ70" s="281">
        <f>'7b-TtlAwrds_RawData'!BZ27</f>
        <v>0</v>
      </c>
      <c r="CA70" s="281">
        <f>'7b-TtlAwrds_RawData'!CA27</f>
        <v>14</v>
      </c>
      <c r="CB70" s="281">
        <f>'7b-TtlAwrds_RawData'!CB27</f>
        <v>4</v>
      </c>
      <c r="CC70" s="281">
        <f>'7b-TtlAwrds_RawData'!CC27</f>
        <v>0</v>
      </c>
      <c r="CD70" s="281">
        <f>'7b-TtlAwrds_RawData'!CD27</f>
        <v>0</v>
      </c>
      <c r="CE70" s="281">
        <f>'7b-TtlAwrds_RawData'!CE27</f>
        <v>0</v>
      </c>
      <c r="CF70" s="281">
        <f>'7b-TtlAwrds_RawData'!CF27</f>
        <v>0</v>
      </c>
      <c r="CG70" s="282">
        <f>'7b-TtlAwrds_RawData'!CG27</f>
        <v>0</v>
      </c>
      <c r="CH70" s="283" t="s">
        <v>297</v>
      </c>
      <c r="CJ70" s="280">
        <f>'7b-TtlAwrds_RawData'!CJ27</f>
        <v>0</v>
      </c>
      <c r="CK70" s="281">
        <f>'7b-TtlAwrds_RawData'!CK27</f>
        <v>0</v>
      </c>
      <c r="CL70" s="281">
        <f>'7b-TtlAwrds_RawData'!CL27</f>
        <v>0</v>
      </c>
      <c r="CM70" s="281">
        <f>'7b-TtlAwrds_RawData'!CM27</f>
        <v>9</v>
      </c>
      <c r="CN70" s="281">
        <f>'7b-TtlAwrds_RawData'!CN27</f>
        <v>1</v>
      </c>
      <c r="CO70" s="281">
        <f>'7b-TtlAwrds_RawData'!CO27</f>
        <v>0</v>
      </c>
      <c r="CP70" s="281">
        <f>'7b-TtlAwrds_RawData'!CP27</f>
        <v>0</v>
      </c>
      <c r="CQ70" s="281">
        <f>'7b-TtlAwrds_RawData'!CQ27</f>
        <v>0</v>
      </c>
      <c r="CR70" s="281">
        <f>'7b-TtlAwrds_RawData'!CR27</f>
        <v>0</v>
      </c>
      <c r="CS70" s="282">
        <f>'7b-TtlAwrds_RawData'!CS27</f>
        <v>0</v>
      </c>
      <c r="CT70" s="283" t="s">
        <v>297</v>
      </c>
      <c r="CV70" s="280">
        <f>'7b-TtlAwrds_RawData'!CV27</f>
        <v>0</v>
      </c>
      <c r="CW70" s="281">
        <f>'7b-TtlAwrds_RawData'!CW27</f>
        <v>0</v>
      </c>
      <c r="CX70" s="281">
        <f>'7b-TtlAwrds_RawData'!CX27</f>
        <v>0</v>
      </c>
      <c r="CY70" s="281">
        <f>'7b-TtlAwrds_RawData'!CY27</f>
        <v>13</v>
      </c>
      <c r="CZ70" s="281">
        <f>'7b-TtlAwrds_RawData'!CZ27</f>
        <v>7</v>
      </c>
      <c r="DA70" s="281">
        <f>'7b-TtlAwrds_RawData'!DA27</f>
        <v>0</v>
      </c>
      <c r="DB70" s="281">
        <f>'7b-TtlAwrds_RawData'!DB27</f>
        <v>0</v>
      </c>
      <c r="DC70" s="281">
        <f>'7b-TtlAwrds_RawData'!DC27</f>
        <v>0</v>
      </c>
      <c r="DD70" s="281">
        <f>'7b-TtlAwrds_RawData'!DD27</f>
        <v>0</v>
      </c>
      <c r="DE70" s="282">
        <f>'7b-TtlAwrds_RawData'!DE27</f>
        <v>0</v>
      </c>
      <c r="DF70" s="283" t="s">
        <v>297</v>
      </c>
      <c r="DH70" s="280">
        <f>'7b-TtlAwrds_RawData'!DH27</f>
        <v>8</v>
      </c>
      <c r="DI70" s="281">
        <f>'7b-TtlAwrds_RawData'!DI27</f>
        <v>1</v>
      </c>
      <c r="DJ70" s="281">
        <f>'7b-TtlAwrds_RawData'!DJ27</f>
        <v>0</v>
      </c>
      <c r="DK70" s="281">
        <f>'7b-TtlAwrds_RawData'!DK27</f>
        <v>9</v>
      </c>
      <c r="DL70" s="281">
        <f>'7b-TtlAwrds_RawData'!DL27</f>
        <v>1</v>
      </c>
      <c r="DM70" s="281">
        <f>'7b-TtlAwrds_RawData'!DM27</f>
        <v>0</v>
      </c>
      <c r="DN70" s="281">
        <f>'7b-TtlAwrds_RawData'!DN27</f>
        <v>0</v>
      </c>
      <c r="DO70" s="281">
        <f>'7b-TtlAwrds_RawData'!DO27</f>
        <v>0</v>
      </c>
      <c r="DP70" s="281">
        <f>'7b-TtlAwrds_RawData'!DP27</f>
        <v>0</v>
      </c>
      <c r="DQ70" s="282">
        <f>'7b-TtlAwrds_RawData'!DQ27</f>
        <v>0</v>
      </c>
      <c r="DR70" s="283" t="s">
        <v>297</v>
      </c>
      <c r="DT70" s="280">
        <f>'7b-TtlAwrds_RawData'!DT27</f>
        <v>6</v>
      </c>
      <c r="DU70" s="281">
        <f>'7b-TtlAwrds_RawData'!DU27</f>
        <v>0</v>
      </c>
      <c r="DV70" s="281">
        <f>'7b-TtlAwrds_RawData'!DV27</f>
        <v>0</v>
      </c>
      <c r="DW70" s="281">
        <f>'7b-TtlAwrds_RawData'!DW27</f>
        <v>1</v>
      </c>
      <c r="DX70" s="281">
        <f>'7b-TtlAwrds_RawData'!DX27</f>
        <v>4</v>
      </c>
      <c r="DY70" s="281">
        <f>'7b-TtlAwrds_RawData'!DY27</f>
        <v>0</v>
      </c>
      <c r="DZ70" s="281">
        <f>'7b-TtlAwrds_RawData'!DZ27</f>
        <v>0</v>
      </c>
      <c r="EA70" s="281">
        <f>'7b-TtlAwrds_RawData'!EA27</f>
        <v>0</v>
      </c>
      <c r="EB70" s="281">
        <f>'7b-TtlAwrds_RawData'!EB27</f>
        <v>0</v>
      </c>
      <c r="EC70" s="282">
        <f>'7b-TtlAwrds_RawData'!EC27</f>
        <v>0</v>
      </c>
      <c r="ED70" s="283" t="s">
        <v>297</v>
      </c>
    </row>
    <row r="71" spans="1:134" x14ac:dyDescent="0.25">
      <c r="A71" s="284"/>
      <c r="B71" s="285"/>
      <c r="C71" s="268"/>
      <c r="D71" s="286">
        <f t="shared" ref="D71:M71" si="132">SUM(D68:D70)</f>
        <v>3</v>
      </c>
      <c r="E71" s="286">
        <f t="shared" si="132"/>
        <v>24</v>
      </c>
      <c r="F71" s="286">
        <f t="shared" si="132"/>
        <v>0</v>
      </c>
      <c r="G71" s="286">
        <f t="shared" si="132"/>
        <v>127</v>
      </c>
      <c r="H71" s="286">
        <f t="shared" si="132"/>
        <v>221</v>
      </c>
      <c r="I71" s="286">
        <f t="shared" si="132"/>
        <v>178</v>
      </c>
      <c r="J71" s="286">
        <f t="shared" si="132"/>
        <v>0</v>
      </c>
      <c r="K71" s="286">
        <f t="shared" si="132"/>
        <v>0</v>
      </c>
      <c r="L71" s="286">
        <f t="shared" si="132"/>
        <v>21</v>
      </c>
      <c r="M71" s="287">
        <f t="shared" si="132"/>
        <v>0</v>
      </c>
      <c r="N71" s="283">
        <f>SUM(D71:M71)</f>
        <v>574</v>
      </c>
      <c r="O71" s="277"/>
      <c r="P71" s="288">
        <f t="shared" ref="P71:Y71" si="133">SUM(P68:P70)</f>
        <v>6</v>
      </c>
      <c r="Q71" s="286">
        <f t="shared" si="133"/>
        <v>25</v>
      </c>
      <c r="R71" s="286">
        <f t="shared" si="133"/>
        <v>0</v>
      </c>
      <c r="S71" s="286">
        <f t="shared" si="133"/>
        <v>135</v>
      </c>
      <c r="T71" s="286">
        <f t="shared" si="133"/>
        <v>223</v>
      </c>
      <c r="U71" s="286">
        <f t="shared" si="133"/>
        <v>150</v>
      </c>
      <c r="V71" s="286">
        <f t="shared" si="133"/>
        <v>0</v>
      </c>
      <c r="W71" s="286">
        <f t="shared" si="133"/>
        <v>0</v>
      </c>
      <c r="X71" s="286">
        <f t="shared" si="133"/>
        <v>17</v>
      </c>
      <c r="Y71" s="287">
        <f t="shared" si="133"/>
        <v>0</v>
      </c>
      <c r="Z71" s="283">
        <f>SUM(P71:Y71)</f>
        <v>556</v>
      </c>
      <c r="AA71" s="277"/>
      <c r="AB71" s="288">
        <f t="shared" ref="AB71:AK71" si="134">SUM(AB68:AB70)</f>
        <v>5</v>
      </c>
      <c r="AC71" s="286">
        <f t="shared" si="134"/>
        <v>18</v>
      </c>
      <c r="AD71" s="286">
        <f t="shared" si="134"/>
        <v>0</v>
      </c>
      <c r="AE71" s="286">
        <f t="shared" si="134"/>
        <v>100</v>
      </c>
      <c r="AF71" s="286">
        <f t="shared" si="134"/>
        <v>277</v>
      </c>
      <c r="AG71" s="286">
        <f t="shared" si="134"/>
        <v>222</v>
      </c>
      <c r="AH71" s="286">
        <f t="shared" si="134"/>
        <v>0</v>
      </c>
      <c r="AI71" s="286">
        <f t="shared" si="134"/>
        <v>0</v>
      </c>
      <c r="AJ71" s="286">
        <f t="shared" si="134"/>
        <v>32</v>
      </c>
      <c r="AK71" s="287">
        <f t="shared" si="134"/>
        <v>0</v>
      </c>
      <c r="AL71" s="283">
        <f>SUM(AB71:AK71)</f>
        <v>654</v>
      </c>
      <c r="AM71" s="277"/>
      <c r="AN71" s="288">
        <f t="shared" ref="AN71:AW71" si="135">SUM(AN68:AN70)</f>
        <v>6</v>
      </c>
      <c r="AO71" s="286">
        <f t="shared" si="135"/>
        <v>18</v>
      </c>
      <c r="AP71" s="286">
        <f t="shared" si="135"/>
        <v>0</v>
      </c>
      <c r="AQ71" s="286">
        <f t="shared" si="135"/>
        <v>93</v>
      </c>
      <c r="AR71" s="286">
        <f t="shared" si="135"/>
        <v>273</v>
      </c>
      <c r="AS71" s="286">
        <f t="shared" si="135"/>
        <v>258</v>
      </c>
      <c r="AT71" s="286">
        <f t="shared" si="135"/>
        <v>0</v>
      </c>
      <c r="AU71" s="286">
        <f t="shared" si="135"/>
        <v>0</v>
      </c>
      <c r="AV71" s="286">
        <f t="shared" si="135"/>
        <v>48</v>
      </c>
      <c r="AW71" s="287">
        <f t="shared" si="135"/>
        <v>0</v>
      </c>
      <c r="AX71" s="283">
        <f>SUM(AN71:AW71)</f>
        <v>696</v>
      </c>
      <c r="AY71" s="277"/>
      <c r="AZ71" s="288">
        <f t="shared" ref="AZ71:BI71" si="136">SUM(AZ68:AZ70)</f>
        <v>3</v>
      </c>
      <c r="BA71" s="286">
        <f t="shared" si="136"/>
        <v>15</v>
      </c>
      <c r="BB71" s="286">
        <f t="shared" si="136"/>
        <v>0</v>
      </c>
      <c r="BC71" s="286">
        <f t="shared" si="136"/>
        <v>94</v>
      </c>
      <c r="BD71" s="286">
        <f t="shared" si="136"/>
        <v>246</v>
      </c>
      <c r="BE71" s="286">
        <f t="shared" si="136"/>
        <v>229</v>
      </c>
      <c r="BF71" s="286">
        <f t="shared" si="136"/>
        <v>0</v>
      </c>
      <c r="BG71" s="286">
        <f t="shared" si="136"/>
        <v>0</v>
      </c>
      <c r="BH71" s="286">
        <f t="shared" si="136"/>
        <v>33</v>
      </c>
      <c r="BI71" s="287">
        <f t="shared" si="136"/>
        <v>0</v>
      </c>
      <c r="BJ71" s="283">
        <f>SUM(AZ71:BI71)</f>
        <v>620</v>
      </c>
      <c r="BK71" s="277"/>
      <c r="BL71" s="289">
        <f t="shared" ref="BL71:BU71" si="137">SUM(BL68:BL70)</f>
        <v>8</v>
      </c>
      <c r="BM71" s="290">
        <f t="shared" si="137"/>
        <v>13</v>
      </c>
      <c r="BN71" s="290">
        <f t="shared" si="137"/>
        <v>0</v>
      </c>
      <c r="BO71" s="290">
        <f t="shared" si="137"/>
        <v>71</v>
      </c>
      <c r="BP71" s="290">
        <f t="shared" si="137"/>
        <v>249</v>
      </c>
      <c r="BQ71" s="290">
        <f t="shared" si="137"/>
        <v>250</v>
      </c>
      <c r="BR71" s="290">
        <f t="shared" si="137"/>
        <v>0</v>
      </c>
      <c r="BS71" s="290">
        <f t="shared" si="137"/>
        <v>0</v>
      </c>
      <c r="BT71" s="290">
        <f t="shared" si="137"/>
        <v>27</v>
      </c>
      <c r="BU71" s="291">
        <f t="shared" si="137"/>
        <v>0</v>
      </c>
      <c r="BV71" s="283">
        <f>SUM(BL71:BU71)</f>
        <v>618</v>
      </c>
      <c r="BX71" s="289">
        <f t="shared" ref="BX71:CG71" si="138">SUM(BX68:BX70)</f>
        <v>9</v>
      </c>
      <c r="BY71" s="290">
        <f t="shared" si="138"/>
        <v>19</v>
      </c>
      <c r="BZ71" s="290">
        <f t="shared" si="138"/>
        <v>0</v>
      </c>
      <c r="CA71" s="290">
        <f t="shared" si="138"/>
        <v>72</v>
      </c>
      <c r="CB71" s="290">
        <f t="shared" si="138"/>
        <v>225</v>
      </c>
      <c r="CC71" s="290">
        <f t="shared" si="138"/>
        <v>253</v>
      </c>
      <c r="CD71" s="290">
        <f t="shared" si="138"/>
        <v>0</v>
      </c>
      <c r="CE71" s="290">
        <f t="shared" si="138"/>
        <v>0</v>
      </c>
      <c r="CF71" s="290">
        <f t="shared" si="138"/>
        <v>46</v>
      </c>
      <c r="CG71" s="291">
        <f t="shared" si="138"/>
        <v>0</v>
      </c>
      <c r="CH71" s="283">
        <f>SUM(BX71:CG71)</f>
        <v>624</v>
      </c>
      <c r="CJ71" s="289">
        <f t="shared" ref="CJ71:CS71" si="139">SUM(CJ68:CJ70)</f>
        <v>16</v>
      </c>
      <c r="CK71" s="290">
        <f t="shared" si="139"/>
        <v>8</v>
      </c>
      <c r="CL71" s="290">
        <f t="shared" si="139"/>
        <v>0</v>
      </c>
      <c r="CM71" s="290">
        <f t="shared" si="139"/>
        <v>117</v>
      </c>
      <c r="CN71" s="290">
        <f t="shared" si="139"/>
        <v>212</v>
      </c>
      <c r="CO71" s="290">
        <f t="shared" si="139"/>
        <v>193</v>
      </c>
      <c r="CP71" s="290">
        <f t="shared" si="139"/>
        <v>0</v>
      </c>
      <c r="CQ71" s="290">
        <f t="shared" si="139"/>
        <v>0</v>
      </c>
      <c r="CR71" s="290">
        <f t="shared" si="139"/>
        <v>40</v>
      </c>
      <c r="CS71" s="291">
        <f t="shared" si="139"/>
        <v>0</v>
      </c>
      <c r="CT71" s="283">
        <f>SUM(CJ71:CS71)</f>
        <v>586</v>
      </c>
      <c r="CV71" s="289">
        <f t="shared" ref="CV71:DE71" si="140">SUM(CV68:CV70)</f>
        <v>21</v>
      </c>
      <c r="CW71" s="290">
        <f t="shared" si="140"/>
        <v>5</v>
      </c>
      <c r="CX71" s="290">
        <f t="shared" si="140"/>
        <v>0</v>
      </c>
      <c r="CY71" s="290">
        <f t="shared" si="140"/>
        <v>134</v>
      </c>
      <c r="CZ71" s="290">
        <f t="shared" si="140"/>
        <v>280</v>
      </c>
      <c r="DA71" s="290">
        <f t="shared" si="140"/>
        <v>279</v>
      </c>
      <c r="DB71" s="290">
        <f t="shared" si="140"/>
        <v>0</v>
      </c>
      <c r="DC71" s="290">
        <f t="shared" si="140"/>
        <v>0</v>
      </c>
      <c r="DD71" s="290">
        <f t="shared" si="140"/>
        <v>47</v>
      </c>
      <c r="DE71" s="291">
        <f t="shared" si="140"/>
        <v>0</v>
      </c>
      <c r="DF71" s="283">
        <f>SUM(CV71:DE71)</f>
        <v>766</v>
      </c>
      <c r="DH71" s="289">
        <f t="shared" ref="DH71:DQ71" si="141">SUM(DH68:DH70)</f>
        <v>44</v>
      </c>
      <c r="DI71" s="290">
        <f t="shared" si="141"/>
        <v>13</v>
      </c>
      <c r="DJ71" s="290">
        <f t="shared" si="141"/>
        <v>0</v>
      </c>
      <c r="DK71" s="290">
        <f t="shared" si="141"/>
        <v>162</v>
      </c>
      <c r="DL71" s="290">
        <f t="shared" si="141"/>
        <v>283</v>
      </c>
      <c r="DM71" s="290">
        <f t="shared" si="141"/>
        <v>305</v>
      </c>
      <c r="DN71" s="290">
        <f t="shared" si="141"/>
        <v>0</v>
      </c>
      <c r="DO71" s="290">
        <f t="shared" si="141"/>
        <v>0</v>
      </c>
      <c r="DP71" s="290">
        <f t="shared" si="141"/>
        <v>48</v>
      </c>
      <c r="DQ71" s="291">
        <f t="shared" si="141"/>
        <v>0</v>
      </c>
      <c r="DR71" s="283">
        <f>SUM(DH71:DQ71)</f>
        <v>855</v>
      </c>
      <c r="DT71" s="289">
        <f t="shared" ref="DT71:EC71" si="142">SUM(DT68:DT70)</f>
        <v>38</v>
      </c>
      <c r="DU71" s="290">
        <f t="shared" si="142"/>
        <v>6</v>
      </c>
      <c r="DV71" s="290">
        <f t="shared" si="142"/>
        <v>0</v>
      </c>
      <c r="DW71" s="290">
        <f t="shared" si="142"/>
        <v>165</v>
      </c>
      <c r="DX71" s="290">
        <f t="shared" si="142"/>
        <v>275</v>
      </c>
      <c r="DY71" s="290">
        <f t="shared" si="142"/>
        <v>275</v>
      </c>
      <c r="DZ71" s="290">
        <f t="shared" si="142"/>
        <v>0</v>
      </c>
      <c r="EA71" s="290">
        <f t="shared" si="142"/>
        <v>0</v>
      </c>
      <c r="EB71" s="290">
        <f t="shared" si="142"/>
        <v>48</v>
      </c>
      <c r="EC71" s="291">
        <f t="shared" si="142"/>
        <v>0</v>
      </c>
      <c r="ED71" s="283">
        <f>SUM(DT71:EC71)</f>
        <v>807</v>
      </c>
    </row>
    <row r="72" spans="1:134" ht="9" customHeight="1" thickBot="1" x14ac:dyDescent="0.3">
      <c r="A72" s="292"/>
      <c r="B72" s="293"/>
      <c r="C72" s="294"/>
      <c r="D72" s="277"/>
      <c r="E72" s="277"/>
      <c r="F72" s="277"/>
      <c r="G72" s="277"/>
      <c r="H72" s="277"/>
      <c r="I72" s="277"/>
      <c r="J72" s="277"/>
      <c r="K72" s="277"/>
      <c r="L72" s="277"/>
      <c r="M72" s="278"/>
      <c r="N72" s="283"/>
      <c r="O72" s="277"/>
      <c r="P72" s="279"/>
      <c r="Q72" s="277"/>
      <c r="R72" s="277"/>
      <c r="S72" s="277"/>
      <c r="T72" s="277"/>
      <c r="U72" s="277"/>
      <c r="V72" s="277"/>
      <c r="W72" s="277"/>
      <c r="X72" s="277"/>
      <c r="Y72" s="278"/>
      <c r="Z72" s="283"/>
      <c r="AA72" s="277"/>
      <c r="AB72" s="279"/>
      <c r="AC72" s="277"/>
      <c r="AD72" s="277"/>
      <c r="AE72" s="277"/>
      <c r="AF72" s="277"/>
      <c r="AG72" s="277"/>
      <c r="AH72" s="277"/>
      <c r="AI72" s="277"/>
      <c r="AJ72" s="277"/>
      <c r="AK72" s="278"/>
      <c r="AL72" s="283"/>
      <c r="AM72" s="277"/>
      <c r="AN72" s="279"/>
      <c r="AO72" s="277"/>
      <c r="AP72" s="277"/>
      <c r="AQ72" s="277"/>
      <c r="AR72" s="277"/>
      <c r="AS72" s="277"/>
      <c r="AT72" s="277"/>
      <c r="AU72" s="277"/>
      <c r="AV72" s="277"/>
      <c r="AW72" s="278"/>
      <c r="AX72" s="283"/>
      <c r="AY72" s="277"/>
      <c r="AZ72" s="279"/>
      <c r="BA72" s="277"/>
      <c r="BB72" s="277"/>
      <c r="BC72" s="277"/>
      <c r="BD72" s="277"/>
      <c r="BE72" s="277"/>
      <c r="BF72" s="277"/>
      <c r="BG72" s="277"/>
      <c r="BH72" s="277"/>
      <c r="BI72" s="278"/>
      <c r="BJ72" s="283"/>
      <c r="BK72" s="277"/>
      <c r="BL72" s="280"/>
      <c r="BM72" s="281"/>
      <c r="BN72" s="281"/>
      <c r="BO72" s="281"/>
      <c r="BP72" s="281"/>
      <c r="BQ72" s="281"/>
      <c r="BR72" s="281"/>
      <c r="BS72" s="281"/>
      <c r="BT72" s="281"/>
      <c r="BU72" s="282"/>
      <c r="BV72" s="283"/>
      <c r="BX72" s="280"/>
      <c r="BY72" s="281"/>
      <c r="BZ72" s="281"/>
      <c r="CA72" s="281"/>
      <c r="CB72" s="281"/>
      <c r="CC72" s="281"/>
      <c r="CD72" s="281"/>
      <c r="CE72" s="281"/>
      <c r="CF72" s="281"/>
      <c r="CG72" s="282"/>
      <c r="CH72" s="283"/>
      <c r="CJ72" s="280"/>
      <c r="CK72" s="281"/>
      <c r="CL72" s="281"/>
      <c r="CM72" s="281"/>
      <c r="CN72" s="281"/>
      <c r="CO72" s="281"/>
      <c r="CP72" s="281"/>
      <c r="CQ72" s="281"/>
      <c r="CR72" s="281"/>
      <c r="CS72" s="282"/>
      <c r="CT72" s="283"/>
      <c r="CV72" s="280"/>
      <c r="CW72" s="281"/>
      <c r="CX72" s="281"/>
      <c r="CY72" s="281"/>
      <c r="CZ72" s="281"/>
      <c r="DA72" s="281"/>
      <c r="DB72" s="281"/>
      <c r="DC72" s="281"/>
      <c r="DD72" s="281"/>
      <c r="DE72" s="282"/>
      <c r="DF72" s="283"/>
      <c r="DH72" s="280"/>
      <c r="DI72" s="281"/>
      <c r="DJ72" s="281"/>
      <c r="DK72" s="281"/>
      <c r="DL72" s="281"/>
      <c r="DM72" s="281"/>
      <c r="DN72" s="281"/>
      <c r="DO72" s="281"/>
      <c r="DP72" s="281"/>
      <c r="DQ72" s="282"/>
      <c r="DR72" s="283"/>
      <c r="DT72" s="280"/>
      <c r="DU72" s="281"/>
      <c r="DV72" s="281"/>
      <c r="DW72" s="281"/>
      <c r="DX72" s="281"/>
      <c r="DY72" s="281"/>
      <c r="DZ72" s="281"/>
      <c r="EA72" s="281"/>
      <c r="EB72" s="281"/>
      <c r="EC72" s="282"/>
      <c r="ED72" s="283"/>
    </row>
    <row r="73" spans="1:134" x14ac:dyDescent="0.25">
      <c r="A73" s="1471" t="s">
        <v>211</v>
      </c>
      <c r="B73" t="s">
        <v>87</v>
      </c>
      <c r="C73" s="276" t="s">
        <v>138</v>
      </c>
      <c r="D73" s="277">
        <f>D68*'8-Matrices'!$J$7</f>
        <v>0</v>
      </c>
      <c r="E73" s="277">
        <f>E68*'8-Matrices'!$K$7</f>
        <v>65340</v>
      </c>
      <c r="F73" s="277">
        <f>F68*'8-Matrices'!$L$7</f>
        <v>0</v>
      </c>
      <c r="G73" s="277">
        <f>G68*'8-Matrices'!$M$7</f>
        <v>809480</v>
      </c>
      <c r="H73" s="277">
        <f>H68*'8-Matrices'!$N$7</f>
        <v>5049000</v>
      </c>
      <c r="I73" s="277">
        <f>I68*'8-Matrices'!$O$7</f>
        <v>4308328</v>
      </c>
      <c r="J73" s="277">
        <f>J68*'8-Matrices'!$P$7</f>
        <v>0</v>
      </c>
      <c r="K73" s="277">
        <f>K68*'8-Matrices'!$Q$7</f>
        <v>0</v>
      </c>
      <c r="L73" s="277">
        <f>L68*'8-Matrices'!$R$7</f>
        <v>164199</v>
      </c>
      <c r="M73" s="278">
        <f>M68*'8-Matrices'!$S$7</f>
        <v>0</v>
      </c>
      <c r="N73" s="283"/>
      <c r="O73" s="277"/>
      <c r="P73" s="279">
        <f>P68*'8-Matrices'!$J$7</f>
        <v>0</v>
      </c>
      <c r="Q73" s="277">
        <f>Q68*'8-Matrices'!$K$7</f>
        <v>123420</v>
      </c>
      <c r="R73" s="277">
        <f>R68*'8-Matrices'!$L$7</f>
        <v>0</v>
      </c>
      <c r="S73" s="277">
        <f>S68*'8-Matrices'!$M$7</f>
        <v>1127490</v>
      </c>
      <c r="T73" s="277">
        <f>T68*'8-Matrices'!$N$7</f>
        <v>5049000</v>
      </c>
      <c r="U73" s="277">
        <f>U68*'8-Matrices'!$O$7</f>
        <v>3584792</v>
      </c>
      <c r="V73" s="277">
        <f>V68*'8-Matrices'!$P$7</f>
        <v>0</v>
      </c>
      <c r="W73" s="277">
        <f>W68*'8-Matrices'!$Q$7</f>
        <v>0</v>
      </c>
      <c r="X73" s="277">
        <f>X68*'8-Matrices'!$R$7</f>
        <v>125104</v>
      </c>
      <c r="Y73" s="278">
        <f>Y68*'8-Matrices'!$S$7</f>
        <v>0</v>
      </c>
      <c r="Z73" s="283"/>
      <c r="AA73" s="277"/>
      <c r="AB73" s="279">
        <f>AB68*'8-Matrices'!$J$7</f>
        <v>0</v>
      </c>
      <c r="AC73" s="277">
        <f>AC68*'8-Matrices'!$K$7</f>
        <v>79860</v>
      </c>
      <c r="AD73" s="277">
        <f>AD68*'8-Matrices'!$L$7</f>
        <v>0</v>
      </c>
      <c r="AE73" s="277">
        <f>AE68*'8-Matrices'!$M$7</f>
        <v>766115</v>
      </c>
      <c r="AF73" s="277">
        <f>AF68*'8-Matrices'!$N$7</f>
        <v>5940000</v>
      </c>
      <c r="AG73" s="277">
        <f>AG68*'8-Matrices'!$O$7</f>
        <v>3190136</v>
      </c>
      <c r="AH73" s="277">
        <f>AH68*'8-Matrices'!$P$7</f>
        <v>0</v>
      </c>
      <c r="AI73" s="277">
        <f>AI68*'8-Matrices'!$Q$7</f>
        <v>0</v>
      </c>
      <c r="AJ73" s="277">
        <f>AJ68*'8-Matrices'!$R$7</f>
        <v>218932</v>
      </c>
      <c r="AK73" s="278">
        <f>AK68*'8-Matrices'!$S$7</f>
        <v>0</v>
      </c>
      <c r="AL73" s="283"/>
      <c r="AM73" s="277"/>
      <c r="AN73" s="279">
        <f>AN68*'8-Matrices'!$J$7</f>
        <v>0</v>
      </c>
      <c r="AO73" s="277">
        <f>AO68*'8-Matrices'!$K$7</f>
        <v>72600</v>
      </c>
      <c r="AP73" s="277">
        <f>AP68*'8-Matrices'!$L$7</f>
        <v>0</v>
      </c>
      <c r="AQ73" s="277">
        <f>AQ68*'8-Matrices'!$M$7</f>
        <v>679385</v>
      </c>
      <c r="AR73" s="277">
        <f>AR68*'8-Matrices'!$N$7</f>
        <v>6237000</v>
      </c>
      <c r="AS73" s="277">
        <f>AS68*'8-Matrices'!$O$7</f>
        <v>8485104</v>
      </c>
      <c r="AT73" s="277">
        <f>AT68*'8-Matrices'!$P$7</f>
        <v>0</v>
      </c>
      <c r="AU73" s="277">
        <f>AU68*'8-Matrices'!$Q$7</f>
        <v>0</v>
      </c>
      <c r="AV73" s="277">
        <f>AV68*'8-Matrices'!$R$7</f>
        <v>351855</v>
      </c>
      <c r="AW73" s="278">
        <f>AW68*'8-Matrices'!$S$7</f>
        <v>0</v>
      </c>
      <c r="AX73" s="283"/>
      <c r="AY73" s="277"/>
      <c r="AZ73" s="279">
        <f>AZ68*'8-Matrices'!$J$7</f>
        <v>0</v>
      </c>
      <c r="BA73" s="277">
        <f>BA68*'8-Matrices'!$K$7</f>
        <v>50820</v>
      </c>
      <c r="BB73" s="277">
        <f>BB68*'8-Matrices'!$L$7</f>
        <v>0</v>
      </c>
      <c r="BC73" s="277">
        <f>BC68*'8-Matrices'!$M$7</f>
        <v>867300</v>
      </c>
      <c r="BD73" s="277">
        <f>BD68*'8-Matrices'!$N$7</f>
        <v>6006000</v>
      </c>
      <c r="BE73" s="277">
        <f>BE68*'8-Matrices'!$O$7</f>
        <v>7531352</v>
      </c>
      <c r="BF73" s="277">
        <f>BF68*'8-Matrices'!$P$7</f>
        <v>0</v>
      </c>
      <c r="BG73" s="277">
        <f>BG68*'8-Matrices'!$Q$7</f>
        <v>0</v>
      </c>
      <c r="BH73" s="277">
        <f>BH68*'8-Matrices'!$R$7</f>
        <v>234570</v>
      </c>
      <c r="BI73" s="278">
        <f>BI68*'8-Matrices'!$S$7</f>
        <v>0</v>
      </c>
      <c r="BJ73" s="283"/>
      <c r="BK73" s="277"/>
      <c r="BL73" s="280">
        <f>BL68*'8-Matrices'!$J$7</f>
        <v>0</v>
      </c>
      <c r="BM73" s="281">
        <f>BM68*'8-Matrices'!$K$7</f>
        <v>43560</v>
      </c>
      <c r="BN73" s="281">
        <f>BN68*'8-Matrices'!$L$7</f>
        <v>0</v>
      </c>
      <c r="BO73" s="281">
        <f>BO68*'8-Matrices'!$M$7</f>
        <v>780570</v>
      </c>
      <c r="BP73" s="281">
        <f>BP68*'8-Matrices'!$N$7</f>
        <v>5775000</v>
      </c>
      <c r="BQ73" s="281">
        <f>BQ68*'8-Matrices'!$O$7</f>
        <v>8222000</v>
      </c>
      <c r="BR73" s="281">
        <f>BR68*'8-Matrices'!$P$7</f>
        <v>0</v>
      </c>
      <c r="BS73" s="281">
        <f>BS68*'8-Matrices'!$Q$7</f>
        <v>0</v>
      </c>
      <c r="BT73" s="281">
        <f>BT68*'8-Matrices'!$R$7</f>
        <v>195475</v>
      </c>
      <c r="BU73" s="282">
        <f>BU68*'8-Matrices'!$S$7</f>
        <v>0</v>
      </c>
      <c r="BV73" s="283"/>
      <c r="BX73" s="280">
        <f>BX68*'8-Matrices'!$J$7</f>
        <v>0</v>
      </c>
      <c r="BY73" s="281">
        <f>BY68*'8-Matrices'!$K$7</f>
        <v>65340</v>
      </c>
      <c r="BZ73" s="281">
        <f>BZ68*'8-Matrices'!$L$7</f>
        <v>0</v>
      </c>
      <c r="CA73" s="281">
        <f>CA68*'8-Matrices'!$M$7</f>
        <v>751660</v>
      </c>
      <c r="CB73" s="281">
        <f>CB68*'8-Matrices'!$N$7</f>
        <v>5082000</v>
      </c>
      <c r="CC73" s="281">
        <f>CC68*'8-Matrices'!$O$7</f>
        <v>8189112</v>
      </c>
      <c r="CD73" s="281">
        <f>CD68*'8-Matrices'!$P$7</f>
        <v>0</v>
      </c>
      <c r="CE73" s="281">
        <f>CE68*'8-Matrices'!$Q$7</f>
        <v>0</v>
      </c>
      <c r="CF73" s="281">
        <f>CF68*'8-Matrices'!$R$7</f>
        <v>359674</v>
      </c>
      <c r="CG73" s="282">
        <f>CG68*'8-Matrices'!$S$7</f>
        <v>0</v>
      </c>
      <c r="CH73" s="283"/>
      <c r="CJ73" s="280">
        <f>CJ68*'8-Matrices'!$J$7</f>
        <v>79200</v>
      </c>
      <c r="CK73" s="281">
        <f>CK68*'8-Matrices'!$K$7</f>
        <v>0</v>
      </c>
      <c r="CL73" s="281">
        <f>CL68*'8-Matrices'!$L$7</f>
        <v>0</v>
      </c>
      <c r="CM73" s="281">
        <f>CM68*'8-Matrices'!$M$7</f>
        <v>1387680</v>
      </c>
      <c r="CN73" s="281">
        <f>CN68*'8-Matrices'!$N$7</f>
        <v>4884000</v>
      </c>
      <c r="CO73" s="281">
        <f>CO68*'8-Matrices'!$O$7</f>
        <v>6347384</v>
      </c>
      <c r="CP73" s="281">
        <f>CP68*'8-Matrices'!$P$7</f>
        <v>0</v>
      </c>
      <c r="CQ73" s="281">
        <f>CQ68*'8-Matrices'!$Q$7</f>
        <v>0</v>
      </c>
      <c r="CR73" s="281">
        <f>CR68*'8-Matrices'!$R$7</f>
        <v>304941</v>
      </c>
      <c r="CS73" s="282">
        <f>CS68*'8-Matrices'!$S$7</f>
        <v>0</v>
      </c>
      <c r="CT73" s="283"/>
      <c r="CV73" s="280">
        <f>CV68*'8-Matrices'!$J$7</f>
        <v>0</v>
      </c>
      <c r="CW73" s="281">
        <f>CW68*'8-Matrices'!$K$7</f>
        <v>29040</v>
      </c>
      <c r="CX73" s="281">
        <f>CX68*'8-Matrices'!$L$7</f>
        <v>0</v>
      </c>
      <c r="CY73" s="281">
        <f>CY68*'8-Matrices'!$M$7</f>
        <v>1647870</v>
      </c>
      <c r="CZ73" s="281">
        <f>CZ68*'8-Matrices'!$N$7</f>
        <v>6864000</v>
      </c>
      <c r="DA73" s="281">
        <f>DA68*'8-Matrices'!$O$7</f>
        <v>9011312</v>
      </c>
      <c r="DB73" s="281">
        <f>DB68*'8-Matrices'!$P$7</f>
        <v>0</v>
      </c>
      <c r="DC73" s="281">
        <f>DC68*'8-Matrices'!$Q$7</f>
        <v>0</v>
      </c>
      <c r="DD73" s="281">
        <f>DD68*'8-Matrices'!$R$7</f>
        <v>367493</v>
      </c>
      <c r="DE73" s="282">
        <f>DE68*'8-Matrices'!$S$7</f>
        <v>0</v>
      </c>
      <c r="DF73" s="283"/>
      <c r="DH73" s="280">
        <f>DH68*'8-Matrices'!$J$7</f>
        <v>4950</v>
      </c>
      <c r="DI73" s="281">
        <f>DI68*'8-Matrices'!$K$7</f>
        <v>50820</v>
      </c>
      <c r="DJ73" s="281">
        <f>DJ68*'8-Matrices'!$L$7</f>
        <v>0</v>
      </c>
      <c r="DK73" s="281">
        <f>DK68*'8-Matrices'!$M$7</f>
        <v>2095975</v>
      </c>
      <c r="DL73" s="281">
        <f>DL68*'8-Matrices'!$N$7</f>
        <v>8052000</v>
      </c>
      <c r="DM73" s="281">
        <f>DM68*'8-Matrices'!$O$7</f>
        <v>10030840</v>
      </c>
      <c r="DN73" s="281">
        <f>DN68*'8-Matrices'!$P$7</f>
        <v>0</v>
      </c>
      <c r="DO73" s="281">
        <f>DO68*'8-Matrices'!$Q$7</f>
        <v>0</v>
      </c>
      <c r="DP73" s="281">
        <f>DP68*'8-Matrices'!$R$7</f>
        <v>375312</v>
      </c>
      <c r="DQ73" s="282">
        <f>DQ68*'8-Matrices'!$S$7</f>
        <v>0</v>
      </c>
      <c r="DR73" s="283"/>
      <c r="DT73" s="280">
        <f>DT68*'8-Matrices'!$J$7</f>
        <v>0</v>
      </c>
      <c r="DU73" s="281">
        <f>DU68*'8-Matrices'!$K$7</f>
        <v>7260</v>
      </c>
      <c r="DV73" s="281">
        <f>DV68*'8-Matrices'!$L$7</f>
        <v>0</v>
      </c>
      <c r="DW73" s="281">
        <f>DW68*'8-Matrices'!$M$7</f>
        <v>2139340</v>
      </c>
      <c r="DX73" s="281">
        <f>DX68*'8-Matrices'!$N$7</f>
        <v>7491000</v>
      </c>
      <c r="DY73" s="281">
        <f>DY68*'8-Matrices'!$O$7</f>
        <v>8517992</v>
      </c>
      <c r="DZ73" s="281">
        <f>DZ68*'8-Matrices'!$P$7</f>
        <v>0</v>
      </c>
      <c r="EA73" s="281">
        <f>EA68*'8-Matrices'!$Q$7</f>
        <v>0</v>
      </c>
      <c r="EB73" s="281">
        <f>EB68*'8-Matrices'!$R$7</f>
        <v>359674</v>
      </c>
      <c r="EC73" s="282">
        <f>EC68*'8-Matrices'!$S$7</f>
        <v>0</v>
      </c>
      <c r="ED73" s="283"/>
    </row>
    <row r="74" spans="1:134" x14ac:dyDescent="0.25">
      <c r="A74" s="1471"/>
      <c r="B74" t="s">
        <v>87</v>
      </c>
      <c r="C74" s="276" t="s">
        <v>139</v>
      </c>
      <c r="D74" s="277">
        <f>D69*'8-Matrices'!$J$8</f>
        <v>0</v>
      </c>
      <c r="E74" s="277">
        <f>E69*'8-Matrices'!$K$8</f>
        <v>157155</v>
      </c>
      <c r="F74" s="277">
        <f>F69*'8-Matrices'!$L$8</f>
        <v>0</v>
      </c>
      <c r="G74" s="277">
        <f>G69*'8-Matrices'!$M$8</f>
        <v>542360</v>
      </c>
      <c r="H74" s="277">
        <f>H69*'8-Matrices'!$N$8</f>
        <v>2952626</v>
      </c>
      <c r="I74" s="277">
        <f>I69*'8-Matrices'!$O$8</f>
        <v>2230667</v>
      </c>
      <c r="J74" s="277">
        <f>J69*'8-Matrices'!$P$8</f>
        <v>0</v>
      </c>
      <c r="K74" s="277">
        <f>K69*'8-Matrices'!$Q$8</f>
        <v>0</v>
      </c>
      <c r="L74" s="277">
        <f>L69*'8-Matrices'!$R$8</f>
        <v>0</v>
      </c>
      <c r="M74" s="278">
        <f>M69*'8-Matrices'!$S$8</f>
        <v>0</v>
      </c>
      <c r="N74" s="283"/>
      <c r="O74" s="277"/>
      <c r="P74" s="279">
        <f>P69*'8-Matrices'!$J$8</f>
        <v>0</v>
      </c>
      <c r="Q74" s="277">
        <f>Q69*'8-Matrices'!$K$8</f>
        <v>73339</v>
      </c>
      <c r="R74" s="277">
        <f>R69*'8-Matrices'!$L$8</f>
        <v>0</v>
      </c>
      <c r="S74" s="277">
        <f>S69*'8-Matrices'!$M$8</f>
        <v>125160</v>
      </c>
      <c r="T74" s="277">
        <f>T69*'8-Matrices'!$N$8</f>
        <v>2952626</v>
      </c>
      <c r="U74" s="277">
        <f>U69*'8-Matrices'!$O$8</f>
        <v>1945901</v>
      </c>
      <c r="V74" s="277">
        <f>V69*'8-Matrices'!$P$8</f>
        <v>0</v>
      </c>
      <c r="W74" s="277">
        <f>W69*'8-Matrices'!$Q$8</f>
        <v>0</v>
      </c>
      <c r="X74" s="277">
        <f>X69*'8-Matrices'!$R$8</f>
        <v>11284</v>
      </c>
      <c r="Y74" s="278">
        <f>Y69*'8-Matrices'!$S$8</f>
        <v>0</v>
      </c>
      <c r="Z74" s="283"/>
      <c r="AA74" s="277"/>
      <c r="AB74" s="279">
        <f>AB69*'8-Matrices'!$J$8</f>
        <v>0</v>
      </c>
      <c r="AC74" s="277">
        <f>AC69*'8-Matrices'!$K$8</f>
        <v>73339</v>
      </c>
      <c r="AD74" s="277">
        <f>AD69*'8-Matrices'!$L$8</f>
        <v>0</v>
      </c>
      <c r="AE74" s="277">
        <f>AE69*'8-Matrices'!$M$8</f>
        <v>146020</v>
      </c>
      <c r="AF74" s="277">
        <f>AF69*'8-Matrices'!$N$8</f>
        <v>4286070</v>
      </c>
      <c r="AG74" s="277">
        <f>AG69*'8-Matrices'!$O$8</f>
        <v>5932625</v>
      </c>
      <c r="AH74" s="277">
        <f>AH69*'8-Matrices'!$P$8</f>
        <v>0</v>
      </c>
      <c r="AI74" s="277">
        <f>AI69*'8-Matrices'!$Q$8</f>
        <v>0</v>
      </c>
      <c r="AJ74" s="277">
        <f>AJ69*'8-Matrices'!$R$8</f>
        <v>45136</v>
      </c>
      <c r="AK74" s="278">
        <f>AK69*'8-Matrices'!$S$8</f>
        <v>0</v>
      </c>
      <c r="AL74" s="283"/>
      <c r="AM74" s="277"/>
      <c r="AN74" s="279">
        <f>AN69*'8-Matrices'!$J$8</f>
        <v>0</v>
      </c>
      <c r="AO74" s="277">
        <f>AO69*'8-Matrices'!$K$8</f>
        <v>73339</v>
      </c>
      <c r="AP74" s="277">
        <f>AP69*'8-Matrices'!$L$8</f>
        <v>0</v>
      </c>
      <c r="AQ74" s="277">
        <f>AQ69*'8-Matrices'!$M$8</f>
        <v>333760</v>
      </c>
      <c r="AR74" s="277">
        <f>AR69*'8-Matrices'!$N$8</f>
        <v>3571725</v>
      </c>
      <c r="AS74" s="277">
        <f>AS69*'8-Matrices'!$O$8</f>
        <v>0</v>
      </c>
      <c r="AT74" s="277">
        <f>AT69*'8-Matrices'!$P$8</f>
        <v>0</v>
      </c>
      <c r="AU74" s="277">
        <f>AU69*'8-Matrices'!$Q$8</f>
        <v>0</v>
      </c>
      <c r="AV74" s="277">
        <f>AV69*'8-Matrices'!$R$8</f>
        <v>33852</v>
      </c>
      <c r="AW74" s="278">
        <f>AW69*'8-Matrices'!$S$8</f>
        <v>0</v>
      </c>
      <c r="AX74" s="283"/>
      <c r="AY74" s="277"/>
      <c r="AZ74" s="279">
        <f>AZ69*'8-Matrices'!$J$8</f>
        <v>0</v>
      </c>
      <c r="BA74" s="277">
        <f>BA69*'8-Matrices'!$K$8</f>
        <v>73339</v>
      </c>
      <c r="BB74" s="277">
        <f>BB69*'8-Matrices'!$L$8</f>
        <v>0</v>
      </c>
      <c r="BC74" s="277">
        <f>BC69*'8-Matrices'!$M$8</f>
        <v>271180</v>
      </c>
      <c r="BD74" s="277">
        <f>BD69*'8-Matrices'!$N$8</f>
        <v>2952626</v>
      </c>
      <c r="BE74" s="277">
        <f>BE69*'8-Matrices'!$O$8</f>
        <v>0</v>
      </c>
      <c r="BF74" s="277">
        <f>BF69*'8-Matrices'!$P$8</f>
        <v>0</v>
      </c>
      <c r="BG74" s="277">
        <f>BG69*'8-Matrices'!$Q$8</f>
        <v>0</v>
      </c>
      <c r="BH74" s="277">
        <f>BH69*'8-Matrices'!$R$8</f>
        <v>33852</v>
      </c>
      <c r="BI74" s="278">
        <f>BI69*'8-Matrices'!$S$8</f>
        <v>0</v>
      </c>
      <c r="BJ74" s="283"/>
      <c r="BK74" s="277"/>
      <c r="BL74" s="280">
        <f>BL69*'8-Matrices'!$J$8</f>
        <v>0</v>
      </c>
      <c r="BM74" s="281">
        <f>BM69*'8-Matrices'!$K$8</f>
        <v>52385</v>
      </c>
      <c r="BN74" s="281">
        <f>BN69*'8-Matrices'!$L$8</f>
        <v>0</v>
      </c>
      <c r="BO74" s="281">
        <f>BO69*'8-Matrices'!$M$8</f>
        <v>208600</v>
      </c>
      <c r="BP74" s="281">
        <f>BP69*'8-Matrices'!$N$8</f>
        <v>3428856</v>
      </c>
      <c r="BQ74" s="281">
        <f>BQ69*'8-Matrices'!$O$8</f>
        <v>0</v>
      </c>
      <c r="BR74" s="281">
        <f>BR69*'8-Matrices'!$P$8</f>
        <v>0</v>
      </c>
      <c r="BS74" s="281">
        <f>BS69*'8-Matrices'!$Q$8</f>
        <v>0</v>
      </c>
      <c r="BT74" s="281">
        <f>BT69*'8-Matrices'!$R$8</f>
        <v>22568</v>
      </c>
      <c r="BU74" s="282">
        <f>BU69*'8-Matrices'!$S$8</f>
        <v>0</v>
      </c>
      <c r="BV74" s="283"/>
      <c r="BX74" s="280">
        <f>BX69*'8-Matrices'!$J$8</f>
        <v>0</v>
      </c>
      <c r="BY74" s="281">
        <f>BY69*'8-Matrices'!$K$8</f>
        <v>94293</v>
      </c>
      <c r="BZ74" s="281">
        <f>BZ69*'8-Matrices'!$L$8</f>
        <v>0</v>
      </c>
      <c r="CA74" s="281">
        <f>CA69*'8-Matrices'!$M$8</f>
        <v>125160</v>
      </c>
      <c r="CB74" s="281">
        <f>CB69*'8-Matrices'!$N$8</f>
        <v>3190741</v>
      </c>
      <c r="CC74" s="281">
        <f>CC69*'8-Matrices'!$O$8</f>
        <v>189844</v>
      </c>
      <c r="CD74" s="281">
        <f>CD69*'8-Matrices'!$P$8</f>
        <v>0</v>
      </c>
      <c r="CE74" s="281">
        <f>CE69*'8-Matrices'!$Q$8</f>
        <v>0</v>
      </c>
      <c r="CF74" s="281">
        <f>CF69*'8-Matrices'!$R$8</f>
        <v>0</v>
      </c>
      <c r="CG74" s="282">
        <f>CG69*'8-Matrices'!$S$8</f>
        <v>0</v>
      </c>
      <c r="CH74" s="283"/>
      <c r="CJ74" s="280">
        <f>CJ69*'8-Matrices'!$J$8</f>
        <v>0</v>
      </c>
      <c r="CK74" s="281">
        <f>CK69*'8-Matrices'!$K$8</f>
        <v>83816</v>
      </c>
      <c r="CL74" s="281">
        <f>CL69*'8-Matrices'!$L$8</f>
        <v>0</v>
      </c>
      <c r="CM74" s="281">
        <f>CM69*'8-Matrices'!$M$8</f>
        <v>250320</v>
      </c>
      <c r="CN74" s="281">
        <f>CN69*'8-Matrices'!$N$8</f>
        <v>3000249</v>
      </c>
      <c r="CO74" s="281">
        <f>CO69*'8-Matrices'!$O$8</f>
        <v>0</v>
      </c>
      <c r="CP74" s="281">
        <f>CP69*'8-Matrices'!$P$8</f>
        <v>0</v>
      </c>
      <c r="CQ74" s="281">
        <f>CQ69*'8-Matrices'!$Q$8</f>
        <v>0</v>
      </c>
      <c r="CR74" s="281">
        <f>CR69*'8-Matrices'!$R$8</f>
        <v>11284</v>
      </c>
      <c r="CS74" s="282">
        <f>CS69*'8-Matrices'!$S$8</f>
        <v>0</v>
      </c>
      <c r="CT74" s="283"/>
      <c r="CV74" s="280">
        <f>CV69*'8-Matrices'!$J$8</f>
        <v>150003</v>
      </c>
      <c r="CW74" s="281">
        <f>CW69*'8-Matrices'!$K$8</f>
        <v>10477</v>
      </c>
      <c r="CX74" s="281">
        <f>CX69*'8-Matrices'!$L$8</f>
        <v>0</v>
      </c>
      <c r="CY74" s="281">
        <f>CY69*'8-Matrices'!$M$8</f>
        <v>146020</v>
      </c>
      <c r="CZ74" s="281">
        <f>CZ69*'8-Matrices'!$N$8</f>
        <v>3095495</v>
      </c>
      <c r="DA74" s="281">
        <f>DA69*'8-Matrices'!$O$8</f>
        <v>237305</v>
      </c>
      <c r="DB74" s="281">
        <f>DB69*'8-Matrices'!$P$8</f>
        <v>0</v>
      </c>
      <c r="DC74" s="281">
        <f>DC69*'8-Matrices'!$Q$8</f>
        <v>0</v>
      </c>
      <c r="DD74" s="281">
        <f>DD69*'8-Matrices'!$R$8</f>
        <v>0</v>
      </c>
      <c r="DE74" s="282">
        <f>DE69*'8-Matrices'!$S$8</f>
        <v>0</v>
      </c>
      <c r="DF74" s="283"/>
      <c r="DH74" s="280">
        <f>DH69*'8-Matrices'!$J$8</f>
        <v>250005</v>
      </c>
      <c r="DI74" s="281">
        <f>DI69*'8-Matrices'!$K$8</f>
        <v>52385</v>
      </c>
      <c r="DJ74" s="281">
        <f>DJ69*'8-Matrices'!$L$8</f>
        <v>0</v>
      </c>
      <c r="DK74" s="281">
        <f>DK69*'8-Matrices'!$M$8</f>
        <v>166880</v>
      </c>
      <c r="DL74" s="281">
        <f>DL69*'8-Matrices'!$N$8</f>
        <v>1809674</v>
      </c>
      <c r="DM74" s="281">
        <f>DM69*'8-Matrices'!$O$8</f>
        <v>0</v>
      </c>
      <c r="DN74" s="281">
        <f>DN69*'8-Matrices'!$P$8</f>
        <v>0</v>
      </c>
      <c r="DO74" s="281">
        <f>DO69*'8-Matrices'!$Q$8</f>
        <v>0</v>
      </c>
      <c r="DP74" s="281">
        <f>DP69*'8-Matrices'!$R$8</f>
        <v>0</v>
      </c>
      <c r="DQ74" s="282">
        <f>DQ69*'8-Matrices'!$S$8</f>
        <v>0</v>
      </c>
      <c r="DR74" s="283"/>
      <c r="DT74" s="280">
        <f>DT69*'8-Matrices'!$J$8</f>
        <v>228576</v>
      </c>
      <c r="DU74" s="281">
        <f>DU69*'8-Matrices'!$K$8</f>
        <v>52385</v>
      </c>
      <c r="DV74" s="281">
        <f>DV69*'8-Matrices'!$L$8</f>
        <v>0</v>
      </c>
      <c r="DW74" s="281">
        <f>DW69*'8-Matrices'!$M$8</f>
        <v>333760</v>
      </c>
      <c r="DX74" s="281">
        <f>DX69*'8-Matrices'!$N$8</f>
        <v>2095412</v>
      </c>
      <c r="DY74" s="281">
        <f>DY69*'8-Matrices'!$O$8</f>
        <v>759376</v>
      </c>
      <c r="DZ74" s="281">
        <f>DZ69*'8-Matrices'!$P$8</f>
        <v>0</v>
      </c>
      <c r="EA74" s="281">
        <f>EA69*'8-Matrices'!$Q$8</f>
        <v>0</v>
      </c>
      <c r="EB74" s="281">
        <f>EB69*'8-Matrices'!$R$8</f>
        <v>22568</v>
      </c>
      <c r="EC74" s="282">
        <f>EC69*'8-Matrices'!$S$8</f>
        <v>0</v>
      </c>
      <c r="ED74" s="283"/>
    </row>
    <row r="75" spans="1:134" ht="15.75" thickBot="1" x14ac:dyDescent="0.3">
      <c r="A75" s="1472"/>
      <c r="B75" s="293" t="s">
        <v>87</v>
      </c>
      <c r="C75" s="294" t="s">
        <v>140</v>
      </c>
      <c r="D75" s="277">
        <f>D70*'8-Matrices'!$J$9</f>
        <v>31407</v>
      </c>
      <c r="E75" s="277">
        <f>E70*'8-Matrices'!$K$9</f>
        <v>0</v>
      </c>
      <c r="F75" s="277">
        <f>F70*'8-Matrices'!$L$9</f>
        <v>0</v>
      </c>
      <c r="G75" s="277">
        <f>G70*'8-Matrices'!$M$9</f>
        <v>1375650</v>
      </c>
      <c r="H75" s="277">
        <f>H70*'8-Matrices'!$N$9</f>
        <v>418752</v>
      </c>
      <c r="I75" s="277">
        <f>I70*'8-Matrices'!$O$9</f>
        <v>0</v>
      </c>
      <c r="J75" s="277">
        <f>J70*'8-Matrices'!$P$9</f>
        <v>0</v>
      </c>
      <c r="K75" s="277">
        <f>K70*'8-Matrices'!$Q$9</f>
        <v>0</v>
      </c>
      <c r="L75" s="277">
        <f>L70*'8-Matrices'!$R$9</f>
        <v>0</v>
      </c>
      <c r="M75" s="278">
        <f>M70*'8-Matrices'!$S$9</f>
        <v>0</v>
      </c>
      <c r="N75" s="283" t="s">
        <v>298</v>
      </c>
      <c r="O75" s="277"/>
      <c r="P75" s="279">
        <f>P70*'8-Matrices'!$J$9</f>
        <v>62814</v>
      </c>
      <c r="Q75" s="277">
        <f>Q70*'8-Matrices'!$K$9</f>
        <v>15354</v>
      </c>
      <c r="R75" s="277">
        <f>R70*'8-Matrices'!$L$9</f>
        <v>0</v>
      </c>
      <c r="S75" s="277">
        <f>S70*'8-Matrices'!$M$9</f>
        <v>1559070</v>
      </c>
      <c r="T75" s="277">
        <f>T70*'8-Matrices'!$N$9</f>
        <v>558336</v>
      </c>
      <c r="U75" s="277">
        <f>U70*'8-Matrices'!$O$9</f>
        <v>0</v>
      </c>
      <c r="V75" s="277">
        <f>V70*'8-Matrices'!$P$9</f>
        <v>0</v>
      </c>
      <c r="W75" s="277">
        <f>W70*'8-Matrices'!$Q$9</f>
        <v>0</v>
      </c>
      <c r="X75" s="277">
        <f>X70*'8-Matrices'!$R$9</f>
        <v>0</v>
      </c>
      <c r="Y75" s="278">
        <f>Y70*'8-Matrices'!$S$9</f>
        <v>0</v>
      </c>
      <c r="Z75" s="283" t="s">
        <v>298</v>
      </c>
      <c r="AA75" s="277"/>
      <c r="AB75" s="279">
        <f>AB70*'8-Matrices'!$J$9</f>
        <v>52345</v>
      </c>
      <c r="AC75" s="277">
        <f>AC70*'8-Matrices'!$K$9</f>
        <v>0</v>
      </c>
      <c r="AD75" s="277">
        <f>AD70*'8-Matrices'!$L$9</f>
        <v>0</v>
      </c>
      <c r="AE75" s="277">
        <f>AE70*'8-Matrices'!$M$9</f>
        <v>1222800</v>
      </c>
      <c r="AF75" s="277">
        <f>AF70*'8-Matrices'!$N$9</f>
        <v>488544</v>
      </c>
      <c r="AG75" s="277">
        <f>AG70*'8-Matrices'!$O$9</f>
        <v>0</v>
      </c>
      <c r="AH75" s="277">
        <f>AH70*'8-Matrices'!$P$9</f>
        <v>0</v>
      </c>
      <c r="AI75" s="277">
        <f>AI70*'8-Matrices'!$Q$9</f>
        <v>0</v>
      </c>
      <c r="AJ75" s="277">
        <f>AJ70*'8-Matrices'!$R$9</f>
        <v>0</v>
      </c>
      <c r="AK75" s="278">
        <f>AK70*'8-Matrices'!$S$9</f>
        <v>0</v>
      </c>
      <c r="AL75" s="283" t="s">
        <v>298</v>
      </c>
      <c r="AM75" s="277"/>
      <c r="AN75" s="279">
        <f>AN70*'8-Matrices'!$J$9</f>
        <v>62814</v>
      </c>
      <c r="AO75" s="277">
        <f>AO70*'8-Matrices'!$K$9</f>
        <v>15354</v>
      </c>
      <c r="AP75" s="277">
        <f>AP70*'8-Matrices'!$L$9</f>
        <v>0</v>
      </c>
      <c r="AQ75" s="277">
        <f>AQ70*'8-Matrices'!$M$9</f>
        <v>917100</v>
      </c>
      <c r="AR75" s="277">
        <f>AR70*'8-Matrices'!$N$9</f>
        <v>628128</v>
      </c>
      <c r="AS75" s="277">
        <f>AS70*'8-Matrices'!$O$9</f>
        <v>0</v>
      </c>
      <c r="AT75" s="277">
        <f>AT70*'8-Matrices'!$P$9</f>
        <v>0</v>
      </c>
      <c r="AU75" s="277">
        <f>AU70*'8-Matrices'!$Q$9</f>
        <v>0</v>
      </c>
      <c r="AV75" s="277">
        <f>AV70*'8-Matrices'!$R$9</f>
        <v>0</v>
      </c>
      <c r="AW75" s="278">
        <f>AW70*'8-Matrices'!$S$9</f>
        <v>0</v>
      </c>
      <c r="AX75" s="283" t="s">
        <v>298</v>
      </c>
      <c r="AY75" s="277"/>
      <c r="AZ75" s="279">
        <f>AZ70*'8-Matrices'!$J$9</f>
        <v>31407</v>
      </c>
      <c r="BA75" s="277">
        <f>BA70*'8-Matrices'!$K$9</f>
        <v>15354</v>
      </c>
      <c r="BB75" s="277">
        <f>BB70*'8-Matrices'!$L$9</f>
        <v>0</v>
      </c>
      <c r="BC75" s="277">
        <f>BC70*'8-Matrices'!$M$9</f>
        <v>641970</v>
      </c>
      <c r="BD75" s="277">
        <f>BD70*'8-Matrices'!$N$9</f>
        <v>139584</v>
      </c>
      <c r="BE75" s="277">
        <f>BE70*'8-Matrices'!$O$9</f>
        <v>0</v>
      </c>
      <c r="BF75" s="277">
        <f>BF70*'8-Matrices'!$P$9</f>
        <v>0</v>
      </c>
      <c r="BG75" s="277">
        <f>BG70*'8-Matrices'!$Q$9</f>
        <v>0</v>
      </c>
      <c r="BH75" s="277">
        <f>BH70*'8-Matrices'!$R$9</f>
        <v>0</v>
      </c>
      <c r="BI75" s="278">
        <f>BI70*'8-Matrices'!$S$9</f>
        <v>0</v>
      </c>
      <c r="BJ75" s="283" t="s">
        <v>298</v>
      </c>
      <c r="BK75" s="277"/>
      <c r="BL75" s="280">
        <f>BL70*'8-Matrices'!$J$9</f>
        <v>83752</v>
      </c>
      <c r="BM75" s="281">
        <f>BM70*'8-Matrices'!$K$9</f>
        <v>30708</v>
      </c>
      <c r="BN75" s="281">
        <f>BN70*'8-Matrices'!$L$9</f>
        <v>0</v>
      </c>
      <c r="BO75" s="281">
        <f>BO70*'8-Matrices'!$M$9</f>
        <v>213990</v>
      </c>
      <c r="BP75" s="281">
        <f>BP70*'8-Matrices'!$N$9</f>
        <v>139584</v>
      </c>
      <c r="BQ75" s="281">
        <f>BQ70*'8-Matrices'!$O$9</f>
        <v>0</v>
      </c>
      <c r="BR75" s="281">
        <f>BR70*'8-Matrices'!$P$9</f>
        <v>0</v>
      </c>
      <c r="BS75" s="281">
        <f>BS70*'8-Matrices'!$Q$9</f>
        <v>0</v>
      </c>
      <c r="BT75" s="281">
        <f>BT70*'8-Matrices'!$R$9</f>
        <v>0</v>
      </c>
      <c r="BU75" s="282">
        <f>BU70*'8-Matrices'!$S$9</f>
        <v>0</v>
      </c>
      <c r="BV75" s="283" t="s">
        <v>298</v>
      </c>
      <c r="BX75" s="280">
        <f>BX70*'8-Matrices'!$J$9</f>
        <v>94221</v>
      </c>
      <c r="BY75" s="281">
        <f>BY70*'8-Matrices'!$K$9</f>
        <v>15354</v>
      </c>
      <c r="BZ75" s="281">
        <f>BZ70*'8-Matrices'!$L$9</f>
        <v>0</v>
      </c>
      <c r="CA75" s="281">
        <f>CA70*'8-Matrices'!$M$9</f>
        <v>427980</v>
      </c>
      <c r="CB75" s="281">
        <f>CB70*'8-Matrices'!$N$9</f>
        <v>279168</v>
      </c>
      <c r="CC75" s="281">
        <f>CC70*'8-Matrices'!$O$9</f>
        <v>0</v>
      </c>
      <c r="CD75" s="281">
        <f>CD70*'8-Matrices'!$P$9</f>
        <v>0</v>
      </c>
      <c r="CE75" s="281">
        <f>CE70*'8-Matrices'!$Q$9</f>
        <v>0</v>
      </c>
      <c r="CF75" s="281">
        <f>CF70*'8-Matrices'!$R$9</f>
        <v>0</v>
      </c>
      <c r="CG75" s="282">
        <f>CG70*'8-Matrices'!$S$9</f>
        <v>0</v>
      </c>
      <c r="CH75" s="283" t="s">
        <v>298</v>
      </c>
      <c r="CJ75" s="280">
        <f>CJ70*'8-Matrices'!$J$9</f>
        <v>0</v>
      </c>
      <c r="CK75" s="281">
        <f>CK70*'8-Matrices'!$K$9</f>
        <v>0</v>
      </c>
      <c r="CL75" s="281">
        <f>CL70*'8-Matrices'!$L$9</f>
        <v>0</v>
      </c>
      <c r="CM75" s="281">
        <f>CM70*'8-Matrices'!$M$9</f>
        <v>275130</v>
      </c>
      <c r="CN75" s="281">
        <f>CN70*'8-Matrices'!$N$9</f>
        <v>69792</v>
      </c>
      <c r="CO75" s="281">
        <f>CO70*'8-Matrices'!$O$9</f>
        <v>0</v>
      </c>
      <c r="CP75" s="281">
        <f>CP70*'8-Matrices'!$P$9</f>
        <v>0</v>
      </c>
      <c r="CQ75" s="281">
        <f>CQ70*'8-Matrices'!$Q$9</f>
        <v>0</v>
      </c>
      <c r="CR75" s="281">
        <f>CR70*'8-Matrices'!$R$9</f>
        <v>0</v>
      </c>
      <c r="CS75" s="282">
        <f>CS70*'8-Matrices'!$S$9</f>
        <v>0</v>
      </c>
      <c r="CT75" s="283" t="s">
        <v>298</v>
      </c>
      <c r="CV75" s="280">
        <f>CV70*'8-Matrices'!$J$9</f>
        <v>0</v>
      </c>
      <c r="CW75" s="281">
        <f>CW70*'8-Matrices'!$K$9</f>
        <v>0</v>
      </c>
      <c r="CX75" s="281">
        <f>CX70*'8-Matrices'!$L$9</f>
        <v>0</v>
      </c>
      <c r="CY75" s="281">
        <f>CY70*'8-Matrices'!$M$9</f>
        <v>397410</v>
      </c>
      <c r="CZ75" s="281">
        <f>CZ70*'8-Matrices'!$N$9</f>
        <v>488544</v>
      </c>
      <c r="DA75" s="281">
        <f>DA70*'8-Matrices'!$O$9</f>
        <v>0</v>
      </c>
      <c r="DB75" s="281">
        <f>DB70*'8-Matrices'!$P$9</f>
        <v>0</v>
      </c>
      <c r="DC75" s="281">
        <f>DC70*'8-Matrices'!$Q$9</f>
        <v>0</v>
      </c>
      <c r="DD75" s="281">
        <f>DD70*'8-Matrices'!$R$9</f>
        <v>0</v>
      </c>
      <c r="DE75" s="282">
        <f>DE70*'8-Matrices'!$S$9</f>
        <v>0</v>
      </c>
      <c r="DF75" s="283" t="s">
        <v>298</v>
      </c>
      <c r="DH75" s="280">
        <f>DH70*'8-Matrices'!$J$9</f>
        <v>83752</v>
      </c>
      <c r="DI75" s="281">
        <f>DI70*'8-Matrices'!$K$9</f>
        <v>15354</v>
      </c>
      <c r="DJ75" s="281">
        <f>DJ70*'8-Matrices'!$L$9</f>
        <v>0</v>
      </c>
      <c r="DK75" s="281">
        <f>DK70*'8-Matrices'!$M$9</f>
        <v>275130</v>
      </c>
      <c r="DL75" s="281">
        <f>DL70*'8-Matrices'!$N$9</f>
        <v>69792</v>
      </c>
      <c r="DM75" s="281">
        <f>DM70*'8-Matrices'!$O$9</f>
        <v>0</v>
      </c>
      <c r="DN75" s="281">
        <f>DN70*'8-Matrices'!$P$9</f>
        <v>0</v>
      </c>
      <c r="DO75" s="281">
        <f>DO70*'8-Matrices'!$Q$9</f>
        <v>0</v>
      </c>
      <c r="DP75" s="281">
        <f>DP70*'8-Matrices'!$R$9</f>
        <v>0</v>
      </c>
      <c r="DQ75" s="282">
        <f>DQ70*'8-Matrices'!$S$9</f>
        <v>0</v>
      </c>
      <c r="DR75" s="283" t="s">
        <v>298</v>
      </c>
      <c r="DT75" s="280">
        <f>DT70*'8-Matrices'!$J$9</f>
        <v>62814</v>
      </c>
      <c r="DU75" s="281">
        <f>DU70*'8-Matrices'!$K$9</f>
        <v>0</v>
      </c>
      <c r="DV75" s="281">
        <f>DV70*'8-Matrices'!$L$9</f>
        <v>0</v>
      </c>
      <c r="DW75" s="281">
        <f>DW70*'8-Matrices'!$M$9</f>
        <v>30570</v>
      </c>
      <c r="DX75" s="281">
        <f>DX70*'8-Matrices'!$N$9</f>
        <v>279168</v>
      </c>
      <c r="DY75" s="281">
        <f>DY70*'8-Matrices'!$O$9</f>
        <v>0</v>
      </c>
      <c r="DZ75" s="281">
        <f>DZ70*'8-Matrices'!$P$9</f>
        <v>0</v>
      </c>
      <c r="EA75" s="281">
        <f>EA70*'8-Matrices'!$Q$9</f>
        <v>0</v>
      </c>
      <c r="EB75" s="281">
        <f>EB70*'8-Matrices'!$R$9</f>
        <v>0</v>
      </c>
      <c r="EC75" s="282">
        <f>EC70*'8-Matrices'!$S$9</f>
        <v>0</v>
      </c>
      <c r="ED75" s="283" t="s">
        <v>298</v>
      </c>
    </row>
    <row r="76" spans="1:134" ht="30.75" thickBot="1" x14ac:dyDescent="0.3">
      <c r="A76" s="315" t="s">
        <v>212</v>
      </c>
      <c r="B76" s="293" t="s">
        <v>87</v>
      </c>
      <c r="C76" s="316"/>
      <c r="D76" s="300">
        <f t="shared" ref="D76:M76" si="143">SUM(D73:D75)</f>
        <v>31407</v>
      </c>
      <c r="E76" s="297">
        <f t="shared" si="143"/>
        <v>222495</v>
      </c>
      <c r="F76" s="297">
        <f t="shared" si="143"/>
        <v>0</v>
      </c>
      <c r="G76" s="297">
        <f t="shared" si="143"/>
        <v>2727490</v>
      </c>
      <c r="H76" s="297">
        <f t="shared" si="143"/>
        <v>8420378</v>
      </c>
      <c r="I76" s="297">
        <f t="shared" si="143"/>
        <v>6538995</v>
      </c>
      <c r="J76" s="297">
        <f t="shared" si="143"/>
        <v>0</v>
      </c>
      <c r="K76" s="297">
        <f t="shared" si="143"/>
        <v>0</v>
      </c>
      <c r="L76" s="297">
        <f t="shared" si="143"/>
        <v>164199</v>
      </c>
      <c r="M76" s="298">
        <f t="shared" si="143"/>
        <v>0</v>
      </c>
      <c r="N76" s="304">
        <f>SUM(D76:M76)</f>
        <v>18104964</v>
      </c>
      <c r="O76" s="299"/>
      <c r="P76" s="300">
        <f t="shared" ref="P76:Y76" si="144">SUM(P73:P75)</f>
        <v>62814</v>
      </c>
      <c r="Q76" s="297">
        <f t="shared" si="144"/>
        <v>212113</v>
      </c>
      <c r="R76" s="297">
        <f t="shared" si="144"/>
        <v>0</v>
      </c>
      <c r="S76" s="297">
        <f t="shared" si="144"/>
        <v>2811720</v>
      </c>
      <c r="T76" s="297">
        <f t="shared" si="144"/>
        <v>8559962</v>
      </c>
      <c r="U76" s="297">
        <f t="shared" si="144"/>
        <v>5530693</v>
      </c>
      <c r="V76" s="297">
        <f t="shared" si="144"/>
        <v>0</v>
      </c>
      <c r="W76" s="297">
        <f t="shared" si="144"/>
        <v>0</v>
      </c>
      <c r="X76" s="297">
        <f t="shared" si="144"/>
        <v>136388</v>
      </c>
      <c r="Y76" s="298">
        <f t="shared" si="144"/>
        <v>0</v>
      </c>
      <c r="Z76" s="304">
        <f>SUM(P76:Y76)</f>
        <v>17313690</v>
      </c>
      <c r="AA76" s="299"/>
      <c r="AB76" s="300">
        <f t="shared" ref="AB76:AK76" si="145">SUM(AB73:AB75)</f>
        <v>52345</v>
      </c>
      <c r="AC76" s="297">
        <f t="shared" si="145"/>
        <v>153199</v>
      </c>
      <c r="AD76" s="297">
        <f t="shared" si="145"/>
        <v>0</v>
      </c>
      <c r="AE76" s="297">
        <f t="shared" si="145"/>
        <v>2134935</v>
      </c>
      <c r="AF76" s="297">
        <f t="shared" si="145"/>
        <v>10714614</v>
      </c>
      <c r="AG76" s="297">
        <f t="shared" si="145"/>
        <v>9122761</v>
      </c>
      <c r="AH76" s="297">
        <f t="shared" si="145"/>
        <v>0</v>
      </c>
      <c r="AI76" s="297">
        <f t="shared" si="145"/>
        <v>0</v>
      </c>
      <c r="AJ76" s="297">
        <f t="shared" si="145"/>
        <v>264068</v>
      </c>
      <c r="AK76" s="298">
        <f t="shared" si="145"/>
        <v>0</v>
      </c>
      <c r="AL76" s="304">
        <f>SUM(AB76:AK76)</f>
        <v>22441922</v>
      </c>
      <c r="AM76" s="299"/>
      <c r="AN76" s="300">
        <f t="shared" ref="AN76:AW76" si="146">SUM(AN73:AN75)</f>
        <v>62814</v>
      </c>
      <c r="AO76" s="297">
        <f t="shared" si="146"/>
        <v>161293</v>
      </c>
      <c r="AP76" s="297">
        <f t="shared" si="146"/>
        <v>0</v>
      </c>
      <c r="AQ76" s="297">
        <f t="shared" si="146"/>
        <v>1930245</v>
      </c>
      <c r="AR76" s="297">
        <f t="shared" si="146"/>
        <v>10436853</v>
      </c>
      <c r="AS76" s="297">
        <f t="shared" si="146"/>
        <v>8485104</v>
      </c>
      <c r="AT76" s="297">
        <f t="shared" si="146"/>
        <v>0</v>
      </c>
      <c r="AU76" s="297">
        <f t="shared" si="146"/>
        <v>0</v>
      </c>
      <c r="AV76" s="297">
        <f t="shared" si="146"/>
        <v>385707</v>
      </c>
      <c r="AW76" s="298">
        <f t="shared" si="146"/>
        <v>0</v>
      </c>
      <c r="AX76" s="304">
        <f>SUM(AN76:AW76)</f>
        <v>21462016</v>
      </c>
      <c r="AY76" s="299"/>
      <c r="AZ76" s="300">
        <f t="shared" ref="AZ76:BI76" si="147">SUM(AZ73:AZ75)</f>
        <v>31407</v>
      </c>
      <c r="BA76" s="297">
        <f t="shared" si="147"/>
        <v>139513</v>
      </c>
      <c r="BB76" s="297">
        <f t="shared" si="147"/>
        <v>0</v>
      </c>
      <c r="BC76" s="297">
        <f t="shared" si="147"/>
        <v>1780450</v>
      </c>
      <c r="BD76" s="297">
        <f t="shared" si="147"/>
        <v>9098210</v>
      </c>
      <c r="BE76" s="297">
        <f t="shared" si="147"/>
        <v>7531352</v>
      </c>
      <c r="BF76" s="297">
        <f t="shared" si="147"/>
        <v>0</v>
      </c>
      <c r="BG76" s="297">
        <f t="shared" si="147"/>
        <v>0</v>
      </c>
      <c r="BH76" s="297">
        <f t="shared" si="147"/>
        <v>268422</v>
      </c>
      <c r="BI76" s="298">
        <f t="shared" si="147"/>
        <v>0</v>
      </c>
      <c r="BJ76" s="304">
        <f>SUM(AZ76:BI76)</f>
        <v>18849354</v>
      </c>
      <c r="BK76" s="299"/>
      <c r="BL76" s="301">
        <f t="shared" ref="BL76:BU76" si="148">SUM(BL73:BL75)</f>
        <v>83752</v>
      </c>
      <c r="BM76" s="302">
        <f t="shared" si="148"/>
        <v>126653</v>
      </c>
      <c r="BN76" s="302">
        <f t="shared" si="148"/>
        <v>0</v>
      </c>
      <c r="BO76" s="302">
        <f t="shared" si="148"/>
        <v>1203160</v>
      </c>
      <c r="BP76" s="302">
        <f t="shared" si="148"/>
        <v>9343440</v>
      </c>
      <c r="BQ76" s="302">
        <f t="shared" si="148"/>
        <v>8222000</v>
      </c>
      <c r="BR76" s="302">
        <f t="shared" si="148"/>
        <v>0</v>
      </c>
      <c r="BS76" s="302">
        <f t="shared" si="148"/>
        <v>0</v>
      </c>
      <c r="BT76" s="302">
        <f t="shared" si="148"/>
        <v>218043</v>
      </c>
      <c r="BU76" s="303">
        <f t="shared" si="148"/>
        <v>0</v>
      </c>
      <c r="BV76" s="304">
        <f>SUM(BL76:BU76)</f>
        <v>19197048</v>
      </c>
      <c r="BX76" s="301">
        <f t="shared" ref="BX76:CG76" si="149">SUM(BX73:BX75)</f>
        <v>94221</v>
      </c>
      <c r="BY76" s="302">
        <f t="shared" si="149"/>
        <v>174987</v>
      </c>
      <c r="BZ76" s="302">
        <f t="shared" si="149"/>
        <v>0</v>
      </c>
      <c r="CA76" s="302">
        <f t="shared" si="149"/>
        <v>1304800</v>
      </c>
      <c r="CB76" s="302">
        <f t="shared" si="149"/>
        <v>8551909</v>
      </c>
      <c r="CC76" s="302">
        <f t="shared" si="149"/>
        <v>8378956</v>
      </c>
      <c r="CD76" s="302">
        <f t="shared" si="149"/>
        <v>0</v>
      </c>
      <c r="CE76" s="302">
        <f t="shared" si="149"/>
        <v>0</v>
      </c>
      <c r="CF76" s="302">
        <f t="shared" si="149"/>
        <v>359674</v>
      </c>
      <c r="CG76" s="303">
        <f t="shared" si="149"/>
        <v>0</v>
      </c>
      <c r="CH76" s="304">
        <f>SUM(BX76:CG76)</f>
        <v>18864547</v>
      </c>
      <c r="CJ76" s="301">
        <f t="shared" ref="CJ76:CS76" si="150">SUM(CJ73:CJ75)</f>
        <v>79200</v>
      </c>
      <c r="CK76" s="302">
        <f t="shared" si="150"/>
        <v>83816</v>
      </c>
      <c r="CL76" s="302">
        <f t="shared" si="150"/>
        <v>0</v>
      </c>
      <c r="CM76" s="302">
        <f t="shared" si="150"/>
        <v>1913130</v>
      </c>
      <c r="CN76" s="302">
        <f t="shared" si="150"/>
        <v>7954041</v>
      </c>
      <c r="CO76" s="302">
        <f t="shared" si="150"/>
        <v>6347384</v>
      </c>
      <c r="CP76" s="302">
        <f t="shared" si="150"/>
        <v>0</v>
      </c>
      <c r="CQ76" s="302">
        <f t="shared" si="150"/>
        <v>0</v>
      </c>
      <c r="CR76" s="302">
        <f t="shared" si="150"/>
        <v>316225</v>
      </c>
      <c r="CS76" s="303">
        <f t="shared" si="150"/>
        <v>0</v>
      </c>
      <c r="CT76" s="304">
        <f>SUM(CJ76:CS76)</f>
        <v>16693796</v>
      </c>
      <c r="CV76" s="301">
        <f t="shared" ref="CV76:DE76" si="151">SUM(CV73:CV75)</f>
        <v>150003</v>
      </c>
      <c r="CW76" s="302">
        <f t="shared" si="151"/>
        <v>39517</v>
      </c>
      <c r="CX76" s="302">
        <f t="shared" si="151"/>
        <v>0</v>
      </c>
      <c r="CY76" s="302">
        <f t="shared" si="151"/>
        <v>2191300</v>
      </c>
      <c r="CZ76" s="302">
        <f t="shared" si="151"/>
        <v>10448039</v>
      </c>
      <c r="DA76" s="302">
        <f t="shared" si="151"/>
        <v>9248617</v>
      </c>
      <c r="DB76" s="302">
        <f t="shared" si="151"/>
        <v>0</v>
      </c>
      <c r="DC76" s="302">
        <f t="shared" si="151"/>
        <v>0</v>
      </c>
      <c r="DD76" s="302">
        <f t="shared" si="151"/>
        <v>367493</v>
      </c>
      <c r="DE76" s="303">
        <f t="shared" si="151"/>
        <v>0</v>
      </c>
      <c r="DF76" s="304">
        <f>SUM(CV76:DE76)</f>
        <v>22444969</v>
      </c>
      <c r="DH76" s="301">
        <f t="shared" ref="DH76:DQ76" si="152">SUM(DH73:DH75)</f>
        <v>338707</v>
      </c>
      <c r="DI76" s="302">
        <f t="shared" si="152"/>
        <v>118559</v>
      </c>
      <c r="DJ76" s="302">
        <f t="shared" si="152"/>
        <v>0</v>
      </c>
      <c r="DK76" s="302">
        <f t="shared" si="152"/>
        <v>2537985</v>
      </c>
      <c r="DL76" s="302">
        <f t="shared" si="152"/>
        <v>9931466</v>
      </c>
      <c r="DM76" s="302">
        <f t="shared" si="152"/>
        <v>10030840</v>
      </c>
      <c r="DN76" s="302">
        <f t="shared" si="152"/>
        <v>0</v>
      </c>
      <c r="DO76" s="302">
        <f t="shared" si="152"/>
        <v>0</v>
      </c>
      <c r="DP76" s="302">
        <f t="shared" si="152"/>
        <v>375312</v>
      </c>
      <c r="DQ76" s="303">
        <f t="shared" si="152"/>
        <v>0</v>
      </c>
      <c r="DR76" s="304">
        <f>SUM(DH76:DQ76)</f>
        <v>23332869</v>
      </c>
      <c r="DT76" s="301">
        <f t="shared" ref="DT76:EC76" si="153">SUM(DT73:DT75)</f>
        <v>291390</v>
      </c>
      <c r="DU76" s="302">
        <f t="shared" si="153"/>
        <v>59645</v>
      </c>
      <c r="DV76" s="302">
        <f t="shared" si="153"/>
        <v>0</v>
      </c>
      <c r="DW76" s="302">
        <f t="shared" si="153"/>
        <v>2503670</v>
      </c>
      <c r="DX76" s="302">
        <f t="shared" si="153"/>
        <v>9865580</v>
      </c>
      <c r="DY76" s="302">
        <f t="shared" si="153"/>
        <v>9277368</v>
      </c>
      <c r="DZ76" s="302">
        <f t="shared" si="153"/>
        <v>0</v>
      </c>
      <c r="EA76" s="302">
        <f t="shared" si="153"/>
        <v>0</v>
      </c>
      <c r="EB76" s="302">
        <f t="shared" si="153"/>
        <v>382242</v>
      </c>
      <c r="EC76" s="303">
        <f t="shared" si="153"/>
        <v>0</v>
      </c>
      <c r="ED76" s="304">
        <f>SUM(DT76:EC76)</f>
        <v>22379895</v>
      </c>
    </row>
    <row r="77" spans="1:134" ht="46.5" customHeight="1" thickBot="1" x14ac:dyDescent="0.3">
      <c r="A77" s="305"/>
      <c r="B77" s="306"/>
      <c r="C77" s="307"/>
      <c r="D77" s="308"/>
      <c r="E77" s="309"/>
      <c r="F77" s="309"/>
      <c r="G77" s="309"/>
      <c r="H77" s="309"/>
      <c r="I77" s="309"/>
      <c r="J77" s="309"/>
      <c r="K77" s="309"/>
      <c r="L77" s="309"/>
      <c r="M77" s="310"/>
      <c r="N77" s="314"/>
      <c r="O77" s="309"/>
      <c r="P77" s="308"/>
      <c r="Q77" s="309"/>
      <c r="R77" s="309"/>
      <c r="S77" s="309"/>
      <c r="T77" s="309"/>
      <c r="U77" s="309"/>
      <c r="V77" s="309"/>
      <c r="W77" s="309"/>
      <c r="X77" s="309"/>
      <c r="Y77" s="310"/>
      <c r="Z77" s="314"/>
      <c r="AA77" s="309"/>
      <c r="AB77" s="308"/>
      <c r="AC77" s="309"/>
      <c r="AD77" s="309"/>
      <c r="AE77" s="309"/>
      <c r="AF77" s="309"/>
      <c r="AG77" s="309"/>
      <c r="AH77" s="309"/>
      <c r="AI77" s="309"/>
      <c r="AJ77" s="309"/>
      <c r="AK77" s="310"/>
      <c r="AL77" s="314"/>
      <c r="AM77" s="309"/>
      <c r="AN77" s="308"/>
      <c r="AO77" s="309"/>
      <c r="AP77" s="309"/>
      <c r="AQ77" s="309"/>
      <c r="AR77" s="309"/>
      <c r="AS77" s="309"/>
      <c r="AT77" s="309"/>
      <c r="AU77" s="309"/>
      <c r="AV77" s="309"/>
      <c r="AW77" s="310"/>
      <c r="AX77" s="314"/>
      <c r="AY77" s="309"/>
      <c r="AZ77" s="308"/>
      <c r="BA77" s="309"/>
      <c r="BB77" s="309"/>
      <c r="BC77" s="309"/>
      <c r="BD77" s="309"/>
      <c r="BE77" s="309"/>
      <c r="BF77" s="309"/>
      <c r="BG77" s="309"/>
      <c r="BH77" s="309"/>
      <c r="BI77" s="310"/>
      <c r="BJ77" s="314"/>
      <c r="BK77" s="309"/>
      <c r="BL77" s="311"/>
      <c r="BM77" s="312"/>
      <c r="BN77" s="312"/>
      <c r="BO77" s="312"/>
      <c r="BP77" s="312"/>
      <c r="BQ77" s="312"/>
      <c r="BR77" s="312"/>
      <c r="BS77" s="312"/>
      <c r="BT77" s="312"/>
      <c r="BU77" s="313"/>
      <c r="BV77" s="314"/>
      <c r="BX77" s="311"/>
      <c r="BY77" s="312"/>
      <c r="BZ77" s="312"/>
      <c r="CA77" s="312"/>
      <c r="CB77" s="312"/>
      <c r="CC77" s="312"/>
      <c r="CD77" s="312"/>
      <c r="CE77" s="312"/>
      <c r="CF77" s="312"/>
      <c r="CG77" s="313"/>
      <c r="CH77" s="314"/>
      <c r="CJ77" s="311"/>
      <c r="CK77" s="312"/>
      <c r="CL77" s="312"/>
      <c r="CM77" s="312"/>
      <c r="CN77" s="312"/>
      <c r="CO77" s="312"/>
      <c r="CP77" s="312"/>
      <c r="CQ77" s="312"/>
      <c r="CR77" s="312"/>
      <c r="CS77" s="313"/>
      <c r="CT77" s="314"/>
      <c r="CV77" s="311"/>
      <c r="CW77" s="312"/>
      <c r="CX77" s="312"/>
      <c r="CY77" s="312"/>
      <c r="CZ77" s="312"/>
      <c r="DA77" s="312"/>
      <c r="DB77" s="312"/>
      <c r="DC77" s="312"/>
      <c r="DD77" s="312"/>
      <c r="DE77" s="313"/>
      <c r="DF77" s="314"/>
      <c r="DH77" s="311"/>
      <c r="DI77" s="312"/>
      <c r="DJ77" s="312"/>
      <c r="DK77" s="312"/>
      <c r="DL77" s="312"/>
      <c r="DM77" s="312"/>
      <c r="DN77" s="312"/>
      <c r="DO77" s="312"/>
      <c r="DP77" s="312"/>
      <c r="DQ77" s="313"/>
      <c r="DR77" s="314"/>
      <c r="DT77" s="311"/>
      <c r="DU77" s="312"/>
      <c r="DV77" s="312"/>
      <c r="DW77" s="312"/>
      <c r="DX77" s="312"/>
      <c r="DY77" s="312"/>
      <c r="DZ77" s="312"/>
      <c r="EA77" s="312"/>
      <c r="EB77" s="312"/>
      <c r="EC77" s="313"/>
      <c r="ED77" s="314"/>
    </row>
    <row r="78" spans="1:134" ht="15" customHeight="1" x14ac:dyDescent="0.25">
      <c r="A78" s="1470" t="s">
        <v>210</v>
      </c>
      <c r="B78" s="285" t="s">
        <v>88</v>
      </c>
      <c r="C78" s="319" t="s">
        <v>138</v>
      </c>
      <c r="D78" s="271">
        <f>'7b-TtlAwrds_RawData'!D28</f>
        <v>2</v>
      </c>
      <c r="E78" s="269">
        <f>'7b-TtlAwrds_RawData'!E28</f>
        <v>23</v>
      </c>
      <c r="F78" s="269">
        <f>'7b-TtlAwrds_RawData'!F28</f>
        <v>0</v>
      </c>
      <c r="G78" s="269">
        <f>'7b-TtlAwrds_RawData'!G28</f>
        <v>81</v>
      </c>
      <c r="H78" s="269">
        <f>'7b-TtlAwrds_RawData'!H28</f>
        <v>0</v>
      </c>
      <c r="I78" s="269">
        <f>'7b-TtlAwrds_RawData'!I28</f>
        <v>0</v>
      </c>
      <c r="J78" s="269">
        <f>'7b-TtlAwrds_RawData'!J28</f>
        <v>0</v>
      </c>
      <c r="K78" s="269">
        <f>'7b-TtlAwrds_RawData'!K28</f>
        <v>0</v>
      </c>
      <c r="L78" s="269">
        <f>'7b-TtlAwrds_RawData'!L28</f>
        <v>0</v>
      </c>
      <c r="M78" s="270">
        <f>'7b-TtlAwrds_RawData'!M28</f>
        <v>0</v>
      </c>
      <c r="N78" s="275"/>
      <c r="O78" s="269"/>
      <c r="P78" s="271">
        <f>'7b-TtlAwrds_RawData'!P28</f>
        <v>4</v>
      </c>
      <c r="Q78" s="269">
        <f>'7b-TtlAwrds_RawData'!Q28</f>
        <v>30</v>
      </c>
      <c r="R78" s="269">
        <f>'7b-TtlAwrds_RawData'!R28</f>
        <v>0</v>
      </c>
      <c r="S78" s="269">
        <f>'7b-TtlAwrds_RawData'!S28</f>
        <v>75</v>
      </c>
      <c r="T78" s="269">
        <f>'7b-TtlAwrds_RawData'!T28</f>
        <v>0</v>
      </c>
      <c r="U78" s="269">
        <f>'7b-TtlAwrds_RawData'!U28</f>
        <v>0</v>
      </c>
      <c r="V78" s="269">
        <f>'7b-TtlAwrds_RawData'!V28</f>
        <v>0</v>
      </c>
      <c r="W78" s="269">
        <f>'7b-TtlAwrds_RawData'!W28</f>
        <v>0</v>
      </c>
      <c r="X78" s="269">
        <f>'7b-TtlAwrds_RawData'!X28</f>
        <v>0</v>
      </c>
      <c r="Y78" s="270">
        <f>'7b-TtlAwrds_RawData'!Y28</f>
        <v>0</v>
      </c>
      <c r="Z78" s="275"/>
      <c r="AA78" s="269"/>
      <c r="AB78" s="271">
        <f>'7b-TtlAwrds_RawData'!AB28</f>
        <v>9</v>
      </c>
      <c r="AC78" s="269">
        <f>'7b-TtlAwrds_RawData'!AC28</f>
        <v>33</v>
      </c>
      <c r="AD78" s="269">
        <f>'7b-TtlAwrds_RawData'!AD28</f>
        <v>0</v>
      </c>
      <c r="AE78" s="269">
        <f>'7b-TtlAwrds_RawData'!AE28</f>
        <v>91</v>
      </c>
      <c r="AF78" s="269">
        <f>'7b-TtlAwrds_RawData'!AF28</f>
        <v>0</v>
      </c>
      <c r="AG78" s="269">
        <f>'7b-TtlAwrds_RawData'!AG28</f>
        <v>0</v>
      </c>
      <c r="AH78" s="269">
        <f>'7b-TtlAwrds_RawData'!AH28</f>
        <v>0</v>
      </c>
      <c r="AI78" s="269">
        <f>'7b-TtlAwrds_RawData'!AI28</f>
        <v>0</v>
      </c>
      <c r="AJ78" s="269">
        <f>'7b-TtlAwrds_RawData'!AJ28</f>
        <v>0</v>
      </c>
      <c r="AK78" s="270">
        <f>'7b-TtlAwrds_RawData'!AK28</f>
        <v>0</v>
      </c>
      <c r="AL78" s="275"/>
      <c r="AM78" s="269"/>
      <c r="AN78" s="271">
        <f>'7b-TtlAwrds_RawData'!AN28</f>
        <v>9</v>
      </c>
      <c r="AO78" s="269">
        <f>'7b-TtlAwrds_RawData'!AO28</f>
        <v>38</v>
      </c>
      <c r="AP78" s="269">
        <f>'7b-TtlAwrds_RawData'!AP28</f>
        <v>0</v>
      </c>
      <c r="AQ78" s="269">
        <f>'7b-TtlAwrds_RawData'!AQ28</f>
        <v>69</v>
      </c>
      <c r="AR78" s="269">
        <f>'7b-TtlAwrds_RawData'!AR28</f>
        <v>0</v>
      </c>
      <c r="AS78" s="269">
        <f>'7b-TtlAwrds_RawData'!AS28</f>
        <v>0</v>
      </c>
      <c r="AT78" s="269">
        <f>'7b-TtlAwrds_RawData'!AT28</f>
        <v>0</v>
      </c>
      <c r="AU78" s="269">
        <f>'7b-TtlAwrds_RawData'!AU28</f>
        <v>0</v>
      </c>
      <c r="AV78" s="269">
        <f>'7b-TtlAwrds_RawData'!AV28</f>
        <v>0</v>
      </c>
      <c r="AW78" s="270">
        <f>'7b-TtlAwrds_RawData'!AW28</f>
        <v>0</v>
      </c>
      <c r="AX78" s="275"/>
      <c r="AY78" s="269"/>
      <c r="AZ78" s="271">
        <f>'7b-TtlAwrds_RawData'!AZ28</f>
        <v>2</v>
      </c>
      <c r="BA78" s="269">
        <f>'7b-TtlAwrds_RawData'!BA28</f>
        <v>48</v>
      </c>
      <c r="BB78" s="269">
        <f>'7b-TtlAwrds_RawData'!BB28</f>
        <v>0</v>
      </c>
      <c r="BC78" s="269">
        <f>'7b-TtlAwrds_RawData'!BC28</f>
        <v>83</v>
      </c>
      <c r="BD78" s="269">
        <f>'7b-TtlAwrds_RawData'!BD28</f>
        <v>0</v>
      </c>
      <c r="BE78" s="269">
        <f>'7b-TtlAwrds_RawData'!BE28</f>
        <v>0</v>
      </c>
      <c r="BF78" s="269">
        <f>'7b-TtlAwrds_RawData'!BF28</f>
        <v>0</v>
      </c>
      <c r="BG78" s="269">
        <f>'7b-TtlAwrds_RawData'!BG28</f>
        <v>0</v>
      </c>
      <c r="BH78" s="269">
        <f>'7b-TtlAwrds_RawData'!BH28</f>
        <v>0</v>
      </c>
      <c r="BI78" s="270">
        <f>'7b-TtlAwrds_RawData'!BI28</f>
        <v>0</v>
      </c>
      <c r="BJ78" s="275"/>
      <c r="BK78" s="269"/>
      <c r="BL78" s="272">
        <f>'7b-TtlAwrds_RawData'!BL28</f>
        <v>0</v>
      </c>
      <c r="BM78" s="273">
        <f>'7b-TtlAwrds_RawData'!BM28</f>
        <v>44</v>
      </c>
      <c r="BN78" s="273">
        <f>'7b-TtlAwrds_RawData'!BN28</f>
        <v>0</v>
      </c>
      <c r="BO78" s="273">
        <f>'7b-TtlAwrds_RawData'!BO28</f>
        <v>74</v>
      </c>
      <c r="BP78" s="273">
        <f>'7b-TtlAwrds_RawData'!BP28</f>
        <v>0</v>
      </c>
      <c r="BQ78" s="273">
        <f>'7b-TtlAwrds_RawData'!BQ28</f>
        <v>0</v>
      </c>
      <c r="BR78" s="273">
        <f>'7b-TtlAwrds_RawData'!BR28</f>
        <v>0</v>
      </c>
      <c r="BS78" s="273">
        <f>'7b-TtlAwrds_RawData'!BS28</f>
        <v>0</v>
      </c>
      <c r="BT78" s="273">
        <f>'7b-TtlAwrds_RawData'!BT28</f>
        <v>0</v>
      </c>
      <c r="BU78" s="274">
        <f>'7b-TtlAwrds_RawData'!BU28</f>
        <v>0</v>
      </c>
      <c r="BV78" s="275"/>
      <c r="BX78" s="272">
        <f>'7b-TtlAwrds_RawData'!BX28</f>
        <v>0</v>
      </c>
      <c r="BY78" s="273">
        <f>'7b-TtlAwrds_RawData'!BY28</f>
        <v>46</v>
      </c>
      <c r="BZ78" s="273">
        <f>'7b-TtlAwrds_RawData'!BZ28</f>
        <v>0</v>
      </c>
      <c r="CA78" s="273">
        <f>'7b-TtlAwrds_RawData'!CA28</f>
        <v>78</v>
      </c>
      <c r="CB78" s="273">
        <f>'7b-TtlAwrds_RawData'!CB28</f>
        <v>0</v>
      </c>
      <c r="CC78" s="273">
        <f>'7b-TtlAwrds_RawData'!CC28</f>
        <v>0</v>
      </c>
      <c r="CD78" s="273">
        <f>'7b-TtlAwrds_RawData'!CD28</f>
        <v>0</v>
      </c>
      <c r="CE78" s="273">
        <f>'7b-TtlAwrds_RawData'!CE28</f>
        <v>0</v>
      </c>
      <c r="CF78" s="273">
        <f>'7b-TtlAwrds_RawData'!CF28</f>
        <v>0</v>
      </c>
      <c r="CG78" s="274">
        <f>'7b-TtlAwrds_RawData'!CG28</f>
        <v>0</v>
      </c>
      <c r="CH78" s="275"/>
      <c r="CJ78" s="272">
        <f>'7b-TtlAwrds_RawData'!CJ28</f>
        <v>96</v>
      </c>
      <c r="CK78" s="273">
        <f>'7b-TtlAwrds_RawData'!CK28</f>
        <v>33</v>
      </c>
      <c r="CL78" s="273">
        <f>'7b-TtlAwrds_RawData'!CL28</f>
        <v>0</v>
      </c>
      <c r="CM78" s="273">
        <f>'7b-TtlAwrds_RawData'!CM28</f>
        <v>76</v>
      </c>
      <c r="CN78" s="273">
        <f>'7b-TtlAwrds_RawData'!CN28</f>
        <v>0</v>
      </c>
      <c r="CO78" s="273">
        <f>'7b-TtlAwrds_RawData'!CO28</f>
        <v>0</v>
      </c>
      <c r="CP78" s="273">
        <f>'7b-TtlAwrds_RawData'!CP28</f>
        <v>0</v>
      </c>
      <c r="CQ78" s="273">
        <f>'7b-TtlAwrds_RawData'!CQ28</f>
        <v>0</v>
      </c>
      <c r="CR78" s="273">
        <f>'7b-TtlAwrds_RawData'!CR28</f>
        <v>0</v>
      </c>
      <c r="CS78" s="274">
        <f>'7b-TtlAwrds_RawData'!CS28</f>
        <v>0</v>
      </c>
      <c r="CT78" s="275"/>
      <c r="CV78" s="272">
        <f>'7b-TtlAwrds_RawData'!CV28</f>
        <v>1</v>
      </c>
      <c r="CW78" s="273">
        <f>'7b-TtlAwrds_RawData'!CW28</f>
        <v>28</v>
      </c>
      <c r="CX78" s="273">
        <f>'7b-TtlAwrds_RawData'!CX28</f>
        <v>0</v>
      </c>
      <c r="CY78" s="273">
        <f>'7b-TtlAwrds_RawData'!CY28</f>
        <v>101</v>
      </c>
      <c r="CZ78" s="273">
        <f>'7b-TtlAwrds_RawData'!CZ28</f>
        <v>0</v>
      </c>
      <c r="DA78" s="273">
        <f>'7b-TtlAwrds_RawData'!DA28</f>
        <v>0</v>
      </c>
      <c r="DB78" s="273">
        <f>'7b-TtlAwrds_RawData'!DB28</f>
        <v>0</v>
      </c>
      <c r="DC78" s="273">
        <f>'7b-TtlAwrds_RawData'!DC28</f>
        <v>0</v>
      </c>
      <c r="DD78" s="273">
        <f>'7b-TtlAwrds_RawData'!DD28</f>
        <v>0</v>
      </c>
      <c r="DE78" s="274">
        <f>'7b-TtlAwrds_RawData'!DE28</f>
        <v>0</v>
      </c>
      <c r="DF78" s="275"/>
      <c r="DH78" s="272">
        <f>'7b-TtlAwrds_RawData'!DH28</f>
        <v>0</v>
      </c>
      <c r="DI78" s="273">
        <f>'7b-TtlAwrds_RawData'!DI28</f>
        <v>35</v>
      </c>
      <c r="DJ78" s="273">
        <f>'7b-TtlAwrds_RawData'!DJ28</f>
        <v>0</v>
      </c>
      <c r="DK78" s="273">
        <f>'7b-TtlAwrds_RawData'!DK28</f>
        <v>103</v>
      </c>
      <c r="DL78" s="273">
        <f>'7b-TtlAwrds_RawData'!DL28</f>
        <v>0</v>
      </c>
      <c r="DM78" s="273">
        <f>'7b-TtlAwrds_RawData'!DM28</f>
        <v>0</v>
      </c>
      <c r="DN78" s="273">
        <f>'7b-TtlAwrds_RawData'!DN28</f>
        <v>0</v>
      </c>
      <c r="DO78" s="273">
        <f>'7b-TtlAwrds_RawData'!DO28</f>
        <v>0</v>
      </c>
      <c r="DP78" s="273">
        <f>'7b-TtlAwrds_RawData'!DP28</f>
        <v>0</v>
      </c>
      <c r="DQ78" s="274">
        <f>'7b-TtlAwrds_RawData'!DQ28</f>
        <v>0</v>
      </c>
      <c r="DR78" s="275"/>
      <c r="DT78" s="272">
        <f>'7b-TtlAwrds_RawData'!DT28</f>
        <v>0</v>
      </c>
      <c r="DU78" s="273">
        <f>'7b-TtlAwrds_RawData'!DU28</f>
        <v>15</v>
      </c>
      <c r="DV78" s="273">
        <f>'7b-TtlAwrds_RawData'!DV28</f>
        <v>0</v>
      </c>
      <c r="DW78" s="273">
        <f>'7b-TtlAwrds_RawData'!DW28</f>
        <v>83</v>
      </c>
      <c r="DX78" s="273">
        <f>'7b-TtlAwrds_RawData'!DX28</f>
        <v>0</v>
      </c>
      <c r="DY78" s="273">
        <f>'7b-TtlAwrds_RawData'!DY28</f>
        <v>0</v>
      </c>
      <c r="DZ78" s="273">
        <f>'7b-TtlAwrds_RawData'!DZ28</f>
        <v>0</v>
      </c>
      <c r="EA78" s="273">
        <f>'7b-TtlAwrds_RawData'!EA28</f>
        <v>0</v>
      </c>
      <c r="EB78" s="273">
        <f>'7b-TtlAwrds_RawData'!EB28</f>
        <v>0</v>
      </c>
      <c r="EC78" s="274">
        <f>'7b-TtlAwrds_RawData'!EC28</f>
        <v>0</v>
      </c>
      <c r="ED78" s="275"/>
    </row>
    <row r="79" spans="1:134" x14ac:dyDescent="0.25">
      <c r="A79" s="1471"/>
      <c r="B79" t="s">
        <v>88</v>
      </c>
      <c r="C79" s="317" t="s">
        <v>139</v>
      </c>
      <c r="D79" s="279">
        <f>'7b-TtlAwrds_RawData'!D29</f>
        <v>2</v>
      </c>
      <c r="E79" s="277">
        <f>'7b-TtlAwrds_RawData'!E29</f>
        <v>61</v>
      </c>
      <c r="F79" s="277">
        <f>'7b-TtlAwrds_RawData'!F29</f>
        <v>0</v>
      </c>
      <c r="G79" s="277">
        <f>'7b-TtlAwrds_RawData'!G29</f>
        <v>82</v>
      </c>
      <c r="H79" s="277">
        <f>'7b-TtlAwrds_RawData'!H29</f>
        <v>0</v>
      </c>
      <c r="I79" s="277">
        <f>'7b-TtlAwrds_RawData'!I29</f>
        <v>0</v>
      </c>
      <c r="J79" s="277">
        <f>'7b-TtlAwrds_RawData'!J29</f>
        <v>0</v>
      </c>
      <c r="K79" s="277">
        <f>'7b-TtlAwrds_RawData'!K29</f>
        <v>0</v>
      </c>
      <c r="L79" s="277">
        <f>'7b-TtlAwrds_RawData'!L29</f>
        <v>0</v>
      </c>
      <c r="M79" s="278">
        <f>'7b-TtlAwrds_RawData'!M29</f>
        <v>0</v>
      </c>
      <c r="N79" s="283"/>
      <c r="O79" s="277"/>
      <c r="P79" s="279">
        <f>'7b-TtlAwrds_RawData'!P29</f>
        <v>1</v>
      </c>
      <c r="Q79" s="277">
        <f>'7b-TtlAwrds_RawData'!Q29</f>
        <v>40</v>
      </c>
      <c r="R79" s="277">
        <f>'7b-TtlAwrds_RawData'!R29</f>
        <v>10</v>
      </c>
      <c r="S79" s="277">
        <f>'7b-TtlAwrds_RawData'!S29</f>
        <v>70</v>
      </c>
      <c r="T79" s="277">
        <f>'7b-TtlAwrds_RawData'!T29</f>
        <v>0</v>
      </c>
      <c r="U79" s="277">
        <f>'7b-TtlAwrds_RawData'!U29</f>
        <v>0</v>
      </c>
      <c r="V79" s="277">
        <f>'7b-TtlAwrds_RawData'!V29</f>
        <v>0</v>
      </c>
      <c r="W79" s="277">
        <f>'7b-TtlAwrds_RawData'!W29</f>
        <v>0</v>
      </c>
      <c r="X79" s="277">
        <f>'7b-TtlAwrds_RawData'!X29</f>
        <v>0</v>
      </c>
      <c r="Y79" s="278">
        <f>'7b-TtlAwrds_RawData'!Y29</f>
        <v>0</v>
      </c>
      <c r="Z79" s="283"/>
      <c r="AA79" s="277"/>
      <c r="AB79" s="279">
        <f>'7b-TtlAwrds_RawData'!AB29</f>
        <v>5</v>
      </c>
      <c r="AC79" s="277">
        <f>'7b-TtlAwrds_RawData'!AC29</f>
        <v>42</v>
      </c>
      <c r="AD79" s="277">
        <f>'7b-TtlAwrds_RawData'!AD29</f>
        <v>10</v>
      </c>
      <c r="AE79" s="277">
        <f>'7b-TtlAwrds_RawData'!AE29</f>
        <v>76</v>
      </c>
      <c r="AF79" s="277">
        <f>'7b-TtlAwrds_RawData'!AF29</f>
        <v>0</v>
      </c>
      <c r="AG79" s="277">
        <f>'7b-TtlAwrds_RawData'!AG29</f>
        <v>0</v>
      </c>
      <c r="AH79" s="277">
        <f>'7b-TtlAwrds_RawData'!AH29</f>
        <v>0</v>
      </c>
      <c r="AI79" s="277">
        <f>'7b-TtlAwrds_RawData'!AI29</f>
        <v>0</v>
      </c>
      <c r="AJ79" s="277">
        <f>'7b-TtlAwrds_RawData'!AJ29</f>
        <v>0</v>
      </c>
      <c r="AK79" s="278">
        <f>'7b-TtlAwrds_RawData'!AK29</f>
        <v>0</v>
      </c>
      <c r="AL79" s="283"/>
      <c r="AM79" s="277"/>
      <c r="AN79" s="279">
        <f>'7b-TtlAwrds_RawData'!AN29</f>
        <v>2</v>
      </c>
      <c r="AO79" s="277">
        <f>'7b-TtlAwrds_RawData'!AO29</f>
        <v>29</v>
      </c>
      <c r="AP79" s="277">
        <f>'7b-TtlAwrds_RawData'!AP29</f>
        <v>10</v>
      </c>
      <c r="AQ79" s="277">
        <f>'7b-TtlAwrds_RawData'!AQ29</f>
        <v>93</v>
      </c>
      <c r="AR79" s="277">
        <f>'7b-TtlAwrds_RawData'!AR29</f>
        <v>0</v>
      </c>
      <c r="AS79" s="277">
        <f>'7b-TtlAwrds_RawData'!AS29</f>
        <v>0</v>
      </c>
      <c r="AT79" s="277">
        <f>'7b-TtlAwrds_RawData'!AT29</f>
        <v>0</v>
      </c>
      <c r="AU79" s="277">
        <f>'7b-TtlAwrds_RawData'!AU29</f>
        <v>0</v>
      </c>
      <c r="AV79" s="277">
        <f>'7b-TtlAwrds_RawData'!AV29</f>
        <v>0</v>
      </c>
      <c r="AW79" s="278">
        <f>'7b-TtlAwrds_RawData'!AW29</f>
        <v>0</v>
      </c>
      <c r="AX79" s="283"/>
      <c r="AY79" s="277"/>
      <c r="AZ79" s="279">
        <f>'7b-TtlAwrds_RawData'!AZ29</f>
        <v>3</v>
      </c>
      <c r="BA79" s="277">
        <f>'7b-TtlAwrds_RawData'!BA29</f>
        <v>23</v>
      </c>
      <c r="BB79" s="277">
        <f>'7b-TtlAwrds_RawData'!BB29</f>
        <v>7</v>
      </c>
      <c r="BC79" s="277">
        <f>'7b-TtlAwrds_RawData'!BC29</f>
        <v>55</v>
      </c>
      <c r="BD79" s="277">
        <f>'7b-TtlAwrds_RawData'!BD29</f>
        <v>0</v>
      </c>
      <c r="BE79" s="277">
        <f>'7b-TtlAwrds_RawData'!BE29</f>
        <v>0</v>
      </c>
      <c r="BF79" s="277">
        <f>'7b-TtlAwrds_RawData'!BF29</f>
        <v>0</v>
      </c>
      <c r="BG79" s="277">
        <f>'7b-TtlAwrds_RawData'!BG29</f>
        <v>0</v>
      </c>
      <c r="BH79" s="277">
        <f>'7b-TtlAwrds_RawData'!BH29</f>
        <v>0</v>
      </c>
      <c r="BI79" s="278">
        <f>'7b-TtlAwrds_RawData'!BI29</f>
        <v>0</v>
      </c>
      <c r="BJ79" s="283"/>
      <c r="BK79" s="277"/>
      <c r="BL79" s="280">
        <f>'7b-TtlAwrds_RawData'!BL29</f>
        <v>4</v>
      </c>
      <c r="BM79" s="281">
        <f>'7b-TtlAwrds_RawData'!BM29</f>
        <v>28</v>
      </c>
      <c r="BN79" s="281">
        <f>'7b-TtlAwrds_RawData'!BN29</f>
        <v>3</v>
      </c>
      <c r="BO79" s="281">
        <f>'7b-TtlAwrds_RawData'!BO29</f>
        <v>45</v>
      </c>
      <c r="BP79" s="281">
        <f>'7b-TtlAwrds_RawData'!BP29</f>
        <v>0</v>
      </c>
      <c r="BQ79" s="281">
        <f>'7b-TtlAwrds_RawData'!BQ29</f>
        <v>0</v>
      </c>
      <c r="BR79" s="281">
        <f>'7b-TtlAwrds_RawData'!BR29</f>
        <v>0</v>
      </c>
      <c r="BS79" s="281">
        <f>'7b-TtlAwrds_RawData'!BS29</f>
        <v>0</v>
      </c>
      <c r="BT79" s="281">
        <f>'7b-TtlAwrds_RawData'!BT29</f>
        <v>0</v>
      </c>
      <c r="BU79" s="282">
        <f>'7b-TtlAwrds_RawData'!BU29</f>
        <v>0</v>
      </c>
      <c r="BV79" s="283"/>
      <c r="BX79" s="280">
        <f>'7b-TtlAwrds_RawData'!BX29</f>
        <v>2</v>
      </c>
      <c r="BY79" s="281">
        <f>'7b-TtlAwrds_RawData'!BY29</f>
        <v>22</v>
      </c>
      <c r="BZ79" s="281">
        <f>'7b-TtlAwrds_RawData'!BZ29</f>
        <v>0</v>
      </c>
      <c r="CA79" s="281">
        <f>'7b-TtlAwrds_RawData'!CA29</f>
        <v>37</v>
      </c>
      <c r="CB79" s="281">
        <f>'7b-TtlAwrds_RawData'!CB29</f>
        <v>0</v>
      </c>
      <c r="CC79" s="281">
        <f>'7b-TtlAwrds_RawData'!CC29</f>
        <v>0</v>
      </c>
      <c r="CD79" s="281">
        <f>'7b-TtlAwrds_RawData'!CD29</f>
        <v>0</v>
      </c>
      <c r="CE79" s="281">
        <f>'7b-TtlAwrds_RawData'!CE29</f>
        <v>0</v>
      </c>
      <c r="CF79" s="281">
        <f>'7b-TtlAwrds_RawData'!CF29</f>
        <v>0</v>
      </c>
      <c r="CG79" s="282">
        <f>'7b-TtlAwrds_RawData'!CG29</f>
        <v>0</v>
      </c>
      <c r="CH79" s="283"/>
      <c r="CJ79" s="280">
        <f>'7b-TtlAwrds_RawData'!CJ29</f>
        <v>7</v>
      </c>
      <c r="CK79" s="281">
        <f>'7b-TtlAwrds_RawData'!CK29</f>
        <v>29</v>
      </c>
      <c r="CL79" s="281">
        <f>'7b-TtlAwrds_RawData'!CL29</f>
        <v>10</v>
      </c>
      <c r="CM79" s="281">
        <f>'7b-TtlAwrds_RawData'!CM29</f>
        <v>47</v>
      </c>
      <c r="CN79" s="281">
        <f>'7b-TtlAwrds_RawData'!CN29</f>
        <v>0</v>
      </c>
      <c r="CO79" s="281">
        <f>'7b-TtlAwrds_RawData'!CO29</f>
        <v>0</v>
      </c>
      <c r="CP79" s="281">
        <f>'7b-TtlAwrds_RawData'!CP29</f>
        <v>0</v>
      </c>
      <c r="CQ79" s="281">
        <f>'7b-TtlAwrds_RawData'!CQ29</f>
        <v>0</v>
      </c>
      <c r="CR79" s="281">
        <f>'7b-TtlAwrds_RawData'!CR29</f>
        <v>0</v>
      </c>
      <c r="CS79" s="282">
        <f>'7b-TtlAwrds_RawData'!CS29</f>
        <v>0</v>
      </c>
      <c r="CT79" s="283"/>
      <c r="CV79" s="280">
        <f>'7b-TtlAwrds_RawData'!CV29</f>
        <v>130</v>
      </c>
      <c r="CW79" s="281">
        <f>'7b-TtlAwrds_RawData'!CW29</f>
        <v>18</v>
      </c>
      <c r="CX79" s="281">
        <f>'7b-TtlAwrds_RawData'!CX29</f>
        <v>4</v>
      </c>
      <c r="CY79" s="281">
        <f>'7b-TtlAwrds_RawData'!CY29</f>
        <v>45</v>
      </c>
      <c r="CZ79" s="281">
        <f>'7b-TtlAwrds_RawData'!CZ29</f>
        <v>0</v>
      </c>
      <c r="DA79" s="281">
        <f>'7b-TtlAwrds_RawData'!DA29</f>
        <v>0</v>
      </c>
      <c r="DB79" s="281">
        <f>'7b-TtlAwrds_RawData'!DB29</f>
        <v>0</v>
      </c>
      <c r="DC79" s="281">
        <f>'7b-TtlAwrds_RawData'!DC29</f>
        <v>0</v>
      </c>
      <c r="DD79" s="281">
        <f>'7b-TtlAwrds_RawData'!DD29</f>
        <v>0</v>
      </c>
      <c r="DE79" s="282">
        <f>'7b-TtlAwrds_RawData'!DE29</f>
        <v>0</v>
      </c>
      <c r="DF79" s="283"/>
      <c r="DH79" s="280">
        <f>'7b-TtlAwrds_RawData'!DH29</f>
        <v>90</v>
      </c>
      <c r="DI79" s="281">
        <f>'7b-TtlAwrds_RawData'!DI29</f>
        <v>34</v>
      </c>
      <c r="DJ79" s="281">
        <f>'7b-TtlAwrds_RawData'!DJ29</f>
        <v>0</v>
      </c>
      <c r="DK79" s="281">
        <f>'7b-TtlAwrds_RawData'!DK29</f>
        <v>54</v>
      </c>
      <c r="DL79" s="281">
        <f>'7b-TtlAwrds_RawData'!DL29</f>
        <v>0</v>
      </c>
      <c r="DM79" s="281">
        <f>'7b-TtlAwrds_RawData'!DM29</f>
        <v>0</v>
      </c>
      <c r="DN79" s="281">
        <f>'7b-TtlAwrds_RawData'!DN29</f>
        <v>0</v>
      </c>
      <c r="DO79" s="281">
        <f>'7b-TtlAwrds_RawData'!DO29</f>
        <v>0</v>
      </c>
      <c r="DP79" s="281">
        <f>'7b-TtlAwrds_RawData'!DP29</f>
        <v>0</v>
      </c>
      <c r="DQ79" s="282">
        <f>'7b-TtlAwrds_RawData'!DQ29</f>
        <v>0</v>
      </c>
      <c r="DR79" s="283"/>
      <c r="DT79" s="280">
        <f>'7b-TtlAwrds_RawData'!DT29</f>
        <v>58</v>
      </c>
      <c r="DU79" s="281">
        <f>'7b-TtlAwrds_RawData'!DU29</f>
        <v>31</v>
      </c>
      <c r="DV79" s="281">
        <f>'7b-TtlAwrds_RawData'!DV29</f>
        <v>0</v>
      </c>
      <c r="DW79" s="281">
        <f>'7b-TtlAwrds_RawData'!DW29</f>
        <v>33</v>
      </c>
      <c r="DX79" s="281">
        <f>'7b-TtlAwrds_RawData'!DX29</f>
        <v>0</v>
      </c>
      <c r="DY79" s="281">
        <f>'7b-TtlAwrds_RawData'!DY29</f>
        <v>0</v>
      </c>
      <c r="DZ79" s="281">
        <f>'7b-TtlAwrds_RawData'!DZ29</f>
        <v>0</v>
      </c>
      <c r="EA79" s="281">
        <f>'7b-TtlAwrds_RawData'!EA29</f>
        <v>0</v>
      </c>
      <c r="EB79" s="281">
        <f>'7b-TtlAwrds_RawData'!EB29</f>
        <v>0</v>
      </c>
      <c r="EC79" s="282">
        <f>'7b-TtlAwrds_RawData'!EC29</f>
        <v>0</v>
      </c>
      <c r="ED79" s="283"/>
    </row>
    <row r="80" spans="1:134" ht="15.75" thickBot="1" x14ac:dyDescent="0.3">
      <c r="A80" s="1471"/>
      <c r="B80" t="s">
        <v>88</v>
      </c>
      <c r="C80" s="317" t="s">
        <v>140</v>
      </c>
      <c r="D80" s="279">
        <f>'7b-TtlAwrds_RawData'!D30</f>
        <v>147</v>
      </c>
      <c r="E80" s="277">
        <f>'7b-TtlAwrds_RawData'!E30</f>
        <v>41</v>
      </c>
      <c r="F80" s="277">
        <f>'7b-TtlAwrds_RawData'!F30</f>
        <v>0</v>
      </c>
      <c r="G80" s="277">
        <f>'7b-TtlAwrds_RawData'!G30</f>
        <v>89</v>
      </c>
      <c r="H80" s="277">
        <f>'7b-TtlAwrds_RawData'!H30</f>
        <v>0</v>
      </c>
      <c r="I80" s="277">
        <f>'7b-TtlAwrds_RawData'!I30</f>
        <v>0</v>
      </c>
      <c r="J80" s="277">
        <f>'7b-TtlAwrds_RawData'!J30</f>
        <v>0</v>
      </c>
      <c r="K80" s="277">
        <f>'7b-TtlAwrds_RawData'!K30</f>
        <v>0</v>
      </c>
      <c r="L80" s="277">
        <f>'7b-TtlAwrds_RawData'!L30</f>
        <v>0</v>
      </c>
      <c r="M80" s="278">
        <f>'7b-TtlAwrds_RawData'!M30</f>
        <v>0</v>
      </c>
      <c r="N80" s="283" t="s">
        <v>297</v>
      </c>
      <c r="O80" s="277"/>
      <c r="P80" s="279">
        <f>'7b-TtlAwrds_RawData'!P30</f>
        <v>129</v>
      </c>
      <c r="Q80" s="277">
        <f>'7b-TtlAwrds_RawData'!Q30</f>
        <v>55</v>
      </c>
      <c r="R80" s="277">
        <f>'7b-TtlAwrds_RawData'!R30</f>
        <v>0</v>
      </c>
      <c r="S80" s="277">
        <f>'7b-TtlAwrds_RawData'!S30</f>
        <v>85</v>
      </c>
      <c r="T80" s="277">
        <f>'7b-TtlAwrds_RawData'!T30</f>
        <v>0</v>
      </c>
      <c r="U80" s="277">
        <f>'7b-TtlAwrds_RawData'!U30</f>
        <v>0</v>
      </c>
      <c r="V80" s="277">
        <f>'7b-TtlAwrds_RawData'!V30</f>
        <v>0</v>
      </c>
      <c r="W80" s="277">
        <f>'7b-TtlAwrds_RawData'!W30</f>
        <v>0</v>
      </c>
      <c r="X80" s="277">
        <f>'7b-TtlAwrds_RawData'!X30</f>
        <v>0</v>
      </c>
      <c r="Y80" s="278">
        <f>'7b-TtlAwrds_RawData'!Y30</f>
        <v>0</v>
      </c>
      <c r="Z80" s="283" t="s">
        <v>297</v>
      </c>
      <c r="AA80" s="277"/>
      <c r="AB80" s="279">
        <f>'7b-TtlAwrds_RawData'!AB30</f>
        <v>135</v>
      </c>
      <c r="AC80" s="277">
        <f>'7b-TtlAwrds_RawData'!AC30</f>
        <v>27</v>
      </c>
      <c r="AD80" s="277">
        <f>'7b-TtlAwrds_RawData'!AD30</f>
        <v>0</v>
      </c>
      <c r="AE80" s="277">
        <f>'7b-TtlAwrds_RawData'!AE30</f>
        <v>71</v>
      </c>
      <c r="AF80" s="277">
        <f>'7b-TtlAwrds_RawData'!AF30</f>
        <v>0</v>
      </c>
      <c r="AG80" s="277">
        <f>'7b-TtlAwrds_RawData'!AG30</f>
        <v>0</v>
      </c>
      <c r="AH80" s="277">
        <f>'7b-TtlAwrds_RawData'!AH30</f>
        <v>0</v>
      </c>
      <c r="AI80" s="277">
        <f>'7b-TtlAwrds_RawData'!AI30</f>
        <v>0</v>
      </c>
      <c r="AJ80" s="277">
        <f>'7b-TtlAwrds_RawData'!AJ30</f>
        <v>0</v>
      </c>
      <c r="AK80" s="278">
        <f>'7b-TtlAwrds_RawData'!AK30</f>
        <v>0</v>
      </c>
      <c r="AL80" s="283" t="s">
        <v>297</v>
      </c>
      <c r="AM80" s="277"/>
      <c r="AN80" s="279">
        <f>'7b-TtlAwrds_RawData'!AN30</f>
        <v>178</v>
      </c>
      <c r="AO80" s="277">
        <f>'7b-TtlAwrds_RawData'!AO30</f>
        <v>43</v>
      </c>
      <c r="AP80" s="277">
        <f>'7b-TtlAwrds_RawData'!AP30</f>
        <v>0</v>
      </c>
      <c r="AQ80" s="277">
        <f>'7b-TtlAwrds_RawData'!AQ30</f>
        <v>71</v>
      </c>
      <c r="AR80" s="277">
        <f>'7b-TtlAwrds_RawData'!AR30</f>
        <v>0</v>
      </c>
      <c r="AS80" s="277">
        <f>'7b-TtlAwrds_RawData'!AS30</f>
        <v>0</v>
      </c>
      <c r="AT80" s="277">
        <f>'7b-TtlAwrds_RawData'!AT30</f>
        <v>0</v>
      </c>
      <c r="AU80" s="277">
        <f>'7b-TtlAwrds_RawData'!AU30</f>
        <v>0</v>
      </c>
      <c r="AV80" s="277">
        <f>'7b-TtlAwrds_RawData'!AV30</f>
        <v>0</v>
      </c>
      <c r="AW80" s="278">
        <f>'7b-TtlAwrds_RawData'!AW30</f>
        <v>0</v>
      </c>
      <c r="AX80" s="283" t="s">
        <v>297</v>
      </c>
      <c r="AY80" s="277"/>
      <c r="AZ80" s="279">
        <f>'7b-TtlAwrds_RawData'!AZ30</f>
        <v>145</v>
      </c>
      <c r="BA80" s="277">
        <f>'7b-TtlAwrds_RawData'!BA30</f>
        <v>52</v>
      </c>
      <c r="BB80" s="277">
        <f>'7b-TtlAwrds_RawData'!BB30</f>
        <v>0</v>
      </c>
      <c r="BC80" s="277">
        <f>'7b-TtlAwrds_RawData'!BC30</f>
        <v>42</v>
      </c>
      <c r="BD80" s="277">
        <f>'7b-TtlAwrds_RawData'!BD30</f>
        <v>0</v>
      </c>
      <c r="BE80" s="277">
        <f>'7b-TtlAwrds_RawData'!BE30</f>
        <v>0</v>
      </c>
      <c r="BF80" s="277">
        <f>'7b-TtlAwrds_RawData'!BF30</f>
        <v>0</v>
      </c>
      <c r="BG80" s="277">
        <f>'7b-TtlAwrds_RawData'!BG30</f>
        <v>0</v>
      </c>
      <c r="BH80" s="277">
        <f>'7b-TtlAwrds_RawData'!BH30</f>
        <v>0</v>
      </c>
      <c r="BI80" s="278">
        <f>'7b-TtlAwrds_RawData'!BI30</f>
        <v>0</v>
      </c>
      <c r="BJ80" s="283" t="s">
        <v>297</v>
      </c>
      <c r="BK80" s="277"/>
      <c r="BL80" s="280">
        <f>'7b-TtlAwrds_RawData'!BL30</f>
        <v>76</v>
      </c>
      <c r="BM80" s="281">
        <f>'7b-TtlAwrds_RawData'!BM30</f>
        <v>42</v>
      </c>
      <c r="BN80" s="281">
        <f>'7b-TtlAwrds_RawData'!BN30</f>
        <v>0</v>
      </c>
      <c r="BO80" s="281">
        <f>'7b-TtlAwrds_RawData'!BO30</f>
        <v>56</v>
      </c>
      <c r="BP80" s="281">
        <f>'7b-TtlAwrds_RawData'!BP30</f>
        <v>0</v>
      </c>
      <c r="BQ80" s="281">
        <f>'7b-TtlAwrds_RawData'!BQ30</f>
        <v>0</v>
      </c>
      <c r="BR80" s="281">
        <f>'7b-TtlAwrds_RawData'!BR30</f>
        <v>0</v>
      </c>
      <c r="BS80" s="281">
        <f>'7b-TtlAwrds_RawData'!BS30</f>
        <v>0</v>
      </c>
      <c r="BT80" s="281">
        <f>'7b-TtlAwrds_RawData'!BT30</f>
        <v>0</v>
      </c>
      <c r="BU80" s="282">
        <f>'7b-TtlAwrds_RawData'!BU30</f>
        <v>0</v>
      </c>
      <c r="BV80" s="283" t="s">
        <v>297</v>
      </c>
      <c r="BX80" s="280">
        <f>'7b-TtlAwrds_RawData'!BX30</f>
        <v>13</v>
      </c>
      <c r="BY80" s="281">
        <f>'7b-TtlAwrds_RawData'!BY30</f>
        <v>16</v>
      </c>
      <c r="BZ80" s="281">
        <f>'7b-TtlAwrds_RawData'!BZ30</f>
        <v>0</v>
      </c>
      <c r="CA80" s="281">
        <f>'7b-TtlAwrds_RawData'!CA30</f>
        <v>75</v>
      </c>
      <c r="CB80" s="281">
        <f>'7b-TtlAwrds_RawData'!CB30</f>
        <v>0</v>
      </c>
      <c r="CC80" s="281">
        <f>'7b-TtlAwrds_RawData'!CC30</f>
        <v>0</v>
      </c>
      <c r="CD80" s="281">
        <f>'7b-TtlAwrds_RawData'!CD30</f>
        <v>0</v>
      </c>
      <c r="CE80" s="281">
        <f>'7b-TtlAwrds_RawData'!CE30</f>
        <v>0</v>
      </c>
      <c r="CF80" s="281">
        <f>'7b-TtlAwrds_RawData'!CF30</f>
        <v>0</v>
      </c>
      <c r="CG80" s="282">
        <f>'7b-TtlAwrds_RawData'!CG30</f>
        <v>0</v>
      </c>
      <c r="CH80" s="283" t="s">
        <v>297</v>
      </c>
      <c r="CJ80" s="280">
        <f>'7b-TtlAwrds_RawData'!CJ30</f>
        <v>61</v>
      </c>
      <c r="CK80" s="281">
        <f>'7b-TtlAwrds_RawData'!CK30</f>
        <v>25</v>
      </c>
      <c r="CL80" s="281">
        <f>'7b-TtlAwrds_RawData'!CL30</f>
        <v>0</v>
      </c>
      <c r="CM80" s="281">
        <f>'7b-TtlAwrds_RawData'!CM30</f>
        <v>49</v>
      </c>
      <c r="CN80" s="281">
        <f>'7b-TtlAwrds_RawData'!CN30</f>
        <v>0</v>
      </c>
      <c r="CO80" s="281">
        <f>'7b-TtlAwrds_RawData'!CO30</f>
        <v>0</v>
      </c>
      <c r="CP80" s="281">
        <f>'7b-TtlAwrds_RawData'!CP30</f>
        <v>0</v>
      </c>
      <c r="CQ80" s="281">
        <f>'7b-TtlAwrds_RawData'!CQ30</f>
        <v>0</v>
      </c>
      <c r="CR80" s="281">
        <f>'7b-TtlAwrds_RawData'!CR30</f>
        <v>0</v>
      </c>
      <c r="CS80" s="282">
        <f>'7b-TtlAwrds_RawData'!CS30</f>
        <v>0</v>
      </c>
      <c r="CT80" s="283" t="s">
        <v>297</v>
      </c>
      <c r="CV80" s="280">
        <f>'7b-TtlAwrds_RawData'!CV30</f>
        <v>50</v>
      </c>
      <c r="CW80" s="281">
        <f>'7b-TtlAwrds_RawData'!CW30</f>
        <v>38</v>
      </c>
      <c r="CX80" s="281">
        <f>'7b-TtlAwrds_RawData'!CX30</f>
        <v>0</v>
      </c>
      <c r="CY80" s="281">
        <f>'7b-TtlAwrds_RawData'!CY30</f>
        <v>63</v>
      </c>
      <c r="CZ80" s="281">
        <f>'7b-TtlAwrds_RawData'!CZ30</f>
        <v>0</v>
      </c>
      <c r="DA80" s="281">
        <f>'7b-TtlAwrds_RawData'!DA30</f>
        <v>0</v>
      </c>
      <c r="DB80" s="281">
        <f>'7b-TtlAwrds_RawData'!DB30</f>
        <v>0</v>
      </c>
      <c r="DC80" s="281">
        <f>'7b-TtlAwrds_RawData'!DC30</f>
        <v>0</v>
      </c>
      <c r="DD80" s="281">
        <f>'7b-TtlAwrds_RawData'!DD30</f>
        <v>0</v>
      </c>
      <c r="DE80" s="282">
        <f>'7b-TtlAwrds_RawData'!DE30</f>
        <v>0</v>
      </c>
      <c r="DF80" s="283" t="s">
        <v>297</v>
      </c>
      <c r="DH80" s="280">
        <f>'7b-TtlAwrds_RawData'!DH30</f>
        <v>81</v>
      </c>
      <c r="DI80" s="281">
        <f>'7b-TtlAwrds_RawData'!DI30</f>
        <v>52</v>
      </c>
      <c r="DJ80" s="281">
        <f>'7b-TtlAwrds_RawData'!DJ30</f>
        <v>0</v>
      </c>
      <c r="DK80" s="281">
        <f>'7b-TtlAwrds_RawData'!DK30</f>
        <v>58</v>
      </c>
      <c r="DL80" s="281">
        <f>'7b-TtlAwrds_RawData'!DL30</f>
        <v>0</v>
      </c>
      <c r="DM80" s="281">
        <f>'7b-TtlAwrds_RawData'!DM30</f>
        <v>0</v>
      </c>
      <c r="DN80" s="281">
        <f>'7b-TtlAwrds_RawData'!DN30</f>
        <v>0</v>
      </c>
      <c r="DO80" s="281">
        <f>'7b-TtlAwrds_RawData'!DO30</f>
        <v>0</v>
      </c>
      <c r="DP80" s="281">
        <f>'7b-TtlAwrds_RawData'!DP30</f>
        <v>0</v>
      </c>
      <c r="DQ80" s="282">
        <f>'7b-TtlAwrds_RawData'!DQ30</f>
        <v>0</v>
      </c>
      <c r="DR80" s="283" t="s">
        <v>297</v>
      </c>
      <c r="DT80" s="280">
        <f>'7b-TtlAwrds_RawData'!DT30</f>
        <v>50</v>
      </c>
      <c r="DU80" s="281">
        <f>'7b-TtlAwrds_RawData'!DU30</f>
        <v>18</v>
      </c>
      <c r="DV80" s="281">
        <f>'7b-TtlAwrds_RawData'!DV30</f>
        <v>0</v>
      </c>
      <c r="DW80" s="281">
        <f>'7b-TtlAwrds_RawData'!DW30</f>
        <v>52</v>
      </c>
      <c r="DX80" s="281">
        <f>'7b-TtlAwrds_RawData'!DX30</f>
        <v>0</v>
      </c>
      <c r="DY80" s="281">
        <f>'7b-TtlAwrds_RawData'!DY30</f>
        <v>0</v>
      </c>
      <c r="DZ80" s="281">
        <f>'7b-TtlAwrds_RawData'!DZ30</f>
        <v>0</v>
      </c>
      <c r="EA80" s="281">
        <f>'7b-TtlAwrds_RawData'!EA30</f>
        <v>0</v>
      </c>
      <c r="EB80" s="281">
        <f>'7b-TtlAwrds_RawData'!EB30</f>
        <v>0</v>
      </c>
      <c r="EC80" s="282">
        <f>'7b-TtlAwrds_RawData'!EC30</f>
        <v>0</v>
      </c>
      <c r="ED80" s="283" t="s">
        <v>297</v>
      </c>
    </row>
    <row r="81" spans="1:134" x14ac:dyDescent="0.25">
      <c r="A81" s="284"/>
      <c r="B81" s="285"/>
      <c r="C81" s="268"/>
      <c r="D81" s="286">
        <f t="shared" ref="D81:M81" si="154">SUM(D78:D80)</f>
        <v>151</v>
      </c>
      <c r="E81" s="286">
        <f t="shared" si="154"/>
        <v>125</v>
      </c>
      <c r="F81" s="286">
        <f t="shared" si="154"/>
        <v>0</v>
      </c>
      <c r="G81" s="286">
        <f t="shared" si="154"/>
        <v>252</v>
      </c>
      <c r="H81" s="286">
        <f t="shared" si="154"/>
        <v>0</v>
      </c>
      <c r="I81" s="286">
        <f t="shared" si="154"/>
        <v>0</v>
      </c>
      <c r="J81" s="286">
        <f t="shared" si="154"/>
        <v>0</v>
      </c>
      <c r="K81" s="286">
        <f t="shared" si="154"/>
        <v>0</v>
      </c>
      <c r="L81" s="286">
        <f t="shared" si="154"/>
        <v>0</v>
      </c>
      <c r="M81" s="287">
        <f t="shared" si="154"/>
        <v>0</v>
      </c>
      <c r="N81" s="283">
        <f>SUM(D81:M81)</f>
        <v>528</v>
      </c>
      <c r="O81" s="277"/>
      <c r="P81" s="288">
        <f t="shared" ref="P81:Y81" si="155">SUM(P78:P80)</f>
        <v>134</v>
      </c>
      <c r="Q81" s="286">
        <f t="shared" si="155"/>
        <v>125</v>
      </c>
      <c r="R81" s="286">
        <f t="shared" si="155"/>
        <v>10</v>
      </c>
      <c r="S81" s="286">
        <f t="shared" si="155"/>
        <v>230</v>
      </c>
      <c r="T81" s="286">
        <f t="shared" si="155"/>
        <v>0</v>
      </c>
      <c r="U81" s="286">
        <f t="shared" si="155"/>
        <v>0</v>
      </c>
      <c r="V81" s="286">
        <f t="shared" si="155"/>
        <v>0</v>
      </c>
      <c r="W81" s="286">
        <f t="shared" si="155"/>
        <v>0</v>
      </c>
      <c r="X81" s="286">
        <f t="shared" si="155"/>
        <v>0</v>
      </c>
      <c r="Y81" s="287">
        <f t="shared" si="155"/>
        <v>0</v>
      </c>
      <c r="Z81" s="283">
        <f>SUM(P81:Y81)</f>
        <v>499</v>
      </c>
      <c r="AA81" s="277"/>
      <c r="AB81" s="288">
        <f t="shared" ref="AB81:AK81" si="156">SUM(AB78:AB80)</f>
        <v>149</v>
      </c>
      <c r="AC81" s="286">
        <f t="shared" si="156"/>
        <v>102</v>
      </c>
      <c r="AD81" s="286">
        <f t="shared" si="156"/>
        <v>10</v>
      </c>
      <c r="AE81" s="286">
        <f t="shared" si="156"/>
        <v>238</v>
      </c>
      <c r="AF81" s="286">
        <f t="shared" si="156"/>
        <v>0</v>
      </c>
      <c r="AG81" s="286">
        <f t="shared" si="156"/>
        <v>0</v>
      </c>
      <c r="AH81" s="286">
        <f t="shared" si="156"/>
        <v>0</v>
      </c>
      <c r="AI81" s="286">
        <f t="shared" si="156"/>
        <v>0</v>
      </c>
      <c r="AJ81" s="286">
        <f t="shared" si="156"/>
        <v>0</v>
      </c>
      <c r="AK81" s="287">
        <f t="shared" si="156"/>
        <v>0</v>
      </c>
      <c r="AL81" s="283">
        <f>SUM(AB81:AK81)</f>
        <v>499</v>
      </c>
      <c r="AM81" s="277"/>
      <c r="AN81" s="288">
        <f t="shared" ref="AN81:AW81" si="157">SUM(AN78:AN80)</f>
        <v>189</v>
      </c>
      <c r="AO81" s="286">
        <f t="shared" si="157"/>
        <v>110</v>
      </c>
      <c r="AP81" s="286">
        <f t="shared" si="157"/>
        <v>10</v>
      </c>
      <c r="AQ81" s="286">
        <f t="shared" si="157"/>
        <v>233</v>
      </c>
      <c r="AR81" s="286">
        <f t="shared" si="157"/>
        <v>0</v>
      </c>
      <c r="AS81" s="286">
        <f t="shared" si="157"/>
        <v>0</v>
      </c>
      <c r="AT81" s="286">
        <f t="shared" si="157"/>
        <v>0</v>
      </c>
      <c r="AU81" s="286">
        <f t="shared" si="157"/>
        <v>0</v>
      </c>
      <c r="AV81" s="286">
        <f t="shared" si="157"/>
        <v>0</v>
      </c>
      <c r="AW81" s="287">
        <f t="shared" si="157"/>
        <v>0</v>
      </c>
      <c r="AX81" s="283">
        <f>SUM(AN81:AW81)</f>
        <v>542</v>
      </c>
      <c r="AY81" s="277"/>
      <c r="AZ81" s="288">
        <f t="shared" ref="AZ81:BI81" si="158">SUM(AZ78:AZ80)</f>
        <v>150</v>
      </c>
      <c r="BA81" s="286">
        <f t="shared" si="158"/>
        <v>123</v>
      </c>
      <c r="BB81" s="286">
        <f t="shared" si="158"/>
        <v>7</v>
      </c>
      <c r="BC81" s="286">
        <f t="shared" si="158"/>
        <v>180</v>
      </c>
      <c r="BD81" s="286">
        <f t="shared" si="158"/>
        <v>0</v>
      </c>
      <c r="BE81" s="286">
        <f t="shared" si="158"/>
        <v>0</v>
      </c>
      <c r="BF81" s="286">
        <f t="shared" si="158"/>
        <v>0</v>
      </c>
      <c r="BG81" s="286">
        <f t="shared" si="158"/>
        <v>0</v>
      </c>
      <c r="BH81" s="286">
        <f t="shared" si="158"/>
        <v>0</v>
      </c>
      <c r="BI81" s="287">
        <f t="shared" si="158"/>
        <v>0</v>
      </c>
      <c r="BJ81" s="283">
        <f>SUM(AZ81:BI81)</f>
        <v>460</v>
      </c>
      <c r="BK81" s="277"/>
      <c r="BL81" s="289">
        <f t="shared" ref="BL81:BU81" si="159">SUM(BL78:BL80)</f>
        <v>80</v>
      </c>
      <c r="BM81" s="290">
        <f t="shared" si="159"/>
        <v>114</v>
      </c>
      <c r="BN81" s="290">
        <f t="shared" si="159"/>
        <v>3</v>
      </c>
      <c r="BO81" s="290">
        <f t="shared" si="159"/>
        <v>175</v>
      </c>
      <c r="BP81" s="290">
        <f t="shared" si="159"/>
        <v>0</v>
      </c>
      <c r="BQ81" s="290">
        <f t="shared" si="159"/>
        <v>0</v>
      </c>
      <c r="BR81" s="290">
        <f t="shared" si="159"/>
        <v>0</v>
      </c>
      <c r="BS81" s="290">
        <f t="shared" si="159"/>
        <v>0</v>
      </c>
      <c r="BT81" s="290">
        <f t="shared" si="159"/>
        <v>0</v>
      </c>
      <c r="BU81" s="291">
        <f t="shared" si="159"/>
        <v>0</v>
      </c>
      <c r="BV81" s="283">
        <f>SUM(BL81:BU81)</f>
        <v>372</v>
      </c>
      <c r="BX81" s="289">
        <f t="shared" ref="BX81:CG81" si="160">SUM(BX78:BX80)</f>
        <v>15</v>
      </c>
      <c r="BY81" s="290">
        <f t="shared" si="160"/>
        <v>84</v>
      </c>
      <c r="BZ81" s="290">
        <f t="shared" si="160"/>
        <v>0</v>
      </c>
      <c r="CA81" s="290">
        <f t="shared" si="160"/>
        <v>190</v>
      </c>
      <c r="CB81" s="290">
        <f t="shared" si="160"/>
        <v>0</v>
      </c>
      <c r="CC81" s="290">
        <f t="shared" si="160"/>
        <v>0</v>
      </c>
      <c r="CD81" s="290">
        <f t="shared" si="160"/>
        <v>0</v>
      </c>
      <c r="CE81" s="290">
        <f t="shared" si="160"/>
        <v>0</v>
      </c>
      <c r="CF81" s="290">
        <f t="shared" si="160"/>
        <v>0</v>
      </c>
      <c r="CG81" s="291">
        <f t="shared" si="160"/>
        <v>0</v>
      </c>
      <c r="CH81" s="283">
        <f>SUM(BX81:CG81)</f>
        <v>289</v>
      </c>
      <c r="CJ81" s="289">
        <f t="shared" ref="CJ81:CS81" si="161">SUM(CJ78:CJ80)</f>
        <v>164</v>
      </c>
      <c r="CK81" s="290">
        <f t="shared" si="161"/>
        <v>87</v>
      </c>
      <c r="CL81" s="290">
        <f t="shared" si="161"/>
        <v>10</v>
      </c>
      <c r="CM81" s="290">
        <f t="shared" si="161"/>
        <v>172</v>
      </c>
      <c r="CN81" s="290">
        <f t="shared" si="161"/>
        <v>0</v>
      </c>
      <c r="CO81" s="290">
        <f t="shared" si="161"/>
        <v>0</v>
      </c>
      <c r="CP81" s="290">
        <f t="shared" si="161"/>
        <v>0</v>
      </c>
      <c r="CQ81" s="290">
        <f t="shared" si="161"/>
        <v>0</v>
      </c>
      <c r="CR81" s="290">
        <f t="shared" si="161"/>
        <v>0</v>
      </c>
      <c r="CS81" s="291">
        <f t="shared" si="161"/>
        <v>0</v>
      </c>
      <c r="CT81" s="283">
        <f>SUM(CJ81:CS81)</f>
        <v>433</v>
      </c>
      <c r="CV81" s="289">
        <f t="shared" ref="CV81:DE81" si="162">SUM(CV78:CV80)</f>
        <v>181</v>
      </c>
      <c r="CW81" s="290">
        <f t="shared" si="162"/>
        <v>84</v>
      </c>
      <c r="CX81" s="290">
        <f t="shared" si="162"/>
        <v>4</v>
      </c>
      <c r="CY81" s="290">
        <f t="shared" si="162"/>
        <v>209</v>
      </c>
      <c r="CZ81" s="290">
        <f t="shared" si="162"/>
        <v>0</v>
      </c>
      <c r="DA81" s="290">
        <f t="shared" si="162"/>
        <v>0</v>
      </c>
      <c r="DB81" s="290">
        <f t="shared" si="162"/>
        <v>0</v>
      </c>
      <c r="DC81" s="290">
        <f t="shared" si="162"/>
        <v>0</v>
      </c>
      <c r="DD81" s="290">
        <f t="shared" si="162"/>
        <v>0</v>
      </c>
      <c r="DE81" s="291">
        <f t="shared" si="162"/>
        <v>0</v>
      </c>
      <c r="DF81" s="283">
        <f>SUM(CV81:DE81)</f>
        <v>478</v>
      </c>
      <c r="DH81" s="289">
        <f t="shared" ref="DH81:DQ81" si="163">SUM(DH78:DH80)</f>
        <v>171</v>
      </c>
      <c r="DI81" s="290">
        <f t="shared" si="163"/>
        <v>121</v>
      </c>
      <c r="DJ81" s="290">
        <f t="shared" si="163"/>
        <v>0</v>
      </c>
      <c r="DK81" s="290">
        <f t="shared" si="163"/>
        <v>215</v>
      </c>
      <c r="DL81" s="290">
        <f t="shared" si="163"/>
        <v>0</v>
      </c>
      <c r="DM81" s="290">
        <f t="shared" si="163"/>
        <v>0</v>
      </c>
      <c r="DN81" s="290">
        <f t="shared" si="163"/>
        <v>0</v>
      </c>
      <c r="DO81" s="290">
        <f t="shared" si="163"/>
        <v>0</v>
      </c>
      <c r="DP81" s="290">
        <f t="shared" si="163"/>
        <v>0</v>
      </c>
      <c r="DQ81" s="291">
        <f t="shared" si="163"/>
        <v>0</v>
      </c>
      <c r="DR81" s="283">
        <f>SUM(DH81:DQ81)</f>
        <v>507</v>
      </c>
      <c r="DT81" s="289">
        <f t="shared" ref="DT81:EC81" si="164">SUM(DT78:DT80)</f>
        <v>108</v>
      </c>
      <c r="DU81" s="290">
        <f t="shared" si="164"/>
        <v>64</v>
      </c>
      <c r="DV81" s="290">
        <f t="shared" si="164"/>
        <v>0</v>
      </c>
      <c r="DW81" s="290">
        <f t="shared" si="164"/>
        <v>168</v>
      </c>
      <c r="DX81" s="290">
        <f t="shared" si="164"/>
        <v>0</v>
      </c>
      <c r="DY81" s="290">
        <f t="shared" si="164"/>
        <v>0</v>
      </c>
      <c r="DZ81" s="290">
        <f t="shared" si="164"/>
        <v>0</v>
      </c>
      <c r="EA81" s="290">
        <f t="shared" si="164"/>
        <v>0</v>
      </c>
      <c r="EB81" s="290">
        <f t="shared" si="164"/>
        <v>0</v>
      </c>
      <c r="EC81" s="291">
        <f t="shared" si="164"/>
        <v>0</v>
      </c>
      <c r="ED81" s="283">
        <f>SUM(DT81:EC81)</f>
        <v>340</v>
      </c>
    </row>
    <row r="82" spans="1:134" ht="10.5" customHeight="1" thickBot="1" x14ac:dyDescent="0.3">
      <c r="A82" s="292"/>
      <c r="B82" s="293"/>
      <c r="C82" s="294"/>
      <c r="D82" s="277"/>
      <c r="E82" s="277"/>
      <c r="F82" s="277"/>
      <c r="G82" s="277"/>
      <c r="H82" s="277"/>
      <c r="I82" s="277"/>
      <c r="J82" s="277"/>
      <c r="K82" s="277"/>
      <c r="L82" s="277"/>
      <c r="M82" s="278"/>
      <c r="N82" s="283"/>
      <c r="O82" s="277"/>
      <c r="P82" s="279"/>
      <c r="Q82" s="277"/>
      <c r="R82" s="277"/>
      <c r="S82" s="277"/>
      <c r="T82" s="277"/>
      <c r="U82" s="277"/>
      <c r="V82" s="277"/>
      <c r="W82" s="277"/>
      <c r="X82" s="277"/>
      <c r="Y82" s="278"/>
      <c r="Z82" s="283"/>
      <c r="AA82" s="277"/>
      <c r="AB82" s="279"/>
      <c r="AC82" s="277"/>
      <c r="AD82" s="277"/>
      <c r="AE82" s="277"/>
      <c r="AF82" s="277"/>
      <c r="AG82" s="277"/>
      <c r="AH82" s="277"/>
      <c r="AI82" s="277"/>
      <c r="AJ82" s="277"/>
      <c r="AK82" s="278"/>
      <c r="AL82" s="283"/>
      <c r="AM82" s="277"/>
      <c r="AN82" s="279"/>
      <c r="AO82" s="277"/>
      <c r="AP82" s="277"/>
      <c r="AQ82" s="277"/>
      <c r="AR82" s="277"/>
      <c r="AS82" s="277"/>
      <c r="AT82" s="277"/>
      <c r="AU82" s="277"/>
      <c r="AV82" s="277"/>
      <c r="AW82" s="278"/>
      <c r="AX82" s="283"/>
      <c r="AY82" s="277"/>
      <c r="AZ82" s="279"/>
      <c r="BA82" s="277"/>
      <c r="BB82" s="277"/>
      <c r="BC82" s="277"/>
      <c r="BD82" s="277"/>
      <c r="BE82" s="277"/>
      <c r="BF82" s="277"/>
      <c r="BG82" s="277"/>
      <c r="BH82" s="277"/>
      <c r="BI82" s="278"/>
      <c r="BJ82" s="283"/>
      <c r="BK82" s="277"/>
      <c r="BL82" s="280"/>
      <c r="BM82" s="281"/>
      <c r="BN82" s="281"/>
      <c r="BO82" s="281"/>
      <c r="BP82" s="281"/>
      <c r="BQ82" s="281"/>
      <c r="BR82" s="281"/>
      <c r="BS82" s="281"/>
      <c r="BT82" s="281"/>
      <c r="BU82" s="282"/>
      <c r="BV82" s="283"/>
      <c r="BX82" s="280"/>
      <c r="BY82" s="281"/>
      <c r="BZ82" s="281"/>
      <c r="CA82" s="281"/>
      <c r="CB82" s="281"/>
      <c r="CC82" s="281"/>
      <c r="CD82" s="281"/>
      <c r="CE82" s="281"/>
      <c r="CF82" s="281"/>
      <c r="CG82" s="282"/>
      <c r="CH82" s="283"/>
      <c r="CJ82" s="280"/>
      <c r="CK82" s="281"/>
      <c r="CL82" s="281"/>
      <c r="CM82" s="281"/>
      <c r="CN82" s="281"/>
      <c r="CO82" s="281"/>
      <c r="CP82" s="281"/>
      <c r="CQ82" s="281"/>
      <c r="CR82" s="281"/>
      <c r="CS82" s="282"/>
      <c r="CT82" s="283"/>
      <c r="CV82" s="280"/>
      <c r="CW82" s="281"/>
      <c r="CX82" s="281"/>
      <c r="CY82" s="281"/>
      <c r="CZ82" s="281"/>
      <c r="DA82" s="281"/>
      <c r="DB82" s="281"/>
      <c r="DC82" s="281"/>
      <c r="DD82" s="281"/>
      <c r="DE82" s="282"/>
      <c r="DF82" s="283"/>
      <c r="DH82" s="280"/>
      <c r="DI82" s="281"/>
      <c r="DJ82" s="281"/>
      <c r="DK82" s="281"/>
      <c r="DL82" s="281"/>
      <c r="DM82" s="281"/>
      <c r="DN82" s="281"/>
      <c r="DO82" s="281"/>
      <c r="DP82" s="281"/>
      <c r="DQ82" s="282"/>
      <c r="DR82" s="283"/>
      <c r="DT82" s="280"/>
      <c r="DU82" s="281"/>
      <c r="DV82" s="281"/>
      <c r="DW82" s="281"/>
      <c r="DX82" s="281"/>
      <c r="DY82" s="281"/>
      <c r="DZ82" s="281"/>
      <c r="EA82" s="281"/>
      <c r="EB82" s="281"/>
      <c r="EC82" s="282"/>
      <c r="ED82" s="283"/>
    </row>
    <row r="83" spans="1:134" x14ac:dyDescent="0.25">
      <c r="A83" s="1471" t="s">
        <v>211</v>
      </c>
      <c r="B83" s="267" t="s">
        <v>88</v>
      </c>
      <c r="C83" s="268" t="s">
        <v>138</v>
      </c>
      <c r="D83" s="277">
        <f>D78*'8-Matrices'!$J$7</f>
        <v>9900</v>
      </c>
      <c r="E83" s="277">
        <f>E78*'8-Matrices'!$K$7</f>
        <v>166980</v>
      </c>
      <c r="F83" s="277">
        <f>F78*'8-Matrices'!$L$7</f>
        <v>0</v>
      </c>
      <c r="G83" s="277">
        <f>G78*'8-Matrices'!$M$7</f>
        <v>1170855</v>
      </c>
      <c r="H83" s="277">
        <f>H78*'8-Matrices'!$N$7</f>
        <v>0</v>
      </c>
      <c r="I83" s="277">
        <f>I78*'8-Matrices'!$O$7</f>
        <v>0</v>
      </c>
      <c r="J83" s="277">
        <f>J78*'8-Matrices'!$P$7</f>
        <v>0</v>
      </c>
      <c r="K83" s="277">
        <f>K78*'8-Matrices'!$Q$7</f>
        <v>0</v>
      </c>
      <c r="L83" s="277">
        <f>L78*'8-Matrices'!$R$7</f>
        <v>0</v>
      </c>
      <c r="M83" s="278">
        <f>M78*'8-Matrices'!$S$7</f>
        <v>0</v>
      </c>
      <c r="N83" s="283"/>
      <c r="O83" s="277"/>
      <c r="P83" s="279">
        <f>P78*'8-Matrices'!$J$7</f>
        <v>19800</v>
      </c>
      <c r="Q83" s="277">
        <f>Q78*'8-Matrices'!$K$7</f>
        <v>217800</v>
      </c>
      <c r="R83" s="277">
        <f>R78*'8-Matrices'!$L$7</f>
        <v>0</v>
      </c>
      <c r="S83" s="277">
        <f>S78*'8-Matrices'!$M$7</f>
        <v>1084125</v>
      </c>
      <c r="T83" s="277">
        <f>T78*'8-Matrices'!$N$7</f>
        <v>0</v>
      </c>
      <c r="U83" s="277">
        <f>U78*'8-Matrices'!$O$7</f>
        <v>0</v>
      </c>
      <c r="V83" s="277">
        <f>V78*'8-Matrices'!$P$7</f>
        <v>0</v>
      </c>
      <c r="W83" s="277">
        <f>W78*'8-Matrices'!$Q$7</f>
        <v>0</v>
      </c>
      <c r="X83" s="277">
        <f>X78*'8-Matrices'!$R$7</f>
        <v>0</v>
      </c>
      <c r="Y83" s="278">
        <f>Y78*'8-Matrices'!$S$7</f>
        <v>0</v>
      </c>
      <c r="Z83" s="283"/>
      <c r="AA83" s="277"/>
      <c r="AB83" s="279">
        <f>AB78*'8-Matrices'!$J$7</f>
        <v>44550</v>
      </c>
      <c r="AC83" s="277">
        <f>AC78*'8-Matrices'!$K$7</f>
        <v>239580</v>
      </c>
      <c r="AD83" s="277">
        <f>AD78*'8-Matrices'!$L$7</f>
        <v>0</v>
      </c>
      <c r="AE83" s="277">
        <f>AE78*'8-Matrices'!$M$7</f>
        <v>1315405</v>
      </c>
      <c r="AF83" s="277">
        <f>AF78*'8-Matrices'!$N$7</f>
        <v>0</v>
      </c>
      <c r="AG83" s="277">
        <f>AG78*'8-Matrices'!$O$7</f>
        <v>0</v>
      </c>
      <c r="AH83" s="277">
        <f>AH78*'8-Matrices'!$P$7</f>
        <v>0</v>
      </c>
      <c r="AI83" s="277">
        <f>AI78*'8-Matrices'!$Q$7</f>
        <v>0</v>
      </c>
      <c r="AJ83" s="277">
        <f>AJ78*'8-Matrices'!$R$7</f>
        <v>0</v>
      </c>
      <c r="AK83" s="278">
        <f>AK78*'8-Matrices'!$S$7</f>
        <v>0</v>
      </c>
      <c r="AL83" s="283"/>
      <c r="AM83" s="277"/>
      <c r="AN83" s="279">
        <f>AN78*'8-Matrices'!$J$7</f>
        <v>44550</v>
      </c>
      <c r="AO83" s="277">
        <f>AO78*'8-Matrices'!$K$7</f>
        <v>275880</v>
      </c>
      <c r="AP83" s="277">
        <f>AP78*'8-Matrices'!$L$7</f>
        <v>0</v>
      </c>
      <c r="AQ83" s="277">
        <f>AQ78*'8-Matrices'!$M$7</f>
        <v>997395</v>
      </c>
      <c r="AR83" s="277">
        <f>AR78*'8-Matrices'!$N$7</f>
        <v>0</v>
      </c>
      <c r="AS83" s="277">
        <f>AS78*'8-Matrices'!$O$7</f>
        <v>0</v>
      </c>
      <c r="AT83" s="277">
        <f>AT78*'8-Matrices'!$P$7</f>
        <v>0</v>
      </c>
      <c r="AU83" s="277">
        <f>AU78*'8-Matrices'!$Q$7</f>
        <v>0</v>
      </c>
      <c r="AV83" s="277">
        <f>AV78*'8-Matrices'!$R$7</f>
        <v>0</v>
      </c>
      <c r="AW83" s="278">
        <f>AW78*'8-Matrices'!$S$7</f>
        <v>0</v>
      </c>
      <c r="AX83" s="283"/>
      <c r="AY83" s="277"/>
      <c r="AZ83" s="279">
        <f>AZ78*'8-Matrices'!$J$7</f>
        <v>9900</v>
      </c>
      <c r="BA83" s="277">
        <f>BA78*'8-Matrices'!$K$7</f>
        <v>348480</v>
      </c>
      <c r="BB83" s="277">
        <f>BB78*'8-Matrices'!$L$7</f>
        <v>0</v>
      </c>
      <c r="BC83" s="277">
        <f>BC78*'8-Matrices'!$M$7</f>
        <v>1199765</v>
      </c>
      <c r="BD83" s="277">
        <f>BD78*'8-Matrices'!$N$7</f>
        <v>0</v>
      </c>
      <c r="BE83" s="277">
        <f>BE78*'8-Matrices'!$O$7</f>
        <v>0</v>
      </c>
      <c r="BF83" s="277">
        <f>BF78*'8-Matrices'!$P$7</f>
        <v>0</v>
      </c>
      <c r="BG83" s="277">
        <f>BG78*'8-Matrices'!$Q$7</f>
        <v>0</v>
      </c>
      <c r="BH83" s="277">
        <f>BH78*'8-Matrices'!$R$7</f>
        <v>0</v>
      </c>
      <c r="BI83" s="278">
        <f>BI78*'8-Matrices'!$S$7</f>
        <v>0</v>
      </c>
      <c r="BJ83" s="283"/>
      <c r="BK83" s="277"/>
      <c r="BL83" s="280">
        <f>BL78*'8-Matrices'!$J$7</f>
        <v>0</v>
      </c>
      <c r="BM83" s="281">
        <f>BM78*'8-Matrices'!$K$7</f>
        <v>319440</v>
      </c>
      <c r="BN83" s="281">
        <f>BN78*'8-Matrices'!$L$7</f>
        <v>0</v>
      </c>
      <c r="BO83" s="281">
        <f>BO78*'8-Matrices'!$M$7</f>
        <v>1069670</v>
      </c>
      <c r="BP83" s="281">
        <f>BP78*'8-Matrices'!$N$7</f>
        <v>0</v>
      </c>
      <c r="BQ83" s="281">
        <f>BQ78*'8-Matrices'!$O$7</f>
        <v>0</v>
      </c>
      <c r="BR83" s="281">
        <f>BR78*'8-Matrices'!$P$7</f>
        <v>0</v>
      </c>
      <c r="BS83" s="281">
        <f>BS78*'8-Matrices'!$Q$7</f>
        <v>0</v>
      </c>
      <c r="BT83" s="281">
        <f>BT78*'8-Matrices'!$R$7</f>
        <v>0</v>
      </c>
      <c r="BU83" s="282">
        <f>BU78*'8-Matrices'!$S$7</f>
        <v>0</v>
      </c>
      <c r="BV83" s="283"/>
      <c r="BX83" s="280">
        <f>BX78*'8-Matrices'!$J$7</f>
        <v>0</v>
      </c>
      <c r="BY83" s="281">
        <f>BY78*'8-Matrices'!$K$7</f>
        <v>333960</v>
      </c>
      <c r="BZ83" s="281">
        <f>BZ78*'8-Matrices'!$L$7</f>
        <v>0</v>
      </c>
      <c r="CA83" s="281">
        <f>CA78*'8-Matrices'!$M$7</f>
        <v>1127490</v>
      </c>
      <c r="CB83" s="281">
        <f>CB78*'8-Matrices'!$N$7</f>
        <v>0</v>
      </c>
      <c r="CC83" s="281">
        <f>CC78*'8-Matrices'!$O$7</f>
        <v>0</v>
      </c>
      <c r="CD83" s="281">
        <f>CD78*'8-Matrices'!$P$7</f>
        <v>0</v>
      </c>
      <c r="CE83" s="281">
        <f>CE78*'8-Matrices'!$Q$7</f>
        <v>0</v>
      </c>
      <c r="CF83" s="281">
        <f>CF78*'8-Matrices'!$R$7</f>
        <v>0</v>
      </c>
      <c r="CG83" s="282">
        <f>CG78*'8-Matrices'!$S$7</f>
        <v>0</v>
      </c>
      <c r="CH83" s="283"/>
      <c r="CJ83" s="280">
        <f>CJ78*'8-Matrices'!$J$7</f>
        <v>475200</v>
      </c>
      <c r="CK83" s="281">
        <f>CK78*'8-Matrices'!$K$7</f>
        <v>239580</v>
      </c>
      <c r="CL83" s="281">
        <f>CL78*'8-Matrices'!$L$7</f>
        <v>0</v>
      </c>
      <c r="CM83" s="281">
        <f>CM78*'8-Matrices'!$M$7</f>
        <v>1098580</v>
      </c>
      <c r="CN83" s="281">
        <f>CN78*'8-Matrices'!$N$7</f>
        <v>0</v>
      </c>
      <c r="CO83" s="281">
        <f>CO78*'8-Matrices'!$O$7</f>
        <v>0</v>
      </c>
      <c r="CP83" s="281">
        <f>CP78*'8-Matrices'!$P$7</f>
        <v>0</v>
      </c>
      <c r="CQ83" s="281">
        <f>CQ78*'8-Matrices'!$Q$7</f>
        <v>0</v>
      </c>
      <c r="CR83" s="281">
        <f>CR78*'8-Matrices'!$R$7</f>
        <v>0</v>
      </c>
      <c r="CS83" s="282">
        <f>CS78*'8-Matrices'!$S$7</f>
        <v>0</v>
      </c>
      <c r="CT83" s="283"/>
      <c r="CV83" s="280">
        <f>CV78*'8-Matrices'!$J$7</f>
        <v>4950</v>
      </c>
      <c r="CW83" s="281">
        <f>CW78*'8-Matrices'!$K$7</f>
        <v>203280</v>
      </c>
      <c r="CX83" s="281">
        <f>CX78*'8-Matrices'!$L$7</f>
        <v>0</v>
      </c>
      <c r="CY83" s="281">
        <f>CY78*'8-Matrices'!$M$7</f>
        <v>1459955</v>
      </c>
      <c r="CZ83" s="281">
        <f>CZ78*'8-Matrices'!$N$7</f>
        <v>0</v>
      </c>
      <c r="DA83" s="281">
        <f>DA78*'8-Matrices'!$O$7</f>
        <v>0</v>
      </c>
      <c r="DB83" s="281">
        <f>DB78*'8-Matrices'!$P$7</f>
        <v>0</v>
      </c>
      <c r="DC83" s="281">
        <f>DC78*'8-Matrices'!$Q$7</f>
        <v>0</v>
      </c>
      <c r="DD83" s="281">
        <f>DD78*'8-Matrices'!$R$7</f>
        <v>0</v>
      </c>
      <c r="DE83" s="282">
        <f>DE78*'8-Matrices'!$S$7</f>
        <v>0</v>
      </c>
      <c r="DF83" s="283"/>
      <c r="DH83" s="280">
        <f>DH78*'8-Matrices'!$J$7</f>
        <v>0</v>
      </c>
      <c r="DI83" s="281">
        <f>DI78*'8-Matrices'!$K$7</f>
        <v>254100</v>
      </c>
      <c r="DJ83" s="281">
        <f>DJ78*'8-Matrices'!$L$7</f>
        <v>0</v>
      </c>
      <c r="DK83" s="281">
        <f>DK78*'8-Matrices'!$M$7</f>
        <v>1488865</v>
      </c>
      <c r="DL83" s="281">
        <f>DL78*'8-Matrices'!$N$7</f>
        <v>0</v>
      </c>
      <c r="DM83" s="281">
        <f>DM78*'8-Matrices'!$O$7</f>
        <v>0</v>
      </c>
      <c r="DN83" s="281">
        <f>DN78*'8-Matrices'!$P$7</f>
        <v>0</v>
      </c>
      <c r="DO83" s="281">
        <f>DO78*'8-Matrices'!$Q$7</f>
        <v>0</v>
      </c>
      <c r="DP83" s="281">
        <f>DP78*'8-Matrices'!$R$7</f>
        <v>0</v>
      </c>
      <c r="DQ83" s="282">
        <f>DQ78*'8-Matrices'!$S$7</f>
        <v>0</v>
      </c>
      <c r="DR83" s="283"/>
      <c r="DT83" s="280">
        <f>DT78*'8-Matrices'!$J$7</f>
        <v>0</v>
      </c>
      <c r="DU83" s="281">
        <f>DU78*'8-Matrices'!$K$7</f>
        <v>108900</v>
      </c>
      <c r="DV83" s="281">
        <f>DV78*'8-Matrices'!$L$7</f>
        <v>0</v>
      </c>
      <c r="DW83" s="281">
        <f>DW78*'8-Matrices'!$M$7</f>
        <v>1199765</v>
      </c>
      <c r="DX83" s="281">
        <f>DX78*'8-Matrices'!$N$7</f>
        <v>0</v>
      </c>
      <c r="DY83" s="281">
        <f>DY78*'8-Matrices'!$O$7</f>
        <v>0</v>
      </c>
      <c r="DZ83" s="281">
        <f>DZ78*'8-Matrices'!$P$7</f>
        <v>0</v>
      </c>
      <c r="EA83" s="281">
        <f>EA78*'8-Matrices'!$Q$7</f>
        <v>0</v>
      </c>
      <c r="EB83" s="281">
        <f>EB78*'8-Matrices'!$R$7</f>
        <v>0</v>
      </c>
      <c r="EC83" s="282">
        <f>EC78*'8-Matrices'!$S$7</f>
        <v>0</v>
      </c>
      <c r="ED83" s="283"/>
    </row>
    <row r="84" spans="1:134" x14ac:dyDescent="0.25">
      <c r="A84" s="1471"/>
      <c r="B84" s="36" t="s">
        <v>88</v>
      </c>
      <c r="C84" s="276" t="s">
        <v>139</v>
      </c>
      <c r="D84" s="277">
        <f>D79*'8-Matrices'!$J$8</f>
        <v>14286</v>
      </c>
      <c r="E84" s="277">
        <f>E79*'8-Matrices'!$K$8</f>
        <v>639097</v>
      </c>
      <c r="F84" s="277">
        <f>F79*'8-Matrices'!$L$8</f>
        <v>0</v>
      </c>
      <c r="G84" s="277">
        <f>G79*'8-Matrices'!$M$8</f>
        <v>1710520</v>
      </c>
      <c r="H84" s="277">
        <f>H79*'8-Matrices'!$N$8</f>
        <v>0</v>
      </c>
      <c r="I84" s="277">
        <f>I79*'8-Matrices'!$O$8</f>
        <v>0</v>
      </c>
      <c r="J84" s="277">
        <f>J79*'8-Matrices'!$P$8</f>
        <v>0</v>
      </c>
      <c r="K84" s="277">
        <f>K79*'8-Matrices'!$Q$8</f>
        <v>0</v>
      </c>
      <c r="L84" s="277">
        <f>L79*'8-Matrices'!$R$8</f>
        <v>0</v>
      </c>
      <c r="M84" s="278">
        <f>M79*'8-Matrices'!$S$8</f>
        <v>0</v>
      </c>
      <c r="N84" s="283"/>
      <c r="O84" s="277"/>
      <c r="P84" s="279">
        <f>P79*'8-Matrices'!$J$8</f>
        <v>7143</v>
      </c>
      <c r="Q84" s="277">
        <f>Q79*'8-Matrices'!$K$8</f>
        <v>419080</v>
      </c>
      <c r="R84" s="277">
        <f>R79*'8-Matrices'!$L$8</f>
        <v>208600</v>
      </c>
      <c r="S84" s="277">
        <f>S79*'8-Matrices'!$M$8</f>
        <v>1460200</v>
      </c>
      <c r="T84" s="277">
        <f>T79*'8-Matrices'!$N$8</f>
        <v>0</v>
      </c>
      <c r="U84" s="277">
        <f>U79*'8-Matrices'!$O$8</f>
        <v>0</v>
      </c>
      <c r="V84" s="277">
        <f>V79*'8-Matrices'!$P$8</f>
        <v>0</v>
      </c>
      <c r="W84" s="277">
        <f>W79*'8-Matrices'!$Q$8</f>
        <v>0</v>
      </c>
      <c r="X84" s="277">
        <f>X79*'8-Matrices'!$R$8</f>
        <v>0</v>
      </c>
      <c r="Y84" s="278">
        <f>Y79*'8-Matrices'!$S$8</f>
        <v>0</v>
      </c>
      <c r="Z84" s="283"/>
      <c r="AA84" s="277"/>
      <c r="AB84" s="279">
        <f>AB79*'8-Matrices'!$J$8</f>
        <v>35715</v>
      </c>
      <c r="AC84" s="277">
        <f>AC79*'8-Matrices'!$K$8</f>
        <v>440034</v>
      </c>
      <c r="AD84" s="277">
        <f>AD79*'8-Matrices'!$L$8</f>
        <v>208600</v>
      </c>
      <c r="AE84" s="277">
        <f>AE79*'8-Matrices'!$M$8</f>
        <v>1585360</v>
      </c>
      <c r="AF84" s="277">
        <f>AF79*'8-Matrices'!$N$8</f>
        <v>0</v>
      </c>
      <c r="AG84" s="277">
        <f>AG79*'8-Matrices'!$O$8</f>
        <v>0</v>
      </c>
      <c r="AH84" s="277">
        <f>AH79*'8-Matrices'!$P$8</f>
        <v>0</v>
      </c>
      <c r="AI84" s="277">
        <f>AI79*'8-Matrices'!$Q$8</f>
        <v>0</v>
      </c>
      <c r="AJ84" s="277">
        <f>AJ79*'8-Matrices'!$R$8</f>
        <v>0</v>
      </c>
      <c r="AK84" s="278">
        <f>AK79*'8-Matrices'!$S$8</f>
        <v>0</v>
      </c>
      <c r="AL84" s="283"/>
      <c r="AM84" s="277"/>
      <c r="AN84" s="279">
        <f>AN79*'8-Matrices'!$J$8</f>
        <v>14286</v>
      </c>
      <c r="AO84" s="277">
        <f>AO79*'8-Matrices'!$K$8</f>
        <v>303833</v>
      </c>
      <c r="AP84" s="277">
        <f>AP79*'8-Matrices'!$L$8</f>
        <v>208600</v>
      </c>
      <c r="AQ84" s="277">
        <f>AQ79*'8-Matrices'!$M$8</f>
        <v>1939980</v>
      </c>
      <c r="AR84" s="277">
        <f>AR79*'8-Matrices'!$N$8</f>
        <v>0</v>
      </c>
      <c r="AS84" s="277">
        <f>AS79*'8-Matrices'!$O$8</f>
        <v>0</v>
      </c>
      <c r="AT84" s="277">
        <f>AT79*'8-Matrices'!$P$8</f>
        <v>0</v>
      </c>
      <c r="AU84" s="277">
        <f>AU79*'8-Matrices'!$Q$8</f>
        <v>0</v>
      </c>
      <c r="AV84" s="277">
        <f>AV79*'8-Matrices'!$R$8</f>
        <v>0</v>
      </c>
      <c r="AW84" s="278">
        <f>AW79*'8-Matrices'!$S$8</f>
        <v>0</v>
      </c>
      <c r="AX84" s="283"/>
      <c r="AY84" s="277"/>
      <c r="AZ84" s="279">
        <f>AZ79*'8-Matrices'!$J$8</f>
        <v>21429</v>
      </c>
      <c r="BA84" s="277">
        <f>BA79*'8-Matrices'!$K$8</f>
        <v>240971</v>
      </c>
      <c r="BB84" s="277">
        <f>BB79*'8-Matrices'!$L$8</f>
        <v>146020</v>
      </c>
      <c r="BC84" s="277">
        <f>BC79*'8-Matrices'!$M$8</f>
        <v>1147300</v>
      </c>
      <c r="BD84" s="277">
        <f>BD79*'8-Matrices'!$N$8</f>
        <v>0</v>
      </c>
      <c r="BE84" s="277">
        <f>BE79*'8-Matrices'!$O$8</f>
        <v>0</v>
      </c>
      <c r="BF84" s="277">
        <f>BF79*'8-Matrices'!$P$8</f>
        <v>0</v>
      </c>
      <c r="BG84" s="277">
        <f>BG79*'8-Matrices'!$Q$8</f>
        <v>0</v>
      </c>
      <c r="BH84" s="277">
        <f>BH79*'8-Matrices'!$R$8</f>
        <v>0</v>
      </c>
      <c r="BI84" s="278">
        <f>BI79*'8-Matrices'!$S$8</f>
        <v>0</v>
      </c>
      <c r="BJ84" s="283"/>
      <c r="BK84" s="277"/>
      <c r="BL84" s="280">
        <f>BL79*'8-Matrices'!$J$8</f>
        <v>28572</v>
      </c>
      <c r="BM84" s="281">
        <f>BM79*'8-Matrices'!$K$8</f>
        <v>293356</v>
      </c>
      <c r="BN84" s="281">
        <f>BN79*'8-Matrices'!$L$8</f>
        <v>62580</v>
      </c>
      <c r="BO84" s="281">
        <f>BO79*'8-Matrices'!$M$8</f>
        <v>938700</v>
      </c>
      <c r="BP84" s="281">
        <f>BP79*'8-Matrices'!$N$8</f>
        <v>0</v>
      </c>
      <c r="BQ84" s="281">
        <f>BQ79*'8-Matrices'!$O$8</f>
        <v>0</v>
      </c>
      <c r="BR84" s="281">
        <f>BR79*'8-Matrices'!$P$8</f>
        <v>0</v>
      </c>
      <c r="BS84" s="281">
        <f>BS79*'8-Matrices'!$Q$8</f>
        <v>0</v>
      </c>
      <c r="BT84" s="281">
        <f>BT79*'8-Matrices'!$R$8</f>
        <v>0</v>
      </c>
      <c r="BU84" s="282">
        <f>BU79*'8-Matrices'!$S$8</f>
        <v>0</v>
      </c>
      <c r="BV84" s="283"/>
      <c r="BX84" s="280">
        <f>BX79*'8-Matrices'!$J$8</f>
        <v>14286</v>
      </c>
      <c r="BY84" s="281">
        <f>BY79*'8-Matrices'!$K$8</f>
        <v>230494</v>
      </c>
      <c r="BZ84" s="281">
        <f>BZ79*'8-Matrices'!$L$8</f>
        <v>0</v>
      </c>
      <c r="CA84" s="281">
        <f>CA79*'8-Matrices'!$M$8</f>
        <v>771820</v>
      </c>
      <c r="CB84" s="281">
        <f>CB79*'8-Matrices'!$N$8</f>
        <v>0</v>
      </c>
      <c r="CC84" s="281">
        <f>CC79*'8-Matrices'!$O$8</f>
        <v>0</v>
      </c>
      <c r="CD84" s="281">
        <f>CD79*'8-Matrices'!$P$8</f>
        <v>0</v>
      </c>
      <c r="CE84" s="281">
        <f>CE79*'8-Matrices'!$Q$8</f>
        <v>0</v>
      </c>
      <c r="CF84" s="281">
        <f>CF79*'8-Matrices'!$R$8</f>
        <v>0</v>
      </c>
      <c r="CG84" s="282">
        <f>CG79*'8-Matrices'!$S$8</f>
        <v>0</v>
      </c>
      <c r="CH84" s="283"/>
      <c r="CJ84" s="280">
        <f>CJ79*'8-Matrices'!$J$8</f>
        <v>50001</v>
      </c>
      <c r="CK84" s="281">
        <f>CK79*'8-Matrices'!$K$8</f>
        <v>303833</v>
      </c>
      <c r="CL84" s="281">
        <f>CL79*'8-Matrices'!$L$8</f>
        <v>208600</v>
      </c>
      <c r="CM84" s="281">
        <f>CM79*'8-Matrices'!$M$8</f>
        <v>980420</v>
      </c>
      <c r="CN84" s="281">
        <f>CN79*'8-Matrices'!$N$8</f>
        <v>0</v>
      </c>
      <c r="CO84" s="281">
        <f>CO79*'8-Matrices'!$O$8</f>
        <v>0</v>
      </c>
      <c r="CP84" s="281">
        <f>CP79*'8-Matrices'!$P$8</f>
        <v>0</v>
      </c>
      <c r="CQ84" s="281">
        <f>CQ79*'8-Matrices'!$Q$8</f>
        <v>0</v>
      </c>
      <c r="CR84" s="281">
        <f>CR79*'8-Matrices'!$R$8</f>
        <v>0</v>
      </c>
      <c r="CS84" s="282">
        <f>CS79*'8-Matrices'!$S$8</f>
        <v>0</v>
      </c>
      <c r="CT84" s="283"/>
      <c r="CV84" s="280">
        <f>CV79*'8-Matrices'!$J$8</f>
        <v>928590</v>
      </c>
      <c r="CW84" s="281">
        <f>CW79*'8-Matrices'!$K$8</f>
        <v>188586</v>
      </c>
      <c r="CX84" s="281">
        <f>CX79*'8-Matrices'!$L$8</f>
        <v>83440</v>
      </c>
      <c r="CY84" s="281">
        <f>CY79*'8-Matrices'!$M$8</f>
        <v>938700</v>
      </c>
      <c r="CZ84" s="281">
        <f>CZ79*'8-Matrices'!$N$8</f>
        <v>0</v>
      </c>
      <c r="DA84" s="281">
        <f>DA79*'8-Matrices'!$O$8</f>
        <v>0</v>
      </c>
      <c r="DB84" s="281">
        <f>DB79*'8-Matrices'!$P$8</f>
        <v>0</v>
      </c>
      <c r="DC84" s="281">
        <f>DC79*'8-Matrices'!$Q$8</f>
        <v>0</v>
      </c>
      <c r="DD84" s="281">
        <f>DD79*'8-Matrices'!$R$8</f>
        <v>0</v>
      </c>
      <c r="DE84" s="282">
        <f>DE79*'8-Matrices'!$S$8</f>
        <v>0</v>
      </c>
      <c r="DF84" s="283"/>
      <c r="DH84" s="280">
        <f>DH79*'8-Matrices'!$J$8</f>
        <v>642870</v>
      </c>
      <c r="DI84" s="281">
        <f>DI79*'8-Matrices'!$K$8</f>
        <v>356218</v>
      </c>
      <c r="DJ84" s="281">
        <f>DJ79*'8-Matrices'!$L$8</f>
        <v>0</v>
      </c>
      <c r="DK84" s="281">
        <f>DK79*'8-Matrices'!$M$8</f>
        <v>1126440</v>
      </c>
      <c r="DL84" s="281">
        <f>DL79*'8-Matrices'!$N$8</f>
        <v>0</v>
      </c>
      <c r="DM84" s="281">
        <f>DM79*'8-Matrices'!$O$8</f>
        <v>0</v>
      </c>
      <c r="DN84" s="281">
        <f>DN79*'8-Matrices'!$P$8</f>
        <v>0</v>
      </c>
      <c r="DO84" s="281">
        <f>DO79*'8-Matrices'!$Q$8</f>
        <v>0</v>
      </c>
      <c r="DP84" s="281">
        <f>DP79*'8-Matrices'!$R$8</f>
        <v>0</v>
      </c>
      <c r="DQ84" s="282">
        <f>DQ79*'8-Matrices'!$S$8</f>
        <v>0</v>
      </c>
      <c r="DR84" s="283"/>
      <c r="DT84" s="280">
        <f>DT79*'8-Matrices'!$J$8</f>
        <v>414294</v>
      </c>
      <c r="DU84" s="281">
        <f>DU79*'8-Matrices'!$K$8</f>
        <v>324787</v>
      </c>
      <c r="DV84" s="281">
        <f>DV79*'8-Matrices'!$L$8</f>
        <v>0</v>
      </c>
      <c r="DW84" s="281">
        <f>DW79*'8-Matrices'!$M$8</f>
        <v>688380</v>
      </c>
      <c r="DX84" s="281">
        <f>DX79*'8-Matrices'!$N$8</f>
        <v>0</v>
      </c>
      <c r="DY84" s="281">
        <f>DY79*'8-Matrices'!$O$8</f>
        <v>0</v>
      </c>
      <c r="DZ84" s="281">
        <f>DZ79*'8-Matrices'!$P$8</f>
        <v>0</v>
      </c>
      <c r="EA84" s="281">
        <f>EA79*'8-Matrices'!$Q$8</f>
        <v>0</v>
      </c>
      <c r="EB84" s="281">
        <f>EB79*'8-Matrices'!$R$8</f>
        <v>0</v>
      </c>
      <c r="EC84" s="282">
        <f>EC79*'8-Matrices'!$S$8</f>
        <v>0</v>
      </c>
      <c r="ED84" s="283"/>
    </row>
    <row r="85" spans="1:134" ht="15.75" thickBot="1" x14ac:dyDescent="0.3">
      <c r="A85" s="1472"/>
      <c r="B85" s="295" t="s">
        <v>88</v>
      </c>
      <c r="C85" s="294" t="s">
        <v>140</v>
      </c>
      <c r="D85" s="277">
        <f>D80*'8-Matrices'!$J$9</f>
        <v>1538943</v>
      </c>
      <c r="E85" s="277">
        <f>E80*'8-Matrices'!$K$9</f>
        <v>629514</v>
      </c>
      <c r="F85" s="277">
        <f>F80*'8-Matrices'!$L$9</f>
        <v>0</v>
      </c>
      <c r="G85" s="277">
        <f>G80*'8-Matrices'!$M$9</f>
        <v>2720730</v>
      </c>
      <c r="H85" s="277">
        <f>H80*'8-Matrices'!$N$9</f>
        <v>0</v>
      </c>
      <c r="I85" s="277">
        <f>I80*'8-Matrices'!$O$9</f>
        <v>0</v>
      </c>
      <c r="J85" s="277">
        <f>J80*'8-Matrices'!$P$9</f>
        <v>0</v>
      </c>
      <c r="K85" s="277">
        <f>K80*'8-Matrices'!$Q$9</f>
        <v>0</v>
      </c>
      <c r="L85" s="277">
        <f>L80*'8-Matrices'!$R$9</f>
        <v>0</v>
      </c>
      <c r="M85" s="278">
        <f>M80*'8-Matrices'!$S$9</f>
        <v>0</v>
      </c>
      <c r="N85" s="283" t="s">
        <v>298</v>
      </c>
      <c r="O85" s="277"/>
      <c r="P85" s="279">
        <f>P80*'8-Matrices'!$J$9</f>
        <v>1350501</v>
      </c>
      <c r="Q85" s="277">
        <f>Q80*'8-Matrices'!$K$9</f>
        <v>844470</v>
      </c>
      <c r="R85" s="277">
        <f>R80*'8-Matrices'!$L$9</f>
        <v>0</v>
      </c>
      <c r="S85" s="277">
        <f>S80*'8-Matrices'!$M$9</f>
        <v>2598450</v>
      </c>
      <c r="T85" s="277">
        <f>T80*'8-Matrices'!$N$9</f>
        <v>0</v>
      </c>
      <c r="U85" s="277">
        <f>U80*'8-Matrices'!$O$9</f>
        <v>0</v>
      </c>
      <c r="V85" s="277">
        <f>V80*'8-Matrices'!$P$9</f>
        <v>0</v>
      </c>
      <c r="W85" s="277">
        <f>W80*'8-Matrices'!$Q$9</f>
        <v>0</v>
      </c>
      <c r="X85" s="277">
        <f>X80*'8-Matrices'!$R$9</f>
        <v>0</v>
      </c>
      <c r="Y85" s="278">
        <f>Y80*'8-Matrices'!$S$9</f>
        <v>0</v>
      </c>
      <c r="Z85" s="283" t="s">
        <v>298</v>
      </c>
      <c r="AA85" s="277"/>
      <c r="AB85" s="279">
        <f>AB80*'8-Matrices'!$J$9</f>
        <v>1413315</v>
      </c>
      <c r="AC85" s="277">
        <f>AC80*'8-Matrices'!$K$9</f>
        <v>414558</v>
      </c>
      <c r="AD85" s="277">
        <f>AD80*'8-Matrices'!$L$9</f>
        <v>0</v>
      </c>
      <c r="AE85" s="277">
        <f>AE80*'8-Matrices'!$M$9</f>
        <v>2170470</v>
      </c>
      <c r="AF85" s="277">
        <f>AF80*'8-Matrices'!$N$9</f>
        <v>0</v>
      </c>
      <c r="AG85" s="277">
        <f>AG80*'8-Matrices'!$O$9</f>
        <v>0</v>
      </c>
      <c r="AH85" s="277">
        <f>AH80*'8-Matrices'!$P$9</f>
        <v>0</v>
      </c>
      <c r="AI85" s="277">
        <f>AI80*'8-Matrices'!$Q$9</f>
        <v>0</v>
      </c>
      <c r="AJ85" s="277">
        <f>AJ80*'8-Matrices'!$R$9</f>
        <v>0</v>
      </c>
      <c r="AK85" s="278">
        <f>AK80*'8-Matrices'!$S$9</f>
        <v>0</v>
      </c>
      <c r="AL85" s="283" t="s">
        <v>298</v>
      </c>
      <c r="AM85" s="277"/>
      <c r="AN85" s="279">
        <f>AN80*'8-Matrices'!$J$9</f>
        <v>1863482</v>
      </c>
      <c r="AO85" s="277">
        <f>AO80*'8-Matrices'!$K$9</f>
        <v>660222</v>
      </c>
      <c r="AP85" s="277">
        <f>AP80*'8-Matrices'!$L$9</f>
        <v>0</v>
      </c>
      <c r="AQ85" s="277">
        <f>AQ80*'8-Matrices'!$M$9</f>
        <v>2170470</v>
      </c>
      <c r="AR85" s="277">
        <f>AR80*'8-Matrices'!$N$9</f>
        <v>0</v>
      </c>
      <c r="AS85" s="277">
        <f>AS80*'8-Matrices'!$O$9</f>
        <v>0</v>
      </c>
      <c r="AT85" s="277">
        <f>AT80*'8-Matrices'!$P$9</f>
        <v>0</v>
      </c>
      <c r="AU85" s="277">
        <f>AU80*'8-Matrices'!$Q$9</f>
        <v>0</v>
      </c>
      <c r="AV85" s="277">
        <f>AV80*'8-Matrices'!$R$9</f>
        <v>0</v>
      </c>
      <c r="AW85" s="278">
        <f>AW80*'8-Matrices'!$S$9</f>
        <v>0</v>
      </c>
      <c r="AX85" s="283" t="s">
        <v>298</v>
      </c>
      <c r="AY85" s="277"/>
      <c r="AZ85" s="279">
        <f>AZ80*'8-Matrices'!$J$9</f>
        <v>1518005</v>
      </c>
      <c r="BA85" s="277">
        <f>BA80*'8-Matrices'!$K$9</f>
        <v>798408</v>
      </c>
      <c r="BB85" s="277">
        <f>BB80*'8-Matrices'!$L$9</f>
        <v>0</v>
      </c>
      <c r="BC85" s="277">
        <f>BC80*'8-Matrices'!$M$9</f>
        <v>1283940</v>
      </c>
      <c r="BD85" s="277">
        <f>BD80*'8-Matrices'!$N$9</f>
        <v>0</v>
      </c>
      <c r="BE85" s="277">
        <f>BE80*'8-Matrices'!$O$9</f>
        <v>0</v>
      </c>
      <c r="BF85" s="277">
        <f>BF80*'8-Matrices'!$P$9</f>
        <v>0</v>
      </c>
      <c r="BG85" s="277">
        <f>BG80*'8-Matrices'!$Q$9</f>
        <v>0</v>
      </c>
      <c r="BH85" s="277">
        <f>BH80*'8-Matrices'!$R$9</f>
        <v>0</v>
      </c>
      <c r="BI85" s="278">
        <f>BI80*'8-Matrices'!$S$9</f>
        <v>0</v>
      </c>
      <c r="BJ85" s="283" t="s">
        <v>298</v>
      </c>
      <c r="BK85" s="277"/>
      <c r="BL85" s="280">
        <f>BL80*'8-Matrices'!$J$9</f>
        <v>795644</v>
      </c>
      <c r="BM85" s="281">
        <f>BM80*'8-Matrices'!$K$9</f>
        <v>644868</v>
      </c>
      <c r="BN85" s="281">
        <f>BN80*'8-Matrices'!$L$9</f>
        <v>0</v>
      </c>
      <c r="BO85" s="281">
        <f>BO80*'8-Matrices'!$M$9</f>
        <v>1711920</v>
      </c>
      <c r="BP85" s="281">
        <f>BP80*'8-Matrices'!$N$9</f>
        <v>0</v>
      </c>
      <c r="BQ85" s="281">
        <f>BQ80*'8-Matrices'!$O$9</f>
        <v>0</v>
      </c>
      <c r="BR85" s="281">
        <f>BR80*'8-Matrices'!$P$9</f>
        <v>0</v>
      </c>
      <c r="BS85" s="281">
        <f>BS80*'8-Matrices'!$Q$9</f>
        <v>0</v>
      </c>
      <c r="BT85" s="281">
        <f>BT80*'8-Matrices'!$R$9</f>
        <v>0</v>
      </c>
      <c r="BU85" s="282">
        <f>BU80*'8-Matrices'!$S$9</f>
        <v>0</v>
      </c>
      <c r="BV85" s="283" t="s">
        <v>298</v>
      </c>
      <c r="BX85" s="280">
        <f>BX80*'8-Matrices'!$J$9</f>
        <v>136097</v>
      </c>
      <c r="BY85" s="281">
        <f>BY80*'8-Matrices'!$K$9</f>
        <v>245664</v>
      </c>
      <c r="BZ85" s="281">
        <f>BZ80*'8-Matrices'!$L$9</f>
        <v>0</v>
      </c>
      <c r="CA85" s="281">
        <f>CA80*'8-Matrices'!$M$9</f>
        <v>2292750</v>
      </c>
      <c r="CB85" s="281">
        <f>CB80*'8-Matrices'!$N$9</f>
        <v>0</v>
      </c>
      <c r="CC85" s="281">
        <f>CC80*'8-Matrices'!$O$9</f>
        <v>0</v>
      </c>
      <c r="CD85" s="281">
        <f>CD80*'8-Matrices'!$P$9</f>
        <v>0</v>
      </c>
      <c r="CE85" s="281">
        <f>CE80*'8-Matrices'!$Q$9</f>
        <v>0</v>
      </c>
      <c r="CF85" s="281">
        <f>CF80*'8-Matrices'!$R$9</f>
        <v>0</v>
      </c>
      <c r="CG85" s="282">
        <f>CG80*'8-Matrices'!$S$9</f>
        <v>0</v>
      </c>
      <c r="CH85" s="283" t="s">
        <v>298</v>
      </c>
      <c r="CJ85" s="280">
        <f>CJ80*'8-Matrices'!$J$9</f>
        <v>638609</v>
      </c>
      <c r="CK85" s="281">
        <f>CK80*'8-Matrices'!$K$9</f>
        <v>383850</v>
      </c>
      <c r="CL85" s="281">
        <f>CL80*'8-Matrices'!$L$9</f>
        <v>0</v>
      </c>
      <c r="CM85" s="281">
        <f>CM80*'8-Matrices'!$M$9</f>
        <v>1497930</v>
      </c>
      <c r="CN85" s="281">
        <f>CN80*'8-Matrices'!$N$9</f>
        <v>0</v>
      </c>
      <c r="CO85" s="281">
        <f>CO80*'8-Matrices'!$O$9</f>
        <v>0</v>
      </c>
      <c r="CP85" s="281">
        <f>CP80*'8-Matrices'!$P$9</f>
        <v>0</v>
      </c>
      <c r="CQ85" s="281">
        <f>CQ80*'8-Matrices'!$Q$9</f>
        <v>0</v>
      </c>
      <c r="CR85" s="281">
        <f>CR80*'8-Matrices'!$R$9</f>
        <v>0</v>
      </c>
      <c r="CS85" s="282">
        <f>CS80*'8-Matrices'!$S$9</f>
        <v>0</v>
      </c>
      <c r="CT85" s="283" t="s">
        <v>298</v>
      </c>
      <c r="CV85" s="280">
        <f>CV80*'8-Matrices'!$J$9</f>
        <v>523450</v>
      </c>
      <c r="CW85" s="281">
        <f>CW80*'8-Matrices'!$K$9</f>
        <v>583452</v>
      </c>
      <c r="CX85" s="281">
        <f>CX80*'8-Matrices'!$L$9</f>
        <v>0</v>
      </c>
      <c r="CY85" s="281">
        <f>CY80*'8-Matrices'!$M$9</f>
        <v>1925910</v>
      </c>
      <c r="CZ85" s="281">
        <f>CZ80*'8-Matrices'!$N$9</f>
        <v>0</v>
      </c>
      <c r="DA85" s="281">
        <f>DA80*'8-Matrices'!$O$9</f>
        <v>0</v>
      </c>
      <c r="DB85" s="281">
        <f>DB80*'8-Matrices'!$P$9</f>
        <v>0</v>
      </c>
      <c r="DC85" s="281">
        <f>DC80*'8-Matrices'!$Q$9</f>
        <v>0</v>
      </c>
      <c r="DD85" s="281">
        <f>DD80*'8-Matrices'!$R$9</f>
        <v>0</v>
      </c>
      <c r="DE85" s="282">
        <f>DE80*'8-Matrices'!$S$9</f>
        <v>0</v>
      </c>
      <c r="DF85" s="283" t="s">
        <v>298</v>
      </c>
      <c r="DH85" s="280">
        <f>DH80*'8-Matrices'!$J$9</f>
        <v>847989</v>
      </c>
      <c r="DI85" s="281">
        <f>DI80*'8-Matrices'!$K$9</f>
        <v>798408</v>
      </c>
      <c r="DJ85" s="281">
        <f>DJ80*'8-Matrices'!$L$9</f>
        <v>0</v>
      </c>
      <c r="DK85" s="281">
        <f>DK80*'8-Matrices'!$M$9</f>
        <v>1773060</v>
      </c>
      <c r="DL85" s="281">
        <f>DL80*'8-Matrices'!$N$9</f>
        <v>0</v>
      </c>
      <c r="DM85" s="281">
        <f>DM80*'8-Matrices'!$O$9</f>
        <v>0</v>
      </c>
      <c r="DN85" s="281">
        <f>DN80*'8-Matrices'!$P$9</f>
        <v>0</v>
      </c>
      <c r="DO85" s="281">
        <f>DO80*'8-Matrices'!$Q$9</f>
        <v>0</v>
      </c>
      <c r="DP85" s="281">
        <f>DP80*'8-Matrices'!$R$9</f>
        <v>0</v>
      </c>
      <c r="DQ85" s="282">
        <f>DQ80*'8-Matrices'!$S$9</f>
        <v>0</v>
      </c>
      <c r="DR85" s="283" t="s">
        <v>298</v>
      </c>
      <c r="DT85" s="280">
        <f>DT80*'8-Matrices'!$J$9</f>
        <v>523450</v>
      </c>
      <c r="DU85" s="281">
        <f>DU80*'8-Matrices'!$K$9</f>
        <v>276372</v>
      </c>
      <c r="DV85" s="281">
        <f>DV80*'8-Matrices'!$L$9</f>
        <v>0</v>
      </c>
      <c r="DW85" s="281">
        <f>DW80*'8-Matrices'!$M$9</f>
        <v>1589640</v>
      </c>
      <c r="DX85" s="281">
        <f>DX80*'8-Matrices'!$N$9</f>
        <v>0</v>
      </c>
      <c r="DY85" s="281">
        <f>DY80*'8-Matrices'!$O$9</f>
        <v>0</v>
      </c>
      <c r="DZ85" s="281">
        <f>DZ80*'8-Matrices'!$P$9</f>
        <v>0</v>
      </c>
      <c r="EA85" s="281">
        <f>EA80*'8-Matrices'!$Q$9</f>
        <v>0</v>
      </c>
      <c r="EB85" s="281">
        <f>EB80*'8-Matrices'!$R$9</f>
        <v>0</v>
      </c>
      <c r="EC85" s="282">
        <f>EC80*'8-Matrices'!$S$9</f>
        <v>0</v>
      </c>
      <c r="ED85" s="283" t="s">
        <v>298</v>
      </c>
    </row>
    <row r="86" spans="1:134" ht="30.75" thickBot="1" x14ac:dyDescent="0.3">
      <c r="A86" s="318" t="s">
        <v>212</v>
      </c>
      <c r="B86" s="293" t="s">
        <v>88</v>
      </c>
      <c r="C86" s="316"/>
      <c r="D86" s="300">
        <f t="shared" ref="D86:M86" si="165">SUM(D83:D85)</f>
        <v>1563129</v>
      </c>
      <c r="E86" s="297">
        <f t="shared" si="165"/>
        <v>1435591</v>
      </c>
      <c r="F86" s="297">
        <f t="shared" si="165"/>
        <v>0</v>
      </c>
      <c r="G86" s="297">
        <f t="shared" si="165"/>
        <v>5602105</v>
      </c>
      <c r="H86" s="297">
        <f t="shared" si="165"/>
        <v>0</v>
      </c>
      <c r="I86" s="297">
        <f t="shared" si="165"/>
        <v>0</v>
      </c>
      <c r="J86" s="297">
        <f t="shared" si="165"/>
        <v>0</v>
      </c>
      <c r="K86" s="297">
        <f t="shared" si="165"/>
        <v>0</v>
      </c>
      <c r="L86" s="297">
        <f t="shared" si="165"/>
        <v>0</v>
      </c>
      <c r="M86" s="298">
        <f t="shared" si="165"/>
        <v>0</v>
      </c>
      <c r="N86" s="304">
        <f>SUM(D86:M86)</f>
        <v>8600825</v>
      </c>
      <c r="O86" s="299"/>
      <c r="P86" s="300">
        <f t="shared" ref="P86:Y86" si="166">SUM(P83:P85)</f>
        <v>1377444</v>
      </c>
      <c r="Q86" s="297">
        <f t="shared" si="166"/>
        <v>1481350</v>
      </c>
      <c r="R86" s="297">
        <f t="shared" si="166"/>
        <v>208600</v>
      </c>
      <c r="S86" s="297">
        <f t="shared" si="166"/>
        <v>5142775</v>
      </c>
      <c r="T86" s="297">
        <f t="shared" si="166"/>
        <v>0</v>
      </c>
      <c r="U86" s="297">
        <f t="shared" si="166"/>
        <v>0</v>
      </c>
      <c r="V86" s="297">
        <f t="shared" si="166"/>
        <v>0</v>
      </c>
      <c r="W86" s="297">
        <f t="shared" si="166"/>
        <v>0</v>
      </c>
      <c r="X86" s="297">
        <f t="shared" si="166"/>
        <v>0</v>
      </c>
      <c r="Y86" s="298">
        <f t="shared" si="166"/>
        <v>0</v>
      </c>
      <c r="Z86" s="304">
        <f>SUM(P86:Y86)</f>
        <v>8210169</v>
      </c>
      <c r="AA86" s="299"/>
      <c r="AB86" s="300">
        <f t="shared" ref="AB86:AK86" si="167">SUM(AB83:AB85)</f>
        <v>1493580</v>
      </c>
      <c r="AC86" s="297">
        <f t="shared" si="167"/>
        <v>1094172</v>
      </c>
      <c r="AD86" s="297">
        <f t="shared" si="167"/>
        <v>208600</v>
      </c>
      <c r="AE86" s="297">
        <f t="shared" si="167"/>
        <v>5071235</v>
      </c>
      <c r="AF86" s="297">
        <f t="shared" si="167"/>
        <v>0</v>
      </c>
      <c r="AG86" s="297">
        <f t="shared" si="167"/>
        <v>0</v>
      </c>
      <c r="AH86" s="297">
        <f t="shared" si="167"/>
        <v>0</v>
      </c>
      <c r="AI86" s="297">
        <f t="shared" si="167"/>
        <v>0</v>
      </c>
      <c r="AJ86" s="297">
        <f t="shared" si="167"/>
        <v>0</v>
      </c>
      <c r="AK86" s="298">
        <f t="shared" si="167"/>
        <v>0</v>
      </c>
      <c r="AL86" s="304">
        <f>SUM(AB86:AK86)</f>
        <v>7867587</v>
      </c>
      <c r="AM86" s="299"/>
      <c r="AN86" s="300">
        <f t="shared" ref="AN86:AW86" si="168">SUM(AN83:AN85)</f>
        <v>1922318</v>
      </c>
      <c r="AO86" s="297">
        <f t="shared" si="168"/>
        <v>1239935</v>
      </c>
      <c r="AP86" s="297">
        <f t="shared" si="168"/>
        <v>208600</v>
      </c>
      <c r="AQ86" s="297">
        <f t="shared" si="168"/>
        <v>5107845</v>
      </c>
      <c r="AR86" s="297">
        <f t="shared" si="168"/>
        <v>0</v>
      </c>
      <c r="AS86" s="297">
        <f t="shared" si="168"/>
        <v>0</v>
      </c>
      <c r="AT86" s="297">
        <f t="shared" si="168"/>
        <v>0</v>
      </c>
      <c r="AU86" s="297">
        <f t="shared" si="168"/>
        <v>0</v>
      </c>
      <c r="AV86" s="297">
        <f t="shared" si="168"/>
        <v>0</v>
      </c>
      <c r="AW86" s="298">
        <f t="shared" si="168"/>
        <v>0</v>
      </c>
      <c r="AX86" s="304">
        <f>SUM(AN86:AW86)</f>
        <v>8478698</v>
      </c>
      <c r="AY86" s="299"/>
      <c r="AZ86" s="300">
        <f t="shared" ref="AZ86:BI86" si="169">SUM(AZ83:AZ85)</f>
        <v>1549334</v>
      </c>
      <c r="BA86" s="297">
        <f t="shared" si="169"/>
        <v>1387859</v>
      </c>
      <c r="BB86" s="297">
        <f t="shared" si="169"/>
        <v>146020</v>
      </c>
      <c r="BC86" s="297">
        <f t="shared" si="169"/>
        <v>3631005</v>
      </c>
      <c r="BD86" s="297">
        <f t="shared" si="169"/>
        <v>0</v>
      </c>
      <c r="BE86" s="297">
        <f t="shared" si="169"/>
        <v>0</v>
      </c>
      <c r="BF86" s="297">
        <f t="shared" si="169"/>
        <v>0</v>
      </c>
      <c r="BG86" s="297">
        <f t="shared" si="169"/>
        <v>0</v>
      </c>
      <c r="BH86" s="297">
        <f t="shared" si="169"/>
        <v>0</v>
      </c>
      <c r="BI86" s="298">
        <f t="shared" si="169"/>
        <v>0</v>
      </c>
      <c r="BJ86" s="304">
        <f>SUM(AZ86:BI86)</f>
        <v>6714218</v>
      </c>
      <c r="BK86" s="299"/>
      <c r="BL86" s="301">
        <f t="shared" ref="BL86:BU86" si="170">SUM(BL83:BL85)</f>
        <v>824216</v>
      </c>
      <c r="BM86" s="302">
        <f t="shared" si="170"/>
        <v>1257664</v>
      </c>
      <c r="BN86" s="302">
        <f t="shared" si="170"/>
        <v>62580</v>
      </c>
      <c r="BO86" s="302">
        <f t="shared" si="170"/>
        <v>3720290</v>
      </c>
      <c r="BP86" s="302">
        <f t="shared" si="170"/>
        <v>0</v>
      </c>
      <c r="BQ86" s="302">
        <f t="shared" si="170"/>
        <v>0</v>
      </c>
      <c r="BR86" s="302">
        <f t="shared" si="170"/>
        <v>0</v>
      </c>
      <c r="BS86" s="302">
        <f t="shared" si="170"/>
        <v>0</v>
      </c>
      <c r="BT86" s="302">
        <f t="shared" si="170"/>
        <v>0</v>
      </c>
      <c r="BU86" s="303">
        <f t="shared" si="170"/>
        <v>0</v>
      </c>
      <c r="BV86" s="304">
        <f>SUM(BL86:BU86)</f>
        <v>5864750</v>
      </c>
      <c r="BX86" s="301">
        <f t="shared" ref="BX86:CG86" si="171">SUM(BX83:BX85)</f>
        <v>150383</v>
      </c>
      <c r="BY86" s="302">
        <f t="shared" si="171"/>
        <v>810118</v>
      </c>
      <c r="BZ86" s="302">
        <f t="shared" si="171"/>
        <v>0</v>
      </c>
      <c r="CA86" s="302">
        <f t="shared" si="171"/>
        <v>4192060</v>
      </c>
      <c r="CB86" s="302">
        <f t="shared" si="171"/>
        <v>0</v>
      </c>
      <c r="CC86" s="302">
        <f t="shared" si="171"/>
        <v>0</v>
      </c>
      <c r="CD86" s="302">
        <f t="shared" si="171"/>
        <v>0</v>
      </c>
      <c r="CE86" s="302">
        <f t="shared" si="171"/>
        <v>0</v>
      </c>
      <c r="CF86" s="302">
        <f t="shared" si="171"/>
        <v>0</v>
      </c>
      <c r="CG86" s="303">
        <f t="shared" si="171"/>
        <v>0</v>
      </c>
      <c r="CH86" s="304">
        <f>SUM(BX86:CG86)</f>
        <v>5152561</v>
      </c>
      <c r="CJ86" s="301">
        <f t="shared" ref="CJ86:CS86" si="172">SUM(CJ83:CJ85)</f>
        <v>1163810</v>
      </c>
      <c r="CK86" s="302">
        <f t="shared" si="172"/>
        <v>927263</v>
      </c>
      <c r="CL86" s="302">
        <f t="shared" si="172"/>
        <v>208600</v>
      </c>
      <c r="CM86" s="302">
        <f t="shared" si="172"/>
        <v>3576930</v>
      </c>
      <c r="CN86" s="302">
        <f t="shared" si="172"/>
        <v>0</v>
      </c>
      <c r="CO86" s="302">
        <f t="shared" si="172"/>
        <v>0</v>
      </c>
      <c r="CP86" s="302">
        <f t="shared" si="172"/>
        <v>0</v>
      </c>
      <c r="CQ86" s="302">
        <f t="shared" si="172"/>
        <v>0</v>
      </c>
      <c r="CR86" s="302">
        <f t="shared" si="172"/>
        <v>0</v>
      </c>
      <c r="CS86" s="303">
        <f t="shared" si="172"/>
        <v>0</v>
      </c>
      <c r="CT86" s="304">
        <f>SUM(CJ86:CS86)</f>
        <v>5876603</v>
      </c>
      <c r="CV86" s="301">
        <f t="shared" ref="CV86:DE86" si="173">SUM(CV83:CV85)</f>
        <v>1456990</v>
      </c>
      <c r="CW86" s="302">
        <f t="shared" si="173"/>
        <v>975318</v>
      </c>
      <c r="CX86" s="302">
        <f t="shared" si="173"/>
        <v>83440</v>
      </c>
      <c r="CY86" s="302">
        <f t="shared" si="173"/>
        <v>4324565</v>
      </c>
      <c r="CZ86" s="302">
        <f t="shared" si="173"/>
        <v>0</v>
      </c>
      <c r="DA86" s="302">
        <f t="shared" si="173"/>
        <v>0</v>
      </c>
      <c r="DB86" s="302">
        <f t="shared" si="173"/>
        <v>0</v>
      </c>
      <c r="DC86" s="302">
        <f t="shared" si="173"/>
        <v>0</v>
      </c>
      <c r="DD86" s="302">
        <f t="shared" si="173"/>
        <v>0</v>
      </c>
      <c r="DE86" s="303">
        <f t="shared" si="173"/>
        <v>0</v>
      </c>
      <c r="DF86" s="304">
        <f>SUM(CV86:DE86)</f>
        <v>6840313</v>
      </c>
      <c r="DH86" s="301">
        <f t="shared" ref="DH86:DQ86" si="174">SUM(DH83:DH85)</f>
        <v>1490859</v>
      </c>
      <c r="DI86" s="302">
        <f t="shared" si="174"/>
        <v>1408726</v>
      </c>
      <c r="DJ86" s="302">
        <f t="shared" si="174"/>
        <v>0</v>
      </c>
      <c r="DK86" s="302">
        <f t="shared" si="174"/>
        <v>4388365</v>
      </c>
      <c r="DL86" s="302">
        <f t="shared" si="174"/>
        <v>0</v>
      </c>
      <c r="DM86" s="302">
        <f t="shared" si="174"/>
        <v>0</v>
      </c>
      <c r="DN86" s="302">
        <f t="shared" si="174"/>
        <v>0</v>
      </c>
      <c r="DO86" s="302">
        <f t="shared" si="174"/>
        <v>0</v>
      </c>
      <c r="DP86" s="302">
        <f t="shared" si="174"/>
        <v>0</v>
      </c>
      <c r="DQ86" s="303">
        <f t="shared" si="174"/>
        <v>0</v>
      </c>
      <c r="DR86" s="304">
        <f>SUM(DH86:DQ86)</f>
        <v>7287950</v>
      </c>
      <c r="DT86" s="301">
        <f t="shared" ref="DT86:EC86" si="175">SUM(DT83:DT85)</f>
        <v>937744</v>
      </c>
      <c r="DU86" s="302">
        <f t="shared" si="175"/>
        <v>710059</v>
      </c>
      <c r="DV86" s="302">
        <f t="shared" si="175"/>
        <v>0</v>
      </c>
      <c r="DW86" s="302">
        <f t="shared" si="175"/>
        <v>3477785</v>
      </c>
      <c r="DX86" s="302">
        <f t="shared" si="175"/>
        <v>0</v>
      </c>
      <c r="DY86" s="302">
        <f t="shared" si="175"/>
        <v>0</v>
      </c>
      <c r="DZ86" s="302">
        <f t="shared" si="175"/>
        <v>0</v>
      </c>
      <c r="EA86" s="302">
        <f t="shared" si="175"/>
        <v>0</v>
      </c>
      <c r="EB86" s="302">
        <f t="shared" si="175"/>
        <v>0</v>
      </c>
      <c r="EC86" s="303">
        <f t="shared" si="175"/>
        <v>0</v>
      </c>
      <c r="ED86" s="304">
        <f>SUM(DT86:EC86)</f>
        <v>5125588</v>
      </c>
    </row>
    <row r="87" spans="1:134" ht="63" customHeight="1" thickBot="1" x14ac:dyDescent="0.3">
      <c r="A87" s="305"/>
      <c r="B87" s="306"/>
      <c r="C87" s="307"/>
      <c r="D87" s="308"/>
      <c r="E87" s="309"/>
      <c r="F87" s="309"/>
      <c r="G87" s="309"/>
      <c r="H87" s="309"/>
      <c r="I87" s="309"/>
      <c r="J87" s="309"/>
      <c r="K87" s="309"/>
      <c r="L87" s="309"/>
      <c r="M87" s="310"/>
      <c r="N87" s="314"/>
      <c r="O87" s="309"/>
      <c r="P87" s="308"/>
      <c r="Q87" s="309"/>
      <c r="R87" s="309"/>
      <c r="S87" s="309"/>
      <c r="T87" s="309"/>
      <c r="U87" s="309"/>
      <c r="V87" s="309"/>
      <c r="W87" s="309"/>
      <c r="X87" s="309"/>
      <c r="Y87" s="310"/>
      <c r="Z87" s="314"/>
      <c r="AA87" s="309"/>
      <c r="AB87" s="308"/>
      <c r="AC87" s="309"/>
      <c r="AD87" s="309"/>
      <c r="AE87" s="309"/>
      <c r="AF87" s="309"/>
      <c r="AG87" s="309"/>
      <c r="AH87" s="309"/>
      <c r="AI87" s="309"/>
      <c r="AJ87" s="309"/>
      <c r="AK87" s="310"/>
      <c r="AL87" s="314"/>
      <c r="AM87" s="309"/>
      <c r="AN87" s="308"/>
      <c r="AO87" s="309"/>
      <c r="AP87" s="309"/>
      <c r="AQ87" s="309"/>
      <c r="AR87" s="309"/>
      <c r="AS87" s="309"/>
      <c r="AT87" s="309"/>
      <c r="AU87" s="309"/>
      <c r="AV87" s="309"/>
      <c r="AW87" s="310"/>
      <c r="AX87" s="314"/>
      <c r="AY87" s="309"/>
      <c r="AZ87" s="308"/>
      <c r="BA87" s="309"/>
      <c r="BB87" s="309"/>
      <c r="BC87" s="309"/>
      <c r="BD87" s="309"/>
      <c r="BE87" s="309"/>
      <c r="BF87" s="309"/>
      <c r="BG87" s="309"/>
      <c r="BH87" s="309"/>
      <c r="BI87" s="310"/>
      <c r="BJ87" s="314"/>
      <c r="BK87" s="309"/>
      <c r="BL87" s="311"/>
      <c r="BM87" s="312"/>
      <c r="BN87" s="312"/>
      <c r="BO87" s="312"/>
      <c r="BP87" s="312"/>
      <c r="BQ87" s="312"/>
      <c r="BR87" s="312"/>
      <c r="BS87" s="312"/>
      <c r="BT87" s="312"/>
      <c r="BU87" s="313"/>
      <c r="BV87" s="314"/>
      <c r="BX87" s="311"/>
      <c r="BY87" s="312"/>
      <c r="BZ87" s="312"/>
      <c r="CA87" s="312"/>
      <c r="CB87" s="312"/>
      <c r="CC87" s="312"/>
      <c r="CD87" s="312"/>
      <c r="CE87" s="312"/>
      <c r="CF87" s="312"/>
      <c r="CG87" s="313"/>
      <c r="CH87" s="314"/>
      <c r="CJ87" s="311"/>
      <c r="CK87" s="312"/>
      <c r="CL87" s="312"/>
      <c r="CM87" s="312"/>
      <c r="CN87" s="312"/>
      <c r="CO87" s="312"/>
      <c r="CP87" s="312"/>
      <c r="CQ87" s="312"/>
      <c r="CR87" s="312"/>
      <c r="CS87" s="313"/>
      <c r="CT87" s="314"/>
      <c r="CV87" s="311"/>
      <c r="CW87" s="312"/>
      <c r="CX87" s="312"/>
      <c r="CY87" s="312"/>
      <c r="CZ87" s="312"/>
      <c r="DA87" s="312"/>
      <c r="DB87" s="312"/>
      <c r="DC87" s="312"/>
      <c r="DD87" s="312"/>
      <c r="DE87" s="313"/>
      <c r="DF87" s="314"/>
      <c r="DH87" s="311"/>
      <c r="DI87" s="312"/>
      <c r="DJ87" s="312"/>
      <c r="DK87" s="312"/>
      <c r="DL87" s="312"/>
      <c r="DM87" s="312"/>
      <c r="DN87" s="312"/>
      <c r="DO87" s="312"/>
      <c r="DP87" s="312"/>
      <c r="DQ87" s="313"/>
      <c r="DR87" s="314"/>
      <c r="DT87" s="311"/>
      <c r="DU87" s="312"/>
      <c r="DV87" s="312"/>
      <c r="DW87" s="312"/>
      <c r="DX87" s="312"/>
      <c r="DY87" s="312"/>
      <c r="DZ87" s="312"/>
      <c r="EA87" s="312"/>
      <c r="EB87" s="312"/>
      <c r="EC87" s="313"/>
      <c r="ED87" s="314"/>
    </row>
    <row r="88" spans="1:134" ht="15" customHeight="1" x14ac:dyDescent="0.25">
      <c r="A88" s="1470" t="s">
        <v>210</v>
      </c>
      <c r="B88" s="285" t="s">
        <v>89</v>
      </c>
      <c r="C88" s="268" t="s">
        <v>138</v>
      </c>
      <c r="D88" s="271">
        <f>'7b-TtlAwrds_RawData'!D31</f>
        <v>4</v>
      </c>
      <c r="E88" s="269">
        <f>'7b-TtlAwrds_RawData'!E31</f>
        <v>0</v>
      </c>
      <c r="F88" s="269">
        <f>'7b-TtlAwrds_RawData'!F31</f>
        <v>0</v>
      </c>
      <c r="G88" s="269">
        <f>'7b-TtlAwrds_RawData'!G31</f>
        <v>50</v>
      </c>
      <c r="H88" s="269">
        <f>'7b-TtlAwrds_RawData'!H31</f>
        <v>0</v>
      </c>
      <c r="I88" s="269">
        <f>'7b-TtlAwrds_RawData'!I31</f>
        <v>0</v>
      </c>
      <c r="J88" s="269">
        <f>'7b-TtlAwrds_RawData'!J31</f>
        <v>0</v>
      </c>
      <c r="K88" s="269">
        <f>'7b-TtlAwrds_RawData'!K31</f>
        <v>0</v>
      </c>
      <c r="L88" s="269">
        <f>'7b-TtlAwrds_RawData'!L31</f>
        <v>0</v>
      </c>
      <c r="M88" s="270">
        <f>'7b-TtlAwrds_RawData'!M31</f>
        <v>0</v>
      </c>
      <c r="N88" s="275"/>
      <c r="O88" s="269"/>
      <c r="P88" s="271">
        <f>'7b-TtlAwrds_RawData'!P31</f>
        <v>0</v>
      </c>
      <c r="Q88" s="269">
        <f>'7b-TtlAwrds_RawData'!Q31</f>
        <v>2</v>
      </c>
      <c r="R88" s="269">
        <f>'7b-TtlAwrds_RawData'!R31</f>
        <v>0</v>
      </c>
      <c r="S88" s="269">
        <f>'7b-TtlAwrds_RawData'!S31</f>
        <v>30</v>
      </c>
      <c r="T88" s="269">
        <f>'7b-TtlAwrds_RawData'!T31</f>
        <v>0</v>
      </c>
      <c r="U88" s="269">
        <f>'7b-TtlAwrds_RawData'!U31</f>
        <v>0</v>
      </c>
      <c r="V88" s="269">
        <f>'7b-TtlAwrds_RawData'!V31</f>
        <v>0</v>
      </c>
      <c r="W88" s="269">
        <f>'7b-TtlAwrds_RawData'!W31</f>
        <v>0</v>
      </c>
      <c r="X88" s="269">
        <f>'7b-TtlAwrds_RawData'!X31</f>
        <v>0</v>
      </c>
      <c r="Y88" s="270">
        <f>'7b-TtlAwrds_RawData'!Y31</f>
        <v>0</v>
      </c>
      <c r="Z88" s="275"/>
      <c r="AA88" s="269"/>
      <c r="AB88" s="271">
        <f>'7b-TtlAwrds_RawData'!AB31</f>
        <v>1</v>
      </c>
      <c r="AC88" s="269">
        <f>'7b-TtlAwrds_RawData'!AC31</f>
        <v>6</v>
      </c>
      <c r="AD88" s="269">
        <f>'7b-TtlAwrds_RawData'!AD31</f>
        <v>0</v>
      </c>
      <c r="AE88" s="269">
        <f>'7b-TtlAwrds_RawData'!AE31</f>
        <v>39</v>
      </c>
      <c r="AF88" s="269">
        <f>'7b-TtlAwrds_RawData'!AF31</f>
        <v>0</v>
      </c>
      <c r="AG88" s="269">
        <f>'7b-TtlAwrds_RawData'!AG31</f>
        <v>0</v>
      </c>
      <c r="AH88" s="269">
        <f>'7b-TtlAwrds_RawData'!AH31</f>
        <v>0</v>
      </c>
      <c r="AI88" s="269">
        <f>'7b-TtlAwrds_RawData'!AI31</f>
        <v>0</v>
      </c>
      <c r="AJ88" s="269">
        <f>'7b-TtlAwrds_RawData'!AJ31</f>
        <v>0</v>
      </c>
      <c r="AK88" s="270">
        <f>'7b-TtlAwrds_RawData'!AK31</f>
        <v>0</v>
      </c>
      <c r="AL88" s="275"/>
      <c r="AM88" s="269"/>
      <c r="AN88" s="271">
        <f>'7b-TtlAwrds_RawData'!AN31</f>
        <v>3</v>
      </c>
      <c r="AO88" s="269">
        <f>'7b-TtlAwrds_RawData'!AO31</f>
        <v>5</v>
      </c>
      <c r="AP88" s="269">
        <f>'7b-TtlAwrds_RawData'!AP31</f>
        <v>0</v>
      </c>
      <c r="AQ88" s="269">
        <f>'7b-TtlAwrds_RawData'!AQ31</f>
        <v>38</v>
      </c>
      <c r="AR88" s="269">
        <f>'7b-TtlAwrds_RawData'!AR31</f>
        <v>0</v>
      </c>
      <c r="AS88" s="269">
        <f>'7b-TtlAwrds_RawData'!AS31</f>
        <v>0</v>
      </c>
      <c r="AT88" s="269">
        <f>'7b-TtlAwrds_RawData'!AT31</f>
        <v>0</v>
      </c>
      <c r="AU88" s="269">
        <f>'7b-TtlAwrds_RawData'!AU31</f>
        <v>0</v>
      </c>
      <c r="AV88" s="269">
        <f>'7b-TtlAwrds_RawData'!AV31</f>
        <v>0</v>
      </c>
      <c r="AW88" s="270">
        <f>'7b-TtlAwrds_RawData'!AW31</f>
        <v>0</v>
      </c>
      <c r="AX88" s="275"/>
      <c r="AY88" s="269"/>
      <c r="AZ88" s="271">
        <f>'7b-TtlAwrds_RawData'!AZ31</f>
        <v>1</v>
      </c>
      <c r="BA88" s="269">
        <f>'7b-TtlAwrds_RawData'!BA31</f>
        <v>3</v>
      </c>
      <c r="BB88" s="269">
        <f>'7b-TtlAwrds_RawData'!BB31</f>
        <v>0</v>
      </c>
      <c r="BC88" s="269">
        <f>'7b-TtlAwrds_RawData'!BC31</f>
        <v>46</v>
      </c>
      <c r="BD88" s="269">
        <f>'7b-TtlAwrds_RawData'!BD31</f>
        <v>0</v>
      </c>
      <c r="BE88" s="269">
        <f>'7b-TtlAwrds_RawData'!BE31</f>
        <v>0</v>
      </c>
      <c r="BF88" s="269">
        <f>'7b-TtlAwrds_RawData'!BF31</f>
        <v>0</v>
      </c>
      <c r="BG88" s="269">
        <f>'7b-TtlAwrds_RawData'!BG31</f>
        <v>0</v>
      </c>
      <c r="BH88" s="269">
        <f>'7b-TtlAwrds_RawData'!BH31</f>
        <v>0</v>
      </c>
      <c r="BI88" s="270">
        <f>'7b-TtlAwrds_RawData'!BI31</f>
        <v>0</v>
      </c>
      <c r="BJ88" s="275"/>
      <c r="BK88" s="269"/>
      <c r="BL88" s="272">
        <f>'7b-TtlAwrds_RawData'!BL31</f>
        <v>1</v>
      </c>
      <c r="BM88" s="273">
        <f>'7b-TtlAwrds_RawData'!BM31</f>
        <v>3</v>
      </c>
      <c r="BN88" s="273">
        <f>'7b-TtlAwrds_RawData'!BN31</f>
        <v>0</v>
      </c>
      <c r="BO88" s="273">
        <f>'7b-TtlAwrds_RawData'!BO31</f>
        <v>28</v>
      </c>
      <c r="BP88" s="273">
        <f>'7b-TtlAwrds_RawData'!BP31</f>
        <v>0</v>
      </c>
      <c r="BQ88" s="273">
        <f>'7b-TtlAwrds_RawData'!BQ31</f>
        <v>0</v>
      </c>
      <c r="BR88" s="273">
        <f>'7b-TtlAwrds_RawData'!BR31</f>
        <v>0</v>
      </c>
      <c r="BS88" s="273">
        <f>'7b-TtlAwrds_RawData'!BS31</f>
        <v>0</v>
      </c>
      <c r="BT88" s="273">
        <f>'7b-TtlAwrds_RawData'!BT31</f>
        <v>0</v>
      </c>
      <c r="BU88" s="274">
        <f>'7b-TtlAwrds_RawData'!BU31</f>
        <v>0</v>
      </c>
      <c r="BV88" s="275"/>
      <c r="BX88" s="272">
        <f>'7b-TtlAwrds_RawData'!BX31</f>
        <v>4</v>
      </c>
      <c r="BY88" s="273">
        <f>'7b-TtlAwrds_RawData'!BY31</f>
        <v>14</v>
      </c>
      <c r="BZ88" s="273">
        <f>'7b-TtlAwrds_RawData'!BZ31</f>
        <v>0</v>
      </c>
      <c r="CA88" s="273">
        <f>'7b-TtlAwrds_RawData'!CA31</f>
        <v>36</v>
      </c>
      <c r="CB88" s="273">
        <f>'7b-TtlAwrds_RawData'!CB31</f>
        <v>0</v>
      </c>
      <c r="CC88" s="273">
        <f>'7b-TtlAwrds_RawData'!CC31</f>
        <v>0</v>
      </c>
      <c r="CD88" s="273">
        <f>'7b-TtlAwrds_RawData'!CD31</f>
        <v>0</v>
      </c>
      <c r="CE88" s="273">
        <f>'7b-TtlAwrds_RawData'!CE31</f>
        <v>0</v>
      </c>
      <c r="CF88" s="273">
        <f>'7b-TtlAwrds_RawData'!CF31</f>
        <v>0</v>
      </c>
      <c r="CG88" s="274">
        <f>'7b-TtlAwrds_RawData'!CG31</f>
        <v>0</v>
      </c>
      <c r="CH88" s="275"/>
      <c r="CJ88" s="272">
        <f>'7b-TtlAwrds_RawData'!CJ31</f>
        <v>7</v>
      </c>
      <c r="CK88" s="273">
        <f>'7b-TtlAwrds_RawData'!CK31</f>
        <v>10</v>
      </c>
      <c r="CL88" s="273">
        <f>'7b-TtlAwrds_RawData'!CL31</f>
        <v>0</v>
      </c>
      <c r="CM88" s="273">
        <f>'7b-TtlAwrds_RawData'!CM31</f>
        <v>42</v>
      </c>
      <c r="CN88" s="273">
        <f>'7b-TtlAwrds_RawData'!CN31</f>
        <v>0</v>
      </c>
      <c r="CO88" s="273">
        <f>'7b-TtlAwrds_RawData'!CO31</f>
        <v>0</v>
      </c>
      <c r="CP88" s="273">
        <f>'7b-TtlAwrds_RawData'!CP31</f>
        <v>0</v>
      </c>
      <c r="CQ88" s="273">
        <f>'7b-TtlAwrds_RawData'!CQ31</f>
        <v>0</v>
      </c>
      <c r="CR88" s="273">
        <f>'7b-TtlAwrds_RawData'!CR31</f>
        <v>0</v>
      </c>
      <c r="CS88" s="274">
        <f>'7b-TtlAwrds_RawData'!CS31</f>
        <v>0</v>
      </c>
      <c r="CT88" s="275"/>
      <c r="CV88" s="272">
        <f>'7b-TtlAwrds_RawData'!CV31</f>
        <v>5</v>
      </c>
      <c r="CW88" s="273">
        <f>'7b-TtlAwrds_RawData'!CW31</f>
        <v>8</v>
      </c>
      <c r="CX88" s="273">
        <f>'7b-TtlAwrds_RawData'!CX31</f>
        <v>0</v>
      </c>
      <c r="CY88" s="273">
        <f>'7b-TtlAwrds_RawData'!CY31</f>
        <v>44</v>
      </c>
      <c r="CZ88" s="273">
        <f>'7b-TtlAwrds_RawData'!CZ31</f>
        <v>0</v>
      </c>
      <c r="DA88" s="273">
        <f>'7b-TtlAwrds_RawData'!DA31</f>
        <v>0</v>
      </c>
      <c r="DB88" s="273">
        <f>'7b-TtlAwrds_RawData'!DB31</f>
        <v>0</v>
      </c>
      <c r="DC88" s="273">
        <f>'7b-TtlAwrds_RawData'!DC31</f>
        <v>0</v>
      </c>
      <c r="DD88" s="273">
        <f>'7b-TtlAwrds_RawData'!DD31</f>
        <v>0</v>
      </c>
      <c r="DE88" s="274">
        <f>'7b-TtlAwrds_RawData'!DE31</f>
        <v>0</v>
      </c>
      <c r="DF88" s="275"/>
      <c r="DH88" s="272">
        <f>'7b-TtlAwrds_RawData'!DH31</f>
        <v>6</v>
      </c>
      <c r="DI88" s="273">
        <f>'7b-TtlAwrds_RawData'!DI31</f>
        <v>10</v>
      </c>
      <c r="DJ88" s="273">
        <f>'7b-TtlAwrds_RawData'!DJ31</f>
        <v>0</v>
      </c>
      <c r="DK88" s="273">
        <f>'7b-TtlAwrds_RawData'!DK31</f>
        <v>47</v>
      </c>
      <c r="DL88" s="273">
        <f>'7b-TtlAwrds_RawData'!DL31</f>
        <v>0</v>
      </c>
      <c r="DM88" s="273">
        <f>'7b-TtlAwrds_RawData'!DM31</f>
        <v>0</v>
      </c>
      <c r="DN88" s="273">
        <f>'7b-TtlAwrds_RawData'!DN31</f>
        <v>0</v>
      </c>
      <c r="DO88" s="273">
        <f>'7b-TtlAwrds_RawData'!DO31</f>
        <v>0</v>
      </c>
      <c r="DP88" s="273">
        <f>'7b-TtlAwrds_RawData'!DP31</f>
        <v>0</v>
      </c>
      <c r="DQ88" s="274">
        <f>'7b-TtlAwrds_RawData'!DQ31</f>
        <v>0</v>
      </c>
      <c r="DR88" s="275"/>
      <c r="DT88" s="272">
        <f>'7b-TtlAwrds_RawData'!DT31</f>
        <v>8</v>
      </c>
      <c r="DU88" s="273">
        <f>'7b-TtlAwrds_RawData'!DU31</f>
        <v>95</v>
      </c>
      <c r="DV88" s="273">
        <f>'7b-TtlAwrds_RawData'!DV31</f>
        <v>0</v>
      </c>
      <c r="DW88" s="273">
        <f>'7b-TtlAwrds_RawData'!DW31</f>
        <v>56</v>
      </c>
      <c r="DX88" s="273">
        <f>'7b-TtlAwrds_RawData'!DX31</f>
        <v>0</v>
      </c>
      <c r="DY88" s="273">
        <f>'7b-TtlAwrds_RawData'!DY31</f>
        <v>0</v>
      </c>
      <c r="DZ88" s="273">
        <f>'7b-TtlAwrds_RawData'!DZ31</f>
        <v>0</v>
      </c>
      <c r="EA88" s="273">
        <f>'7b-TtlAwrds_RawData'!EA31</f>
        <v>0</v>
      </c>
      <c r="EB88" s="273">
        <f>'7b-TtlAwrds_RawData'!EB31</f>
        <v>0</v>
      </c>
      <c r="EC88" s="274">
        <f>'7b-TtlAwrds_RawData'!EC31</f>
        <v>0</v>
      </c>
      <c r="ED88" s="275"/>
    </row>
    <row r="89" spans="1:134" x14ac:dyDescent="0.25">
      <c r="A89" s="1471"/>
      <c r="B89" t="s">
        <v>89</v>
      </c>
      <c r="C89" s="276" t="s">
        <v>139</v>
      </c>
      <c r="D89" s="279">
        <f>'7b-TtlAwrds_RawData'!D32</f>
        <v>0</v>
      </c>
      <c r="E89" s="277">
        <f>'7b-TtlAwrds_RawData'!E32</f>
        <v>0</v>
      </c>
      <c r="F89" s="277">
        <f>'7b-TtlAwrds_RawData'!F32</f>
        <v>0</v>
      </c>
      <c r="G89" s="277">
        <f>'7b-TtlAwrds_RawData'!G32</f>
        <v>4</v>
      </c>
      <c r="H89" s="277">
        <f>'7b-TtlAwrds_RawData'!H32</f>
        <v>0</v>
      </c>
      <c r="I89" s="277">
        <f>'7b-TtlAwrds_RawData'!I32</f>
        <v>0</v>
      </c>
      <c r="J89" s="277">
        <f>'7b-TtlAwrds_RawData'!J32</f>
        <v>0</v>
      </c>
      <c r="K89" s="277">
        <f>'7b-TtlAwrds_RawData'!K32</f>
        <v>0</v>
      </c>
      <c r="L89" s="277">
        <f>'7b-TtlAwrds_RawData'!L32</f>
        <v>0</v>
      </c>
      <c r="M89" s="278">
        <f>'7b-TtlAwrds_RawData'!M32</f>
        <v>0</v>
      </c>
      <c r="N89" s="283"/>
      <c r="O89" s="277"/>
      <c r="P89" s="279">
        <f>'7b-TtlAwrds_RawData'!P32</f>
        <v>0</v>
      </c>
      <c r="Q89" s="277">
        <f>'7b-TtlAwrds_RawData'!Q32</f>
        <v>21</v>
      </c>
      <c r="R89" s="277">
        <f>'7b-TtlAwrds_RawData'!R32</f>
        <v>0</v>
      </c>
      <c r="S89" s="277">
        <f>'7b-TtlAwrds_RawData'!S32</f>
        <v>6</v>
      </c>
      <c r="T89" s="277">
        <f>'7b-TtlAwrds_RawData'!T32</f>
        <v>0</v>
      </c>
      <c r="U89" s="277">
        <f>'7b-TtlAwrds_RawData'!U32</f>
        <v>0</v>
      </c>
      <c r="V89" s="277">
        <f>'7b-TtlAwrds_RawData'!V32</f>
        <v>0</v>
      </c>
      <c r="W89" s="277">
        <f>'7b-TtlAwrds_RawData'!W32</f>
        <v>0</v>
      </c>
      <c r="X89" s="277">
        <f>'7b-TtlAwrds_RawData'!X32</f>
        <v>0</v>
      </c>
      <c r="Y89" s="278">
        <f>'7b-TtlAwrds_RawData'!Y32</f>
        <v>0</v>
      </c>
      <c r="Z89" s="283"/>
      <c r="AA89" s="277"/>
      <c r="AB89" s="279">
        <f>'7b-TtlAwrds_RawData'!AB32</f>
        <v>0</v>
      </c>
      <c r="AC89" s="277">
        <f>'7b-TtlAwrds_RawData'!AC32</f>
        <v>6</v>
      </c>
      <c r="AD89" s="277">
        <f>'7b-TtlAwrds_RawData'!AD32</f>
        <v>0</v>
      </c>
      <c r="AE89" s="277">
        <f>'7b-TtlAwrds_RawData'!AE32</f>
        <v>4</v>
      </c>
      <c r="AF89" s="277">
        <f>'7b-TtlAwrds_RawData'!AF32</f>
        <v>0</v>
      </c>
      <c r="AG89" s="277">
        <f>'7b-TtlAwrds_RawData'!AG32</f>
        <v>0</v>
      </c>
      <c r="AH89" s="277">
        <f>'7b-TtlAwrds_RawData'!AH32</f>
        <v>0</v>
      </c>
      <c r="AI89" s="277">
        <f>'7b-TtlAwrds_RawData'!AI32</f>
        <v>0</v>
      </c>
      <c r="AJ89" s="277">
        <f>'7b-TtlAwrds_RawData'!AJ32</f>
        <v>0</v>
      </c>
      <c r="AK89" s="278">
        <f>'7b-TtlAwrds_RawData'!AK32</f>
        <v>0</v>
      </c>
      <c r="AL89" s="283"/>
      <c r="AM89" s="277"/>
      <c r="AN89" s="279">
        <f>'7b-TtlAwrds_RawData'!AN32</f>
        <v>1</v>
      </c>
      <c r="AO89" s="277">
        <f>'7b-TtlAwrds_RawData'!AO32</f>
        <v>1</v>
      </c>
      <c r="AP89" s="277">
        <f>'7b-TtlAwrds_RawData'!AP32</f>
        <v>0</v>
      </c>
      <c r="AQ89" s="277">
        <f>'7b-TtlAwrds_RawData'!AQ32</f>
        <v>4</v>
      </c>
      <c r="AR89" s="277">
        <f>'7b-TtlAwrds_RawData'!AR32</f>
        <v>0</v>
      </c>
      <c r="AS89" s="277">
        <f>'7b-TtlAwrds_RawData'!AS32</f>
        <v>0</v>
      </c>
      <c r="AT89" s="277">
        <f>'7b-TtlAwrds_RawData'!AT32</f>
        <v>0</v>
      </c>
      <c r="AU89" s="277">
        <f>'7b-TtlAwrds_RawData'!AU32</f>
        <v>0</v>
      </c>
      <c r="AV89" s="277">
        <f>'7b-TtlAwrds_RawData'!AV32</f>
        <v>0</v>
      </c>
      <c r="AW89" s="278">
        <f>'7b-TtlAwrds_RawData'!AW32</f>
        <v>0</v>
      </c>
      <c r="AX89" s="283"/>
      <c r="AY89" s="277"/>
      <c r="AZ89" s="279">
        <f>'7b-TtlAwrds_RawData'!AZ32</f>
        <v>0</v>
      </c>
      <c r="BA89" s="277">
        <f>'7b-TtlAwrds_RawData'!BA32</f>
        <v>2</v>
      </c>
      <c r="BB89" s="277">
        <f>'7b-TtlAwrds_RawData'!BB32</f>
        <v>0</v>
      </c>
      <c r="BC89" s="277">
        <f>'7b-TtlAwrds_RawData'!BC32</f>
        <v>9</v>
      </c>
      <c r="BD89" s="277">
        <f>'7b-TtlAwrds_RawData'!BD32</f>
        <v>0</v>
      </c>
      <c r="BE89" s="277">
        <f>'7b-TtlAwrds_RawData'!BE32</f>
        <v>0</v>
      </c>
      <c r="BF89" s="277">
        <f>'7b-TtlAwrds_RawData'!BF32</f>
        <v>0</v>
      </c>
      <c r="BG89" s="277">
        <f>'7b-TtlAwrds_RawData'!BG32</f>
        <v>0</v>
      </c>
      <c r="BH89" s="277">
        <f>'7b-TtlAwrds_RawData'!BH32</f>
        <v>0</v>
      </c>
      <c r="BI89" s="278">
        <f>'7b-TtlAwrds_RawData'!BI32</f>
        <v>0</v>
      </c>
      <c r="BJ89" s="283"/>
      <c r="BK89" s="277"/>
      <c r="BL89" s="280">
        <f>'7b-TtlAwrds_RawData'!BL32</f>
        <v>0</v>
      </c>
      <c r="BM89" s="281">
        <f>'7b-TtlAwrds_RawData'!BM32</f>
        <v>3</v>
      </c>
      <c r="BN89" s="281">
        <f>'7b-TtlAwrds_RawData'!BN32</f>
        <v>0</v>
      </c>
      <c r="BO89" s="281">
        <f>'7b-TtlAwrds_RawData'!BO32</f>
        <v>4</v>
      </c>
      <c r="BP89" s="281">
        <f>'7b-TtlAwrds_RawData'!BP32</f>
        <v>0</v>
      </c>
      <c r="BQ89" s="281">
        <f>'7b-TtlAwrds_RawData'!BQ32</f>
        <v>0</v>
      </c>
      <c r="BR89" s="281">
        <f>'7b-TtlAwrds_RawData'!BR32</f>
        <v>0</v>
      </c>
      <c r="BS89" s="281">
        <f>'7b-TtlAwrds_RawData'!BS32</f>
        <v>0</v>
      </c>
      <c r="BT89" s="281">
        <f>'7b-TtlAwrds_RawData'!BT32</f>
        <v>0</v>
      </c>
      <c r="BU89" s="282">
        <f>'7b-TtlAwrds_RawData'!BU32</f>
        <v>0</v>
      </c>
      <c r="BV89" s="283"/>
      <c r="BX89" s="280">
        <f>'7b-TtlAwrds_RawData'!BX32</f>
        <v>0</v>
      </c>
      <c r="BY89" s="281">
        <f>'7b-TtlAwrds_RawData'!BY32</f>
        <v>0</v>
      </c>
      <c r="BZ89" s="281">
        <f>'7b-TtlAwrds_RawData'!BZ32</f>
        <v>0</v>
      </c>
      <c r="CA89" s="281">
        <f>'7b-TtlAwrds_RawData'!CA32</f>
        <v>5</v>
      </c>
      <c r="CB89" s="281">
        <f>'7b-TtlAwrds_RawData'!CB32</f>
        <v>0</v>
      </c>
      <c r="CC89" s="281">
        <f>'7b-TtlAwrds_RawData'!CC32</f>
        <v>0</v>
      </c>
      <c r="CD89" s="281">
        <f>'7b-TtlAwrds_RawData'!CD32</f>
        <v>0</v>
      </c>
      <c r="CE89" s="281">
        <f>'7b-TtlAwrds_RawData'!CE32</f>
        <v>0</v>
      </c>
      <c r="CF89" s="281">
        <f>'7b-TtlAwrds_RawData'!CF32</f>
        <v>0</v>
      </c>
      <c r="CG89" s="282">
        <f>'7b-TtlAwrds_RawData'!CG32</f>
        <v>0</v>
      </c>
      <c r="CH89" s="283"/>
      <c r="CJ89" s="280">
        <f>'7b-TtlAwrds_RawData'!CJ32</f>
        <v>0</v>
      </c>
      <c r="CK89" s="281">
        <f>'7b-TtlAwrds_RawData'!CK32</f>
        <v>2</v>
      </c>
      <c r="CL89" s="281">
        <f>'7b-TtlAwrds_RawData'!CL32</f>
        <v>0</v>
      </c>
      <c r="CM89" s="281">
        <f>'7b-TtlAwrds_RawData'!CM32</f>
        <v>8</v>
      </c>
      <c r="CN89" s="281">
        <f>'7b-TtlAwrds_RawData'!CN32</f>
        <v>0</v>
      </c>
      <c r="CO89" s="281">
        <f>'7b-TtlAwrds_RawData'!CO32</f>
        <v>0</v>
      </c>
      <c r="CP89" s="281">
        <f>'7b-TtlAwrds_RawData'!CP32</f>
        <v>0</v>
      </c>
      <c r="CQ89" s="281">
        <f>'7b-TtlAwrds_RawData'!CQ32</f>
        <v>0</v>
      </c>
      <c r="CR89" s="281">
        <f>'7b-TtlAwrds_RawData'!CR32</f>
        <v>0</v>
      </c>
      <c r="CS89" s="282">
        <f>'7b-TtlAwrds_RawData'!CS32</f>
        <v>0</v>
      </c>
      <c r="CT89" s="283"/>
      <c r="CV89" s="280">
        <f>'7b-TtlAwrds_RawData'!CV32</f>
        <v>0</v>
      </c>
      <c r="CW89" s="281">
        <f>'7b-TtlAwrds_RawData'!CW32</f>
        <v>5</v>
      </c>
      <c r="CX89" s="281">
        <f>'7b-TtlAwrds_RawData'!CX32</f>
        <v>0</v>
      </c>
      <c r="CY89" s="281">
        <f>'7b-TtlAwrds_RawData'!CY32</f>
        <v>2</v>
      </c>
      <c r="CZ89" s="281">
        <f>'7b-TtlAwrds_RawData'!CZ32</f>
        <v>0</v>
      </c>
      <c r="DA89" s="281">
        <f>'7b-TtlAwrds_RawData'!DA32</f>
        <v>0</v>
      </c>
      <c r="DB89" s="281">
        <f>'7b-TtlAwrds_RawData'!DB32</f>
        <v>0</v>
      </c>
      <c r="DC89" s="281">
        <f>'7b-TtlAwrds_RawData'!DC32</f>
        <v>0</v>
      </c>
      <c r="DD89" s="281">
        <f>'7b-TtlAwrds_RawData'!DD32</f>
        <v>0</v>
      </c>
      <c r="DE89" s="282">
        <f>'7b-TtlAwrds_RawData'!DE32</f>
        <v>0</v>
      </c>
      <c r="DF89" s="283"/>
      <c r="DH89" s="280">
        <f>'7b-TtlAwrds_RawData'!DH32</f>
        <v>0</v>
      </c>
      <c r="DI89" s="281">
        <f>'7b-TtlAwrds_RawData'!DI32</f>
        <v>2</v>
      </c>
      <c r="DJ89" s="281">
        <f>'7b-TtlAwrds_RawData'!DJ32</f>
        <v>6</v>
      </c>
      <c r="DK89" s="281">
        <f>'7b-TtlAwrds_RawData'!DK32</f>
        <v>4</v>
      </c>
      <c r="DL89" s="281">
        <f>'7b-TtlAwrds_RawData'!DL32</f>
        <v>0</v>
      </c>
      <c r="DM89" s="281">
        <f>'7b-TtlAwrds_RawData'!DM32</f>
        <v>0</v>
      </c>
      <c r="DN89" s="281">
        <f>'7b-TtlAwrds_RawData'!DN32</f>
        <v>0</v>
      </c>
      <c r="DO89" s="281">
        <f>'7b-TtlAwrds_RawData'!DO32</f>
        <v>0</v>
      </c>
      <c r="DP89" s="281">
        <f>'7b-TtlAwrds_RawData'!DP32</f>
        <v>0</v>
      </c>
      <c r="DQ89" s="282">
        <f>'7b-TtlAwrds_RawData'!DQ32</f>
        <v>0</v>
      </c>
      <c r="DR89" s="283"/>
      <c r="DT89" s="280">
        <f>'7b-TtlAwrds_RawData'!DT32</f>
        <v>0</v>
      </c>
      <c r="DU89" s="281">
        <f>'7b-TtlAwrds_RawData'!DU32</f>
        <v>9</v>
      </c>
      <c r="DV89" s="281">
        <f>'7b-TtlAwrds_RawData'!DV32</f>
        <v>0</v>
      </c>
      <c r="DW89" s="281">
        <f>'7b-TtlAwrds_RawData'!DW32</f>
        <v>8</v>
      </c>
      <c r="DX89" s="281">
        <f>'7b-TtlAwrds_RawData'!DX32</f>
        <v>0</v>
      </c>
      <c r="DY89" s="281">
        <f>'7b-TtlAwrds_RawData'!DY32</f>
        <v>0</v>
      </c>
      <c r="DZ89" s="281">
        <f>'7b-TtlAwrds_RawData'!DZ32</f>
        <v>0</v>
      </c>
      <c r="EA89" s="281">
        <f>'7b-TtlAwrds_RawData'!EA32</f>
        <v>0</v>
      </c>
      <c r="EB89" s="281">
        <f>'7b-TtlAwrds_RawData'!EB32</f>
        <v>0</v>
      </c>
      <c r="EC89" s="282">
        <f>'7b-TtlAwrds_RawData'!EC32</f>
        <v>0</v>
      </c>
      <c r="ED89" s="283"/>
    </row>
    <row r="90" spans="1:134" ht="15.75" thickBot="1" x14ac:dyDescent="0.3">
      <c r="A90" s="1471"/>
      <c r="B90" t="s">
        <v>89</v>
      </c>
      <c r="C90" s="276" t="s">
        <v>140</v>
      </c>
      <c r="D90" s="279">
        <f>'7b-TtlAwrds_RawData'!D33</f>
        <v>53</v>
      </c>
      <c r="E90" s="277">
        <f>'7b-TtlAwrds_RawData'!E33</f>
        <v>0</v>
      </c>
      <c r="F90" s="277">
        <f>'7b-TtlAwrds_RawData'!F33</f>
        <v>0</v>
      </c>
      <c r="G90" s="277">
        <f>'7b-TtlAwrds_RawData'!G33</f>
        <v>0</v>
      </c>
      <c r="H90" s="277">
        <f>'7b-TtlAwrds_RawData'!H33</f>
        <v>0</v>
      </c>
      <c r="I90" s="277">
        <f>'7b-TtlAwrds_RawData'!I33</f>
        <v>0</v>
      </c>
      <c r="J90" s="277">
        <f>'7b-TtlAwrds_RawData'!J33</f>
        <v>0</v>
      </c>
      <c r="K90" s="277">
        <f>'7b-TtlAwrds_RawData'!K33</f>
        <v>0</v>
      </c>
      <c r="L90" s="277">
        <f>'7b-TtlAwrds_RawData'!L33</f>
        <v>0</v>
      </c>
      <c r="M90" s="278">
        <f>'7b-TtlAwrds_RawData'!M33</f>
        <v>0</v>
      </c>
      <c r="N90" s="283" t="s">
        <v>297</v>
      </c>
      <c r="O90" s="277"/>
      <c r="P90" s="279">
        <f>'7b-TtlAwrds_RawData'!P33</f>
        <v>35</v>
      </c>
      <c r="Q90" s="277">
        <f>'7b-TtlAwrds_RawData'!Q33</f>
        <v>0</v>
      </c>
      <c r="R90" s="277">
        <f>'7b-TtlAwrds_RawData'!R33</f>
        <v>0</v>
      </c>
      <c r="S90" s="277">
        <f>'7b-TtlAwrds_RawData'!S33</f>
        <v>0</v>
      </c>
      <c r="T90" s="277">
        <f>'7b-TtlAwrds_RawData'!T33</f>
        <v>0</v>
      </c>
      <c r="U90" s="277">
        <f>'7b-TtlAwrds_RawData'!U33</f>
        <v>0</v>
      </c>
      <c r="V90" s="277">
        <f>'7b-TtlAwrds_RawData'!V33</f>
        <v>0</v>
      </c>
      <c r="W90" s="277">
        <f>'7b-TtlAwrds_RawData'!W33</f>
        <v>0</v>
      </c>
      <c r="X90" s="277">
        <f>'7b-TtlAwrds_RawData'!X33</f>
        <v>0</v>
      </c>
      <c r="Y90" s="278">
        <f>'7b-TtlAwrds_RawData'!Y33</f>
        <v>0</v>
      </c>
      <c r="Z90" s="283" t="s">
        <v>297</v>
      </c>
      <c r="AA90" s="277"/>
      <c r="AB90" s="279">
        <f>'7b-TtlAwrds_RawData'!AB33</f>
        <v>30</v>
      </c>
      <c r="AC90" s="277">
        <f>'7b-TtlAwrds_RawData'!AC33</f>
        <v>0</v>
      </c>
      <c r="AD90" s="277">
        <f>'7b-TtlAwrds_RawData'!AD33</f>
        <v>0</v>
      </c>
      <c r="AE90" s="277">
        <f>'7b-TtlAwrds_RawData'!AE33</f>
        <v>0</v>
      </c>
      <c r="AF90" s="277">
        <f>'7b-TtlAwrds_RawData'!AF33</f>
        <v>0</v>
      </c>
      <c r="AG90" s="277">
        <f>'7b-TtlAwrds_RawData'!AG33</f>
        <v>0</v>
      </c>
      <c r="AH90" s="277">
        <f>'7b-TtlAwrds_RawData'!AH33</f>
        <v>0</v>
      </c>
      <c r="AI90" s="277">
        <f>'7b-TtlAwrds_RawData'!AI33</f>
        <v>0</v>
      </c>
      <c r="AJ90" s="277">
        <f>'7b-TtlAwrds_RawData'!AJ33</f>
        <v>0</v>
      </c>
      <c r="AK90" s="278">
        <f>'7b-TtlAwrds_RawData'!AK33</f>
        <v>0</v>
      </c>
      <c r="AL90" s="283" t="s">
        <v>297</v>
      </c>
      <c r="AM90" s="277"/>
      <c r="AN90" s="279">
        <f>'7b-TtlAwrds_RawData'!AN33</f>
        <v>20</v>
      </c>
      <c r="AO90" s="277">
        <f>'7b-TtlAwrds_RawData'!AO33</f>
        <v>0</v>
      </c>
      <c r="AP90" s="277">
        <f>'7b-TtlAwrds_RawData'!AP33</f>
        <v>0</v>
      </c>
      <c r="AQ90" s="277">
        <f>'7b-TtlAwrds_RawData'!AQ33</f>
        <v>1</v>
      </c>
      <c r="AR90" s="277">
        <f>'7b-TtlAwrds_RawData'!AR33</f>
        <v>0</v>
      </c>
      <c r="AS90" s="277">
        <f>'7b-TtlAwrds_RawData'!AS33</f>
        <v>0</v>
      </c>
      <c r="AT90" s="277">
        <f>'7b-TtlAwrds_RawData'!AT33</f>
        <v>0</v>
      </c>
      <c r="AU90" s="277">
        <f>'7b-TtlAwrds_RawData'!AU33</f>
        <v>0</v>
      </c>
      <c r="AV90" s="277">
        <f>'7b-TtlAwrds_RawData'!AV33</f>
        <v>0</v>
      </c>
      <c r="AW90" s="278">
        <f>'7b-TtlAwrds_RawData'!AW33</f>
        <v>0</v>
      </c>
      <c r="AX90" s="283" t="s">
        <v>297</v>
      </c>
      <c r="AY90" s="277"/>
      <c r="AZ90" s="279">
        <f>'7b-TtlAwrds_RawData'!AZ33</f>
        <v>14</v>
      </c>
      <c r="BA90" s="277">
        <f>'7b-TtlAwrds_RawData'!BA33</f>
        <v>0</v>
      </c>
      <c r="BB90" s="277">
        <f>'7b-TtlAwrds_RawData'!BB33</f>
        <v>0</v>
      </c>
      <c r="BC90" s="277">
        <f>'7b-TtlAwrds_RawData'!BC33</f>
        <v>2</v>
      </c>
      <c r="BD90" s="277">
        <f>'7b-TtlAwrds_RawData'!BD33</f>
        <v>0</v>
      </c>
      <c r="BE90" s="277">
        <f>'7b-TtlAwrds_RawData'!BE33</f>
        <v>0</v>
      </c>
      <c r="BF90" s="277">
        <f>'7b-TtlAwrds_RawData'!BF33</f>
        <v>0</v>
      </c>
      <c r="BG90" s="277">
        <f>'7b-TtlAwrds_RawData'!BG33</f>
        <v>0</v>
      </c>
      <c r="BH90" s="277">
        <f>'7b-TtlAwrds_RawData'!BH33</f>
        <v>0</v>
      </c>
      <c r="BI90" s="278">
        <f>'7b-TtlAwrds_RawData'!BI33</f>
        <v>0</v>
      </c>
      <c r="BJ90" s="283" t="s">
        <v>297</v>
      </c>
      <c r="BK90" s="277"/>
      <c r="BL90" s="280">
        <f>'7b-TtlAwrds_RawData'!BL33</f>
        <v>14</v>
      </c>
      <c r="BM90" s="281">
        <f>'7b-TtlAwrds_RawData'!BM33</f>
        <v>0</v>
      </c>
      <c r="BN90" s="281">
        <f>'7b-TtlAwrds_RawData'!BN33</f>
        <v>0</v>
      </c>
      <c r="BO90" s="281">
        <f>'7b-TtlAwrds_RawData'!BO33</f>
        <v>0</v>
      </c>
      <c r="BP90" s="281">
        <f>'7b-TtlAwrds_RawData'!BP33</f>
        <v>0</v>
      </c>
      <c r="BQ90" s="281">
        <f>'7b-TtlAwrds_RawData'!BQ33</f>
        <v>0</v>
      </c>
      <c r="BR90" s="281">
        <f>'7b-TtlAwrds_RawData'!BR33</f>
        <v>0</v>
      </c>
      <c r="BS90" s="281">
        <f>'7b-TtlAwrds_RawData'!BS33</f>
        <v>0</v>
      </c>
      <c r="BT90" s="281">
        <f>'7b-TtlAwrds_RawData'!BT33</f>
        <v>0</v>
      </c>
      <c r="BU90" s="282">
        <f>'7b-TtlAwrds_RawData'!BU33</f>
        <v>0</v>
      </c>
      <c r="BV90" s="283" t="s">
        <v>297</v>
      </c>
      <c r="BX90" s="280">
        <f>'7b-TtlAwrds_RawData'!BX33</f>
        <v>9</v>
      </c>
      <c r="BY90" s="281">
        <f>'7b-TtlAwrds_RawData'!BY33</f>
        <v>0</v>
      </c>
      <c r="BZ90" s="281">
        <f>'7b-TtlAwrds_RawData'!BZ33</f>
        <v>0</v>
      </c>
      <c r="CA90" s="281">
        <f>'7b-TtlAwrds_RawData'!CA33</f>
        <v>0</v>
      </c>
      <c r="CB90" s="281">
        <f>'7b-TtlAwrds_RawData'!CB33</f>
        <v>0</v>
      </c>
      <c r="CC90" s="281">
        <f>'7b-TtlAwrds_RawData'!CC33</f>
        <v>0</v>
      </c>
      <c r="CD90" s="281">
        <f>'7b-TtlAwrds_RawData'!CD33</f>
        <v>0</v>
      </c>
      <c r="CE90" s="281">
        <f>'7b-TtlAwrds_RawData'!CE33</f>
        <v>0</v>
      </c>
      <c r="CF90" s="281">
        <f>'7b-TtlAwrds_RawData'!CF33</f>
        <v>0</v>
      </c>
      <c r="CG90" s="282">
        <f>'7b-TtlAwrds_RawData'!CG33</f>
        <v>0</v>
      </c>
      <c r="CH90" s="283" t="s">
        <v>297</v>
      </c>
      <c r="CJ90" s="280">
        <f>'7b-TtlAwrds_RawData'!CJ33</f>
        <v>12</v>
      </c>
      <c r="CK90" s="281">
        <f>'7b-TtlAwrds_RawData'!CK33</f>
        <v>0</v>
      </c>
      <c r="CL90" s="281">
        <f>'7b-TtlAwrds_RawData'!CL33</f>
        <v>0</v>
      </c>
      <c r="CM90" s="281">
        <f>'7b-TtlAwrds_RawData'!CM33</f>
        <v>0</v>
      </c>
      <c r="CN90" s="281">
        <f>'7b-TtlAwrds_RawData'!CN33</f>
        <v>0</v>
      </c>
      <c r="CO90" s="281">
        <f>'7b-TtlAwrds_RawData'!CO33</f>
        <v>0</v>
      </c>
      <c r="CP90" s="281">
        <f>'7b-TtlAwrds_RawData'!CP33</f>
        <v>0</v>
      </c>
      <c r="CQ90" s="281">
        <f>'7b-TtlAwrds_RawData'!CQ33</f>
        <v>0</v>
      </c>
      <c r="CR90" s="281">
        <f>'7b-TtlAwrds_RawData'!CR33</f>
        <v>0</v>
      </c>
      <c r="CS90" s="282">
        <f>'7b-TtlAwrds_RawData'!CS33</f>
        <v>0</v>
      </c>
      <c r="CT90" s="283" t="s">
        <v>297</v>
      </c>
      <c r="CV90" s="280">
        <f>'7b-TtlAwrds_RawData'!CV33</f>
        <v>14</v>
      </c>
      <c r="CW90" s="281">
        <f>'7b-TtlAwrds_RawData'!CW33</f>
        <v>0</v>
      </c>
      <c r="CX90" s="281">
        <f>'7b-TtlAwrds_RawData'!CX33</f>
        <v>0</v>
      </c>
      <c r="CY90" s="281">
        <f>'7b-TtlAwrds_RawData'!CY33</f>
        <v>1</v>
      </c>
      <c r="CZ90" s="281">
        <f>'7b-TtlAwrds_RawData'!CZ33</f>
        <v>0</v>
      </c>
      <c r="DA90" s="281">
        <f>'7b-TtlAwrds_RawData'!DA33</f>
        <v>0</v>
      </c>
      <c r="DB90" s="281">
        <f>'7b-TtlAwrds_RawData'!DB33</f>
        <v>0</v>
      </c>
      <c r="DC90" s="281">
        <f>'7b-TtlAwrds_RawData'!DC33</f>
        <v>0</v>
      </c>
      <c r="DD90" s="281">
        <f>'7b-TtlAwrds_RawData'!DD33</f>
        <v>0</v>
      </c>
      <c r="DE90" s="282">
        <f>'7b-TtlAwrds_RawData'!DE33</f>
        <v>0</v>
      </c>
      <c r="DF90" s="283" t="s">
        <v>297</v>
      </c>
      <c r="DH90" s="280">
        <f>'7b-TtlAwrds_RawData'!DH33</f>
        <v>22</v>
      </c>
      <c r="DI90" s="281">
        <f>'7b-TtlAwrds_RawData'!DI33</f>
        <v>0</v>
      </c>
      <c r="DJ90" s="281">
        <f>'7b-TtlAwrds_RawData'!DJ33</f>
        <v>0</v>
      </c>
      <c r="DK90" s="281">
        <f>'7b-TtlAwrds_RawData'!DK33</f>
        <v>1</v>
      </c>
      <c r="DL90" s="281">
        <f>'7b-TtlAwrds_RawData'!DL33</f>
        <v>0</v>
      </c>
      <c r="DM90" s="281">
        <f>'7b-TtlAwrds_RawData'!DM33</f>
        <v>0</v>
      </c>
      <c r="DN90" s="281">
        <f>'7b-TtlAwrds_RawData'!DN33</f>
        <v>0</v>
      </c>
      <c r="DO90" s="281">
        <f>'7b-TtlAwrds_RawData'!DO33</f>
        <v>0</v>
      </c>
      <c r="DP90" s="281">
        <f>'7b-TtlAwrds_RawData'!DP33</f>
        <v>0</v>
      </c>
      <c r="DQ90" s="282">
        <f>'7b-TtlAwrds_RawData'!DQ33</f>
        <v>0</v>
      </c>
      <c r="DR90" s="283" t="s">
        <v>297</v>
      </c>
      <c r="DT90" s="280">
        <f>'7b-TtlAwrds_RawData'!DT33</f>
        <v>59</v>
      </c>
      <c r="DU90" s="281">
        <f>'7b-TtlAwrds_RawData'!DU33</f>
        <v>0</v>
      </c>
      <c r="DV90" s="281">
        <f>'7b-TtlAwrds_RawData'!DV33</f>
        <v>0</v>
      </c>
      <c r="DW90" s="281">
        <f>'7b-TtlAwrds_RawData'!DW33</f>
        <v>1</v>
      </c>
      <c r="DX90" s="281">
        <f>'7b-TtlAwrds_RawData'!DX33</f>
        <v>0</v>
      </c>
      <c r="DY90" s="281">
        <f>'7b-TtlAwrds_RawData'!DY33</f>
        <v>0</v>
      </c>
      <c r="DZ90" s="281">
        <f>'7b-TtlAwrds_RawData'!DZ33</f>
        <v>0</v>
      </c>
      <c r="EA90" s="281">
        <f>'7b-TtlAwrds_RawData'!EA33</f>
        <v>0</v>
      </c>
      <c r="EB90" s="281">
        <f>'7b-TtlAwrds_RawData'!EB33</f>
        <v>0</v>
      </c>
      <c r="EC90" s="282">
        <f>'7b-TtlAwrds_RawData'!EC33</f>
        <v>0</v>
      </c>
      <c r="ED90" s="283" t="s">
        <v>297</v>
      </c>
    </row>
    <row r="91" spans="1:134" x14ac:dyDescent="0.25">
      <c r="A91" s="284"/>
      <c r="B91" s="285"/>
      <c r="C91" s="268"/>
      <c r="D91" s="286">
        <f t="shared" ref="D91:M91" si="176">SUM(D88:D90)</f>
        <v>57</v>
      </c>
      <c r="E91" s="286">
        <f t="shared" si="176"/>
        <v>0</v>
      </c>
      <c r="F91" s="286">
        <f t="shared" si="176"/>
        <v>0</v>
      </c>
      <c r="G91" s="286">
        <f t="shared" si="176"/>
        <v>54</v>
      </c>
      <c r="H91" s="286">
        <f t="shared" si="176"/>
        <v>0</v>
      </c>
      <c r="I91" s="286">
        <f t="shared" si="176"/>
        <v>0</v>
      </c>
      <c r="J91" s="286">
        <f t="shared" si="176"/>
        <v>0</v>
      </c>
      <c r="K91" s="286">
        <f t="shared" si="176"/>
        <v>0</v>
      </c>
      <c r="L91" s="286">
        <f t="shared" si="176"/>
        <v>0</v>
      </c>
      <c r="M91" s="287">
        <f t="shared" si="176"/>
        <v>0</v>
      </c>
      <c r="N91" s="283">
        <f>SUM(D91:M91)</f>
        <v>111</v>
      </c>
      <c r="O91" s="277"/>
      <c r="P91" s="288">
        <f t="shared" ref="P91:Y91" si="177">SUM(P88:P90)</f>
        <v>35</v>
      </c>
      <c r="Q91" s="286">
        <f t="shared" si="177"/>
        <v>23</v>
      </c>
      <c r="R91" s="286">
        <f t="shared" si="177"/>
        <v>0</v>
      </c>
      <c r="S91" s="286">
        <f t="shared" si="177"/>
        <v>36</v>
      </c>
      <c r="T91" s="286">
        <f t="shared" si="177"/>
        <v>0</v>
      </c>
      <c r="U91" s="286">
        <f t="shared" si="177"/>
        <v>0</v>
      </c>
      <c r="V91" s="286">
        <f t="shared" si="177"/>
        <v>0</v>
      </c>
      <c r="W91" s="286">
        <f t="shared" si="177"/>
        <v>0</v>
      </c>
      <c r="X91" s="286">
        <f t="shared" si="177"/>
        <v>0</v>
      </c>
      <c r="Y91" s="287">
        <f t="shared" si="177"/>
        <v>0</v>
      </c>
      <c r="Z91" s="283">
        <f>SUM(P91:Y91)</f>
        <v>94</v>
      </c>
      <c r="AA91" s="277"/>
      <c r="AB91" s="288">
        <f t="shared" ref="AB91:AK91" si="178">SUM(AB88:AB90)</f>
        <v>31</v>
      </c>
      <c r="AC91" s="286">
        <f t="shared" si="178"/>
        <v>12</v>
      </c>
      <c r="AD91" s="286">
        <f t="shared" si="178"/>
        <v>0</v>
      </c>
      <c r="AE91" s="286">
        <f t="shared" si="178"/>
        <v>43</v>
      </c>
      <c r="AF91" s="286">
        <f t="shared" si="178"/>
        <v>0</v>
      </c>
      <c r="AG91" s="286">
        <f t="shared" si="178"/>
        <v>0</v>
      </c>
      <c r="AH91" s="286">
        <f t="shared" si="178"/>
        <v>0</v>
      </c>
      <c r="AI91" s="286">
        <f t="shared" si="178"/>
        <v>0</v>
      </c>
      <c r="AJ91" s="286">
        <f t="shared" si="178"/>
        <v>0</v>
      </c>
      <c r="AK91" s="287">
        <f t="shared" si="178"/>
        <v>0</v>
      </c>
      <c r="AL91" s="283">
        <f>SUM(AB91:AK91)</f>
        <v>86</v>
      </c>
      <c r="AM91" s="277"/>
      <c r="AN91" s="288">
        <f t="shared" ref="AN91:AW91" si="179">SUM(AN88:AN90)</f>
        <v>24</v>
      </c>
      <c r="AO91" s="286">
        <f t="shared" si="179"/>
        <v>6</v>
      </c>
      <c r="AP91" s="286">
        <f t="shared" si="179"/>
        <v>0</v>
      </c>
      <c r="AQ91" s="286">
        <f t="shared" si="179"/>
        <v>43</v>
      </c>
      <c r="AR91" s="286">
        <f t="shared" si="179"/>
        <v>0</v>
      </c>
      <c r="AS91" s="286">
        <f t="shared" si="179"/>
        <v>0</v>
      </c>
      <c r="AT91" s="286">
        <f t="shared" si="179"/>
        <v>0</v>
      </c>
      <c r="AU91" s="286">
        <f t="shared" si="179"/>
        <v>0</v>
      </c>
      <c r="AV91" s="286">
        <f t="shared" si="179"/>
        <v>0</v>
      </c>
      <c r="AW91" s="287">
        <f t="shared" si="179"/>
        <v>0</v>
      </c>
      <c r="AX91" s="283">
        <f>SUM(AN91:AW91)</f>
        <v>73</v>
      </c>
      <c r="AY91" s="277"/>
      <c r="AZ91" s="288">
        <f t="shared" ref="AZ91:BI91" si="180">SUM(AZ88:AZ90)</f>
        <v>15</v>
      </c>
      <c r="BA91" s="286">
        <f t="shared" si="180"/>
        <v>5</v>
      </c>
      <c r="BB91" s="286">
        <f t="shared" si="180"/>
        <v>0</v>
      </c>
      <c r="BC91" s="286">
        <f t="shared" si="180"/>
        <v>57</v>
      </c>
      <c r="BD91" s="286">
        <f t="shared" si="180"/>
        <v>0</v>
      </c>
      <c r="BE91" s="286">
        <f t="shared" si="180"/>
        <v>0</v>
      </c>
      <c r="BF91" s="286">
        <f t="shared" si="180"/>
        <v>0</v>
      </c>
      <c r="BG91" s="286">
        <f t="shared" si="180"/>
        <v>0</v>
      </c>
      <c r="BH91" s="286">
        <f t="shared" si="180"/>
        <v>0</v>
      </c>
      <c r="BI91" s="287">
        <f t="shared" si="180"/>
        <v>0</v>
      </c>
      <c r="BJ91" s="283">
        <f>SUM(AZ91:BI91)</f>
        <v>77</v>
      </c>
      <c r="BK91" s="277"/>
      <c r="BL91" s="289">
        <f t="shared" ref="BL91:BU91" si="181">SUM(BL88:BL90)</f>
        <v>15</v>
      </c>
      <c r="BM91" s="290">
        <f t="shared" si="181"/>
        <v>6</v>
      </c>
      <c r="BN91" s="290">
        <f t="shared" si="181"/>
        <v>0</v>
      </c>
      <c r="BO91" s="290">
        <f t="shared" si="181"/>
        <v>32</v>
      </c>
      <c r="BP91" s="290">
        <f t="shared" si="181"/>
        <v>0</v>
      </c>
      <c r="BQ91" s="290">
        <f t="shared" si="181"/>
        <v>0</v>
      </c>
      <c r="BR91" s="290">
        <f t="shared" si="181"/>
        <v>0</v>
      </c>
      <c r="BS91" s="290">
        <f t="shared" si="181"/>
        <v>0</v>
      </c>
      <c r="BT91" s="290">
        <f t="shared" si="181"/>
        <v>0</v>
      </c>
      <c r="BU91" s="291">
        <f t="shared" si="181"/>
        <v>0</v>
      </c>
      <c r="BV91" s="283">
        <f>SUM(BL91:BU91)</f>
        <v>53</v>
      </c>
      <c r="BX91" s="289">
        <f t="shared" ref="BX91:CG91" si="182">SUM(BX88:BX90)</f>
        <v>13</v>
      </c>
      <c r="BY91" s="290">
        <f t="shared" si="182"/>
        <v>14</v>
      </c>
      <c r="BZ91" s="290">
        <f t="shared" si="182"/>
        <v>0</v>
      </c>
      <c r="CA91" s="290">
        <f t="shared" si="182"/>
        <v>41</v>
      </c>
      <c r="CB91" s="290">
        <f t="shared" si="182"/>
        <v>0</v>
      </c>
      <c r="CC91" s="290">
        <f t="shared" si="182"/>
        <v>0</v>
      </c>
      <c r="CD91" s="290">
        <f t="shared" si="182"/>
        <v>0</v>
      </c>
      <c r="CE91" s="290">
        <f t="shared" si="182"/>
        <v>0</v>
      </c>
      <c r="CF91" s="290">
        <f t="shared" si="182"/>
        <v>0</v>
      </c>
      <c r="CG91" s="291">
        <f t="shared" si="182"/>
        <v>0</v>
      </c>
      <c r="CH91" s="283">
        <f>SUM(BX91:CG91)</f>
        <v>68</v>
      </c>
      <c r="CJ91" s="289">
        <f t="shared" ref="CJ91:CS91" si="183">SUM(CJ88:CJ90)</f>
        <v>19</v>
      </c>
      <c r="CK91" s="290">
        <f t="shared" si="183"/>
        <v>12</v>
      </c>
      <c r="CL91" s="290">
        <f t="shared" si="183"/>
        <v>0</v>
      </c>
      <c r="CM91" s="290">
        <f t="shared" si="183"/>
        <v>50</v>
      </c>
      <c r="CN91" s="290">
        <f t="shared" si="183"/>
        <v>0</v>
      </c>
      <c r="CO91" s="290">
        <f t="shared" si="183"/>
        <v>0</v>
      </c>
      <c r="CP91" s="290">
        <f t="shared" si="183"/>
        <v>0</v>
      </c>
      <c r="CQ91" s="290">
        <f t="shared" si="183"/>
        <v>0</v>
      </c>
      <c r="CR91" s="290">
        <f t="shared" si="183"/>
        <v>0</v>
      </c>
      <c r="CS91" s="291">
        <f t="shared" si="183"/>
        <v>0</v>
      </c>
      <c r="CT91" s="283">
        <f>SUM(CJ91:CS91)</f>
        <v>81</v>
      </c>
      <c r="CV91" s="289">
        <f t="shared" ref="CV91:DE91" si="184">SUM(CV88:CV90)</f>
        <v>19</v>
      </c>
      <c r="CW91" s="290">
        <f t="shared" si="184"/>
        <v>13</v>
      </c>
      <c r="CX91" s="290">
        <f t="shared" si="184"/>
        <v>0</v>
      </c>
      <c r="CY91" s="290">
        <f t="shared" si="184"/>
        <v>47</v>
      </c>
      <c r="CZ91" s="290">
        <f t="shared" si="184"/>
        <v>0</v>
      </c>
      <c r="DA91" s="290">
        <f t="shared" si="184"/>
        <v>0</v>
      </c>
      <c r="DB91" s="290">
        <f t="shared" si="184"/>
        <v>0</v>
      </c>
      <c r="DC91" s="290">
        <f t="shared" si="184"/>
        <v>0</v>
      </c>
      <c r="DD91" s="290">
        <f t="shared" si="184"/>
        <v>0</v>
      </c>
      <c r="DE91" s="291">
        <f t="shared" si="184"/>
        <v>0</v>
      </c>
      <c r="DF91" s="283">
        <f>SUM(CV91:DE91)</f>
        <v>79</v>
      </c>
      <c r="DH91" s="289">
        <f t="shared" ref="DH91:DQ91" si="185">SUM(DH88:DH90)</f>
        <v>28</v>
      </c>
      <c r="DI91" s="290">
        <f t="shared" si="185"/>
        <v>12</v>
      </c>
      <c r="DJ91" s="290">
        <f t="shared" si="185"/>
        <v>6</v>
      </c>
      <c r="DK91" s="290">
        <f t="shared" si="185"/>
        <v>52</v>
      </c>
      <c r="DL91" s="290">
        <f t="shared" si="185"/>
        <v>0</v>
      </c>
      <c r="DM91" s="290">
        <f t="shared" si="185"/>
        <v>0</v>
      </c>
      <c r="DN91" s="290">
        <f t="shared" si="185"/>
        <v>0</v>
      </c>
      <c r="DO91" s="290">
        <f t="shared" si="185"/>
        <v>0</v>
      </c>
      <c r="DP91" s="290">
        <f t="shared" si="185"/>
        <v>0</v>
      </c>
      <c r="DQ91" s="291">
        <f t="shared" si="185"/>
        <v>0</v>
      </c>
      <c r="DR91" s="283">
        <f>SUM(DH91:DQ91)</f>
        <v>98</v>
      </c>
      <c r="DT91" s="289">
        <f t="shared" ref="DT91:EC91" si="186">SUM(DT88:DT90)</f>
        <v>67</v>
      </c>
      <c r="DU91" s="290">
        <f t="shared" si="186"/>
        <v>104</v>
      </c>
      <c r="DV91" s="290">
        <f t="shared" si="186"/>
        <v>0</v>
      </c>
      <c r="DW91" s="290">
        <f t="shared" si="186"/>
        <v>65</v>
      </c>
      <c r="DX91" s="290">
        <f t="shared" si="186"/>
        <v>0</v>
      </c>
      <c r="DY91" s="290">
        <f t="shared" si="186"/>
        <v>0</v>
      </c>
      <c r="DZ91" s="290">
        <f t="shared" si="186"/>
        <v>0</v>
      </c>
      <c r="EA91" s="290">
        <f t="shared" si="186"/>
        <v>0</v>
      </c>
      <c r="EB91" s="290">
        <f t="shared" si="186"/>
        <v>0</v>
      </c>
      <c r="EC91" s="291">
        <f t="shared" si="186"/>
        <v>0</v>
      </c>
      <c r="ED91" s="283">
        <f>SUM(DT91:EC91)</f>
        <v>236</v>
      </c>
    </row>
    <row r="92" spans="1:134" ht="10.5" customHeight="1" thickBot="1" x14ac:dyDescent="0.3">
      <c r="A92" s="292"/>
      <c r="B92" s="293"/>
      <c r="C92" s="294"/>
      <c r="D92" s="277"/>
      <c r="E92" s="277"/>
      <c r="F92" s="277"/>
      <c r="G92" s="277"/>
      <c r="H92" s="277"/>
      <c r="I92" s="277"/>
      <c r="J92" s="277"/>
      <c r="K92" s="277"/>
      <c r="L92" s="277"/>
      <c r="M92" s="278"/>
      <c r="N92" s="283"/>
      <c r="O92" s="277"/>
      <c r="P92" s="279"/>
      <c r="Q92" s="277"/>
      <c r="R92" s="277"/>
      <c r="S92" s="277"/>
      <c r="T92" s="277"/>
      <c r="U92" s="277"/>
      <c r="V92" s="277"/>
      <c r="W92" s="277"/>
      <c r="X92" s="277"/>
      <c r="Y92" s="278"/>
      <c r="Z92" s="283"/>
      <c r="AA92" s="277"/>
      <c r="AB92" s="279"/>
      <c r="AC92" s="277"/>
      <c r="AD92" s="277"/>
      <c r="AE92" s="277"/>
      <c r="AF92" s="277"/>
      <c r="AG92" s="277"/>
      <c r="AH92" s="277"/>
      <c r="AI92" s="277"/>
      <c r="AJ92" s="277"/>
      <c r="AK92" s="278"/>
      <c r="AL92" s="283"/>
      <c r="AM92" s="277"/>
      <c r="AN92" s="279"/>
      <c r="AO92" s="277"/>
      <c r="AP92" s="277"/>
      <c r="AQ92" s="277"/>
      <c r="AR92" s="277"/>
      <c r="AS92" s="277"/>
      <c r="AT92" s="277"/>
      <c r="AU92" s="277"/>
      <c r="AV92" s="277"/>
      <c r="AW92" s="278"/>
      <c r="AX92" s="283"/>
      <c r="AY92" s="277"/>
      <c r="AZ92" s="279"/>
      <c r="BA92" s="277"/>
      <c r="BB92" s="277"/>
      <c r="BC92" s="277"/>
      <c r="BD92" s="277"/>
      <c r="BE92" s="277"/>
      <c r="BF92" s="277"/>
      <c r="BG92" s="277"/>
      <c r="BH92" s="277"/>
      <c r="BI92" s="278"/>
      <c r="BJ92" s="283"/>
      <c r="BK92" s="277"/>
      <c r="BL92" s="280"/>
      <c r="BM92" s="281"/>
      <c r="BN92" s="281"/>
      <c r="BO92" s="281"/>
      <c r="BP92" s="281"/>
      <c r="BQ92" s="281"/>
      <c r="BR92" s="281"/>
      <c r="BS92" s="281"/>
      <c r="BT92" s="281"/>
      <c r="BU92" s="282"/>
      <c r="BV92" s="283"/>
      <c r="BX92" s="280"/>
      <c r="BY92" s="281"/>
      <c r="BZ92" s="281"/>
      <c r="CA92" s="281"/>
      <c r="CB92" s="281"/>
      <c r="CC92" s="281"/>
      <c r="CD92" s="281"/>
      <c r="CE92" s="281"/>
      <c r="CF92" s="281"/>
      <c r="CG92" s="282"/>
      <c r="CH92" s="283"/>
      <c r="CJ92" s="280"/>
      <c r="CK92" s="281"/>
      <c r="CL92" s="281"/>
      <c r="CM92" s="281"/>
      <c r="CN92" s="281"/>
      <c r="CO92" s="281"/>
      <c r="CP92" s="281"/>
      <c r="CQ92" s="281"/>
      <c r="CR92" s="281"/>
      <c r="CS92" s="282"/>
      <c r="CT92" s="283"/>
      <c r="CV92" s="280"/>
      <c r="CW92" s="281"/>
      <c r="CX92" s="281"/>
      <c r="CY92" s="281"/>
      <c r="CZ92" s="281"/>
      <c r="DA92" s="281"/>
      <c r="DB92" s="281"/>
      <c r="DC92" s="281"/>
      <c r="DD92" s="281"/>
      <c r="DE92" s="282"/>
      <c r="DF92" s="283"/>
      <c r="DH92" s="280"/>
      <c r="DI92" s="281"/>
      <c r="DJ92" s="281"/>
      <c r="DK92" s="281"/>
      <c r="DL92" s="281"/>
      <c r="DM92" s="281"/>
      <c r="DN92" s="281"/>
      <c r="DO92" s="281"/>
      <c r="DP92" s="281"/>
      <c r="DQ92" s="282"/>
      <c r="DR92" s="283"/>
      <c r="DT92" s="280"/>
      <c r="DU92" s="281"/>
      <c r="DV92" s="281"/>
      <c r="DW92" s="281"/>
      <c r="DX92" s="281"/>
      <c r="DY92" s="281"/>
      <c r="DZ92" s="281"/>
      <c r="EA92" s="281"/>
      <c r="EB92" s="281"/>
      <c r="EC92" s="282"/>
      <c r="ED92" s="283"/>
    </row>
    <row r="93" spans="1:134" x14ac:dyDescent="0.25">
      <c r="A93" s="1470" t="s">
        <v>211</v>
      </c>
      <c r="B93" s="285" t="s">
        <v>89</v>
      </c>
      <c r="C93" s="268" t="s">
        <v>138</v>
      </c>
      <c r="D93" s="277">
        <f>D88*'8-Matrices'!$J$7</f>
        <v>19800</v>
      </c>
      <c r="E93" s="277">
        <f>E88*'8-Matrices'!$K$7</f>
        <v>0</v>
      </c>
      <c r="F93" s="277">
        <f>F88*'8-Matrices'!$L$7</f>
        <v>0</v>
      </c>
      <c r="G93" s="277">
        <f>G88*'8-Matrices'!$M$7</f>
        <v>722750</v>
      </c>
      <c r="H93" s="277">
        <f>H88*'8-Matrices'!$N$7</f>
        <v>0</v>
      </c>
      <c r="I93" s="277">
        <f>I88*'8-Matrices'!$O$7</f>
        <v>0</v>
      </c>
      <c r="J93" s="277">
        <f>J88*'8-Matrices'!$P$7</f>
        <v>0</v>
      </c>
      <c r="K93" s="277">
        <f>K88*'8-Matrices'!$Q$7</f>
        <v>0</v>
      </c>
      <c r="L93" s="277">
        <f>L88*'8-Matrices'!$R$7</f>
        <v>0</v>
      </c>
      <c r="M93" s="278">
        <f>M88*'8-Matrices'!$S$7</f>
        <v>0</v>
      </c>
      <c r="N93" s="283"/>
      <c r="O93" s="277"/>
      <c r="P93" s="279">
        <f>P88*'8-Matrices'!$J$7</f>
        <v>0</v>
      </c>
      <c r="Q93" s="277">
        <f>Q88*'8-Matrices'!$K$7</f>
        <v>14520</v>
      </c>
      <c r="R93" s="277">
        <f>R88*'8-Matrices'!$L$7</f>
        <v>0</v>
      </c>
      <c r="S93" s="277">
        <f>S88*'8-Matrices'!$M$7</f>
        <v>433650</v>
      </c>
      <c r="T93" s="277">
        <f>T88*'8-Matrices'!$N$7</f>
        <v>0</v>
      </c>
      <c r="U93" s="277">
        <f>U88*'8-Matrices'!$O$7</f>
        <v>0</v>
      </c>
      <c r="V93" s="277">
        <f>V88*'8-Matrices'!$P$7</f>
        <v>0</v>
      </c>
      <c r="W93" s="277">
        <f>W88*'8-Matrices'!$Q$7</f>
        <v>0</v>
      </c>
      <c r="X93" s="277">
        <f>X88*'8-Matrices'!$R$7</f>
        <v>0</v>
      </c>
      <c r="Y93" s="278">
        <f>Y88*'8-Matrices'!$S$7</f>
        <v>0</v>
      </c>
      <c r="Z93" s="283"/>
      <c r="AA93" s="277"/>
      <c r="AB93" s="279">
        <f>AB88*'8-Matrices'!$J$7</f>
        <v>4950</v>
      </c>
      <c r="AC93" s="277">
        <f>AC88*'8-Matrices'!$K$7</f>
        <v>43560</v>
      </c>
      <c r="AD93" s="277">
        <f>AD88*'8-Matrices'!$L$7</f>
        <v>0</v>
      </c>
      <c r="AE93" s="277">
        <f>AE88*'8-Matrices'!$M$7</f>
        <v>563745</v>
      </c>
      <c r="AF93" s="277">
        <f>AF88*'8-Matrices'!$N$7</f>
        <v>0</v>
      </c>
      <c r="AG93" s="277">
        <f>AG88*'8-Matrices'!$O$7</f>
        <v>0</v>
      </c>
      <c r="AH93" s="277">
        <f>AH88*'8-Matrices'!$P$7</f>
        <v>0</v>
      </c>
      <c r="AI93" s="277">
        <f>AI88*'8-Matrices'!$Q$7</f>
        <v>0</v>
      </c>
      <c r="AJ93" s="277">
        <f>AJ88*'8-Matrices'!$R$7</f>
        <v>0</v>
      </c>
      <c r="AK93" s="278">
        <f>AK88*'8-Matrices'!$S$7</f>
        <v>0</v>
      </c>
      <c r="AL93" s="283"/>
      <c r="AM93" s="277"/>
      <c r="AN93" s="279">
        <f>AN88*'8-Matrices'!$J$7</f>
        <v>14850</v>
      </c>
      <c r="AO93" s="277">
        <f>AO88*'8-Matrices'!$K$7</f>
        <v>36300</v>
      </c>
      <c r="AP93" s="277">
        <f>AP88*'8-Matrices'!$L$7</f>
        <v>0</v>
      </c>
      <c r="AQ93" s="277">
        <f>AQ88*'8-Matrices'!$M$7</f>
        <v>549290</v>
      </c>
      <c r="AR93" s="277">
        <f>AR88*'8-Matrices'!$N$7</f>
        <v>0</v>
      </c>
      <c r="AS93" s="277">
        <f>AS88*'8-Matrices'!$O$7</f>
        <v>0</v>
      </c>
      <c r="AT93" s="277">
        <f>AT88*'8-Matrices'!$P$7</f>
        <v>0</v>
      </c>
      <c r="AU93" s="277">
        <f>AU88*'8-Matrices'!$Q$7</f>
        <v>0</v>
      </c>
      <c r="AV93" s="277">
        <f>AV88*'8-Matrices'!$R$7</f>
        <v>0</v>
      </c>
      <c r="AW93" s="278">
        <f>AW88*'8-Matrices'!$S$7</f>
        <v>0</v>
      </c>
      <c r="AX93" s="283"/>
      <c r="AY93" s="277"/>
      <c r="AZ93" s="279">
        <f>AZ88*'8-Matrices'!$J$7</f>
        <v>4950</v>
      </c>
      <c r="BA93" s="277">
        <f>BA88*'8-Matrices'!$K$7</f>
        <v>21780</v>
      </c>
      <c r="BB93" s="277">
        <f>BB88*'8-Matrices'!$L$7</f>
        <v>0</v>
      </c>
      <c r="BC93" s="277">
        <f>BC88*'8-Matrices'!$M$7</f>
        <v>664930</v>
      </c>
      <c r="BD93" s="277">
        <f>BD88*'8-Matrices'!$N$7</f>
        <v>0</v>
      </c>
      <c r="BE93" s="277">
        <f>BE88*'8-Matrices'!$O$7</f>
        <v>0</v>
      </c>
      <c r="BF93" s="277">
        <f>BF88*'8-Matrices'!$P$7</f>
        <v>0</v>
      </c>
      <c r="BG93" s="277">
        <f>BG88*'8-Matrices'!$Q$7</f>
        <v>0</v>
      </c>
      <c r="BH93" s="277">
        <f>BH88*'8-Matrices'!$R$7</f>
        <v>0</v>
      </c>
      <c r="BI93" s="278">
        <f>BI88*'8-Matrices'!$S$7</f>
        <v>0</v>
      </c>
      <c r="BJ93" s="283"/>
      <c r="BK93" s="277"/>
      <c r="BL93" s="280">
        <f>BL88*'8-Matrices'!$J$7</f>
        <v>4950</v>
      </c>
      <c r="BM93" s="281">
        <f>BM88*'8-Matrices'!$K$7</f>
        <v>21780</v>
      </c>
      <c r="BN93" s="281">
        <f>BN88*'8-Matrices'!$L$7</f>
        <v>0</v>
      </c>
      <c r="BO93" s="281">
        <f>BO88*'8-Matrices'!$M$7</f>
        <v>404740</v>
      </c>
      <c r="BP93" s="281">
        <f>BP88*'8-Matrices'!$N$7</f>
        <v>0</v>
      </c>
      <c r="BQ93" s="281">
        <f>BQ88*'8-Matrices'!$O$7</f>
        <v>0</v>
      </c>
      <c r="BR93" s="281">
        <f>BR88*'8-Matrices'!$P$7</f>
        <v>0</v>
      </c>
      <c r="BS93" s="281">
        <f>BS88*'8-Matrices'!$Q$7</f>
        <v>0</v>
      </c>
      <c r="BT93" s="281">
        <f>BT88*'8-Matrices'!$R$7</f>
        <v>0</v>
      </c>
      <c r="BU93" s="282">
        <f>BU88*'8-Matrices'!$S$7</f>
        <v>0</v>
      </c>
      <c r="BV93" s="283"/>
      <c r="BX93" s="280">
        <f>BX88*'8-Matrices'!$J$7</f>
        <v>19800</v>
      </c>
      <c r="BY93" s="281">
        <f>BY88*'8-Matrices'!$K$7</f>
        <v>101640</v>
      </c>
      <c r="BZ93" s="281">
        <f>BZ88*'8-Matrices'!$L$7</f>
        <v>0</v>
      </c>
      <c r="CA93" s="281">
        <f>CA88*'8-Matrices'!$M$7</f>
        <v>520380</v>
      </c>
      <c r="CB93" s="281">
        <f>CB88*'8-Matrices'!$N$7</f>
        <v>0</v>
      </c>
      <c r="CC93" s="281">
        <f>CC88*'8-Matrices'!$O$7</f>
        <v>0</v>
      </c>
      <c r="CD93" s="281">
        <f>CD88*'8-Matrices'!$P$7</f>
        <v>0</v>
      </c>
      <c r="CE93" s="281">
        <f>CE88*'8-Matrices'!$Q$7</f>
        <v>0</v>
      </c>
      <c r="CF93" s="281">
        <f>CF88*'8-Matrices'!$R$7</f>
        <v>0</v>
      </c>
      <c r="CG93" s="282">
        <f>CG88*'8-Matrices'!$S$7</f>
        <v>0</v>
      </c>
      <c r="CH93" s="283"/>
      <c r="CJ93" s="280">
        <f>CJ88*'8-Matrices'!$J$7</f>
        <v>34650</v>
      </c>
      <c r="CK93" s="281">
        <f>CK88*'8-Matrices'!$K$7</f>
        <v>72600</v>
      </c>
      <c r="CL93" s="281">
        <f>CL88*'8-Matrices'!$L$7</f>
        <v>0</v>
      </c>
      <c r="CM93" s="281">
        <f>CM88*'8-Matrices'!$M$7</f>
        <v>607110</v>
      </c>
      <c r="CN93" s="281">
        <f>CN88*'8-Matrices'!$N$7</f>
        <v>0</v>
      </c>
      <c r="CO93" s="281">
        <f>CO88*'8-Matrices'!$O$7</f>
        <v>0</v>
      </c>
      <c r="CP93" s="281">
        <f>CP88*'8-Matrices'!$P$7</f>
        <v>0</v>
      </c>
      <c r="CQ93" s="281">
        <f>CQ88*'8-Matrices'!$Q$7</f>
        <v>0</v>
      </c>
      <c r="CR93" s="281">
        <f>CR88*'8-Matrices'!$R$7</f>
        <v>0</v>
      </c>
      <c r="CS93" s="282">
        <f>CS88*'8-Matrices'!$S$7</f>
        <v>0</v>
      </c>
      <c r="CT93" s="283"/>
      <c r="CV93" s="280">
        <f>CV88*'8-Matrices'!$J$7</f>
        <v>24750</v>
      </c>
      <c r="CW93" s="281">
        <f>CW88*'8-Matrices'!$K$7</f>
        <v>58080</v>
      </c>
      <c r="CX93" s="281">
        <f>CX88*'8-Matrices'!$L$7</f>
        <v>0</v>
      </c>
      <c r="CY93" s="281">
        <f>CY88*'8-Matrices'!$M$7</f>
        <v>636020</v>
      </c>
      <c r="CZ93" s="281">
        <f>CZ88*'8-Matrices'!$N$7</f>
        <v>0</v>
      </c>
      <c r="DA93" s="281">
        <f>DA88*'8-Matrices'!$O$7</f>
        <v>0</v>
      </c>
      <c r="DB93" s="281">
        <f>DB88*'8-Matrices'!$P$7</f>
        <v>0</v>
      </c>
      <c r="DC93" s="281">
        <f>DC88*'8-Matrices'!$Q$7</f>
        <v>0</v>
      </c>
      <c r="DD93" s="281">
        <f>DD88*'8-Matrices'!$R$7</f>
        <v>0</v>
      </c>
      <c r="DE93" s="282">
        <f>DE88*'8-Matrices'!$S$7</f>
        <v>0</v>
      </c>
      <c r="DF93" s="283"/>
      <c r="DH93" s="280">
        <f>DH88*'8-Matrices'!$J$7</f>
        <v>29700</v>
      </c>
      <c r="DI93" s="281">
        <f>DI88*'8-Matrices'!$K$7</f>
        <v>72600</v>
      </c>
      <c r="DJ93" s="281">
        <f>DJ88*'8-Matrices'!$L$7</f>
        <v>0</v>
      </c>
      <c r="DK93" s="281">
        <f>DK88*'8-Matrices'!$M$7</f>
        <v>679385</v>
      </c>
      <c r="DL93" s="281">
        <f>DL88*'8-Matrices'!$N$7</f>
        <v>0</v>
      </c>
      <c r="DM93" s="281">
        <f>DM88*'8-Matrices'!$O$7</f>
        <v>0</v>
      </c>
      <c r="DN93" s="281">
        <f>DN88*'8-Matrices'!$P$7</f>
        <v>0</v>
      </c>
      <c r="DO93" s="281">
        <f>DO88*'8-Matrices'!$Q$7</f>
        <v>0</v>
      </c>
      <c r="DP93" s="281">
        <f>DP88*'8-Matrices'!$R$7</f>
        <v>0</v>
      </c>
      <c r="DQ93" s="282">
        <f>DQ88*'8-Matrices'!$S$7</f>
        <v>0</v>
      </c>
      <c r="DR93" s="283"/>
      <c r="DT93" s="280">
        <f>DT88*'8-Matrices'!$J$7</f>
        <v>39600</v>
      </c>
      <c r="DU93" s="281">
        <f>DU88*'8-Matrices'!$K$7</f>
        <v>689700</v>
      </c>
      <c r="DV93" s="281">
        <f>DV88*'8-Matrices'!$L$7</f>
        <v>0</v>
      </c>
      <c r="DW93" s="281">
        <f>DW88*'8-Matrices'!$M$7</f>
        <v>809480</v>
      </c>
      <c r="DX93" s="281">
        <f>DX88*'8-Matrices'!$N$7</f>
        <v>0</v>
      </c>
      <c r="DY93" s="281">
        <f>DY88*'8-Matrices'!$O$7</f>
        <v>0</v>
      </c>
      <c r="DZ93" s="281">
        <f>DZ88*'8-Matrices'!$P$7</f>
        <v>0</v>
      </c>
      <c r="EA93" s="281">
        <f>EA88*'8-Matrices'!$Q$7</f>
        <v>0</v>
      </c>
      <c r="EB93" s="281">
        <f>EB88*'8-Matrices'!$R$7</f>
        <v>0</v>
      </c>
      <c r="EC93" s="282">
        <f>EC88*'8-Matrices'!$S$7</f>
        <v>0</v>
      </c>
      <c r="ED93" s="283"/>
    </row>
    <row r="94" spans="1:134" x14ac:dyDescent="0.25">
      <c r="A94" s="1471"/>
      <c r="B94" t="s">
        <v>89</v>
      </c>
      <c r="C94" s="276" t="s">
        <v>139</v>
      </c>
      <c r="D94" s="277">
        <f>D89*'8-Matrices'!$J$8</f>
        <v>0</v>
      </c>
      <c r="E94" s="277">
        <f>E89*'8-Matrices'!$K$8</f>
        <v>0</v>
      </c>
      <c r="F94" s="277">
        <f>F89*'8-Matrices'!$L$8</f>
        <v>0</v>
      </c>
      <c r="G94" s="277">
        <f>G89*'8-Matrices'!$M$8</f>
        <v>83440</v>
      </c>
      <c r="H94" s="277">
        <f>H89*'8-Matrices'!$N$8</f>
        <v>0</v>
      </c>
      <c r="I94" s="277">
        <f>I89*'8-Matrices'!$O$8</f>
        <v>0</v>
      </c>
      <c r="J94" s="277">
        <f>J89*'8-Matrices'!$P$8</f>
        <v>0</v>
      </c>
      <c r="K94" s="277">
        <f>K89*'8-Matrices'!$Q$8</f>
        <v>0</v>
      </c>
      <c r="L94" s="277">
        <f>L89*'8-Matrices'!$R$8</f>
        <v>0</v>
      </c>
      <c r="M94" s="278">
        <f>M89*'8-Matrices'!$S$8</f>
        <v>0</v>
      </c>
      <c r="N94" s="283"/>
      <c r="O94" s="277"/>
      <c r="P94" s="279">
        <f>P89*'8-Matrices'!$J$8</f>
        <v>0</v>
      </c>
      <c r="Q94" s="277">
        <f>Q89*'8-Matrices'!$K$8</f>
        <v>220017</v>
      </c>
      <c r="R94" s="277">
        <f>R89*'8-Matrices'!$L$8</f>
        <v>0</v>
      </c>
      <c r="S94" s="277">
        <f>S89*'8-Matrices'!$M$8</f>
        <v>125160</v>
      </c>
      <c r="T94" s="277">
        <f>T89*'8-Matrices'!$N$8</f>
        <v>0</v>
      </c>
      <c r="U94" s="277">
        <f>U89*'8-Matrices'!$O$8</f>
        <v>0</v>
      </c>
      <c r="V94" s="277">
        <f>V89*'8-Matrices'!$P$8</f>
        <v>0</v>
      </c>
      <c r="W94" s="277">
        <f>W89*'8-Matrices'!$Q$8</f>
        <v>0</v>
      </c>
      <c r="X94" s="277">
        <f>X89*'8-Matrices'!$R$8</f>
        <v>0</v>
      </c>
      <c r="Y94" s="278">
        <f>Y89*'8-Matrices'!$S$8</f>
        <v>0</v>
      </c>
      <c r="Z94" s="283"/>
      <c r="AA94" s="277"/>
      <c r="AB94" s="279">
        <f>AB89*'8-Matrices'!$J$8</f>
        <v>0</v>
      </c>
      <c r="AC94" s="277">
        <f>AC89*'8-Matrices'!$K$8</f>
        <v>62862</v>
      </c>
      <c r="AD94" s="277">
        <f>AD89*'8-Matrices'!$L$8</f>
        <v>0</v>
      </c>
      <c r="AE94" s="277">
        <f>AE89*'8-Matrices'!$M$8</f>
        <v>83440</v>
      </c>
      <c r="AF94" s="277">
        <f>AF89*'8-Matrices'!$N$8</f>
        <v>0</v>
      </c>
      <c r="AG94" s="277">
        <f>AG89*'8-Matrices'!$O$8</f>
        <v>0</v>
      </c>
      <c r="AH94" s="277">
        <f>AH89*'8-Matrices'!$P$8</f>
        <v>0</v>
      </c>
      <c r="AI94" s="277">
        <f>AI89*'8-Matrices'!$Q$8</f>
        <v>0</v>
      </c>
      <c r="AJ94" s="277">
        <f>AJ89*'8-Matrices'!$R$8</f>
        <v>0</v>
      </c>
      <c r="AK94" s="278">
        <f>AK89*'8-Matrices'!$S$8</f>
        <v>0</v>
      </c>
      <c r="AL94" s="283"/>
      <c r="AM94" s="277"/>
      <c r="AN94" s="279">
        <f>AN89*'8-Matrices'!$J$8</f>
        <v>7143</v>
      </c>
      <c r="AO94" s="277">
        <f>AO89*'8-Matrices'!$K$8</f>
        <v>10477</v>
      </c>
      <c r="AP94" s="277">
        <f>AP89*'8-Matrices'!$L$8</f>
        <v>0</v>
      </c>
      <c r="AQ94" s="277">
        <f>AQ89*'8-Matrices'!$M$8</f>
        <v>83440</v>
      </c>
      <c r="AR94" s="277">
        <f>AR89*'8-Matrices'!$N$8</f>
        <v>0</v>
      </c>
      <c r="AS94" s="277">
        <f>AS89*'8-Matrices'!$O$8</f>
        <v>0</v>
      </c>
      <c r="AT94" s="277">
        <f>AT89*'8-Matrices'!$P$8</f>
        <v>0</v>
      </c>
      <c r="AU94" s="277">
        <f>AU89*'8-Matrices'!$Q$8</f>
        <v>0</v>
      </c>
      <c r="AV94" s="277">
        <f>AV89*'8-Matrices'!$R$8</f>
        <v>0</v>
      </c>
      <c r="AW94" s="278">
        <f>AW89*'8-Matrices'!$S$8</f>
        <v>0</v>
      </c>
      <c r="AX94" s="283"/>
      <c r="AY94" s="277"/>
      <c r="AZ94" s="279">
        <f>AZ89*'8-Matrices'!$J$8</f>
        <v>0</v>
      </c>
      <c r="BA94" s="277">
        <f>BA89*'8-Matrices'!$K$8</f>
        <v>20954</v>
      </c>
      <c r="BB94" s="277">
        <f>BB89*'8-Matrices'!$L$8</f>
        <v>0</v>
      </c>
      <c r="BC94" s="277">
        <f>BC89*'8-Matrices'!$M$8</f>
        <v>187740</v>
      </c>
      <c r="BD94" s="277">
        <f>BD89*'8-Matrices'!$N$8</f>
        <v>0</v>
      </c>
      <c r="BE94" s="277">
        <f>BE89*'8-Matrices'!$O$8</f>
        <v>0</v>
      </c>
      <c r="BF94" s="277">
        <f>BF89*'8-Matrices'!$P$8</f>
        <v>0</v>
      </c>
      <c r="BG94" s="277">
        <f>BG89*'8-Matrices'!$Q$8</f>
        <v>0</v>
      </c>
      <c r="BH94" s="277">
        <f>BH89*'8-Matrices'!$R$8</f>
        <v>0</v>
      </c>
      <c r="BI94" s="278">
        <f>BI89*'8-Matrices'!$S$8</f>
        <v>0</v>
      </c>
      <c r="BJ94" s="283"/>
      <c r="BK94" s="277"/>
      <c r="BL94" s="280">
        <f>BL89*'8-Matrices'!$J$8</f>
        <v>0</v>
      </c>
      <c r="BM94" s="281">
        <f>BM89*'8-Matrices'!$K$8</f>
        <v>31431</v>
      </c>
      <c r="BN94" s="281">
        <f>BN89*'8-Matrices'!$L$8</f>
        <v>0</v>
      </c>
      <c r="BO94" s="281">
        <f>BO89*'8-Matrices'!$M$8</f>
        <v>83440</v>
      </c>
      <c r="BP94" s="281">
        <f>BP89*'8-Matrices'!$N$8</f>
        <v>0</v>
      </c>
      <c r="BQ94" s="281">
        <f>BQ89*'8-Matrices'!$O$8</f>
        <v>0</v>
      </c>
      <c r="BR94" s="281">
        <f>BR89*'8-Matrices'!$P$8</f>
        <v>0</v>
      </c>
      <c r="BS94" s="281">
        <f>BS89*'8-Matrices'!$Q$8</f>
        <v>0</v>
      </c>
      <c r="BT94" s="281">
        <f>BT89*'8-Matrices'!$R$8</f>
        <v>0</v>
      </c>
      <c r="BU94" s="282">
        <f>BU89*'8-Matrices'!$S$8</f>
        <v>0</v>
      </c>
      <c r="BV94" s="283"/>
      <c r="BX94" s="280">
        <f>BX89*'8-Matrices'!$J$8</f>
        <v>0</v>
      </c>
      <c r="BY94" s="281">
        <f>BY89*'8-Matrices'!$K$8</f>
        <v>0</v>
      </c>
      <c r="BZ94" s="281">
        <f>BZ89*'8-Matrices'!$L$8</f>
        <v>0</v>
      </c>
      <c r="CA94" s="281">
        <f>CA89*'8-Matrices'!$M$8</f>
        <v>104300</v>
      </c>
      <c r="CB94" s="281">
        <f>CB89*'8-Matrices'!$N$8</f>
        <v>0</v>
      </c>
      <c r="CC94" s="281">
        <f>CC89*'8-Matrices'!$O$8</f>
        <v>0</v>
      </c>
      <c r="CD94" s="281">
        <f>CD89*'8-Matrices'!$P$8</f>
        <v>0</v>
      </c>
      <c r="CE94" s="281">
        <f>CE89*'8-Matrices'!$Q$8</f>
        <v>0</v>
      </c>
      <c r="CF94" s="281">
        <f>CF89*'8-Matrices'!$R$8</f>
        <v>0</v>
      </c>
      <c r="CG94" s="282">
        <f>CG89*'8-Matrices'!$S$8</f>
        <v>0</v>
      </c>
      <c r="CH94" s="283"/>
      <c r="CJ94" s="280">
        <f>CJ89*'8-Matrices'!$J$8</f>
        <v>0</v>
      </c>
      <c r="CK94" s="281">
        <f>CK89*'8-Matrices'!$K$8</f>
        <v>20954</v>
      </c>
      <c r="CL94" s="281">
        <f>CL89*'8-Matrices'!$L$8</f>
        <v>0</v>
      </c>
      <c r="CM94" s="281">
        <f>CM89*'8-Matrices'!$M$8</f>
        <v>166880</v>
      </c>
      <c r="CN94" s="281">
        <f>CN89*'8-Matrices'!$N$8</f>
        <v>0</v>
      </c>
      <c r="CO94" s="281">
        <f>CO89*'8-Matrices'!$O$8</f>
        <v>0</v>
      </c>
      <c r="CP94" s="281">
        <f>CP89*'8-Matrices'!$P$8</f>
        <v>0</v>
      </c>
      <c r="CQ94" s="281">
        <f>CQ89*'8-Matrices'!$Q$8</f>
        <v>0</v>
      </c>
      <c r="CR94" s="281">
        <f>CR89*'8-Matrices'!$R$8</f>
        <v>0</v>
      </c>
      <c r="CS94" s="282">
        <f>CS89*'8-Matrices'!$S$8</f>
        <v>0</v>
      </c>
      <c r="CT94" s="283"/>
      <c r="CV94" s="280">
        <f>CV89*'8-Matrices'!$J$8</f>
        <v>0</v>
      </c>
      <c r="CW94" s="281">
        <f>CW89*'8-Matrices'!$K$8</f>
        <v>52385</v>
      </c>
      <c r="CX94" s="281">
        <f>CX89*'8-Matrices'!$L$8</f>
        <v>0</v>
      </c>
      <c r="CY94" s="281">
        <f>CY89*'8-Matrices'!$M$8</f>
        <v>41720</v>
      </c>
      <c r="CZ94" s="281">
        <f>CZ89*'8-Matrices'!$N$8</f>
        <v>0</v>
      </c>
      <c r="DA94" s="281">
        <f>DA89*'8-Matrices'!$O$8</f>
        <v>0</v>
      </c>
      <c r="DB94" s="281">
        <f>DB89*'8-Matrices'!$P$8</f>
        <v>0</v>
      </c>
      <c r="DC94" s="281">
        <f>DC89*'8-Matrices'!$Q$8</f>
        <v>0</v>
      </c>
      <c r="DD94" s="281">
        <f>DD89*'8-Matrices'!$R$8</f>
        <v>0</v>
      </c>
      <c r="DE94" s="282">
        <f>DE89*'8-Matrices'!$S$8</f>
        <v>0</v>
      </c>
      <c r="DF94" s="283"/>
      <c r="DH94" s="280">
        <f>DH89*'8-Matrices'!$J$8</f>
        <v>0</v>
      </c>
      <c r="DI94" s="281">
        <f>DI89*'8-Matrices'!$K$8</f>
        <v>20954</v>
      </c>
      <c r="DJ94" s="281">
        <f>DJ89*'8-Matrices'!$L$8</f>
        <v>125160</v>
      </c>
      <c r="DK94" s="281">
        <f>DK89*'8-Matrices'!$M$8</f>
        <v>83440</v>
      </c>
      <c r="DL94" s="281">
        <f>DL89*'8-Matrices'!$N$8</f>
        <v>0</v>
      </c>
      <c r="DM94" s="281">
        <f>DM89*'8-Matrices'!$O$8</f>
        <v>0</v>
      </c>
      <c r="DN94" s="281">
        <f>DN89*'8-Matrices'!$P$8</f>
        <v>0</v>
      </c>
      <c r="DO94" s="281">
        <f>DO89*'8-Matrices'!$Q$8</f>
        <v>0</v>
      </c>
      <c r="DP94" s="281">
        <f>DP89*'8-Matrices'!$R$8</f>
        <v>0</v>
      </c>
      <c r="DQ94" s="282">
        <f>DQ89*'8-Matrices'!$S$8</f>
        <v>0</v>
      </c>
      <c r="DR94" s="283"/>
      <c r="DT94" s="280">
        <f>DT89*'8-Matrices'!$J$8</f>
        <v>0</v>
      </c>
      <c r="DU94" s="281">
        <f>DU89*'8-Matrices'!$K$8</f>
        <v>94293</v>
      </c>
      <c r="DV94" s="281">
        <f>DV89*'8-Matrices'!$L$8</f>
        <v>0</v>
      </c>
      <c r="DW94" s="281">
        <f>DW89*'8-Matrices'!$M$8</f>
        <v>166880</v>
      </c>
      <c r="DX94" s="281">
        <f>DX89*'8-Matrices'!$N$8</f>
        <v>0</v>
      </c>
      <c r="DY94" s="281">
        <f>DY89*'8-Matrices'!$O$8</f>
        <v>0</v>
      </c>
      <c r="DZ94" s="281">
        <f>DZ89*'8-Matrices'!$P$8</f>
        <v>0</v>
      </c>
      <c r="EA94" s="281">
        <f>EA89*'8-Matrices'!$Q$8</f>
        <v>0</v>
      </c>
      <c r="EB94" s="281">
        <f>EB89*'8-Matrices'!$R$8</f>
        <v>0</v>
      </c>
      <c r="EC94" s="282">
        <f>EC89*'8-Matrices'!$S$8</f>
        <v>0</v>
      </c>
      <c r="ED94" s="283"/>
    </row>
    <row r="95" spans="1:134" ht="15.75" thickBot="1" x14ac:dyDescent="0.3">
      <c r="A95" s="1472"/>
      <c r="B95" s="293" t="s">
        <v>89</v>
      </c>
      <c r="C95" s="294" t="s">
        <v>140</v>
      </c>
      <c r="D95" s="277">
        <f>D90*'8-Matrices'!$J$9</f>
        <v>554857</v>
      </c>
      <c r="E95" s="277">
        <f>E90*'8-Matrices'!$K$9</f>
        <v>0</v>
      </c>
      <c r="F95" s="277">
        <f>F90*'8-Matrices'!$L$9</f>
        <v>0</v>
      </c>
      <c r="G95" s="277">
        <f>G90*'8-Matrices'!$M$9</f>
        <v>0</v>
      </c>
      <c r="H95" s="277">
        <f>H90*'8-Matrices'!$N$9</f>
        <v>0</v>
      </c>
      <c r="I95" s="277">
        <f>I90*'8-Matrices'!$O$9</f>
        <v>0</v>
      </c>
      <c r="J95" s="277">
        <f>J90*'8-Matrices'!$P$9</f>
        <v>0</v>
      </c>
      <c r="K95" s="277">
        <f>K90*'8-Matrices'!$Q$9</f>
        <v>0</v>
      </c>
      <c r="L95" s="277">
        <f>L90*'8-Matrices'!$R$9</f>
        <v>0</v>
      </c>
      <c r="M95" s="278">
        <f>M90*'8-Matrices'!$S$9</f>
        <v>0</v>
      </c>
      <c r="N95" s="283" t="s">
        <v>298</v>
      </c>
      <c r="O95" s="277"/>
      <c r="P95" s="279">
        <f>P90*'8-Matrices'!$J$9</f>
        <v>366415</v>
      </c>
      <c r="Q95" s="277">
        <f>Q90*'8-Matrices'!$K$9</f>
        <v>0</v>
      </c>
      <c r="R95" s="277">
        <f>R90*'8-Matrices'!$L$9</f>
        <v>0</v>
      </c>
      <c r="S95" s="277">
        <f>S90*'8-Matrices'!$M$9</f>
        <v>0</v>
      </c>
      <c r="T95" s="277">
        <f>T90*'8-Matrices'!$N$9</f>
        <v>0</v>
      </c>
      <c r="U95" s="277">
        <f>U90*'8-Matrices'!$O$9</f>
        <v>0</v>
      </c>
      <c r="V95" s="277">
        <f>V90*'8-Matrices'!$P$9</f>
        <v>0</v>
      </c>
      <c r="W95" s="277">
        <f>W90*'8-Matrices'!$Q$9</f>
        <v>0</v>
      </c>
      <c r="X95" s="277">
        <f>X90*'8-Matrices'!$R$9</f>
        <v>0</v>
      </c>
      <c r="Y95" s="278">
        <f>Y90*'8-Matrices'!$S$9</f>
        <v>0</v>
      </c>
      <c r="Z95" s="283" t="s">
        <v>298</v>
      </c>
      <c r="AA95" s="277"/>
      <c r="AB95" s="279">
        <f>AB90*'8-Matrices'!$J$9</f>
        <v>314070</v>
      </c>
      <c r="AC95" s="277">
        <f>AC90*'8-Matrices'!$K$9</f>
        <v>0</v>
      </c>
      <c r="AD95" s="277">
        <f>AD90*'8-Matrices'!$L$9</f>
        <v>0</v>
      </c>
      <c r="AE95" s="277">
        <f>AE90*'8-Matrices'!$M$9</f>
        <v>0</v>
      </c>
      <c r="AF95" s="277">
        <f>AF90*'8-Matrices'!$N$9</f>
        <v>0</v>
      </c>
      <c r="AG95" s="277">
        <f>AG90*'8-Matrices'!$O$9</f>
        <v>0</v>
      </c>
      <c r="AH95" s="277">
        <f>AH90*'8-Matrices'!$P$9</f>
        <v>0</v>
      </c>
      <c r="AI95" s="277">
        <f>AI90*'8-Matrices'!$Q$9</f>
        <v>0</v>
      </c>
      <c r="AJ95" s="277">
        <f>AJ90*'8-Matrices'!$R$9</f>
        <v>0</v>
      </c>
      <c r="AK95" s="278">
        <f>AK90*'8-Matrices'!$S$9</f>
        <v>0</v>
      </c>
      <c r="AL95" s="283" t="s">
        <v>298</v>
      </c>
      <c r="AM95" s="277"/>
      <c r="AN95" s="279">
        <f>AN90*'8-Matrices'!$J$9</f>
        <v>209380</v>
      </c>
      <c r="AO95" s="277">
        <f>AO90*'8-Matrices'!$K$9</f>
        <v>0</v>
      </c>
      <c r="AP95" s="277">
        <f>AP90*'8-Matrices'!$L$9</f>
        <v>0</v>
      </c>
      <c r="AQ95" s="277">
        <f>AQ90*'8-Matrices'!$M$9</f>
        <v>30570</v>
      </c>
      <c r="AR95" s="277">
        <f>AR90*'8-Matrices'!$N$9</f>
        <v>0</v>
      </c>
      <c r="AS95" s="277">
        <f>AS90*'8-Matrices'!$O$9</f>
        <v>0</v>
      </c>
      <c r="AT95" s="277">
        <f>AT90*'8-Matrices'!$P$9</f>
        <v>0</v>
      </c>
      <c r="AU95" s="277">
        <f>AU90*'8-Matrices'!$Q$9</f>
        <v>0</v>
      </c>
      <c r="AV95" s="277">
        <f>AV90*'8-Matrices'!$R$9</f>
        <v>0</v>
      </c>
      <c r="AW95" s="278">
        <f>AW90*'8-Matrices'!$S$9</f>
        <v>0</v>
      </c>
      <c r="AX95" s="283" t="s">
        <v>298</v>
      </c>
      <c r="AY95" s="277"/>
      <c r="AZ95" s="279">
        <f>AZ90*'8-Matrices'!$J$9</f>
        <v>146566</v>
      </c>
      <c r="BA95" s="277">
        <f>BA90*'8-Matrices'!$K$9</f>
        <v>0</v>
      </c>
      <c r="BB95" s="277">
        <f>BB90*'8-Matrices'!$L$9</f>
        <v>0</v>
      </c>
      <c r="BC95" s="277">
        <f>BC90*'8-Matrices'!$M$9</f>
        <v>61140</v>
      </c>
      <c r="BD95" s="277">
        <f>BD90*'8-Matrices'!$N$9</f>
        <v>0</v>
      </c>
      <c r="BE95" s="277">
        <f>BE90*'8-Matrices'!$O$9</f>
        <v>0</v>
      </c>
      <c r="BF95" s="277">
        <f>BF90*'8-Matrices'!$P$9</f>
        <v>0</v>
      </c>
      <c r="BG95" s="277">
        <f>BG90*'8-Matrices'!$Q$9</f>
        <v>0</v>
      </c>
      <c r="BH95" s="277">
        <f>BH90*'8-Matrices'!$R$9</f>
        <v>0</v>
      </c>
      <c r="BI95" s="278">
        <f>BI90*'8-Matrices'!$S$9</f>
        <v>0</v>
      </c>
      <c r="BJ95" s="283" t="s">
        <v>298</v>
      </c>
      <c r="BK95" s="277"/>
      <c r="BL95" s="280">
        <f>BL90*'8-Matrices'!$J$9</f>
        <v>146566</v>
      </c>
      <c r="BM95" s="281">
        <f>BM90*'8-Matrices'!$K$9</f>
        <v>0</v>
      </c>
      <c r="BN95" s="281">
        <f>BN90*'8-Matrices'!$L$9</f>
        <v>0</v>
      </c>
      <c r="BO95" s="281">
        <f>BO90*'8-Matrices'!$M$9</f>
        <v>0</v>
      </c>
      <c r="BP95" s="281">
        <f>BP90*'8-Matrices'!$N$9</f>
        <v>0</v>
      </c>
      <c r="BQ95" s="281">
        <f>BQ90*'8-Matrices'!$O$9</f>
        <v>0</v>
      </c>
      <c r="BR95" s="281">
        <f>BR90*'8-Matrices'!$P$9</f>
        <v>0</v>
      </c>
      <c r="BS95" s="281">
        <f>BS90*'8-Matrices'!$Q$9</f>
        <v>0</v>
      </c>
      <c r="BT95" s="281">
        <f>BT90*'8-Matrices'!$R$9</f>
        <v>0</v>
      </c>
      <c r="BU95" s="282">
        <f>BU90*'8-Matrices'!$S$9</f>
        <v>0</v>
      </c>
      <c r="BV95" s="283" t="s">
        <v>298</v>
      </c>
      <c r="BX95" s="280">
        <f>BX90*'8-Matrices'!$J$9</f>
        <v>94221</v>
      </c>
      <c r="BY95" s="281">
        <f>BY90*'8-Matrices'!$K$9</f>
        <v>0</v>
      </c>
      <c r="BZ95" s="281">
        <f>BZ90*'8-Matrices'!$L$9</f>
        <v>0</v>
      </c>
      <c r="CA95" s="281">
        <f>CA90*'8-Matrices'!$M$9</f>
        <v>0</v>
      </c>
      <c r="CB95" s="281">
        <f>CB90*'8-Matrices'!$N$9</f>
        <v>0</v>
      </c>
      <c r="CC95" s="281">
        <f>CC90*'8-Matrices'!$O$9</f>
        <v>0</v>
      </c>
      <c r="CD95" s="281">
        <f>CD90*'8-Matrices'!$P$9</f>
        <v>0</v>
      </c>
      <c r="CE95" s="281">
        <f>CE90*'8-Matrices'!$Q$9</f>
        <v>0</v>
      </c>
      <c r="CF95" s="281">
        <f>CF90*'8-Matrices'!$R$9</f>
        <v>0</v>
      </c>
      <c r="CG95" s="282">
        <f>CG90*'8-Matrices'!$S$9</f>
        <v>0</v>
      </c>
      <c r="CH95" s="283" t="s">
        <v>298</v>
      </c>
      <c r="CJ95" s="280">
        <f>CJ90*'8-Matrices'!$J$9</f>
        <v>125628</v>
      </c>
      <c r="CK95" s="281">
        <f>CK90*'8-Matrices'!$K$9</f>
        <v>0</v>
      </c>
      <c r="CL95" s="281">
        <f>CL90*'8-Matrices'!$L$9</f>
        <v>0</v>
      </c>
      <c r="CM95" s="281">
        <f>CM90*'8-Matrices'!$M$9</f>
        <v>0</v>
      </c>
      <c r="CN95" s="281">
        <f>CN90*'8-Matrices'!$N$9</f>
        <v>0</v>
      </c>
      <c r="CO95" s="281">
        <f>CO90*'8-Matrices'!$O$9</f>
        <v>0</v>
      </c>
      <c r="CP95" s="281">
        <f>CP90*'8-Matrices'!$P$9</f>
        <v>0</v>
      </c>
      <c r="CQ95" s="281">
        <f>CQ90*'8-Matrices'!$Q$9</f>
        <v>0</v>
      </c>
      <c r="CR95" s="281">
        <f>CR90*'8-Matrices'!$R$9</f>
        <v>0</v>
      </c>
      <c r="CS95" s="282">
        <f>CS90*'8-Matrices'!$S$9</f>
        <v>0</v>
      </c>
      <c r="CT95" s="283" t="s">
        <v>298</v>
      </c>
      <c r="CV95" s="280">
        <f>CV90*'8-Matrices'!$J$9</f>
        <v>146566</v>
      </c>
      <c r="CW95" s="281">
        <f>CW90*'8-Matrices'!$K$9</f>
        <v>0</v>
      </c>
      <c r="CX95" s="281">
        <f>CX90*'8-Matrices'!$L$9</f>
        <v>0</v>
      </c>
      <c r="CY95" s="281">
        <f>CY90*'8-Matrices'!$M$9</f>
        <v>30570</v>
      </c>
      <c r="CZ95" s="281">
        <f>CZ90*'8-Matrices'!$N$9</f>
        <v>0</v>
      </c>
      <c r="DA95" s="281">
        <f>DA90*'8-Matrices'!$O$9</f>
        <v>0</v>
      </c>
      <c r="DB95" s="281">
        <f>DB90*'8-Matrices'!$P$9</f>
        <v>0</v>
      </c>
      <c r="DC95" s="281">
        <f>DC90*'8-Matrices'!$Q$9</f>
        <v>0</v>
      </c>
      <c r="DD95" s="281">
        <f>DD90*'8-Matrices'!$R$9</f>
        <v>0</v>
      </c>
      <c r="DE95" s="282">
        <f>DE90*'8-Matrices'!$S$9</f>
        <v>0</v>
      </c>
      <c r="DF95" s="283" t="s">
        <v>298</v>
      </c>
      <c r="DH95" s="280">
        <f>DH90*'8-Matrices'!$J$9</f>
        <v>230318</v>
      </c>
      <c r="DI95" s="281">
        <f>DI90*'8-Matrices'!$K$9</f>
        <v>0</v>
      </c>
      <c r="DJ95" s="281">
        <f>DJ90*'8-Matrices'!$L$9</f>
        <v>0</v>
      </c>
      <c r="DK95" s="281">
        <f>DK90*'8-Matrices'!$M$9</f>
        <v>30570</v>
      </c>
      <c r="DL95" s="281">
        <f>DL90*'8-Matrices'!$N$9</f>
        <v>0</v>
      </c>
      <c r="DM95" s="281">
        <f>DM90*'8-Matrices'!$O$9</f>
        <v>0</v>
      </c>
      <c r="DN95" s="281">
        <f>DN90*'8-Matrices'!$P$9</f>
        <v>0</v>
      </c>
      <c r="DO95" s="281">
        <f>DO90*'8-Matrices'!$Q$9</f>
        <v>0</v>
      </c>
      <c r="DP95" s="281">
        <f>DP90*'8-Matrices'!$R$9</f>
        <v>0</v>
      </c>
      <c r="DQ95" s="282">
        <f>DQ90*'8-Matrices'!$S$9</f>
        <v>0</v>
      </c>
      <c r="DR95" s="283" t="s">
        <v>298</v>
      </c>
      <c r="DT95" s="280">
        <f>DT90*'8-Matrices'!$J$9</f>
        <v>617671</v>
      </c>
      <c r="DU95" s="281">
        <f>DU90*'8-Matrices'!$K$9</f>
        <v>0</v>
      </c>
      <c r="DV95" s="281">
        <f>DV90*'8-Matrices'!$L$9</f>
        <v>0</v>
      </c>
      <c r="DW95" s="281">
        <f>DW90*'8-Matrices'!$M$9</f>
        <v>30570</v>
      </c>
      <c r="DX95" s="281">
        <f>DX90*'8-Matrices'!$N$9</f>
        <v>0</v>
      </c>
      <c r="DY95" s="281">
        <f>DY90*'8-Matrices'!$O$9</f>
        <v>0</v>
      </c>
      <c r="DZ95" s="281">
        <f>DZ90*'8-Matrices'!$P$9</f>
        <v>0</v>
      </c>
      <c r="EA95" s="281">
        <f>EA90*'8-Matrices'!$Q$9</f>
        <v>0</v>
      </c>
      <c r="EB95" s="281">
        <f>EB90*'8-Matrices'!$R$9</f>
        <v>0</v>
      </c>
      <c r="EC95" s="282">
        <f>EC90*'8-Matrices'!$S$9</f>
        <v>0</v>
      </c>
      <c r="ED95" s="283" t="s">
        <v>298</v>
      </c>
    </row>
    <row r="96" spans="1:134" ht="30.75" thickBot="1" x14ac:dyDescent="0.3">
      <c r="A96" s="315" t="s">
        <v>212</v>
      </c>
      <c r="B96" s="293" t="s">
        <v>89</v>
      </c>
      <c r="C96" s="316"/>
      <c r="D96" s="300">
        <f t="shared" ref="D96:M96" si="187">SUM(D93:D95)</f>
        <v>574657</v>
      </c>
      <c r="E96" s="297">
        <f t="shared" si="187"/>
        <v>0</v>
      </c>
      <c r="F96" s="297">
        <f t="shared" si="187"/>
        <v>0</v>
      </c>
      <c r="G96" s="297">
        <f t="shared" si="187"/>
        <v>806190</v>
      </c>
      <c r="H96" s="297">
        <f t="shared" si="187"/>
        <v>0</v>
      </c>
      <c r="I96" s="297">
        <f t="shared" si="187"/>
        <v>0</v>
      </c>
      <c r="J96" s="297">
        <f t="shared" si="187"/>
        <v>0</v>
      </c>
      <c r="K96" s="297">
        <f t="shared" si="187"/>
        <v>0</v>
      </c>
      <c r="L96" s="297">
        <f t="shared" si="187"/>
        <v>0</v>
      </c>
      <c r="M96" s="298">
        <f t="shared" si="187"/>
        <v>0</v>
      </c>
      <c r="N96" s="304">
        <f>SUM(D96:M96)</f>
        <v>1380847</v>
      </c>
      <c r="O96" s="299"/>
      <c r="P96" s="300">
        <f t="shared" ref="P96:Y96" si="188">SUM(P93:P95)</f>
        <v>366415</v>
      </c>
      <c r="Q96" s="297">
        <f t="shared" si="188"/>
        <v>234537</v>
      </c>
      <c r="R96" s="297">
        <f t="shared" si="188"/>
        <v>0</v>
      </c>
      <c r="S96" s="297">
        <f t="shared" si="188"/>
        <v>558810</v>
      </c>
      <c r="T96" s="297">
        <f t="shared" si="188"/>
        <v>0</v>
      </c>
      <c r="U96" s="297">
        <f t="shared" si="188"/>
        <v>0</v>
      </c>
      <c r="V96" s="297">
        <f t="shared" si="188"/>
        <v>0</v>
      </c>
      <c r="W96" s="297">
        <f t="shared" si="188"/>
        <v>0</v>
      </c>
      <c r="X96" s="297">
        <f t="shared" si="188"/>
        <v>0</v>
      </c>
      <c r="Y96" s="298">
        <f t="shared" si="188"/>
        <v>0</v>
      </c>
      <c r="Z96" s="304">
        <f>SUM(P96:Y96)</f>
        <v>1159762</v>
      </c>
      <c r="AA96" s="299"/>
      <c r="AB96" s="300">
        <f t="shared" ref="AB96:AK96" si="189">SUM(AB93:AB95)</f>
        <v>319020</v>
      </c>
      <c r="AC96" s="297">
        <f t="shared" si="189"/>
        <v>106422</v>
      </c>
      <c r="AD96" s="297">
        <f t="shared" si="189"/>
        <v>0</v>
      </c>
      <c r="AE96" s="297">
        <f t="shared" si="189"/>
        <v>647185</v>
      </c>
      <c r="AF96" s="297">
        <f t="shared" si="189"/>
        <v>0</v>
      </c>
      <c r="AG96" s="297">
        <f t="shared" si="189"/>
        <v>0</v>
      </c>
      <c r="AH96" s="297">
        <f t="shared" si="189"/>
        <v>0</v>
      </c>
      <c r="AI96" s="297">
        <f t="shared" si="189"/>
        <v>0</v>
      </c>
      <c r="AJ96" s="297">
        <f t="shared" si="189"/>
        <v>0</v>
      </c>
      <c r="AK96" s="298">
        <f t="shared" si="189"/>
        <v>0</v>
      </c>
      <c r="AL96" s="304">
        <f>SUM(AB96:AK96)</f>
        <v>1072627</v>
      </c>
      <c r="AM96" s="299"/>
      <c r="AN96" s="300">
        <f t="shared" ref="AN96:AW96" si="190">SUM(AN93:AN95)</f>
        <v>231373</v>
      </c>
      <c r="AO96" s="297">
        <f t="shared" si="190"/>
        <v>46777</v>
      </c>
      <c r="AP96" s="297">
        <f t="shared" si="190"/>
        <v>0</v>
      </c>
      <c r="AQ96" s="297">
        <f t="shared" si="190"/>
        <v>663300</v>
      </c>
      <c r="AR96" s="297">
        <f t="shared" si="190"/>
        <v>0</v>
      </c>
      <c r="AS96" s="297">
        <f t="shared" si="190"/>
        <v>0</v>
      </c>
      <c r="AT96" s="297">
        <f t="shared" si="190"/>
        <v>0</v>
      </c>
      <c r="AU96" s="297">
        <f t="shared" si="190"/>
        <v>0</v>
      </c>
      <c r="AV96" s="297">
        <f t="shared" si="190"/>
        <v>0</v>
      </c>
      <c r="AW96" s="298">
        <f t="shared" si="190"/>
        <v>0</v>
      </c>
      <c r="AX96" s="304">
        <f>SUM(AN96:AW96)</f>
        <v>941450</v>
      </c>
      <c r="AY96" s="299"/>
      <c r="AZ96" s="300">
        <f t="shared" ref="AZ96:BI96" si="191">SUM(AZ93:AZ95)</f>
        <v>151516</v>
      </c>
      <c r="BA96" s="297">
        <f t="shared" si="191"/>
        <v>42734</v>
      </c>
      <c r="BB96" s="297">
        <f t="shared" si="191"/>
        <v>0</v>
      </c>
      <c r="BC96" s="297">
        <f t="shared" si="191"/>
        <v>913810</v>
      </c>
      <c r="BD96" s="297">
        <f t="shared" si="191"/>
        <v>0</v>
      </c>
      <c r="BE96" s="297">
        <f t="shared" si="191"/>
        <v>0</v>
      </c>
      <c r="BF96" s="297">
        <f t="shared" si="191"/>
        <v>0</v>
      </c>
      <c r="BG96" s="297">
        <f t="shared" si="191"/>
        <v>0</v>
      </c>
      <c r="BH96" s="297">
        <f t="shared" si="191"/>
        <v>0</v>
      </c>
      <c r="BI96" s="298">
        <f t="shared" si="191"/>
        <v>0</v>
      </c>
      <c r="BJ96" s="304">
        <f>SUM(AZ96:BI96)</f>
        <v>1108060</v>
      </c>
      <c r="BK96" s="299"/>
      <c r="BL96" s="301">
        <f t="shared" ref="BL96:BU96" si="192">SUM(BL93:BL95)</f>
        <v>151516</v>
      </c>
      <c r="BM96" s="302">
        <f t="shared" si="192"/>
        <v>53211</v>
      </c>
      <c r="BN96" s="302">
        <f t="shared" si="192"/>
        <v>0</v>
      </c>
      <c r="BO96" s="302">
        <f t="shared" si="192"/>
        <v>488180</v>
      </c>
      <c r="BP96" s="302">
        <f t="shared" si="192"/>
        <v>0</v>
      </c>
      <c r="BQ96" s="302">
        <f t="shared" si="192"/>
        <v>0</v>
      </c>
      <c r="BR96" s="302">
        <f t="shared" si="192"/>
        <v>0</v>
      </c>
      <c r="BS96" s="302">
        <f t="shared" si="192"/>
        <v>0</v>
      </c>
      <c r="BT96" s="302">
        <f t="shared" si="192"/>
        <v>0</v>
      </c>
      <c r="BU96" s="303">
        <f t="shared" si="192"/>
        <v>0</v>
      </c>
      <c r="BV96" s="304">
        <f>SUM(BL96:BU96)</f>
        <v>692907</v>
      </c>
      <c r="BX96" s="301">
        <f t="shared" ref="BX96:CG96" si="193">SUM(BX93:BX95)</f>
        <v>114021</v>
      </c>
      <c r="BY96" s="302">
        <f t="shared" si="193"/>
        <v>101640</v>
      </c>
      <c r="BZ96" s="302">
        <f t="shared" si="193"/>
        <v>0</v>
      </c>
      <c r="CA96" s="302">
        <f t="shared" si="193"/>
        <v>624680</v>
      </c>
      <c r="CB96" s="302">
        <f t="shared" si="193"/>
        <v>0</v>
      </c>
      <c r="CC96" s="302">
        <f t="shared" si="193"/>
        <v>0</v>
      </c>
      <c r="CD96" s="302">
        <f t="shared" si="193"/>
        <v>0</v>
      </c>
      <c r="CE96" s="302">
        <f t="shared" si="193"/>
        <v>0</v>
      </c>
      <c r="CF96" s="302">
        <f t="shared" si="193"/>
        <v>0</v>
      </c>
      <c r="CG96" s="303">
        <f t="shared" si="193"/>
        <v>0</v>
      </c>
      <c r="CH96" s="304">
        <f>SUM(BX96:CG96)</f>
        <v>840341</v>
      </c>
      <c r="CJ96" s="301">
        <f t="shared" ref="CJ96:CS96" si="194">SUM(CJ93:CJ95)</f>
        <v>160278</v>
      </c>
      <c r="CK96" s="302">
        <f t="shared" si="194"/>
        <v>93554</v>
      </c>
      <c r="CL96" s="302">
        <f t="shared" si="194"/>
        <v>0</v>
      </c>
      <c r="CM96" s="302">
        <f t="shared" si="194"/>
        <v>773990</v>
      </c>
      <c r="CN96" s="302">
        <f t="shared" si="194"/>
        <v>0</v>
      </c>
      <c r="CO96" s="302">
        <f t="shared" si="194"/>
        <v>0</v>
      </c>
      <c r="CP96" s="302">
        <f t="shared" si="194"/>
        <v>0</v>
      </c>
      <c r="CQ96" s="302">
        <f t="shared" si="194"/>
        <v>0</v>
      </c>
      <c r="CR96" s="302">
        <f t="shared" si="194"/>
        <v>0</v>
      </c>
      <c r="CS96" s="303">
        <f t="shared" si="194"/>
        <v>0</v>
      </c>
      <c r="CT96" s="304">
        <f>SUM(CJ96:CS96)</f>
        <v>1027822</v>
      </c>
      <c r="CV96" s="301">
        <f t="shared" ref="CV96:DE96" si="195">SUM(CV93:CV95)</f>
        <v>171316</v>
      </c>
      <c r="CW96" s="302">
        <f t="shared" si="195"/>
        <v>110465</v>
      </c>
      <c r="CX96" s="302">
        <f t="shared" si="195"/>
        <v>0</v>
      </c>
      <c r="CY96" s="302">
        <f t="shared" si="195"/>
        <v>708310</v>
      </c>
      <c r="CZ96" s="302">
        <f t="shared" si="195"/>
        <v>0</v>
      </c>
      <c r="DA96" s="302">
        <f t="shared" si="195"/>
        <v>0</v>
      </c>
      <c r="DB96" s="302">
        <f t="shared" si="195"/>
        <v>0</v>
      </c>
      <c r="DC96" s="302">
        <f t="shared" si="195"/>
        <v>0</v>
      </c>
      <c r="DD96" s="302">
        <f t="shared" si="195"/>
        <v>0</v>
      </c>
      <c r="DE96" s="303">
        <f t="shared" si="195"/>
        <v>0</v>
      </c>
      <c r="DF96" s="304">
        <f>SUM(CV96:DE96)</f>
        <v>990091</v>
      </c>
      <c r="DH96" s="301">
        <f t="shared" ref="DH96:DQ96" si="196">SUM(DH93:DH95)</f>
        <v>260018</v>
      </c>
      <c r="DI96" s="302">
        <f t="shared" si="196"/>
        <v>93554</v>
      </c>
      <c r="DJ96" s="302">
        <f t="shared" si="196"/>
        <v>125160</v>
      </c>
      <c r="DK96" s="302">
        <f t="shared" si="196"/>
        <v>793395</v>
      </c>
      <c r="DL96" s="302">
        <f t="shared" si="196"/>
        <v>0</v>
      </c>
      <c r="DM96" s="302">
        <f t="shared" si="196"/>
        <v>0</v>
      </c>
      <c r="DN96" s="302">
        <f t="shared" si="196"/>
        <v>0</v>
      </c>
      <c r="DO96" s="302">
        <f t="shared" si="196"/>
        <v>0</v>
      </c>
      <c r="DP96" s="302">
        <f t="shared" si="196"/>
        <v>0</v>
      </c>
      <c r="DQ96" s="303">
        <f t="shared" si="196"/>
        <v>0</v>
      </c>
      <c r="DR96" s="304">
        <f>SUM(DH96:DQ96)</f>
        <v>1272127</v>
      </c>
      <c r="DT96" s="301">
        <f t="shared" ref="DT96:EC96" si="197">SUM(DT93:DT95)</f>
        <v>657271</v>
      </c>
      <c r="DU96" s="302">
        <f t="shared" si="197"/>
        <v>783993</v>
      </c>
      <c r="DV96" s="302">
        <f t="shared" si="197"/>
        <v>0</v>
      </c>
      <c r="DW96" s="302">
        <f t="shared" si="197"/>
        <v>1006930</v>
      </c>
      <c r="DX96" s="302">
        <f t="shared" si="197"/>
        <v>0</v>
      </c>
      <c r="DY96" s="302">
        <f t="shared" si="197"/>
        <v>0</v>
      </c>
      <c r="DZ96" s="302">
        <f t="shared" si="197"/>
        <v>0</v>
      </c>
      <c r="EA96" s="302">
        <f t="shared" si="197"/>
        <v>0</v>
      </c>
      <c r="EB96" s="302">
        <f t="shared" si="197"/>
        <v>0</v>
      </c>
      <c r="EC96" s="303">
        <f t="shared" si="197"/>
        <v>0</v>
      </c>
      <c r="ED96" s="304">
        <f>SUM(DT96:EC96)</f>
        <v>2448194</v>
      </c>
    </row>
    <row r="97" spans="1:134" ht="60.75" customHeight="1" thickBot="1" x14ac:dyDescent="0.3">
      <c r="A97" s="305"/>
      <c r="B97" s="306"/>
      <c r="C97" s="307"/>
      <c r="D97" s="308"/>
      <c r="E97" s="309"/>
      <c r="F97" s="309"/>
      <c r="G97" s="309"/>
      <c r="H97" s="309"/>
      <c r="I97" s="309"/>
      <c r="J97" s="309"/>
      <c r="K97" s="309"/>
      <c r="L97" s="309"/>
      <c r="M97" s="310"/>
      <c r="N97" s="314"/>
      <c r="O97" s="309"/>
      <c r="P97" s="308"/>
      <c r="Q97" s="309"/>
      <c r="R97" s="309"/>
      <c r="S97" s="309"/>
      <c r="T97" s="309"/>
      <c r="U97" s="309"/>
      <c r="V97" s="309"/>
      <c r="W97" s="309"/>
      <c r="X97" s="309"/>
      <c r="Y97" s="310"/>
      <c r="Z97" s="314"/>
      <c r="AA97" s="309"/>
      <c r="AB97" s="308"/>
      <c r="AC97" s="309"/>
      <c r="AD97" s="309"/>
      <c r="AE97" s="309"/>
      <c r="AF97" s="309"/>
      <c r="AG97" s="309"/>
      <c r="AH97" s="309"/>
      <c r="AI97" s="309"/>
      <c r="AJ97" s="309"/>
      <c r="AK97" s="310"/>
      <c r="AL97" s="314"/>
      <c r="AM97" s="309"/>
      <c r="AN97" s="308"/>
      <c r="AO97" s="309"/>
      <c r="AP97" s="309"/>
      <c r="AQ97" s="309"/>
      <c r="AR97" s="309"/>
      <c r="AS97" s="309"/>
      <c r="AT97" s="309"/>
      <c r="AU97" s="309"/>
      <c r="AV97" s="309"/>
      <c r="AW97" s="310"/>
      <c r="AX97" s="314"/>
      <c r="AY97" s="309"/>
      <c r="AZ97" s="308"/>
      <c r="BA97" s="309"/>
      <c r="BB97" s="309"/>
      <c r="BC97" s="309"/>
      <c r="BD97" s="309"/>
      <c r="BE97" s="309"/>
      <c r="BF97" s="309"/>
      <c r="BG97" s="309"/>
      <c r="BH97" s="309"/>
      <c r="BI97" s="310"/>
      <c r="BJ97" s="314"/>
      <c r="BK97" s="309"/>
      <c r="BL97" s="311"/>
      <c r="BM97" s="312"/>
      <c r="BN97" s="312"/>
      <c r="BO97" s="312"/>
      <c r="BP97" s="312"/>
      <c r="BQ97" s="312"/>
      <c r="BR97" s="312"/>
      <c r="BS97" s="312"/>
      <c r="BT97" s="312"/>
      <c r="BU97" s="313"/>
      <c r="BV97" s="314"/>
      <c r="BX97" s="311"/>
      <c r="BY97" s="312"/>
      <c r="BZ97" s="312"/>
      <c r="CA97" s="312"/>
      <c r="CB97" s="312"/>
      <c r="CC97" s="312"/>
      <c r="CD97" s="312"/>
      <c r="CE97" s="312"/>
      <c r="CF97" s="312"/>
      <c r="CG97" s="313"/>
      <c r="CH97" s="314"/>
      <c r="CJ97" s="311"/>
      <c r="CK97" s="312"/>
      <c r="CL97" s="312"/>
      <c r="CM97" s="312"/>
      <c r="CN97" s="312"/>
      <c r="CO97" s="312"/>
      <c r="CP97" s="312"/>
      <c r="CQ97" s="312"/>
      <c r="CR97" s="312"/>
      <c r="CS97" s="313"/>
      <c r="CT97" s="314"/>
      <c r="CV97" s="311"/>
      <c r="CW97" s="312"/>
      <c r="CX97" s="312"/>
      <c r="CY97" s="312"/>
      <c r="CZ97" s="312"/>
      <c r="DA97" s="312"/>
      <c r="DB97" s="312"/>
      <c r="DC97" s="312"/>
      <c r="DD97" s="312"/>
      <c r="DE97" s="313"/>
      <c r="DF97" s="314"/>
      <c r="DH97" s="311"/>
      <c r="DI97" s="312"/>
      <c r="DJ97" s="312"/>
      <c r="DK97" s="312"/>
      <c r="DL97" s="312"/>
      <c r="DM97" s="312"/>
      <c r="DN97" s="312"/>
      <c r="DO97" s="312"/>
      <c r="DP97" s="312"/>
      <c r="DQ97" s="313"/>
      <c r="DR97" s="314"/>
      <c r="DT97" s="311"/>
      <c r="DU97" s="312"/>
      <c r="DV97" s="312"/>
      <c r="DW97" s="312"/>
      <c r="DX97" s="312"/>
      <c r="DY97" s="312"/>
      <c r="DZ97" s="312"/>
      <c r="EA97" s="312"/>
      <c r="EB97" s="312"/>
      <c r="EC97" s="313"/>
      <c r="ED97" s="314"/>
    </row>
    <row r="98" spans="1:134" ht="15" customHeight="1" x14ac:dyDescent="0.25">
      <c r="A98" s="1470" t="s">
        <v>210</v>
      </c>
      <c r="B98" s="285" t="s">
        <v>90</v>
      </c>
      <c r="C98" s="268" t="s">
        <v>138</v>
      </c>
      <c r="D98" s="271">
        <f>'7b-TtlAwrds_RawData'!D34</f>
        <v>0</v>
      </c>
      <c r="E98" s="269">
        <f>'7b-TtlAwrds_RawData'!E34</f>
        <v>3</v>
      </c>
      <c r="F98" s="269">
        <f>'7b-TtlAwrds_RawData'!F34</f>
        <v>0</v>
      </c>
      <c r="G98" s="269">
        <f>'7b-TtlAwrds_RawData'!G34</f>
        <v>146</v>
      </c>
      <c r="H98" s="269">
        <f>'7b-TtlAwrds_RawData'!H34</f>
        <v>0</v>
      </c>
      <c r="I98" s="269">
        <f>'7b-TtlAwrds_RawData'!I34</f>
        <v>0</v>
      </c>
      <c r="J98" s="269">
        <f>'7b-TtlAwrds_RawData'!J34</f>
        <v>0</v>
      </c>
      <c r="K98" s="269">
        <f>'7b-TtlAwrds_RawData'!K34</f>
        <v>0</v>
      </c>
      <c r="L98" s="269">
        <f>'7b-TtlAwrds_RawData'!L34</f>
        <v>0</v>
      </c>
      <c r="M98" s="270">
        <f>'7b-TtlAwrds_RawData'!M34</f>
        <v>0</v>
      </c>
      <c r="N98" s="275"/>
      <c r="O98" s="269"/>
      <c r="P98" s="271">
        <f>'7b-TtlAwrds_RawData'!P34</f>
        <v>0</v>
      </c>
      <c r="Q98" s="269">
        <f>'7b-TtlAwrds_RawData'!Q34</f>
        <v>3</v>
      </c>
      <c r="R98" s="269">
        <f>'7b-TtlAwrds_RawData'!R34</f>
        <v>0</v>
      </c>
      <c r="S98" s="269">
        <f>'7b-TtlAwrds_RawData'!S34</f>
        <v>129</v>
      </c>
      <c r="T98" s="269">
        <f>'7b-TtlAwrds_RawData'!T34</f>
        <v>0</v>
      </c>
      <c r="U98" s="269">
        <f>'7b-TtlAwrds_RawData'!U34</f>
        <v>0</v>
      </c>
      <c r="V98" s="269">
        <f>'7b-TtlAwrds_RawData'!V34</f>
        <v>0</v>
      </c>
      <c r="W98" s="269">
        <f>'7b-TtlAwrds_RawData'!W34</f>
        <v>0</v>
      </c>
      <c r="X98" s="269">
        <f>'7b-TtlAwrds_RawData'!X34</f>
        <v>0</v>
      </c>
      <c r="Y98" s="270">
        <f>'7b-TtlAwrds_RawData'!Y34</f>
        <v>0</v>
      </c>
      <c r="Z98" s="275"/>
      <c r="AA98" s="269"/>
      <c r="AB98" s="271">
        <f>'7b-TtlAwrds_RawData'!AB34</f>
        <v>0</v>
      </c>
      <c r="AC98" s="269">
        <f>'7b-TtlAwrds_RawData'!AC34</f>
        <v>2</v>
      </c>
      <c r="AD98" s="269">
        <f>'7b-TtlAwrds_RawData'!AD34</f>
        <v>0</v>
      </c>
      <c r="AE98" s="269">
        <f>'7b-TtlAwrds_RawData'!AE34</f>
        <v>91</v>
      </c>
      <c r="AF98" s="269">
        <f>'7b-TtlAwrds_RawData'!AF34</f>
        <v>0</v>
      </c>
      <c r="AG98" s="269">
        <f>'7b-TtlAwrds_RawData'!AG34</f>
        <v>0</v>
      </c>
      <c r="AH98" s="269">
        <f>'7b-TtlAwrds_RawData'!AH34</f>
        <v>0</v>
      </c>
      <c r="AI98" s="269">
        <f>'7b-TtlAwrds_RawData'!AI34</f>
        <v>0</v>
      </c>
      <c r="AJ98" s="269">
        <f>'7b-TtlAwrds_RawData'!AJ34</f>
        <v>0</v>
      </c>
      <c r="AK98" s="270">
        <f>'7b-TtlAwrds_RawData'!AK34</f>
        <v>0</v>
      </c>
      <c r="AL98" s="275"/>
      <c r="AM98" s="269"/>
      <c r="AN98" s="271">
        <f>'7b-TtlAwrds_RawData'!AN34</f>
        <v>0</v>
      </c>
      <c r="AO98" s="269">
        <f>'7b-TtlAwrds_RawData'!AO34</f>
        <v>1</v>
      </c>
      <c r="AP98" s="269">
        <f>'7b-TtlAwrds_RawData'!AP34</f>
        <v>0</v>
      </c>
      <c r="AQ98" s="269">
        <f>'7b-TtlAwrds_RawData'!AQ34</f>
        <v>83</v>
      </c>
      <c r="AR98" s="269">
        <f>'7b-TtlAwrds_RawData'!AR34</f>
        <v>0</v>
      </c>
      <c r="AS98" s="269">
        <f>'7b-TtlAwrds_RawData'!AS34</f>
        <v>0</v>
      </c>
      <c r="AT98" s="269">
        <f>'7b-TtlAwrds_RawData'!AT34</f>
        <v>0</v>
      </c>
      <c r="AU98" s="269">
        <f>'7b-TtlAwrds_RawData'!AU34</f>
        <v>0</v>
      </c>
      <c r="AV98" s="269">
        <f>'7b-TtlAwrds_RawData'!AV34</f>
        <v>0</v>
      </c>
      <c r="AW98" s="270">
        <f>'7b-TtlAwrds_RawData'!AW34</f>
        <v>0</v>
      </c>
      <c r="AX98" s="275"/>
      <c r="AY98" s="269"/>
      <c r="AZ98" s="271">
        <f>'7b-TtlAwrds_RawData'!AZ34</f>
        <v>3</v>
      </c>
      <c r="BA98" s="269">
        <f>'7b-TtlAwrds_RawData'!BA34</f>
        <v>2</v>
      </c>
      <c r="BB98" s="269">
        <f>'7b-TtlAwrds_RawData'!BB34</f>
        <v>0</v>
      </c>
      <c r="BC98" s="269">
        <f>'7b-TtlAwrds_RawData'!BC34</f>
        <v>71</v>
      </c>
      <c r="BD98" s="269">
        <f>'7b-TtlAwrds_RawData'!BD34</f>
        <v>0</v>
      </c>
      <c r="BE98" s="269">
        <f>'7b-TtlAwrds_RawData'!BE34</f>
        <v>0</v>
      </c>
      <c r="BF98" s="269">
        <f>'7b-TtlAwrds_RawData'!BF34</f>
        <v>0</v>
      </c>
      <c r="BG98" s="269">
        <f>'7b-TtlAwrds_RawData'!BG34</f>
        <v>0</v>
      </c>
      <c r="BH98" s="269">
        <f>'7b-TtlAwrds_RawData'!BH34</f>
        <v>0</v>
      </c>
      <c r="BI98" s="270">
        <f>'7b-TtlAwrds_RawData'!BI34</f>
        <v>0</v>
      </c>
      <c r="BJ98" s="275"/>
      <c r="BK98" s="269"/>
      <c r="BL98" s="272">
        <f>'7b-TtlAwrds_RawData'!BL34</f>
        <v>0</v>
      </c>
      <c r="BM98" s="273">
        <f>'7b-TtlAwrds_RawData'!BM34</f>
        <v>1</v>
      </c>
      <c r="BN98" s="273">
        <f>'7b-TtlAwrds_RawData'!BN34</f>
        <v>0</v>
      </c>
      <c r="BO98" s="273">
        <f>'7b-TtlAwrds_RawData'!BO34</f>
        <v>71</v>
      </c>
      <c r="BP98" s="273">
        <f>'7b-TtlAwrds_RawData'!BP34</f>
        <v>0</v>
      </c>
      <c r="BQ98" s="273">
        <f>'7b-TtlAwrds_RawData'!BQ34</f>
        <v>0</v>
      </c>
      <c r="BR98" s="273">
        <f>'7b-TtlAwrds_RawData'!BR34</f>
        <v>0</v>
      </c>
      <c r="BS98" s="273">
        <f>'7b-TtlAwrds_RawData'!BS34</f>
        <v>0</v>
      </c>
      <c r="BT98" s="273">
        <f>'7b-TtlAwrds_RawData'!BT34</f>
        <v>0</v>
      </c>
      <c r="BU98" s="274">
        <f>'7b-TtlAwrds_RawData'!BU34</f>
        <v>0</v>
      </c>
      <c r="BV98" s="275"/>
      <c r="BX98" s="272">
        <f>'7b-TtlAwrds_RawData'!BX34</f>
        <v>1</v>
      </c>
      <c r="BY98" s="273">
        <f>'7b-TtlAwrds_RawData'!BY34</f>
        <v>19</v>
      </c>
      <c r="BZ98" s="273">
        <f>'7b-TtlAwrds_RawData'!BZ34</f>
        <v>0</v>
      </c>
      <c r="CA98" s="273">
        <f>'7b-TtlAwrds_RawData'!CA34</f>
        <v>54</v>
      </c>
      <c r="CB98" s="273">
        <f>'7b-TtlAwrds_RawData'!CB34</f>
        <v>0</v>
      </c>
      <c r="CC98" s="273">
        <f>'7b-TtlAwrds_RawData'!CC34</f>
        <v>0</v>
      </c>
      <c r="CD98" s="273">
        <f>'7b-TtlAwrds_RawData'!CD34</f>
        <v>0</v>
      </c>
      <c r="CE98" s="273">
        <f>'7b-TtlAwrds_RawData'!CE34</f>
        <v>0</v>
      </c>
      <c r="CF98" s="273">
        <f>'7b-TtlAwrds_RawData'!CF34</f>
        <v>0</v>
      </c>
      <c r="CG98" s="274">
        <f>'7b-TtlAwrds_RawData'!CG34</f>
        <v>0</v>
      </c>
      <c r="CH98" s="275"/>
      <c r="CJ98" s="272">
        <f>'7b-TtlAwrds_RawData'!CJ34</f>
        <v>6</v>
      </c>
      <c r="CK98" s="273">
        <f>'7b-TtlAwrds_RawData'!CK34</f>
        <v>2</v>
      </c>
      <c r="CL98" s="273">
        <f>'7b-TtlAwrds_RawData'!CL34</f>
        <v>0</v>
      </c>
      <c r="CM98" s="273">
        <f>'7b-TtlAwrds_RawData'!CM34</f>
        <v>61</v>
      </c>
      <c r="CN98" s="273">
        <f>'7b-TtlAwrds_RawData'!CN34</f>
        <v>0</v>
      </c>
      <c r="CO98" s="273">
        <f>'7b-TtlAwrds_RawData'!CO34</f>
        <v>0</v>
      </c>
      <c r="CP98" s="273">
        <f>'7b-TtlAwrds_RawData'!CP34</f>
        <v>0</v>
      </c>
      <c r="CQ98" s="273">
        <f>'7b-TtlAwrds_RawData'!CQ34</f>
        <v>0</v>
      </c>
      <c r="CR98" s="273">
        <f>'7b-TtlAwrds_RawData'!CR34</f>
        <v>0</v>
      </c>
      <c r="CS98" s="274">
        <f>'7b-TtlAwrds_RawData'!CS34</f>
        <v>0</v>
      </c>
      <c r="CT98" s="275"/>
      <c r="CV98" s="272">
        <f>'7b-TtlAwrds_RawData'!CV34</f>
        <v>0</v>
      </c>
      <c r="CW98" s="273">
        <f>'7b-TtlAwrds_RawData'!CW34</f>
        <v>6</v>
      </c>
      <c r="CX98" s="273">
        <f>'7b-TtlAwrds_RawData'!CX34</f>
        <v>0</v>
      </c>
      <c r="CY98" s="273">
        <f>'7b-TtlAwrds_RawData'!CY34</f>
        <v>44</v>
      </c>
      <c r="CZ98" s="273">
        <f>'7b-TtlAwrds_RawData'!CZ34</f>
        <v>0</v>
      </c>
      <c r="DA98" s="273">
        <f>'7b-TtlAwrds_RawData'!DA34</f>
        <v>0</v>
      </c>
      <c r="DB98" s="273">
        <f>'7b-TtlAwrds_RawData'!DB34</f>
        <v>0</v>
      </c>
      <c r="DC98" s="273">
        <f>'7b-TtlAwrds_RawData'!DC34</f>
        <v>0</v>
      </c>
      <c r="DD98" s="273">
        <f>'7b-TtlAwrds_RawData'!DD34</f>
        <v>0</v>
      </c>
      <c r="DE98" s="274">
        <f>'7b-TtlAwrds_RawData'!DE34</f>
        <v>0</v>
      </c>
      <c r="DF98" s="275"/>
      <c r="DH98" s="272">
        <f>'7b-TtlAwrds_RawData'!DH34</f>
        <v>0</v>
      </c>
      <c r="DI98" s="273">
        <f>'7b-TtlAwrds_RawData'!DI34</f>
        <v>8</v>
      </c>
      <c r="DJ98" s="273">
        <f>'7b-TtlAwrds_RawData'!DJ34</f>
        <v>0</v>
      </c>
      <c r="DK98" s="273">
        <f>'7b-TtlAwrds_RawData'!DK34</f>
        <v>46</v>
      </c>
      <c r="DL98" s="273">
        <f>'7b-TtlAwrds_RawData'!DL34</f>
        <v>0</v>
      </c>
      <c r="DM98" s="273">
        <f>'7b-TtlAwrds_RawData'!DM34</f>
        <v>0</v>
      </c>
      <c r="DN98" s="273">
        <f>'7b-TtlAwrds_RawData'!DN34</f>
        <v>0</v>
      </c>
      <c r="DO98" s="273">
        <f>'7b-TtlAwrds_RawData'!DO34</f>
        <v>0</v>
      </c>
      <c r="DP98" s="273">
        <f>'7b-TtlAwrds_RawData'!DP34</f>
        <v>0</v>
      </c>
      <c r="DQ98" s="274">
        <f>'7b-TtlAwrds_RawData'!DQ34</f>
        <v>0</v>
      </c>
      <c r="DR98" s="275"/>
      <c r="DT98" s="272">
        <f>'7b-TtlAwrds_RawData'!DT34</f>
        <v>0</v>
      </c>
      <c r="DU98" s="273">
        <f>'7b-TtlAwrds_RawData'!DU34</f>
        <v>5</v>
      </c>
      <c r="DV98" s="273">
        <f>'7b-TtlAwrds_RawData'!DV34</f>
        <v>0</v>
      </c>
      <c r="DW98" s="273">
        <f>'7b-TtlAwrds_RawData'!DW34</f>
        <v>75</v>
      </c>
      <c r="DX98" s="273">
        <f>'7b-TtlAwrds_RawData'!DX34</f>
        <v>0</v>
      </c>
      <c r="DY98" s="273">
        <f>'7b-TtlAwrds_RawData'!DY34</f>
        <v>0</v>
      </c>
      <c r="DZ98" s="273">
        <f>'7b-TtlAwrds_RawData'!DZ34</f>
        <v>0</v>
      </c>
      <c r="EA98" s="273">
        <f>'7b-TtlAwrds_RawData'!EA34</f>
        <v>0</v>
      </c>
      <c r="EB98" s="273">
        <f>'7b-TtlAwrds_RawData'!EB34</f>
        <v>0</v>
      </c>
      <c r="EC98" s="274">
        <f>'7b-TtlAwrds_RawData'!EC34</f>
        <v>0</v>
      </c>
      <c r="ED98" s="275"/>
    </row>
    <row r="99" spans="1:134" x14ac:dyDescent="0.25">
      <c r="A99" s="1471"/>
      <c r="B99" t="s">
        <v>90</v>
      </c>
      <c r="C99" s="276" t="s">
        <v>139</v>
      </c>
      <c r="D99" s="279">
        <f>'7b-TtlAwrds_RawData'!D35</f>
        <v>0</v>
      </c>
      <c r="E99" s="277">
        <f>'7b-TtlAwrds_RawData'!E35</f>
        <v>0</v>
      </c>
      <c r="F99" s="277">
        <f>'7b-TtlAwrds_RawData'!F35</f>
        <v>0</v>
      </c>
      <c r="G99" s="277">
        <f>'7b-TtlAwrds_RawData'!G35</f>
        <v>16</v>
      </c>
      <c r="H99" s="277">
        <f>'7b-TtlAwrds_RawData'!H35</f>
        <v>0</v>
      </c>
      <c r="I99" s="277">
        <f>'7b-TtlAwrds_RawData'!I35</f>
        <v>0</v>
      </c>
      <c r="J99" s="277">
        <f>'7b-TtlAwrds_RawData'!J35</f>
        <v>0</v>
      </c>
      <c r="K99" s="277">
        <f>'7b-TtlAwrds_RawData'!K35</f>
        <v>0</v>
      </c>
      <c r="L99" s="277">
        <f>'7b-TtlAwrds_RawData'!L35</f>
        <v>0</v>
      </c>
      <c r="M99" s="278">
        <f>'7b-TtlAwrds_RawData'!M35</f>
        <v>0</v>
      </c>
      <c r="N99" s="283"/>
      <c r="O99" s="277"/>
      <c r="P99" s="279">
        <f>'7b-TtlAwrds_RawData'!P35</f>
        <v>0</v>
      </c>
      <c r="Q99" s="277">
        <f>'7b-TtlAwrds_RawData'!Q35</f>
        <v>2</v>
      </c>
      <c r="R99" s="277">
        <f>'7b-TtlAwrds_RawData'!R35</f>
        <v>0</v>
      </c>
      <c r="S99" s="277">
        <f>'7b-TtlAwrds_RawData'!S35</f>
        <v>25</v>
      </c>
      <c r="T99" s="277">
        <f>'7b-TtlAwrds_RawData'!T35</f>
        <v>0</v>
      </c>
      <c r="U99" s="277">
        <f>'7b-TtlAwrds_RawData'!U35</f>
        <v>0</v>
      </c>
      <c r="V99" s="277">
        <f>'7b-TtlAwrds_RawData'!V35</f>
        <v>0</v>
      </c>
      <c r="W99" s="277">
        <f>'7b-TtlAwrds_RawData'!W35</f>
        <v>0</v>
      </c>
      <c r="X99" s="277">
        <f>'7b-TtlAwrds_RawData'!X35</f>
        <v>0</v>
      </c>
      <c r="Y99" s="278">
        <f>'7b-TtlAwrds_RawData'!Y35</f>
        <v>0</v>
      </c>
      <c r="Z99" s="283"/>
      <c r="AA99" s="277"/>
      <c r="AB99" s="279">
        <f>'7b-TtlAwrds_RawData'!AB35</f>
        <v>0</v>
      </c>
      <c r="AC99" s="277">
        <f>'7b-TtlAwrds_RawData'!AC35</f>
        <v>0</v>
      </c>
      <c r="AD99" s="277">
        <f>'7b-TtlAwrds_RawData'!AD35</f>
        <v>0</v>
      </c>
      <c r="AE99" s="277">
        <f>'7b-TtlAwrds_RawData'!AE35</f>
        <v>16</v>
      </c>
      <c r="AF99" s="277">
        <f>'7b-TtlAwrds_RawData'!AF35</f>
        <v>0</v>
      </c>
      <c r="AG99" s="277">
        <f>'7b-TtlAwrds_RawData'!AG35</f>
        <v>0</v>
      </c>
      <c r="AH99" s="277">
        <f>'7b-TtlAwrds_RawData'!AH35</f>
        <v>0</v>
      </c>
      <c r="AI99" s="277">
        <f>'7b-TtlAwrds_RawData'!AI35</f>
        <v>0</v>
      </c>
      <c r="AJ99" s="277">
        <f>'7b-TtlAwrds_RawData'!AJ35</f>
        <v>0</v>
      </c>
      <c r="AK99" s="278">
        <f>'7b-TtlAwrds_RawData'!AK35</f>
        <v>0</v>
      </c>
      <c r="AL99" s="283"/>
      <c r="AM99" s="277"/>
      <c r="AN99" s="279">
        <f>'7b-TtlAwrds_RawData'!AN35</f>
        <v>0</v>
      </c>
      <c r="AO99" s="277">
        <f>'7b-TtlAwrds_RawData'!AO35</f>
        <v>2</v>
      </c>
      <c r="AP99" s="277">
        <f>'7b-TtlAwrds_RawData'!AP35</f>
        <v>0</v>
      </c>
      <c r="AQ99" s="277">
        <f>'7b-TtlAwrds_RawData'!AQ35</f>
        <v>14</v>
      </c>
      <c r="AR99" s="277">
        <f>'7b-TtlAwrds_RawData'!AR35</f>
        <v>0</v>
      </c>
      <c r="AS99" s="277">
        <f>'7b-TtlAwrds_RawData'!AS35</f>
        <v>0</v>
      </c>
      <c r="AT99" s="277">
        <f>'7b-TtlAwrds_RawData'!AT35</f>
        <v>0</v>
      </c>
      <c r="AU99" s="277">
        <f>'7b-TtlAwrds_RawData'!AU35</f>
        <v>0</v>
      </c>
      <c r="AV99" s="277">
        <f>'7b-TtlAwrds_RawData'!AV35</f>
        <v>0</v>
      </c>
      <c r="AW99" s="278">
        <f>'7b-TtlAwrds_RawData'!AW35</f>
        <v>0</v>
      </c>
      <c r="AX99" s="283"/>
      <c r="AY99" s="277"/>
      <c r="AZ99" s="279">
        <f>'7b-TtlAwrds_RawData'!AZ35</f>
        <v>0</v>
      </c>
      <c r="BA99" s="277">
        <f>'7b-TtlAwrds_RawData'!BA35</f>
        <v>2</v>
      </c>
      <c r="BB99" s="277">
        <f>'7b-TtlAwrds_RawData'!BB35</f>
        <v>0</v>
      </c>
      <c r="BC99" s="277">
        <f>'7b-TtlAwrds_RawData'!BC35</f>
        <v>8</v>
      </c>
      <c r="BD99" s="277">
        <f>'7b-TtlAwrds_RawData'!BD35</f>
        <v>0</v>
      </c>
      <c r="BE99" s="277">
        <f>'7b-TtlAwrds_RawData'!BE35</f>
        <v>0</v>
      </c>
      <c r="BF99" s="277">
        <f>'7b-TtlAwrds_RawData'!BF35</f>
        <v>0</v>
      </c>
      <c r="BG99" s="277">
        <f>'7b-TtlAwrds_RawData'!BG35</f>
        <v>0</v>
      </c>
      <c r="BH99" s="277">
        <f>'7b-TtlAwrds_RawData'!BH35</f>
        <v>0</v>
      </c>
      <c r="BI99" s="278">
        <f>'7b-TtlAwrds_RawData'!BI35</f>
        <v>0</v>
      </c>
      <c r="BJ99" s="283"/>
      <c r="BK99" s="277"/>
      <c r="BL99" s="280">
        <f>'7b-TtlAwrds_RawData'!BL35</f>
        <v>0</v>
      </c>
      <c r="BM99" s="281">
        <f>'7b-TtlAwrds_RawData'!BM35</f>
        <v>3</v>
      </c>
      <c r="BN99" s="281">
        <f>'7b-TtlAwrds_RawData'!BN35</f>
        <v>0</v>
      </c>
      <c r="BO99" s="281">
        <f>'7b-TtlAwrds_RawData'!BO35</f>
        <v>12</v>
      </c>
      <c r="BP99" s="281">
        <f>'7b-TtlAwrds_RawData'!BP35</f>
        <v>0</v>
      </c>
      <c r="BQ99" s="281">
        <f>'7b-TtlAwrds_RawData'!BQ35</f>
        <v>0</v>
      </c>
      <c r="BR99" s="281">
        <f>'7b-TtlAwrds_RawData'!BR35</f>
        <v>0</v>
      </c>
      <c r="BS99" s="281">
        <f>'7b-TtlAwrds_RawData'!BS35</f>
        <v>0</v>
      </c>
      <c r="BT99" s="281">
        <f>'7b-TtlAwrds_RawData'!BT35</f>
        <v>0</v>
      </c>
      <c r="BU99" s="282">
        <f>'7b-TtlAwrds_RawData'!BU35</f>
        <v>0</v>
      </c>
      <c r="BV99" s="283"/>
      <c r="BX99" s="280">
        <f>'7b-TtlAwrds_RawData'!BX35</f>
        <v>0</v>
      </c>
      <c r="BY99" s="281">
        <f>'7b-TtlAwrds_RawData'!BY35</f>
        <v>2</v>
      </c>
      <c r="BZ99" s="281">
        <f>'7b-TtlAwrds_RawData'!BZ35</f>
        <v>0</v>
      </c>
      <c r="CA99" s="281">
        <f>'7b-TtlAwrds_RawData'!CA35</f>
        <v>5</v>
      </c>
      <c r="CB99" s="281">
        <f>'7b-TtlAwrds_RawData'!CB35</f>
        <v>0</v>
      </c>
      <c r="CC99" s="281">
        <f>'7b-TtlAwrds_RawData'!CC35</f>
        <v>0</v>
      </c>
      <c r="CD99" s="281">
        <f>'7b-TtlAwrds_RawData'!CD35</f>
        <v>0</v>
      </c>
      <c r="CE99" s="281">
        <f>'7b-TtlAwrds_RawData'!CE35</f>
        <v>0</v>
      </c>
      <c r="CF99" s="281">
        <f>'7b-TtlAwrds_RawData'!CF35</f>
        <v>0</v>
      </c>
      <c r="CG99" s="282">
        <f>'7b-TtlAwrds_RawData'!CG35</f>
        <v>0</v>
      </c>
      <c r="CH99" s="283"/>
      <c r="CJ99" s="280">
        <f>'7b-TtlAwrds_RawData'!CJ35</f>
        <v>0</v>
      </c>
      <c r="CK99" s="281">
        <f>'7b-TtlAwrds_RawData'!CK35</f>
        <v>3</v>
      </c>
      <c r="CL99" s="281">
        <f>'7b-TtlAwrds_RawData'!CL35</f>
        <v>0</v>
      </c>
      <c r="CM99" s="281">
        <f>'7b-TtlAwrds_RawData'!CM35</f>
        <v>8</v>
      </c>
      <c r="CN99" s="281">
        <f>'7b-TtlAwrds_RawData'!CN35</f>
        <v>0</v>
      </c>
      <c r="CO99" s="281">
        <f>'7b-TtlAwrds_RawData'!CO35</f>
        <v>0</v>
      </c>
      <c r="CP99" s="281">
        <f>'7b-TtlAwrds_RawData'!CP35</f>
        <v>0</v>
      </c>
      <c r="CQ99" s="281">
        <f>'7b-TtlAwrds_RawData'!CQ35</f>
        <v>0</v>
      </c>
      <c r="CR99" s="281">
        <f>'7b-TtlAwrds_RawData'!CR35</f>
        <v>0</v>
      </c>
      <c r="CS99" s="282">
        <f>'7b-TtlAwrds_RawData'!CS35</f>
        <v>0</v>
      </c>
      <c r="CT99" s="283"/>
      <c r="CV99" s="280">
        <f>'7b-TtlAwrds_RawData'!CV35</f>
        <v>4</v>
      </c>
      <c r="CW99" s="281">
        <f>'7b-TtlAwrds_RawData'!CW35</f>
        <v>1</v>
      </c>
      <c r="CX99" s="281">
        <f>'7b-TtlAwrds_RawData'!CX35</f>
        <v>0</v>
      </c>
      <c r="CY99" s="281">
        <f>'7b-TtlAwrds_RawData'!CY35</f>
        <v>8</v>
      </c>
      <c r="CZ99" s="281">
        <f>'7b-TtlAwrds_RawData'!CZ35</f>
        <v>0</v>
      </c>
      <c r="DA99" s="281">
        <f>'7b-TtlAwrds_RawData'!DA35</f>
        <v>0</v>
      </c>
      <c r="DB99" s="281">
        <f>'7b-TtlAwrds_RawData'!DB35</f>
        <v>0</v>
      </c>
      <c r="DC99" s="281">
        <f>'7b-TtlAwrds_RawData'!DC35</f>
        <v>0</v>
      </c>
      <c r="DD99" s="281">
        <f>'7b-TtlAwrds_RawData'!DD35</f>
        <v>0</v>
      </c>
      <c r="DE99" s="282">
        <f>'7b-TtlAwrds_RawData'!DE35</f>
        <v>0</v>
      </c>
      <c r="DF99" s="283"/>
      <c r="DH99" s="280">
        <f>'7b-TtlAwrds_RawData'!DH35</f>
        <v>7</v>
      </c>
      <c r="DI99" s="281">
        <f>'7b-TtlAwrds_RawData'!DI35</f>
        <v>2</v>
      </c>
      <c r="DJ99" s="281">
        <f>'7b-TtlAwrds_RawData'!DJ35</f>
        <v>0</v>
      </c>
      <c r="DK99" s="281">
        <f>'7b-TtlAwrds_RawData'!DK35</f>
        <v>8</v>
      </c>
      <c r="DL99" s="281">
        <f>'7b-TtlAwrds_RawData'!DL35</f>
        <v>0</v>
      </c>
      <c r="DM99" s="281">
        <f>'7b-TtlAwrds_RawData'!DM35</f>
        <v>0</v>
      </c>
      <c r="DN99" s="281">
        <f>'7b-TtlAwrds_RawData'!DN35</f>
        <v>0</v>
      </c>
      <c r="DO99" s="281">
        <f>'7b-TtlAwrds_RawData'!DO35</f>
        <v>0</v>
      </c>
      <c r="DP99" s="281">
        <f>'7b-TtlAwrds_RawData'!DP35</f>
        <v>0</v>
      </c>
      <c r="DQ99" s="282">
        <f>'7b-TtlAwrds_RawData'!DQ35</f>
        <v>0</v>
      </c>
      <c r="DR99" s="283"/>
      <c r="DT99" s="280">
        <f>'7b-TtlAwrds_RawData'!DT35</f>
        <v>4</v>
      </c>
      <c r="DU99" s="281">
        <f>'7b-TtlAwrds_RawData'!DU35</f>
        <v>0</v>
      </c>
      <c r="DV99" s="281">
        <f>'7b-TtlAwrds_RawData'!DV35</f>
        <v>0</v>
      </c>
      <c r="DW99" s="281">
        <f>'7b-TtlAwrds_RawData'!DW35</f>
        <v>3</v>
      </c>
      <c r="DX99" s="281">
        <f>'7b-TtlAwrds_RawData'!DX35</f>
        <v>0</v>
      </c>
      <c r="DY99" s="281">
        <f>'7b-TtlAwrds_RawData'!DY35</f>
        <v>0</v>
      </c>
      <c r="DZ99" s="281">
        <f>'7b-TtlAwrds_RawData'!DZ35</f>
        <v>0</v>
      </c>
      <c r="EA99" s="281">
        <f>'7b-TtlAwrds_RawData'!EA35</f>
        <v>0</v>
      </c>
      <c r="EB99" s="281">
        <f>'7b-TtlAwrds_RawData'!EB35</f>
        <v>0</v>
      </c>
      <c r="EC99" s="282">
        <f>'7b-TtlAwrds_RawData'!EC35</f>
        <v>0</v>
      </c>
      <c r="ED99" s="283"/>
    </row>
    <row r="100" spans="1:134" ht="15.75" thickBot="1" x14ac:dyDescent="0.3">
      <c r="A100" s="1471"/>
      <c r="B100" t="s">
        <v>90</v>
      </c>
      <c r="C100" s="276" t="s">
        <v>140</v>
      </c>
      <c r="D100" s="279">
        <f>'7b-TtlAwrds_RawData'!D36</f>
        <v>0</v>
      </c>
      <c r="E100" s="277">
        <f>'7b-TtlAwrds_RawData'!E36</f>
        <v>0</v>
      </c>
      <c r="F100" s="277">
        <f>'7b-TtlAwrds_RawData'!F36</f>
        <v>0</v>
      </c>
      <c r="G100" s="277">
        <f>'7b-TtlAwrds_RawData'!G36</f>
        <v>0</v>
      </c>
      <c r="H100" s="277">
        <f>'7b-TtlAwrds_RawData'!H36</f>
        <v>0</v>
      </c>
      <c r="I100" s="277">
        <f>'7b-TtlAwrds_RawData'!I36</f>
        <v>0</v>
      </c>
      <c r="J100" s="277">
        <f>'7b-TtlAwrds_RawData'!J36</f>
        <v>0</v>
      </c>
      <c r="K100" s="277">
        <f>'7b-TtlAwrds_RawData'!K36</f>
        <v>0</v>
      </c>
      <c r="L100" s="277">
        <f>'7b-TtlAwrds_RawData'!L36</f>
        <v>0</v>
      </c>
      <c r="M100" s="278">
        <f>'7b-TtlAwrds_RawData'!M36</f>
        <v>0</v>
      </c>
      <c r="N100" s="283" t="s">
        <v>297</v>
      </c>
      <c r="O100" s="277"/>
      <c r="P100" s="279">
        <f>'7b-TtlAwrds_RawData'!P36</f>
        <v>0</v>
      </c>
      <c r="Q100" s="277">
        <f>'7b-TtlAwrds_RawData'!Q36</f>
        <v>0</v>
      </c>
      <c r="R100" s="277">
        <f>'7b-TtlAwrds_RawData'!R36</f>
        <v>0</v>
      </c>
      <c r="S100" s="277">
        <f>'7b-TtlAwrds_RawData'!S36</f>
        <v>4</v>
      </c>
      <c r="T100" s="277">
        <f>'7b-TtlAwrds_RawData'!T36</f>
        <v>0</v>
      </c>
      <c r="U100" s="277">
        <f>'7b-TtlAwrds_RawData'!U36</f>
        <v>0</v>
      </c>
      <c r="V100" s="277">
        <f>'7b-TtlAwrds_RawData'!V36</f>
        <v>0</v>
      </c>
      <c r="W100" s="277">
        <f>'7b-TtlAwrds_RawData'!W36</f>
        <v>0</v>
      </c>
      <c r="X100" s="277">
        <f>'7b-TtlAwrds_RawData'!X36</f>
        <v>0</v>
      </c>
      <c r="Y100" s="278">
        <f>'7b-TtlAwrds_RawData'!Y36</f>
        <v>0</v>
      </c>
      <c r="Z100" s="283" t="s">
        <v>297</v>
      </c>
      <c r="AA100" s="277"/>
      <c r="AB100" s="279">
        <f>'7b-TtlAwrds_RawData'!AB36</f>
        <v>0</v>
      </c>
      <c r="AC100" s="277">
        <f>'7b-TtlAwrds_RawData'!AC36</f>
        <v>0</v>
      </c>
      <c r="AD100" s="277">
        <f>'7b-TtlAwrds_RawData'!AD36</f>
        <v>0</v>
      </c>
      <c r="AE100" s="277">
        <f>'7b-TtlAwrds_RawData'!AE36</f>
        <v>3</v>
      </c>
      <c r="AF100" s="277">
        <f>'7b-TtlAwrds_RawData'!AF36</f>
        <v>0</v>
      </c>
      <c r="AG100" s="277">
        <f>'7b-TtlAwrds_RawData'!AG36</f>
        <v>0</v>
      </c>
      <c r="AH100" s="277">
        <f>'7b-TtlAwrds_RawData'!AH36</f>
        <v>0</v>
      </c>
      <c r="AI100" s="277">
        <f>'7b-TtlAwrds_RawData'!AI36</f>
        <v>0</v>
      </c>
      <c r="AJ100" s="277">
        <f>'7b-TtlAwrds_RawData'!AJ36</f>
        <v>0</v>
      </c>
      <c r="AK100" s="278">
        <f>'7b-TtlAwrds_RawData'!AK36</f>
        <v>0</v>
      </c>
      <c r="AL100" s="283" t="s">
        <v>297</v>
      </c>
      <c r="AM100" s="277"/>
      <c r="AN100" s="279">
        <f>'7b-TtlAwrds_RawData'!AN36</f>
        <v>0</v>
      </c>
      <c r="AO100" s="277">
        <f>'7b-TtlAwrds_RawData'!AO36</f>
        <v>0</v>
      </c>
      <c r="AP100" s="277">
        <f>'7b-TtlAwrds_RawData'!AP36</f>
        <v>0</v>
      </c>
      <c r="AQ100" s="277">
        <f>'7b-TtlAwrds_RawData'!AQ36</f>
        <v>10</v>
      </c>
      <c r="AR100" s="277">
        <f>'7b-TtlAwrds_RawData'!AR36</f>
        <v>0</v>
      </c>
      <c r="AS100" s="277">
        <f>'7b-TtlAwrds_RawData'!AS36</f>
        <v>0</v>
      </c>
      <c r="AT100" s="277">
        <f>'7b-TtlAwrds_RawData'!AT36</f>
        <v>0</v>
      </c>
      <c r="AU100" s="277">
        <f>'7b-TtlAwrds_RawData'!AU36</f>
        <v>0</v>
      </c>
      <c r="AV100" s="277">
        <f>'7b-TtlAwrds_RawData'!AV36</f>
        <v>0</v>
      </c>
      <c r="AW100" s="278">
        <f>'7b-TtlAwrds_RawData'!AW36</f>
        <v>0</v>
      </c>
      <c r="AX100" s="283" t="s">
        <v>297</v>
      </c>
      <c r="AY100" s="277"/>
      <c r="AZ100" s="279">
        <f>'7b-TtlAwrds_RawData'!AZ36</f>
        <v>0</v>
      </c>
      <c r="BA100" s="277">
        <f>'7b-TtlAwrds_RawData'!BA36</f>
        <v>0</v>
      </c>
      <c r="BB100" s="277">
        <f>'7b-TtlAwrds_RawData'!BB36</f>
        <v>0</v>
      </c>
      <c r="BC100" s="277">
        <f>'7b-TtlAwrds_RawData'!BC36</f>
        <v>8</v>
      </c>
      <c r="BD100" s="277">
        <f>'7b-TtlAwrds_RawData'!BD36</f>
        <v>0</v>
      </c>
      <c r="BE100" s="277">
        <f>'7b-TtlAwrds_RawData'!BE36</f>
        <v>0</v>
      </c>
      <c r="BF100" s="277">
        <f>'7b-TtlAwrds_RawData'!BF36</f>
        <v>0</v>
      </c>
      <c r="BG100" s="277">
        <f>'7b-TtlAwrds_RawData'!BG36</f>
        <v>0</v>
      </c>
      <c r="BH100" s="277">
        <f>'7b-TtlAwrds_RawData'!BH36</f>
        <v>0</v>
      </c>
      <c r="BI100" s="278">
        <f>'7b-TtlAwrds_RawData'!BI36</f>
        <v>0</v>
      </c>
      <c r="BJ100" s="283" t="s">
        <v>297</v>
      </c>
      <c r="BK100" s="277"/>
      <c r="BL100" s="280">
        <f>'7b-TtlAwrds_RawData'!BL36</f>
        <v>93</v>
      </c>
      <c r="BM100" s="281">
        <f>'7b-TtlAwrds_RawData'!BM36</f>
        <v>0</v>
      </c>
      <c r="BN100" s="281">
        <f>'7b-TtlAwrds_RawData'!BN36</f>
        <v>0</v>
      </c>
      <c r="BO100" s="281">
        <f>'7b-TtlAwrds_RawData'!BO36</f>
        <v>16</v>
      </c>
      <c r="BP100" s="281">
        <f>'7b-TtlAwrds_RawData'!BP36</f>
        <v>0</v>
      </c>
      <c r="BQ100" s="281">
        <f>'7b-TtlAwrds_RawData'!BQ36</f>
        <v>0</v>
      </c>
      <c r="BR100" s="281">
        <f>'7b-TtlAwrds_RawData'!BR36</f>
        <v>0</v>
      </c>
      <c r="BS100" s="281">
        <f>'7b-TtlAwrds_RawData'!BS36</f>
        <v>0</v>
      </c>
      <c r="BT100" s="281">
        <f>'7b-TtlAwrds_RawData'!BT36</f>
        <v>0</v>
      </c>
      <c r="BU100" s="282">
        <f>'7b-TtlAwrds_RawData'!BU36</f>
        <v>0</v>
      </c>
      <c r="BV100" s="283" t="s">
        <v>297</v>
      </c>
      <c r="BX100" s="280">
        <f>'7b-TtlAwrds_RawData'!BX36</f>
        <v>7</v>
      </c>
      <c r="BY100" s="281">
        <f>'7b-TtlAwrds_RawData'!BY36</f>
        <v>10</v>
      </c>
      <c r="BZ100" s="281">
        <f>'7b-TtlAwrds_RawData'!BZ36</f>
        <v>0</v>
      </c>
      <c r="CA100" s="281">
        <f>'7b-TtlAwrds_RawData'!CA36</f>
        <v>14</v>
      </c>
      <c r="CB100" s="281">
        <f>'7b-TtlAwrds_RawData'!CB36</f>
        <v>0</v>
      </c>
      <c r="CC100" s="281">
        <f>'7b-TtlAwrds_RawData'!CC36</f>
        <v>0</v>
      </c>
      <c r="CD100" s="281">
        <f>'7b-TtlAwrds_RawData'!CD36</f>
        <v>0</v>
      </c>
      <c r="CE100" s="281">
        <f>'7b-TtlAwrds_RawData'!CE36</f>
        <v>0</v>
      </c>
      <c r="CF100" s="281">
        <f>'7b-TtlAwrds_RawData'!CF36</f>
        <v>0</v>
      </c>
      <c r="CG100" s="282">
        <f>'7b-TtlAwrds_RawData'!CG36</f>
        <v>0</v>
      </c>
      <c r="CH100" s="283" t="s">
        <v>297</v>
      </c>
      <c r="CJ100" s="280">
        <f>'7b-TtlAwrds_RawData'!CJ36</f>
        <v>10</v>
      </c>
      <c r="CK100" s="281">
        <f>'7b-TtlAwrds_RawData'!CK36</f>
        <v>0</v>
      </c>
      <c r="CL100" s="281">
        <f>'7b-TtlAwrds_RawData'!CL36</f>
        <v>0</v>
      </c>
      <c r="CM100" s="281">
        <f>'7b-TtlAwrds_RawData'!CM36</f>
        <v>11</v>
      </c>
      <c r="CN100" s="281">
        <f>'7b-TtlAwrds_RawData'!CN36</f>
        <v>0</v>
      </c>
      <c r="CO100" s="281">
        <f>'7b-TtlAwrds_RawData'!CO36</f>
        <v>0</v>
      </c>
      <c r="CP100" s="281">
        <f>'7b-TtlAwrds_RawData'!CP36</f>
        <v>0</v>
      </c>
      <c r="CQ100" s="281">
        <f>'7b-TtlAwrds_RawData'!CQ36</f>
        <v>0</v>
      </c>
      <c r="CR100" s="281">
        <f>'7b-TtlAwrds_RawData'!CR36</f>
        <v>0</v>
      </c>
      <c r="CS100" s="282">
        <f>'7b-TtlAwrds_RawData'!CS36</f>
        <v>0</v>
      </c>
      <c r="CT100" s="283" t="s">
        <v>297</v>
      </c>
      <c r="CV100" s="280">
        <f>'7b-TtlAwrds_RawData'!CV36</f>
        <v>5</v>
      </c>
      <c r="CW100" s="281">
        <f>'7b-TtlAwrds_RawData'!CW36</f>
        <v>0</v>
      </c>
      <c r="CX100" s="281">
        <f>'7b-TtlAwrds_RawData'!CX36</f>
        <v>0</v>
      </c>
      <c r="CY100" s="281">
        <f>'7b-TtlAwrds_RawData'!CY36</f>
        <v>13</v>
      </c>
      <c r="CZ100" s="281">
        <f>'7b-TtlAwrds_RawData'!CZ36</f>
        <v>0</v>
      </c>
      <c r="DA100" s="281">
        <f>'7b-TtlAwrds_RawData'!DA36</f>
        <v>0</v>
      </c>
      <c r="DB100" s="281">
        <f>'7b-TtlAwrds_RawData'!DB36</f>
        <v>0</v>
      </c>
      <c r="DC100" s="281">
        <f>'7b-TtlAwrds_RawData'!DC36</f>
        <v>0</v>
      </c>
      <c r="DD100" s="281">
        <f>'7b-TtlAwrds_RawData'!DD36</f>
        <v>0</v>
      </c>
      <c r="DE100" s="282">
        <f>'7b-TtlAwrds_RawData'!DE36</f>
        <v>0</v>
      </c>
      <c r="DF100" s="283" t="s">
        <v>297</v>
      </c>
      <c r="DH100" s="280">
        <f>'7b-TtlAwrds_RawData'!DH36</f>
        <v>3</v>
      </c>
      <c r="DI100" s="281">
        <f>'7b-TtlAwrds_RawData'!DI36</f>
        <v>0</v>
      </c>
      <c r="DJ100" s="281">
        <f>'7b-TtlAwrds_RawData'!DJ36</f>
        <v>0</v>
      </c>
      <c r="DK100" s="281">
        <f>'7b-TtlAwrds_RawData'!DK36</f>
        <v>2</v>
      </c>
      <c r="DL100" s="281">
        <f>'7b-TtlAwrds_RawData'!DL36</f>
        <v>0</v>
      </c>
      <c r="DM100" s="281">
        <f>'7b-TtlAwrds_RawData'!DM36</f>
        <v>0</v>
      </c>
      <c r="DN100" s="281">
        <f>'7b-TtlAwrds_RawData'!DN36</f>
        <v>0</v>
      </c>
      <c r="DO100" s="281">
        <f>'7b-TtlAwrds_RawData'!DO36</f>
        <v>0</v>
      </c>
      <c r="DP100" s="281">
        <f>'7b-TtlAwrds_RawData'!DP36</f>
        <v>0</v>
      </c>
      <c r="DQ100" s="282">
        <f>'7b-TtlAwrds_RawData'!DQ36</f>
        <v>0</v>
      </c>
      <c r="DR100" s="283" t="s">
        <v>297</v>
      </c>
      <c r="DT100" s="280">
        <f>'7b-TtlAwrds_RawData'!DT36</f>
        <v>3</v>
      </c>
      <c r="DU100" s="281">
        <f>'7b-TtlAwrds_RawData'!DU36</f>
        <v>0</v>
      </c>
      <c r="DV100" s="281">
        <f>'7b-TtlAwrds_RawData'!DV36</f>
        <v>0</v>
      </c>
      <c r="DW100" s="281">
        <f>'7b-TtlAwrds_RawData'!DW36</f>
        <v>1</v>
      </c>
      <c r="DX100" s="281">
        <f>'7b-TtlAwrds_RawData'!DX36</f>
        <v>0</v>
      </c>
      <c r="DY100" s="281">
        <f>'7b-TtlAwrds_RawData'!DY36</f>
        <v>0</v>
      </c>
      <c r="DZ100" s="281">
        <f>'7b-TtlAwrds_RawData'!DZ36</f>
        <v>0</v>
      </c>
      <c r="EA100" s="281">
        <f>'7b-TtlAwrds_RawData'!EA36</f>
        <v>0</v>
      </c>
      <c r="EB100" s="281">
        <f>'7b-TtlAwrds_RawData'!EB36</f>
        <v>0</v>
      </c>
      <c r="EC100" s="282">
        <f>'7b-TtlAwrds_RawData'!EC36</f>
        <v>0</v>
      </c>
      <c r="ED100" s="283" t="s">
        <v>297</v>
      </c>
    </row>
    <row r="101" spans="1:134" x14ac:dyDescent="0.25">
      <c r="A101" s="284"/>
      <c r="B101" s="285"/>
      <c r="C101" s="268"/>
      <c r="D101" s="286">
        <f t="shared" ref="D101:M101" si="198">SUM(D98:D100)</f>
        <v>0</v>
      </c>
      <c r="E101" s="286">
        <f t="shared" si="198"/>
        <v>3</v>
      </c>
      <c r="F101" s="286">
        <f t="shared" si="198"/>
        <v>0</v>
      </c>
      <c r="G101" s="286">
        <f t="shared" si="198"/>
        <v>162</v>
      </c>
      <c r="H101" s="286">
        <f t="shared" si="198"/>
        <v>0</v>
      </c>
      <c r="I101" s="286">
        <f t="shared" si="198"/>
        <v>0</v>
      </c>
      <c r="J101" s="286">
        <f t="shared" si="198"/>
        <v>0</v>
      </c>
      <c r="K101" s="286">
        <f t="shared" si="198"/>
        <v>0</v>
      </c>
      <c r="L101" s="286">
        <f t="shared" si="198"/>
        <v>0</v>
      </c>
      <c r="M101" s="287">
        <f t="shared" si="198"/>
        <v>0</v>
      </c>
      <c r="N101" s="283">
        <f>SUM(D101:M101)</f>
        <v>165</v>
      </c>
      <c r="O101" s="277"/>
      <c r="P101" s="288">
        <f t="shared" ref="P101:Y101" si="199">SUM(P98:P100)</f>
        <v>0</v>
      </c>
      <c r="Q101" s="286">
        <f t="shared" si="199"/>
        <v>5</v>
      </c>
      <c r="R101" s="286">
        <f t="shared" si="199"/>
        <v>0</v>
      </c>
      <c r="S101" s="286">
        <f t="shared" si="199"/>
        <v>158</v>
      </c>
      <c r="T101" s="286">
        <f t="shared" si="199"/>
        <v>0</v>
      </c>
      <c r="U101" s="286">
        <f t="shared" si="199"/>
        <v>0</v>
      </c>
      <c r="V101" s="286">
        <f t="shared" si="199"/>
        <v>0</v>
      </c>
      <c r="W101" s="286">
        <f t="shared" si="199"/>
        <v>0</v>
      </c>
      <c r="X101" s="286">
        <f t="shared" si="199"/>
        <v>0</v>
      </c>
      <c r="Y101" s="287">
        <f t="shared" si="199"/>
        <v>0</v>
      </c>
      <c r="Z101" s="283">
        <f>SUM(P101:Y101)</f>
        <v>163</v>
      </c>
      <c r="AA101" s="277"/>
      <c r="AB101" s="288">
        <f t="shared" ref="AB101:AK101" si="200">SUM(AB98:AB100)</f>
        <v>0</v>
      </c>
      <c r="AC101" s="286">
        <f t="shared" si="200"/>
        <v>2</v>
      </c>
      <c r="AD101" s="286">
        <f t="shared" si="200"/>
        <v>0</v>
      </c>
      <c r="AE101" s="286">
        <f t="shared" si="200"/>
        <v>110</v>
      </c>
      <c r="AF101" s="286">
        <f t="shared" si="200"/>
        <v>0</v>
      </c>
      <c r="AG101" s="286">
        <f t="shared" si="200"/>
        <v>0</v>
      </c>
      <c r="AH101" s="286">
        <f t="shared" si="200"/>
        <v>0</v>
      </c>
      <c r="AI101" s="286">
        <f t="shared" si="200"/>
        <v>0</v>
      </c>
      <c r="AJ101" s="286">
        <f t="shared" si="200"/>
        <v>0</v>
      </c>
      <c r="AK101" s="287">
        <f t="shared" si="200"/>
        <v>0</v>
      </c>
      <c r="AL101" s="283">
        <f>SUM(AB101:AK101)</f>
        <v>112</v>
      </c>
      <c r="AM101" s="277"/>
      <c r="AN101" s="288">
        <f t="shared" ref="AN101:AW101" si="201">SUM(AN98:AN100)</f>
        <v>0</v>
      </c>
      <c r="AO101" s="286">
        <f t="shared" si="201"/>
        <v>3</v>
      </c>
      <c r="AP101" s="286">
        <f t="shared" si="201"/>
        <v>0</v>
      </c>
      <c r="AQ101" s="286">
        <f t="shared" si="201"/>
        <v>107</v>
      </c>
      <c r="AR101" s="286">
        <f t="shared" si="201"/>
        <v>0</v>
      </c>
      <c r="AS101" s="286">
        <f t="shared" si="201"/>
        <v>0</v>
      </c>
      <c r="AT101" s="286">
        <f t="shared" si="201"/>
        <v>0</v>
      </c>
      <c r="AU101" s="286">
        <f t="shared" si="201"/>
        <v>0</v>
      </c>
      <c r="AV101" s="286">
        <f t="shared" si="201"/>
        <v>0</v>
      </c>
      <c r="AW101" s="287">
        <f t="shared" si="201"/>
        <v>0</v>
      </c>
      <c r="AX101" s="283">
        <f>SUM(AN101:AW101)</f>
        <v>110</v>
      </c>
      <c r="AY101" s="277"/>
      <c r="AZ101" s="288">
        <f t="shared" ref="AZ101:BI101" si="202">SUM(AZ98:AZ100)</f>
        <v>3</v>
      </c>
      <c r="BA101" s="286">
        <f t="shared" si="202"/>
        <v>4</v>
      </c>
      <c r="BB101" s="286">
        <f t="shared" si="202"/>
        <v>0</v>
      </c>
      <c r="BC101" s="286">
        <f t="shared" si="202"/>
        <v>87</v>
      </c>
      <c r="BD101" s="286">
        <f t="shared" si="202"/>
        <v>0</v>
      </c>
      <c r="BE101" s="286">
        <f t="shared" si="202"/>
        <v>0</v>
      </c>
      <c r="BF101" s="286">
        <f t="shared" si="202"/>
        <v>0</v>
      </c>
      <c r="BG101" s="286">
        <f t="shared" si="202"/>
        <v>0</v>
      </c>
      <c r="BH101" s="286">
        <f t="shared" si="202"/>
        <v>0</v>
      </c>
      <c r="BI101" s="287">
        <f t="shared" si="202"/>
        <v>0</v>
      </c>
      <c r="BJ101" s="283">
        <f>SUM(AZ101:BI101)</f>
        <v>94</v>
      </c>
      <c r="BK101" s="277"/>
      <c r="BL101" s="289">
        <f t="shared" ref="BL101:BU101" si="203">SUM(BL98:BL100)</f>
        <v>93</v>
      </c>
      <c r="BM101" s="290">
        <f t="shared" si="203"/>
        <v>4</v>
      </c>
      <c r="BN101" s="290">
        <f t="shared" si="203"/>
        <v>0</v>
      </c>
      <c r="BO101" s="290">
        <f t="shared" si="203"/>
        <v>99</v>
      </c>
      <c r="BP101" s="290">
        <f t="shared" si="203"/>
        <v>0</v>
      </c>
      <c r="BQ101" s="290">
        <f t="shared" si="203"/>
        <v>0</v>
      </c>
      <c r="BR101" s="290">
        <f t="shared" si="203"/>
        <v>0</v>
      </c>
      <c r="BS101" s="290">
        <f t="shared" si="203"/>
        <v>0</v>
      </c>
      <c r="BT101" s="290">
        <f t="shared" si="203"/>
        <v>0</v>
      </c>
      <c r="BU101" s="291">
        <f t="shared" si="203"/>
        <v>0</v>
      </c>
      <c r="BV101" s="283">
        <f>SUM(BL101:BU101)</f>
        <v>196</v>
      </c>
      <c r="BX101" s="289">
        <f t="shared" ref="BX101:CG101" si="204">SUM(BX98:BX100)</f>
        <v>8</v>
      </c>
      <c r="BY101" s="290">
        <f t="shared" si="204"/>
        <v>31</v>
      </c>
      <c r="BZ101" s="290">
        <f t="shared" si="204"/>
        <v>0</v>
      </c>
      <c r="CA101" s="290">
        <f t="shared" si="204"/>
        <v>73</v>
      </c>
      <c r="CB101" s="290">
        <f t="shared" si="204"/>
        <v>0</v>
      </c>
      <c r="CC101" s="290">
        <f t="shared" si="204"/>
        <v>0</v>
      </c>
      <c r="CD101" s="290">
        <f t="shared" si="204"/>
        <v>0</v>
      </c>
      <c r="CE101" s="290">
        <f t="shared" si="204"/>
        <v>0</v>
      </c>
      <c r="CF101" s="290">
        <f t="shared" si="204"/>
        <v>0</v>
      </c>
      <c r="CG101" s="291">
        <f t="shared" si="204"/>
        <v>0</v>
      </c>
      <c r="CH101" s="283">
        <f>SUM(BX101:CG101)</f>
        <v>112</v>
      </c>
      <c r="CJ101" s="289">
        <f t="shared" ref="CJ101:CS101" si="205">SUM(CJ98:CJ100)</f>
        <v>16</v>
      </c>
      <c r="CK101" s="290">
        <f t="shared" si="205"/>
        <v>5</v>
      </c>
      <c r="CL101" s="290">
        <f t="shared" si="205"/>
        <v>0</v>
      </c>
      <c r="CM101" s="290">
        <f t="shared" si="205"/>
        <v>80</v>
      </c>
      <c r="CN101" s="290">
        <f t="shared" si="205"/>
        <v>0</v>
      </c>
      <c r="CO101" s="290">
        <f t="shared" si="205"/>
        <v>0</v>
      </c>
      <c r="CP101" s="290">
        <f t="shared" si="205"/>
        <v>0</v>
      </c>
      <c r="CQ101" s="290">
        <f t="shared" si="205"/>
        <v>0</v>
      </c>
      <c r="CR101" s="290">
        <f t="shared" si="205"/>
        <v>0</v>
      </c>
      <c r="CS101" s="291">
        <f t="shared" si="205"/>
        <v>0</v>
      </c>
      <c r="CT101" s="283">
        <f>SUM(CJ101:CS101)</f>
        <v>101</v>
      </c>
      <c r="CV101" s="289">
        <f t="shared" ref="CV101:DE101" si="206">SUM(CV98:CV100)</f>
        <v>9</v>
      </c>
      <c r="CW101" s="290">
        <f t="shared" si="206"/>
        <v>7</v>
      </c>
      <c r="CX101" s="290">
        <f t="shared" si="206"/>
        <v>0</v>
      </c>
      <c r="CY101" s="290">
        <f t="shared" si="206"/>
        <v>65</v>
      </c>
      <c r="CZ101" s="290">
        <f t="shared" si="206"/>
        <v>0</v>
      </c>
      <c r="DA101" s="290">
        <f t="shared" si="206"/>
        <v>0</v>
      </c>
      <c r="DB101" s="290">
        <f t="shared" si="206"/>
        <v>0</v>
      </c>
      <c r="DC101" s="290">
        <f t="shared" si="206"/>
        <v>0</v>
      </c>
      <c r="DD101" s="290">
        <f t="shared" si="206"/>
        <v>0</v>
      </c>
      <c r="DE101" s="291">
        <f t="shared" si="206"/>
        <v>0</v>
      </c>
      <c r="DF101" s="283">
        <f>SUM(CV101:DE101)</f>
        <v>81</v>
      </c>
      <c r="DH101" s="289">
        <f t="shared" ref="DH101:DQ101" si="207">SUM(DH98:DH100)</f>
        <v>10</v>
      </c>
      <c r="DI101" s="290">
        <f t="shared" si="207"/>
        <v>10</v>
      </c>
      <c r="DJ101" s="290">
        <f t="shared" si="207"/>
        <v>0</v>
      </c>
      <c r="DK101" s="290">
        <f t="shared" si="207"/>
        <v>56</v>
      </c>
      <c r="DL101" s="290">
        <f t="shared" si="207"/>
        <v>0</v>
      </c>
      <c r="DM101" s="290">
        <f t="shared" si="207"/>
        <v>0</v>
      </c>
      <c r="DN101" s="290">
        <f t="shared" si="207"/>
        <v>0</v>
      </c>
      <c r="DO101" s="290">
        <f t="shared" si="207"/>
        <v>0</v>
      </c>
      <c r="DP101" s="290">
        <f t="shared" si="207"/>
        <v>0</v>
      </c>
      <c r="DQ101" s="291">
        <f t="shared" si="207"/>
        <v>0</v>
      </c>
      <c r="DR101" s="283">
        <f>SUM(DH101:DQ101)</f>
        <v>76</v>
      </c>
      <c r="DT101" s="289">
        <f t="shared" ref="DT101:EC101" si="208">SUM(DT98:DT100)</f>
        <v>7</v>
      </c>
      <c r="DU101" s="290">
        <f t="shared" si="208"/>
        <v>5</v>
      </c>
      <c r="DV101" s="290">
        <f t="shared" si="208"/>
        <v>0</v>
      </c>
      <c r="DW101" s="290">
        <f t="shared" si="208"/>
        <v>79</v>
      </c>
      <c r="DX101" s="290">
        <f t="shared" si="208"/>
        <v>0</v>
      </c>
      <c r="DY101" s="290">
        <f t="shared" si="208"/>
        <v>0</v>
      </c>
      <c r="DZ101" s="290">
        <f t="shared" si="208"/>
        <v>0</v>
      </c>
      <c r="EA101" s="290">
        <f t="shared" si="208"/>
        <v>0</v>
      </c>
      <c r="EB101" s="290">
        <f t="shared" si="208"/>
        <v>0</v>
      </c>
      <c r="EC101" s="291">
        <f t="shared" si="208"/>
        <v>0</v>
      </c>
      <c r="ED101" s="283">
        <f>SUM(DT101:EC101)</f>
        <v>91</v>
      </c>
    </row>
    <row r="102" spans="1:134" ht="11.25" customHeight="1" thickBot="1" x14ac:dyDescent="0.3">
      <c r="A102" s="292"/>
      <c r="B102" s="293"/>
      <c r="C102" s="294"/>
      <c r="D102" s="277"/>
      <c r="E102" s="277"/>
      <c r="F102" s="277"/>
      <c r="G102" s="277"/>
      <c r="H102" s="277"/>
      <c r="I102" s="277"/>
      <c r="J102" s="277"/>
      <c r="K102" s="277"/>
      <c r="L102" s="277"/>
      <c r="M102" s="278"/>
      <c r="N102" s="283"/>
      <c r="O102" s="277"/>
      <c r="P102" s="279"/>
      <c r="Q102" s="277"/>
      <c r="R102" s="277"/>
      <c r="S102" s="277"/>
      <c r="T102" s="277"/>
      <c r="U102" s="277"/>
      <c r="V102" s="277"/>
      <c r="W102" s="277"/>
      <c r="X102" s="277"/>
      <c r="Y102" s="278"/>
      <c r="Z102" s="283"/>
      <c r="AA102" s="277"/>
      <c r="AB102" s="279"/>
      <c r="AC102" s="277"/>
      <c r="AD102" s="277"/>
      <c r="AE102" s="277"/>
      <c r="AF102" s="277"/>
      <c r="AG102" s="277"/>
      <c r="AH102" s="277"/>
      <c r="AI102" s="277"/>
      <c r="AJ102" s="277"/>
      <c r="AK102" s="278"/>
      <c r="AL102" s="283"/>
      <c r="AM102" s="277"/>
      <c r="AN102" s="279"/>
      <c r="AO102" s="277"/>
      <c r="AP102" s="277"/>
      <c r="AQ102" s="277"/>
      <c r="AR102" s="277"/>
      <c r="AS102" s="277"/>
      <c r="AT102" s="277"/>
      <c r="AU102" s="277"/>
      <c r="AV102" s="277"/>
      <c r="AW102" s="278"/>
      <c r="AX102" s="283"/>
      <c r="AY102" s="277"/>
      <c r="AZ102" s="279"/>
      <c r="BA102" s="277"/>
      <c r="BB102" s="277"/>
      <c r="BC102" s="277"/>
      <c r="BD102" s="277"/>
      <c r="BE102" s="277"/>
      <c r="BF102" s="277"/>
      <c r="BG102" s="277"/>
      <c r="BH102" s="277"/>
      <c r="BI102" s="278"/>
      <c r="BJ102" s="283"/>
      <c r="BK102" s="277"/>
      <c r="BL102" s="280"/>
      <c r="BM102" s="281"/>
      <c r="BN102" s="281"/>
      <c r="BO102" s="281"/>
      <c r="BP102" s="281"/>
      <c r="BQ102" s="281"/>
      <c r="BR102" s="281"/>
      <c r="BS102" s="281"/>
      <c r="BT102" s="281"/>
      <c r="BU102" s="282"/>
      <c r="BV102" s="283"/>
      <c r="BX102" s="280"/>
      <c r="BY102" s="281"/>
      <c r="BZ102" s="281"/>
      <c r="CA102" s="281"/>
      <c r="CB102" s="281"/>
      <c r="CC102" s="281"/>
      <c r="CD102" s="281"/>
      <c r="CE102" s="281"/>
      <c r="CF102" s="281"/>
      <c r="CG102" s="282"/>
      <c r="CH102" s="283"/>
      <c r="CJ102" s="280"/>
      <c r="CK102" s="281"/>
      <c r="CL102" s="281"/>
      <c r="CM102" s="281"/>
      <c r="CN102" s="281"/>
      <c r="CO102" s="281"/>
      <c r="CP102" s="281"/>
      <c r="CQ102" s="281"/>
      <c r="CR102" s="281"/>
      <c r="CS102" s="282"/>
      <c r="CT102" s="283"/>
      <c r="CV102" s="280"/>
      <c r="CW102" s="281"/>
      <c r="CX102" s="281"/>
      <c r="CY102" s="281"/>
      <c r="CZ102" s="281"/>
      <c r="DA102" s="281"/>
      <c r="DB102" s="281"/>
      <c r="DC102" s="281"/>
      <c r="DD102" s="281"/>
      <c r="DE102" s="282"/>
      <c r="DF102" s="283"/>
      <c r="DH102" s="280"/>
      <c r="DI102" s="281"/>
      <c r="DJ102" s="281"/>
      <c r="DK102" s="281"/>
      <c r="DL102" s="281"/>
      <c r="DM102" s="281"/>
      <c r="DN102" s="281"/>
      <c r="DO102" s="281"/>
      <c r="DP102" s="281"/>
      <c r="DQ102" s="282"/>
      <c r="DR102" s="283"/>
      <c r="DT102" s="280"/>
      <c r="DU102" s="281"/>
      <c r="DV102" s="281"/>
      <c r="DW102" s="281"/>
      <c r="DX102" s="281"/>
      <c r="DY102" s="281"/>
      <c r="DZ102" s="281"/>
      <c r="EA102" s="281"/>
      <c r="EB102" s="281"/>
      <c r="EC102" s="282"/>
      <c r="ED102" s="283"/>
    </row>
    <row r="103" spans="1:134" x14ac:dyDescent="0.25">
      <c r="A103" s="1470" t="s">
        <v>211</v>
      </c>
      <c r="B103" s="285" t="s">
        <v>90</v>
      </c>
      <c r="C103" s="268" t="s">
        <v>138</v>
      </c>
      <c r="D103" s="277">
        <f>D98*'8-Matrices'!$J$7</f>
        <v>0</v>
      </c>
      <c r="E103" s="277">
        <f>E98*'8-Matrices'!$K$7</f>
        <v>21780</v>
      </c>
      <c r="F103" s="277">
        <f>F98*'8-Matrices'!$L$7</f>
        <v>0</v>
      </c>
      <c r="G103" s="277">
        <f>G98*'8-Matrices'!$M$7</f>
        <v>2110430</v>
      </c>
      <c r="H103" s="277">
        <f>H98*'8-Matrices'!$N$7</f>
        <v>0</v>
      </c>
      <c r="I103" s="277">
        <f>I98*'8-Matrices'!$O$7</f>
        <v>0</v>
      </c>
      <c r="J103" s="277">
        <f>J98*'8-Matrices'!$P$7</f>
        <v>0</v>
      </c>
      <c r="K103" s="277">
        <f>K98*'8-Matrices'!$Q$7</f>
        <v>0</v>
      </c>
      <c r="L103" s="277">
        <f>L98*'8-Matrices'!$R$7</f>
        <v>0</v>
      </c>
      <c r="M103" s="278">
        <f>M98*'8-Matrices'!$S$7</f>
        <v>0</v>
      </c>
      <c r="N103" s="283"/>
      <c r="O103" s="277"/>
      <c r="P103" s="279">
        <f>P98*'8-Matrices'!$J$7</f>
        <v>0</v>
      </c>
      <c r="Q103" s="277">
        <f>Q98*'8-Matrices'!$K$7</f>
        <v>21780</v>
      </c>
      <c r="R103" s="277">
        <f>R98*'8-Matrices'!$L$7</f>
        <v>0</v>
      </c>
      <c r="S103" s="277">
        <f>S98*'8-Matrices'!$M$7</f>
        <v>1864695</v>
      </c>
      <c r="T103" s="277">
        <f>T98*'8-Matrices'!$N$7</f>
        <v>0</v>
      </c>
      <c r="U103" s="277">
        <f>U98*'8-Matrices'!$O$7</f>
        <v>0</v>
      </c>
      <c r="V103" s="277">
        <f>V98*'8-Matrices'!$P$7</f>
        <v>0</v>
      </c>
      <c r="W103" s="277">
        <f>W98*'8-Matrices'!$Q$7</f>
        <v>0</v>
      </c>
      <c r="X103" s="277">
        <f>X98*'8-Matrices'!$R$7</f>
        <v>0</v>
      </c>
      <c r="Y103" s="278">
        <f>Y98*'8-Matrices'!$S$7</f>
        <v>0</v>
      </c>
      <c r="Z103" s="283"/>
      <c r="AA103" s="277"/>
      <c r="AB103" s="279">
        <f>AB98*'8-Matrices'!$J$7</f>
        <v>0</v>
      </c>
      <c r="AC103" s="277">
        <f>AC98*'8-Matrices'!$K$7</f>
        <v>14520</v>
      </c>
      <c r="AD103" s="277">
        <f>AD98*'8-Matrices'!$L$7</f>
        <v>0</v>
      </c>
      <c r="AE103" s="277">
        <f>AE98*'8-Matrices'!$M$7</f>
        <v>1315405</v>
      </c>
      <c r="AF103" s="277">
        <f>AF98*'8-Matrices'!$N$7</f>
        <v>0</v>
      </c>
      <c r="AG103" s="277">
        <f>AG98*'8-Matrices'!$O$7</f>
        <v>0</v>
      </c>
      <c r="AH103" s="277">
        <f>AH98*'8-Matrices'!$P$7</f>
        <v>0</v>
      </c>
      <c r="AI103" s="277">
        <f>AI98*'8-Matrices'!$Q$7</f>
        <v>0</v>
      </c>
      <c r="AJ103" s="277">
        <f>AJ98*'8-Matrices'!$R$7</f>
        <v>0</v>
      </c>
      <c r="AK103" s="278">
        <f>AK98*'8-Matrices'!$S$7</f>
        <v>0</v>
      </c>
      <c r="AL103" s="283"/>
      <c r="AM103" s="277"/>
      <c r="AN103" s="279">
        <f>AN98*'8-Matrices'!$J$7</f>
        <v>0</v>
      </c>
      <c r="AO103" s="277">
        <f>AO98*'8-Matrices'!$K$7</f>
        <v>7260</v>
      </c>
      <c r="AP103" s="277">
        <f>AP98*'8-Matrices'!$L$7</f>
        <v>0</v>
      </c>
      <c r="AQ103" s="277">
        <f>AQ98*'8-Matrices'!$M$7</f>
        <v>1199765</v>
      </c>
      <c r="AR103" s="277">
        <f>AR98*'8-Matrices'!$N$7</f>
        <v>0</v>
      </c>
      <c r="AS103" s="277">
        <f>AS98*'8-Matrices'!$O$7</f>
        <v>0</v>
      </c>
      <c r="AT103" s="277">
        <f>AT98*'8-Matrices'!$P$7</f>
        <v>0</v>
      </c>
      <c r="AU103" s="277">
        <f>AU98*'8-Matrices'!$Q$7</f>
        <v>0</v>
      </c>
      <c r="AV103" s="277">
        <f>AV98*'8-Matrices'!$R$7</f>
        <v>0</v>
      </c>
      <c r="AW103" s="278">
        <f>AW98*'8-Matrices'!$S$7</f>
        <v>0</v>
      </c>
      <c r="AX103" s="283"/>
      <c r="AY103" s="277"/>
      <c r="AZ103" s="279">
        <f>AZ98*'8-Matrices'!$J$7</f>
        <v>14850</v>
      </c>
      <c r="BA103" s="277">
        <f>BA98*'8-Matrices'!$K$7</f>
        <v>14520</v>
      </c>
      <c r="BB103" s="277">
        <f>BB98*'8-Matrices'!$L$7</f>
        <v>0</v>
      </c>
      <c r="BC103" s="277">
        <f>BC98*'8-Matrices'!$M$7</f>
        <v>1026305</v>
      </c>
      <c r="BD103" s="277">
        <f>BD98*'8-Matrices'!$N$7</f>
        <v>0</v>
      </c>
      <c r="BE103" s="277">
        <f>BE98*'8-Matrices'!$O$7</f>
        <v>0</v>
      </c>
      <c r="BF103" s="277">
        <f>BF98*'8-Matrices'!$P$7</f>
        <v>0</v>
      </c>
      <c r="BG103" s="277">
        <f>BG98*'8-Matrices'!$Q$7</f>
        <v>0</v>
      </c>
      <c r="BH103" s="277">
        <f>BH98*'8-Matrices'!$R$7</f>
        <v>0</v>
      </c>
      <c r="BI103" s="278">
        <f>BI98*'8-Matrices'!$S$7</f>
        <v>0</v>
      </c>
      <c r="BJ103" s="283"/>
      <c r="BK103" s="277"/>
      <c r="BL103" s="280">
        <f>BL98*'8-Matrices'!$J$7</f>
        <v>0</v>
      </c>
      <c r="BM103" s="281">
        <f>BM98*'8-Matrices'!$K$7</f>
        <v>7260</v>
      </c>
      <c r="BN103" s="281">
        <f>BN98*'8-Matrices'!$L$7</f>
        <v>0</v>
      </c>
      <c r="BO103" s="281">
        <f>BO98*'8-Matrices'!$M$7</f>
        <v>1026305</v>
      </c>
      <c r="BP103" s="281">
        <f>BP98*'8-Matrices'!$N$7</f>
        <v>0</v>
      </c>
      <c r="BQ103" s="281">
        <f>BQ98*'8-Matrices'!$O$7</f>
        <v>0</v>
      </c>
      <c r="BR103" s="281">
        <f>BR98*'8-Matrices'!$P$7</f>
        <v>0</v>
      </c>
      <c r="BS103" s="281">
        <f>BS98*'8-Matrices'!$Q$7</f>
        <v>0</v>
      </c>
      <c r="BT103" s="281">
        <f>BT98*'8-Matrices'!$R$7</f>
        <v>0</v>
      </c>
      <c r="BU103" s="282">
        <f>BU98*'8-Matrices'!$S$7</f>
        <v>0</v>
      </c>
      <c r="BV103" s="283"/>
      <c r="BX103" s="280">
        <f>BX98*'8-Matrices'!$J$7</f>
        <v>4950</v>
      </c>
      <c r="BY103" s="281">
        <f>BY98*'8-Matrices'!$K$7</f>
        <v>137940</v>
      </c>
      <c r="BZ103" s="281">
        <f>BZ98*'8-Matrices'!$L$7</f>
        <v>0</v>
      </c>
      <c r="CA103" s="281">
        <f>CA98*'8-Matrices'!$M$7</f>
        <v>780570</v>
      </c>
      <c r="CB103" s="281">
        <f>CB98*'8-Matrices'!$N$7</f>
        <v>0</v>
      </c>
      <c r="CC103" s="281">
        <f>CC98*'8-Matrices'!$O$7</f>
        <v>0</v>
      </c>
      <c r="CD103" s="281">
        <f>CD98*'8-Matrices'!$P$7</f>
        <v>0</v>
      </c>
      <c r="CE103" s="281">
        <f>CE98*'8-Matrices'!$Q$7</f>
        <v>0</v>
      </c>
      <c r="CF103" s="281">
        <f>CF98*'8-Matrices'!$R$7</f>
        <v>0</v>
      </c>
      <c r="CG103" s="282">
        <f>CG98*'8-Matrices'!$S$7</f>
        <v>0</v>
      </c>
      <c r="CH103" s="283"/>
      <c r="CJ103" s="280">
        <f>CJ98*'8-Matrices'!$J$7</f>
        <v>29700</v>
      </c>
      <c r="CK103" s="281">
        <f>CK98*'8-Matrices'!$K$7</f>
        <v>14520</v>
      </c>
      <c r="CL103" s="281">
        <f>CL98*'8-Matrices'!$L$7</f>
        <v>0</v>
      </c>
      <c r="CM103" s="281">
        <f>CM98*'8-Matrices'!$M$7</f>
        <v>881755</v>
      </c>
      <c r="CN103" s="281">
        <f>CN98*'8-Matrices'!$N$7</f>
        <v>0</v>
      </c>
      <c r="CO103" s="281">
        <f>CO98*'8-Matrices'!$O$7</f>
        <v>0</v>
      </c>
      <c r="CP103" s="281">
        <f>CP98*'8-Matrices'!$P$7</f>
        <v>0</v>
      </c>
      <c r="CQ103" s="281">
        <f>CQ98*'8-Matrices'!$Q$7</f>
        <v>0</v>
      </c>
      <c r="CR103" s="281">
        <f>CR98*'8-Matrices'!$R$7</f>
        <v>0</v>
      </c>
      <c r="CS103" s="282">
        <f>CS98*'8-Matrices'!$S$7</f>
        <v>0</v>
      </c>
      <c r="CT103" s="283"/>
      <c r="CV103" s="280">
        <f>CV98*'8-Matrices'!$J$7</f>
        <v>0</v>
      </c>
      <c r="CW103" s="281">
        <f>CW98*'8-Matrices'!$K$7</f>
        <v>43560</v>
      </c>
      <c r="CX103" s="281">
        <f>CX98*'8-Matrices'!$L$7</f>
        <v>0</v>
      </c>
      <c r="CY103" s="281">
        <f>CY98*'8-Matrices'!$M$7</f>
        <v>636020</v>
      </c>
      <c r="CZ103" s="281">
        <f>CZ98*'8-Matrices'!$N$7</f>
        <v>0</v>
      </c>
      <c r="DA103" s="281">
        <f>DA98*'8-Matrices'!$O$7</f>
        <v>0</v>
      </c>
      <c r="DB103" s="281">
        <f>DB98*'8-Matrices'!$P$7</f>
        <v>0</v>
      </c>
      <c r="DC103" s="281">
        <f>DC98*'8-Matrices'!$Q$7</f>
        <v>0</v>
      </c>
      <c r="DD103" s="281">
        <f>DD98*'8-Matrices'!$R$7</f>
        <v>0</v>
      </c>
      <c r="DE103" s="282">
        <f>DE98*'8-Matrices'!$S$7</f>
        <v>0</v>
      </c>
      <c r="DF103" s="283"/>
      <c r="DH103" s="280">
        <f>DH98*'8-Matrices'!$J$7</f>
        <v>0</v>
      </c>
      <c r="DI103" s="281">
        <f>DI98*'8-Matrices'!$K$7</f>
        <v>58080</v>
      </c>
      <c r="DJ103" s="281">
        <f>DJ98*'8-Matrices'!$L$7</f>
        <v>0</v>
      </c>
      <c r="DK103" s="281">
        <f>DK98*'8-Matrices'!$M$7</f>
        <v>664930</v>
      </c>
      <c r="DL103" s="281">
        <f>DL98*'8-Matrices'!$N$7</f>
        <v>0</v>
      </c>
      <c r="DM103" s="281">
        <f>DM98*'8-Matrices'!$O$7</f>
        <v>0</v>
      </c>
      <c r="DN103" s="281">
        <f>DN98*'8-Matrices'!$P$7</f>
        <v>0</v>
      </c>
      <c r="DO103" s="281">
        <f>DO98*'8-Matrices'!$Q$7</f>
        <v>0</v>
      </c>
      <c r="DP103" s="281">
        <f>DP98*'8-Matrices'!$R$7</f>
        <v>0</v>
      </c>
      <c r="DQ103" s="282">
        <f>DQ98*'8-Matrices'!$S$7</f>
        <v>0</v>
      </c>
      <c r="DR103" s="283"/>
      <c r="DT103" s="280">
        <f>DT98*'8-Matrices'!$J$7</f>
        <v>0</v>
      </c>
      <c r="DU103" s="281">
        <f>DU98*'8-Matrices'!$K$7</f>
        <v>36300</v>
      </c>
      <c r="DV103" s="281">
        <f>DV98*'8-Matrices'!$L$7</f>
        <v>0</v>
      </c>
      <c r="DW103" s="281">
        <f>DW98*'8-Matrices'!$M$7</f>
        <v>1084125</v>
      </c>
      <c r="DX103" s="281">
        <f>DX98*'8-Matrices'!$N$7</f>
        <v>0</v>
      </c>
      <c r="DY103" s="281">
        <f>DY98*'8-Matrices'!$O$7</f>
        <v>0</v>
      </c>
      <c r="DZ103" s="281">
        <f>DZ98*'8-Matrices'!$P$7</f>
        <v>0</v>
      </c>
      <c r="EA103" s="281">
        <f>EA98*'8-Matrices'!$Q$7</f>
        <v>0</v>
      </c>
      <c r="EB103" s="281">
        <f>EB98*'8-Matrices'!$R$7</f>
        <v>0</v>
      </c>
      <c r="EC103" s="282">
        <f>EC98*'8-Matrices'!$S$7</f>
        <v>0</v>
      </c>
      <c r="ED103" s="283"/>
    </row>
    <row r="104" spans="1:134" x14ac:dyDescent="0.25">
      <c r="A104" s="1471"/>
      <c r="B104" t="s">
        <v>90</v>
      </c>
      <c r="C104" s="276" t="s">
        <v>139</v>
      </c>
      <c r="D104" s="277">
        <f>D99*'8-Matrices'!$J$8</f>
        <v>0</v>
      </c>
      <c r="E104" s="277">
        <f>E99*'8-Matrices'!$K$8</f>
        <v>0</v>
      </c>
      <c r="F104" s="277">
        <f>F99*'8-Matrices'!$L$8</f>
        <v>0</v>
      </c>
      <c r="G104" s="277">
        <f>G99*'8-Matrices'!$M$8</f>
        <v>333760</v>
      </c>
      <c r="H104" s="277">
        <f>H99*'8-Matrices'!$N$8</f>
        <v>0</v>
      </c>
      <c r="I104" s="277">
        <f>I99*'8-Matrices'!$O$8</f>
        <v>0</v>
      </c>
      <c r="J104" s="277">
        <f>J99*'8-Matrices'!$P$8</f>
        <v>0</v>
      </c>
      <c r="K104" s="277">
        <f>K99*'8-Matrices'!$Q$8</f>
        <v>0</v>
      </c>
      <c r="L104" s="277">
        <f>L99*'8-Matrices'!$R$8</f>
        <v>0</v>
      </c>
      <c r="M104" s="278">
        <f>M99*'8-Matrices'!$S$8</f>
        <v>0</v>
      </c>
      <c r="N104" s="283"/>
      <c r="O104" s="277"/>
      <c r="P104" s="279">
        <f>P99*'8-Matrices'!$J$8</f>
        <v>0</v>
      </c>
      <c r="Q104" s="277">
        <f>Q99*'8-Matrices'!$K$8</f>
        <v>20954</v>
      </c>
      <c r="R104" s="277">
        <f>R99*'8-Matrices'!$L$8</f>
        <v>0</v>
      </c>
      <c r="S104" s="277">
        <f>S99*'8-Matrices'!$M$8</f>
        <v>521500</v>
      </c>
      <c r="T104" s="277">
        <f>T99*'8-Matrices'!$N$8</f>
        <v>0</v>
      </c>
      <c r="U104" s="277">
        <f>U99*'8-Matrices'!$O$8</f>
        <v>0</v>
      </c>
      <c r="V104" s="277">
        <f>V99*'8-Matrices'!$P$8</f>
        <v>0</v>
      </c>
      <c r="W104" s="277">
        <f>W99*'8-Matrices'!$Q$8</f>
        <v>0</v>
      </c>
      <c r="X104" s="277">
        <f>X99*'8-Matrices'!$R$8</f>
        <v>0</v>
      </c>
      <c r="Y104" s="278">
        <f>Y99*'8-Matrices'!$S$8</f>
        <v>0</v>
      </c>
      <c r="Z104" s="283"/>
      <c r="AA104" s="277"/>
      <c r="AB104" s="279">
        <f>AB99*'8-Matrices'!$J$8</f>
        <v>0</v>
      </c>
      <c r="AC104" s="277">
        <f>AC99*'8-Matrices'!$K$8</f>
        <v>0</v>
      </c>
      <c r="AD104" s="277">
        <f>AD99*'8-Matrices'!$L$8</f>
        <v>0</v>
      </c>
      <c r="AE104" s="277">
        <f>AE99*'8-Matrices'!$M$8</f>
        <v>333760</v>
      </c>
      <c r="AF104" s="277">
        <f>AF99*'8-Matrices'!$N$8</f>
        <v>0</v>
      </c>
      <c r="AG104" s="277">
        <f>AG99*'8-Matrices'!$O$8</f>
        <v>0</v>
      </c>
      <c r="AH104" s="277">
        <f>AH99*'8-Matrices'!$P$8</f>
        <v>0</v>
      </c>
      <c r="AI104" s="277">
        <f>AI99*'8-Matrices'!$Q$8</f>
        <v>0</v>
      </c>
      <c r="AJ104" s="277">
        <f>AJ99*'8-Matrices'!$R$8</f>
        <v>0</v>
      </c>
      <c r="AK104" s="278">
        <f>AK99*'8-Matrices'!$S$8</f>
        <v>0</v>
      </c>
      <c r="AL104" s="283"/>
      <c r="AM104" s="277"/>
      <c r="AN104" s="279">
        <f>AN99*'8-Matrices'!$J$8</f>
        <v>0</v>
      </c>
      <c r="AO104" s="277">
        <f>AO99*'8-Matrices'!$K$8</f>
        <v>20954</v>
      </c>
      <c r="AP104" s="277">
        <f>AP99*'8-Matrices'!$L$8</f>
        <v>0</v>
      </c>
      <c r="AQ104" s="277">
        <f>AQ99*'8-Matrices'!$M$8</f>
        <v>292040</v>
      </c>
      <c r="AR104" s="277">
        <f>AR99*'8-Matrices'!$N$8</f>
        <v>0</v>
      </c>
      <c r="AS104" s="277">
        <f>AS99*'8-Matrices'!$O$8</f>
        <v>0</v>
      </c>
      <c r="AT104" s="277">
        <f>AT99*'8-Matrices'!$P$8</f>
        <v>0</v>
      </c>
      <c r="AU104" s="277">
        <f>AU99*'8-Matrices'!$Q$8</f>
        <v>0</v>
      </c>
      <c r="AV104" s="277">
        <f>AV99*'8-Matrices'!$R$8</f>
        <v>0</v>
      </c>
      <c r="AW104" s="278">
        <f>AW99*'8-Matrices'!$S$8</f>
        <v>0</v>
      </c>
      <c r="AX104" s="283"/>
      <c r="AY104" s="277"/>
      <c r="AZ104" s="279">
        <f>AZ99*'8-Matrices'!$J$8</f>
        <v>0</v>
      </c>
      <c r="BA104" s="277">
        <f>BA99*'8-Matrices'!$K$8</f>
        <v>20954</v>
      </c>
      <c r="BB104" s="277">
        <f>BB99*'8-Matrices'!$L$8</f>
        <v>0</v>
      </c>
      <c r="BC104" s="277">
        <f>BC99*'8-Matrices'!$M$8</f>
        <v>166880</v>
      </c>
      <c r="BD104" s="277">
        <f>BD99*'8-Matrices'!$N$8</f>
        <v>0</v>
      </c>
      <c r="BE104" s="277">
        <f>BE99*'8-Matrices'!$O$8</f>
        <v>0</v>
      </c>
      <c r="BF104" s="277">
        <f>BF99*'8-Matrices'!$P$8</f>
        <v>0</v>
      </c>
      <c r="BG104" s="277">
        <f>BG99*'8-Matrices'!$Q$8</f>
        <v>0</v>
      </c>
      <c r="BH104" s="277">
        <f>BH99*'8-Matrices'!$R$8</f>
        <v>0</v>
      </c>
      <c r="BI104" s="278">
        <f>BI99*'8-Matrices'!$S$8</f>
        <v>0</v>
      </c>
      <c r="BJ104" s="283"/>
      <c r="BK104" s="277"/>
      <c r="BL104" s="280">
        <f>BL99*'8-Matrices'!$J$8</f>
        <v>0</v>
      </c>
      <c r="BM104" s="281">
        <f>BM99*'8-Matrices'!$K$8</f>
        <v>31431</v>
      </c>
      <c r="BN104" s="281">
        <f>BN99*'8-Matrices'!$L$8</f>
        <v>0</v>
      </c>
      <c r="BO104" s="281">
        <f>BO99*'8-Matrices'!$M$8</f>
        <v>250320</v>
      </c>
      <c r="BP104" s="281">
        <f>BP99*'8-Matrices'!$N$8</f>
        <v>0</v>
      </c>
      <c r="BQ104" s="281">
        <f>BQ99*'8-Matrices'!$O$8</f>
        <v>0</v>
      </c>
      <c r="BR104" s="281">
        <f>BR99*'8-Matrices'!$P$8</f>
        <v>0</v>
      </c>
      <c r="BS104" s="281">
        <f>BS99*'8-Matrices'!$Q$8</f>
        <v>0</v>
      </c>
      <c r="BT104" s="281">
        <f>BT99*'8-Matrices'!$R$8</f>
        <v>0</v>
      </c>
      <c r="BU104" s="282">
        <f>BU99*'8-Matrices'!$S$8</f>
        <v>0</v>
      </c>
      <c r="BV104" s="283"/>
      <c r="BX104" s="280">
        <f>BX99*'8-Matrices'!$J$8</f>
        <v>0</v>
      </c>
      <c r="BY104" s="281">
        <f>BY99*'8-Matrices'!$K$8</f>
        <v>20954</v>
      </c>
      <c r="BZ104" s="281">
        <f>BZ99*'8-Matrices'!$L$8</f>
        <v>0</v>
      </c>
      <c r="CA104" s="281">
        <f>CA99*'8-Matrices'!$M$8</f>
        <v>104300</v>
      </c>
      <c r="CB104" s="281">
        <f>CB99*'8-Matrices'!$N$8</f>
        <v>0</v>
      </c>
      <c r="CC104" s="281">
        <f>CC99*'8-Matrices'!$O$8</f>
        <v>0</v>
      </c>
      <c r="CD104" s="281">
        <f>CD99*'8-Matrices'!$P$8</f>
        <v>0</v>
      </c>
      <c r="CE104" s="281">
        <f>CE99*'8-Matrices'!$Q$8</f>
        <v>0</v>
      </c>
      <c r="CF104" s="281">
        <f>CF99*'8-Matrices'!$R$8</f>
        <v>0</v>
      </c>
      <c r="CG104" s="282">
        <f>CG99*'8-Matrices'!$S$8</f>
        <v>0</v>
      </c>
      <c r="CH104" s="283"/>
      <c r="CJ104" s="280">
        <f>CJ99*'8-Matrices'!$J$8</f>
        <v>0</v>
      </c>
      <c r="CK104" s="281">
        <f>CK99*'8-Matrices'!$K$8</f>
        <v>31431</v>
      </c>
      <c r="CL104" s="281">
        <f>CL99*'8-Matrices'!$L$8</f>
        <v>0</v>
      </c>
      <c r="CM104" s="281">
        <f>CM99*'8-Matrices'!$M$8</f>
        <v>166880</v>
      </c>
      <c r="CN104" s="281">
        <f>CN99*'8-Matrices'!$N$8</f>
        <v>0</v>
      </c>
      <c r="CO104" s="281">
        <f>CO99*'8-Matrices'!$O$8</f>
        <v>0</v>
      </c>
      <c r="CP104" s="281">
        <f>CP99*'8-Matrices'!$P$8</f>
        <v>0</v>
      </c>
      <c r="CQ104" s="281">
        <f>CQ99*'8-Matrices'!$Q$8</f>
        <v>0</v>
      </c>
      <c r="CR104" s="281">
        <f>CR99*'8-Matrices'!$R$8</f>
        <v>0</v>
      </c>
      <c r="CS104" s="282">
        <f>CS99*'8-Matrices'!$S$8</f>
        <v>0</v>
      </c>
      <c r="CT104" s="283"/>
      <c r="CV104" s="280">
        <f>CV99*'8-Matrices'!$J$8</f>
        <v>28572</v>
      </c>
      <c r="CW104" s="281">
        <f>CW99*'8-Matrices'!$K$8</f>
        <v>10477</v>
      </c>
      <c r="CX104" s="281">
        <f>CX99*'8-Matrices'!$L$8</f>
        <v>0</v>
      </c>
      <c r="CY104" s="281">
        <f>CY99*'8-Matrices'!$M$8</f>
        <v>166880</v>
      </c>
      <c r="CZ104" s="281">
        <f>CZ99*'8-Matrices'!$N$8</f>
        <v>0</v>
      </c>
      <c r="DA104" s="281">
        <f>DA99*'8-Matrices'!$O$8</f>
        <v>0</v>
      </c>
      <c r="DB104" s="281">
        <f>DB99*'8-Matrices'!$P$8</f>
        <v>0</v>
      </c>
      <c r="DC104" s="281">
        <f>DC99*'8-Matrices'!$Q$8</f>
        <v>0</v>
      </c>
      <c r="DD104" s="281">
        <f>DD99*'8-Matrices'!$R$8</f>
        <v>0</v>
      </c>
      <c r="DE104" s="282">
        <f>DE99*'8-Matrices'!$S$8</f>
        <v>0</v>
      </c>
      <c r="DF104" s="283"/>
      <c r="DH104" s="280">
        <f>DH99*'8-Matrices'!$J$8</f>
        <v>50001</v>
      </c>
      <c r="DI104" s="281">
        <f>DI99*'8-Matrices'!$K$8</f>
        <v>20954</v>
      </c>
      <c r="DJ104" s="281">
        <f>DJ99*'8-Matrices'!$L$8</f>
        <v>0</v>
      </c>
      <c r="DK104" s="281">
        <f>DK99*'8-Matrices'!$M$8</f>
        <v>166880</v>
      </c>
      <c r="DL104" s="281">
        <f>DL99*'8-Matrices'!$N$8</f>
        <v>0</v>
      </c>
      <c r="DM104" s="281">
        <f>DM99*'8-Matrices'!$O$8</f>
        <v>0</v>
      </c>
      <c r="DN104" s="281">
        <f>DN99*'8-Matrices'!$P$8</f>
        <v>0</v>
      </c>
      <c r="DO104" s="281">
        <f>DO99*'8-Matrices'!$Q$8</f>
        <v>0</v>
      </c>
      <c r="DP104" s="281">
        <f>DP99*'8-Matrices'!$R$8</f>
        <v>0</v>
      </c>
      <c r="DQ104" s="282">
        <f>DQ99*'8-Matrices'!$S$8</f>
        <v>0</v>
      </c>
      <c r="DR104" s="283"/>
      <c r="DT104" s="280">
        <f>DT99*'8-Matrices'!$J$8</f>
        <v>28572</v>
      </c>
      <c r="DU104" s="281">
        <f>DU99*'8-Matrices'!$K$8</f>
        <v>0</v>
      </c>
      <c r="DV104" s="281">
        <f>DV99*'8-Matrices'!$L$8</f>
        <v>0</v>
      </c>
      <c r="DW104" s="281">
        <f>DW99*'8-Matrices'!$M$8</f>
        <v>62580</v>
      </c>
      <c r="DX104" s="281">
        <f>DX99*'8-Matrices'!$N$8</f>
        <v>0</v>
      </c>
      <c r="DY104" s="281">
        <f>DY99*'8-Matrices'!$O$8</f>
        <v>0</v>
      </c>
      <c r="DZ104" s="281">
        <f>DZ99*'8-Matrices'!$P$8</f>
        <v>0</v>
      </c>
      <c r="EA104" s="281">
        <f>EA99*'8-Matrices'!$Q$8</f>
        <v>0</v>
      </c>
      <c r="EB104" s="281">
        <f>EB99*'8-Matrices'!$R$8</f>
        <v>0</v>
      </c>
      <c r="EC104" s="282">
        <f>EC99*'8-Matrices'!$S$8</f>
        <v>0</v>
      </c>
      <c r="ED104" s="283"/>
    </row>
    <row r="105" spans="1:134" ht="15.75" thickBot="1" x14ac:dyDescent="0.3">
      <c r="A105" s="1472"/>
      <c r="B105" s="293" t="s">
        <v>90</v>
      </c>
      <c r="C105" s="294" t="s">
        <v>140</v>
      </c>
      <c r="D105" s="277">
        <f>D100*'8-Matrices'!$J$9</f>
        <v>0</v>
      </c>
      <c r="E105" s="277">
        <f>E100*'8-Matrices'!$K$9</f>
        <v>0</v>
      </c>
      <c r="F105" s="277">
        <f>F100*'8-Matrices'!$L$9</f>
        <v>0</v>
      </c>
      <c r="G105" s="277">
        <f>G100*'8-Matrices'!$M$9</f>
        <v>0</v>
      </c>
      <c r="H105" s="277">
        <f>H100*'8-Matrices'!$N$9</f>
        <v>0</v>
      </c>
      <c r="I105" s="277">
        <f>I100*'8-Matrices'!$O$9</f>
        <v>0</v>
      </c>
      <c r="J105" s="277">
        <f>J100*'8-Matrices'!$P$9</f>
        <v>0</v>
      </c>
      <c r="K105" s="277">
        <f>K100*'8-Matrices'!$Q$9</f>
        <v>0</v>
      </c>
      <c r="L105" s="277">
        <f>L100*'8-Matrices'!$R$9</f>
        <v>0</v>
      </c>
      <c r="M105" s="278">
        <f>M100*'8-Matrices'!$S$9</f>
        <v>0</v>
      </c>
      <c r="N105" s="283" t="s">
        <v>298</v>
      </c>
      <c r="O105" s="277"/>
      <c r="P105" s="279">
        <f>P100*'8-Matrices'!$J$9</f>
        <v>0</v>
      </c>
      <c r="Q105" s="277">
        <f>Q100*'8-Matrices'!$K$9</f>
        <v>0</v>
      </c>
      <c r="R105" s="277">
        <f>R100*'8-Matrices'!$L$9</f>
        <v>0</v>
      </c>
      <c r="S105" s="277">
        <f>S100*'8-Matrices'!$M$9</f>
        <v>122280</v>
      </c>
      <c r="T105" s="277">
        <f>T100*'8-Matrices'!$N$9</f>
        <v>0</v>
      </c>
      <c r="U105" s="277">
        <f>U100*'8-Matrices'!$O$9</f>
        <v>0</v>
      </c>
      <c r="V105" s="277">
        <f>V100*'8-Matrices'!$P$9</f>
        <v>0</v>
      </c>
      <c r="W105" s="277">
        <f>W100*'8-Matrices'!$Q$9</f>
        <v>0</v>
      </c>
      <c r="X105" s="277">
        <f>X100*'8-Matrices'!$R$9</f>
        <v>0</v>
      </c>
      <c r="Y105" s="278">
        <f>Y100*'8-Matrices'!$S$9</f>
        <v>0</v>
      </c>
      <c r="Z105" s="283" t="s">
        <v>298</v>
      </c>
      <c r="AA105" s="277"/>
      <c r="AB105" s="279">
        <f>AB100*'8-Matrices'!$J$9</f>
        <v>0</v>
      </c>
      <c r="AC105" s="277">
        <f>AC100*'8-Matrices'!$K$9</f>
        <v>0</v>
      </c>
      <c r="AD105" s="277">
        <f>AD100*'8-Matrices'!$L$9</f>
        <v>0</v>
      </c>
      <c r="AE105" s="277">
        <f>AE100*'8-Matrices'!$M$9</f>
        <v>91710</v>
      </c>
      <c r="AF105" s="277">
        <f>AF100*'8-Matrices'!$N$9</f>
        <v>0</v>
      </c>
      <c r="AG105" s="277">
        <f>AG100*'8-Matrices'!$O$9</f>
        <v>0</v>
      </c>
      <c r="AH105" s="277">
        <f>AH100*'8-Matrices'!$P$9</f>
        <v>0</v>
      </c>
      <c r="AI105" s="277">
        <f>AI100*'8-Matrices'!$Q$9</f>
        <v>0</v>
      </c>
      <c r="AJ105" s="277">
        <f>AJ100*'8-Matrices'!$R$9</f>
        <v>0</v>
      </c>
      <c r="AK105" s="278">
        <f>AK100*'8-Matrices'!$S$9</f>
        <v>0</v>
      </c>
      <c r="AL105" s="283" t="s">
        <v>298</v>
      </c>
      <c r="AM105" s="277"/>
      <c r="AN105" s="279">
        <f>AN100*'8-Matrices'!$J$9</f>
        <v>0</v>
      </c>
      <c r="AO105" s="277">
        <f>AO100*'8-Matrices'!$K$9</f>
        <v>0</v>
      </c>
      <c r="AP105" s="277">
        <f>AP100*'8-Matrices'!$L$9</f>
        <v>0</v>
      </c>
      <c r="AQ105" s="277">
        <f>AQ100*'8-Matrices'!$M$9</f>
        <v>305700</v>
      </c>
      <c r="AR105" s="277">
        <f>AR100*'8-Matrices'!$N$9</f>
        <v>0</v>
      </c>
      <c r="AS105" s="277">
        <f>AS100*'8-Matrices'!$O$9</f>
        <v>0</v>
      </c>
      <c r="AT105" s="277">
        <f>AT100*'8-Matrices'!$P$9</f>
        <v>0</v>
      </c>
      <c r="AU105" s="277">
        <f>AU100*'8-Matrices'!$Q$9</f>
        <v>0</v>
      </c>
      <c r="AV105" s="277">
        <f>AV100*'8-Matrices'!$R$9</f>
        <v>0</v>
      </c>
      <c r="AW105" s="278">
        <f>AW100*'8-Matrices'!$S$9</f>
        <v>0</v>
      </c>
      <c r="AX105" s="283" t="s">
        <v>298</v>
      </c>
      <c r="AY105" s="277"/>
      <c r="AZ105" s="279">
        <f>AZ100*'8-Matrices'!$J$9</f>
        <v>0</v>
      </c>
      <c r="BA105" s="277">
        <f>BA100*'8-Matrices'!$K$9</f>
        <v>0</v>
      </c>
      <c r="BB105" s="277">
        <f>BB100*'8-Matrices'!$L$9</f>
        <v>0</v>
      </c>
      <c r="BC105" s="277">
        <f>BC100*'8-Matrices'!$M$9</f>
        <v>244560</v>
      </c>
      <c r="BD105" s="277">
        <f>BD100*'8-Matrices'!$N$9</f>
        <v>0</v>
      </c>
      <c r="BE105" s="277">
        <f>BE100*'8-Matrices'!$O$9</f>
        <v>0</v>
      </c>
      <c r="BF105" s="277">
        <f>BF100*'8-Matrices'!$P$9</f>
        <v>0</v>
      </c>
      <c r="BG105" s="277">
        <f>BG100*'8-Matrices'!$Q$9</f>
        <v>0</v>
      </c>
      <c r="BH105" s="277">
        <f>BH100*'8-Matrices'!$R$9</f>
        <v>0</v>
      </c>
      <c r="BI105" s="278">
        <f>BI100*'8-Matrices'!$S$9</f>
        <v>0</v>
      </c>
      <c r="BJ105" s="283" t="s">
        <v>298</v>
      </c>
      <c r="BK105" s="277"/>
      <c r="BL105" s="280">
        <f>BL100*'8-Matrices'!$J$9</f>
        <v>973617</v>
      </c>
      <c r="BM105" s="281">
        <f>BM100*'8-Matrices'!$K$9</f>
        <v>0</v>
      </c>
      <c r="BN105" s="281">
        <f>BN100*'8-Matrices'!$L$9</f>
        <v>0</v>
      </c>
      <c r="BO105" s="281">
        <f>BO100*'8-Matrices'!$M$9</f>
        <v>489120</v>
      </c>
      <c r="BP105" s="281">
        <f>BP100*'8-Matrices'!$N$9</f>
        <v>0</v>
      </c>
      <c r="BQ105" s="281">
        <f>BQ100*'8-Matrices'!$O$9</f>
        <v>0</v>
      </c>
      <c r="BR105" s="281">
        <f>BR100*'8-Matrices'!$P$9</f>
        <v>0</v>
      </c>
      <c r="BS105" s="281">
        <f>BS100*'8-Matrices'!$Q$9</f>
        <v>0</v>
      </c>
      <c r="BT105" s="281">
        <f>BT100*'8-Matrices'!$R$9</f>
        <v>0</v>
      </c>
      <c r="BU105" s="282">
        <f>BU100*'8-Matrices'!$S$9</f>
        <v>0</v>
      </c>
      <c r="BV105" s="283" t="s">
        <v>298</v>
      </c>
      <c r="BX105" s="280">
        <f>BX100*'8-Matrices'!$J$9</f>
        <v>73283</v>
      </c>
      <c r="BY105" s="281">
        <f>BY100*'8-Matrices'!$K$9</f>
        <v>153540</v>
      </c>
      <c r="BZ105" s="281">
        <f>BZ100*'8-Matrices'!$L$9</f>
        <v>0</v>
      </c>
      <c r="CA105" s="281">
        <f>CA100*'8-Matrices'!$M$9</f>
        <v>427980</v>
      </c>
      <c r="CB105" s="281">
        <f>CB100*'8-Matrices'!$N$9</f>
        <v>0</v>
      </c>
      <c r="CC105" s="281">
        <f>CC100*'8-Matrices'!$O$9</f>
        <v>0</v>
      </c>
      <c r="CD105" s="281">
        <f>CD100*'8-Matrices'!$P$9</f>
        <v>0</v>
      </c>
      <c r="CE105" s="281">
        <f>CE100*'8-Matrices'!$Q$9</f>
        <v>0</v>
      </c>
      <c r="CF105" s="281">
        <f>CF100*'8-Matrices'!$R$9</f>
        <v>0</v>
      </c>
      <c r="CG105" s="282">
        <f>CG100*'8-Matrices'!$S$9</f>
        <v>0</v>
      </c>
      <c r="CH105" s="283" t="s">
        <v>298</v>
      </c>
      <c r="CJ105" s="280">
        <f>CJ100*'8-Matrices'!$J$9</f>
        <v>104690</v>
      </c>
      <c r="CK105" s="281">
        <f>CK100*'8-Matrices'!$K$9</f>
        <v>0</v>
      </c>
      <c r="CL105" s="281">
        <f>CL100*'8-Matrices'!$L$9</f>
        <v>0</v>
      </c>
      <c r="CM105" s="281">
        <f>CM100*'8-Matrices'!$M$9</f>
        <v>336270</v>
      </c>
      <c r="CN105" s="281">
        <f>CN100*'8-Matrices'!$N$9</f>
        <v>0</v>
      </c>
      <c r="CO105" s="281">
        <f>CO100*'8-Matrices'!$O$9</f>
        <v>0</v>
      </c>
      <c r="CP105" s="281">
        <f>CP100*'8-Matrices'!$P$9</f>
        <v>0</v>
      </c>
      <c r="CQ105" s="281">
        <f>CQ100*'8-Matrices'!$Q$9</f>
        <v>0</v>
      </c>
      <c r="CR105" s="281">
        <f>CR100*'8-Matrices'!$R$9</f>
        <v>0</v>
      </c>
      <c r="CS105" s="282">
        <f>CS100*'8-Matrices'!$S$9</f>
        <v>0</v>
      </c>
      <c r="CT105" s="283" t="s">
        <v>298</v>
      </c>
      <c r="CV105" s="280">
        <f>CV100*'8-Matrices'!$J$9</f>
        <v>52345</v>
      </c>
      <c r="CW105" s="281">
        <f>CW100*'8-Matrices'!$K$9</f>
        <v>0</v>
      </c>
      <c r="CX105" s="281">
        <f>CX100*'8-Matrices'!$L$9</f>
        <v>0</v>
      </c>
      <c r="CY105" s="281">
        <f>CY100*'8-Matrices'!$M$9</f>
        <v>397410</v>
      </c>
      <c r="CZ105" s="281">
        <f>CZ100*'8-Matrices'!$N$9</f>
        <v>0</v>
      </c>
      <c r="DA105" s="281">
        <f>DA100*'8-Matrices'!$O$9</f>
        <v>0</v>
      </c>
      <c r="DB105" s="281">
        <f>DB100*'8-Matrices'!$P$9</f>
        <v>0</v>
      </c>
      <c r="DC105" s="281">
        <f>DC100*'8-Matrices'!$Q$9</f>
        <v>0</v>
      </c>
      <c r="DD105" s="281">
        <f>DD100*'8-Matrices'!$R$9</f>
        <v>0</v>
      </c>
      <c r="DE105" s="282">
        <f>DE100*'8-Matrices'!$S$9</f>
        <v>0</v>
      </c>
      <c r="DF105" s="283" t="s">
        <v>298</v>
      </c>
      <c r="DH105" s="280">
        <f>DH100*'8-Matrices'!$J$9</f>
        <v>31407</v>
      </c>
      <c r="DI105" s="281">
        <f>DI100*'8-Matrices'!$K$9</f>
        <v>0</v>
      </c>
      <c r="DJ105" s="281">
        <f>DJ100*'8-Matrices'!$L$9</f>
        <v>0</v>
      </c>
      <c r="DK105" s="281">
        <f>DK100*'8-Matrices'!$M$9</f>
        <v>61140</v>
      </c>
      <c r="DL105" s="281">
        <f>DL100*'8-Matrices'!$N$9</f>
        <v>0</v>
      </c>
      <c r="DM105" s="281">
        <f>DM100*'8-Matrices'!$O$9</f>
        <v>0</v>
      </c>
      <c r="DN105" s="281">
        <f>DN100*'8-Matrices'!$P$9</f>
        <v>0</v>
      </c>
      <c r="DO105" s="281">
        <f>DO100*'8-Matrices'!$Q$9</f>
        <v>0</v>
      </c>
      <c r="DP105" s="281">
        <f>DP100*'8-Matrices'!$R$9</f>
        <v>0</v>
      </c>
      <c r="DQ105" s="282">
        <f>DQ100*'8-Matrices'!$S$9</f>
        <v>0</v>
      </c>
      <c r="DR105" s="283" t="s">
        <v>298</v>
      </c>
      <c r="DT105" s="280">
        <f>DT100*'8-Matrices'!$J$9</f>
        <v>31407</v>
      </c>
      <c r="DU105" s="281">
        <f>DU100*'8-Matrices'!$K$9</f>
        <v>0</v>
      </c>
      <c r="DV105" s="281">
        <f>DV100*'8-Matrices'!$L$9</f>
        <v>0</v>
      </c>
      <c r="DW105" s="281">
        <f>DW100*'8-Matrices'!$M$9</f>
        <v>30570</v>
      </c>
      <c r="DX105" s="281">
        <f>DX100*'8-Matrices'!$N$9</f>
        <v>0</v>
      </c>
      <c r="DY105" s="281">
        <f>DY100*'8-Matrices'!$O$9</f>
        <v>0</v>
      </c>
      <c r="DZ105" s="281">
        <f>DZ100*'8-Matrices'!$P$9</f>
        <v>0</v>
      </c>
      <c r="EA105" s="281">
        <f>EA100*'8-Matrices'!$Q$9</f>
        <v>0</v>
      </c>
      <c r="EB105" s="281">
        <f>EB100*'8-Matrices'!$R$9</f>
        <v>0</v>
      </c>
      <c r="EC105" s="282">
        <f>EC100*'8-Matrices'!$S$9</f>
        <v>0</v>
      </c>
      <c r="ED105" s="283" t="s">
        <v>298</v>
      </c>
    </row>
    <row r="106" spans="1:134" ht="30.75" thickBot="1" x14ac:dyDescent="0.3">
      <c r="A106" s="315" t="s">
        <v>212</v>
      </c>
      <c r="B106" s="293" t="s">
        <v>90</v>
      </c>
      <c r="C106" s="316"/>
      <c r="D106" s="300">
        <f t="shared" ref="D106:M106" si="209">SUM(D103:D105)</f>
        <v>0</v>
      </c>
      <c r="E106" s="297">
        <f t="shared" si="209"/>
        <v>21780</v>
      </c>
      <c r="F106" s="297">
        <f t="shared" si="209"/>
        <v>0</v>
      </c>
      <c r="G106" s="297">
        <f t="shared" si="209"/>
        <v>2444190</v>
      </c>
      <c r="H106" s="297">
        <f t="shared" si="209"/>
        <v>0</v>
      </c>
      <c r="I106" s="297">
        <f t="shared" si="209"/>
        <v>0</v>
      </c>
      <c r="J106" s="297">
        <f t="shared" si="209"/>
        <v>0</v>
      </c>
      <c r="K106" s="297">
        <f t="shared" si="209"/>
        <v>0</v>
      </c>
      <c r="L106" s="297">
        <f t="shared" si="209"/>
        <v>0</v>
      </c>
      <c r="M106" s="298">
        <f t="shared" si="209"/>
        <v>0</v>
      </c>
      <c r="N106" s="304">
        <f>SUM(D106:M106)</f>
        <v>2465970</v>
      </c>
      <c r="O106" s="299"/>
      <c r="P106" s="300">
        <f t="shared" ref="P106:Y106" si="210">SUM(P103:P105)</f>
        <v>0</v>
      </c>
      <c r="Q106" s="297">
        <f t="shared" si="210"/>
        <v>42734</v>
      </c>
      <c r="R106" s="297">
        <f t="shared" si="210"/>
        <v>0</v>
      </c>
      <c r="S106" s="297">
        <f t="shared" si="210"/>
        <v>2508475</v>
      </c>
      <c r="T106" s="297">
        <f t="shared" si="210"/>
        <v>0</v>
      </c>
      <c r="U106" s="297">
        <f t="shared" si="210"/>
        <v>0</v>
      </c>
      <c r="V106" s="297">
        <f t="shared" si="210"/>
        <v>0</v>
      </c>
      <c r="W106" s="297">
        <f t="shared" si="210"/>
        <v>0</v>
      </c>
      <c r="X106" s="297">
        <f t="shared" si="210"/>
        <v>0</v>
      </c>
      <c r="Y106" s="298">
        <f t="shared" si="210"/>
        <v>0</v>
      </c>
      <c r="Z106" s="304">
        <f>SUM(P106:Y106)</f>
        <v>2551209</v>
      </c>
      <c r="AA106" s="299"/>
      <c r="AB106" s="300">
        <f t="shared" ref="AB106:AK106" si="211">SUM(AB103:AB105)</f>
        <v>0</v>
      </c>
      <c r="AC106" s="297">
        <f t="shared" si="211"/>
        <v>14520</v>
      </c>
      <c r="AD106" s="297">
        <f t="shared" si="211"/>
        <v>0</v>
      </c>
      <c r="AE106" s="297">
        <f t="shared" si="211"/>
        <v>1740875</v>
      </c>
      <c r="AF106" s="297">
        <f t="shared" si="211"/>
        <v>0</v>
      </c>
      <c r="AG106" s="297">
        <f t="shared" si="211"/>
        <v>0</v>
      </c>
      <c r="AH106" s="297">
        <f t="shared" si="211"/>
        <v>0</v>
      </c>
      <c r="AI106" s="297">
        <f t="shared" si="211"/>
        <v>0</v>
      </c>
      <c r="AJ106" s="297">
        <f t="shared" si="211"/>
        <v>0</v>
      </c>
      <c r="AK106" s="298">
        <f t="shared" si="211"/>
        <v>0</v>
      </c>
      <c r="AL106" s="304">
        <f>SUM(AB106:AK106)</f>
        <v>1755395</v>
      </c>
      <c r="AM106" s="299"/>
      <c r="AN106" s="300">
        <f t="shared" ref="AN106:AW106" si="212">SUM(AN103:AN105)</f>
        <v>0</v>
      </c>
      <c r="AO106" s="297">
        <f t="shared" si="212"/>
        <v>28214</v>
      </c>
      <c r="AP106" s="297">
        <f t="shared" si="212"/>
        <v>0</v>
      </c>
      <c r="AQ106" s="297">
        <f t="shared" si="212"/>
        <v>1797505</v>
      </c>
      <c r="AR106" s="297">
        <f t="shared" si="212"/>
        <v>0</v>
      </c>
      <c r="AS106" s="297">
        <f t="shared" si="212"/>
        <v>0</v>
      </c>
      <c r="AT106" s="297">
        <f t="shared" si="212"/>
        <v>0</v>
      </c>
      <c r="AU106" s="297">
        <f t="shared" si="212"/>
        <v>0</v>
      </c>
      <c r="AV106" s="297">
        <f t="shared" si="212"/>
        <v>0</v>
      </c>
      <c r="AW106" s="298">
        <f t="shared" si="212"/>
        <v>0</v>
      </c>
      <c r="AX106" s="304">
        <f>SUM(AN106:AW106)</f>
        <v>1825719</v>
      </c>
      <c r="AY106" s="299"/>
      <c r="AZ106" s="300">
        <f t="shared" ref="AZ106:BI106" si="213">SUM(AZ103:AZ105)</f>
        <v>14850</v>
      </c>
      <c r="BA106" s="297">
        <f t="shared" si="213"/>
        <v>35474</v>
      </c>
      <c r="BB106" s="297">
        <f t="shared" si="213"/>
        <v>0</v>
      </c>
      <c r="BC106" s="297">
        <f t="shared" si="213"/>
        <v>1437745</v>
      </c>
      <c r="BD106" s="297">
        <f t="shared" si="213"/>
        <v>0</v>
      </c>
      <c r="BE106" s="297">
        <f t="shared" si="213"/>
        <v>0</v>
      </c>
      <c r="BF106" s="297">
        <f t="shared" si="213"/>
        <v>0</v>
      </c>
      <c r="BG106" s="297">
        <f t="shared" si="213"/>
        <v>0</v>
      </c>
      <c r="BH106" s="297">
        <f t="shared" si="213"/>
        <v>0</v>
      </c>
      <c r="BI106" s="298">
        <f t="shared" si="213"/>
        <v>0</v>
      </c>
      <c r="BJ106" s="304">
        <f>SUM(AZ106:BI106)</f>
        <v>1488069</v>
      </c>
      <c r="BK106" s="299"/>
      <c r="BL106" s="301">
        <f t="shared" ref="BL106:BU106" si="214">SUM(BL103:BL105)</f>
        <v>973617</v>
      </c>
      <c r="BM106" s="302">
        <f t="shared" si="214"/>
        <v>38691</v>
      </c>
      <c r="BN106" s="302">
        <f t="shared" si="214"/>
        <v>0</v>
      </c>
      <c r="BO106" s="302">
        <f t="shared" si="214"/>
        <v>1765745</v>
      </c>
      <c r="BP106" s="302">
        <f t="shared" si="214"/>
        <v>0</v>
      </c>
      <c r="BQ106" s="302">
        <f t="shared" si="214"/>
        <v>0</v>
      </c>
      <c r="BR106" s="302">
        <f t="shared" si="214"/>
        <v>0</v>
      </c>
      <c r="BS106" s="302">
        <f t="shared" si="214"/>
        <v>0</v>
      </c>
      <c r="BT106" s="302">
        <f t="shared" si="214"/>
        <v>0</v>
      </c>
      <c r="BU106" s="303">
        <f t="shared" si="214"/>
        <v>0</v>
      </c>
      <c r="BV106" s="304">
        <f>SUM(BL106:BU106)</f>
        <v>2778053</v>
      </c>
      <c r="BX106" s="301">
        <f t="shared" ref="BX106:CG106" si="215">SUM(BX103:BX105)</f>
        <v>78233</v>
      </c>
      <c r="BY106" s="302">
        <f t="shared" si="215"/>
        <v>312434</v>
      </c>
      <c r="BZ106" s="302">
        <f t="shared" si="215"/>
        <v>0</v>
      </c>
      <c r="CA106" s="302">
        <f t="shared" si="215"/>
        <v>1312850</v>
      </c>
      <c r="CB106" s="302">
        <f t="shared" si="215"/>
        <v>0</v>
      </c>
      <c r="CC106" s="302">
        <f t="shared" si="215"/>
        <v>0</v>
      </c>
      <c r="CD106" s="302">
        <f t="shared" si="215"/>
        <v>0</v>
      </c>
      <c r="CE106" s="302">
        <f t="shared" si="215"/>
        <v>0</v>
      </c>
      <c r="CF106" s="302">
        <f t="shared" si="215"/>
        <v>0</v>
      </c>
      <c r="CG106" s="303">
        <f t="shared" si="215"/>
        <v>0</v>
      </c>
      <c r="CH106" s="304">
        <f>SUM(BX106:CG106)</f>
        <v>1703517</v>
      </c>
      <c r="CJ106" s="301">
        <f t="shared" ref="CJ106:CS106" si="216">SUM(CJ103:CJ105)</f>
        <v>134390</v>
      </c>
      <c r="CK106" s="302">
        <f t="shared" si="216"/>
        <v>45951</v>
      </c>
      <c r="CL106" s="302">
        <f t="shared" si="216"/>
        <v>0</v>
      </c>
      <c r="CM106" s="302">
        <f t="shared" si="216"/>
        <v>1384905</v>
      </c>
      <c r="CN106" s="302">
        <f t="shared" si="216"/>
        <v>0</v>
      </c>
      <c r="CO106" s="302">
        <f t="shared" si="216"/>
        <v>0</v>
      </c>
      <c r="CP106" s="302">
        <f t="shared" si="216"/>
        <v>0</v>
      </c>
      <c r="CQ106" s="302">
        <f t="shared" si="216"/>
        <v>0</v>
      </c>
      <c r="CR106" s="302">
        <f t="shared" si="216"/>
        <v>0</v>
      </c>
      <c r="CS106" s="303">
        <f t="shared" si="216"/>
        <v>0</v>
      </c>
      <c r="CT106" s="304">
        <f>SUM(CJ106:CS106)</f>
        <v>1565246</v>
      </c>
      <c r="CV106" s="301">
        <f t="shared" ref="CV106:DE106" si="217">SUM(CV103:CV105)</f>
        <v>80917</v>
      </c>
      <c r="CW106" s="302">
        <f t="shared" si="217"/>
        <v>54037</v>
      </c>
      <c r="CX106" s="302">
        <f t="shared" si="217"/>
        <v>0</v>
      </c>
      <c r="CY106" s="302">
        <f t="shared" si="217"/>
        <v>1200310</v>
      </c>
      <c r="CZ106" s="302">
        <f t="shared" si="217"/>
        <v>0</v>
      </c>
      <c r="DA106" s="302">
        <f t="shared" si="217"/>
        <v>0</v>
      </c>
      <c r="DB106" s="302">
        <f t="shared" si="217"/>
        <v>0</v>
      </c>
      <c r="DC106" s="302">
        <f t="shared" si="217"/>
        <v>0</v>
      </c>
      <c r="DD106" s="302">
        <f t="shared" si="217"/>
        <v>0</v>
      </c>
      <c r="DE106" s="303">
        <f t="shared" si="217"/>
        <v>0</v>
      </c>
      <c r="DF106" s="304">
        <f>SUM(CV106:DE106)</f>
        <v>1335264</v>
      </c>
      <c r="DH106" s="301">
        <f t="shared" ref="DH106:DQ106" si="218">SUM(DH103:DH105)</f>
        <v>81408</v>
      </c>
      <c r="DI106" s="302">
        <f t="shared" si="218"/>
        <v>79034</v>
      </c>
      <c r="DJ106" s="302">
        <f t="shared" si="218"/>
        <v>0</v>
      </c>
      <c r="DK106" s="302">
        <f t="shared" si="218"/>
        <v>892950</v>
      </c>
      <c r="DL106" s="302">
        <f t="shared" si="218"/>
        <v>0</v>
      </c>
      <c r="DM106" s="302">
        <f t="shared" si="218"/>
        <v>0</v>
      </c>
      <c r="DN106" s="302">
        <f t="shared" si="218"/>
        <v>0</v>
      </c>
      <c r="DO106" s="302">
        <f t="shared" si="218"/>
        <v>0</v>
      </c>
      <c r="DP106" s="302">
        <f t="shared" si="218"/>
        <v>0</v>
      </c>
      <c r="DQ106" s="303">
        <f t="shared" si="218"/>
        <v>0</v>
      </c>
      <c r="DR106" s="304">
        <f>SUM(DH106:DQ106)</f>
        <v>1053392</v>
      </c>
      <c r="DT106" s="301">
        <f t="shared" ref="DT106:EC106" si="219">SUM(DT103:DT105)</f>
        <v>59979</v>
      </c>
      <c r="DU106" s="302">
        <f t="shared" si="219"/>
        <v>36300</v>
      </c>
      <c r="DV106" s="302">
        <f t="shared" si="219"/>
        <v>0</v>
      </c>
      <c r="DW106" s="302">
        <f t="shared" si="219"/>
        <v>1177275</v>
      </c>
      <c r="DX106" s="302">
        <f t="shared" si="219"/>
        <v>0</v>
      </c>
      <c r="DY106" s="302">
        <f t="shared" si="219"/>
        <v>0</v>
      </c>
      <c r="DZ106" s="302">
        <f t="shared" si="219"/>
        <v>0</v>
      </c>
      <c r="EA106" s="302">
        <f t="shared" si="219"/>
        <v>0</v>
      </c>
      <c r="EB106" s="302">
        <f t="shared" si="219"/>
        <v>0</v>
      </c>
      <c r="EC106" s="303">
        <f t="shared" si="219"/>
        <v>0</v>
      </c>
      <c r="ED106" s="304">
        <f>SUM(DT106:EC106)</f>
        <v>1273554</v>
      </c>
    </row>
    <row r="107" spans="1:134" ht="61.5" customHeight="1" thickBot="1" x14ac:dyDescent="0.3">
      <c r="A107" s="305"/>
      <c r="B107" s="306"/>
      <c r="C107" s="307"/>
      <c r="D107" s="308"/>
      <c r="E107" s="309"/>
      <c r="F107" s="309"/>
      <c r="G107" s="309"/>
      <c r="H107" s="309"/>
      <c r="I107" s="309"/>
      <c r="J107" s="309"/>
      <c r="K107" s="309"/>
      <c r="L107" s="309"/>
      <c r="M107" s="310"/>
      <c r="N107" s="314"/>
      <c r="O107" s="309"/>
      <c r="P107" s="308"/>
      <c r="Q107" s="309"/>
      <c r="R107" s="309"/>
      <c r="S107" s="309"/>
      <c r="T107" s="309"/>
      <c r="U107" s="309"/>
      <c r="V107" s="309"/>
      <c r="W107" s="309"/>
      <c r="X107" s="309"/>
      <c r="Y107" s="310"/>
      <c r="Z107" s="314"/>
      <c r="AA107" s="309"/>
      <c r="AB107" s="308"/>
      <c r="AC107" s="309"/>
      <c r="AD107" s="309"/>
      <c r="AE107" s="309"/>
      <c r="AF107" s="309"/>
      <c r="AG107" s="309"/>
      <c r="AH107" s="309"/>
      <c r="AI107" s="309"/>
      <c r="AJ107" s="309"/>
      <c r="AK107" s="310"/>
      <c r="AL107" s="314"/>
      <c r="AM107" s="309"/>
      <c r="AN107" s="308"/>
      <c r="AO107" s="309"/>
      <c r="AP107" s="309"/>
      <c r="AQ107" s="309"/>
      <c r="AR107" s="309"/>
      <c r="AS107" s="309"/>
      <c r="AT107" s="309"/>
      <c r="AU107" s="309"/>
      <c r="AV107" s="309"/>
      <c r="AW107" s="310"/>
      <c r="AX107" s="314"/>
      <c r="AY107" s="309"/>
      <c r="AZ107" s="308"/>
      <c r="BA107" s="309"/>
      <c r="BB107" s="309"/>
      <c r="BC107" s="309"/>
      <c r="BD107" s="309"/>
      <c r="BE107" s="309"/>
      <c r="BF107" s="309"/>
      <c r="BG107" s="309"/>
      <c r="BH107" s="309"/>
      <c r="BI107" s="310"/>
      <c r="BJ107" s="314"/>
      <c r="BK107" s="309"/>
      <c r="BL107" s="311"/>
      <c r="BM107" s="312"/>
      <c r="BN107" s="312"/>
      <c r="BO107" s="312"/>
      <c r="BP107" s="312"/>
      <c r="BQ107" s="312"/>
      <c r="BR107" s="312"/>
      <c r="BS107" s="312"/>
      <c r="BT107" s="312"/>
      <c r="BU107" s="313"/>
      <c r="BV107" s="314"/>
      <c r="BX107" s="311"/>
      <c r="BY107" s="312"/>
      <c r="BZ107" s="312"/>
      <c r="CA107" s="312"/>
      <c r="CB107" s="312"/>
      <c r="CC107" s="312"/>
      <c r="CD107" s="312"/>
      <c r="CE107" s="312"/>
      <c r="CF107" s="312"/>
      <c r="CG107" s="313"/>
      <c r="CH107" s="314"/>
      <c r="CJ107" s="311"/>
      <c r="CK107" s="312"/>
      <c r="CL107" s="312"/>
      <c r="CM107" s="312"/>
      <c r="CN107" s="312"/>
      <c r="CO107" s="312"/>
      <c r="CP107" s="312"/>
      <c r="CQ107" s="312"/>
      <c r="CR107" s="312"/>
      <c r="CS107" s="313"/>
      <c r="CT107" s="314"/>
      <c r="CV107" s="311"/>
      <c r="CW107" s="312"/>
      <c r="CX107" s="312"/>
      <c r="CY107" s="312"/>
      <c r="CZ107" s="312"/>
      <c r="DA107" s="312"/>
      <c r="DB107" s="312"/>
      <c r="DC107" s="312"/>
      <c r="DD107" s="312"/>
      <c r="DE107" s="313"/>
      <c r="DF107" s="314"/>
      <c r="DH107" s="311"/>
      <c r="DI107" s="312"/>
      <c r="DJ107" s="312"/>
      <c r="DK107" s="312"/>
      <c r="DL107" s="312"/>
      <c r="DM107" s="312"/>
      <c r="DN107" s="312"/>
      <c r="DO107" s="312"/>
      <c r="DP107" s="312"/>
      <c r="DQ107" s="313"/>
      <c r="DR107" s="314"/>
      <c r="DT107" s="311"/>
      <c r="DU107" s="312"/>
      <c r="DV107" s="312"/>
      <c r="DW107" s="312"/>
      <c r="DX107" s="312"/>
      <c r="DY107" s="312"/>
      <c r="DZ107" s="312"/>
      <c r="EA107" s="312"/>
      <c r="EB107" s="312"/>
      <c r="EC107" s="313"/>
      <c r="ED107" s="314"/>
    </row>
    <row r="108" spans="1:134" ht="15" customHeight="1" x14ac:dyDescent="0.25">
      <c r="A108" s="1470" t="s">
        <v>210</v>
      </c>
      <c r="B108" s="285" t="s">
        <v>91</v>
      </c>
      <c r="C108" s="319" t="s">
        <v>138</v>
      </c>
      <c r="D108" s="271">
        <f>'7b-TtlAwrds_RawData'!D37</f>
        <v>7</v>
      </c>
      <c r="E108" s="269">
        <f>'7b-TtlAwrds_RawData'!E37</f>
        <v>43</v>
      </c>
      <c r="F108" s="269">
        <f>'7b-TtlAwrds_RawData'!F37</f>
        <v>0</v>
      </c>
      <c r="G108" s="269">
        <f>'7b-TtlAwrds_RawData'!G37</f>
        <v>778</v>
      </c>
      <c r="H108" s="269">
        <f>'7b-TtlAwrds_RawData'!H37</f>
        <v>0</v>
      </c>
      <c r="I108" s="269">
        <f>'7b-TtlAwrds_RawData'!I37</f>
        <v>0</v>
      </c>
      <c r="J108" s="269">
        <f>'7b-TtlAwrds_RawData'!J37</f>
        <v>0</v>
      </c>
      <c r="K108" s="269">
        <f>'7b-TtlAwrds_RawData'!K37</f>
        <v>0</v>
      </c>
      <c r="L108" s="269">
        <f>'7b-TtlAwrds_RawData'!L37</f>
        <v>0</v>
      </c>
      <c r="M108" s="270">
        <f>'7b-TtlAwrds_RawData'!M37</f>
        <v>0</v>
      </c>
      <c r="N108" s="275"/>
      <c r="O108" s="269"/>
      <c r="P108" s="271">
        <f>'7b-TtlAwrds_RawData'!P37</f>
        <v>6</v>
      </c>
      <c r="Q108" s="269">
        <f>'7b-TtlAwrds_RawData'!Q37</f>
        <v>54</v>
      </c>
      <c r="R108" s="269">
        <f>'7b-TtlAwrds_RawData'!R37</f>
        <v>0</v>
      </c>
      <c r="S108" s="269">
        <f>'7b-TtlAwrds_RawData'!S37</f>
        <v>870</v>
      </c>
      <c r="T108" s="269">
        <f>'7b-TtlAwrds_RawData'!T37</f>
        <v>0</v>
      </c>
      <c r="U108" s="269">
        <f>'7b-TtlAwrds_RawData'!U37</f>
        <v>0</v>
      </c>
      <c r="V108" s="269">
        <f>'7b-TtlAwrds_RawData'!V37</f>
        <v>0</v>
      </c>
      <c r="W108" s="269">
        <f>'7b-TtlAwrds_RawData'!W37</f>
        <v>0</v>
      </c>
      <c r="X108" s="269">
        <f>'7b-TtlAwrds_RawData'!X37</f>
        <v>0</v>
      </c>
      <c r="Y108" s="270">
        <f>'7b-TtlAwrds_RawData'!Y37</f>
        <v>0</v>
      </c>
      <c r="Z108" s="275"/>
      <c r="AA108" s="269"/>
      <c r="AB108" s="271">
        <f>'7b-TtlAwrds_RawData'!AB37</f>
        <v>10</v>
      </c>
      <c r="AC108" s="269">
        <f>'7b-TtlAwrds_RawData'!AC37</f>
        <v>46</v>
      </c>
      <c r="AD108" s="269">
        <f>'7b-TtlAwrds_RawData'!AD37</f>
        <v>0</v>
      </c>
      <c r="AE108" s="269">
        <f>'7b-TtlAwrds_RawData'!AE37</f>
        <v>761</v>
      </c>
      <c r="AF108" s="269">
        <f>'7b-TtlAwrds_RawData'!AF37</f>
        <v>0</v>
      </c>
      <c r="AG108" s="269">
        <f>'7b-TtlAwrds_RawData'!AG37</f>
        <v>0</v>
      </c>
      <c r="AH108" s="269">
        <f>'7b-TtlAwrds_RawData'!AH37</f>
        <v>0</v>
      </c>
      <c r="AI108" s="269">
        <f>'7b-TtlAwrds_RawData'!AI37</f>
        <v>0</v>
      </c>
      <c r="AJ108" s="269">
        <f>'7b-TtlAwrds_RawData'!AJ37</f>
        <v>0</v>
      </c>
      <c r="AK108" s="270">
        <f>'7b-TtlAwrds_RawData'!AK37</f>
        <v>0</v>
      </c>
      <c r="AL108" s="275"/>
      <c r="AM108" s="269"/>
      <c r="AN108" s="271">
        <f>'7b-TtlAwrds_RawData'!AN37</f>
        <v>8</v>
      </c>
      <c r="AO108" s="269">
        <f>'7b-TtlAwrds_RawData'!AO37</f>
        <v>64</v>
      </c>
      <c r="AP108" s="269">
        <f>'7b-TtlAwrds_RawData'!AP37</f>
        <v>0</v>
      </c>
      <c r="AQ108" s="269">
        <f>'7b-TtlAwrds_RawData'!AQ37</f>
        <v>704</v>
      </c>
      <c r="AR108" s="269">
        <f>'7b-TtlAwrds_RawData'!AR37</f>
        <v>0</v>
      </c>
      <c r="AS108" s="269">
        <f>'7b-TtlAwrds_RawData'!AS37</f>
        <v>0</v>
      </c>
      <c r="AT108" s="269">
        <f>'7b-TtlAwrds_RawData'!AT37</f>
        <v>0</v>
      </c>
      <c r="AU108" s="269">
        <f>'7b-TtlAwrds_RawData'!AU37</f>
        <v>0</v>
      </c>
      <c r="AV108" s="269">
        <f>'7b-TtlAwrds_RawData'!AV37</f>
        <v>0</v>
      </c>
      <c r="AW108" s="270">
        <f>'7b-TtlAwrds_RawData'!AW37</f>
        <v>0</v>
      </c>
      <c r="AX108" s="275"/>
      <c r="AY108" s="269"/>
      <c r="AZ108" s="271">
        <f>'7b-TtlAwrds_RawData'!AZ37</f>
        <v>33</v>
      </c>
      <c r="BA108" s="269">
        <f>'7b-TtlAwrds_RawData'!BA37</f>
        <v>44</v>
      </c>
      <c r="BB108" s="269">
        <f>'7b-TtlAwrds_RawData'!BB37</f>
        <v>0</v>
      </c>
      <c r="BC108" s="269">
        <f>'7b-TtlAwrds_RawData'!BC37</f>
        <v>678</v>
      </c>
      <c r="BD108" s="269">
        <f>'7b-TtlAwrds_RawData'!BD37</f>
        <v>0</v>
      </c>
      <c r="BE108" s="269">
        <f>'7b-TtlAwrds_RawData'!BE37</f>
        <v>0</v>
      </c>
      <c r="BF108" s="269">
        <f>'7b-TtlAwrds_RawData'!BF37</f>
        <v>0</v>
      </c>
      <c r="BG108" s="269">
        <f>'7b-TtlAwrds_RawData'!BG37</f>
        <v>0</v>
      </c>
      <c r="BH108" s="269">
        <f>'7b-TtlAwrds_RawData'!BH37</f>
        <v>0</v>
      </c>
      <c r="BI108" s="270">
        <f>'7b-TtlAwrds_RawData'!BI37</f>
        <v>0</v>
      </c>
      <c r="BJ108" s="275"/>
      <c r="BK108" s="269"/>
      <c r="BL108" s="272">
        <f>'7b-TtlAwrds_RawData'!BL37</f>
        <v>14</v>
      </c>
      <c r="BM108" s="273">
        <f>'7b-TtlAwrds_RawData'!BM37</f>
        <v>86</v>
      </c>
      <c r="BN108" s="273">
        <f>'7b-TtlAwrds_RawData'!BN37</f>
        <v>0</v>
      </c>
      <c r="BO108" s="273">
        <f>'7b-TtlAwrds_RawData'!BO37</f>
        <v>724</v>
      </c>
      <c r="BP108" s="273">
        <f>'7b-TtlAwrds_RawData'!BP37</f>
        <v>0</v>
      </c>
      <c r="BQ108" s="273">
        <f>'7b-TtlAwrds_RawData'!BQ37</f>
        <v>0</v>
      </c>
      <c r="BR108" s="273">
        <f>'7b-TtlAwrds_RawData'!BR37</f>
        <v>0</v>
      </c>
      <c r="BS108" s="273">
        <f>'7b-TtlAwrds_RawData'!BS37</f>
        <v>0</v>
      </c>
      <c r="BT108" s="273">
        <f>'7b-TtlAwrds_RawData'!BT37</f>
        <v>0</v>
      </c>
      <c r="BU108" s="274">
        <f>'7b-TtlAwrds_RawData'!BU37</f>
        <v>0</v>
      </c>
      <c r="BV108" s="275"/>
      <c r="BX108" s="272">
        <f>'7b-TtlAwrds_RawData'!BX37</f>
        <v>14</v>
      </c>
      <c r="BY108" s="273">
        <f>'7b-TtlAwrds_RawData'!BY37</f>
        <v>41</v>
      </c>
      <c r="BZ108" s="273">
        <f>'7b-TtlAwrds_RawData'!BZ37</f>
        <v>0</v>
      </c>
      <c r="CA108" s="273">
        <f>'7b-TtlAwrds_RawData'!CA37</f>
        <v>623</v>
      </c>
      <c r="CB108" s="273">
        <f>'7b-TtlAwrds_RawData'!CB37</f>
        <v>0</v>
      </c>
      <c r="CC108" s="273">
        <f>'7b-TtlAwrds_RawData'!CC37</f>
        <v>0</v>
      </c>
      <c r="CD108" s="273">
        <f>'7b-TtlAwrds_RawData'!CD37</f>
        <v>0</v>
      </c>
      <c r="CE108" s="273">
        <f>'7b-TtlAwrds_RawData'!CE37</f>
        <v>0</v>
      </c>
      <c r="CF108" s="273">
        <f>'7b-TtlAwrds_RawData'!CF37</f>
        <v>0</v>
      </c>
      <c r="CG108" s="274">
        <f>'7b-TtlAwrds_RawData'!CG37</f>
        <v>0</v>
      </c>
      <c r="CH108" s="275"/>
      <c r="CJ108" s="272">
        <f>'7b-TtlAwrds_RawData'!CJ37</f>
        <v>28</v>
      </c>
      <c r="CK108" s="273">
        <f>'7b-TtlAwrds_RawData'!CK37</f>
        <v>47</v>
      </c>
      <c r="CL108" s="273">
        <f>'7b-TtlAwrds_RawData'!CL37</f>
        <v>0</v>
      </c>
      <c r="CM108" s="273">
        <f>'7b-TtlAwrds_RawData'!CM37</f>
        <v>656</v>
      </c>
      <c r="CN108" s="273">
        <f>'7b-TtlAwrds_RawData'!CN37</f>
        <v>0</v>
      </c>
      <c r="CO108" s="273">
        <f>'7b-TtlAwrds_RawData'!CO37</f>
        <v>0</v>
      </c>
      <c r="CP108" s="273">
        <f>'7b-TtlAwrds_RawData'!CP37</f>
        <v>0</v>
      </c>
      <c r="CQ108" s="273">
        <f>'7b-TtlAwrds_RawData'!CQ37</f>
        <v>0</v>
      </c>
      <c r="CR108" s="273">
        <f>'7b-TtlAwrds_RawData'!CR37</f>
        <v>0</v>
      </c>
      <c r="CS108" s="274">
        <f>'7b-TtlAwrds_RawData'!CS37</f>
        <v>0</v>
      </c>
      <c r="CT108" s="275"/>
      <c r="CV108" s="272">
        <f>'7b-TtlAwrds_RawData'!CV37</f>
        <v>38</v>
      </c>
      <c r="CW108" s="273">
        <f>'7b-TtlAwrds_RawData'!CW37</f>
        <v>75</v>
      </c>
      <c r="CX108" s="273">
        <f>'7b-TtlAwrds_RawData'!CX37</f>
        <v>0</v>
      </c>
      <c r="CY108" s="273">
        <f>'7b-TtlAwrds_RawData'!CY37</f>
        <v>654</v>
      </c>
      <c r="CZ108" s="273">
        <f>'7b-TtlAwrds_RawData'!CZ37</f>
        <v>0</v>
      </c>
      <c r="DA108" s="273">
        <f>'7b-TtlAwrds_RawData'!DA37</f>
        <v>0</v>
      </c>
      <c r="DB108" s="273">
        <f>'7b-TtlAwrds_RawData'!DB37</f>
        <v>0</v>
      </c>
      <c r="DC108" s="273">
        <f>'7b-TtlAwrds_RawData'!DC37</f>
        <v>0</v>
      </c>
      <c r="DD108" s="273">
        <f>'7b-TtlAwrds_RawData'!DD37</f>
        <v>0</v>
      </c>
      <c r="DE108" s="274">
        <f>'7b-TtlAwrds_RawData'!DE37</f>
        <v>0</v>
      </c>
      <c r="DF108" s="275"/>
      <c r="DH108" s="272">
        <f>'7b-TtlAwrds_RawData'!DH37</f>
        <v>42</v>
      </c>
      <c r="DI108" s="273">
        <f>'7b-TtlAwrds_RawData'!DI37</f>
        <v>64</v>
      </c>
      <c r="DJ108" s="273">
        <f>'7b-TtlAwrds_RawData'!DJ37</f>
        <v>0</v>
      </c>
      <c r="DK108" s="273">
        <f>'7b-TtlAwrds_RawData'!DK37</f>
        <v>634</v>
      </c>
      <c r="DL108" s="273">
        <f>'7b-TtlAwrds_RawData'!DL37</f>
        <v>0</v>
      </c>
      <c r="DM108" s="273">
        <f>'7b-TtlAwrds_RawData'!DM37</f>
        <v>0</v>
      </c>
      <c r="DN108" s="273">
        <f>'7b-TtlAwrds_RawData'!DN37</f>
        <v>0</v>
      </c>
      <c r="DO108" s="273">
        <f>'7b-TtlAwrds_RawData'!DO37</f>
        <v>0</v>
      </c>
      <c r="DP108" s="273">
        <f>'7b-TtlAwrds_RawData'!DP37</f>
        <v>0</v>
      </c>
      <c r="DQ108" s="274">
        <f>'7b-TtlAwrds_RawData'!DQ37</f>
        <v>0</v>
      </c>
      <c r="DR108" s="275"/>
      <c r="DT108" s="272">
        <f>'7b-TtlAwrds_RawData'!DT37</f>
        <v>41</v>
      </c>
      <c r="DU108" s="273">
        <f>'7b-TtlAwrds_RawData'!DU37</f>
        <v>100</v>
      </c>
      <c r="DV108" s="273">
        <f>'7b-TtlAwrds_RawData'!DV37</f>
        <v>0</v>
      </c>
      <c r="DW108" s="273">
        <f>'7b-TtlAwrds_RawData'!DW37</f>
        <v>637</v>
      </c>
      <c r="DX108" s="273">
        <f>'7b-TtlAwrds_RawData'!DX37</f>
        <v>0</v>
      </c>
      <c r="DY108" s="273">
        <f>'7b-TtlAwrds_RawData'!DY37</f>
        <v>0</v>
      </c>
      <c r="DZ108" s="273">
        <f>'7b-TtlAwrds_RawData'!DZ37</f>
        <v>0</v>
      </c>
      <c r="EA108" s="273">
        <f>'7b-TtlAwrds_RawData'!EA37</f>
        <v>0</v>
      </c>
      <c r="EB108" s="273">
        <f>'7b-TtlAwrds_RawData'!EB37</f>
        <v>0</v>
      </c>
      <c r="EC108" s="274">
        <f>'7b-TtlAwrds_RawData'!EC37</f>
        <v>0</v>
      </c>
      <c r="ED108" s="275"/>
    </row>
    <row r="109" spans="1:134" x14ac:dyDescent="0.25">
      <c r="A109" s="1471"/>
      <c r="B109" t="s">
        <v>91</v>
      </c>
      <c r="C109" s="317" t="s">
        <v>139</v>
      </c>
      <c r="D109" s="279">
        <f>'7b-TtlAwrds_RawData'!D38</f>
        <v>2</v>
      </c>
      <c r="E109" s="277">
        <f>'7b-TtlAwrds_RawData'!E38</f>
        <v>48</v>
      </c>
      <c r="F109" s="277">
        <f>'7b-TtlAwrds_RawData'!F38</f>
        <v>0</v>
      </c>
      <c r="G109" s="277">
        <f>'7b-TtlAwrds_RawData'!G38</f>
        <v>94</v>
      </c>
      <c r="H109" s="277">
        <f>'7b-TtlAwrds_RawData'!H38</f>
        <v>0</v>
      </c>
      <c r="I109" s="277">
        <f>'7b-TtlAwrds_RawData'!I38</f>
        <v>0</v>
      </c>
      <c r="J109" s="277">
        <f>'7b-TtlAwrds_RawData'!J38</f>
        <v>0</v>
      </c>
      <c r="K109" s="277">
        <f>'7b-TtlAwrds_RawData'!K38</f>
        <v>0</v>
      </c>
      <c r="L109" s="277">
        <f>'7b-TtlAwrds_RawData'!L38</f>
        <v>0</v>
      </c>
      <c r="M109" s="278">
        <f>'7b-TtlAwrds_RawData'!M38</f>
        <v>0</v>
      </c>
      <c r="N109" s="283"/>
      <c r="O109" s="277"/>
      <c r="P109" s="279">
        <f>'7b-TtlAwrds_RawData'!P38</f>
        <v>1</v>
      </c>
      <c r="Q109" s="277">
        <f>'7b-TtlAwrds_RawData'!Q38</f>
        <v>50</v>
      </c>
      <c r="R109" s="277">
        <f>'7b-TtlAwrds_RawData'!R38</f>
        <v>0</v>
      </c>
      <c r="S109" s="277">
        <f>'7b-TtlAwrds_RawData'!S38</f>
        <v>128</v>
      </c>
      <c r="T109" s="277">
        <f>'7b-TtlAwrds_RawData'!T38</f>
        <v>0</v>
      </c>
      <c r="U109" s="277">
        <f>'7b-TtlAwrds_RawData'!U38</f>
        <v>0</v>
      </c>
      <c r="V109" s="277">
        <f>'7b-TtlAwrds_RawData'!V38</f>
        <v>0</v>
      </c>
      <c r="W109" s="277">
        <f>'7b-TtlAwrds_RawData'!W38</f>
        <v>0</v>
      </c>
      <c r="X109" s="277">
        <f>'7b-TtlAwrds_RawData'!X38</f>
        <v>0</v>
      </c>
      <c r="Y109" s="278">
        <f>'7b-TtlAwrds_RawData'!Y38</f>
        <v>0</v>
      </c>
      <c r="Z109" s="283"/>
      <c r="AA109" s="277"/>
      <c r="AB109" s="279">
        <f>'7b-TtlAwrds_RawData'!AB38</f>
        <v>0</v>
      </c>
      <c r="AC109" s="277">
        <f>'7b-TtlAwrds_RawData'!AC38</f>
        <v>51</v>
      </c>
      <c r="AD109" s="277">
        <f>'7b-TtlAwrds_RawData'!AD38</f>
        <v>0</v>
      </c>
      <c r="AE109" s="277">
        <f>'7b-TtlAwrds_RawData'!AE38</f>
        <v>109</v>
      </c>
      <c r="AF109" s="277">
        <f>'7b-TtlAwrds_RawData'!AF38</f>
        <v>0</v>
      </c>
      <c r="AG109" s="277">
        <f>'7b-TtlAwrds_RawData'!AG38</f>
        <v>0</v>
      </c>
      <c r="AH109" s="277">
        <f>'7b-TtlAwrds_RawData'!AH38</f>
        <v>0</v>
      </c>
      <c r="AI109" s="277">
        <f>'7b-TtlAwrds_RawData'!AI38</f>
        <v>0</v>
      </c>
      <c r="AJ109" s="277">
        <f>'7b-TtlAwrds_RawData'!AJ38</f>
        <v>0</v>
      </c>
      <c r="AK109" s="278">
        <f>'7b-TtlAwrds_RawData'!AK38</f>
        <v>0</v>
      </c>
      <c r="AL109" s="283"/>
      <c r="AM109" s="277"/>
      <c r="AN109" s="279">
        <f>'7b-TtlAwrds_RawData'!AN38</f>
        <v>0</v>
      </c>
      <c r="AO109" s="277">
        <f>'7b-TtlAwrds_RawData'!AO38</f>
        <v>57</v>
      </c>
      <c r="AP109" s="277">
        <f>'7b-TtlAwrds_RawData'!AP38</f>
        <v>0</v>
      </c>
      <c r="AQ109" s="277">
        <f>'7b-TtlAwrds_RawData'!AQ38</f>
        <v>109</v>
      </c>
      <c r="AR109" s="277">
        <f>'7b-TtlAwrds_RawData'!AR38</f>
        <v>0</v>
      </c>
      <c r="AS109" s="277">
        <f>'7b-TtlAwrds_RawData'!AS38</f>
        <v>0</v>
      </c>
      <c r="AT109" s="277">
        <f>'7b-TtlAwrds_RawData'!AT38</f>
        <v>0</v>
      </c>
      <c r="AU109" s="277">
        <f>'7b-TtlAwrds_RawData'!AU38</f>
        <v>0</v>
      </c>
      <c r="AV109" s="277">
        <f>'7b-TtlAwrds_RawData'!AV38</f>
        <v>0</v>
      </c>
      <c r="AW109" s="278">
        <f>'7b-TtlAwrds_RawData'!AW38</f>
        <v>0</v>
      </c>
      <c r="AX109" s="283"/>
      <c r="AY109" s="277"/>
      <c r="AZ109" s="279">
        <f>'7b-TtlAwrds_RawData'!AZ38</f>
        <v>0</v>
      </c>
      <c r="BA109" s="277">
        <f>'7b-TtlAwrds_RawData'!BA38</f>
        <v>53</v>
      </c>
      <c r="BB109" s="277">
        <f>'7b-TtlAwrds_RawData'!BB38</f>
        <v>0</v>
      </c>
      <c r="BC109" s="277">
        <f>'7b-TtlAwrds_RawData'!BC38</f>
        <v>91</v>
      </c>
      <c r="BD109" s="277">
        <f>'7b-TtlAwrds_RawData'!BD38</f>
        <v>0</v>
      </c>
      <c r="BE109" s="277">
        <f>'7b-TtlAwrds_RawData'!BE38</f>
        <v>0</v>
      </c>
      <c r="BF109" s="277">
        <f>'7b-TtlAwrds_RawData'!BF38</f>
        <v>0</v>
      </c>
      <c r="BG109" s="277">
        <f>'7b-TtlAwrds_RawData'!BG38</f>
        <v>0</v>
      </c>
      <c r="BH109" s="277">
        <f>'7b-TtlAwrds_RawData'!BH38</f>
        <v>0</v>
      </c>
      <c r="BI109" s="278">
        <f>'7b-TtlAwrds_RawData'!BI38</f>
        <v>0</v>
      </c>
      <c r="BJ109" s="283"/>
      <c r="BK109" s="277"/>
      <c r="BL109" s="280">
        <f>'7b-TtlAwrds_RawData'!BL38</f>
        <v>0</v>
      </c>
      <c r="BM109" s="281">
        <f>'7b-TtlAwrds_RawData'!BM38</f>
        <v>66</v>
      </c>
      <c r="BN109" s="281">
        <f>'7b-TtlAwrds_RawData'!BN38</f>
        <v>0</v>
      </c>
      <c r="BO109" s="281">
        <f>'7b-TtlAwrds_RawData'!BO38</f>
        <v>95</v>
      </c>
      <c r="BP109" s="281">
        <f>'7b-TtlAwrds_RawData'!BP38</f>
        <v>0</v>
      </c>
      <c r="BQ109" s="281">
        <f>'7b-TtlAwrds_RawData'!BQ38</f>
        <v>0</v>
      </c>
      <c r="BR109" s="281">
        <f>'7b-TtlAwrds_RawData'!BR38</f>
        <v>0</v>
      </c>
      <c r="BS109" s="281">
        <f>'7b-TtlAwrds_RawData'!BS38</f>
        <v>0</v>
      </c>
      <c r="BT109" s="281">
        <f>'7b-TtlAwrds_RawData'!BT38</f>
        <v>0</v>
      </c>
      <c r="BU109" s="282">
        <f>'7b-TtlAwrds_RawData'!BU38</f>
        <v>0</v>
      </c>
      <c r="BV109" s="283"/>
      <c r="BX109" s="280">
        <f>'7b-TtlAwrds_RawData'!BX38</f>
        <v>0</v>
      </c>
      <c r="BY109" s="281">
        <f>'7b-TtlAwrds_RawData'!BY38</f>
        <v>65</v>
      </c>
      <c r="BZ109" s="281">
        <f>'7b-TtlAwrds_RawData'!BZ38</f>
        <v>0</v>
      </c>
      <c r="CA109" s="281">
        <f>'7b-TtlAwrds_RawData'!CA38</f>
        <v>79</v>
      </c>
      <c r="CB109" s="281">
        <f>'7b-TtlAwrds_RawData'!CB38</f>
        <v>0</v>
      </c>
      <c r="CC109" s="281">
        <f>'7b-TtlAwrds_RawData'!CC38</f>
        <v>0</v>
      </c>
      <c r="CD109" s="281">
        <f>'7b-TtlAwrds_RawData'!CD38</f>
        <v>0</v>
      </c>
      <c r="CE109" s="281">
        <f>'7b-TtlAwrds_RawData'!CE38</f>
        <v>0</v>
      </c>
      <c r="CF109" s="281">
        <f>'7b-TtlAwrds_RawData'!CF38</f>
        <v>0</v>
      </c>
      <c r="CG109" s="282">
        <f>'7b-TtlAwrds_RawData'!CG38</f>
        <v>0</v>
      </c>
      <c r="CH109" s="283"/>
      <c r="CJ109" s="280">
        <f>'7b-TtlAwrds_RawData'!CJ38</f>
        <v>0</v>
      </c>
      <c r="CK109" s="281">
        <f>'7b-TtlAwrds_RawData'!CK38</f>
        <v>66</v>
      </c>
      <c r="CL109" s="281">
        <f>'7b-TtlAwrds_RawData'!CL38</f>
        <v>0</v>
      </c>
      <c r="CM109" s="281">
        <f>'7b-TtlAwrds_RawData'!CM38</f>
        <v>89</v>
      </c>
      <c r="CN109" s="281">
        <f>'7b-TtlAwrds_RawData'!CN38</f>
        <v>0</v>
      </c>
      <c r="CO109" s="281">
        <f>'7b-TtlAwrds_RawData'!CO38</f>
        <v>0</v>
      </c>
      <c r="CP109" s="281">
        <f>'7b-TtlAwrds_RawData'!CP38</f>
        <v>0</v>
      </c>
      <c r="CQ109" s="281">
        <f>'7b-TtlAwrds_RawData'!CQ38</f>
        <v>0</v>
      </c>
      <c r="CR109" s="281">
        <f>'7b-TtlAwrds_RawData'!CR38</f>
        <v>0</v>
      </c>
      <c r="CS109" s="282">
        <f>'7b-TtlAwrds_RawData'!CS38</f>
        <v>0</v>
      </c>
      <c r="CT109" s="283"/>
      <c r="CV109" s="280">
        <f>'7b-TtlAwrds_RawData'!CV38</f>
        <v>0</v>
      </c>
      <c r="CW109" s="281">
        <f>'7b-TtlAwrds_RawData'!CW38</f>
        <v>39</v>
      </c>
      <c r="CX109" s="281">
        <f>'7b-TtlAwrds_RawData'!CX38</f>
        <v>0</v>
      </c>
      <c r="CY109" s="281">
        <f>'7b-TtlAwrds_RawData'!CY38</f>
        <v>79</v>
      </c>
      <c r="CZ109" s="281">
        <f>'7b-TtlAwrds_RawData'!CZ38</f>
        <v>0</v>
      </c>
      <c r="DA109" s="281">
        <f>'7b-TtlAwrds_RawData'!DA38</f>
        <v>0</v>
      </c>
      <c r="DB109" s="281">
        <f>'7b-TtlAwrds_RawData'!DB38</f>
        <v>0</v>
      </c>
      <c r="DC109" s="281">
        <f>'7b-TtlAwrds_RawData'!DC38</f>
        <v>0</v>
      </c>
      <c r="DD109" s="281">
        <f>'7b-TtlAwrds_RawData'!DD38</f>
        <v>0</v>
      </c>
      <c r="DE109" s="282">
        <f>'7b-TtlAwrds_RawData'!DE38</f>
        <v>0</v>
      </c>
      <c r="DF109" s="283"/>
      <c r="DH109" s="280">
        <f>'7b-TtlAwrds_RawData'!DH38</f>
        <v>1</v>
      </c>
      <c r="DI109" s="281">
        <f>'7b-TtlAwrds_RawData'!DI38</f>
        <v>51</v>
      </c>
      <c r="DJ109" s="281">
        <f>'7b-TtlAwrds_RawData'!DJ38</f>
        <v>0</v>
      </c>
      <c r="DK109" s="281">
        <f>'7b-TtlAwrds_RawData'!DK38</f>
        <v>67</v>
      </c>
      <c r="DL109" s="281">
        <f>'7b-TtlAwrds_RawData'!DL38</f>
        <v>0</v>
      </c>
      <c r="DM109" s="281">
        <f>'7b-TtlAwrds_RawData'!DM38</f>
        <v>0</v>
      </c>
      <c r="DN109" s="281">
        <f>'7b-TtlAwrds_RawData'!DN38</f>
        <v>0</v>
      </c>
      <c r="DO109" s="281">
        <f>'7b-TtlAwrds_RawData'!DO38</f>
        <v>0</v>
      </c>
      <c r="DP109" s="281">
        <f>'7b-TtlAwrds_RawData'!DP38</f>
        <v>0</v>
      </c>
      <c r="DQ109" s="282">
        <f>'7b-TtlAwrds_RawData'!DQ38</f>
        <v>0</v>
      </c>
      <c r="DR109" s="283"/>
      <c r="DT109" s="280">
        <f>'7b-TtlAwrds_RawData'!DT38</f>
        <v>2</v>
      </c>
      <c r="DU109" s="281">
        <f>'7b-TtlAwrds_RawData'!DU38</f>
        <v>38</v>
      </c>
      <c r="DV109" s="281">
        <f>'7b-TtlAwrds_RawData'!DV38</f>
        <v>0</v>
      </c>
      <c r="DW109" s="281">
        <f>'7b-TtlAwrds_RawData'!DW38</f>
        <v>102</v>
      </c>
      <c r="DX109" s="281">
        <f>'7b-TtlAwrds_RawData'!DX38</f>
        <v>0</v>
      </c>
      <c r="DY109" s="281">
        <f>'7b-TtlAwrds_RawData'!DY38</f>
        <v>0</v>
      </c>
      <c r="DZ109" s="281">
        <f>'7b-TtlAwrds_RawData'!DZ38</f>
        <v>0</v>
      </c>
      <c r="EA109" s="281">
        <f>'7b-TtlAwrds_RawData'!EA38</f>
        <v>0</v>
      </c>
      <c r="EB109" s="281">
        <f>'7b-TtlAwrds_RawData'!EB38</f>
        <v>0</v>
      </c>
      <c r="EC109" s="282">
        <f>'7b-TtlAwrds_RawData'!EC38</f>
        <v>0</v>
      </c>
      <c r="ED109" s="283"/>
    </row>
    <row r="110" spans="1:134" ht="15.75" thickBot="1" x14ac:dyDescent="0.3">
      <c r="A110" s="1471"/>
      <c r="B110" t="s">
        <v>91</v>
      </c>
      <c r="C110" s="317" t="s">
        <v>140</v>
      </c>
      <c r="D110" s="279">
        <f>'7b-TtlAwrds_RawData'!D39</f>
        <v>15</v>
      </c>
      <c r="E110" s="277">
        <f>'7b-TtlAwrds_RawData'!E39</f>
        <v>91</v>
      </c>
      <c r="F110" s="277">
        <f>'7b-TtlAwrds_RawData'!F39</f>
        <v>0</v>
      </c>
      <c r="G110" s="277">
        <f>'7b-TtlAwrds_RawData'!G39</f>
        <v>93</v>
      </c>
      <c r="H110" s="277">
        <f>'7b-TtlAwrds_RawData'!H39</f>
        <v>0</v>
      </c>
      <c r="I110" s="277">
        <f>'7b-TtlAwrds_RawData'!I39</f>
        <v>0</v>
      </c>
      <c r="J110" s="277">
        <f>'7b-TtlAwrds_RawData'!J39</f>
        <v>0</v>
      </c>
      <c r="K110" s="277">
        <f>'7b-TtlAwrds_RawData'!K39</f>
        <v>0</v>
      </c>
      <c r="L110" s="277">
        <f>'7b-TtlAwrds_RawData'!L39</f>
        <v>0</v>
      </c>
      <c r="M110" s="278">
        <f>'7b-TtlAwrds_RawData'!M39</f>
        <v>0</v>
      </c>
      <c r="N110" s="283" t="s">
        <v>297</v>
      </c>
      <c r="O110" s="277"/>
      <c r="P110" s="279">
        <f>'7b-TtlAwrds_RawData'!P39</f>
        <v>20</v>
      </c>
      <c r="Q110" s="277">
        <f>'7b-TtlAwrds_RawData'!Q39</f>
        <v>159</v>
      </c>
      <c r="R110" s="277">
        <f>'7b-TtlAwrds_RawData'!R39</f>
        <v>0</v>
      </c>
      <c r="S110" s="277">
        <f>'7b-TtlAwrds_RawData'!S39</f>
        <v>103</v>
      </c>
      <c r="T110" s="277">
        <f>'7b-TtlAwrds_RawData'!T39</f>
        <v>0</v>
      </c>
      <c r="U110" s="277">
        <f>'7b-TtlAwrds_RawData'!U39</f>
        <v>0</v>
      </c>
      <c r="V110" s="277">
        <f>'7b-TtlAwrds_RawData'!V39</f>
        <v>0</v>
      </c>
      <c r="W110" s="277">
        <f>'7b-TtlAwrds_RawData'!W39</f>
        <v>0</v>
      </c>
      <c r="X110" s="277">
        <f>'7b-TtlAwrds_RawData'!X39</f>
        <v>0</v>
      </c>
      <c r="Y110" s="278">
        <f>'7b-TtlAwrds_RawData'!Y39</f>
        <v>0</v>
      </c>
      <c r="Z110" s="283" t="s">
        <v>297</v>
      </c>
      <c r="AA110" s="277"/>
      <c r="AB110" s="279">
        <f>'7b-TtlAwrds_RawData'!AB39</f>
        <v>14</v>
      </c>
      <c r="AC110" s="277">
        <f>'7b-TtlAwrds_RawData'!AC39</f>
        <v>99</v>
      </c>
      <c r="AD110" s="277">
        <f>'7b-TtlAwrds_RawData'!AD39</f>
        <v>0</v>
      </c>
      <c r="AE110" s="277">
        <f>'7b-TtlAwrds_RawData'!AE39</f>
        <v>86</v>
      </c>
      <c r="AF110" s="277">
        <f>'7b-TtlAwrds_RawData'!AF39</f>
        <v>0</v>
      </c>
      <c r="AG110" s="277">
        <f>'7b-TtlAwrds_RawData'!AG39</f>
        <v>0</v>
      </c>
      <c r="AH110" s="277">
        <f>'7b-TtlAwrds_RawData'!AH39</f>
        <v>0</v>
      </c>
      <c r="AI110" s="277">
        <f>'7b-TtlAwrds_RawData'!AI39</f>
        <v>0</v>
      </c>
      <c r="AJ110" s="277">
        <f>'7b-TtlAwrds_RawData'!AJ39</f>
        <v>0</v>
      </c>
      <c r="AK110" s="278">
        <f>'7b-TtlAwrds_RawData'!AK39</f>
        <v>0</v>
      </c>
      <c r="AL110" s="283" t="s">
        <v>297</v>
      </c>
      <c r="AM110" s="277"/>
      <c r="AN110" s="279">
        <f>'7b-TtlAwrds_RawData'!AN39</f>
        <v>12</v>
      </c>
      <c r="AO110" s="277">
        <f>'7b-TtlAwrds_RawData'!AO39</f>
        <v>99</v>
      </c>
      <c r="AP110" s="277">
        <f>'7b-TtlAwrds_RawData'!AP39</f>
        <v>0</v>
      </c>
      <c r="AQ110" s="277">
        <f>'7b-TtlAwrds_RawData'!AQ39</f>
        <v>109</v>
      </c>
      <c r="AR110" s="277">
        <f>'7b-TtlAwrds_RawData'!AR39</f>
        <v>0</v>
      </c>
      <c r="AS110" s="277">
        <f>'7b-TtlAwrds_RawData'!AS39</f>
        <v>0</v>
      </c>
      <c r="AT110" s="277">
        <f>'7b-TtlAwrds_RawData'!AT39</f>
        <v>0</v>
      </c>
      <c r="AU110" s="277">
        <f>'7b-TtlAwrds_RawData'!AU39</f>
        <v>0</v>
      </c>
      <c r="AV110" s="277">
        <f>'7b-TtlAwrds_RawData'!AV39</f>
        <v>0</v>
      </c>
      <c r="AW110" s="278">
        <f>'7b-TtlAwrds_RawData'!AW39</f>
        <v>0</v>
      </c>
      <c r="AX110" s="283" t="s">
        <v>297</v>
      </c>
      <c r="AY110" s="277"/>
      <c r="AZ110" s="279">
        <f>'7b-TtlAwrds_RawData'!AZ39</f>
        <v>1</v>
      </c>
      <c r="BA110" s="277">
        <f>'7b-TtlAwrds_RawData'!BA39</f>
        <v>102</v>
      </c>
      <c r="BB110" s="277">
        <f>'7b-TtlAwrds_RawData'!BB39</f>
        <v>0</v>
      </c>
      <c r="BC110" s="277">
        <f>'7b-TtlAwrds_RawData'!BC39</f>
        <v>90</v>
      </c>
      <c r="BD110" s="277">
        <f>'7b-TtlAwrds_RawData'!BD39</f>
        <v>0</v>
      </c>
      <c r="BE110" s="277">
        <f>'7b-TtlAwrds_RawData'!BE39</f>
        <v>0</v>
      </c>
      <c r="BF110" s="277">
        <f>'7b-TtlAwrds_RawData'!BF39</f>
        <v>0</v>
      </c>
      <c r="BG110" s="277">
        <f>'7b-TtlAwrds_RawData'!BG39</f>
        <v>0</v>
      </c>
      <c r="BH110" s="277">
        <f>'7b-TtlAwrds_RawData'!BH39</f>
        <v>0</v>
      </c>
      <c r="BI110" s="278">
        <f>'7b-TtlAwrds_RawData'!BI39</f>
        <v>0</v>
      </c>
      <c r="BJ110" s="283" t="s">
        <v>297</v>
      </c>
      <c r="BK110" s="277"/>
      <c r="BL110" s="280">
        <f>'7b-TtlAwrds_RawData'!BL39</f>
        <v>12</v>
      </c>
      <c r="BM110" s="281">
        <f>'7b-TtlAwrds_RawData'!BM39</f>
        <v>111</v>
      </c>
      <c r="BN110" s="281">
        <f>'7b-TtlAwrds_RawData'!BN39</f>
        <v>0</v>
      </c>
      <c r="BO110" s="281">
        <f>'7b-TtlAwrds_RawData'!BO39</f>
        <v>102</v>
      </c>
      <c r="BP110" s="281">
        <f>'7b-TtlAwrds_RawData'!BP39</f>
        <v>0</v>
      </c>
      <c r="BQ110" s="281">
        <f>'7b-TtlAwrds_RawData'!BQ39</f>
        <v>0</v>
      </c>
      <c r="BR110" s="281">
        <f>'7b-TtlAwrds_RawData'!BR39</f>
        <v>0</v>
      </c>
      <c r="BS110" s="281">
        <f>'7b-TtlAwrds_RawData'!BS39</f>
        <v>0</v>
      </c>
      <c r="BT110" s="281">
        <f>'7b-TtlAwrds_RawData'!BT39</f>
        <v>0</v>
      </c>
      <c r="BU110" s="282">
        <f>'7b-TtlAwrds_RawData'!BU39</f>
        <v>0</v>
      </c>
      <c r="BV110" s="283" t="s">
        <v>297</v>
      </c>
      <c r="BX110" s="280">
        <f>'7b-TtlAwrds_RawData'!BX39</f>
        <v>14</v>
      </c>
      <c r="BY110" s="281">
        <f>'7b-TtlAwrds_RawData'!BY39</f>
        <v>125</v>
      </c>
      <c r="BZ110" s="281">
        <f>'7b-TtlAwrds_RawData'!BZ39</f>
        <v>0</v>
      </c>
      <c r="CA110" s="281">
        <f>'7b-TtlAwrds_RawData'!CA39</f>
        <v>109</v>
      </c>
      <c r="CB110" s="281">
        <f>'7b-TtlAwrds_RawData'!CB39</f>
        <v>0</v>
      </c>
      <c r="CC110" s="281">
        <f>'7b-TtlAwrds_RawData'!CC39</f>
        <v>0</v>
      </c>
      <c r="CD110" s="281">
        <f>'7b-TtlAwrds_RawData'!CD39</f>
        <v>0</v>
      </c>
      <c r="CE110" s="281">
        <f>'7b-TtlAwrds_RawData'!CE39</f>
        <v>0</v>
      </c>
      <c r="CF110" s="281">
        <f>'7b-TtlAwrds_RawData'!CF39</f>
        <v>0</v>
      </c>
      <c r="CG110" s="282">
        <f>'7b-TtlAwrds_RawData'!CG39</f>
        <v>0</v>
      </c>
      <c r="CH110" s="283" t="s">
        <v>297</v>
      </c>
      <c r="CJ110" s="280">
        <f>'7b-TtlAwrds_RawData'!CJ39</f>
        <v>4</v>
      </c>
      <c r="CK110" s="281">
        <f>'7b-TtlAwrds_RawData'!CK39</f>
        <v>93</v>
      </c>
      <c r="CL110" s="281">
        <f>'7b-TtlAwrds_RawData'!CL39</f>
        <v>0</v>
      </c>
      <c r="CM110" s="281">
        <f>'7b-TtlAwrds_RawData'!CM39</f>
        <v>103</v>
      </c>
      <c r="CN110" s="281">
        <f>'7b-TtlAwrds_RawData'!CN39</f>
        <v>0</v>
      </c>
      <c r="CO110" s="281">
        <f>'7b-TtlAwrds_RawData'!CO39</f>
        <v>0</v>
      </c>
      <c r="CP110" s="281">
        <f>'7b-TtlAwrds_RawData'!CP39</f>
        <v>0</v>
      </c>
      <c r="CQ110" s="281">
        <f>'7b-TtlAwrds_RawData'!CQ39</f>
        <v>0</v>
      </c>
      <c r="CR110" s="281">
        <f>'7b-TtlAwrds_RawData'!CR39</f>
        <v>0</v>
      </c>
      <c r="CS110" s="282">
        <f>'7b-TtlAwrds_RawData'!CS39</f>
        <v>0</v>
      </c>
      <c r="CT110" s="283" t="s">
        <v>297</v>
      </c>
      <c r="CV110" s="280">
        <f>'7b-TtlAwrds_RawData'!CV39</f>
        <v>18</v>
      </c>
      <c r="CW110" s="281">
        <f>'7b-TtlAwrds_RawData'!CW39</f>
        <v>82</v>
      </c>
      <c r="CX110" s="281">
        <f>'7b-TtlAwrds_RawData'!CX39</f>
        <v>0</v>
      </c>
      <c r="CY110" s="281">
        <f>'7b-TtlAwrds_RawData'!CY39</f>
        <v>105</v>
      </c>
      <c r="CZ110" s="281">
        <f>'7b-TtlAwrds_RawData'!CZ39</f>
        <v>0</v>
      </c>
      <c r="DA110" s="281">
        <f>'7b-TtlAwrds_RawData'!DA39</f>
        <v>0</v>
      </c>
      <c r="DB110" s="281">
        <f>'7b-TtlAwrds_RawData'!DB39</f>
        <v>0</v>
      </c>
      <c r="DC110" s="281">
        <f>'7b-TtlAwrds_RawData'!DC39</f>
        <v>0</v>
      </c>
      <c r="DD110" s="281">
        <f>'7b-TtlAwrds_RawData'!DD39</f>
        <v>0</v>
      </c>
      <c r="DE110" s="282">
        <f>'7b-TtlAwrds_RawData'!DE39</f>
        <v>0</v>
      </c>
      <c r="DF110" s="283" t="s">
        <v>297</v>
      </c>
      <c r="DH110" s="280">
        <f>'7b-TtlAwrds_RawData'!DH39</f>
        <v>9</v>
      </c>
      <c r="DI110" s="281">
        <f>'7b-TtlAwrds_RawData'!DI39</f>
        <v>111</v>
      </c>
      <c r="DJ110" s="281">
        <f>'7b-TtlAwrds_RawData'!DJ39</f>
        <v>0</v>
      </c>
      <c r="DK110" s="281">
        <f>'7b-TtlAwrds_RawData'!DK39</f>
        <v>116</v>
      </c>
      <c r="DL110" s="281">
        <f>'7b-TtlAwrds_RawData'!DL39</f>
        <v>0</v>
      </c>
      <c r="DM110" s="281">
        <f>'7b-TtlAwrds_RawData'!DM39</f>
        <v>0</v>
      </c>
      <c r="DN110" s="281">
        <f>'7b-TtlAwrds_RawData'!DN39</f>
        <v>0</v>
      </c>
      <c r="DO110" s="281">
        <f>'7b-TtlAwrds_RawData'!DO39</f>
        <v>0</v>
      </c>
      <c r="DP110" s="281">
        <f>'7b-TtlAwrds_RawData'!DP39</f>
        <v>0</v>
      </c>
      <c r="DQ110" s="282">
        <f>'7b-TtlAwrds_RawData'!DQ39</f>
        <v>0</v>
      </c>
      <c r="DR110" s="283" t="s">
        <v>297</v>
      </c>
      <c r="DT110" s="280">
        <f>'7b-TtlAwrds_RawData'!DT39</f>
        <v>8</v>
      </c>
      <c r="DU110" s="281">
        <f>'7b-TtlAwrds_RawData'!DU39</f>
        <v>94</v>
      </c>
      <c r="DV110" s="281">
        <f>'7b-TtlAwrds_RawData'!DV39</f>
        <v>0</v>
      </c>
      <c r="DW110" s="281">
        <f>'7b-TtlAwrds_RawData'!DW39</f>
        <v>142</v>
      </c>
      <c r="DX110" s="281">
        <f>'7b-TtlAwrds_RawData'!DX39</f>
        <v>0</v>
      </c>
      <c r="DY110" s="281">
        <f>'7b-TtlAwrds_RawData'!DY39</f>
        <v>0</v>
      </c>
      <c r="DZ110" s="281">
        <f>'7b-TtlAwrds_RawData'!DZ39</f>
        <v>0</v>
      </c>
      <c r="EA110" s="281">
        <f>'7b-TtlAwrds_RawData'!EA39</f>
        <v>0</v>
      </c>
      <c r="EB110" s="281">
        <f>'7b-TtlAwrds_RawData'!EB39</f>
        <v>0</v>
      </c>
      <c r="EC110" s="282">
        <f>'7b-TtlAwrds_RawData'!EC39</f>
        <v>0</v>
      </c>
      <c r="ED110" s="283" t="s">
        <v>297</v>
      </c>
    </row>
    <row r="111" spans="1:134" x14ac:dyDescent="0.25">
      <c r="A111" s="284"/>
      <c r="B111" s="285"/>
      <c r="C111" s="268"/>
      <c r="D111" s="286">
        <f t="shared" ref="D111:M111" si="220">SUM(D108:D110)</f>
        <v>24</v>
      </c>
      <c r="E111" s="286">
        <f t="shared" si="220"/>
        <v>182</v>
      </c>
      <c r="F111" s="286">
        <f t="shared" si="220"/>
        <v>0</v>
      </c>
      <c r="G111" s="286">
        <f t="shared" si="220"/>
        <v>965</v>
      </c>
      <c r="H111" s="286">
        <f t="shared" si="220"/>
        <v>0</v>
      </c>
      <c r="I111" s="286">
        <f t="shared" si="220"/>
        <v>0</v>
      </c>
      <c r="J111" s="286">
        <f t="shared" si="220"/>
        <v>0</v>
      </c>
      <c r="K111" s="286">
        <f t="shared" si="220"/>
        <v>0</v>
      </c>
      <c r="L111" s="286">
        <f t="shared" si="220"/>
        <v>0</v>
      </c>
      <c r="M111" s="287">
        <f t="shared" si="220"/>
        <v>0</v>
      </c>
      <c r="N111" s="283">
        <f>SUM(D111:M111)</f>
        <v>1171</v>
      </c>
      <c r="O111" s="277"/>
      <c r="P111" s="288">
        <f t="shared" ref="P111:Y111" si="221">SUM(P108:P110)</f>
        <v>27</v>
      </c>
      <c r="Q111" s="286">
        <f t="shared" si="221"/>
        <v>263</v>
      </c>
      <c r="R111" s="286">
        <f t="shared" si="221"/>
        <v>0</v>
      </c>
      <c r="S111" s="286">
        <f t="shared" si="221"/>
        <v>1101</v>
      </c>
      <c r="T111" s="286">
        <f t="shared" si="221"/>
        <v>0</v>
      </c>
      <c r="U111" s="286">
        <f t="shared" si="221"/>
        <v>0</v>
      </c>
      <c r="V111" s="286">
        <f t="shared" si="221"/>
        <v>0</v>
      </c>
      <c r="W111" s="286">
        <f t="shared" si="221"/>
        <v>0</v>
      </c>
      <c r="X111" s="286">
        <f t="shared" si="221"/>
        <v>0</v>
      </c>
      <c r="Y111" s="287">
        <f t="shared" si="221"/>
        <v>0</v>
      </c>
      <c r="Z111" s="283">
        <f>SUM(P111:Y111)</f>
        <v>1391</v>
      </c>
      <c r="AA111" s="277"/>
      <c r="AB111" s="288">
        <f t="shared" ref="AB111:AK111" si="222">SUM(AB108:AB110)</f>
        <v>24</v>
      </c>
      <c r="AC111" s="286">
        <f t="shared" si="222"/>
        <v>196</v>
      </c>
      <c r="AD111" s="286">
        <f t="shared" si="222"/>
        <v>0</v>
      </c>
      <c r="AE111" s="286">
        <f t="shared" si="222"/>
        <v>956</v>
      </c>
      <c r="AF111" s="286">
        <f t="shared" si="222"/>
        <v>0</v>
      </c>
      <c r="AG111" s="286">
        <f t="shared" si="222"/>
        <v>0</v>
      </c>
      <c r="AH111" s="286">
        <f t="shared" si="222"/>
        <v>0</v>
      </c>
      <c r="AI111" s="286">
        <f t="shared" si="222"/>
        <v>0</v>
      </c>
      <c r="AJ111" s="286">
        <f t="shared" si="222"/>
        <v>0</v>
      </c>
      <c r="AK111" s="287">
        <f t="shared" si="222"/>
        <v>0</v>
      </c>
      <c r="AL111" s="283">
        <f>SUM(AB111:AK111)</f>
        <v>1176</v>
      </c>
      <c r="AM111" s="277"/>
      <c r="AN111" s="288">
        <f t="shared" ref="AN111:AW111" si="223">SUM(AN108:AN110)</f>
        <v>20</v>
      </c>
      <c r="AO111" s="286">
        <f t="shared" si="223"/>
        <v>220</v>
      </c>
      <c r="AP111" s="286">
        <f t="shared" si="223"/>
        <v>0</v>
      </c>
      <c r="AQ111" s="286">
        <f t="shared" si="223"/>
        <v>922</v>
      </c>
      <c r="AR111" s="286">
        <f t="shared" si="223"/>
        <v>0</v>
      </c>
      <c r="AS111" s="286">
        <f t="shared" si="223"/>
        <v>0</v>
      </c>
      <c r="AT111" s="286">
        <f t="shared" si="223"/>
        <v>0</v>
      </c>
      <c r="AU111" s="286">
        <f t="shared" si="223"/>
        <v>0</v>
      </c>
      <c r="AV111" s="286">
        <f t="shared" si="223"/>
        <v>0</v>
      </c>
      <c r="AW111" s="287">
        <f t="shared" si="223"/>
        <v>0</v>
      </c>
      <c r="AX111" s="283">
        <f>SUM(AN111:AW111)</f>
        <v>1162</v>
      </c>
      <c r="AY111" s="277"/>
      <c r="AZ111" s="288">
        <f t="shared" ref="AZ111:BI111" si="224">SUM(AZ108:AZ110)</f>
        <v>34</v>
      </c>
      <c r="BA111" s="286">
        <f t="shared" si="224"/>
        <v>199</v>
      </c>
      <c r="BB111" s="286">
        <f t="shared" si="224"/>
        <v>0</v>
      </c>
      <c r="BC111" s="286">
        <f t="shared" si="224"/>
        <v>859</v>
      </c>
      <c r="BD111" s="286">
        <f t="shared" si="224"/>
        <v>0</v>
      </c>
      <c r="BE111" s="286">
        <f t="shared" si="224"/>
        <v>0</v>
      </c>
      <c r="BF111" s="286">
        <f t="shared" si="224"/>
        <v>0</v>
      </c>
      <c r="BG111" s="286">
        <f t="shared" si="224"/>
        <v>0</v>
      </c>
      <c r="BH111" s="286">
        <f t="shared" si="224"/>
        <v>0</v>
      </c>
      <c r="BI111" s="287">
        <f t="shared" si="224"/>
        <v>0</v>
      </c>
      <c r="BJ111" s="283">
        <f>SUM(AZ111:BI111)</f>
        <v>1092</v>
      </c>
      <c r="BK111" s="277"/>
      <c r="BL111" s="289">
        <f t="shared" ref="BL111:BU111" si="225">SUM(BL108:BL110)</f>
        <v>26</v>
      </c>
      <c r="BM111" s="290">
        <f t="shared" si="225"/>
        <v>263</v>
      </c>
      <c r="BN111" s="290">
        <f t="shared" si="225"/>
        <v>0</v>
      </c>
      <c r="BO111" s="290">
        <f t="shared" si="225"/>
        <v>921</v>
      </c>
      <c r="BP111" s="290">
        <f t="shared" si="225"/>
        <v>0</v>
      </c>
      <c r="BQ111" s="290">
        <f t="shared" si="225"/>
        <v>0</v>
      </c>
      <c r="BR111" s="290">
        <f t="shared" si="225"/>
        <v>0</v>
      </c>
      <c r="BS111" s="290">
        <f t="shared" si="225"/>
        <v>0</v>
      </c>
      <c r="BT111" s="290">
        <f t="shared" si="225"/>
        <v>0</v>
      </c>
      <c r="BU111" s="291">
        <f t="shared" si="225"/>
        <v>0</v>
      </c>
      <c r="BV111" s="283">
        <f>SUM(BL111:BU111)</f>
        <v>1210</v>
      </c>
      <c r="BX111" s="289">
        <f t="shared" ref="BX111:CG111" si="226">SUM(BX108:BX110)</f>
        <v>28</v>
      </c>
      <c r="BY111" s="290">
        <f t="shared" si="226"/>
        <v>231</v>
      </c>
      <c r="BZ111" s="290">
        <f t="shared" si="226"/>
        <v>0</v>
      </c>
      <c r="CA111" s="290">
        <f t="shared" si="226"/>
        <v>811</v>
      </c>
      <c r="CB111" s="290">
        <f t="shared" si="226"/>
        <v>0</v>
      </c>
      <c r="CC111" s="290">
        <f t="shared" si="226"/>
        <v>0</v>
      </c>
      <c r="CD111" s="290">
        <f t="shared" si="226"/>
        <v>0</v>
      </c>
      <c r="CE111" s="290">
        <f t="shared" si="226"/>
        <v>0</v>
      </c>
      <c r="CF111" s="290">
        <f t="shared" si="226"/>
        <v>0</v>
      </c>
      <c r="CG111" s="291">
        <f t="shared" si="226"/>
        <v>0</v>
      </c>
      <c r="CH111" s="283">
        <f>SUM(BX111:CG111)</f>
        <v>1070</v>
      </c>
      <c r="CJ111" s="289">
        <f t="shared" ref="CJ111:CS111" si="227">SUM(CJ108:CJ110)</f>
        <v>32</v>
      </c>
      <c r="CK111" s="290">
        <f t="shared" si="227"/>
        <v>206</v>
      </c>
      <c r="CL111" s="290">
        <f t="shared" si="227"/>
        <v>0</v>
      </c>
      <c r="CM111" s="290">
        <f t="shared" si="227"/>
        <v>848</v>
      </c>
      <c r="CN111" s="290">
        <f t="shared" si="227"/>
        <v>0</v>
      </c>
      <c r="CO111" s="290">
        <f t="shared" si="227"/>
        <v>0</v>
      </c>
      <c r="CP111" s="290">
        <f t="shared" si="227"/>
        <v>0</v>
      </c>
      <c r="CQ111" s="290">
        <f t="shared" si="227"/>
        <v>0</v>
      </c>
      <c r="CR111" s="290">
        <f t="shared" si="227"/>
        <v>0</v>
      </c>
      <c r="CS111" s="291">
        <f t="shared" si="227"/>
        <v>0</v>
      </c>
      <c r="CT111" s="283">
        <f>SUM(CJ111:CS111)</f>
        <v>1086</v>
      </c>
      <c r="CV111" s="289">
        <f t="shared" ref="CV111:DE111" si="228">SUM(CV108:CV110)</f>
        <v>56</v>
      </c>
      <c r="CW111" s="290">
        <f t="shared" si="228"/>
        <v>196</v>
      </c>
      <c r="CX111" s="290">
        <f t="shared" si="228"/>
        <v>0</v>
      </c>
      <c r="CY111" s="290">
        <f t="shared" si="228"/>
        <v>838</v>
      </c>
      <c r="CZ111" s="290">
        <f t="shared" si="228"/>
        <v>0</v>
      </c>
      <c r="DA111" s="290">
        <f t="shared" si="228"/>
        <v>0</v>
      </c>
      <c r="DB111" s="290">
        <f t="shared" si="228"/>
        <v>0</v>
      </c>
      <c r="DC111" s="290">
        <f t="shared" si="228"/>
        <v>0</v>
      </c>
      <c r="DD111" s="290">
        <f t="shared" si="228"/>
        <v>0</v>
      </c>
      <c r="DE111" s="291">
        <f t="shared" si="228"/>
        <v>0</v>
      </c>
      <c r="DF111" s="283">
        <f>SUM(CV111:DE111)</f>
        <v>1090</v>
      </c>
      <c r="DH111" s="289">
        <f t="shared" ref="DH111:DQ111" si="229">SUM(DH108:DH110)</f>
        <v>52</v>
      </c>
      <c r="DI111" s="290">
        <f t="shared" si="229"/>
        <v>226</v>
      </c>
      <c r="DJ111" s="290">
        <f t="shared" si="229"/>
        <v>0</v>
      </c>
      <c r="DK111" s="290">
        <f t="shared" si="229"/>
        <v>817</v>
      </c>
      <c r="DL111" s="290">
        <f t="shared" si="229"/>
        <v>0</v>
      </c>
      <c r="DM111" s="290">
        <f t="shared" si="229"/>
        <v>0</v>
      </c>
      <c r="DN111" s="290">
        <f t="shared" si="229"/>
        <v>0</v>
      </c>
      <c r="DO111" s="290">
        <f t="shared" si="229"/>
        <v>0</v>
      </c>
      <c r="DP111" s="290">
        <f t="shared" si="229"/>
        <v>0</v>
      </c>
      <c r="DQ111" s="291">
        <f t="shared" si="229"/>
        <v>0</v>
      </c>
      <c r="DR111" s="283">
        <f>SUM(DH111:DQ111)</f>
        <v>1095</v>
      </c>
      <c r="DT111" s="289">
        <f t="shared" ref="DT111:EC111" si="230">SUM(DT108:DT110)</f>
        <v>51</v>
      </c>
      <c r="DU111" s="290">
        <f t="shared" si="230"/>
        <v>232</v>
      </c>
      <c r="DV111" s="290">
        <f t="shared" si="230"/>
        <v>0</v>
      </c>
      <c r="DW111" s="290">
        <f t="shared" si="230"/>
        <v>881</v>
      </c>
      <c r="DX111" s="290">
        <f t="shared" si="230"/>
        <v>0</v>
      </c>
      <c r="DY111" s="290">
        <f t="shared" si="230"/>
        <v>0</v>
      </c>
      <c r="DZ111" s="290">
        <f t="shared" si="230"/>
        <v>0</v>
      </c>
      <c r="EA111" s="290">
        <f t="shared" si="230"/>
        <v>0</v>
      </c>
      <c r="EB111" s="290">
        <f t="shared" si="230"/>
        <v>0</v>
      </c>
      <c r="EC111" s="291">
        <f t="shared" si="230"/>
        <v>0</v>
      </c>
      <c r="ED111" s="283">
        <f>SUM(DT111:EC111)</f>
        <v>1164</v>
      </c>
    </row>
    <row r="112" spans="1:134" ht="15.75" thickBot="1" x14ac:dyDescent="0.3">
      <c r="A112" s="292"/>
      <c r="B112" s="293"/>
      <c r="C112" s="294"/>
      <c r="D112" s="277"/>
      <c r="E112" s="277"/>
      <c r="F112" s="277"/>
      <c r="G112" s="277"/>
      <c r="H112" s="277"/>
      <c r="I112" s="277"/>
      <c r="J112" s="277"/>
      <c r="K112" s="277"/>
      <c r="L112" s="277"/>
      <c r="M112" s="278"/>
      <c r="N112" s="283"/>
      <c r="O112" s="277"/>
      <c r="P112" s="279"/>
      <c r="Q112" s="277"/>
      <c r="R112" s="277"/>
      <c r="S112" s="277"/>
      <c r="T112" s="277"/>
      <c r="U112" s="277"/>
      <c r="V112" s="277"/>
      <c r="W112" s="277"/>
      <c r="X112" s="277"/>
      <c r="Y112" s="278"/>
      <c r="Z112" s="283"/>
      <c r="AA112" s="277"/>
      <c r="AB112" s="279"/>
      <c r="AC112" s="277"/>
      <c r="AD112" s="277"/>
      <c r="AE112" s="277"/>
      <c r="AF112" s="277"/>
      <c r="AG112" s="277"/>
      <c r="AH112" s="277"/>
      <c r="AI112" s="277"/>
      <c r="AJ112" s="277"/>
      <c r="AK112" s="278"/>
      <c r="AL112" s="283"/>
      <c r="AM112" s="277"/>
      <c r="AN112" s="279"/>
      <c r="AO112" s="277"/>
      <c r="AP112" s="277"/>
      <c r="AQ112" s="277"/>
      <c r="AR112" s="277"/>
      <c r="AS112" s="277"/>
      <c r="AT112" s="277"/>
      <c r="AU112" s="277"/>
      <c r="AV112" s="277"/>
      <c r="AW112" s="278"/>
      <c r="AX112" s="283"/>
      <c r="AY112" s="277"/>
      <c r="AZ112" s="279"/>
      <c r="BA112" s="277"/>
      <c r="BB112" s="277"/>
      <c r="BC112" s="277"/>
      <c r="BD112" s="277"/>
      <c r="BE112" s="277"/>
      <c r="BF112" s="277"/>
      <c r="BG112" s="277"/>
      <c r="BH112" s="277"/>
      <c r="BI112" s="278"/>
      <c r="BJ112" s="283"/>
      <c r="BK112" s="277"/>
      <c r="BL112" s="280"/>
      <c r="BM112" s="281"/>
      <c r="BN112" s="281"/>
      <c r="BO112" s="281"/>
      <c r="BP112" s="281"/>
      <c r="BQ112" s="281"/>
      <c r="BR112" s="281"/>
      <c r="BS112" s="281"/>
      <c r="BT112" s="281"/>
      <c r="BU112" s="282"/>
      <c r="BV112" s="283"/>
      <c r="BX112" s="280"/>
      <c r="BY112" s="281"/>
      <c r="BZ112" s="281"/>
      <c r="CA112" s="281"/>
      <c r="CB112" s="281"/>
      <c r="CC112" s="281"/>
      <c r="CD112" s="281"/>
      <c r="CE112" s="281"/>
      <c r="CF112" s="281"/>
      <c r="CG112" s="282"/>
      <c r="CH112" s="283"/>
      <c r="CJ112" s="280"/>
      <c r="CK112" s="281"/>
      <c r="CL112" s="281"/>
      <c r="CM112" s="281"/>
      <c r="CN112" s="281"/>
      <c r="CO112" s="281"/>
      <c r="CP112" s="281"/>
      <c r="CQ112" s="281"/>
      <c r="CR112" s="281"/>
      <c r="CS112" s="282"/>
      <c r="CT112" s="283"/>
      <c r="CV112" s="280"/>
      <c r="CW112" s="281"/>
      <c r="CX112" s="281"/>
      <c r="CY112" s="281"/>
      <c r="CZ112" s="281"/>
      <c r="DA112" s="281"/>
      <c r="DB112" s="281"/>
      <c r="DC112" s="281"/>
      <c r="DD112" s="281"/>
      <c r="DE112" s="282"/>
      <c r="DF112" s="283"/>
      <c r="DH112" s="280"/>
      <c r="DI112" s="281"/>
      <c r="DJ112" s="281"/>
      <c r="DK112" s="281"/>
      <c r="DL112" s="281"/>
      <c r="DM112" s="281"/>
      <c r="DN112" s="281"/>
      <c r="DO112" s="281"/>
      <c r="DP112" s="281"/>
      <c r="DQ112" s="282"/>
      <c r="DR112" s="283"/>
      <c r="DT112" s="280"/>
      <c r="DU112" s="281"/>
      <c r="DV112" s="281"/>
      <c r="DW112" s="281"/>
      <c r="DX112" s="281"/>
      <c r="DY112" s="281"/>
      <c r="DZ112" s="281"/>
      <c r="EA112" s="281"/>
      <c r="EB112" s="281"/>
      <c r="EC112" s="282"/>
      <c r="ED112" s="283"/>
    </row>
    <row r="113" spans="1:134" x14ac:dyDescent="0.25">
      <c r="A113" s="1470" t="s">
        <v>211</v>
      </c>
      <c r="B113" s="285" t="s">
        <v>91</v>
      </c>
      <c r="C113" s="268" t="s">
        <v>138</v>
      </c>
      <c r="D113" s="277">
        <f>D108*'8-Matrices'!$J$7</f>
        <v>34650</v>
      </c>
      <c r="E113" s="277">
        <f>E108*'8-Matrices'!$K$7</f>
        <v>312180</v>
      </c>
      <c r="F113" s="277">
        <f>F108*'8-Matrices'!$L$7</f>
        <v>0</v>
      </c>
      <c r="G113" s="277">
        <f>G108*'8-Matrices'!$M$7</f>
        <v>11245990</v>
      </c>
      <c r="H113" s="277">
        <f>H108*'8-Matrices'!$N$7</f>
        <v>0</v>
      </c>
      <c r="I113" s="277">
        <f>I108*'8-Matrices'!$O$7</f>
        <v>0</v>
      </c>
      <c r="J113" s="277">
        <f>J108*'8-Matrices'!$P$7</f>
        <v>0</v>
      </c>
      <c r="K113" s="277">
        <f>K108*'8-Matrices'!$Q$7</f>
        <v>0</v>
      </c>
      <c r="L113" s="277">
        <f>L108*'8-Matrices'!$R$7</f>
        <v>0</v>
      </c>
      <c r="M113" s="278">
        <f>M108*'8-Matrices'!$S$7</f>
        <v>0</v>
      </c>
      <c r="N113" s="283"/>
      <c r="O113" s="277"/>
      <c r="P113" s="279">
        <f>P108*'8-Matrices'!$J$7</f>
        <v>29700</v>
      </c>
      <c r="Q113" s="277">
        <f>Q108*'8-Matrices'!$K$7</f>
        <v>392040</v>
      </c>
      <c r="R113" s="277">
        <f>R108*'8-Matrices'!$L$7</f>
        <v>0</v>
      </c>
      <c r="S113" s="277">
        <f>S108*'8-Matrices'!$M$7</f>
        <v>12575850</v>
      </c>
      <c r="T113" s="277">
        <f>T108*'8-Matrices'!$N$7</f>
        <v>0</v>
      </c>
      <c r="U113" s="277">
        <f>U108*'8-Matrices'!$O$7</f>
        <v>0</v>
      </c>
      <c r="V113" s="277">
        <f>V108*'8-Matrices'!$P$7</f>
        <v>0</v>
      </c>
      <c r="W113" s="277">
        <f>W108*'8-Matrices'!$Q$7</f>
        <v>0</v>
      </c>
      <c r="X113" s="277">
        <f>X108*'8-Matrices'!$R$7</f>
        <v>0</v>
      </c>
      <c r="Y113" s="278">
        <f>Y108*'8-Matrices'!$S$7</f>
        <v>0</v>
      </c>
      <c r="Z113" s="283"/>
      <c r="AA113" s="277"/>
      <c r="AB113" s="279">
        <f>AB108*'8-Matrices'!$J$7</f>
        <v>49500</v>
      </c>
      <c r="AC113" s="277">
        <f>AC108*'8-Matrices'!$K$7</f>
        <v>333960</v>
      </c>
      <c r="AD113" s="277">
        <f>AD108*'8-Matrices'!$L$7</f>
        <v>0</v>
      </c>
      <c r="AE113" s="277">
        <f>AE108*'8-Matrices'!$M$7</f>
        <v>11000255</v>
      </c>
      <c r="AF113" s="277">
        <f>AF108*'8-Matrices'!$N$7</f>
        <v>0</v>
      </c>
      <c r="AG113" s="277">
        <f>AG108*'8-Matrices'!$O$7</f>
        <v>0</v>
      </c>
      <c r="AH113" s="277">
        <f>AH108*'8-Matrices'!$P$7</f>
        <v>0</v>
      </c>
      <c r="AI113" s="277">
        <f>AI108*'8-Matrices'!$Q$7</f>
        <v>0</v>
      </c>
      <c r="AJ113" s="277">
        <f>AJ108*'8-Matrices'!$R$7</f>
        <v>0</v>
      </c>
      <c r="AK113" s="278">
        <f>AK108*'8-Matrices'!$S$7</f>
        <v>0</v>
      </c>
      <c r="AL113" s="283"/>
      <c r="AM113" s="277"/>
      <c r="AN113" s="279">
        <f>AN108*'8-Matrices'!$J$7</f>
        <v>39600</v>
      </c>
      <c r="AO113" s="277">
        <f>AO108*'8-Matrices'!$K$7</f>
        <v>464640</v>
      </c>
      <c r="AP113" s="277">
        <f>AP108*'8-Matrices'!$L$7</f>
        <v>0</v>
      </c>
      <c r="AQ113" s="277">
        <f>AQ108*'8-Matrices'!$M$7</f>
        <v>10176320</v>
      </c>
      <c r="AR113" s="277">
        <f>AR108*'8-Matrices'!$N$7</f>
        <v>0</v>
      </c>
      <c r="AS113" s="277">
        <f>AS108*'8-Matrices'!$O$7</f>
        <v>0</v>
      </c>
      <c r="AT113" s="277">
        <f>AT108*'8-Matrices'!$P$7</f>
        <v>0</v>
      </c>
      <c r="AU113" s="277">
        <f>AU108*'8-Matrices'!$Q$7</f>
        <v>0</v>
      </c>
      <c r="AV113" s="277">
        <f>AV108*'8-Matrices'!$R$7</f>
        <v>0</v>
      </c>
      <c r="AW113" s="278">
        <f>AW108*'8-Matrices'!$S$7</f>
        <v>0</v>
      </c>
      <c r="AX113" s="283"/>
      <c r="AY113" s="277"/>
      <c r="AZ113" s="279">
        <f>AZ108*'8-Matrices'!$J$7</f>
        <v>163350</v>
      </c>
      <c r="BA113" s="277">
        <f>BA108*'8-Matrices'!$K$7</f>
        <v>319440</v>
      </c>
      <c r="BB113" s="277">
        <f>BB108*'8-Matrices'!$L$7</f>
        <v>0</v>
      </c>
      <c r="BC113" s="277">
        <f>BC108*'8-Matrices'!$M$7</f>
        <v>9800490</v>
      </c>
      <c r="BD113" s="277">
        <f>BD108*'8-Matrices'!$N$7</f>
        <v>0</v>
      </c>
      <c r="BE113" s="277">
        <f>BE108*'8-Matrices'!$O$7</f>
        <v>0</v>
      </c>
      <c r="BF113" s="277">
        <f>BF108*'8-Matrices'!$P$7</f>
        <v>0</v>
      </c>
      <c r="BG113" s="277">
        <f>BG108*'8-Matrices'!$Q$7</f>
        <v>0</v>
      </c>
      <c r="BH113" s="277">
        <f>BH108*'8-Matrices'!$R$7</f>
        <v>0</v>
      </c>
      <c r="BI113" s="278">
        <f>BI108*'8-Matrices'!$S$7</f>
        <v>0</v>
      </c>
      <c r="BJ113" s="283"/>
      <c r="BK113" s="277"/>
      <c r="BL113" s="280">
        <f>BL108*'8-Matrices'!$J$7</f>
        <v>69300</v>
      </c>
      <c r="BM113" s="281">
        <f>BM108*'8-Matrices'!$K$7</f>
        <v>624360</v>
      </c>
      <c r="BN113" s="281">
        <f>BN108*'8-Matrices'!$L$7</f>
        <v>0</v>
      </c>
      <c r="BO113" s="281">
        <f>BO108*'8-Matrices'!$M$7</f>
        <v>10465420</v>
      </c>
      <c r="BP113" s="281">
        <f>BP108*'8-Matrices'!$N$7</f>
        <v>0</v>
      </c>
      <c r="BQ113" s="281">
        <f>BQ108*'8-Matrices'!$O$7</f>
        <v>0</v>
      </c>
      <c r="BR113" s="281">
        <f>BR108*'8-Matrices'!$P$7</f>
        <v>0</v>
      </c>
      <c r="BS113" s="281">
        <f>BS108*'8-Matrices'!$Q$7</f>
        <v>0</v>
      </c>
      <c r="BT113" s="281">
        <f>BT108*'8-Matrices'!$R$7</f>
        <v>0</v>
      </c>
      <c r="BU113" s="282">
        <f>BU108*'8-Matrices'!$S$7</f>
        <v>0</v>
      </c>
      <c r="BV113" s="283"/>
      <c r="BX113" s="280">
        <f>BX108*'8-Matrices'!$J$7</f>
        <v>69300</v>
      </c>
      <c r="BY113" s="281">
        <f>BY108*'8-Matrices'!$K$7</f>
        <v>297660</v>
      </c>
      <c r="BZ113" s="281">
        <f>BZ108*'8-Matrices'!$L$7</f>
        <v>0</v>
      </c>
      <c r="CA113" s="281">
        <f>CA108*'8-Matrices'!$M$7</f>
        <v>9005465</v>
      </c>
      <c r="CB113" s="281">
        <f>CB108*'8-Matrices'!$N$7</f>
        <v>0</v>
      </c>
      <c r="CC113" s="281">
        <f>CC108*'8-Matrices'!$O$7</f>
        <v>0</v>
      </c>
      <c r="CD113" s="281">
        <f>CD108*'8-Matrices'!$P$7</f>
        <v>0</v>
      </c>
      <c r="CE113" s="281">
        <f>CE108*'8-Matrices'!$Q$7</f>
        <v>0</v>
      </c>
      <c r="CF113" s="281">
        <f>CF108*'8-Matrices'!$R$7</f>
        <v>0</v>
      </c>
      <c r="CG113" s="282">
        <f>CG108*'8-Matrices'!$S$7</f>
        <v>0</v>
      </c>
      <c r="CH113" s="283"/>
      <c r="CJ113" s="280">
        <f>CJ108*'8-Matrices'!$J$7</f>
        <v>138600</v>
      </c>
      <c r="CK113" s="281">
        <f>CK108*'8-Matrices'!$K$7</f>
        <v>341220</v>
      </c>
      <c r="CL113" s="281">
        <f>CL108*'8-Matrices'!$L$7</f>
        <v>0</v>
      </c>
      <c r="CM113" s="281">
        <f>CM108*'8-Matrices'!$M$7</f>
        <v>9482480</v>
      </c>
      <c r="CN113" s="281">
        <f>CN108*'8-Matrices'!$N$7</f>
        <v>0</v>
      </c>
      <c r="CO113" s="281">
        <f>CO108*'8-Matrices'!$O$7</f>
        <v>0</v>
      </c>
      <c r="CP113" s="281">
        <f>CP108*'8-Matrices'!$P$7</f>
        <v>0</v>
      </c>
      <c r="CQ113" s="281">
        <f>CQ108*'8-Matrices'!$Q$7</f>
        <v>0</v>
      </c>
      <c r="CR113" s="281">
        <f>CR108*'8-Matrices'!$R$7</f>
        <v>0</v>
      </c>
      <c r="CS113" s="282">
        <f>CS108*'8-Matrices'!$S$7</f>
        <v>0</v>
      </c>
      <c r="CT113" s="283"/>
      <c r="CV113" s="280">
        <f>CV108*'8-Matrices'!$J$7</f>
        <v>188100</v>
      </c>
      <c r="CW113" s="281">
        <f>CW108*'8-Matrices'!$K$7</f>
        <v>544500</v>
      </c>
      <c r="CX113" s="281">
        <f>CX108*'8-Matrices'!$L$7</f>
        <v>0</v>
      </c>
      <c r="CY113" s="281">
        <f>CY108*'8-Matrices'!$M$7</f>
        <v>9453570</v>
      </c>
      <c r="CZ113" s="281">
        <f>CZ108*'8-Matrices'!$N$7</f>
        <v>0</v>
      </c>
      <c r="DA113" s="281">
        <f>DA108*'8-Matrices'!$O$7</f>
        <v>0</v>
      </c>
      <c r="DB113" s="281">
        <f>DB108*'8-Matrices'!$P$7</f>
        <v>0</v>
      </c>
      <c r="DC113" s="281">
        <f>DC108*'8-Matrices'!$Q$7</f>
        <v>0</v>
      </c>
      <c r="DD113" s="281">
        <f>DD108*'8-Matrices'!$R$7</f>
        <v>0</v>
      </c>
      <c r="DE113" s="282">
        <f>DE108*'8-Matrices'!$S$7</f>
        <v>0</v>
      </c>
      <c r="DF113" s="283"/>
      <c r="DH113" s="280">
        <f>DH108*'8-Matrices'!$J$7</f>
        <v>207900</v>
      </c>
      <c r="DI113" s="281">
        <f>DI108*'8-Matrices'!$K$7</f>
        <v>464640</v>
      </c>
      <c r="DJ113" s="281">
        <f>DJ108*'8-Matrices'!$L$7</f>
        <v>0</v>
      </c>
      <c r="DK113" s="281">
        <f>DK108*'8-Matrices'!$M$7</f>
        <v>9164470</v>
      </c>
      <c r="DL113" s="281">
        <f>DL108*'8-Matrices'!$N$7</f>
        <v>0</v>
      </c>
      <c r="DM113" s="281">
        <f>DM108*'8-Matrices'!$O$7</f>
        <v>0</v>
      </c>
      <c r="DN113" s="281">
        <f>DN108*'8-Matrices'!$P$7</f>
        <v>0</v>
      </c>
      <c r="DO113" s="281">
        <f>DO108*'8-Matrices'!$Q$7</f>
        <v>0</v>
      </c>
      <c r="DP113" s="281">
        <f>DP108*'8-Matrices'!$R$7</f>
        <v>0</v>
      </c>
      <c r="DQ113" s="282">
        <f>DQ108*'8-Matrices'!$S$7</f>
        <v>0</v>
      </c>
      <c r="DR113" s="283"/>
      <c r="DT113" s="280">
        <f>DT108*'8-Matrices'!$J$7</f>
        <v>202950</v>
      </c>
      <c r="DU113" s="281">
        <f>DU108*'8-Matrices'!$K$7</f>
        <v>726000</v>
      </c>
      <c r="DV113" s="281">
        <f>DV108*'8-Matrices'!$L$7</f>
        <v>0</v>
      </c>
      <c r="DW113" s="281">
        <f>DW108*'8-Matrices'!$M$7</f>
        <v>9207835</v>
      </c>
      <c r="DX113" s="281">
        <f>DX108*'8-Matrices'!$N$7</f>
        <v>0</v>
      </c>
      <c r="DY113" s="281">
        <f>DY108*'8-Matrices'!$O$7</f>
        <v>0</v>
      </c>
      <c r="DZ113" s="281">
        <f>DZ108*'8-Matrices'!$P$7</f>
        <v>0</v>
      </c>
      <c r="EA113" s="281">
        <f>EA108*'8-Matrices'!$Q$7</f>
        <v>0</v>
      </c>
      <c r="EB113" s="281">
        <f>EB108*'8-Matrices'!$R$7</f>
        <v>0</v>
      </c>
      <c r="EC113" s="282">
        <f>EC108*'8-Matrices'!$S$7</f>
        <v>0</v>
      </c>
      <c r="ED113" s="283"/>
    </row>
    <row r="114" spans="1:134" x14ac:dyDescent="0.25">
      <c r="A114" s="1471"/>
      <c r="B114" t="s">
        <v>91</v>
      </c>
      <c r="C114" s="276" t="s">
        <v>139</v>
      </c>
      <c r="D114" s="277">
        <f>D109*'8-Matrices'!$J$8</f>
        <v>14286</v>
      </c>
      <c r="E114" s="277">
        <f>E109*'8-Matrices'!$K$8</f>
        <v>502896</v>
      </c>
      <c r="F114" s="277">
        <f>F109*'8-Matrices'!$L$8</f>
        <v>0</v>
      </c>
      <c r="G114" s="277">
        <f>G109*'8-Matrices'!$M$8</f>
        <v>1960840</v>
      </c>
      <c r="H114" s="277">
        <f>H109*'8-Matrices'!$N$8</f>
        <v>0</v>
      </c>
      <c r="I114" s="277">
        <f>I109*'8-Matrices'!$O$8</f>
        <v>0</v>
      </c>
      <c r="J114" s="277">
        <f>J109*'8-Matrices'!$P$8</f>
        <v>0</v>
      </c>
      <c r="K114" s="277">
        <f>K109*'8-Matrices'!$Q$8</f>
        <v>0</v>
      </c>
      <c r="L114" s="277">
        <f>L109*'8-Matrices'!$R$8</f>
        <v>0</v>
      </c>
      <c r="M114" s="278">
        <f>M109*'8-Matrices'!$S$8</f>
        <v>0</v>
      </c>
      <c r="N114" s="283"/>
      <c r="O114" s="277"/>
      <c r="P114" s="279">
        <f>P109*'8-Matrices'!$J$8</f>
        <v>7143</v>
      </c>
      <c r="Q114" s="277">
        <f>Q109*'8-Matrices'!$K$8</f>
        <v>523850</v>
      </c>
      <c r="R114" s="277">
        <f>R109*'8-Matrices'!$L$8</f>
        <v>0</v>
      </c>
      <c r="S114" s="277">
        <f>S109*'8-Matrices'!$M$8</f>
        <v>2670080</v>
      </c>
      <c r="T114" s="277">
        <f>T109*'8-Matrices'!$N$8</f>
        <v>0</v>
      </c>
      <c r="U114" s="277">
        <f>U109*'8-Matrices'!$O$8</f>
        <v>0</v>
      </c>
      <c r="V114" s="277">
        <f>V109*'8-Matrices'!$P$8</f>
        <v>0</v>
      </c>
      <c r="W114" s="277">
        <f>W109*'8-Matrices'!$Q$8</f>
        <v>0</v>
      </c>
      <c r="X114" s="277">
        <f>X109*'8-Matrices'!$R$8</f>
        <v>0</v>
      </c>
      <c r="Y114" s="278">
        <f>Y109*'8-Matrices'!$S$8</f>
        <v>0</v>
      </c>
      <c r="Z114" s="283"/>
      <c r="AA114" s="277"/>
      <c r="AB114" s="279">
        <f>AB109*'8-Matrices'!$J$8</f>
        <v>0</v>
      </c>
      <c r="AC114" s="277">
        <f>AC109*'8-Matrices'!$K$8</f>
        <v>534327</v>
      </c>
      <c r="AD114" s="277">
        <f>AD109*'8-Matrices'!$L$8</f>
        <v>0</v>
      </c>
      <c r="AE114" s="277">
        <f>AE109*'8-Matrices'!$M$8</f>
        <v>2273740</v>
      </c>
      <c r="AF114" s="277">
        <f>AF109*'8-Matrices'!$N$8</f>
        <v>0</v>
      </c>
      <c r="AG114" s="277">
        <f>AG109*'8-Matrices'!$O$8</f>
        <v>0</v>
      </c>
      <c r="AH114" s="277">
        <f>AH109*'8-Matrices'!$P$8</f>
        <v>0</v>
      </c>
      <c r="AI114" s="277">
        <f>AI109*'8-Matrices'!$Q$8</f>
        <v>0</v>
      </c>
      <c r="AJ114" s="277">
        <f>AJ109*'8-Matrices'!$R$8</f>
        <v>0</v>
      </c>
      <c r="AK114" s="278">
        <f>AK109*'8-Matrices'!$S$8</f>
        <v>0</v>
      </c>
      <c r="AL114" s="283"/>
      <c r="AM114" s="277"/>
      <c r="AN114" s="279">
        <f>AN109*'8-Matrices'!$J$8</f>
        <v>0</v>
      </c>
      <c r="AO114" s="277">
        <f>AO109*'8-Matrices'!$K$8</f>
        <v>597189</v>
      </c>
      <c r="AP114" s="277">
        <f>AP109*'8-Matrices'!$L$8</f>
        <v>0</v>
      </c>
      <c r="AQ114" s="277">
        <f>AQ109*'8-Matrices'!$M$8</f>
        <v>2273740</v>
      </c>
      <c r="AR114" s="277">
        <f>AR109*'8-Matrices'!$N$8</f>
        <v>0</v>
      </c>
      <c r="AS114" s="277">
        <f>AS109*'8-Matrices'!$O$8</f>
        <v>0</v>
      </c>
      <c r="AT114" s="277">
        <f>AT109*'8-Matrices'!$P$8</f>
        <v>0</v>
      </c>
      <c r="AU114" s="277">
        <f>AU109*'8-Matrices'!$Q$8</f>
        <v>0</v>
      </c>
      <c r="AV114" s="277">
        <f>AV109*'8-Matrices'!$R$8</f>
        <v>0</v>
      </c>
      <c r="AW114" s="278">
        <f>AW109*'8-Matrices'!$S$8</f>
        <v>0</v>
      </c>
      <c r="AX114" s="283"/>
      <c r="AY114" s="277"/>
      <c r="AZ114" s="279">
        <f>AZ109*'8-Matrices'!$J$8</f>
        <v>0</v>
      </c>
      <c r="BA114" s="277">
        <f>BA109*'8-Matrices'!$K$8</f>
        <v>555281</v>
      </c>
      <c r="BB114" s="277">
        <f>BB109*'8-Matrices'!$L$8</f>
        <v>0</v>
      </c>
      <c r="BC114" s="277">
        <f>BC109*'8-Matrices'!$M$8</f>
        <v>1898260</v>
      </c>
      <c r="BD114" s="277">
        <f>BD109*'8-Matrices'!$N$8</f>
        <v>0</v>
      </c>
      <c r="BE114" s="277">
        <f>BE109*'8-Matrices'!$O$8</f>
        <v>0</v>
      </c>
      <c r="BF114" s="277">
        <f>BF109*'8-Matrices'!$P$8</f>
        <v>0</v>
      </c>
      <c r="BG114" s="277">
        <f>BG109*'8-Matrices'!$Q$8</f>
        <v>0</v>
      </c>
      <c r="BH114" s="277">
        <f>BH109*'8-Matrices'!$R$8</f>
        <v>0</v>
      </c>
      <c r="BI114" s="278">
        <f>BI109*'8-Matrices'!$S$8</f>
        <v>0</v>
      </c>
      <c r="BJ114" s="283"/>
      <c r="BK114" s="277"/>
      <c r="BL114" s="280">
        <f>BL109*'8-Matrices'!$J$8</f>
        <v>0</v>
      </c>
      <c r="BM114" s="281">
        <f>BM109*'8-Matrices'!$K$8</f>
        <v>691482</v>
      </c>
      <c r="BN114" s="281">
        <f>BN109*'8-Matrices'!$L$8</f>
        <v>0</v>
      </c>
      <c r="BO114" s="281">
        <f>BO109*'8-Matrices'!$M$8</f>
        <v>1981700</v>
      </c>
      <c r="BP114" s="281">
        <f>BP109*'8-Matrices'!$N$8</f>
        <v>0</v>
      </c>
      <c r="BQ114" s="281">
        <f>BQ109*'8-Matrices'!$O$8</f>
        <v>0</v>
      </c>
      <c r="BR114" s="281">
        <f>BR109*'8-Matrices'!$P$8</f>
        <v>0</v>
      </c>
      <c r="BS114" s="281">
        <f>BS109*'8-Matrices'!$Q$8</f>
        <v>0</v>
      </c>
      <c r="BT114" s="281">
        <f>BT109*'8-Matrices'!$R$8</f>
        <v>0</v>
      </c>
      <c r="BU114" s="282">
        <f>BU109*'8-Matrices'!$S$8</f>
        <v>0</v>
      </c>
      <c r="BV114" s="283"/>
      <c r="BX114" s="280">
        <f>BX109*'8-Matrices'!$J$8</f>
        <v>0</v>
      </c>
      <c r="BY114" s="281">
        <f>BY109*'8-Matrices'!$K$8</f>
        <v>681005</v>
      </c>
      <c r="BZ114" s="281">
        <f>BZ109*'8-Matrices'!$L$8</f>
        <v>0</v>
      </c>
      <c r="CA114" s="281">
        <f>CA109*'8-Matrices'!$M$8</f>
        <v>1647940</v>
      </c>
      <c r="CB114" s="281">
        <f>CB109*'8-Matrices'!$N$8</f>
        <v>0</v>
      </c>
      <c r="CC114" s="281">
        <f>CC109*'8-Matrices'!$O$8</f>
        <v>0</v>
      </c>
      <c r="CD114" s="281">
        <f>CD109*'8-Matrices'!$P$8</f>
        <v>0</v>
      </c>
      <c r="CE114" s="281">
        <f>CE109*'8-Matrices'!$Q$8</f>
        <v>0</v>
      </c>
      <c r="CF114" s="281">
        <f>CF109*'8-Matrices'!$R$8</f>
        <v>0</v>
      </c>
      <c r="CG114" s="282">
        <f>CG109*'8-Matrices'!$S$8</f>
        <v>0</v>
      </c>
      <c r="CH114" s="283"/>
      <c r="CJ114" s="280">
        <f>CJ109*'8-Matrices'!$J$8</f>
        <v>0</v>
      </c>
      <c r="CK114" s="281">
        <f>CK109*'8-Matrices'!$K$8</f>
        <v>691482</v>
      </c>
      <c r="CL114" s="281">
        <f>CL109*'8-Matrices'!$L$8</f>
        <v>0</v>
      </c>
      <c r="CM114" s="281">
        <f>CM109*'8-Matrices'!$M$8</f>
        <v>1856540</v>
      </c>
      <c r="CN114" s="281">
        <f>CN109*'8-Matrices'!$N$8</f>
        <v>0</v>
      </c>
      <c r="CO114" s="281">
        <f>CO109*'8-Matrices'!$O$8</f>
        <v>0</v>
      </c>
      <c r="CP114" s="281">
        <f>CP109*'8-Matrices'!$P$8</f>
        <v>0</v>
      </c>
      <c r="CQ114" s="281">
        <f>CQ109*'8-Matrices'!$Q$8</f>
        <v>0</v>
      </c>
      <c r="CR114" s="281">
        <f>CR109*'8-Matrices'!$R$8</f>
        <v>0</v>
      </c>
      <c r="CS114" s="282">
        <f>CS109*'8-Matrices'!$S$8</f>
        <v>0</v>
      </c>
      <c r="CT114" s="283"/>
      <c r="CV114" s="280">
        <f>CV109*'8-Matrices'!$J$8</f>
        <v>0</v>
      </c>
      <c r="CW114" s="281">
        <f>CW109*'8-Matrices'!$K$8</f>
        <v>408603</v>
      </c>
      <c r="CX114" s="281">
        <f>CX109*'8-Matrices'!$L$8</f>
        <v>0</v>
      </c>
      <c r="CY114" s="281">
        <f>CY109*'8-Matrices'!$M$8</f>
        <v>1647940</v>
      </c>
      <c r="CZ114" s="281">
        <f>CZ109*'8-Matrices'!$N$8</f>
        <v>0</v>
      </c>
      <c r="DA114" s="281">
        <f>DA109*'8-Matrices'!$O$8</f>
        <v>0</v>
      </c>
      <c r="DB114" s="281">
        <f>DB109*'8-Matrices'!$P$8</f>
        <v>0</v>
      </c>
      <c r="DC114" s="281">
        <f>DC109*'8-Matrices'!$Q$8</f>
        <v>0</v>
      </c>
      <c r="DD114" s="281">
        <f>DD109*'8-Matrices'!$R$8</f>
        <v>0</v>
      </c>
      <c r="DE114" s="282">
        <f>DE109*'8-Matrices'!$S$8</f>
        <v>0</v>
      </c>
      <c r="DF114" s="283"/>
      <c r="DH114" s="280">
        <f>DH109*'8-Matrices'!$J$8</f>
        <v>7143</v>
      </c>
      <c r="DI114" s="281">
        <f>DI109*'8-Matrices'!$K$8</f>
        <v>534327</v>
      </c>
      <c r="DJ114" s="281">
        <f>DJ109*'8-Matrices'!$L$8</f>
        <v>0</v>
      </c>
      <c r="DK114" s="281">
        <f>DK109*'8-Matrices'!$M$8</f>
        <v>1397620</v>
      </c>
      <c r="DL114" s="281">
        <f>DL109*'8-Matrices'!$N$8</f>
        <v>0</v>
      </c>
      <c r="DM114" s="281">
        <f>DM109*'8-Matrices'!$O$8</f>
        <v>0</v>
      </c>
      <c r="DN114" s="281">
        <f>DN109*'8-Matrices'!$P$8</f>
        <v>0</v>
      </c>
      <c r="DO114" s="281">
        <f>DO109*'8-Matrices'!$Q$8</f>
        <v>0</v>
      </c>
      <c r="DP114" s="281">
        <f>DP109*'8-Matrices'!$R$8</f>
        <v>0</v>
      </c>
      <c r="DQ114" s="282">
        <f>DQ109*'8-Matrices'!$S$8</f>
        <v>0</v>
      </c>
      <c r="DR114" s="283"/>
      <c r="DT114" s="280">
        <f>DT109*'8-Matrices'!$J$8</f>
        <v>14286</v>
      </c>
      <c r="DU114" s="281">
        <f>DU109*'8-Matrices'!$K$8</f>
        <v>398126</v>
      </c>
      <c r="DV114" s="281">
        <f>DV109*'8-Matrices'!$L$8</f>
        <v>0</v>
      </c>
      <c r="DW114" s="281">
        <f>DW109*'8-Matrices'!$M$8</f>
        <v>2127720</v>
      </c>
      <c r="DX114" s="281">
        <f>DX109*'8-Matrices'!$N$8</f>
        <v>0</v>
      </c>
      <c r="DY114" s="281">
        <f>DY109*'8-Matrices'!$O$8</f>
        <v>0</v>
      </c>
      <c r="DZ114" s="281">
        <f>DZ109*'8-Matrices'!$P$8</f>
        <v>0</v>
      </c>
      <c r="EA114" s="281">
        <f>EA109*'8-Matrices'!$Q$8</f>
        <v>0</v>
      </c>
      <c r="EB114" s="281">
        <f>EB109*'8-Matrices'!$R$8</f>
        <v>0</v>
      </c>
      <c r="EC114" s="282">
        <f>EC109*'8-Matrices'!$S$8</f>
        <v>0</v>
      </c>
      <c r="ED114" s="283"/>
    </row>
    <row r="115" spans="1:134" ht="15.75" thickBot="1" x14ac:dyDescent="0.3">
      <c r="A115" s="1472"/>
      <c r="B115" s="293" t="s">
        <v>91</v>
      </c>
      <c r="C115" s="294" t="s">
        <v>140</v>
      </c>
      <c r="D115" s="277">
        <f>D110*'8-Matrices'!$J$9</f>
        <v>157035</v>
      </c>
      <c r="E115" s="277">
        <f>E110*'8-Matrices'!$K$9</f>
        <v>1397214</v>
      </c>
      <c r="F115" s="277">
        <f>F110*'8-Matrices'!$L$9</f>
        <v>0</v>
      </c>
      <c r="G115" s="277">
        <f>G110*'8-Matrices'!$M$9</f>
        <v>2843010</v>
      </c>
      <c r="H115" s="277">
        <f>H110*'8-Matrices'!$N$9</f>
        <v>0</v>
      </c>
      <c r="I115" s="277">
        <f>I110*'8-Matrices'!$O$9</f>
        <v>0</v>
      </c>
      <c r="J115" s="277">
        <f>J110*'8-Matrices'!$P$9</f>
        <v>0</v>
      </c>
      <c r="K115" s="277">
        <f>K110*'8-Matrices'!$Q$9</f>
        <v>0</v>
      </c>
      <c r="L115" s="277">
        <f>L110*'8-Matrices'!$R$9</f>
        <v>0</v>
      </c>
      <c r="M115" s="278">
        <f>M110*'8-Matrices'!$S$9</f>
        <v>0</v>
      </c>
      <c r="N115" s="283" t="s">
        <v>298</v>
      </c>
      <c r="O115" s="277"/>
      <c r="P115" s="279">
        <f>P110*'8-Matrices'!$J$9</f>
        <v>209380</v>
      </c>
      <c r="Q115" s="277">
        <f>Q110*'8-Matrices'!$K$9</f>
        <v>2441286</v>
      </c>
      <c r="R115" s="277">
        <f>R110*'8-Matrices'!$L$9</f>
        <v>0</v>
      </c>
      <c r="S115" s="277">
        <f>S110*'8-Matrices'!$M$9</f>
        <v>3148710</v>
      </c>
      <c r="T115" s="277">
        <f>T110*'8-Matrices'!$N$9</f>
        <v>0</v>
      </c>
      <c r="U115" s="277">
        <f>U110*'8-Matrices'!$O$9</f>
        <v>0</v>
      </c>
      <c r="V115" s="277">
        <f>V110*'8-Matrices'!$P$9</f>
        <v>0</v>
      </c>
      <c r="W115" s="277">
        <f>W110*'8-Matrices'!$Q$9</f>
        <v>0</v>
      </c>
      <c r="X115" s="277">
        <f>X110*'8-Matrices'!$R$9</f>
        <v>0</v>
      </c>
      <c r="Y115" s="278">
        <f>Y110*'8-Matrices'!$S$9</f>
        <v>0</v>
      </c>
      <c r="Z115" s="283" t="s">
        <v>298</v>
      </c>
      <c r="AA115" s="277"/>
      <c r="AB115" s="279">
        <f>AB110*'8-Matrices'!$J$9</f>
        <v>146566</v>
      </c>
      <c r="AC115" s="277">
        <f>AC110*'8-Matrices'!$K$9</f>
        <v>1520046</v>
      </c>
      <c r="AD115" s="277">
        <f>AD110*'8-Matrices'!$L$9</f>
        <v>0</v>
      </c>
      <c r="AE115" s="277">
        <f>AE110*'8-Matrices'!$M$9</f>
        <v>2629020</v>
      </c>
      <c r="AF115" s="277">
        <f>AF110*'8-Matrices'!$N$9</f>
        <v>0</v>
      </c>
      <c r="AG115" s="277">
        <f>AG110*'8-Matrices'!$O$9</f>
        <v>0</v>
      </c>
      <c r="AH115" s="277">
        <f>AH110*'8-Matrices'!$P$9</f>
        <v>0</v>
      </c>
      <c r="AI115" s="277">
        <f>AI110*'8-Matrices'!$Q$9</f>
        <v>0</v>
      </c>
      <c r="AJ115" s="277">
        <f>AJ110*'8-Matrices'!$R$9</f>
        <v>0</v>
      </c>
      <c r="AK115" s="278">
        <f>AK110*'8-Matrices'!$S$9</f>
        <v>0</v>
      </c>
      <c r="AL115" s="283" t="s">
        <v>298</v>
      </c>
      <c r="AM115" s="277"/>
      <c r="AN115" s="279">
        <f>AN110*'8-Matrices'!$J$9</f>
        <v>125628</v>
      </c>
      <c r="AO115" s="277">
        <f>AO110*'8-Matrices'!$K$9</f>
        <v>1520046</v>
      </c>
      <c r="AP115" s="277">
        <f>AP110*'8-Matrices'!$L$9</f>
        <v>0</v>
      </c>
      <c r="AQ115" s="277">
        <f>AQ110*'8-Matrices'!$M$9</f>
        <v>3332130</v>
      </c>
      <c r="AR115" s="277">
        <f>AR110*'8-Matrices'!$N$9</f>
        <v>0</v>
      </c>
      <c r="AS115" s="277">
        <f>AS110*'8-Matrices'!$O$9</f>
        <v>0</v>
      </c>
      <c r="AT115" s="277">
        <f>AT110*'8-Matrices'!$P$9</f>
        <v>0</v>
      </c>
      <c r="AU115" s="277">
        <f>AU110*'8-Matrices'!$Q$9</f>
        <v>0</v>
      </c>
      <c r="AV115" s="277">
        <f>AV110*'8-Matrices'!$R$9</f>
        <v>0</v>
      </c>
      <c r="AW115" s="278">
        <f>AW110*'8-Matrices'!$S$9</f>
        <v>0</v>
      </c>
      <c r="AX115" s="283" t="s">
        <v>298</v>
      </c>
      <c r="AY115" s="277"/>
      <c r="AZ115" s="279">
        <f>AZ110*'8-Matrices'!$J$9</f>
        <v>10469</v>
      </c>
      <c r="BA115" s="277">
        <f>BA110*'8-Matrices'!$K$9</f>
        <v>1566108</v>
      </c>
      <c r="BB115" s="277">
        <f>BB110*'8-Matrices'!$L$9</f>
        <v>0</v>
      </c>
      <c r="BC115" s="277">
        <f>BC110*'8-Matrices'!$M$9</f>
        <v>2751300</v>
      </c>
      <c r="BD115" s="277">
        <f>BD110*'8-Matrices'!$N$9</f>
        <v>0</v>
      </c>
      <c r="BE115" s="277">
        <f>BE110*'8-Matrices'!$O$9</f>
        <v>0</v>
      </c>
      <c r="BF115" s="277">
        <f>BF110*'8-Matrices'!$P$9</f>
        <v>0</v>
      </c>
      <c r="BG115" s="277">
        <f>BG110*'8-Matrices'!$Q$9</f>
        <v>0</v>
      </c>
      <c r="BH115" s="277">
        <f>BH110*'8-Matrices'!$R$9</f>
        <v>0</v>
      </c>
      <c r="BI115" s="278">
        <f>BI110*'8-Matrices'!$S$9</f>
        <v>0</v>
      </c>
      <c r="BJ115" s="283" t="s">
        <v>298</v>
      </c>
      <c r="BK115" s="277"/>
      <c r="BL115" s="280">
        <f>BL110*'8-Matrices'!$J$9</f>
        <v>125628</v>
      </c>
      <c r="BM115" s="281">
        <f>BM110*'8-Matrices'!$K$9</f>
        <v>1704294</v>
      </c>
      <c r="BN115" s="281">
        <f>BN110*'8-Matrices'!$L$9</f>
        <v>0</v>
      </c>
      <c r="BO115" s="281">
        <f>BO110*'8-Matrices'!$M$9</f>
        <v>3118140</v>
      </c>
      <c r="BP115" s="281">
        <f>BP110*'8-Matrices'!$N$9</f>
        <v>0</v>
      </c>
      <c r="BQ115" s="281">
        <f>BQ110*'8-Matrices'!$O$9</f>
        <v>0</v>
      </c>
      <c r="BR115" s="281">
        <f>BR110*'8-Matrices'!$P$9</f>
        <v>0</v>
      </c>
      <c r="BS115" s="281">
        <f>BS110*'8-Matrices'!$Q$9</f>
        <v>0</v>
      </c>
      <c r="BT115" s="281">
        <f>BT110*'8-Matrices'!$R$9</f>
        <v>0</v>
      </c>
      <c r="BU115" s="282">
        <f>BU110*'8-Matrices'!$S$9</f>
        <v>0</v>
      </c>
      <c r="BV115" s="283" t="s">
        <v>298</v>
      </c>
      <c r="BX115" s="280">
        <f>BX110*'8-Matrices'!$J$9</f>
        <v>146566</v>
      </c>
      <c r="BY115" s="281">
        <f>BY110*'8-Matrices'!$K$9</f>
        <v>1919250</v>
      </c>
      <c r="BZ115" s="281">
        <f>BZ110*'8-Matrices'!$L$9</f>
        <v>0</v>
      </c>
      <c r="CA115" s="281">
        <f>CA110*'8-Matrices'!$M$9</f>
        <v>3332130</v>
      </c>
      <c r="CB115" s="281">
        <f>CB110*'8-Matrices'!$N$9</f>
        <v>0</v>
      </c>
      <c r="CC115" s="281">
        <f>CC110*'8-Matrices'!$O$9</f>
        <v>0</v>
      </c>
      <c r="CD115" s="281">
        <f>CD110*'8-Matrices'!$P$9</f>
        <v>0</v>
      </c>
      <c r="CE115" s="281">
        <f>CE110*'8-Matrices'!$Q$9</f>
        <v>0</v>
      </c>
      <c r="CF115" s="281">
        <f>CF110*'8-Matrices'!$R$9</f>
        <v>0</v>
      </c>
      <c r="CG115" s="282">
        <f>CG110*'8-Matrices'!$S$9</f>
        <v>0</v>
      </c>
      <c r="CH115" s="283" t="s">
        <v>298</v>
      </c>
      <c r="CJ115" s="280">
        <f>CJ110*'8-Matrices'!$J$9</f>
        <v>41876</v>
      </c>
      <c r="CK115" s="281">
        <f>CK110*'8-Matrices'!$K$9</f>
        <v>1427922</v>
      </c>
      <c r="CL115" s="281">
        <f>CL110*'8-Matrices'!$L$9</f>
        <v>0</v>
      </c>
      <c r="CM115" s="281">
        <f>CM110*'8-Matrices'!$M$9</f>
        <v>3148710</v>
      </c>
      <c r="CN115" s="281">
        <f>CN110*'8-Matrices'!$N$9</f>
        <v>0</v>
      </c>
      <c r="CO115" s="281">
        <f>CO110*'8-Matrices'!$O$9</f>
        <v>0</v>
      </c>
      <c r="CP115" s="281">
        <f>CP110*'8-Matrices'!$P$9</f>
        <v>0</v>
      </c>
      <c r="CQ115" s="281">
        <f>CQ110*'8-Matrices'!$Q$9</f>
        <v>0</v>
      </c>
      <c r="CR115" s="281">
        <f>CR110*'8-Matrices'!$R$9</f>
        <v>0</v>
      </c>
      <c r="CS115" s="282">
        <f>CS110*'8-Matrices'!$S$9</f>
        <v>0</v>
      </c>
      <c r="CT115" s="283" t="s">
        <v>298</v>
      </c>
      <c r="CV115" s="280">
        <f>CV110*'8-Matrices'!$J$9</f>
        <v>188442</v>
      </c>
      <c r="CW115" s="281">
        <f>CW110*'8-Matrices'!$K$9</f>
        <v>1259028</v>
      </c>
      <c r="CX115" s="281">
        <f>CX110*'8-Matrices'!$L$9</f>
        <v>0</v>
      </c>
      <c r="CY115" s="281">
        <f>CY110*'8-Matrices'!$M$9</f>
        <v>3209850</v>
      </c>
      <c r="CZ115" s="281">
        <f>CZ110*'8-Matrices'!$N$9</f>
        <v>0</v>
      </c>
      <c r="DA115" s="281">
        <f>DA110*'8-Matrices'!$O$9</f>
        <v>0</v>
      </c>
      <c r="DB115" s="281">
        <f>DB110*'8-Matrices'!$P$9</f>
        <v>0</v>
      </c>
      <c r="DC115" s="281">
        <f>DC110*'8-Matrices'!$Q$9</f>
        <v>0</v>
      </c>
      <c r="DD115" s="281">
        <f>DD110*'8-Matrices'!$R$9</f>
        <v>0</v>
      </c>
      <c r="DE115" s="282">
        <f>DE110*'8-Matrices'!$S$9</f>
        <v>0</v>
      </c>
      <c r="DF115" s="283" t="s">
        <v>298</v>
      </c>
      <c r="DH115" s="280">
        <f>DH110*'8-Matrices'!$J$9</f>
        <v>94221</v>
      </c>
      <c r="DI115" s="281">
        <f>DI110*'8-Matrices'!$K$9</f>
        <v>1704294</v>
      </c>
      <c r="DJ115" s="281">
        <f>DJ110*'8-Matrices'!$L$9</f>
        <v>0</v>
      </c>
      <c r="DK115" s="281">
        <f>DK110*'8-Matrices'!$M$9</f>
        <v>3546120</v>
      </c>
      <c r="DL115" s="281">
        <f>DL110*'8-Matrices'!$N$9</f>
        <v>0</v>
      </c>
      <c r="DM115" s="281">
        <f>DM110*'8-Matrices'!$O$9</f>
        <v>0</v>
      </c>
      <c r="DN115" s="281">
        <f>DN110*'8-Matrices'!$P$9</f>
        <v>0</v>
      </c>
      <c r="DO115" s="281">
        <f>DO110*'8-Matrices'!$Q$9</f>
        <v>0</v>
      </c>
      <c r="DP115" s="281">
        <f>DP110*'8-Matrices'!$R$9</f>
        <v>0</v>
      </c>
      <c r="DQ115" s="282">
        <f>DQ110*'8-Matrices'!$S$9</f>
        <v>0</v>
      </c>
      <c r="DR115" s="283" t="s">
        <v>298</v>
      </c>
      <c r="DT115" s="280">
        <f>DT110*'8-Matrices'!$J$9</f>
        <v>83752</v>
      </c>
      <c r="DU115" s="281">
        <f>DU110*'8-Matrices'!$K$9</f>
        <v>1443276</v>
      </c>
      <c r="DV115" s="281">
        <f>DV110*'8-Matrices'!$L$9</f>
        <v>0</v>
      </c>
      <c r="DW115" s="281">
        <f>DW110*'8-Matrices'!$M$9</f>
        <v>4340940</v>
      </c>
      <c r="DX115" s="281">
        <f>DX110*'8-Matrices'!$N$9</f>
        <v>0</v>
      </c>
      <c r="DY115" s="281">
        <f>DY110*'8-Matrices'!$O$9</f>
        <v>0</v>
      </c>
      <c r="DZ115" s="281">
        <f>DZ110*'8-Matrices'!$P$9</f>
        <v>0</v>
      </c>
      <c r="EA115" s="281">
        <f>EA110*'8-Matrices'!$Q$9</f>
        <v>0</v>
      </c>
      <c r="EB115" s="281">
        <f>EB110*'8-Matrices'!$R$9</f>
        <v>0</v>
      </c>
      <c r="EC115" s="282">
        <f>EC110*'8-Matrices'!$S$9</f>
        <v>0</v>
      </c>
      <c r="ED115" s="283" t="s">
        <v>298</v>
      </c>
    </row>
    <row r="116" spans="1:134" ht="30.75" thickBot="1" x14ac:dyDescent="0.3">
      <c r="A116" s="315" t="s">
        <v>212</v>
      </c>
      <c r="B116" s="293" t="s">
        <v>91</v>
      </c>
      <c r="C116" s="316"/>
      <c r="D116" s="300">
        <f t="shared" ref="D116:M116" si="231">SUM(D113:D115)</f>
        <v>205971</v>
      </c>
      <c r="E116" s="297">
        <f t="shared" si="231"/>
        <v>2212290</v>
      </c>
      <c r="F116" s="297">
        <f t="shared" si="231"/>
        <v>0</v>
      </c>
      <c r="G116" s="297">
        <f t="shared" si="231"/>
        <v>16049840</v>
      </c>
      <c r="H116" s="297">
        <f t="shared" si="231"/>
        <v>0</v>
      </c>
      <c r="I116" s="297">
        <f t="shared" si="231"/>
        <v>0</v>
      </c>
      <c r="J116" s="297">
        <f t="shared" si="231"/>
        <v>0</v>
      </c>
      <c r="K116" s="297">
        <f t="shared" si="231"/>
        <v>0</v>
      </c>
      <c r="L116" s="297">
        <f t="shared" si="231"/>
        <v>0</v>
      </c>
      <c r="M116" s="298">
        <f t="shared" si="231"/>
        <v>0</v>
      </c>
      <c r="N116" s="304">
        <f>SUM(D116:M116)</f>
        <v>18468101</v>
      </c>
      <c r="O116" s="299"/>
      <c r="P116" s="300">
        <f t="shared" ref="P116:Y116" si="232">SUM(P113:P115)</f>
        <v>246223</v>
      </c>
      <c r="Q116" s="297">
        <f t="shared" si="232"/>
        <v>3357176</v>
      </c>
      <c r="R116" s="297">
        <f t="shared" si="232"/>
        <v>0</v>
      </c>
      <c r="S116" s="297">
        <f t="shared" si="232"/>
        <v>18394640</v>
      </c>
      <c r="T116" s="297">
        <f t="shared" si="232"/>
        <v>0</v>
      </c>
      <c r="U116" s="297">
        <f t="shared" si="232"/>
        <v>0</v>
      </c>
      <c r="V116" s="297">
        <f t="shared" si="232"/>
        <v>0</v>
      </c>
      <c r="W116" s="297">
        <f t="shared" si="232"/>
        <v>0</v>
      </c>
      <c r="X116" s="297">
        <f t="shared" si="232"/>
        <v>0</v>
      </c>
      <c r="Y116" s="298">
        <f t="shared" si="232"/>
        <v>0</v>
      </c>
      <c r="Z116" s="304">
        <f>SUM(P116:Y116)</f>
        <v>21998039</v>
      </c>
      <c r="AA116" s="299"/>
      <c r="AB116" s="300">
        <f t="shared" ref="AB116:AK116" si="233">SUM(AB113:AB115)</f>
        <v>196066</v>
      </c>
      <c r="AC116" s="297">
        <f t="shared" si="233"/>
        <v>2388333</v>
      </c>
      <c r="AD116" s="297">
        <f t="shared" si="233"/>
        <v>0</v>
      </c>
      <c r="AE116" s="297">
        <f t="shared" si="233"/>
        <v>15903015</v>
      </c>
      <c r="AF116" s="297">
        <f t="shared" si="233"/>
        <v>0</v>
      </c>
      <c r="AG116" s="297">
        <f t="shared" si="233"/>
        <v>0</v>
      </c>
      <c r="AH116" s="297">
        <f t="shared" si="233"/>
        <v>0</v>
      </c>
      <c r="AI116" s="297">
        <f t="shared" si="233"/>
        <v>0</v>
      </c>
      <c r="AJ116" s="297">
        <f t="shared" si="233"/>
        <v>0</v>
      </c>
      <c r="AK116" s="298">
        <f t="shared" si="233"/>
        <v>0</v>
      </c>
      <c r="AL116" s="304">
        <f>SUM(AB116:AK116)</f>
        <v>18487414</v>
      </c>
      <c r="AM116" s="299"/>
      <c r="AN116" s="300">
        <f t="shared" ref="AN116:AW116" si="234">SUM(AN113:AN115)</f>
        <v>165228</v>
      </c>
      <c r="AO116" s="297">
        <f t="shared" si="234"/>
        <v>2581875</v>
      </c>
      <c r="AP116" s="297">
        <f t="shared" si="234"/>
        <v>0</v>
      </c>
      <c r="AQ116" s="297">
        <f t="shared" si="234"/>
        <v>15782190</v>
      </c>
      <c r="AR116" s="297">
        <f t="shared" si="234"/>
        <v>0</v>
      </c>
      <c r="AS116" s="297">
        <f t="shared" si="234"/>
        <v>0</v>
      </c>
      <c r="AT116" s="297">
        <f t="shared" si="234"/>
        <v>0</v>
      </c>
      <c r="AU116" s="297">
        <f t="shared" si="234"/>
        <v>0</v>
      </c>
      <c r="AV116" s="297">
        <f t="shared" si="234"/>
        <v>0</v>
      </c>
      <c r="AW116" s="298">
        <f t="shared" si="234"/>
        <v>0</v>
      </c>
      <c r="AX116" s="304">
        <f>SUM(AN116:AW116)</f>
        <v>18529293</v>
      </c>
      <c r="AY116" s="299"/>
      <c r="AZ116" s="300">
        <f t="shared" ref="AZ116:BI116" si="235">SUM(AZ113:AZ115)</f>
        <v>173819</v>
      </c>
      <c r="BA116" s="297">
        <f t="shared" si="235"/>
        <v>2440829</v>
      </c>
      <c r="BB116" s="297">
        <f t="shared" si="235"/>
        <v>0</v>
      </c>
      <c r="BC116" s="297">
        <f t="shared" si="235"/>
        <v>14450050</v>
      </c>
      <c r="BD116" s="297">
        <f t="shared" si="235"/>
        <v>0</v>
      </c>
      <c r="BE116" s="297">
        <f t="shared" si="235"/>
        <v>0</v>
      </c>
      <c r="BF116" s="297">
        <f t="shared" si="235"/>
        <v>0</v>
      </c>
      <c r="BG116" s="297">
        <f t="shared" si="235"/>
        <v>0</v>
      </c>
      <c r="BH116" s="297">
        <f t="shared" si="235"/>
        <v>0</v>
      </c>
      <c r="BI116" s="298">
        <f t="shared" si="235"/>
        <v>0</v>
      </c>
      <c r="BJ116" s="304">
        <f>SUM(AZ116:BI116)</f>
        <v>17064698</v>
      </c>
      <c r="BK116" s="299"/>
      <c r="BL116" s="301">
        <f t="shared" ref="BL116:BU116" si="236">SUM(BL113:BL115)</f>
        <v>194928</v>
      </c>
      <c r="BM116" s="302">
        <f t="shared" si="236"/>
        <v>3020136</v>
      </c>
      <c r="BN116" s="302">
        <f t="shared" si="236"/>
        <v>0</v>
      </c>
      <c r="BO116" s="302">
        <f t="shared" si="236"/>
        <v>15565260</v>
      </c>
      <c r="BP116" s="302">
        <f t="shared" si="236"/>
        <v>0</v>
      </c>
      <c r="BQ116" s="302">
        <f t="shared" si="236"/>
        <v>0</v>
      </c>
      <c r="BR116" s="302">
        <f t="shared" si="236"/>
        <v>0</v>
      </c>
      <c r="BS116" s="302">
        <f t="shared" si="236"/>
        <v>0</v>
      </c>
      <c r="BT116" s="302">
        <f t="shared" si="236"/>
        <v>0</v>
      </c>
      <c r="BU116" s="303">
        <f t="shared" si="236"/>
        <v>0</v>
      </c>
      <c r="BV116" s="304">
        <f>SUM(BL116:BU116)</f>
        <v>18780324</v>
      </c>
      <c r="BX116" s="301">
        <f t="shared" ref="BX116:CG116" si="237">SUM(BX113:BX115)</f>
        <v>215866</v>
      </c>
      <c r="BY116" s="302">
        <f t="shared" si="237"/>
        <v>2897915</v>
      </c>
      <c r="BZ116" s="302">
        <f t="shared" si="237"/>
        <v>0</v>
      </c>
      <c r="CA116" s="302">
        <f t="shared" si="237"/>
        <v>13985535</v>
      </c>
      <c r="CB116" s="302">
        <f t="shared" si="237"/>
        <v>0</v>
      </c>
      <c r="CC116" s="302">
        <f t="shared" si="237"/>
        <v>0</v>
      </c>
      <c r="CD116" s="302">
        <f t="shared" si="237"/>
        <v>0</v>
      </c>
      <c r="CE116" s="302">
        <f t="shared" si="237"/>
        <v>0</v>
      </c>
      <c r="CF116" s="302">
        <f t="shared" si="237"/>
        <v>0</v>
      </c>
      <c r="CG116" s="303">
        <f t="shared" si="237"/>
        <v>0</v>
      </c>
      <c r="CH116" s="304">
        <f>SUM(BX116:CG116)</f>
        <v>17099316</v>
      </c>
      <c r="CJ116" s="301">
        <f t="shared" ref="CJ116:CS116" si="238">SUM(CJ113:CJ115)</f>
        <v>180476</v>
      </c>
      <c r="CK116" s="302">
        <f t="shared" si="238"/>
        <v>2460624</v>
      </c>
      <c r="CL116" s="302">
        <f t="shared" si="238"/>
        <v>0</v>
      </c>
      <c r="CM116" s="302">
        <f t="shared" si="238"/>
        <v>14487730</v>
      </c>
      <c r="CN116" s="302">
        <f t="shared" si="238"/>
        <v>0</v>
      </c>
      <c r="CO116" s="302">
        <f t="shared" si="238"/>
        <v>0</v>
      </c>
      <c r="CP116" s="302">
        <f t="shared" si="238"/>
        <v>0</v>
      </c>
      <c r="CQ116" s="302">
        <f t="shared" si="238"/>
        <v>0</v>
      </c>
      <c r="CR116" s="302">
        <f t="shared" si="238"/>
        <v>0</v>
      </c>
      <c r="CS116" s="303">
        <f t="shared" si="238"/>
        <v>0</v>
      </c>
      <c r="CT116" s="304">
        <f>SUM(CJ116:CS116)</f>
        <v>17128830</v>
      </c>
      <c r="CV116" s="301">
        <f t="shared" ref="CV116:DE116" si="239">SUM(CV113:CV115)</f>
        <v>376542</v>
      </c>
      <c r="CW116" s="302">
        <f t="shared" si="239"/>
        <v>2212131</v>
      </c>
      <c r="CX116" s="302">
        <f t="shared" si="239"/>
        <v>0</v>
      </c>
      <c r="CY116" s="302">
        <f t="shared" si="239"/>
        <v>14311360</v>
      </c>
      <c r="CZ116" s="302">
        <f t="shared" si="239"/>
        <v>0</v>
      </c>
      <c r="DA116" s="302">
        <f t="shared" si="239"/>
        <v>0</v>
      </c>
      <c r="DB116" s="302">
        <f t="shared" si="239"/>
        <v>0</v>
      </c>
      <c r="DC116" s="302">
        <f t="shared" si="239"/>
        <v>0</v>
      </c>
      <c r="DD116" s="302">
        <f t="shared" si="239"/>
        <v>0</v>
      </c>
      <c r="DE116" s="303">
        <f t="shared" si="239"/>
        <v>0</v>
      </c>
      <c r="DF116" s="304">
        <f>SUM(CV116:DE116)</f>
        <v>16900033</v>
      </c>
      <c r="DH116" s="301">
        <f t="shared" ref="DH116:DQ116" si="240">SUM(DH113:DH115)</f>
        <v>309264</v>
      </c>
      <c r="DI116" s="302">
        <f t="shared" si="240"/>
        <v>2703261</v>
      </c>
      <c r="DJ116" s="302">
        <f t="shared" si="240"/>
        <v>0</v>
      </c>
      <c r="DK116" s="302">
        <f t="shared" si="240"/>
        <v>14108210</v>
      </c>
      <c r="DL116" s="302">
        <f t="shared" si="240"/>
        <v>0</v>
      </c>
      <c r="DM116" s="302">
        <f t="shared" si="240"/>
        <v>0</v>
      </c>
      <c r="DN116" s="302">
        <f t="shared" si="240"/>
        <v>0</v>
      </c>
      <c r="DO116" s="302">
        <f t="shared" si="240"/>
        <v>0</v>
      </c>
      <c r="DP116" s="302">
        <f t="shared" si="240"/>
        <v>0</v>
      </c>
      <c r="DQ116" s="303">
        <f t="shared" si="240"/>
        <v>0</v>
      </c>
      <c r="DR116" s="304">
        <f>SUM(DH116:DQ116)</f>
        <v>17120735</v>
      </c>
      <c r="DT116" s="301">
        <f t="shared" ref="DT116:EC116" si="241">SUM(DT113:DT115)</f>
        <v>300988</v>
      </c>
      <c r="DU116" s="302">
        <f t="shared" si="241"/>
        <v>2567402</v>
      </c>
      <c r="DV116" s="302">
        <f t="shared" si="241"/>
        <v>0</v>
      </c>
      <c r="DW116" s="302">
        <f t="shared" si="241"/>
        <v>15676495</v>
      </c>
      <c r="DX116" s="302">
        <f t="shared" si="241"/>
        <v>0</v>
      </c>
      <c r="DY116" s="302">
        <f t="shared" si="241"/>
        <v>0</v>
      </c>
      <c r="DZ116" s="302">
        <f t="shared" si="241"/>
        <v>0</v>
      </c>
      <c r="EA116" s="302">
        <f t="shared" si="241"/>
        <v>0</v>
      </c>
      <c r="EB116" s="302">
        <f t="shared" si="241"/>
        <v>0</v>
      </c>
      <c r="EC116" s="303">
        <f t="shared" si="241"/>
        <v>0</v>
      </c>
      <c r="ED116" s="304">
        <f>SUM(DT116:EC116)</f>
        <v>18544885</v>
      </c>
    </row>
    <row r="117" spans="1:134" ht="51" customHeight="1" thickBot="1" x14ac:dyDescent="0.3">
      <c r="A117" s="305"/>
      <c r="B117" s="306"/>
      <c r="C117" s="307"/>
      <c r="D117" s="308"/>
      <c r="E117" s="309"/>
      <c r="F117" s="309"/>
      <c r="G117" s="309"/>
      <c r="H117" s="309"/>
      <c r="I117" s="309"/>
      <c r="J117" s="309"/>
      <c r="K117" s="309"/>
      <c r="L117" s="309"/>
      <c r="M117" s="310"/>
      <c r="N117" s="314"/>
      <c r="O117" s="309"/>
      <c r="P117" s="308"/>
      <c r="Q117" s="309"/>
      <c r="R117" s="309"/>
      <c r="S117" s="309"/>
      <c r="T117" s="309"/>
      <c r="U117" s="309"/>
      <c r="V117" s="309"/>
      <c r="W117" s="309"/>
      <c r="X117" s="309"/>
      <c r="Y117" s="310"/>
      <c r="Z117" s="314"/>
      <c r="AA117" s="309"/>
      <c r="AB117" s="308"/>
      <c r="AC117" s="309"/>
      <c r="AD117" s="309"/>
      <c r="AE117" s="309"/>
      <c r="AF117" s="309"/>
      <c r="AG117" s="309"/>
      <c r="AH117" s="309"/>
      <c r="AI117" s="309"/>
      <c r="AJ117" s="309"/>
      <c r="AK117" s="310"/>
      <c r="AL117" s="314"/>
      <c r="AM117" s="309"/>
      <c r="AN117" s="308"/>
      <c r="AO117" s="309"/>
      <c r="AP117" s="309"/>
      <c r="AQ117" s="309"/>
      <c r="AR117" s="309"/>
      <c r="AS117" s="309"/>
      <c r="AT117" s="309"/>
      <c r="AU117" s="309"/>
      <c r="AV117" s="309"/>
      <c r="AW117" s="310"/>
      <c r="AX117" s="314"/>
      <c r="AY117" s="309"/>
      <c r="AZ117" s="308"/>
      <c r="BA117" s="309"/>
      <c r="BB117" s="309"/>
      <c r="BC117" s="309"/>
      <c r="BD117" s="309"/>
      <c r="BE117" s="309"/>
      <c r="BF117" s="309"/>
      <c r="BG117" s="309"/>
      <c r="BH117" s="309"/>
      <c r="BI117" s="310"/>
      <c r="BJ117" s="314"/>
      <c r="BK117" s="309"/>
      <c r="BL117" s="311"/>
      <c r="BM117" s="312"/>
      <c r="BN117" s="312"/>
      <c r="BO117" s="312"/>
      <c r="BP117" s="312"/>
      <c r="BQ117" s="312"/>
      <c r="BR117" s="312"/>
      <c r="BS117" s="312"/>
      <c r="BT117" s="312"/>
      <c r="BU117" s="313"/>
      <c r="BV117" s="314"/>
      <c r="BX117" s="311"/>
      <c r="BY117" s="312"/>
      <c r="BZ117" s="312"/>
      <c r="CA117" s="312"/>
      <c r="CB117" s="312"/>
      <c r="CC117" s="312"/>
      <c r="CD117" s="312"/>
      <c r="CE117" s="312"/>
      <c r="CF117" s="312"/>
      <c r="CG117" s="313"/>
      <c r="CH117" s="314"/>
      <c r="CJ117" s="311"/>
      <c r="CK117" s="312"/>
      <c r="CL117" s="312"/>
      <c r="CM117" s="312"/>
      <c r="CN117" s="312"/>
      <c r="CO117" s="312"/>
      <c r="CP117" s="312"/>
      <c r="CQ117" s="312"/>
      <c r="CR117" s="312"/>
      <c r="CS117" s="313"/>
      <c r="CT117" s="314"/>
      <c r="CV117" s="311"/>
      <c r="CW117" s="312"/>
      <c r="CX117" s="312"/>
      <c r="CY117" s="312"/>
      <c r="CZ117" s="312"/>
      <c r="DA117" s="312"/>
      <c r="DB117" s="312"/>
      <c r="DC117" s="312"/>
      <c r="DD117" s="312"/>
      <c r="DE117" s="313"/>
      <c r="DF117" s="314"/>
      <c r="DH117" s="311"/>
      <c r="DI117" s="312"/>
      <c r="DJ117" s="312"/>
      <c r="DK117" s="312"/>
      <c r="DL117" s="312"/>
      <c r="DM117" s="312"/>
      <c r="DN117" s="312"/>
      <c r="DO117" s="312"/>
      <c r="DP117" s="312"/>
      <c r="DQ117" s="313"/>
      <c r="DR117" s="314"/>
      <c r="DT117" s="311"/>
      <c r="DU117" s="312"/>
      <c r="DV117" s="312"/>
      <c r="DW117" s="312"/>
      <c r="DX117" s="312"/>
      <c r="DY117" s="312"/>
      <c r="DZ117" s="312"/>
      <c r="EA117" s="312"/>
      <c r="EB117" s="312"/>
      <c r="EC117" s="313"/>
      <c r="ED117" s="314"/>
    </row>
    <row r="118" spans="1:134" ht="15" customHeight="1" x14ac:dyDescent="0.25">
      <c r="A118" s="1470" t="s">
        <v>210</v>
      </c>
      <c r="B118" s="285" t="s">
        <v>92</v>
      </c>
      <c r="C118" s="268" t="s">
        <v>138</v>
      </c>
      <c r="D118" s="271">
        <f>'7b-TtlAwrds_RawData'!D40</f>
        <v>0</v>
      </c>
      <c r="E118" s="269">
        <f>'7b-TtlAwrds_RawData'!E40</f>
        <v>2</v>
      </c>
      <c r="F118" s="269">
        <f>'7b-TtlAwrds_RawData'!F40</f>
        <v>0</v>
      </c>
      <c r="G118" s="269">
        <f>'7b-TtlAwrds_RawData'!G40</f>
        <v>54</v>
      </c>
      <c r="H118" s="269">
        <f>'7b-TtlAwrds_RawData'!H40</f>
        <v>0</v>
      </c>
      <c r="I118" s="269">
        <f>'7b-TtlAwrds_RawData'!I40</f>
        <v>0</v>
      </c>
      <c r="J118" s="269">
        <f>'7b-TtlAwrds_RawData'!J40</f>
        <v>0</v>
      </c>
      <c r="K118" s="269">
        <f>'7b-TtlAwrds_RawData'!K40</f>
        <v>0</v>
      </c>
      <c r="L118" s="269">
        <f>'7b-TtlAwrds_RawData'!L40</f>
        <v>0</v>
      </c>
      <c r="M118" s="270">
        <f>'7b-TtlAwrds_RawData'!M40</f>
        <v>0</v>
      </c>
      <c r="N118" s="275"/>
      <c r="O118" s="269"/>
      <c r="P118" s="271">
        <f>'7b-TtlAwrds_RawData'!P40</f>
        <v>0</v>
      </c>
      <c r="Q118" s="269">
        <f>'7b-TtlAwrds_RawData'!Q40</f>
        <v>3</v>
      </c>
      <c r="R118" s="269">
        <f>'7b-TtlAwrds_RawData'!R40</f>
        <v>0</v>
      </c>
      <c r="S118" s="269">
        <f>'7b-TtlAwrds_RawData'!S40</f>
        <v>48</v>
      </c>
      <c r="T118" s="269">
        <f>'7b-TtlAwrds_RawData'!T40</f>
        <v>0</v>
      </c>
      <c r="U118" s="269">
        <f>'7b-TtlAwrds_RawData'!U40</f>
        <v>0</v>
      </c>
      <c r="V118" s="269">
        <f>'7b-TtlAwrds_RawData'!V40</f>
        <v>0</v>
      </c>
      <c r="W118" s="269">
        <f>'7b-TtlAwrds_RawData'!W40</f>
        <v>0</v>
      </c>
      <c r="X118" s="269">
        <f>'7b-TtlAwrds_RawData'!X40</f>
        <v>0</v>
      </c>
      <c r="Y118" s="270">
        <f>'7b-TtlAwrds_RawData'!Y40</f>
        <v>0</v>
      </c>
      <c r="Z118" s="275"/>
      <c r="AA118" s="269"/>
      <c r="AB118" s="271">
        <f>'7b-TtlAwrds_RawData'!AB40</f>
        <v>0</v>
      </c>
      <c r="AC118" s="269">
        <f>'7b-TtlAwrds_RawData'!AC40</f>
        <v>4</v>
      </c>
      <c r="AD118" s="269">
        <f>'7b-TtlAwrds_RawData'!AD40</f>
        <v>0</v>
      </c>
      <c r="AE118" s="269">
        <f>'7b-TtlAwrds_RawData'!AE40</f>
        <v>57</v>
      </c>
      <c r="AF118" s="269">
        <f>'7b-TtlAwrds_RawData'!AF40</f>
        <v>0</v>
      </c>
      <c r="AG118" s="269">
        <f>'7b-TtlAwrds_RawData'!AG40</f>
        <v>0</v>
      </c>
      <c r="AH118" s="269">
        <f>'7b-TtlAwrds_RawData'!AH40</f>
        <v>0</v>
      </c>
      <c r="AI118" s="269">
        <f>'7b-TtlAwrds_RawData'!AI40</f>
        <v>0</v>
      </c>
      <c r="AJ118" s="269">
        <f>'7b-TtlAwrds_RawData'!AJ40</f>
        <v>0</v>
      </c>
      <c r="AK118" s="270">
        <f>'7b-TtlAwrds_RawData'!AK40</f>
        <v>0</v>
      </c>
      <c r="AL118" s="275"/>
      <c r="AM118" s="269"/>
      <c r="AN118" s="271">
        <f>'7b-TtlAwrds_RawData'!AN40</f>
        <v>0</v>
      </c>
      <c r="AO118" s="269">
        <f>'7b-TtlAwrds_RawData'!AO40</f>
        <v>3</v>
      </c>
      <c r="AP118" s="269">
        <f>'7b-TtlAwrds_RawData'!AP40</f>
        <v>0</v>
      </c>
      <c r="AQ118" s="269">
        <f>'7b-TtlAwrds_RawData'!AQ40</f>
        <v>58</v>
      </c>
      <c r="AR118" s="269">
        <f>'7b-TtlAwrds_RawData'!AR40</f>
        <v>0</v>
      </c>
      <c r="AS118" s="269">
        <f>'7b-TtlAwrds_RawData'!AS40</f>
        <v>0</v>
      </c>
      <c r="AT118" s="269">
        <f>'7b-TtlAwrds_RawData'!AT40</f>
        <v>0</v>
      </c>
      <c r="AU118" s="269">
        <f>'7b-TtlAwrds_RawData'!AU40</f>
        <v>0</v>
      </c>
      <c r="AV118" s="269">
        <f>'7b-TtlAwrds_RawData'!AV40</f>
        <v>0</v>
      </c>
      <c r="AW118" s="270">
        <f>'7b-TtlAwrds_RawData'!AW40</f>
        <v>0</v>
      </c>
      <c r="AX118" s="275"/>
      <c r="AY118" s="269"/>
      <c r="AZ118" s="271">
        <f>'7b-TtlAwrds_RawData'!AZ40</f>
        <v>0</v>
      </c>
      <c r="BA118" s="269">
        <f>'7b-TtlAwrds_RawData'!BA40</f>
        <v>1</v>
      </c>
      <c r="BB118" s="269">
        <f>'7b-TtlAwrds_RawData'!BB40</f>
        <v>0</v>
      </c>
      <c r="BC118" s="269">
        <f>'7b-TtlAwrds_RawData'!BC40</f>
        <v>36</v>
      </c>
      <c r="BD118" s="269">
        <f>'7b-TtlAwrds_RawData'!BD40</f>
        <v>0</v>
      </c>
      <c r="BE118" s="269">
        <f>'7b-TtlAwrds_RawData'!BE40</f>
        <v>0</v>
      </c>
      <c r="BF118" s="269">
        <f>'7b-TtlAwrds_RawData'!BF40</f>
        <v>0</v>
      </c>
      <c r="BG118" s="269">
        <f>'7b-TtlAwrds_RawData'!BG40</f>
        <v>0</v>
      </c>
      <c r="BH118" s="269">
        <f>'7b-TtlAwrds_RawData'!BH40</f>
        <v>0</v>
      </c>
      <c r="BI118" s="270">
        <f>'7b-TtlAwrds_RawData'!BI40</f>
        <v>0</v>
      </c>
      <c r="BJ118" s="275"/>
      <c r="BK118" s="269"/>
      <c r="BL118" s="272">
        <f>'7b-TtlAwrds_RawData'!BL40</f>
        <v>0</v>
      </c>
      <c r="BM118" s="273">
        <f>'7b-TtlAwrds_RawData'!BM40</f>
        <v>6</v>
      </c>
      <c r="BN118" s="273">
        <f>'7b-TtlAwrds_RawData'!BN40</f>
        <v>0</v>
      </c>
      <c r="BO118" s="273">
        <f>'7b-TtlAwrds_RawData'!BO40</f>
        <v>44</v>
      </c>
      <c r="BP118" s="273">
        <f>'7b-TtlAwrds_RawData'!BP40</f>
        <v>0</v>
      </c>
      <c r="BQ118" s="273">
        <f>'7b-TtlAwrds_RawData'!BQ40</f>
        <v>0</v>
      </c>
      <c r="BR118" s="273">
        <f>'7b-TtlAwrds_RawData'!BR40</f>
        <v>0</v>
      </c>
      <c r="BS118" s="273">
        <f>'7b-TtlAwrds_RawData'!BS40</f>
        <v>0</v>
      </c>
      <c r="BT118" s="273">
        <f>'7b-TtlAwrds_RawData'!BT40</f>
        <v>0</v>
      </c>
      <c r="BU118" s="274">
        <f>'7b-TtlAwrds_RawData'!BU40</f>
        <v>0</v>
      </c>
      <c r="BV118" s="275"/>
      <c r="BX118" s="272">
        <f>'7b-TtlAwrds_RawData'!BX40</f>
        <v>0</v>
      </c>
      <c r="BY118" s="273">
        <f>'7b-TtlAwrds_RawData'!BY40</f>
        <v>9</v>
      </c>
      <c r="BZ118" s="273">
        <f>'7b-TtlAwrds_RawData'!BZ40</f>
        <v>0</v>
      </c>
      <c r="CA118" s="273">
        <f>'7b-TtlAwrds_RawData'!CA40</f>
        <v>30</v>
      </c>
      <c r="CB118" s="273">
        <f>'7b-TtlAwrds_RawData'!CB40</f>
        <v>0</v>
      </c>
      <c r="CC118" s="273">
        <f>'7b-TtlAwrds_RawData'!CC40</f>
        <v>0</v>
      </c>
      <c r="CD118" s="273">
        <f>'7b-TtlAwrds_RawData'!CD40</f>
        <v>0</v>
      </c>
      <c r="CE118" s="273">
        <f>'7b-TtlAwrds_RawData'!CE40</f>
        <v>0</v>
      </c>
      <c r="CF118" s="273">
        <f>'7b-TtlAwrds_RawData'!CF40</f>
        <v>0</v>
      </c>
      <c r="CG118" s="274">
        <f>'7b-TtlAwrds_RawData'!CG40</f>
        <v>0</v>
      </c>
      <c r="CH118" s="275"/>
      <c r="CJ118" s="272">
        <f>'7b-TtlAwrds_RawData'!CJ40</f>
        <v>0</v>
      </c>
      <c r="CK118" s="273">
        <f>'7b-TtlAwrds_RawData'!CK40</f>
        <v>11</v>
      </c>
      <c r="CL118" s="273">
        <f>'7b-TtlAwrds_RawData'!CL40</f>
        <v>0</v>
      </c>
      <c r="CM118" s="273">
        <f>'7b-TtlAwrds_RawData'!CM40</f>
        <v>31</v>
      </c>
      <c r="CN118" s="273">
        <f>'7b-TtlAwrds_RawData'!CN40</f>
        <v>0</v>
      </c>
      <c r="CO118" s="273">
        <f>'7b-TtlAwrds_RawData'!CO40</f>
        <v>0</v>
      </c>
      <c r="CP118" s="273">
        <f>'7b-TtlAwrds_RawData'!CP40</f>
        <v>0</v>
      </c>
      <c r="CQ118" s="273">
        <f>'7b-TtlAwrds_RawData'!CQ40</f>
        <v>0</v>
      </c>
      <c r="CR118" s="273">
        <f>'7b-TtlAwrds_RawData'!CR40</f>
        <v>0</v>
      </c>
      <c r="CS118" s="274">
        <f>'7b-TtlAwrds_RawData'!CS40</f>
        <v>0</v>
      </c>
      <c r="CT118" s="275"/>
      <c r="CV118" s="272">
        <f>'7b-TtlAwrds_RawData'!CV40</f>
        <v>0</v>
      </c>
      <c r="CW118" s="273">
        <f>'7b-TtlAwrds_RawData'!CW40</f>
        <v>6</v>
      </c>
      <c r="CX118" s="273">
        <f>'7b-TtlAwrds_RawData'!CX40</f>
        <v>0</v>
      </c>
      <c r="CY118" s="273">
        <f>'7b-TtlAwrds_RawData'!CY40</f>
        <v>42</v>
      </c>
      <c r="CZ118" s="273">
        <f>'7b-TtlAwrds_RawData'!CZ40</f>
        <v>0</v>
      </c>
      <c r="DA118" s="273">
        <f>'7b-TtlAwrds_RawData'!DA40</f>
        <v>0</v>
      </c>
      <c r="DB118" s="273">
        <f>'7b-TtlAwrds_RawData'!DB40</f>
        <v>0</v>
      </c>
      <c r="DC118" s="273">
        <f>'7b-TtlAwrds_RawData'!DC40</f>
        <v>0</v>
      </c>
      <c r="DD118" s="273">
        <f>'7b-TtlAwrds_RawData'!DD40</f>
        <v>0</v>
      </c>
      <c r="DE118" s="274">
        <f>'7b-TtlAwrds_RawData'!DE40</f>
        <v>0</v>
      </c>
      <c r="DF118" s="275"/>
      <c r="DH118" s="272">
        <f>'7b-TtlAwrds_RawData'!DH40</f>
        <v>1</v>
      </c>
      <c r="DI118" s="273">
        <f>'7b-TtlAwrds_RawData'!DI40</f>
        <v>8</v>
      </c>
      <c r="DJ118" s="273">
        <f>'7b-TtlAwrds_RawData'!DJ40</f>
        <v>0</v>
      </c>
      <c r="DK118" s="273">
        <f>'7b-TtlAwrds_RawData'!DK40</f>
        <v>42</v>
      </c>
      <c r="DL118" s="273">
        <f>'7b-TtlAwrds_RawData'!DL40</f>
        <v>0</v>
      </c>
      <c r="DM118" s="273">
        <f>'7b-TtlAwrds_RawData'!DM40</f>
        <v>0</v>
      </c>
      <c r="DN118" s="273">
        <f>'7b-TtlAwrds_RawData'!DN40</f>
        <v>0</v>
      </c>
      <c r="DO118" s="273">
        <f>'7b-TtlAwrds_RawData'!DO40</f>
        <v>0</v>
      </c>
      <c r="DP118" s="273">
        <f>'7b-TtlAwrds_RawData'!DP40</f>
        <v>0</v>
      </c>
      <c r="DQ118" s="274">
        <f>'7b-TtlAwrds_RawData'!DQ40</f>
        <v>0</v>
      </c>
      <c r="DR118" s="275"/>
      <c r="DT118" s="272">
        <f>'7b-TtlAwrds_RawData'!DT40</f>
        <v>0</v>
      </c>
      <c r="DU118" s="273">
        <f>'7b-TtlAwrds_RawData'!DU40</f>
        <v>14</v>
      </c>
      <c r="DV118" s="273">
        <f>'7b-TtlAwrds_RawData'!DV40</f>
        <v>0</v>
      </c>
      <c r="DW118" s="273">
        <f>'7b-TtlAwrds_RawData'!DW40</f>
        <v>46</v>
      </c>
      <c r="DX118" s="273">
        <f>'7b-TtlAwrds_RawData'!DX40</f>
        <v>0</v>
      </c>
      <c r="DY118" s="273">
        <f>'7b-TtlAwrds_RawData'!DY40</f>
        <v>0</v>
      </c>
      <c r="DZ118" s="273">
        <f>'7b-TtlAwrds_RawData'!DZ40</f>
        <v>0</v>
      </c>
      <c r="EA118" s="273">
        <f>'7b-TtlAwrds_RawData'!EA40</f>
        <v>0</v>
      </c>
      <c r="EB118" s="273">
        <f>'7b-TtlAwrds_RawData'!EB40</f>
        <v>0</v>
      </c>
      <c r="EC118" s="274">
        <f>'7b-TtlAwrds_RawData'!EC40</f>
        <v>0</v>
      </c>
      <c r="ED118" s="275"/>
    </row>
    <row r="119" spans="1:134" x14ac:dyDescent="0.25">
      <c r="A119" s="1471"/>
      <c r="B119" t="s">
        <v>92</v>
      </c>
      <c r="C119" s="276" t="s">
        <v>139</v>
      </c>
      <c r="D119" s="279">
        <f>'7b-TtlAwrds_RawData'!D41</f>
        <v>0</v>
      </c>
      <c r="E119" s="277">
        <f>'7b-TtlAwrds_RawData'!E41</f>
        <v>4</v>
      </c>
      <c r="F119" s="277">
        <f>'7b-TtlAwrds_RawData'!F41</f>
        <v>0</v>
      </c>
      <c r="G119" s="277">
        <f>'7b-TtlAwrds_RawData'!G41</f>
        <v>7</v>
      </c>
      <c r="H119" s="277">
        <f>'7b-TtlAwrds_RawData'!H41</f>
        <v>0</v>
      </c>
      <c r="I119" s="277">
        <f>'7b-TtlAwrds_RawData'!I41</f>
        <v>0</v>
      </c>
      <c r="J119" s="277">
        <f>'7b-TtlAwrds_RawData'!J41</f>
        <v>0</v>
      </c>
      <c r="K119" s="277">
        <f>'7b-TtlAwrds_RawData'!K41</f>
        <v>0</v>
      </c>
      <c r="L119" s="277">
        <f>'7b-TtlAwrds_RawData'!L41</f>
        <v>0</v>
      </c>
      <c r="M119" s="278">
        <f>'7b-TtlAwrds_RawData'!M41</f>
        <v>0</v>
      </c>
      <c r="N119" s="283"/>
      <c r="O119" s="277"/>
      <c r="P119" s="279">
        <f>'7b-TtlAwrds_RawData'!P41</f>
        <v>0</v>
      </c>
      <c r="Q119" s="277">
        <f>'7b-TtlAwrds_RawData'!Q41</f>
        <v>2</v>
      </c>
      <c r="R119" s="277">
        <f>'7b-TtlAwrds_RawData'!R41</f>
        <v>0</v>
      </c>
      <c r="S119" s="277">
        <f>'7b-TtlAwrds_RawData'!S41</f>
        <v>8</v>
      </c>
      <c r="T119" s="277">
        <f>'7b-TtlAwrds_RawData'!T41</f>
        <v>0</v>
      </c>
      <c r="U119" s="277">
        <f>'7b-TtlAwrds_RawData'!U41</f>
        <v>0</v>
      </c>
      <c r="V119" s="277">
        <f>'7b-TtlAwrds_RawData'!V41</f>
        <v>0</v>
      </c>
      <c r="W119" s="277">
        <f>'7b-TtlAwrds_RawData'!W41</f>
        <v>0</v>
      </c>
      <c r="X119" s="277">
        <f>'7b-TtlAwrds_RawData'!X41</f>
        <v>0</v>
      </c>
      <c r="Y119" s="278">
        <f>'7b-TtlAwrds_RawData'!Y41</f>
        <v>0</v>
      </c>
      <c r="Z119" s="283"/>
      <c r="AA119" s="277"/>
      <c r="AB119" s="279">
        <f>'7b-TtlAwrds_RawData'!AB41</f>
        <v>0</v>
      </c>
      <c r="AC119" s="277">
        <f>'7b-TtlAwrds_RawData'!AC41</f>
        <v>10</v>
      </c>
      <c r="AD119" s="277">
        <f>'7b-TtlAwrds_RawData'!AD41</f>
        <v>0</v>
      </c>
      <c r="AE119" s="277">
        <f>'7b-TtlAwrds_RawData'!AE41</f>
        <v>4</v>
      </c>
      <c r="AF119" s="277">
        <f>'7b-TtlAwrds_RawData'!AF41</f>
        <v>0</v>
      </c>
      <c r="AG119" s="277">
        <f>'7b-TtlAwrds_RawData'!AG41</f>
        <v>0</v>
      </c>
      <c r="AH119" s="277">
        <f>'7b-TtlAwrds_RawData'!AH41</f>
        <v>0</v>
      </c>
      <c r="AI119" s="277">
        <f>'7b-TtlAwrds_RawData'!AI41</f>
        <v>0</v>
      </c>
      <c r="AJ119" s="277">
        <f>'7b-TtlAwrds_RawData'!AJ41</f>
        <v>0</v>
      </c>
      <c r="AK119" s="278">
        <f>'7b-TtlAwrds_RawData'!AK41</f>
        <v>0</v>
      </c>
      <c r="AL119" s="283"/>
      <c r="AM119" s="277"/>
      <c r="AN119" s="279">
        <f>'7b-TtlAwrds_RawData'!AN41</f>
        <v>0</v>
      </c>
      <c r="AO119" s="277">
        <f>'7b-TtlAwrds_RawData'!AO41</f>
        <v>9</v>
      </c>
      <c r="AP119" s="277">
        <f>'7b-TtlAwrds_RawData'!AP41</f>
        <v>0</v>
      </c>
      <c r="AQ119" s="277">
        <f>'7b-TtlAwrds_RawData'!AQ41</f>
        <v>6</v>
      </c>
      <c r="AR119" s="277">
        <f>'7b-TtlAwrds_RawData'!AR41</f>
        <v>0</v>
      </c>
      <c r="AS119" s="277">
        <f>'7b-TtlAwrds_RawData'!AS41</f>
        <v>0</v>
      </c>
      <c r="AT119" s="277">
        <f>'7b-TtlAwrds_RawData'!AT41</f>
        <v>0</v>
      </c>
      <c r="AU119" s="277">
        <f>'7b-TtlAwrds_RawData'!AU41</f>
        <v>0</v>
      </c>
      <c r="AV119" s="277">
        <f>'7b-TtlAwrds_RawData'!AV41</f>
        <v>0</v>
      </c>
      <c r="AW119" s="278">
        <f>'7b-TtlAwrds_RawData'!AW41</f>
        <v>0</v>
      </c>
      <c r="AX119" s="283"/>
      <c r="AY119" s="277"/>
      <c r="AZ119" s="279">
        <f>'7b-TtlAwrds_RawData'!AZ41</f>
        <v>0</v>
      </c>
      <c r="BA119" s="277">
        <f>'7b-TtlAwrds_RawData'!BA41</f>
        <v>1</v>
      </c>
      <c r="BB119" s="277">
        <f>'7b-TtlAwrds_RawData'!BB41</f>
        <v>0</v>
      </c>
      <c r="BC119" s="277">
        <f>'7b-TtlAwrds_RawData'!BC41</f>
        <v>6</v>
      </c>
      <c r="BD119" s="277">
        <f>'7b-TtlAwrds_RawData'!BD41</f>
        <v>0</v>
      </c>
      <c r="BE119" s="277">
        <f>'7b-TtlAwrds_RawData'!BE41</f>
        <v>0</v>
      </c>
      <c r="BF119" s="277">
        <f>'7b-TtlAwrds_RawData'!BF41</f>
        <v>0</v>
      </c>
      <c r="BG119" s="277">
        <f>'7b-TtlAwrds_RawData'!BG41</f>
        <v>0</v>
      </c>
      <c r="BH119" s="277">
        <f>'7b-TtlAwrds_RawData'!BH41</f>
        <v>0</v>
      </c>
      <c r="BI119" s="278">
        <f>'7b-TtlAwrds_RawData'!BI41</f>
        <v>0</v>
      </c>
      <c r="BJ119" s="283"/>
      <c r="BK119" s="277"/>
      <c r="BL119" s="280">
        <f>'7b-TtlAwrds_RawData'!BL41</f>
        <v>0</v>
      </c>
      <c r="BM119" s="281">
        <f>'7b-TtlAwrds_RawData'!BM41</f>
        <v>8</v>
      </c>
      <c r="BN119" s="281">
        <f>'7b-TtlAwrds_RawData'!BN41</f>
        <v>0</v>
      </c>
      <c r="BO119" s="281">
        <f>'7b-TtlAwrds_RawData'!BO41</f>
        <v>1</v>
      </c>
      <c r="BP119" s="281">
        <f>'7b-TtlAwrds_RawData'!BP41</f>
        <v>0</v>
      </c>
      <c r="BQ119" s="281">
        <f>'7b-TtlAwrds_RawData'!BQ41</f>
        <v>0</v>
      </c>
      <c r="BR119" s="281">
        <f>'7b-TtlAwrds_RawData'!BR41</f>
        <v>0</v>
      </c>
      <c r="BS119" s="281">
        <f>'7b-TtlAwrds_RawData'!BS41</f>
        <v>0</v>
      </c>
      <c r="BT119" s="281">
        <f>'7b-TtlAwrds_RawData'!BT41</f>
        <v>0</v>
      </c>
      <c r="BU119" s="282">
        <f>'7b-TtlAwrds_RawData'!BU41</f>
        <v>0</v>
      </c>
      <c r="BV119" s="283"/>
      <c r="BX119" s="280">
        <f>'7b-TtlAwrds_RawData'!BX41</f>
        <v>0</v>
      </c>
      <c r="BY119" s="281">
        <f>'7b-TtlAwrds_RawData'!BY41</f>
        <v>10</v>
      </c>
      <c r="BZ119" s="281">
        <f>'7b-TtlAwrds_RawData'!BZ41</f>
        <v>0</v>
      </c>
      <c r="CA119" s="281">
        <f>'7b-TtlAwrds_RawData'!CA41</f>
        <v>2</v>
      </c>
      <c r="CB119" s="281">
        <f>'7b-TtlAwrds_RawData'!CB41</f>
        <v>0</v>
      </c>
      <c r="CC119" s="281">
        <f>'7b-TtlAwrds_RawData'!CC41</f>
        <v>0</v>
      </c>
      <c r="CD119" s="281">
        <f>'7b-TtlAwrds_RawData'!CD41</f>
        <v>0</v>
      </c>
      <c r="CE119" s="281">
        <f>'7b-TtlAwrds_RawData'!CE41</f>
        <v>0</v>
      </c>
      <c r="CF119" s="281">
        <f>'7b-TtlAwrds_RawData'!CF41</f>
        <v>0</v>
      </c>
      <c r="CG119" s="282">
        <f>'7b-TtlAwrds_RawData'!CG41</f>
        <v>0</v>
      </c>
      <c r="CH119" s="283"/>
      <c r="CJ119" s="280">
        <f>'7b-TtlAwrds_RawData'!CJ41</f>
        <v>0</v>
      </c>
      <c r="CK119" s="281">
        <f>'7b-TtlAwrds_RawData'!CK41</f>
        <v>11</v>
      </c>
      <c r="CL119" s="281">
        <f>'7b-TtlAwrds_RawData'!CL41</f>
        <v>0</v>
      </c>
      <c r="CM119" s="281">
        <f>'7b-TtlAwrds_RawData'!CM41</f>
        <v>4</v>
      </c>
      <c r="CN119" s="281">
        <f>'7b-TtlAwrds_RawData'!CN41</f>
        <v>0</v>
      </c>
      <c r="CO119" s="281">
        <f>'7b-TtlAwrds_RawData'!CO41</f>
        <v>0</v>
      </c>
      <c r="CP119" s="281">
        <f>'7b-TtlAwrds_RawData'!CP41</f>
        <v>0</v>
      </c>
      <c r="CQ119" s="281">
        <f>'7b-TtlAwrds_RawData'!CQ41</f>
        <v>0</v>
      </c>
      <c r="CR119" s="281">
        <f>'7b-TtlAwrds_RawData'!CR41</f>
        <v>0</v>
      </c>
      <c r="CS119" s="282">
        <f>'7b-TtlAwrds_RawData'!CS41</f>
        <v>0</v>
      </c>
      <c r="CT119" s="283"/>
      <c r="CV119" s="280">
        <f>'7b-TtlAwrds_RawData'!CV41</f>
        <v>0</v>
      </c>
      <c r="CW119" s="281">
        <f>'7b-TtlAwrds_RawData'!CW41</f>
        <v>13</v>
      </c>
      <c r="CX119" s="281">
        <f>'7b-TtlAwrds_RawData'!CX41</f>
        <v>0</v>
      </c>
      <c r="CY119" s="281">
        <f>'7b-TtlAwrds_RawData'!CY41</f>
        <v>11</v>
      </c>
      <c r="CZ119" s="281">
        <f>'7b-TtlAwrds_RawData'!CZ41</f>
        <v>0</v>
      </c>
      <c r="DA119" s="281">
        <f>'7b-TtlAwrds_RawData'!DA41</f>
        <v>0</v>
      </c>
      <c r="DB119" s="281">
        <f>'7b-TtlAwrds_RawData'!DB41</f>
        <v>0</v>
      </c>
      <c r="DC119" s="281">
        <f>'7b-TtlAwrds_RawData'!DC41</f>
        <v>0</v>
      </c>
      <c r="DD119" s="281">
        <f>'7b-TtlAwrds_RawData'!DD41</f>
        <v>0</v>
      </c>
      <c r="DE119" s="282">
        <f>'7b-TtlAwrds_RawData'!DE41</f>
        <v>0</v>
      </c>
      <c r="DF119" s="283"/>
      <c r="DH119" s="280">
        <f>'7b-TtlAwrds_RawData'!DH41</f>
        <v>1</v>
      </c>
      <c r="DI119" s="281">
        <f>'7b-TtlAwrds_RawData'!DI41</f>
        <v>9</v>
      </c>
      <c r="DJ119" s="281">
        <f>'7b-TtlAwrds_RawData'!DJ41</f>
        <v>0</v>
      </c>
      <c r="DK119" s="281">
        <f>'7b-TtlAwrds_RawData'!DK41</f>
        <v>8</v>
      </c>
      <c r="DL119" s="281">
        <f>'7b-TtlAwrds_RawData'!DL41</f>
        <v>0</v>
      </c>
      <c r="DM119" s="281">
        <f>'7b-TtlAwrds_RawData'!DM41</f>
        <v>0</v>
      </c>
      <c r="DN119" s="281">
        <f>'7b-TtlAwrds_RawData'!DN41</f>
        <v>0</v>
      </c>
      <c r="DO119" s="281">
        <f>'7b-TtlAwrds_RawData'!DO41</f>
        <v>0</v>
      </c>
      <c r="DP119" s="281">
        <f>'7b-TtlAwrds_RawData'!DP41</f>
        <v>0</v>
      </c>
      <c r="DQ119" s="282">
        <f>'7b-TtlAwrds_RawData'!DQ41</f>
        <v>0</v>
      </c>
      <c r="DR119" s="283"/>
      <c r="DT119" s="280">
        <f>'7b-TtlAwrds_RawData'!DT41</f>
        <v>0</v>
      </c>
      <c r="DU119" s="281">
        <f>'7b-TtlAwrds_RawData'!DU41</f>
        <v>16</v>
      </c>
      <c r="DV119" s="281">
        <f>'7b-TtlAwrds_RawData'!DV41</f>
        <v>0</v>
      </c>
      <c r="DW119" s="281">
        <f>'7b-TtlAwrds_RawData'!DW41</f>
        <v>8</v>
      </c>
      <c r="DX119" s="281">
        <f>'7b-TtlAwrds_RawData'!DX41</f>
        <v>0</v>
      </c>
      <c r="DY119" s="281">
        <f>'7b-TtlAwrds_RawData'!DY41</f>
        <v>0</v>
      </c>
      <c r="DZ119" s="281">
        <f>'7b-TtlAwrds_RawData'!DZ41</f>
        <v>0</v>
      </c>
      <c r="EA119" s="281">
        <f>'7b-TtlAwrds_RawData'!EA41</f>
        <v>0</v>
      </c>
      <c r="EB119" s="281">
        <f>'7b-TtlAwrds_RawData'!EB41</f>
        <v>0</v>
      </c>
      <c r="EC119" s="282">
        <f>'7b-TtlAwrds_RawData'!EC41</f>
        <v>0</v>
      </c>
      <c r="ED119" s="283"/>
    </row>
    <row r="120" spans="1:134" ht="15.75" thickBot="1" x14ac:dyDescent="0.3">
      <c r="A120" s="1471"/>
      <c r="B120" t="s">
        <v>92</v>
      </c>
      <c r="C120" s="276" t="s">
        <v>140</v>
      </c>
      <c r="D120" s="279">
        <f>'7b-TtlAwrds_RawData'!D42</f>
        <v>0</v>
      </c>
      <c r="E120" s="277">
        <f>'7b-TtlAwrds_RawData'!E42</f>
        <v>31</v>
      </c>
      <c r="F120" s="277">
        <f>'7b-TtlAwrds_RawData'!F42</f>
        <v>0</v>
      </c>
      <c r="G120" s="277">
        <f>'7b-TtlAwrds_RawData'!G42</f>
        <v>0</v>
      </c>
      <c r="H120" s="277">
        <f>'7b-TtlAwrds_RawData'!H42</f>
        <v>0</v>
      </c>
      <c r="I120" s="277">
        <f>'7b-TtlAwrds_RawData'!I42</f>
        <v>0</v>
      </c>
      <c r="J120" s="277">
        <f>'7b-TtlAwrds_RawData'!J42</f>
        <v>0</v>
      </c>
      <c r="K120" s="277">
        <f>'7b-TtlAwrds_RawData'!K42</f>
        <v>0</v>
      </c>
      <c r="L120" s="277">
        <f>'7b-TtlAwrds_RawData'!L42</f>
        <v>0</v>
      </c>
      <c r="M120" s="278">
        <f>'7b-TtlAwrds_RawData'!M42</f>
        <v>0</v>
      </c>
      <c r="N120" s="283" t="s">
        <v>297</v>
      </c>
      <c r="O120" s="277"/>
      <c r="P120" s="279">
        <f>'7b-TtlAwrds_RawData'!P42</f>
        <v>0</v>
      </c>
      <c r="Q120" s="277">
        <f>'7b-TtlAwrds_RawData'!Q42</f>
        <v>22</v>
      </c>
      <c r="R120" s="277">
        <f>'7b-TtlAwrds_RawData'!R42</f>
        <v>0</v>
      </c>
      <c r="S120" s="277">
        <f>'7b-TtlAwrds_RawData'!S42</f>
        <v>0</v>
      </c>
      <c r="T120" s="277">
        <f>'7b-TtlAwrds_RawData'!T42</f>
        <v>0</v>
      </c>
      <c r="U120" s="277">
        <f>'7b-TtlAwrds_RawData'!U42</f>
        <v>0</v>
      </c>
      <c r="V120" s="277">
        <f>'7b-TtlAwrds_RawData'!V42</f>
        <v>0</v>
      </c>
      <c r="W120" s="277">
        <f>'7b-TtlAwrds_RawData'!W42</f>
        <v>0</v>
      </c>
      <c r="X120" s="277">
        <f>'7b-TtlAwrds_RawData'!X42</f>
        <v>0</v>
      </c>
      <c r="Y120" s="278">
        <f>'7b-TtlAwrds_RawData'!Y42</f>
        <v>0</v>
      </c>
      <c r="Z120" s="283" t="s">
        <v>297</v>
      </c>
      <c r="AA120" s="277"/>
      <c r="AB120" s="279">
        <f>'7b-TtlAwrds_RawData'!AB42</f>
        <v>0</v>
      </c>
      <c r="AC120" s="277">
        <f>'7b-TtlAwrds_RawData'!AC42</f>
        <v>13</v>
      </c>
      <c r="AD120" s="277">
        <f>'7b-TtlAwrds_RawData'!AD42</f>
        <v>0</v>
      </c>
      <c r="AE120" s="277">
        <f>'7b-TtlAwrds_RawData'!AE42</f>
        <v>0</v>
      </c>
      <c r="AF120" s="277">
        <f>'7b-TtlAwrds_RawData'!AF42</f>
        <v>0</v>
      </c>
      <c r="AG120" s="277">
        <f>'7b-TtlAwrds_RawData'!AG42</f>
        <v>0</v>
      </c>
      <c r="AH120" s="277">
        <f>'7b-TtlAwrds_RawData'!AH42</f>
        <v>0</v>
      </c>
      <c r="AI120" s="277">
        <f>'7b-TtlAwrds_RawData'!AI42</f>
        <v>0</v>
      </c>
      <c r="AJ120" s="277">
        <f>'7b-TtlAwrds_RawData'!AJ42</f>
        <v>0</v>
      </c>
      <c r="AK120" s="278">
        <f>'7b-TtlAwrds_RawData'!AK42</f>
        <v>0</v>
      </c>
      <c r="AL120" s="283" t="s">
        <v>297</v>
      </c>
      <c r="AM120" s="277"/>
      <c r="AN120" s="279">
        <f>'7b-TtlAwrds_RawData'!AN42</f>
        <v>0</v>
      </c>
      <c r="AO120" s="277">
        <f>'7b-TtlAwrds_RawData'!AO42</f>
        <v>17</v>
      </c>
      <c r="AP120" s="277">
        <f>'7b-TtlAwrds_RawData'!AP42</f>
        <v>0</v>
      </c>
      <c r="AQ120" s="277">
        <f>'7b-TtlAwrds_RawData'!AQ42</f>
        <v>0</v>
      </c>
      <c r="AR120" s="277">
        <f>'7b-TtlAwrds_RawData'!AR42</f>
        <v>0</v>
      </c>
      <c r="AS120" s="277">
        <f>'7b-TtlAwrds_RawData'!AS42</f>
        <v>0</v>
      </c>
      <c r="AT120" s="277">
        <f>'7b-TtlAwrds_RawData'!AT42</f>
        <v>0</v>
      </c>
      <c r="AU120" s="277">
        <f>'7b-TtlAwrds_RawData'!AU42</f>
        <v>0</v>
      </c>
      <c r="AV120" s="277">
        <f>'7b-TtlAwrds_RawData'!AV42</f>
        <v>0</v>
      </c>
      <c r="AW120" s="278">
        <f>'7b-TtlAwrds_RawData'!AW42</f>
        <v>0</v>
      </c>
      <c r="AX120" s="283" t="s">
        <v>297</v>
      </c>
      <c r="AY120" s="277"/>
      <c r="AZ120" s="279">
        <f>'7b-TtlAwrds_RawData'!AZ42</f>
        <v>0</v>
      </c>
      <c r="BA120" s="277">
        <f>'7b-TtlAwrds_RawData'!BA42</f>
        <v>15</v>
      </c>
      <c r="BB120" s="277">
        <f>'7b-TtlAwrds_RawData'!BB42</f>
        <v>0</v>
      </c>
      <c r="BC120" s="277">
        <f>'7b-TtlAwrds_RawData'!BC42</f>
        <v>0</v>
      </c>
      <c r="BD120" s="277">
        <f>'7b-TtlAwrds_RawData'!BD42</f>
        <v>0</v>
      </c>
      <c r="BE120" s="277">
        <f>'7b-TtlAwrds_RawData'!BE42</f>
        <v>0</v>
      </c>
      <c r="BF120" s="277">
        <f>'7b-TtlAwrds_RawData'!BF42</f>
        <v>0</v>
      </c>
      <c r="BG120" s="277">
        <f>'7b-TtlAwrds_RawData'!BG42</f>
        <v>0</v>
      </c>
      <c r="BH120" s="277">
        <f>'7b-TtlAwrds_RawData'!BH42</f>
        <v>0</v>
      </c>
      <c r="BI120" s="278">
        <f>'7b-TtlAwrds_RawData'!BI42</f>
        <v>0</v>
      </c>
      <c r="BJ120" s="283" t="s">
        <v>297</v>
      </c>
      <c r="BK120" s="277"/>
      <c r="BL120" s="280">
        <f>'7b-TtlAwrds_RawData'!BL42</f>
        <v>0</v>
      </c>
      <c r="BM120" s="281">
        <f>'7b-TtlAwrds_RawData'!BM42</f>
        <v>7</v>
      </c>
      <c r="BN120" s="281">
        <f>'7b-TtlAwrds_RawData'!BN42</f>
        <v>0</v>
      </c>
      <c r="BO120" s="281">
        <f>'7b-TtlAwrds_RawData'!BO42</f>
        <v>0</v>
      </c>
      <c r="BP120" s="281">
        <f>'7b-TtlAwrds_RawData'!BP42</f>
        <v>0</v>
      </c>
      <c r="BQ120" s="281">
        <f>'7b-TtlAwrds_RawData'!BQ42</f>
        <v>0</v>
      </c>
      <c r="BR120" s="281">
        <f>'7b-TtlAwrds_RawData'!BR42</f>
        <v>0</v>
      </c>
      <c r="BS120" s="281">
        <f>'7b-TtlAwrds_RawData'!BS42</f>
        <v>0</v>
      </c>
      <c r="BT120" s="281">
        <f>'7b-TtlAwrds_RawData'!BT42</f>
        <v>0</v>
      </c>
      <c r="BU120" s="282">
        <f>'7b-TtlAwrds_RawData'!BU42</f>
        <v>0</v>
      </c>
      <c r="BV120" s="283" t="s">
        <v>297</v>
      </c>
      <c r="BX120" s="280">
        <f>'7b-TtlAwrds_RawData'!BX42</f>
        <v>0</v>
      </c>
      <c r="BY120" s="281">
        <f>'7b-TtlAwrds_RawData'!BY42</f>
        <v>15</v>
      </c>
      <c r="BZ120" s="281">
        <f>'7b-TtlAwrds_RawData'!BZ42</f>
        <v>0</v>
      </c>
      <c r="CA120" s="281">
        <f>'7b-TtlAwrds_RawData'!CA42</f>
        <v>0</v>
      </c>
      <c r="CB120" s="281">
        <f>'7b-TtlAwrds_RawData'!CB42</f>
        <v>0</v>
      </c>
      <c r="CC120" s="281">
        <f>'7b-TtlAwrds_RawData'!CC42</f>
        <v>0</v>
      </c>
      <c r="CD120" s="281">
        <f>'7b-TtlAwrds_RawData'!CD42</f>
        <v>0</v>
      </c>
      <c r="CE120" s="281">
        <f>'7b-TtlAwrds_RawData'!CE42</f>
        <v>0</v>
      </c>
      <c r="CF120" s="281">
        <f>'7b-TtlAwrds_RawData'!CF42</f>
        <v>0</v>
      </c>
      <c r="CG120" s="282">
        <f>'7b-TtlAwrds_RawData'!CG42</f>
        <v>0</v>
      </c>
      <c r="CH120" s="283" t="s">
        <v>297</v>
      </c>
      <c r="CJ120" s="280">
        <f>'7b-TtlAwrds_RawData'!CJ42</f>
        <v>11</v>
      </c>
      <c r="CK120" s="281">
        <f>'7b-TtlAwrds_RawData'!CK42</f>
        <v>7</v>
      </c>
      <c r="CL120" s="281">
        <f>'7b-TtlAwrds_RawData'!CL42</f>
        <v>0</v>
      </c>
      <c r="CM120" s="281">
        <f>'7b-TtlAwrds_RawData'!CM42</f>
        <v>0</v>
      </c>
      <c r="CN120" s="281">
        <f>'7b-TtlAwrds_RawData'!CN42</f>
        <v>0</v>
      </c>
      <c r="CO120" s="281">
        <f>'7b-TtlAwrds_RawData'!CO42</f>
        <v>0</v>
      </c>
      <c r="CP120" s="281">
        <f>'7b-TtlAwrds_RawData'!CP42</f>
        <v>0</v>
      </c>
      <c r="CQ120" s="281">
        <f>'7b-TtlAwrds_RawData'!CQ42</f>
        <v>0</v>
      </c>
      <c r="CR120" s="281">
        <f>'7b-TtlAwrds_RawData'!CR42</f>
        <v>0</v>
      </c>
      <c r="CS120" s="282">
        <f>'7b-TtlAwrds_RawData'!CS42</f>
        <v>0</v>
      </c>
      <c r="CT120" s="283" t="s">
        <v>297</v>
      </c>
      <c r="CV120" s="280">
        <f>'7b-TtlAwrds_RawData'!CV42</f>
        <v>7</v>
      </c>
      <c r="CW120" s="281">
        <f>'7b-TtlAwrds_RawData'!CW42</f>
        <v>4</v>
      </c>
      <c r="CX120" s="281">
        <f>'7b-TtlAwrds_RawData'!CX42</f>
        <v>0</v>
      </c>
      <c r="CY120" s="281">
        <f>'7b-TtlAwrds_RawData'!CY42</f>
        <v>0</v>
      </c>
      <c r="CZ120" s="281">
        <f>'7b-TtlAwrds_RawData'!CZ42</f>
        <v>0</v>
      </c>
      <c r="DA120" s="281">
        <f>'7b-TtlAwrds_RawData'!DA42</f>
        <v>0</v>
      </c>
      <c r="DB120" s="281">
        <f>'7b-TtlAwrds_RawData'!DB42</f>
        <v>0</v>
      </c>
      <c r="DC120" s="281">
        <f>'7b-TtlAwrds_RawData'!DC42</f>
        <v>0</v>
      </c>
      <c r="DD120" s="281">
        <f>'7b-TtlAwrds_RawData'!DD42</f>
        <v>0</v>
      </c>
      <c r="DE120" s="282">
        <f>'7b-TtlAwrds_RawData'!DE42</f>
        <v>0</v>
      </c>
      <c r="DF120" s="283" t="s">
        <v>297</v>
      </c>
      <c r="DH120" s="280">
        <f>'7b-TtlAwrds_RawData'!DH42</f>
        <v>10</v>
      </c>
      <c r="DI120" s="281">
        <f>'7b-TtlAwrds_RawData'!DI42</f>
        <v>13</v>
      </c>
      <c r="DJ120" s="281">
        <f>'7b-TtlAwrds_RawData'!DJ42</f>
        <v>0</v>
      </c>
      <c r="DK120" s="281">
        <f>'7b-TtlAwrds_RawData'!DK42</f>
        <v>0</v>
      </c>
      <c r="DL120" s="281">
        <f>'7b-TtlAwrds_RawData'!DL42</f>
        <v>0</v>
      </c>
      <c r="DM120" s="281">
        <f>'7b-TtlAwrds_RawData'!DM42</f>
        <v>0</v>
      </c>
      <c r="DN120" s="281">
        <f>'7b-TtlAwrds_RawData'!DN42</f>
        <v>0</v>
      </c>
      <c r="DO120" s="281">
        <f>'7b-TtlAwrds_RawData'!DO42</f>
        <v>0</v>
      </c>
      <c r="DP120" s="281">
        <f>'7b-TtlAwrds_RawData'!DP42</f>
        <v>0</v>
      </c>
      <c r="DQ120" s="282">
        <f>'7b-TtlAwrds_RawData'!DQ42</f>
        <v>0</v>
      </c>
      <c r="DR120" s="283" t="s">
        <v>297</v>
      </c>
      <c r="DT120" s="280">
        <f>'7b-TtlAwrds_RawData'!DT42</f>
        <v>10</v>
      </c>
      <c r="DU120" s="281">
        <f>'7b-TtlAwrds_RawData'!DU42</f>
        <v>20</v>
      </c>
      <c r="DV120" s="281">
        <f>'7b-TtlAwrds_RawData'!DV42</f>
        <v>0</v>
      </c>
      <c r="DW120" s="281">
        <f>'7b-TtlAwrds_RawData'!DW42</f>
        <v>0</v>
      </c>
      <c r="DX120" s="281">
        <f>'7b-TtlAwrds_RawData'!DX42</f>
        <v>0</v>
      </c>
      <c r="DY120" s="281">
        <f>'7b-TtlAwrds_RawData'!DY42</f>
        <v>0</v>
      </c>
      <c r="DZ120" s="281">
        <f>'7b-TtlAwrds_RawData'!DZ42</f>
        <v>0</v>
      </c>
      <c r="EA120" s="281">
        <f>'7b-TtlAwrds_RawData'!EA42</f>
        <v>0</v>
      </c>
      <c r="EB120" s="281">
        <f>'7b-TtlAwrds_RawData'!EB42</f>
        <v>0</v>
      </c>
      <c r="EC120" s="282">
        <f>'7b-TtlAwrds_RawData'!EC42</f>
        <v>0</v>
      </c>
      <c r="ED120" s="283" t="s">
        <v>297</v>
      </c>
    </row>
    <row r="121" spans="1:134" x14ac:dyDescent="0.25">
      <c r="A121" s="284"/>
      <c r="B121" s="285"/>
      <c r="C121" s="268"/>
      <c r="D121" s="286">
        <f t="shared" ref="D121:M121" si="242">SUM(D118:D120)</f>
        <v>0</v>
      </c>
      <c r="E121" s="286">
        <f t="shared" si="242"/>
        <v>37</v>
      </c>
      <c r="F121" s="286">
        <f t="shared" si="242"/>
        <v>0</v>
      </c>
      <c r="G121" s="286">
        <f t="shared" si="242"/>
        <v>61</v>
      </c>
      <c r="H121" s="286">
        <f t="shared" si="242"/>
        <v>0</v>
      </c>
      <c r="I121" s="286">
        <f t="shared" si="242"/>
        <v>0</v>
      </c>
      <c r="J121" s="286">
        <f t="shared" si="242"/>
        <v>0</v>
      </c>
      <c r="K121" s="286">
        <f t="shared" si="242"/>
        <v>0</v>
      </c>
      <c r="L121" s="286">
        <f t="shared" si="242"/>
        <v>0</v>
      </c>
      <c r="M121" s="287">
        <f t="shared" si="242"/>
        <v>0</v>
      </c>
      <c r="N121" s="283">
        <f>SUM(D121:M121)</f>
        <v>98</v>
      </c>
      <c r="O121" s="277"/>
      <c r="P121" s="288">
        <f t="shared" ref="P121:Y121" si="243">SUM(P118:P120)</f>
        <v>0</v>
      </c>
      <c r="Q121" s="286">
        <f t="shared" si="243"/>
        <v>27</v>
      </c>
      <c r="R121" s="286">
        <f t="shared" si="243"/>
        <v>0</v>
      </c>
      <c r="S121" s="286">
        <f t="shared" si="243"/>
        <v>56</v>
      </c>
      <c r="T121" s="286">
        <f t="shared" si="243"/>
        <v>0</v>
      </c>
      <c r="U121" s="286">
        <f t="shared" si="243"/>
        <v>0</v>
      </c>
      <c r="V121" s="286">
        <f t="shared" si="243"/>
        <v>0</v>
      </c>
      <c r="W121" s="286">
        <f t="shared" si="243"/>
        <v>0</v>
      </c>
      <c r="X121" s="286">
        <f t="shared" si="243"/>
        <v>0</v>
      </c>
      <c r="Y121" s="287">
        <f t="shared" si="243"/>
        <v>0</v>
      </c>
      <c r="Z121" s="283">
        <f>SUM(P121:Y121)</f>
        <v>83</v>
      </c>
      <c r="AA121" s="277"/>
      <c r="AB121" s="288">
        <f t="shared" ref="AB121:AK121" si="244">SUM(AB118:AB120)</f>
        <v>0</v>
      </c>
      <c r="AC121" s="286">
        <f t="shared" si="244"/>
        <v>27</v>
      </c>
      <c r="AD121" s="286">
        <f t="shared" si="244"/>
        <v>0</v>
      </c>
      <c r="AE121" s="286">
        <f t="shared" si="244"/>
        <v>61</v>
      </c>
      <c r="AF121" s="286">
        <f t="shared" si="244"/>
        <v>0</v>
      </c>
      <c r="AG121" s="286">
        <f t="shared" si="244"/>
        <v>0</v>
      </c>
      <c r="AH121" s="286">
        <f t="shared" si="244"/>
        <v>0</v>
      </c>
      <c r="AI121" s="286">
        <f t="shared" si="244"/>
        <v>0</v>
      </c>
      <c r="AJ121" s="286">
        <f t="shared" si="244"/>
        <v>0</v>
      </c>
      <c r="AK121" s="287">
        <f t="shared" si="244"/>
        <v>0</v>
      </c>
      <c r="AL121" s="283">
        <f>SUM(AB121:AK121)</f>
        <v>88</v>
      </c>
      <c r="AM121" s="277"/>
      <c r="AN121" s="288">
        <f t="shared" ref="AN121:AW121" si="245">SUM(AN118:AN120)</f>
        <v>0</v>
      </c>
      <c r="AO121" s="286">
        <f t="shared" si="245"/>
        <v>29</v>
      </c>
      <c r="AP121" s="286">
        <f t="shared" si="245"/>
        <v>0</v>
      </c>
      <c r="AQ121" s="286">
        <f t="shared" si="245"/>
        <v>64</v>
      </c>
      <c r="AR121" s="286">
        <f t="shared" si="245"/>
        <v>0</v>
      </c>
      <c r="AS121" s="286">
        <f t="shared" si="245"/>
        <v>0</v>
      </c>
      <c r="AT121" s="286">
        <f t="shared" si="245"/>
        <v>0</v>
      </c>
      <c r="AU121" s="286">
        <f t="shared" si="245"/>
        <v>0</v>
      </c>
      <c r="AV121" s="286">
        <f t="shared" si="245"/>
        <v>0</v>
      </c>
      <c r="AW121" s="287">
        <f t="shared" si="245"/>
        <v>0</v>
      </c>
      <c r="AX121" s="283">
        <f>SUM(AN121:AW121)</f>
        <v>93</v>
      </c>
      <c r="AY121" s="277"/>
      <c r="AZ121" s="288">
        <f t="shared" ref="AZ121:BI121" si="246">SUM(AZ118:AZ120)</f>
        <v>0</v>
      </c>
      <c r="BA121" s="286">
        <f t="shared" si="246"/>
        <v>17</v>
      </c>
      <c r="BB121" s="286">
        <f t="shared" si="246"/>
        <v>0</v>
      </c>
      <c r="BC121" s="286">
        <f t="shared" si="246"/>
        <v>42</v>
      </c>
      <c r="BD121" s="286">
        <f t="shared" si="246"/>
        <v>0</v>
      </c>
      <c r="BE121" s="286">
        <f t="shared" si="246"/>
        <v>0</v>
      </c>
      <c r="BF121" s="286">
        <f t="shared" si="246"/>
        <v>0</v>
      </c>
      <c r="BG121" s="286">
        <f t="shared" si="246"/>
        <v>0</v>
      </c>
      <c r="BH121" s="286">
        <f t="shared" si="246"/>
        <v>0</v>
      </c>
      <c r="BI121" s="287">
        <f t="shared" si="246"/>
        <v>0</v>
      </c>
      <c r="BJ121" s="283">
        <f>SUM(AZ121:BI121)</f>
        <v>59</v>
      </c>
      <c r="BK121" s="277"/>
      <c r="BL121" s="289">
        <f t="shared" ref="BL121:BU121" si="247">SUM(BL118:BL120)</f>
        <v>0</v>
      </c>
      <c r="BM121" s="290">
        <f t="shared" si="247"/>
        <v>21</v>
      </c>
      <c r="BN121" s="290">
        <f t="shared" si="247"/>
        <v>0</v>
      </c>
      <c r="BO121" s="290">
        <f t="shared" si="247"/>
        <v>45</v>
      </c>
      <c r="BP121" s="290">
        <f t="shared" si="247"/>
        <v>0</v>
      </c>
      <c r="BQ121" s="290">
        <f t="shared" si="247"/>
        <v>0</v>
      </c>
      <c r="BR121" s="290">
        <f t="shared" si="247"/>
        <v>0</v>
      </c>
      <c r="BS121" s="290">
        <f t="shared" si="247"/>
        <v>0</v>
      </c>
      <c r="BT121" s="290">
        <f t="shared" si="247"/>
        <v>0</v>
      </c>
      <c r="BU121" s="291">
        <f t="shared" si="247"/>
        <v>0</v>
      </c>
      <c r="BV121" s="283">
        <f>SUM(BL121:BU121)</f>
        <v>66</v>
      </c>
      <c r="BX121" s="289">
        <f t="shared" ref="BX121:CG121" si="248">SUM(BX118:BX120)</f>
        <v>0</v>
      </c>
      <c r="BY121" s="290">
        <f t="shared" si="248"/>
        <v>34</v>
      </c>
      <c r="BZ121" s="290">
        <f t="shared" si="248"/>
        <v>0</v>
      </c>
      <c r="CA121" s="290">
        <f t="shared" si="248"/>
        <v>32</v>
      </c>
      <c r="CB121" s="290">
        <f t="shared" si="248"/>
        <v>0</v>
      </c>
      <c r="CC121" s="290">
        <f t="shared" si="248"/>
        <v>0</v>
      </c>
      <c r="CD121" s="290">
        <f t="shared" si="248"/>
        <v>0</v>
      </c>
      <c r="CE121" s="290">
        <f t="shared" si="248"/>
        <v>0</v>
      </c>
      <c r="CF121" s="290">
        <f t="shared" si="248"/>
        <v>0</v>
      </c>
      <c r="CG121" s="291">
        <f t="shared" si="248"/>
        <v>0</v>
      </c>
      <c r="CH121" s="283">
        <f>SUM(BX121:CG121)</f>
        <v>66</v>
      </c>
      <c r="CJ121" s="289">
        <f t="shared" ref="CJ121:CS121" si="249">SUM(CJ118:CJ120)</f>
        <v>11</v>
      </c>
      <c r="CK121" s="290">
        <f t="shared" si="249"/>
        <v>29</v>
      </c>
      <c r="CL121" s="290">
        <f t="shared" si="249"/>
        <v>0</v>
      </c>
      <c r="CM121" s="290">
        <f t="shared" si="249"/>
        <v>35</v>
      </c>
      <c r="CN121" s="290">
        <f t="shared" si="249"/>
        <v>0</v>
      </c>
      <c r="CO121" s="290">
        <f t="shared" si="249"/>
        <v>0</v>
      </c>
      <c r="CP121" s="290">
        <f t="shared" si="249"/>
        <v>0</v>
      </c>
      <c r="CQ121" s="290">
        <f t="shared" si="249"/>
        <v>0</v>
      </c>
      <c r="CR121" s="290">
        <f t="shared" si="249"/>
        <v>0</v>
      </c>
      <c r="CS121" s="291">
        <f t="shared" si="249"/>
        <v>0</v>
      </c>
      <c r="CT121" s="283">
        <f>SUM(CJ121:CS121)</f>
        <v>75</v>
      </c>
      <c r="CV121" s="289">
        <f t="shared" ref="CV121:DE121" si="250">SUM(CV118:CV120)</f>
        <v>7</v>
      </c>
      <c r="CW121" s="290">
        <f t="shared" si="250"/>
        <v>23</v>
      </c>
      <c r="CX121" s="290">
        <f t="shared" si="250"/>
        <v>0</v>
      </c>
      <c r="CY121" s="290">
        <f t="shared" si="250"/>
        <v>53</v>
      </c>
      <c r="CZ121" s="290">
        <f t="shared" si="250"/>
        <v>0</v>
      </c>
      <c r="DA121" s="290">
        <f t="shared" si="250"/>
        <v>0</v>
      </c>
      <c r="DB121" s="290">
        <f t="shared" si="250"/>
        <v>0</v>
      </c>
      <c r="DC121" s="290">
        <f t="shared" si="250"/>
        <v>0</v>
      </c>
      <c r="DD121" s="290">
        <f t="shared" si="250"/>
        <v>0</v>
      </c>
      <c r="DE121" s="291">
        <f t="shared" si="250"/>
        <v>0</v>
      </c>
      <c r="DF121" s="283">
        <f>SUM(CV121:DE121)</f>
        <v>83</v>
      </c>
      <c r="DH121" s="289">
        <f t="shared" ref="DH121:DQ121" si="251">SUM(DH118:DH120)</f>
        <v>12</v>
      </c>
      <c r="DI121" s="290">
        <f t="shared" si="251"/>
        <v>30</v>
      </c>
      <c r="DJ121" s="290">
        <f t="shared" si="251"/>
        <v>0</v>
      </c>
      <c r="DK121" s="290">
        <f t="shared" si="251"/>
        <v>50</v>
      </c>
      <c r="DL121" s="290">
        <f t="shared" si="251"/>
        <v>0</v>
      </c>
      <c r="DM121" s="290">
        <f t="shared" si="251"/>
        <v>0</v>
      </c>
      <c r="DN121" s="290">
        <f t="shared" si="251"/>
        <v>0</v>
      </c>
      <c r="DO121" s="290">
        <f t="shared" si="251"/>
        <v>0</v>
      </c>
      <c r="DP121" s="290">
        <f t="shared" si="251"/>
        <v>0</v>
      </c>
      <c r="DQ121" s="291">
        <f t="shared" si="251"/>
        <v>0</v>
      </c>
      <c r="DR121" s="283">
        <f>SUM(DH121:DQ121)</f>
        <v>92</v>
      </c>
      <c r="DT121" s="289">
        <f t="shared" ref="DT121:EC121" si="252">SUM(DT118:DT120)</f>
        <v>10</v>
      </c>
      <c r="DU121" s="290">
        <f t="shared" si="252"/>
        <v>50</v>
      </c>
      <c r="DV121" s="290">
        <f t="shared" si="252"/>
        <v>0</v>
      </c>
      <c r="DW121" s="290">
        <f t="shared" si="252"/>
        <v>54</v>
      </c>
      <c r="DX121" s="290">
        <f t="shared" si="252"/>
        <v>0</v>
      </c>
      <c r="DY121" s="290">
        <f t="shared" si="252"/>
        <v>0</v>
      </c>
      <c r="DZ121" s="290">
        <f t="shared" si="252"/>
        <v>0</v>
      </c>
      <c r="EA121" s="290">
        <f t="shared" si="252"/>
        <v>0</v>
      </c>
      <c r="EB121" s="290">
        <f t="shared" si="252"/>
        <v>0</v>
      </c>
      <c r="EC121" s="291">
        <f t="shared" si="252"/>
        <v>0</v>
      </c>
      <c r="ED121" s="283">
        <f>SUM(DT121:EC121)</f>
        <v>114</v>
      </c>
    </row>
    <row r="122" spans="1:134" ht="15.75" thickBot="1" x14ac:dyDescent="0.3">
      <c r="A122" s="292"/>
      <c r="B122" s="293"/>
      <c r="C122" s="294"/>
      <c r="D122" s="277"/>
      <c r="E122" s="277"/>
      <c r="F122" s="277"/>
      <c r="G122" s="277"/>
      <c r="H122" s="277"/>
      <c r="I122" s="277"/>
      <c r="J122" s="277"/>
      <c r="K122" s="277"/>
      <c r="L122" s="277"/>
      <c r="M122" s="278"/>
      <c r="N122" s="283"/>
      <c r="O122" s="277"/>
      <c r="P122" s="279"/>
      <c r="Q122" s="277"/>
      <c r="R122" s="277"/>
      <c r="S122" s="277"/>
      <c r="T122" s="277"/>
      <c r="U122" s="277"/>
      <c r="V122" s="277"/>
      <c r="W122" s="277"/>
      <c r="X122" s="277"/>
      <c r="Y122" s="278"/>
      <c r="Z122" s="283"/>
      <c r="AA122" s="277"/>
      <c r="AB122" s="279"/>
      <c r="AC122" s="277"/>
      <c r="AD122" s="277"/>
      <c r="AE122" s="277"/>
      <c r="AF122" s="277"/>
      <c r="AG122" s="277"/>
      <c r="AH122" s="277"/>
      <c r="AI122" s="277"/>
      <c r="AJ122" s="277"/>
      <c r="AK122" s="278"/>
      <c r="AL122" s="283"/>
      <c r="AM122" s="277"/>
      <c r="AN122" s="279"/>
      <c r="AO122" s="277"/>
      <c r="AP122" s="277"/>
      <c r="AQ122" s="277"/>
      <c r="AR122" s="277"/>
      <c r="AS122" s="277"/>
      <c r="AT122" s="277"/>
      <c r="AU122" s="277"/>
      <c r="AV122" s="277"/>
      <c r="AW122" s="278"/>
      <c r="AX122" s="283"/>
      <c r="AY122" s="277"/>
      <c r="AZ122" s="279"/>
      <c r="BA122" s="277"/>
      <c r="BB122" s="277"/>
      <c r="BC122" s="277"/>
      <c r="BD122" s="277"/>
      <c r="BE122" s="277"/>
      <c r="BF122" s="277"/>
      <c r="BG122" s="277"/>
      <c r="BH122" s="277"/>
      <c r="BI122" s="278"/>
      <c r="BJ122" s="283"/>
      <c r="BK122" s="277"/>
      <c r="BL122" s="280"/>
      <c r="BM122" s="281"/>
      <c r="BN122" s="281"/>
      <c r="BO122" s="281"/>
      <c r="BP122" s="281"/>
      <c r="BQ122" s="281"/>
      <c r="BR122" s="281"/>
      <c r="BS122" s="281"/>
      <c r="BT122" s="281"/>
      <c r="BU122" s="282"/>
      <c r="BV122" s="283"/>
      <c r="BX122" s="280"/>
      <c r="BY122" s="281"/>
      <c r="BZ122" s="281"/>
      <c r="CA122" s="281"/>
      <c r="CB122" s="281"/>
      <c r="CC122" s="281"/>
      <c r="CD122" s="281"/>
      <c r="CE122" s="281"/>
      <c r="CF122" s="281"/>
      <c r="CG122" s="282"/>
      <c r="CH122" s="283"/>
      <c r="CJ122" s="280"/>
      <c r="CK122" s="281"/>
      <c r="CL122" s="281"/>
      <c r="CM122" s="281"/>
      <c r="CN122" s="281"/>
      <c r="CO122" s="281"/>
      <c r="CP122" s="281"/>
      <c r="CQ122" s="281"/>
      <c r="CR122" s="281"/>
      <c r="CS122" s="282"/>
      <c r="CT122" s="283"/>
      <c r="CV122" s="280"/>
      <c r="CW122" s="281"/>
      <c r="CX122" s="281"/>
      <c r="CY122" s="281"/>
      <c r="CZ122" s="281"/>
      <c r="DA122" s="281"/>
      <c r="DB122" s="281"/>
      <c r="DC122" s="281"/>
      <c r="DD122" s="281"/>
      <c r="DE122" s="282"/>
      <c r="DF122" s="283"/>
      <c r="DH122" s="280"/>
      <c r="DI122" s="281"/>
      <c r="DJ122" s="281"/>
      <c r="DK122" s="281"/>
      <c r="DL122" s="281"/>
      <c r="DM122" s="281"/>
      <c r="DN122" s="281"/>
      <c r="DO122" s="281"/>
      <c r="DP122" s="281"/>
      <c r="DQ122" s="282"/>
      <c r="DR122" s="283"/>
      <c r="DT122" s="280"/>
      <c r="DU122" s="281"/>
      <c r="DV122" s="281"/>
      <c r="DW122" s="281"/>
      <c r="DX122" s="281"/>
      <c r="DY122" s="281"/>
      <c r="DZ122" s="281"/>
      <c r="EA122" s="281"/>
      <c r="EB122" s="281"/>
      <c r="EC122" s="282"/>
      <c r="ED122" s="283"/>
    </row>
    <row r="123" spans="1:134" x14ac:dyDescent="0.25">
      <c r="A123" s="1470" t="s">
        <v>211</v>
      </c>
      <c r="B123" s="285" t="s">
        <v>92</v>
      </c>
      <c r="C123" s="268" t="s">
        <v>138</v>
      </c>
      <c r="D123" s="277">
        <f>D118*'8-Matrices'!$J$7</f>
        <v>0</v>
      </c>
      <c r="E123" s="277">
        <f>E118*'8-Matrices'!$K$7</f>
        <v>14520</v>
      </c>
      <c r="F123" s="277">
        <f>F118*'8-Matrices'!$L$7</f>
        <v>0</v>
      </c>
      <c r="G123" s="277">
        <f>G118*'8-Matrices'!$M$7</f>
        <v>780570</v>
      </c>
      <c r="H123" s="277">
        <f>H118*'8-Matrices'!$N$7</f>
        <v>0</v>
      </c>
      <c r="I123" s="277">
        <f>I118*'8-Matrices'!$O$7</f>
        <v>0</v>
      </c>
      <c r="J123" s="277">
        <f>J118*'8-Matrices'!$P$7</f>
        <v>0</v>
      </c>
      <c r="K123" s="277">
        <f>K118*'8-Matrices'!$Q$7</f>
        <v>0</v>
      </c>
      <c r="L123" s="277">
        <f>L118*'8-Matrices'!$R$7</f>
        <v>0</v>
      </c>
      <c r="M123" s="278">
        <f>M118*'8-Matrices'!$S$7</f>
        <v>0</v>
      </c>
      <c r="N123" s="283"/>
      <c r="O123" s="277"/>
      <c r="P123" s="279">
        <f>P118*'8-Matrices'!$J$7</f>
        <v>0</v>
      </c>
      <c r="Q123" s="277">
        <f>Q118*'8-Matrices'!$K$7</f>
        <v>21780</v>
      </c>
      <c r="R123" s="277">
        <f>R118*'8-Matrices'!$L$7</f>
        <v>0</v>
      </c>
      <c r="S123" s="277">
        <f>S118*'8-Matrices'!$M$7</f>
        <v>693840</v>
      </c>
      <c r="T123" s="277">
        <f>T118*'8-Matrices'!$N$7</f>
        <v>0</v>
      </c>
      <c r="U123" s="277">
        <f>U118*'8-Matrices'!$O$7</f>
        <v>0</v>
      </c>
      <c r="V123" s="277">
        <f>V118*'8-Matrices'!$P$7</f>
        <v>0</v>
      </c>
      <c r="W123" s="277">
        <f>W118*'8-Matrices'!$Q$7</f>
        <v>0</v>
      </c>
      <c r="X123" s="277">
        <f>X118*'8-Matrices'!$R$7</f>
        <v>0</v>
      </c>
      <c r="Y123" s="278">
        <f>Y118*'8-Matrices'!$S$7</f>
        <v>0</v>
      </c>
      <c r="Z123" s="283"/>
      <c r="AA123" s="277"/>
      <c r="AB123" s="279">
        <f>AB118*'8-Matrices'!$J$7</f>
        <v>0</v>
      </c>
      <c r="AC123" s="277">
        <f>AC118*'8-Matrices'!$K$7</f>
        <v>29040</v>
      </c>
      <c r="AD123" s="277">
        <f>AD118*'8-Matrices'!$L$7</f>
        <v>0</v>
      </c>
      <c r="AE123" s="277">
        <f>AE118*'8-Matrices'!$M$7</f>
        <v>823935</v>
      </c>
      <c r="AF123" s="277">
        <f>AF118*'8-Matrices'!$N$7</f>
        <v>0</v>
      </c>
      <c r="AG123" s="277">
        <f>AG118*'8-Matrices'!$O$7</f>
        <v>0</v>
      </c>
      <c r="AH123" s="277">
        <f>AH118*'8-Matrices'!$P$7</f>
        <v>0</v>
      </c>
      <c r="AI123" s="277">
        <f>AI118*'8-Matrices'!$Q$7</f>
        <v>0</v>
      </c>
      <c r="AJ123" s="277">
        <f>AJ118*'8-Matrices'!$R$7</f>
        <v>0</v>
      </c>
      <c r="AK123" s="278">
        <f>AK118*'8-Matrices'!$S$7</f>
        <v>0</v>
      </c>
      <c r="AL123" s="283"/>
      <c r="AM123" s="277"/>
      <c r="AN123" s="279">
        <f>AN118*'8-Matrices'!$J$7</f>
        <v>0</v>
      </c>
      <c r="AO123" s="277">
        <f>AO118*'8-Matrices'!$K$7</f>
        <v>21780</v>
      </c>
      <c r="AP123" s="277">
        <f>AP118*'8-Matrices'!$L$7</f>
        <v>0</v>
      </c>
      <c r="AQ123" s="277">
        <f>AQ118*'8-Matrices'!$M$7</f>
        <v>838390</v>
      </c>
      <c r="AR123" s="277">
        <f>AR118*'8-Matrices'!$N$7</f>
        <v>0</v>
      </c>
      <c r="AS123" s="277">
        <f>AS118*'8-Matrices'!$O$7</f>
        <v>0</v>
      </c>
      <c r="AT123" s="277">
        <f>AT118*'8-Matrices'!$P$7</f>
        <v>0</v>
      </c>
      <c r="AU123" s="277">
        <f>AU118*'8-Matrices'!$Q$7</f>
        <v>0</v>
      </c>
      <c r="AV123" s="277">
        <f>AV118*'8-Matrices'!$R$7</f>
        <v>0</v>
      </c>
      <c r="AW123" s="278">
        <f>AW118*'8-Matrices'!$S$7</f>
        <v>0</v>
      </c>
      <c r="AX123" s="283"/>
      <c r="AY123" s="277"/>
      <c r="AZ123" s="279">
        <f>AZ118*'8-Matrices'!$J$7</f>
        <v>0</v>
      </c>
      <c r="BA123" s="277">
        <f>BA118*'8-Matrices'!$K$7</f>
        <v>7260</v>
      </c>
      <c r="BB123" s="277">
        <f>BB118*'8-Matrices'!$L$7</f>
        <v>0</v>
      </c>
      <c r="BC123" s="277">
        <f>BC118*'8-Matrices'!$M$7</f>
        <v>520380</v>
      </c>
      <c r="BD123" s="277">
        <f>BD118*'8-Matrices'!$N$7</f>
        <v>0</v>
      </c>
      <c r="BE123" s="277">
        <f>BE118*'8-Matrices'!$O$7</f>
        <v>0</v>
      </c>
      <c r="BF123" s="277">
        <f>BF118*'8-Matrices'!$P$7</f>
        <v>0</v>
      </c>
      <c r="BG123" s="277">
        <f>BG118*'8-Matrices'!$Q$7</f>
        <v>0</v>
      </c>
      <c r="BH123" s="277">
        <f>BH118*'8-Matrices'!$R$7</f>
        <v>0</v>
      </c>
      <c r="BI123" s="278">
        <f>BI118*'8-Matrices'!$S$7</f>
        <v>0</v>
      </c>
      <c r="BJ123" s="283"/>
      <c r="BK123" s="277"/>
      <c r="BL123" s="280">
        <f>BL118*'8-Matrices'!$J$7</f>
        <v>0</v>
      </c>
      <c r="BM123" s="281">
        <f>BM118*'8-Matrices'!$K$7</f>
        <v>43560</v>
      </c>
      <c r="BN123" s="281">
        <f>BN118*'8-Matrices'!$L$7</f>
        <v>0</v>
      </c>
      <c r="BO123" s="281">
        <f>BO118*'8-Matrices'!$M$7</f>
        <v>636020</v>
      </c>
      <c r="BP123" s="281">
        <f>BP118*'8-Matrices'!$N$7</f>
        <v>0</v>
      </c>
      <c r="BQ123" s="281">
        <f>BQ118*'8-Matrices'!$O$7</f>
        <v>0</v>
      </c>
      <c r="BR123" s="281">
        <f>BR118*'8-Matrices'!$P$7</f>
        <v>0</v>
      </c>
      <c r="BS123" s="281">
        <f>BS118*'8-Matrices'!$Q$7</f>
        <v>0</v>
      </c>
      <c r="BT123" s="281">
        <f>BT118*'8-Matrices'!$R$7</f>
        <v>0</v>
      </c>
      <c r="BU123" s="282">
        <f>BU118*'8-Matrices'!$S$7</f>
        <v>0</v>
      </c>
      <c r="BV123" s="283"/>
      <c r="BX123" s="280">
        <f>BX118*'8-Matrices'!$J$7</f>
        <v>0</v>
      </c>
      <c r="BY123" s="281">
        <f>BY118*'8-Matrices'!$K$7</f>
        <v>65340</v>
      </c>
      <c r="BZ123" s="281">
        <f>BZ118*'8-Matrices'!$L$7</f>
        <v>0</v>
      </c>
      <c r="CA123" s="281">
        <f>CA118*'8-Matrices'!$M$7</f>
        <v>433650</v>
      </c>
      <c r="CB123" s="281">
        <f>CB118*'8-Matrices'!$N$7</f>
        <v>0</v>
      </c>
      <c r="CC123" s="281">
        <f>CC118*'8-Matrices'!$O$7</f>
        <v>0</v>
      </c>
      <c r="CD123" s="281">
        <f>CD118*'8-Matrices'!$P$7</f>
        <v>0</v>
      </c>
      <c r="CE123" s="281">
        <f>CE118*'8-Matrices'!$Q$7</f>
        <v>0</v>
      </c>
      <c r="CF123" s="281">
        <f>CF118*'8-Matrices'!$R$7</f>
        <v>0</v>
      </c>
      <c r="CG123" s="282">
        <f>CG118*'8-Matrices'!$S$7</f>
        <v>0</v>
      </c>
      <c r="CH123" s="283"/>
      <c r="CJ123" s="280">
        <f>CJ118*'8-Matrices'!$J$7</f>
        <v>0</v>
      </c>
      <c r="CK123" s="281">
        <f>CK118*'8-Matrices'!$K$7</f>
        <v>79860</v>
      </c>
      <c r="CL123" s="281">
        <f>CL118*'8-Matrices'!$L$7</f>
        <v>0</v>
      </c>
      <c r="CM123" s="281">
        <f>CM118*'8-Matrices'!$M$7</f>
        <v>448105</v>
      </c>
      <c r="CN123" s="281">
        <f>CN118*'8-Matrices'!$N$7</f>
        <v>0</v>
      </c>
      <c r="CO123" s="281">
        <f>CO118*'8-Matrices'!$O$7</f>
        <v>0</v>
      </c>
      <c r="CP123" s="281">
        <f>CP118*'8-Matrices'!$P$7</f>
        <v>0</v>
      </c>
      <c r="CQ123" s="281">
        <f>CQ118*'8-Matrices'!$Q$7</f>
        <v>0</v>
      </c>
      <c r="CR123" s="281">
        <f>CR118*'8-Matrices'!$R$7</f>
        <v>0</v>
      </c>
      <c r="CS123" s="282">
        <f>CS118*'8-Matrices'!$S$7</f>
        <v>0</v>
      </c>
      <c r="CT123" s="283"/>
      <c r="CV123" s="280">
        <f>CV118*'8-Matrices'!$J$7</f>
        <v>0</v>
      </c>
      <c r="CW123" s="281">
        <f>CW118*'8-Matrices'!$K$7</f>
        <v>43560</v>
      </c>
      <c r="CX123" s="281">
        <f>CX118*'8-Matrices'!$L$7</f>
        <v>0</v>
      </c>
      <c r="CY123" s="281">
        <f>CY118*'8-Matrices'!$M$7</f>
        <v>607110</v>
      </c>
      <c r="CZ123" s="281">
        <f>CZ118*'8-Matrices'!$N$7</f>
        <v>0</v>
      </c>
      <c r="DA123" s="281">
        <f>DA118*'8-Matrices'!$O$7</f>
        <v>0</v>
      </c>
      <c r="DB123" s="281">
        <f>DB118*'8-Matrices'!$P$7</f>
        <v>0</v>
      </c>
      <c r="DC123" s="281">
        <f>DC118*'8-Matrices'!$Q$7</f>
        <v>0</v>
      </c>
      <c r="DD123" s="281">
        <f>DD118*'8-Matrices'!$R$7</f>
        <v>0</v>
      </c>
      <c r="DE123" s="282">
        <f>DE118*'8-Matrices'!$S$7</f>
        <v>0</v>
      </c>
      <c r="DF123" s="283"/>
      <c r="DH123" s="280">
        <f>DH118*'8-Matrices'!$J$7</f>
        <v>4950</v>
      </c>
      <c r="DI123" s="281">
        <f>DI118*'8-Matrices'!$K$7</f>
        <v>58080</v>
      </c>
      <c r="DJ123" s="281">
        <f>DJ118*'8-Matrices'!$L$7</f>
        <v>0</v>
      </c>
      <c r="DK123" s="281">
        <f>DK118*'8-Matrices'!$M$7</f>
        <v>607110</v>
      </c>
      <c r="DL123" s="281">
        <f>DL118*'8-Matrices'!$N$7</f>
        <v>0</v>
      </c>
      <c r="DM123" s="281">
        <f>DM118*'8-Matrices'!$O$7</f>
        <v>0</v>
      </c>
      <c r="DN123" s="281">
        <f>DN118*'8-Matrices'!$P$7</f>
        <v>0</v>
      </c>
      <c r="DO123" s="281">
        <f>DO118*'8-Matrices'!$Q$7</f>
        <v>0</v>
      </c>
      <c r="DP123" s="281">
        <f>DP118*'8-Matrices'!$R$7</f>
        <v>0</v>
      </c>
      <c r="DQ123" s="282">
        <f>DQ118*'8-Matrices'!$S$7</f>
        <v>0</v>
      </c>
      <c r="DR123" s="283"/>
      <c r="DT123" s="280">
        <f>DT118*'8-Matrices'!$J$7</f>
        <v>0</v>
      </c>
      <c r="DU123" s="281">
        <f>DU118*'8-Matrices'!$K$7</f>
        <v>101640</v>
      </c>
      <c r="DV123" s="281">
        <f>DV118*'8-Matrices'!$L$7</f>
        <v>0</v>
      </c>
      <c r="DW123" s="281">
        <f>DW118*'8-Matrices'!$M$7</f>
        <v>664930</v>
      </c>
      <c r="DX123" s="281">
        <f>DX118*'8-Matrices'!$N$7</f>
        <v>0</v>
      </c>
      <c r="DY123" s="281">
        <f>DY118*'8-Matrices'!$O$7</f>
        <v>0</v>
      </c>
      <c r="DZ123" s="281">
        <f>DZ118*'8-Matrices'!$P$7</f>
        <v>0</v>
      </c>
      <c r="EA123" s="281">
        <f>EA118*'8-Matrices'!$Q$7</f>
        <v>0</v>
      </c>
      <c r="EB123" s="281">
        <f>EB118*'8-Matrices'!$R$7</f>
        <v>0</v>
      </c>
      <c r="EC123" s="282">
        <f>EC118*'8-Matrices'!$S$7</f>
        <v>0</v>
      </c>
      <c r="ED123" s="283"/>
    </row>
    <row r="124" spans="1:134" x14ac:dyDescent="0.25">
      <c r="A124" s="1471"/>
      <c r="B124" t="s">
        <v>92</v>
      </c>
      <c r="C124" s="276" t="s">
        <v>139</v>
      </c>
      <c r="D124" s="277">
        <f>D119*'8-Matrices'!$J$8</f>
        <v>0</v>
      </c>
      <c r="E124" s="277">
        <f>E119*'8-Matrices'!$K$8</f>
        <v>41908</v>
      </c>
      <c r="F124" s="277">
        <f>F119*'8-Matrices'!$L$8</f>
        <v>0</v>
      </c>
      <c r="G124" s="277">
        <f>G119*'8-Matrices'!$M$8</f>
        <v>146020</v>
      </c>
      <c r="H124" s="277">
        <f>H119*'8-Matrices'!$N$8</f>
        <v>0</v>
      </c>
      <c r="I124" s="277">
        <f>I119*'8-Matrices'!$O$8</f>
        <v>0</v>
      </c>
      <c r="J124" s="277">
        <f>J119*'8-Matrices'!$P$8</f>
        <v>0</v>
      </c>
      <c r="K124" s="277">
        <f>K119*'8-Matrices'!$Q$8</f>
        <v>0</v>
      </c>
      <c r="L124" s="277">
        <f>L119*'8-Matrices'!$R$8</f>
        <v>0</v>
      </c>
      <c r="M124" s="278">
        <f>M119*'8-Matrices'!$S$8</f>
        <v>0</v>
      </c>
      <c r="N124" s="283"/>
      <c r="O124" s="277"/>
      <c r="P124" s="279">
        <f>P119*'8-Matrices'!$J$8</f>
        <v>0</v>
      </c>
      <c r="Q124" s="277">
        <f>Q119*'8-Matrices'!$K$8</f>
        <v>20954</v>
      </c>
      <c r="R124" s="277">
        <f>R119*'8-Matrices'!$L$8</f>
        <v>0</v>
      </c>
      <c r="S124" s="277">
        <f>S119*'8-Matrices'!$M$8</f>
        <v>166880</v>
      </c>
      <c r="T124" s="277">
        <f>T119*'8-Matrices'!$N$8</f>
        <v>0</v>
      </c>
      <c r="U124" s="277">
        <f>U119*'8-Matrices'!$O$8</f>
        <v>0</v>
      </c>
      <c r="V124" s="277">
        <f>V119*'8-Matrices'!$P$8</f>
        <v>0</v>
      </c>
      <c r="W124" s="277">
        <f>W119*'8-Matrices'!$Q$8</f>
        <v>0</v>
      </c>
      <c r="X124" s="277">
        <f>X119*'8-Matrices'!$R$8</f>
        <v>0</v>
      </c>
      <c r="Y124" s="278">
        <f>Y119*'8-Matrices'!$S$8</f>
        <v>0</v>
      </c>
      <c r="Z124" s="283"/>
      <c r="AA124" s="277"/>
      <c r="AB124" s="279">
        <f>AB119*'8-Matrices'!$J$8</f>
        <v>0</v>
      </c>
      <c r="AC124" s="277">
        <f>AC119*'8-Matrices'!$K$8</f>
        <v>104770</v>
      </c>
      <c r="AD124" s="277">
        <f>AD119*'8-Matrices'!$L$8</f>
        <v>0</v>
      </c>
      <c r="AE124" s="277">
        <f>AE119*'8-Matrices'!$M$8</f>
        <v>83440</v>
      </c>
      <c r="AF124" s="277">
        <f>AF119*'8-Matrices'!$N$8</f>
        <v>0</v>
      </c>
      <c r="AG124" s="277">
        <f>AG119*'8-Matrices'!$O$8</f>
        <v>0</v>
      </c>
      <c r="AH124" s="277">
        <f>AH119*'8-Matrices'!$P$8</f>
        <v>0</v>
      </c>
      <c r="AI124" s="277">
        <f>AI119*'8-Matrices'!$Q$8</f>
        <v>0</v>
      </c>
      <c r="AJ124" s="277">
        <f>AJ119*'8-Matrices'!$R$8</f>
        <v>0</v>
      </c>
      <c r="AK124" s="278">
        <f>AK119*'8-Matrices'!$S$8</f>
        <v>0</v>
      </c>
      <c r="AL124" s="283"/>
      <c r="AM124" s="277"/>
      <c r="AN124" s="279">
        <f>AN119*'8-Matrices'!$J$8</f>
        <v>0</v>
      </c>
      <c r="AO124" s="277">
        <f>AO119*'8-Matrices'!$K$8</f>
        <v>94293</v>
      </c>
      <c r="AP124" s="277">
        <f>AP119*'8-Matrices'!$L$8</f>
        <v>0</v>
      </c>
      <c r="AQ124" s="277">
        <f>AQ119*'8-Matrices'!$M$8</f>
        <v>125160</v>
      </c>
      <c r="AR124" s="277">
        <f>AR119*'8-Matrices'!$N$8</f>
        <v>0</v>
      </c>
      <c r="AS124" s="277">
        <f>AS119*'8-Matrices'!$O$8</f>
        <v>0</v>
      </c>
      <c r="AT124" s="277">
        <f>AT119*'8-Matrices'!$P$8</f>
        <v>0</v>
      </c>
      <c r="AU124" s="277">
        <f>AU119*'8-Matrices'!$Q$8</f>
        <v>0</v>
      </c>
      <c r="AV124" s="277">
        <f>AV119*'8-Matrices'!$R$8</f>
        <v>0</v>
      </c>
      <c r="AW124" s="278">
        <f>AW119*'8-Matrices'!$S$8</f>
        <v>0</v>
      </c>
      <c r="AX124" s="283"/>
      <c r="AY124" s="277"/>
      <c r="AZ124" s="279">
        <f>AZ119*'8-Matrices'!$J$8</f>
        <v>0</v>
      </c>
      <c r="BA124" s="277">
        <f>BA119*'8-Matrices'!$K$8</f>
        <v>10477</v>
      </c>
      <c r="BB124" s="277">
        <f>BB119*'8-Matrices'!$L$8</f>
        <v>0</v>
      </c>
      <c r="BC124" s="277">
        <f>BC119*'8-Matrices'!$M$8</f>
        <v>125160</v>
      </c>
      <c r="BD124" s="277">
        <f>BD119*'8-Matrices'!$N$8</f>
        <v>0</v>
      </c>
      <c r="BE124" s="277">
        <f>BE119*'8-Matrices'!$O$8</f>
        <v>0</v>
      </c>
      <c r="BF124" s="277">
        <f>BF119*'8-Matrices'!$P$8</f>
        <v>0</v>
      </c>
      <c r="BG124" s="277">
        <f>BG119*'8-Matrices'!$Q$8</f>
        <v>0</v>
      </c>
      <c r="BH124" s="277">
        <f>BH119*'8-Matrices'!$R$8</f>
        <v>0</v>
      </c>
      <c r="BI124" s="278">
        <f>BI119*'8-Matrices'!$S$8</f>
        <v>0</v>
      </c>
      <c r="BJ124" s="283"/>
      <c r="BK124" s="277"/>
      <c r="BL124" s="280">
        <f>BL119*'8-Matrices'!$J$8</f>
        <v>0</v>
      </c>
      <c r="BM124" s="281">
        <f>BM119*'8-Matrices'!$K$8</f>
        <v>83816</v>
      </c>
      <c r="BN124" s="281">
        <f>BN119*'8-Matrices'!$L$8</f>
        <v>0</v>
      </c>
      <c r="BO124" s="281">
        <f>BO119*'8-Matrices'!$M$8</f>
        <v>20860</v>
      </c>
      <c r="BP124" s="281">
        <f>BP119*'8-Matrices'!$N$8</f>
        <v>0</v>
      </c>
      <c r="BQ124" s="281">
        <f>BQ119*'8-Matrices'!$O$8</f>
        <v>0</v>
      </c>
      <c r="BR124" s="281">
        <f>BR119*'8-Matrices'!$P$8</f>
        <v>0</v>
      </c>
      <c r="BS124" s="281">
        <f>BS119*'8-Matrices'!$Q$8</f>
        <v>0</v>
      </c>
      <c r="BT124" s="281">
        <f>BT119*'8-Matrices'!$R$8</f>
        <v>0</v>
      </c>
      <c r="BU124" s="282">
        <f>BU119*'8-Matrices'!$S$8</f>
        <v>0</v>
      </c>
      <c r="BV124" s="283"/>
      <c r="BX124" s="280">
        <f>BX119*'8-Matrices'!$J$8</f>
        <v>0</v>
      </c>
      <c r="BY124" s="281">
        <f>BY119*'8-Matrices'!$K$8</f>
        <v>104770</v>
      </c>
      <c r="BZ124" s="281">
        <f>BZ119*'8-Matrices'!$L$8</f>
        <v>0</v>
      </c>
      <c r="CA124" s="281">
        <f>CA119*'8-Matrices'!$M$8</f>
        <v>41720</v>
      </c>
      <c r="CB124" s="281">
        <f>CB119*'8-Matrices'!$N$8</f>
        <v>0</v>
      </c>
      <c r="CC124" s="281">
        <f>CC119*'8-Matrices'!$O$8</f>
        <v>0</v>
      </c>
      <c r="CD124" s="281">
        <f>CD119*'8-Matrices'!$P$8</f>
        <v>0</v>
      </c>
      <c r="CE124" s="281">
        <f>CE119*'8-Matrices'!$Q$8</f>
        <v>0</v>
      </c>
      <c r="CF124" s="281">
        <f>CF119*'8-Matrices'!$R$8</f>
        <v>0</v>
      </c>
      <c r="CG124" s="282">
        <f>CG119*'8-Matrices'!$S$8</f>
        <v>0</v>
      </c>
      <c r="CH124" s="283"/>
      <c r="CJ124" s="280">
        <f>CJ119*'8-Matrices'!$J$8</f>
        <v>0</v>
      </c>
      <c r="CK124" s="281">
        <f>CK119*'8-Matrices'!$K$8</f>
        <v>115247</v>
      </c>
      <c r="CL124" s="281">
        <f>CL119*'8-Matrices'!$L$8</f>
        <v>0</v>
      </c>
      <c r="CM124" s="281">
        <f>CM119*'8-Matrices'!$M$8</f>
        <v>83440</v>
      </c>
      <c r="CN124" s="281">
        <f>CN119*'8-Matrices'!$N$8</f>
        <v>0</v>
      </c>
      <c r="CO124" s="281">
        <f>CO119*'8-Matrices'!$O$8</f>
        <v>0</v>
      </c>
      <c r="CP124" s="281">
        <f>CP119*'8-Matrices'!$P$8</f>
        <v>0</v>
      </c>
      <c r="CQ124" s="281">
        <f>CQ119*'8-Matrices'!$Q$8</f>
        <v>0</v>
      </c>
      <c r="CR124" s="281">
        <f>CR119*'8-Matrices'!$R$8</f>
        <v>0</v>
      </c>
      <c r="CS124" s="282">
        <f>CS119*'8-Matrices'!$S$8</f>
        <v>0</v>
      </c>
      <c r="CT124" s="283"/>
      <c r="CV124" s="280">
        <f>CV119*'8-Matrices'!$J$8</f>
        <v>0</v>
      </c>
      <c r="CW124" s="281">
        <f>CW119*'8-Matrices'!$K$8</f>
        <v>136201</v>
      </c>
      <c r="CX124" s="281">
        <f>CX119*'8-Matrices'!$L$8</f>
        <v>0</v>
      </c>
      <c r="CY124" s="281">
        <f>CY119*'8-Matrices'!$M$8</f>
        <v>229460</v>
      </c>
      <c r="CZ124" s="281">
        <f>CZ119*'8-Matrices'!$N$8</f>
        <v>0</v>
      </c>
      <c r="DA124" s="281">
        <f>DA119*'8-Matrices'!$O$8</f>
        <v>0</v>
      </c>
      <c r="DB124" s="281">
        <f>DB119*'8-Matrices'!$P$8</f>
        <v>0</v>
      </c>
      <c r="DC124" s="281">
        <f>DC119*'8-Matrices'!$Q$8</f>
        <v>0</v>
      </c>
      <c r="DD124" s="281">
        <f>DD119*'8-Matrices'!$R$8</f>
        <v>0</v>
      </c>
      <c r="DE124" s="282">
        <f>DE119*'8-Matrices'!$S$8</f>
        <v>0</v>
      </c>
      <c r="DF124" s="283"/>
      <c r="DH124" s="280">
        <f>DH119*'8-Matrices'!$J$8</f>
        <v>7143</v>
      </c>
      <c r="DI124" s="281">
        <f>DI119*'8-Matrices'!$K$8</f>
        <v>94293</v>
      </c>
      <c r="DJ124" s="281">
        <f>DJ119*'8-Matrices'!$L$8</f>
        <v>0</v>
      </c>
      <c r="DK124" s="281">
        <f>DK119*'8-Matrices'!$M$8</f>
        <v>166880</v>
      </c>
      <c r="DL124" s="281">
        <f>DL119*'8-Matrices'!$N$8</f>
        <v>0</v>
      </c>
      <c r="DM124" s="281">
        <f>DM119*'8-Matrices'!$O$8</f>
        <v>0</v>
      </c>
      <c r="DN124" s="281">
        <f>DN119*'8-Matrices'!$P$8</f>
        <v>0</v>
      </c>
      <c r="DO124" s="281">
        <f>DO119*'8-Matrices'!$Q$8</f>
        <v>0</v>
      </c>
      <c r="DP124" s="281">
        <f>DP119*'8-Matrices'!$R$8</f>
        <v>0</v>
      </c>
      <c r="DQ124" s="282">
        <f>DQ119*'8-Matrices'!$S$8</f>
        <v>0</v>
      </c>
      <c r="DR124" s="283"/>
      <c r="DT124" s="280">
        <f>DT119*'8-Matrices'!$J$8</f>
        <v>0</v>
      </c>
      <c r="DU124" s="281">
        <f>DU119*'8-Matrices'!$K$8</f>
        <v>167632</v>
      </c>
      <c r="DV124" s="281">
        <f>DV119*'8-Matrices'!$L$8</f>
        <v>0</v>
      </c>
      <c r="DW124" s="281">
        <f>DW119*'8-Matrices'!$M$8</f>
        <v>166880</v>
      </c>
      <c r="DX124" s="281">
        <f>DX119*'8-Matrices'!$N$8</f>
        <v>0</v>
      </c>
      <c r="DY124" s="281">
        <f>DY119*'8-Matrices'!$O$8</f>
        <v>0</v>
      </c>
      <c r="DZ124" s="281">
        <f>DZ119*'8-Matrices'!$P$8</f>
        <v>0</v>
      </c>
      <c r="EA124" s="281">
        <f>EA119*'8-Matrices'!$Q$8</f>
        <v>0</v>
      </c>
      <c r="EB124" s="281">
        <f>EB119*'8-Matrices'!$R$8</f>
        <v>0</v>
      </c>
      <c r="EC124" s="282">
        <f>EC119*'8-Matrices'!$S$8</f>
        <v>0</v>
      </c>
      <c r="ED124" s="283"/>
    </row>
    <row r="125" spans="1:134" ht="15.75" thickBot="1" x14ac:dyDescent="0.3">
      <c r="A125" s="1472"/>
      <c r="B125" s="293" t="s">
        <v>92</v>
      </c>
      <c r="C125" s="294" t="s">
        <v>140</v>
      </c>
      <c r="D125" s="277">
        <f>D120*'8-Matrices'!$J$9</f>
        <v>0</v>
      </c>
      <c r="E125" s="277">
        <f>E120*'8-Matrices'!$K$9</f>
        <v>475974</v>
      </c>
      <c r="F125" s="277">
        <f>F120*'8-Matrices'!$L$9</f>
        <v>0</v>
      </c>
      <c r="G125" s="277">
        <f>G120*'8-Matrices'!$M$9</f>
        <v>0</v>
      </c>
      <c r="H125" s="277">
        <f>H120*'8-Matrices'!$N$9</f>
        <v>0</v>
      </c>
      <c r="I125" s="277">
        <f>I120*'8-Matrices'!$O$9</f>
        <v>0</v>
      </c>
      <c r="J125" s="277">
        <f>J120*'8-Matrices'!$P$9</f>
        <v>0</v>
      </c>
      <c r="K125" s="277">
        <f>K120*'8-Matrices'!$Q$9</f>
        <v>0</v>
      </c>
      <c r="L125" s="277">
        <f>L120*'8-Matrices'!$R$9</f>
        <v>0</v>
      </c>
      <c r="M125" s="278">
        <f>M120*'8-Matrices'!$S$9</f>
        <v>0</v>
      </c>
      <c r="N125" s="283" t="s">
        <v>298</v>
      </c>
      <c r="O125" s="277"/>
      <c r="P125" s="279">
        <f>P120*'8-Matrices'!$J$9</f>
        <v>0</v>
      </c>
      <c r="Q125" s="277">
        <f>Q120*'8-Matrices'!$K$9</f>
        <v>337788</v>
      </c>
      <c r="R125" s="277">
        <f>R120*'8-Matrices'!$L$9</f>
        <v>0</v>
      </c>
      <c r="S125" s="277">
        <f>S120*'8-Matrices'!$M$9</f>
        <v>0</v>
      </c>
      <c r="T125" s="277">
        <f>T120*'8-Matrices'!$N$9</f>
        <v>0</v>
      </c>
      <c r="U125" s="277">
        <f>U120*'8-Matrices'!$O$9</f>
        <v>0</v>
      </c>
      <c r="V125" s="277">
        <f>V120*'8-Matrices'!$P$9</f>
        <v>0</v>
      </c>
      <c r="W125" s="277">
        <f>W120*'8-Matrices'!$Q$9</f>
        <v>0</v>
      </c>
      <c r="X125" s="277">
        <f>X120*'8-Matrices'!$R$9</f>
        <v>0</v>
      </c>
      <c r="Y125" s="278">
        <f>Y120*'8-Matrices'!$S$9</f>
        <v>0</v>
      </c>
      <c r="Z125" s="283" t="s">
        <v>298</v>
      </c>
      <c r="AA125" s="277"/>
      <c r="AB125" s="279">
        <f>AB120*'8-Matrices'!$J$9</f>
        <v>0</v>
      </c>
      <c r="AC125" s="277">
        <f>AC120*'8-Matrices'!$K$9</f>
        <v>199602</v>
      </c>
      <c r="AD125" s="277">
        <f>AD120*'8-Matrices'!$L$9</f>
        <v>0</v>
      </c>
      <c r="AE125" s="277">
        <f>AE120*'8-Matrices'!$M$9</f>
        <v>0</v>
      </c>
      <c r="AF125" s="277">
        <f>AF120*'8-Matrices'!$N$9</f>
        <v>0</v>
      </c>
      <c r="AG125" s="277">
        <f>AG120*'8-Matrices'!$O$9</f>
        <v>0</v>
      </c>
      <c r="AH125" s="277">
        <f>AH120*'8-Matrices'!$P$9</f>
        <v>0</v>
      </c>
      <c r="AI125" s="277">
        <f>AI120*'8-Matrices'!$Q$9</f>
        <v>0</v>
      </c>
      <c r="AJ125" s="277">
        <f>AJ120*'8-Matrices'!$R$9</f>
        <v>0</v>
      </c>
      <c r="AK125" s="278">
        <f>AK120*'8-Matrices'!$S$9</f>
        <v>0</v>
      </c>
      <c r="AL125" s="283" t="s">
        <v>298</v>
      </c>
      <c r="AM125" s="277"/>
      <c r="AN125" s="279">
        <f>AN120*'8-Matrices'!$J$9</f>
        <v>0</v>
      </c>
      <c r="AO125" s="277">
        <f>AO120*'8-Matrices'!$K$9</f>
        <v>261018</v>
      </c>
      <c r="AP125" s="277">
        <f>AP120*'8-Matrices'!$L$9</f>
        <v>0</v>
      </c>
      <c r="AQ125" s="277">
        <f>AQ120*'8-Matrices'!$M$9</f>
        <v>0</v>
      </c>
      <c r="AR125" s="277">
        <f>AR120*'8-Matrices'!$N$9</f>
        <v>0</v>
      </c>
      <c r="AS125" s="277">
        <f>AS120*'8-Matrices'!$O$9</f>
        <v>0</v>
      </c>
      <c r="AT125" s="277">
        <f>AT120*'8-Matrices'!$P$9</f>
        <v>0</v>
      </c>
      <c r="AU125" s="277">
        <f>AU120*'8-Matrices'!$Q$9</f>
        <v>0</v>
      </c>
      <c r="AV125" s="277">
        <f>AV120*'8-Matrices'!$R$9</f>
        <v>0</v>
      </c>
      <c r="AW125" s="278">
        <f>AW120*'8-Matrices'!$S$9</f>
        <v>0</v>
      </c>
      <c r="AX125" s="283" t="s">
        <v>298</v>
      </c>
      <c r="AY125" s="277"/>
      <c r="AZ125" s="279">
        <f>AZ120*'8-Matrices'!$J$9</f>
        <v>0</v>
      </c>
      <c r="BA125" s="277">
        <f>BA120*'8-Matrices'!$K$9</f>
        <v>230310</v>
      </c>
      <c r="BB125" s="277">
        <f>BB120*'8-Matrices'!$L$9</f>
        <v>0</v>
      </c>
      <c r="BC125" s="277">
        <f>BC120*'8-Matrices'!$M$9</f>
        <v>0</v>
      </c>
      <c r="BD125" s="277">
        <f>BD120*'8-Matrices'!$N$9</f>
        <v>0</v>
      </c>
      <c r="BE125" s="277">
        <f>BE120*'8-Matrices'!$O$9</f>
        <v>0</v>
      </c>
      <c r="BF125" s="277">
        <f>BF120*'8-Matrices'!$P$9</f>
        <v>0</v>
      </c>
      <c r="BG125" s="277">
        <f>BG120*'8-Matrices'!$Q$9</f>
        <v>0</v>
      </c>
      <c r="BH125" s="277">
        <f>BH120*'8-Matrices'!$R$9</f>
        <v>0</v>
      </c>
      <c r="BI125" s="278">
        <f>BI120*'8-Matrices'!$S$9</f>
        <v>0</v>
      </c>
      <c r="BJ125" s="283" t="s">
        <v>298</v>
      </c>
      <c r="BK125" s="277"/>
      <c r="BL125" s="280">
        <f>BL120*'8-Matrices'!$J$9</f>
        <v>0</v>
      </c>
      <c r="BM125" s="281">
        <f>BM120*'8-Matrices'!$K$9</f>
        <v>107478</v>
      </c>
      <c r="BN125" s="281">
        <f>BN120*'8-Matrices'!$L$9</f>
        <v>0</v>
      </c>
      <c r="BO125" s="281">
        <f>BO120*'8-Matrices'!$M$9</f>
        <v>0</v>
      </c>
      <c r="BP125" s="281">
        <f>BP120*'8-Matrices'!$N$9</f>
        <v>0</v>
      </c>
      <c r="BQ125" s="281">
        <f>BQ120*'8-Matrices'!$O$9</f>
        <v>0</v>
      </c>
      <c r="BR125" s="281">
        <f>BR120*'8-Matrices'!$P$9</f>
        <v>0</v>
      </c>
      <c r="BS125" s="281">
        <f>BS120*'8-Matrices'!$Q$9</f>
        <v>0</v>
      </c>
      <c r="BT125" s="281">
        <f>BT120*'8-Matrices'!$R$9</f>
        <v>0</v>
      </c>
      <c r="BU125" s="282">
        <f>BU120*'8-Matrices'!$S$9</f>
        <v>0</v>
      </c>
      <c r="BV125" s="283" t="s">
        <v>298</v>
      </c>
      <c r="BX125" s="280">
        <f>BX120*'8-Matrices'!$J$9</f>
        <v>0</v>
      </c>
      <c r="BY125" s="281">
        <f>BY120*'8-Matrices'!$K$9</f>
        <v>230310</v>
      </c>
      <c r="BZ125" s="281">
        <f>BZ120*'8-Matrices'!$L$9</f>
        <v>0</v>
      </c>
      <c r="CA125" s="281">
        <f>CA120*'8-Matrices'!$M$9</f>
        <v>0</v>
      </c>
      <c r="CB125" s="281">
        <f>CB120*'8-Matrices'!$N$9</f>
        <v>0</v>
      </c>
      <c r="CC125" s="281">
        <f>CC120*'8-Matrices'!$O$9</f>
        <v>0</v>
      </c>
      <c r="CD125" s="281">
        <f>CD120*'8-Matrices'!$P$9</f>
        <v>0</v>
      </c>
      <c r="CE125" s="281">
        <f>CE120*'8-Matrices'!$Q$9</f>
        <v>0</v>
      </c>
      <c r="CF125" s="281">
        <f>CF120*'8-Matrices'!$R$9</f>
        <v>0</v>
      </c>
      <c r="CG125" s="282">
        <f>CG120*'8-Matrices'!$S$9</f>
        <v>0</v>
      </c>
      <c r="CH125" s="283" t="s">
        <v>298</v>
      </c>
      <c r="CJ125" s="280">
        <f>CJ120*'8-Matrices'!$J$9</f>
        <v>115159</v>
      </c>
      <c r="CK125" s="281">
        <f>CK120*'8-Matrices'!$K$9</f>
        <v>107478</v>
      </c>
      <c r="CL125" s="281">
        <f>CL120*'8-Matrices'!$L$9</f>
        <v>0</v>
      </c>
      <c r="CM125" s="281">
        <f>CM120*'8-Matrices'!$M$9</f>
        <v>0</v>
      </c>
      <c r="CN125" s="281">
        <f>CN120*'8-Matrices'!$N$9</f>
        <v>0</v>
      </c>
      <c r="CO125" s="281">
        <f>CO120*'8-Matrices'!$O$9</f>
        <v>0</v>
      </c>
      <c r="CP125" s="281">
        <f>CP120*'8-Matrices'!$P$9</f>
        <v>0</v>
      </c>
      <c r="CQ125" s="281">
        <f>CQ120*'8-Matrices'!$Q$9</f>
        <v>0</v>
      </c>
      <c r="CR125" s="281">
        <f>CR120*'8-Matrices'!$R$9</f>
        <v>0</v>
      </c>
      <c r="CS125" s="282">
        <f>CS120*'8-Matrices'!$S$9</f>
        <v>0</v>
      </c>
      <c r="CT125" s="283" t="s">
        <v>298</v>
      </c>
      <c r="CV125" s="280">
        <f>CV120*'8-Matrices'!$J$9</f>
        <v>73283</v>
      </c>
      <c r="CW125" s="281">
        <f>CW120*'8-Matrices'!$K$9</f>
        <v>61416</v>
      </c>
      <c r="CX125" s="281">
        <f>CX120*'8-Matrices'!$L$9</f>
        <v>0</v>
      </c>
      <c r="CY125" s="281">
        <f>CY120*'8-Matrices'!$M$9</f>
        <v>0</v>
      </c>
      <c r="CZ125" s="281">
        <f>CZ120*'8-Matrices'!$N$9</f>
        <v>0</v>
      </c>
      <c r="DA125" s="281">
        <f>DA120*'8-Matrices'!$O$9</f>
        <v>0</v>
      </c>
      <c r="DB125" s="281">
        <f>DB120*'8-Matrices'!$P$9</f>
        <v>0</v>
      </c>
      <c r="DC125" s="281">
        <f>DC120*'8-Matrices'!$Q$9</f>
        <v>0</v>
      </c>
      <c r="DD125" s="281">
        <f>DD120*'8-Matrices'!$R$9</f>
        <v>0</v>
      </c>
      <c r="DE125" s="282">
        <f>DE120*'8-Matrices'!$S$9</f>
        <v>0</v>
      </c>
      <c r="DF125" s="283" t="s">
        <v>298</v>
      </c>
      <c r="DH125" s="280">
        <f>DH120*'8-Matrices'!$J$9</f>
        <v>104690</v>
      </c>
      <c r="DI125" s="281">
        <f>DI120*'8-Matrices'!$K$9</f>
        <v>199602</v>
      </c>
      <c r="DJ125" s="281">
        <f>DJ120*'8-Matrices'!$L$9</f>
        <v>0</v>
      </c>
      <c r="DK125" s="281">
        <f>DK120*'8-Matrices'!$M$9</f>
        <v>0</v>
      </c>
      <c r="DL125" s="281">
        <f>DL120*'8-Matrices'!$N$9</f>
        <v>0</v>
      </c>
      <c r="DM125" s="281">
        <f>DM120*'8-Matrices'!$O$9</f>
        <v>0</v>
      </c>
      <c r="DN125" s="281">
        <f>DN120*'8-Matrices'!$P$9</f>
        <v>0</v>
      </c>
      <c r="DO125" s="281">
        <f>DO120*'8-Matrices'!$Q$9</f>
        <v>0</v>
      </c>
      <c r="DP125" s="281">
        <f>DP120*'8-Matrices'!$R$9</f>
        <v>0</v>
      </c>
      <c r="DQ125" s="282">
        <f>DQ120*'8-Matrices'!$S$9</f>
        <v>0</v>
      </c>
      <c r="DR125" s="283" t="s">
        <v>298</v>
      </c>
      <c r="DT125" s="280">
        <f>DT120*'8-Matrices'!$J$9</f>
        <v>104690</v>
      </c>
      <c r="DU125" s="281">
        <f>DU120*'8-Matrices'!$K$9</f>
        <v>307080</v>
      </c>
      <c r="DV125" s="281">
        <f>DV120*'8-Matrices'!$L$9</f>
        <v>0</v>
      </c>
      <c r="DW125" s="281">
        <f>DW120*'8-Matrices'!$M$9</f>
        <v>0</v>
      </c>
      <c r="DX125" s="281">
        <f>DX120*'8-Matrices'!$N$9</f>
        <v>0</v>
      </c>
      <c r="DY125" s="281">
        <f>DY120*'8-Matrices'!$O$9</f>
        <v>0</v>
      </c>
      <c r="DZ125" s="281">
        <f>DZ120*'8-Matrices'!$P$9</f>
        <v>0</v>
      </c>
      <c r="EA125" s="281">
        <f>EA120*'8-Matrices'!$Q$9</f>
        <v>0</v>
      </c>
      <c r="EB125" s="281">
        <f>EB120*'8-Matrices'!$R$9</f>
        <v>0</v>
      </c>
      <c r="EC125" s="282">
        <f>EC120*'8-Matrices'!$S$9</f>
        <v>0</v>
      </c>
      <c r="ED125" s="283" t="s">
        <v>298</v>
      </c>
    </row>
    <row r="126" spans="1:134" ht="30.75" thickBot="1" x14ac:dyDescent="0.3">
      <c r="A126" s="315" t="s">
        <v>212</v>
      </c>
      <c r="B126" s="293" t="s">
        <v>92</v>
      </c>
      <c r="C126" s="316"/>
      <c r="D126" s="300">
        <f t="shared" ref="D126:M126" si="253">SUM(D123:D125)</f>
        <v>0</v>
      </c>
      <c r="E126" s="297">
        <f t="shared" si="253"/>
        <v>532402</v>
      </c>
      <c r="F126" s="297">
        <f t="shared" si="253"/>
        <v>0</v>
      </c>
      <c r="G126" s="297">
        <f t="shared" si="253"/>
        <v>926590</v>
      </c>
      <c r="H126" s="297">
        <f t="shared" si="253"/>
        <v>0</v>
      </c>
      <c r="I126" s="297">
        <f t="shared" si="253"/>
        <v>0</v>
      </c>
      <c r="J126" s="297">
        <f t="shared" si="253"/>
        <v>0</v>
      </c>
      <c r="K126" s="297">
        <f t="shared" si="253"/>
        <v>0</v>
      </c>
      <c r="L126" s="297">
        <f t="shared" si="253"/>
        <v>0</v>
      </c>
      <c r="M126" s="298">
        <f t="shared" si="253"/>
        <v>0</v>
      </c>
      <c r="N126" s="304">
        <f>SUM(D126:M126)</f>
        <v>1458992</v>
      </c>
      <c r="O126" s="299"/>
      <c r="P126" s="300">
        <f t="shared" ref="P126:Y126" si="254">SUM(P123:P125)</f>
        <v>0</v>
      </c>
      <c r="Q126" s="297">
        <f t="shared" si="254"/>
        <v>380522</v>
      </c>
      <c r="R126" s="297">
        <f t="shared" si="254"/>
        <v>0</v>
      </c>
      <c r="S126" s="297">
        <f t="shared" si="254"/>
        <v>860720</v>
      </c>
      <c r="T126" s="297">
        <f t="shared" si="254"/>
        <v>0</v>
      </c>
      <c r="U126" s="297">
        <f t="shared" si="254"/>
        <v>0</v>
      </c>
      <c r="V126" s="297">
        <f t="shared" si="254"/>
        <v>0</v>
      </c>
      <c r="W126" s="297">
        <f t="shared" si="254"/>
        <v>0</v>
      </c>
      <c r="X126" s="297">
        <f t="shared" si="254"/>
        <v>0</v>
      </c>
      <c r="Y126" s="298">
        <f t="shared" si="254"/>
        <v>0</v>
      </c>
      <c r="Z126" s="304">
        <f>SUM(P126:Y126)</f>
        <v>1241242</v>
      </c>
      <c r="AA126" s="299"/>
      <c r="AB126" s="300">
        <f t="shared" ref="AB126:AK126" si="255">SUM(AB123:AB125)</f>
        <v>0</v>
      </c>
      <c r="AC126" s="297">
        <f t="shared" si="255"/>
        <v>333412</v>
      </c>
      <c r="AD126" s="297">
        <f t="shared" si="255"/>
        <v>0</v>
      </c>
      <c r="AE126" s="297">
        <f t="shared" si="255"/>
        <v>907375</v>
      </c>
      <c r="AF126" s="297">
        <f t="shared" si="255"/>
        <v>0</v>
      </c>
      <c r="AG126" s="297">
        <f t="shared" si="255"/>
        <v>0</v>
      </c>
      <c r="AH126" s="297">
        <f t="shared" si="255"/>
        <v>0</v>
      </c>
      <c r="AI126" s="297">
        <f t="shared" si="255"/>
        <v>0</v>
      </c>
      <c r="AJ126" s="297">
        <f t="shared" si="255"/>
        <v>0</v>
      </c>
      <c r="AK126" s="298">
        <f t="shared" si="255"/>
        <v>0</v>
      </c>
      <c r="AL126" s="304">
        <f>SUM(AB126:AK126)</f>
        <v>1240787</v>
      </c>
      <c r="AM126" s="299"/>
      <c r="AN126" s="300">
        <f t="shared" ref="AN126:AW126" si="256">SUM(AN123:AN125)</f>
        <v>0</v>
      </c>
      <c r="AO126" s="297">
        <f t="shared" si="256"/>
        <v>377091</v>
      </c>
      <c r="AP126" s="297">
        <f t="shared" si="256"/>
        <v>0</v>
      </c>
      <c r="AQ126" s="297">
        <f t="shared" si="256"/>
        <v>963550</v>
      </c>
      <c r="AR126" s="297">
        <f t="shared" si="256"/>
        <v>0</v>
      </c>
      <c r="AS126" s="297">
        <f t="shared" si="256"/>
        <v>0</v>
      </c>
      <c r="AT126" s="297">
        <f t="shared" si="256"/>
        <v>0</v>
      </c>
      <c r="AU126" s="297">
        <f t="shared" si="256"/>
        <v>0</v>
      </c>
      <c r="AV126" s="297">
        <f t="shared" si="256"/>
        <v>0</v>
      </c>
      <c r="AW126" s="298">
        <f t="shared" si="256"/>
        <v>0</v>
      </c>
      <c r="AX126" s="304">
        <f>SUM(AN126:AW126)</f>
        <v>1340641</v>
      </c>
      <c r="AY126" s="299"/>
      <c r="AZ126" s="300">
        <f t="shared" ref="AZ126:BI126" si="257">SUM(AZ123:AZ125)</f>
        <v>0</v>
      </c>
      <c r="BA126" s="297">
        <f t="shared" si="257"/>
        <v>248047</v>
      </c>
      <c r="BB126" s="297">
        <f t="shared" si="257"/>
        <v>0</v>
      </c>
      <c r="BC126" s="297">
        <f t="shared" si="257"/>
        <v>645540</v>
      </c>
      <c r="BD126" s="297">
        <f t="shared" si="257"/>
        <v>0</v>
      </c>
      <c r="BE126" s="297">
        <f t="shared" si="257"/>
        <v>0</v>
      </c>
      <c r="BF126" s="297">
        <f t="shared" si="257"/>
        <v>0</v>
      </c>
      <c r="BG126" s="297">
        <f t="shared" si="257"/>
        <v>0</v>
      </c>
      <c r="BH126" s="297">
        <f t="shared" si="257"/>
        <v>0</v>
      </c>
      <c r="BI126" s="298">
        <f t="shared" si="257"/>
        <v>0</v>
      </c>
      <c r="BJ126" s="304">
        <f>SUM(AZ126:BI126)</f>
        <v>893587</v>
      </c>
      <c r="BK126" s="299"/>
      <c r="BL126" s="301">
        <f t="shared" ref="BL126:BU126" si="258">SUM(BL123:BL125)</f>
        <v>0</v>
      </c>
      <c r="BM126" s="302">
        <f t="shared" si="258"/>
        <v>234854</v>
      </c>
      <c r="BN126" s="302">
        <f t="shared" si="258"/>
        <v>0</v>
      </c>
      <c r="BO126" s="302">
        <f t="shared" si="258"/>
        <v>656880</v>
      </c>
      <c r="BP126" s="302">
        <f t="shared" si="258"/>
        <v>0</v>
      </c>
      <c r="BQ126" s="302">
        <f t="shared" si="258"/>
        <v>0</v>
      </c>
      <c r="BR126" s="302">
        <f t="shared" si="258"/>
        <v>0</v>
      </c>
      <c r="BS126" s="302">
        <f t="shared" si="258"/>
        <v>0</v>
      </c>
      <c r="BT126" s="302">
        <f t="shared" si="258"/>
        <v>0</v>
      </c>
      <c r="BU126" s="303">
        <f t="shared" si="258"/>
        <v>0</v>
      </c>
      <c r="BV126" s="304">
        <f>SUM(BL126:BU126)</f>
        <v>891734</v>
      </c>
      <c r="BX126" s="301">
        <f t="shared" ref="BX126:CG126" si="259">SUM(BX123:BX125)</f>
        <v>0</v>
      </c>
      <c r="BY126" s="302">
        <f t="shared" si="259"/>
        <v>400420</v>
      </c>
      <c r="BZ126" s="302">
        <f t="shared" si="259"/>
        <v>0</v>
      </c>
      <c r="CA126" s="302">
        <f t="shared" si="259"/>
        <v>475370</v>
      </c>
      <c r="CB126" s="302">
        <f t="shared" si="259"/>
        <v>0</v>
      </c>
      <c r="CC126" s="302">
        <f t="shared" si="259"/>
        <v>0</v>
      </c>
      <c r="CD126" s="302">
        <f t="shared" si="259"/>
        <v>0</v>
      </c>
      <c r="CE126" s="302">
        <f t="shared" si="259"/>
        <v>0</v>
      </c>
      <c r="CF126" s="302">
        <f t="shared" si="259"/>
        <v>0</v>
      </c>
      <c r="CG126" s="303">
        <f t="shared" si="259"/>
        <v>0</v>
      </c>
      <c r="CH126" s="304">
        <f>SUM(BX126:CG126)</f>
        <v>875790</v>
      </c>
      <c r="CJ126" s="301">
        <f t="shared" ref="CJ126:CS126" si="260">SUM(CJ123:CJ125)</f>
        <v>115159</v>
      </c>
      <c r="CK126" s="302">
        <f t="shared" si="260"/>
        <v>302585</v>
      </c>
      <c r="CL126" s="302">
        <f t="shared" si="260"/>
        <v>0</v>
      </c>
      <c r="CM126" s="302">
        <f t="shared" si="260"/>
        <v>531545</v>
      </c>
      <c r="CN126" s="302">
        <f t="shared" si="260"/>
        <v>0</v>
      </c>
      <c r="CO126" s="302">
        <f t="shared" si="260"/>
        <v>0</v>
      </c>
      <c r="CP126" s="302">
        <f t="shared" si="260"/>
        <v>0</v>
      </c>
      <c r="CQ126" s="302">
        <f t="shared" si="260"/>
        <v>0</v>
      </c>
      <c r="CR126" s="302">
        <f t="shared" si="260"/>
        <v>0</v>
      </c>
      <c r="CS126" s="303">
        <f t="shared" si="260"/>
        <v>0</v>
      </c>
      <c r="CT126" s="304">
        <f>SUM(CJ126:CS126)</f>
        <v>949289</v>
      </c>
      <c r="CV126" s="301">
        <f t="shared" ref="CV126:DE126" si="261">SUM(CV123:CV125)</f>
        <v>73283</v>
      </c>
      <c r="CW126" s="302">
        <f t="shared" si="261"/>
        <v>241177</v>
      </c>
      <c r="CX126" s="302">
        <f t="shared" si="261"/>
        <v>0</v>
      </c>
      <c r="CY126" s="302">
        <f t="shared" si="261"/>
        <v>836570</v>
      </c>
      <c r="CZ126" s="302">
        <f t="shared" si="261"/>
        <v>0</v>
      </c>
      <c r="DA126" s="302">
        <f t="shared" si="261"/>
        <v>0</v>
      </c>
      <c r="DB126" s="302">
        <f t="shared" si="261"/>
        <v>0</v>
      </c>
      <c r="DC126" s="302">
        <f t="shared" si="261"/>
        <v>0</v>
      </c>
      <c r="DD126" s="302">
        <f t="shared" si="261"/>
        <v>0</v>
      </c>
      <c r="DE126" s="303">
        <f t="shared" si="261"/>
        <v>0</v>
      </c>
      <c r="DF126" s="304">
        <f>SUM(CV126:DE126)</f>
        <v>1151030</v>
      </c>
      <c r="DH126" s="301">
        <f t="shared" ref="DH126:DQ126" si="262">SUM(DH123:DH125)</f>
        <v>116783</v>
      </c>
      <c r="DI126" s="302">
        <f t="shared" si="262"/>
        <v>351975</v>
      </c>
      <c r="DJ126" s="302">
        <f t="shared" si="262"/>
        <v>0</v>
      </c>
      <c r="DK126" s="302">
        <f t="shared" si="262"/>
        <v>773990</v>
      </c>
      <c r="DL126" s="302">
        <f t="shared" si="262"/>
        <v>0</v>
      </c>
      <c r="DM126" s="302">
        <f t="shared" si="262"/>
        <v>0</v>
      </c>
      <c r="DN126" s="302">
        <f t="shared" si="262"/>
        <v>0</v>
      </c>
      <c r="DO126" s="302">
        <f t="shared" si="262"/>
        <v>0</v>
      </c>
      <c r="DP126" s="302">
        <f t="shared" si="262"/>
        <v>0</v>
      </c>
      <c r="DQ126" s="303">
        <f t="shared" si="262"/>
        <v>0</v>
      </c>
      <c r="DR126" s="304">
        <f>SUM(DH126:DQ126)</f>
        <v>1242748</v>
      </c>
      <c r="DT126" s="301">
        <f t="shared" ref="DT126:EC126" si="263">SUM(DT123:DT125)</f>
        <v>104690</v>
      </c>
      <c r="DU126" s="302">
        <f t="shared" si="263"/>
        <v>576352</v>
      </c>
      <c r="DV126" s="302">
        <f t="shared" si="263"/>
        <v>0</v>
      </c>
      <c r="DW126" s="302">
        <f t="shared" si="263"/>
        <v>831810</v>
      </c>
      <c r="DX126" s="302">
        <f t="shared" si="263"/>
        <v>0</v>
      </c>
      <c r="DY126" s="302">
        <f t="shared" si="263"/>
        <v>0</v>
      </c>
      <c r="DZ126" s="302">
        <f t="shared" si="263"/>
        <v>0</v>
      </c>
      <c r="EA126" s="302">
        <f t="shared" si="263"/>
        <v>0</v>
      </c>
      <c r="EB126" s="302">
        <f t="shared" si="263"/>
        <v>0</v>
      </c>
      <c r="EC126" s="303">
        <f t="shared" si="263"/>
        <v>0</v>
      </c>
      <c r="ED126" s="304">
        <f>SUM(DT126:EC126)</f>
        <v>1512852</v>
      </c>
    </row>
    <row r="127" spans="1:134" ht="58.7" customHeight="1" thickBot="1" x14ac:dyDescent="0.3">
      <c r="A127" s="305"/>
      <c r="B127" s="306"/>
      <c r="C127" s="307"/>
      <c r="D127" s="308"/>
      <c r="E127" s="309"/>
      <c r="F127" s="309"/>
      <c r="G127" s="309"/>
      <c r="H127" s="309"/>
      <c r="I127" s="309"/>
      <c r="J127" s="309"/>
      <c r="K127" s="309"/>
      <c r="L127" s="309"/>
      <c r="M127" s="310"/>
      <c r="N127" s="314"/>
      <c r="O127" s="309"/>
      <c r="P127" s="308"/>
      <c r="Q127" s="309"/>
      <c r="R127" s="309"/>
      <c r="S127" s="309"/>
      <c r="T127" s="309"/>
      <c r="U127" s="309"/>
      <c r="V127" s="309"/>
      <c r="W127" s="309"/>
      <c r="X127" s="309"/>
      <c r="Y127" s="310"/>
      <c r="Z127" s="314"/>
      <c r="AA127" s="309"/>
      <c r="AB127" s="308"/>
      <c r="AC127" s="309"/>
      <c r="AD127" s="309"/>
      <c r="AE127" s="309"/>
      <c r="AF127" s="309"/>
      <c r="AG127" s="309"/>
      <c r="AH127" s="309"/>
      <c r="AI127" s="309"/>
      <c r="AJ127" s="309"/>
      <c r="AK127" s="310"/>
      <c r="AL127" s="314"/>
      <c r="AM127" s="309"/>
      <c r="AN127" s="308"/>
      <c r="AO127" s="309"/>
      <c r="AP127" s="309"/>
      <c r="AQ127" s="309"/>
      <c r="AR127" s="309"/>
      <c r="AS127" s="309"/>
      <c r="AT127" s="309"/>
      <c r="AU127" s="309"/>
      <c r="AV127" s="309"/>
      <c r="AW127" s="310"/>
      <c r="AX127" s="314"/>
      <c r="AY127" s="309"/>
      <c r="AZ127" s="308"/>
      <c r="BA127" s="309"/>
      <c r="BB127" s="309"/>
      <c r="BC127" s="309"/>
      <c r="BD127" s="309"/>
      <c r="BE127" s="309"/>
      <c r="BF127" s="309"/>
      <c r="BG127" s="309"/>
      <c r="BH127" s="309"/>
      <c r="BI127" s="310"/>
      <c r="BJ127" s="314"/>
      <c r="BK127" s="309"/>
      <c r="BL127" s="311"/>
      <c r="BM127" s="312"/>
      <c r="BN127" s="312"/>
      <c r="BO127" s="312"/>
      <c r="BP127" s="312"/>
      <c r="BQ127" s="312"/>
      <c r="BR127" s="312"/>
      <c r="BS127" s="312"/>
      <c r="BT127" s="312"/>
      <c r="BU127" s="313"/>
      <c r="BV127" s="314"/>
      <c r="BX127" s="311"/>
      <c r="BY127" s="312"/>
      <c r="BZ127" s="312"/>
      <c r="CA127" s="312"/>
      <c r="CB127" s="312"/>
      <c r="CC127" s="312"/>
      <c r="CD127" s="312"/>
      <c r="CE127" s="312"/>
      <c r="CF127" s="312"/>
      <c r="CG127" s="313"/>
      <c r="CH127" s="314"/>
      <c r="CJ127" s="311"/>
      <c r="CK127" s="312"/>
      <c r="CL127" s="312"/>
      <c r="CM127" s="312"/>
      <c r="CN127" s="312"/>
      <c r="CO127" s="312"/>
      <c r="CP127" s="312"/>
      <c r="CQ127" s="312"/>
      <c r="CR127" s="312"/>
      <c r="CS127" s="313"/>
      <c r="CT127" s="314"/>
      <c r="CV127" s="311"/>
      <c r="CW127" s="312"/>
      <c r="CX127" s="312"/>
      <c r="CY127" s="312"/>
      <c r="CZ127" s="312"/>
      <c r="DA127" s="312"/>
      <c r="DB127" s="312"/>
      <c r="DC127" s="312"/>
      <c r="DD127" s="312"/>
      <c r="DE127" s="313"/>
      <c r="DF127" s="314"/>
      <c r="DH127" s="311"/>
      <c r="DI127" s="312"/>
      <c r="DJ127" s="312"/>
      <c r="DK127" s="312"/>
      <c r="DL127" s="312"/>
      <c r="DM127" s="312"/>
      <c r="DN127" s="312"/>
      <c r="DO127" s="312"/>
      <c r="DP127" s="312"/>
      <c r="DQ127" s="313"/>
      <c r="DR127" s="314"/>
      <c r="DT127" s="311"/>
      <c r="DU127" s="312"/>
      <c r="DV127" s="312"/>
      <c r="DW127" s="312"/>
      <c r="DX127" s="312"/>
      <c r="DY127" s="312"/>
      <c r="DZ127" s="312"/>
      <c r="EA127" s="312"/>
      <c r="EB127" s="312"/>
      <c r="EC127" s="313"/>
      <c r="ED127" s="314"/>
    </row>
    <row r="128" spans="1:134" ht="15" customHeight="1" x14ac:dyDescent="0.25">
      <c r="A128" s="1470" t="s">
        <v>210</v>
      </c>
      <c r="B128" s="285" t="s">
        <v>93</v>
      </c>
      <c r="C128" s="268" t="s">
        <v>138</v>
      </c>
      <c r="D128" s="271">
        <f>'7b-TtlAwrds_RawData'!D43</f>
        <v>0</v>
      </c>
      <c r="E128" s="269">
        <f>'7b-TtlAwrds_RawData'!E43</f>
        <v>16</v>
      </c>
      <c r="F128" s="269">
        <f>'7b-TtlAwrds_RawData'!F43</f>
        <v>0</v>
      </c>
      <c r="G128" s="269">
        <f>'7b-TtlAwrds_RawData'!G43</f>
        <v>128</v>
      </c>
      <c r="H128" s="269">
        <f>'7b-TtlAwrds_RawData'!H43</f>
        <v>0</v>
      </c>
      <c r="I128" s="269">
        <f>'7b-TtlAwrds_RawData'!I43</f>
        <v>0</v>
      </c>
      <c r="J128" s="269">
        <f>'7b-TtlAwrds_RawData'!J43</f>
        <v>0</v>
      </c>
      <c r="K128" s="269">
        <f>'7b-TtlAwrds_RawData'!K43</f>
        <v>0</v>
      </c>
      <c r="L128" s="269">
        <f>'7b-TtlAwrds_RawData'!L43</f>
        <v>0</v>
      </c>
      <c r="M128" s="270">
        <f>'7b-TtlAwrds_RawData'!M43</f>
        <v>0</v>
      </c>
      <c r="N128" s="275"/>
      <c r="O128" s="269"/>
      <c r="P128" s="271">
        <f>'7b-TtlAwrds_RawData'!P43</f>
        <v>0</v>
      </c>
      <c r="Q128" s="269">
        <f>'7b-TtlAwrds_RawData'!Q43</f>
        <v>24</v>
      </c>
      <c r="R128" s="269">
        <f>'7b-TtlAwrds_RawData'!R43</f>
        <v>0</v>
      </c>
      <c r="S128" s="269">
        <f>'7b-TtlAwrds_RawData'!S43</f>
        <v>105</v>
      </c>
      <c r="T128" s="269">
        <f>'7b-TtlAwrds_RawData'!T43</f>
        <v>0</v>
      </c>
      <c r="U128" s="269">
        <f>'7b-TtlAwrds_RawData'!U43</f>
        <v>0</v>
      </c>
      <c r="V128" s="269">
        <f>'7b-TtlAwrds_RawData'!V43</f>
        <v>0</v>
      </c>
      <c r="W128" s="269">
        <f>'7b-TtlAwrds_RawData'!W43</f>
        <v>0</v>
      </c>
      <c r="X128" s="269">
        <f>'7b-TtlAwrds_RawData'!X43</f>
        <v>0</v>
      </c>
      <c r="Y128" s="270">
        <f>'7b-TtlAwrds_RawData'!Y43</f>
        <v>0</v>
      </c>
      <c r="Z128" s="275"/>
      <c r="AA128" s="269"/>
      <c r="AB128" s="271">
        <f>'7b-TtlAwrds_RawData'!AB43</f>
        <v>0</v>
      </c>
      <c r="AC128" s="269">
        <f>'7b-TtlAwrds_RawData'!AC43</f>
        <v>18</v>
      </c>
      <c r="AD128" s="269">
        <f>'7b-TtlAwrds_RawData'!AD43</f>
        <v>0</v>
      </c>
      <c r="AE128" s="269">
        <f>'7b-TtlAwrds_RawData'!AE43</f>
        <v>121</v>
      </c>
      <c r="AF128" s="269">
        <f>'7b-TtlAwrds_RawData'!AF43</f>
        <v>0</v>
      </c>
      <c r="AG128" s="269">
        <f>'7b-TtlAwrds_RawData'!AG43</f>
        <v>0</v>
      </c>
      <c r="AH128" s="269">
        <f>'7b-TtlAwrds_RawData'!AH43</f>
        <v>0</v>
      </c>
      <c r="AI128" s="269">
        <f>'7b-TtlAwrds_RawData'!AI43</f>
        <v>0</v>
      </c>
      <c r="AJ128" s="269">
        <f>'7b-TtlAwrds_RawData'!AJ43</f>
        <v>0</v>
      </c>
      <c r="AK128" s="270">
        <f>'7b-TtlAwrds_RawData'!AK43</f>
        <v>0</v>
      </c>
      <c r="AL128" s="275"/>
      <c r="AM128" s="269"/>
      <c r="AN128" s="271">
        <f>'7b-TtlAwrds_RawData'!AN43</f>
        <v>0</v>
      </c>
      <c r="AO128" s="269">
        <f>'7b-TtlAwrds_RawData'!AO43</f>
        <v>15</v>
      </c>
      <c r="AP128" s="269">
        <f>'7b-TtlAwrds_RawData'!AP43</f>
        <v>0</v>
      </c>
      <c r="AQ128" s="269">
        <f>'7b-TtlAwrds_RawData'!AQ43</f>
        <v>155</v>
      </c>
      <c r="AR128" s="269">
        <f>'7b-TtlAwrds_RawData'!AR43</f>
        <v>0</v>
      </c>
      <c r="AS128" s="269">
        <f>'7b-TtlAwrds_RawData'!AS43</f>
        <v>0</v>
      </c>
      <c r="AT128" s="269">
        <f>'7b-TtlAwrds_RawData'!AT43</f>
        <v>0</v>
      </c>
      <c r="AU128" s="269">
        <f>'7b-TtlAwrds_RawData'!AU43</f>
        <v>0</v>
      </c>
      <c r="AV128" s="269">
        <f>'7b-TtlAwrds_RawData'!AV43</f>
        <v>0</v>
      </c>
      <c r="AW128" s="270">
        <f>'7b-TtlAwrds_RawData'!AW43</f>
        <v>0</v>
      </c>
      <c r="AX128" s="275"/>
      <c r="AY128" s="269"/>
      <c r="AZ128" s="271">
        <f>'7b-TtlAwrds_RawData'!AZ43</f>
        <v>0</v>
      </c>
      <c r="BA128" s="269">
        <f>'7b-TtlAwrds_RawData'!BA43</f>
        <v>26</v>
      </c>
      <c r="BB128" s="269">
        <f>'7b-TtlAwrds_RawData'!BB43</f>
        <v>0</v>
      </c>
      <c r="BC128" s="269">
        <f>'7b-TtlAwrds_RawData'!BC43</f>
        <v>181</v>
      </c>
      <c r="BD128" s="269">
        <f>'7b-TtlAwrds_RawData'!BD43</f>
        <v>0</v>
      </c>
      <c r="BE128" s="269">
        <f>'7b-TtlAwrds_RawData'!BE43</f>
        <v>0</v>
      </c>
      <c r="BF128" s="269">
        <f>'7b-TtlAwrds_RawData'!BF43</f>
        <v>0</v>
      </c>
      <c r="BG128" s="269">
        <f>'7b-TtlAwrds_RawData'!BG43</f>
        <v>0</v>
      </c>
      <c r="BH128" s="269">
        <f>'7b-TtlAwrds_RawData'!BH43</f>
        <v>0</v>
      </c>
      <c r="BI128" s="270">
        <f>'7b-TtlAwrds_RawData'!BI43</f>
        <v>0</v>
      </c>
      <c r="BJ128" s="275"/>
      <c r="BK128" s="269"/>
      <c r="BL128" s="272">
        <f>'7b-TtlAwrds_RawData'!BL43</f>
        <v>0</v>
      </c>
      <c r="BM128" s="273">
        <f>'7b-TtlAwrds_RawData'!BM43</f>
        <v>21</v>
      </c>
      <c r="BN128" s="273">
        <f>'7b-TtlAwrds_RawData'!BN43</f>
        <v>0</v>
      </c>
      <c r="BO128" s="273">
        <f>'7b-TtlAwrds_RawData'!BO43</f>
        <v>115</v>
      </c>
      <c r="BP128" s="273">
        <f>'7b-TtlAwrds_RawData'!BP43</f>
        <v>0</v>
      </c>
      <c r="BQ128" s="273">
        <f>'7b-TtlAwrds_RawData'!BQ43</f>
        <v>0</v>
      </c>
      <c r="BR128" s="273">
        <f>'7b-TtlAwrds_RawData'!BR43</f>
        <v>0</v>
      </c>
      <c r="BS128" s="273">
        <f>'7b-TtlAwrds_RawData'!BS43</f>
        <v>0</v>
      </c>
      <c r="BT128" s="273">
        <f>'7b-TtlAwrds_RawData'!BT43</f>
        <v>0</v>
      </c>
      <c r="BU128" s="274">
        <f>'7b-TtlAwrds_RawData'!BU43</f>
        <v>0</v>
      </c>
      <c r="BV128" s="275"/>
      <c r="BX128" s="272">
        <f>'7b-TtlAwrds_RawData'!BX43</f>
        <v>0</v>
      </c>
      <c r="BY128" s="273">
        <f>'7b-TtlAwrds_RawData'!BY43</f>
        <v>11</v>
      </c>
      <c r="BZ128" s="273">
        <f>'7b-TtlAwrds_RawData'!BZ43</f>
        <v>0</v>
      </c>
      <c r="CA128" s="273">
        <f>'7b-TtlAwrds_RawData'!CA43</f>
        <v>121</v>
      </c>
      <c r="CB128" s="273">
        <f>'7b-TtlAwrds_RawData'!CB43</f>
        <v>0</v>
      </c>
      <c r="CC128" s="273">
        <f>'7b-TtlAwrds_RawData'!CC43</f>
        <v>0</v>
      </c>
      <c r="CD128" s="273">
        <f>'7b-TtlAwrds_RawData'!CD43</f>
        <v>0</v>
      </c>
      <c r="CE128" s="273">
        <f>'7b-TtlAwrds_RawData'!CE43</f>
        <v>0</v>
      </c>
      <c r="CF128" s="273">
        <f>'7b-TtlAwrds_RawData'!CF43</f>
        <v>0</v>
      </c>
      <c r="CG128" s="274">
        <f>'7b-TtlAwrds_RawData'!CG43</f>
        <v>0</v>
      </c>
      <c r="CH128" s="275"/>
      <c r="CJ128" s="272">
        <f>'7b-TtlAwrds_RawData'!CJ43</f>
        <v>0</v>
      </c>
      <c r="CK128" s="273">
        <f>'7b-TtlAwrds_RawData'!CK43</f>
        <v>9</v>
      </c>
      <c r="CL128" s="273">
        <f>'7b-TtlAwrds_RawData'!CL43</f>
        <v>0</v>
      </c>
      <c r="CM128" s="273">
        <f>'7b-TtlAwrds_RawData'!CM43</f>
        <v>130</v>
      </c>
      <c r="CN128" s="273">
        <f>'7b-TtlAwrds_RawData'!CN43</f>
        <v>0</v>
      </c>
      <c r="CO128" s="273">
        <f>'7b-TtlAwrds_RawData'!CO43</f>
        <v>0</v>
      </c>
      <c r="CP128" s="273">
        <f>'7b-TtlAwrds_RawData'!CP43</f>
        <v>0</v>
      </c>
      <c r="CQ128" s="273">
        <f>'7b-TtlAwrds_RawData'!CQ43</f>
        <v>0</v>
      </c>
      <c r="CR128" s="273">
        <f>'7b-TtlAwrds_RawData'!CR43</f>
        <v>0</v>
      </c>
      <c r="CS128" s="274">
        <f>'7b-TtlAwrds_RawData'!CS43</f>
        <v>0</v>
      </c>
      <c r="CT128" s="275"/>
      <c r="CV128" s="272">
        <f>'7b-TtlAwrds_RawData'!CV43</f>
        <v>0</v>
      </c>
      <c r="CW128" s="273">
        <f>'7b-TtlAwrds_RawData'!CW43</f>
        <v>6</v>
      </c>
      <c r="CX128" s="273">
        <f>'7b-TtlAwrds_RawData'!CX43</f>
        <v>0</v>
      </c>
      <c r="CY128" s="273">
        <f>'7b-TtlAwrds_RawData'!CY43</f>
        <v>212</v>
      </c>
      <c r="CZ128" s="273">
        <f>'7b-TtlAwrds_RawData'!CZ43</f>
        <v>0</v>
      </c>
      <c r="DA128" s="273">
        <f>'7b-TtlAwrds_RawData'!DA43</f>
        <v>0</v>
      </c>
      <c r="DB128" s="273">
        <f>'7b-TtlAwrds_RawData'!DB43</f>
        <v>0</v>
      </c>
      <c r="DC128" s="273">
        <f>'7b-TtlAwrds_RawData'!DC43</f>
        <v>0</v>
      </c>
      <c r="DD128" s="273">
        <f>'7b-TtlAwrds_RawData'!DD43</f>
        <v>0</v>
      </c>
      <c r="DE128" s="274">
        <f>'7b-TtlAwrds_RawData'!DE43</f>
        <v>0</v>
      </c>
      <c r="DF128" s="275"/>
      <c r="DH128" s="272">
        <f>'7b-TtlAwrds_RawData'!DH43</f>
        <v>0</v>
      </c>
      <c r="DI128" s="273">
        <f>'7b-TtlAwrds_RawData'!DI43</f>
        <v>6</v>
      </c>
      <c r="DJ128" s="273">
        <f>'7b-TtlAwrds_RawData'!DJ43</f>
        <v>0</v>
      </c>
      <c r="DK128" s="273">
        <f>'7b-TtlAwrds_RawData'!DK43</f>
        <v>169</v>
      </c>
      <c r="DL128" s="273">
        <f>'7b-TtlAwrds_RawData'!DL43</f>
        <v>0</v>
      </c>
      <c r="DM128" s="273">
        <f>'7b-TtlAwrds_RawData'!DM43</f>
        <v>0</v>
      </c>
      <c r="DN128" s="273">
        <f>'7b-TtlAwrds_RawData'!DN43</f>
        <v>0</v>
      </c>
      <c r="DO128" s="273">
        <f>'7b-TtlAwrds_RawData'!DO43</f>
        <v>0</v>
      </c>
      <c r="DP128" s="273">
        <f>'7b-TtlAwrds_RawData'!DP43</f>
        <v>0</v>
      </c>
      <c r="DQ128" s="274">
        <f>'7b-TtlAwrds_RawData'!DQ43</f>
        <v>0</v>
      </c>
      <c r="DR128" s="275"/>
      <c r="DT128" s="272">
        <f>'7b-TtlAwrds_RawData'!DT43</f>
        <v>0</v>
      </c>
      <c r="DU128" s="273">
        <f>'7b-TtlAwrds_RawData'!DU43</f>
        <v>13</v>
      </c>
      <c r="DV128" s="273">
        <f>'7b-TtlAwrds_RawData'!DV43</f>
        <v>0</v>
      </c>
      <c r="DW128" s="273">
        <f>'7b-TtlAwrds_RawData'!DW43</f>
        <v>165</v>
      </c>
      <c r="DX128" s="273">
        <f>'7b-TtlAwrds_RawData'!DX43</f>
        <v>0</v>
      </c>
      <c r="DY128" s="273">
        <f>'7b-TtlAwrds_RawData'!DY43</f>
        <v>0</v>
      </c>
      <c r="DZ128" s="273">
        <f>'7b-TtlAwrds_RawData'!DZ43</f>
        <v>0</v>
      </c>
      <c r="EA128" s="273">
        <f>'7b-TtlAwrds_RawData'!EA43</f>
        <v>0</v>
      </c>
      <c r="EB128" s="273">
        <f>'7b-TtlAwrds_RawData'!EB43</f>
        <v>0</v>
      </c>
      <c r="EC128" s="274">
        <f>'7b-TtlAwrds_RawData'!EC43</f>
        <v>0</v>
      </c>
      <c r="ED128" s="275"/>
    </row>
    <row r="129" spans="1:134" x14ac:dyDescent="0.25">
      <c r="A129" s="1471"/>
      <c r="B129" t="s">
        <v>93</v>
      </c>
      <c r="C129" s="276" t="s">
        <v>139</v>
      </c>
      <c r="D129" s="279">
        <f>'7b-TtlAwrds_RawData'!D44</f>
        <v>0</v>
      </c>
      <c r="E129" s="277">
        <f>'7b-TtlAwrds_RawData'!E44</f>
        <v>20</v>
      </c>
      <c r="F129" s="277">
        <f>'7b-TtlAwrds_RawData'!F44</f>
        <v>0</v>
      </c>
      <c r="G129" s="277">
        <f>'7b-TtlAwrds_RawData'!G44</f>
        <v>9</v>
      </c>
      <c r="H129" s="277">
        <f>'7b-TtlAwrds_RawData'!H44</f>
        <v>0</v>
      </c>
      <c r="I129" s="277">
        <f>'7b-TtlAwrds_RawData'!I44</f>
        <v>0</v>
      </c>
      <c r="J129" s="277">
        <f>'7b-TtlAwrds_RawData'!J44</f>
        <v>0</v>
      </c>
      <c r="K129" s="277">
        <f>'7b-TtlAwrds_RawData'!K44</f>
        <v>0</v>
      </c>
      <c r="L129" s="277">
        <f>'7b-TtlAwrds_RawData'!L44</f>
        <v>0</v>
      </c>
      <c r="M129" s="278">
        <f>'7b-TtlAwrds_RawData'!M44</f>
        <v>0</v>
      </c>
      <c r="N129" s="283"/>
      <c r="O129" s="277"/>
      <c r="P129" s="279">
        <f>'7b-TtlAwrds_RawData'!P44</f>
        <v>0</v>
      </c>
      <c r="Q129" s="277">
        <f>'7b-TtlAwrds_RawData'!Q44</f>
        <v>21</v>
      </c>
      <c r="R129" s="277">
        <f>'7b-TtlAwrds_RawData'!R44</f>
        <v>0</v>
      </c>
      <c r="S129" s="277">
        <f>'7b-TtlAwrds_RawData'!S44</f>
        <v>24</v>
      </c>
      <c r="T129" s="277">
        <f>'7b-TtlAwrds_RawData'!T44</f>
        <v>0</v>
      </c>
      <c r="U129" s="277">
        <f>'7b-TtlAwrds_RawData'!U44</f>
        <v>0</v>
      </c>
      <c r="V129" s="277">
        <f>'7b-TtlAwrds_RawData'!V44</f>
        <v>0</v>
      </c>
      <c r="W129" s="277">
        <f>'7b-TtlAwrds_RawData'!W44</f>
        <v>0</v>
      </c>
      <c r="X129" s="277">
        <f>'7b-TtlAwrds_RawData'!X44</f>
        <v>0</v>
      </c>
      <c r="Y129" s="278">
        <f>'7b-TtlAwrds_RawData'!Y44</f>
        <v>0</v>
      </c>
      <c r="Z129" s="283"/>
      <c r="AA129" s="277"/>
      <c r="AB129" s="279">
        <f>'7b-TtlAwrds_RawData'!AB44</f>
        <v>0</v>
      </c>
      <c r="AC129" s="277">
        <f>'7b-TtlAwrds_RawData'!AC44</f>
        <v>38</v>
      </c>
      <c r="AD129" s="277">
        <f>'7b-TtlAwrds_RawData'!AD44</f>
        <v>0</v>
      </c>
      <c r="AE129" s="277">
        <f>'7b-TtlAwrds_RawData'!AE44</f>
        <v>22</v>
      </c>
      <c r="AF129" s="277">
        <f>'7b-TtlAwrds_RawData'!AF44</f>
        <v>0</v>
      </c>
      <c r="AG129" s="277">
        <f>'7b-TtlAwrds_RawData'!AG44</f>
        <v>0</v>
      </c>
      <c r="AH129" s="277">
        <f>'7b-TtlAwrds_RawData'!AH44</f>
        <v>0</v>
      </c>
      <c r="AI129" s="277">
        <f>'7b-TtlAwrds_RawData'!AI44</f>
        <v>0</v>
      </c>
      <c r="AJ129" s="277">
        <f>'7b-TtlAwrds_RawData'!AJ44</f>
        <v>0</v>
      </c>
      <c r="AK129" s="278">
        <f>'7b-TtlAwrds_RawData'!AK44</f>
        <v>0</v>
      </c>
      <c r="AL129" s="283"/>
      <c r="AM129" s="277"/>
      <c r="AN129" s="279">
        <f>'7b-TtlAwrds_RawData'!AN44</f>
        <v>0</v>
      </c>
      <c r="AO129" s="277">
        <f>'7b-TtlAwrds_RawData'!AO44</f>
        <v>36</v>
      </c>
      <c r="AP129" s="277">
        <f>'7b-TtlAwrds_RawData'!AP44</f>
        <v>0</v>
      </c>
      <c r="AQ129" s="277">
        <f>'7b-TtlAwrds_RawData'!AQ44</f>
        <v>18</v>
      </c>
      <c r="AR129" s="277">
        <f>'7b-TtlAwrds_RawData'!AR44</f>
        <v>0</v>
      </c>
      <c r="AS129" s="277">
        <f>'7b-TtlAwrds_RawData'!AS44</f>
        <v>0</v>
      </c>
      <c r="AT129" s="277">
        <f>'7b-TtlAwrds_RawData'!AT44</f>
        <v>0</v>
      </c>
      <c r="AU129" s="277">
        <f>'7b-TtlAwrds_RawData'!AU44</f>
        <v>0</v>
      </c>
      <c r="AV129" s="277">
        <f>'7b-TtlAwrds_RawData'!AV44</f>
        <v>0</v>
      </c>
      <c r="AW129" s="278">
        <f>'7b-TtlAwrds_RawData'!AW44</f>
        <v>0</v>
      </c>
      <c r="AX129" s="283"/>
      <c r="AY129" s="277"/>
      <c r="AZ129" s="279">
        <f>'7b-TtlAwrds_RawData'!AZ44</f>
        <v>0</v>
      </c>
      <c r="BA129" s="277">
        <f>'7b-TtlAwrds_RawData'!BA44</f>
        <v>32</v>
      </c>
      <c r="BB129" s="277">
        <f>'7b-TtlAwrds_RawData'!BB44</f>
        <v>0</v>
      </c>
      <c r="BC129" s="277">
        <f>'7b-TtlAwrds_RawData'!BC44</f>
        <v>32</v>
      </c>
      <c r="BD129" s="277">
        <f>'7b-TtlAwrds_RawData'!BD44</f>
        <v>0</v>
      </c>
      <c r="BE129" s="277">
        <f>'7b-TtlAwrds_RawData'!BE44</f>
        <v>0</v>
      </c>
      <c r="BF129" s="277">
        <f>'7b-TtlAwrds_RawData'!BF44</f>
        <v>0</v>
      </c>
      <c r="BG129" s="277">
        <f>'7b-TtlAwrds_RawData'!BG44</f>
        <v>0</v>
      </c>
      <c r="BH129" s="277">
        <f>'7b-TtlAwrds_RawData'!BH44</f>
        <v>0</v>
      </c>
      <c r="BI129" s="278">
        <f>'7b-TtlAwrds_RawData'!BI44</f>
        <v>0</v>
      </c>
      <c r="BJ129" s="283"/>
      <c r="BK129" s="277"/>
      <c r="BL129" s="280">
        <f>'7b-TtlAwrds_RawData'!BL44</f>
        <v>0</v>
      </c>
      <c r="BM129" s="281">
        <f>'7b-TtlAwrds_RawData'!BM44</f>
        <v>27</v>
      </c>
      <c r="BN129" s="281">
        <f>'7b-TtlAwrds_RawData'!BN44</f>
        <v>0</v>
      </c>
      <c r="BO129" s="281">
        <f>'7b-TtlAwrds_RawData'!BO44</f>
        <v>24</v>
      </c>
      <c r="BP129" s="281">
        <f>'7b-TtlAwrds_RawData'!BP44</f>
        <v>0</v>
      </c>
      <c r="BQ129" s="281">
        <f>'7b-TtlAwrds_RawData'!BQ44</f>
        <v>0</v>
      </c>
      <c r="BR129" s="281">
        <f>'7b-TtlAwrds_RawData'!BR44</f>
        <v>0</v>
      </c>
      <c r="BS129" s="281">
        <f>'7b-TtlAwrds_RawData'!BS44</f>
        <v>0</v>
      </c>
      <c r="BT129" s="281">
        <f>'7b-TtlAwrds_RawData'!BT44</f>
        <v>0</v>
      </c>
      <c r="BU129" s="282">
        <f>'7b-TtlAwrds_RawData'!BU44</f>
        <v>0</v>
      </c>
      <c r="BV129" s="283"/>
      <c r="BX129" s="280">
        <f>'7b-TtlAwrds_RawData'!BX44</f>
        <v>0</v>
      </c>
      <c r="BY129" s="281">
        <f>'7b-TtlAwrds_RawData'!BY44</f>
        <v>17</v>
      </c>
      <c r="BZ129" s="281">
        <f>'7b-TtlAwrds_RawData'!BZ44</f>
        <v>0</v>
      </c>
      <c r="CA129" s="281">
        <f>'7b-TtlAwrds_RawData'!CA44</f>
        <v>23</v>
      </c>
      <c r="CB129" s="281">
        <f>'7b-TtlAwrds_RawData'!CB44</f>
        <v>0</v>
      </c>
      <c r="CC129" s="281">
        <f>'7b-TtlAwrds_RawData'!CC44</f>
        <v>0</v>
      </c>
      <c r="CD129" s="281">
        <f>'7b-TtlAwrds_RawData'!CD44</f>
        <v>0</v>
      </c>
      <c r="CE129" s="281">
        <f>'7b-TtlAwrds_RawData'!CE44</f>
        <v>0</v>
      </c>
      <c r="CF129" s="281">
        <f>'7b-TtlAwrds_RawData'!CF44</f>
        <v>0</v>
      </c>
      <c r="CG129" s="282">
        <f>'7b-TtlAwrds_RawData'!CG44</f>
        <v>0</v>
      </c>
      <c r="CH129" s="283"/>
      <c r="CJ129" s="280">
        <f>'7b-TtlAwrds_RawData'!CJ44</f>
        <v>0</v>
      </c>
      <c r="CK129" s="281">
        <f>'7b-TtlAwrds_RawData'!CK44</f>
        <v>14</v>
      </c>
      <c r="CL129" s="281">
        <f>'7b-TtlAwrds_RawData'!CL44</f>
        <v>0</v>
      </c>
      <c r="CM129" s="281">
        <f>'7b-TtlAwrds_RawData'!CM44</f>
        <v>23</v>
      </c>
      <c r="CN129" s="281">
        <f>'7b-TtlAwrds_RawData'!CN44</f>
        <v>0</v>
      </c>
      <c r="CO129" s="281">
        <f>'7b-TtlAwrds_RawData'!CO44</f>
        <v>0</v>
      </c>
      <c r="CP129" s="281">
        <f>'7b-TtlAwrds_RawData'!CP44</f>
        <v>0</v>
      </c>
      <c r="CQ129" s="281">
        <f>'7b-TtlAwrds_RawData'!CQ44</f>
        <v>0</v>
      </c>
      <c r="CR129" s="281">
        <f>'7b-TtlAwrds_RawData'!CR44</f>
        <v>0</v>
      </c>
      <c r="CS129" s="282">
        <f>'7b-TtlAwrds_RawData'!CS44</f>
        <v>0</v>
      </c>
      <c r="CT129" s="283"/>
      <c r="CV129" s="280">
        <f>'7b-TtlAwrds_RawData'!CV44</f>
        <v>0</v>
      </c>
      <c r="CW129" s="281">
        <f>'7b-TtlAwrds_RawData'!CW44</f>
        <v>19</v>
      </c>
      <c r="CX129" s="281">
        <f>'7b-TtlAwrds_RawData'!CX44</f>
        <v>0</v>
      </c>
      <c r="CY129" s="281">
        <f>'7b-TtlAwrds_RawData'!CY44</f>
        <v>11</v>
      </c>
      <c r="CZ129" s="281">
        <f>'7b-TtlAwrds_RawData'!CZ44</f>
        <v>0</v>
      </c>
      <c r="DA129" s="281">
        <f>'7b-TtlAwrds_RawData'!DA44</f>
        <v>0</v>
      </c>
      <c r="DB129" s="281">
        <f>'7b-TtlAwrds_RawData'!DB44</f>
        <v>0</v>
      </c>
      <c r="DC129" s="281">
        <f>'7b-TtlAwrds_RawData'!DC44</f>
        <v>0</v>
      </c>
      <c r="DD129" s="281">
        <f>'7b-TtlAwrds_RawData'!DD44</f>
        <v>0</v>
      </c>
      <c r="DE129" s="282">
        <f>'7b-TtlAwrds_RawData'!DE44</f>
        <v>0</v>
      </c>
      <c r="DF129" s="283"/>
      <c r="DH129" s="280">
        <f>'7b-TtlAwrds_RawData'!DH44</f>
        <v>0</v>
      </c>
      <c r="DI129" s="281">
        <f>'7b-TtlAwrds_RawData'!DI44</f>
        <v>35</v>
      </c>
      <c r="DJ129" s="281">
        <f>'7b-TtlAwrds_RawData'!DJ44</f>
        <v>0</v>
      </c>
      <c r="DK129" s="281">
        <f>'7b-TtlAwrds_RawData'!DK44</f>
        <v>23</v>
      </c>
      <c r="DL129" s="281">
        <f>'7b-TtlAwrds_RawData'!DL44</f>
        <v>0</v>
      </c>
      <c r="DM129" s="281">
        <f>'7b-TtlAwrds_RawData'!DM44</f>
        <v>0</v>
      </c>
      <c r="DN129" s="281">
        <f>'7b-TtlAwrds_RawData'!DN44</f>
        <v>0</v>
      </c>
      <c r="DO129" s="281">
        <f>'7b-TtlAwrds_RawData'!DO44</f>
        <v>0</v>
      </c>
      <c r="DP129" s="281">
        <f>'7b-TtlAwrds_RawData'!DP44</f>
        <v>0</v>
      </c>
      <c r="DQ129" s="282">
        <f>'7b-TtlAwrds_RawData'!DQ44</f>
        <v>0</v>
      </c>
      <c r="DR129" s="283"/>
      <c r="DT129" s="280">
        <f>'7b-TtlAwrds_RawData'!DT44</f>
        <v>0</v>
      </c>
      <c r="DU129" s="281">
        <f>'7b-TtlAwrds_RawData'!DU44</f>
        <v>38</v>
      </c>
      <c r="DV129" s="281">
        <f>'7b-TtlAwrds_RawData'!DV44</f>
        <v>0</v>
      </c>
      <c r="DW129" s="281">
        <f>'7b-TtlAwrds_RawData'!DW44</f>
        <v>20</v>
      </c>
      <c r="DX129" s="281">
        <f>'7b-TtlAwrds_RawData'!DX44</f>
        <v>0</v>
      </c>
      <c r="DY129" s="281">
        <f>'7b-TtlAwrds_RawData'!DY44</f>
        <v>0</v>
      </c>
      <c r="DZ129" s="281">
        <f>'7b-TtlAwrds_RawData'!DZ44</f>
        <v>0</v>
      </c>
      <c r="EA129" s="281">
        <f>'7b-TtlAwrds_RawData'!EA44</f>
        <v>0</v>
      </c>
      <c r="EB129" s="281">
        <f>'7b-TtlAwrds_RawData'!EB44</f>
        <v>0</v>
      </c>
      <c r="EC129" s="282">
        <f>'7b-TtlAwrds_RawData'!EC44</f>
        <v>0</v>
      </c>
      <c r="ED129" s="283"/>
    </row>
    <row r="130" spans="1:134" ht="15.75" thickBot="1" x14ac:dyDescent="0.3">
      <c r="A130" s="1472"/>
      <c r="B130" s="293" t="s">
        <v>93</v>
      </c>
      <c r="C130" s="294" t="s">
        <v>140</v>
      </c>
      <c r="D130" s="279">
        <f>'7b-TtlAwrds_RawData'!D45</f>
        <v>0</v>
      </c>
      <c r="E130" s="277">
        <f>'7b-TtlAwrds_RawData'!E45</f>
        <v>12</v>
      </c>
      <c r="F130" s="277">
        <f>'7b-TtlAwrds_RawData'!F45</f>
        <v>0</v>
      </c>
      <c r="G130" s="277">
        <f>'7b-TtlAwrds_RawData'!G45</f>
        <v>29</v>
      </c>
      <c r="H130" s="277">
        <f>'7b-TtlAwrds_RawData'!H45</f>
        <v>0</v>
      </c>
      <c r="I130" s="277">
        <f>'7b-TtlAwrds_RawData'!I45</f>
        <v>0</v>
      </c>
      <c r="J130" s="277">
        <f>'7b-TtlAwrds_RawData'!J45</f>
        <v>0</v>
      </c>
      <c r="K130" s="277">
        <f>'7b-TtlAwrds_RawData'!K45</f>
        <v>0</v>
      </c>
      <c r="L130" s="277">
        <f>'7b-TtlAwrds_RawData'!L45</f>
        <v>0</v>
      </c>
      <c r="M130" s="278">
        <f>'7b-TtlAwrds_RawData'!M45</f>
        <v>0</v>
      </c>
      <c r="N130" s="283" t="s">
        <v>297</v>
      </c>
      <c r="O130" s="277"/>
      <c r="P130" s="279">
        <f>'7b-TtlAwrds_RawData'!P45</f>
        <v>0</v>
      </c>
      <c r="Q130" s="277">
        <f>'7b-TtlAwrds_RawData'!Q45</f>
        <v>10</v>
      </c>
      <c r="R130" s="277">
        <f>'7b-TtlAwrds_RawData'!R45</f>
        <v>0</v>
      </c>
      <c r="S130" s="277">
        <f>'7b-TtlAwrds_RawData'!S45</f>
        <v>41</v>
      </c>
      <c r="T130" s="277">
        <f>'7b-TtlAwrds_RawData'!T45</f>
        <v>0</v>
      </c>
      <c r="U130" s="277">
        <f>'7b-TtlAwrds_RawData'!U45</f>
        <v>0</v>
      </c>
      <c r="V130" s="277">
        <f>'7b-TtlAwrds_RawData'!V45</f>
        <v>0</v>
      </c>
      <c r="W130" s="277">
        <f>'7b-TtlAwrds_RawData'!W45</f>
        <v>0</v>
      </c>
      <c r="X130" s="277">
        <f>'7b-TtlAwrds_RawData'!X45</f>
        <v>0</v>
      </c>
      <c r="Y130" s="278">
        <f>'7b-TtlAwrds_RawData'!Y45</f>
        <v>0</v>
      </c>
      <c r="Z130" s="283" t="s">
        <v>297</v>
      </c>
      <c r="AA130" s="277"/>
      <c r="AB130" s="279">
        <f>'7b-TtlAwrds_RawData'!AB45</f>
        <v>0</v>
      </c>
      <c r="AC130" s="277">
        <f>'7b-TtlAwrds_RawData'!AC45</f>
        <v>10</v>
      </c>
      <c r="AD130" s="277">
        <f>'7b-TtlAwrds_RawData'!AD45</f>
        <v>0</v>
      </c>
      <c r="AE130" s="277">
        <f>'7b-TtlAwrds_RawData'!AE45</f>
        <v>42</v>
      </c>
      <c r="AF130" s="277">
        <f>'7b-TtlAwrds_RawData'!AF45</f>
        <v>0</v>
      </c>
      <c r="AG130" s="277">
        <f>'7b-TtlAwrds_RawData'!AG45</f>
        <v>0</v>
      </c>
      <c r="AH130" s="277">
        <f>'7b-TtlAwrds_RawData'!AH45</f>
        <v>0</v>
      </c>
      <c r="AI130" s="277">
        <f>'7b-TtlAwrds_RawData'!AI45</f>
        <v>0</v>
      </c>
      <c r="AJ130" s="277">
        <f>'7b-TtlAwrds_RawData'!AJ45</f>
        <v>0</v>
      </c>
      <c r="AK130" s="278">
        <f>'7b-TtlAwrds_RawData'!AK45</f>
        <v>0</v>
      </c>
      <c r="AL130" s="283" t="s">
        <v>297</v>
      </c>
      <c r="AM130" s="277"/>
      <c r="AN130" s="279">
        <f>'7b-TtlAwrds_RawData'!AN45</f>
        <v>32</v>
      </c>
      <c r="AO130" s="277">
        <f>'7b-TtlAwrds_RawData'!AO45</f>
        <v>6</v>
      </c>
      <c r="AP130" s="277">
        <f>'7b-TtlAwrds_RawData'!AP45</f>
        <v>0</v>
      </c>
      <c r="AQ130" s="277">
        <f>'7b-TtlAwrds_RawData'!AQ45</f>
        <v>28</v>
      </c>
      <c r="AR130" s="277">
        <f>'7b-TtlAwrds_RawData'!AR45</f>
        <v>0</v>
      </c>
      <c r="AS130" s="277">
        <f>'7b-TtlAwrds_RawData'!AS45</f>
        <v>0</v>
      </c>
      <c r="AT130" s="277">
        <f>'7b-TtlAwrds_RawData'!AT45</f>
        <v>0</v>
      </c>
      <c r="AU130" s="277">
        <f>'7b-TtlAwrds_RawData'!AU45</f>
        <v>0</v>
      </c>
      <c r="AV130" s="277">
        <f>'7b-TtlAwrds_RawData'!AV45</f>
        <v>0</v>
      </c>
      <c r="AW130" s="278">
        <f>'7b-TtlAwrds_RawData'!AW45</f>
        <v>0</v>
      </c>
      <c r="AX130" s="283" t="s">
        <v>297</v>
      </c>
      <c r="AY130" s="277"/>
      <c r="AZ130" s="279">
        <f>'7b-TtlAwrds_RawData'!AZ45</f>
        <v>31</v>
      </c>
      <c r="BA130" s="277">
        <f>'7b-TtlAwrds_RawData'!BA45</f>
        <v>13</v>
      </c>
      <c r="BB130" s="277">
        <f>'7b-TtlAwrds_RawData'!BB45</f>
        <v>0</v>
      </c>
      <c r="BC130" s="277">
        <f>'7b-TtlAwrds_RawData'!BC45</f>
        <v>21</v>
      </c>
      <c r="BD130" s="277">
        <f>'7b-TtlAwrds_RawData'!BD45</f>
        <v>0</v>
      </c>
      <c r="BE130" s="277">
        <f>'7b-TtlAwrds_RawData'!BE45</f>
        <v>0</v>
      </c>
      <c r="BF130" s="277">
        <f>'7b-TtlAwrds_RawData'!BF45</f>
        <v>0</v>
      </c>
      <c r="BG130" s="277">
        <f>'7b-TtlAwrds_RawData'!BG45</f>
        <v>0</v>
      </c>
      <c r="BH130" s="277">
        <f>'7b-TtlAwrds_RawData'!BH45</f>
        <v>0</v>
      </c>
      <c r="BI130" s="278">
        <f>'7b-TtlAwrds_RawData'!BI45</f>
        <v>0</v>
      </c>
      <c r="BJ130" s="283" t="s">
        <v>297</v>
      </c>
      <c r="BK130" s="277"/>
      <c r="BL130" s="280">
        <f>'7b-TtlAwrds_RawData'!BL45</f>
        <v>13</v>
      </c>
      <c r="BM130" s="281">
        <f>'7b-TtlAwrds_RawData'!BM45</f>
        <v>11</v>
      </c>
      <c r="BN130" s="281">
        <f>'7b-TtlAwrds_RawData'!BN45</f>
        <v>0</v>
      </c>
      <c r="BO130" s="281">
        <f>'7b-TtlAwrds_RawData'!BO45</f>
        <v>41</v>
      </c>
      <c r="BP130" s="281">
        <f>'7b-TtlAwrds_RawData'!BP45</f>
        <v>0</v>
      </c>
      <c r="BQ130" s="281">
        <f>'7b-TtlAwrds_RawData'!BQ45</f>
        <v>0</v>
      </c>
      <c r="BR130" s="281">
        <f>'7b-TtlAwrds_RawData'!BR45</f>
        <v>0</v>
      </c>
      <c r="BS130" s="281">
        <f>'7b-TtlAwrds_RawData'!BS45</f>
        <v>0</v>
      </c>
      <c r="BT130" s="281">
        <f>'7b-TtlAwrds_RawData'!BT45</f>
        <v>0</v>
      </c>
      <c r="BU130" s="282">
        <f>'7b-TtlAwrds_RawData'!BU45</f>
        <v>0</v>
      </c>
      <c r="BV130" s="283" t="s">
        <v>297</v>
      </c>
      <c r="BX130" s="280">
        <f>'7b-TtlAwrds_RawData'!BX45</f>
        <v>23</v>
      </c>
      <c r="BY130" s="281">
        <f>'7b-TtlAwrds_RawData'!BY45</f>
        <v>9</v>
      </c>
      <c r="BZ130" s="281">
        <f>'7b-TtlAwrds_RawData'!BZ45</f>
        <v>0</v>
      </c>
      <c r="CA130" s="281">
        <f>'7b-TtlAwrds_RawData'!CA45</f>
        <v>39</v>
      </c>
      <c r="CB130" s="281">
        <f>'7b-TtlAwrds_RawData'!CB45</f>
        <v>0</v>
      </c>
      <c r="CC130" s="281">
        <f>'7b-TtlAwrds_RawData'!CC45</f>
        <v>0</v>
      </c>
      <c r="CD130" s="281">
        <f>'7b-TtlAwrds_RawData'!CD45</f>
        <v>0</v>
      </c>
      <c r="CE130" s="281">
        <f>'7b-TtlAwrds_RawData'!CE45</f>
        <v>0</v>
      </c>
      <c r="CF130" s="281">
        <f>'7b-TtlAwrds_RawData'!CF45</f>
        <v>0</v>
      </c>
      <c r="CG130" s="282">
        <f>'7b-TtlAwrds_RawData'!CG45</f>
        <v>0</v>
      </c>
      <c r="CH130" s="283" t="s">
        <v>297</v>
      </c>
      <c r="CJ130" s="280">
        <f>'7b-TtlAwrds_RawData'!CJ45</f>
        <v>26</v>
      </c>
      <c r="CK130" s="281">
        <f>'7b-TtlAwrds_RawData'!CK45</f>
        <v>7</v>
      </c>
      <c r="CL130" s="281">
        <f>'7b-TtlAwrds_RawData'!CL45</f>
        <v>0</v>
      </c>
      <c r="CM130" s="281">
        <f>'7b-TtlAwrds_RawData'!CM45</f>
        <v>42</v>
      </c>
      <c r="CN130" s="281">
        <f>'7b-TtlAwrds_RawData'!CN45</f>
        <v>0</v>
      </c>
      <c r="CO130" s="281">
        <f>'7b-TtlAwrds_RawData'!CO45</f>
        <v>0</v>
      </c>
      <c r="CP130" s="281">
        <f>'7b-TtlAwrds_RawData'!CP45</f>
        <v>0</v>
      </c>
      <c r="CQ130" s="281">
        <f>'7b-TtlAwrds_RawData'!CQ45</f>
        <v>0</v>
      </c>
      <c r="CR130" s="281">
        <f>'7b-TtlAwrds_RawData'!CR45</f>
        <v>0</v>
      </c>
      <c r="CS130" s="282">
        <f>'7b-TtlAwrds_RawData'!CS45</f>
        <v>0</v>
      </c>
      <c r="CT130" s="283" t="s">
        <v>297</v>
      </c>
      <c r="CV130" s="280">
        <f>'7b-TtlAwrds_RawData'!CV45</f>
        <v>40</v>
      </c>
      <c r="CW130" s="281">
        <f>'7b-TtlAwrds_RawData'!CW45</f>
        <v>8</v>
      </c>
      <c r="CX130" s="281">
        <f>'7b-TtlAwrds_RawData'!CX45</f>
        <v>0</v>
      </c>
      <c r="CY130" s="281">
        <f>'7b-TtlAwrds_RawData'!CY45</f>
        <v>30</v>
      </c>
      <c r="CZ130" s="281">
        <f>'7b-TtlAwrds_RawData'!CZ45</f>
        <v>0</v>
      </c>
      <c r="DA130" s="281">
        <f>'7b-TtlAwrds_RawData'!DA45</f>
        <v>0</v>
      </c>
      <c r="DB130" s="281">
        <f>'7b-TtlAwrds_RawData'!DB45</f>
        <v>0</v>
      </c>
      <c r="DC130" s="281">
        <f>'7b-TtlAwrds_RawData'!DC45</f>
        <v>0</v>
      </c>
      <c r="DD130" s="281">
        <f>'7b-TtlAwrds_RawData'!DD45</f>
        <v>0</v>
      </c>
      <c r="DE130" s="282">
        <f>'7b-TtlAwrds_RawData'!DE45</f>
        <v>0</v>
      </c>
      <c r="DF130" s="283" t="s">
        <v>297</v>
      </c>
      <c r="DH130" s="280">
        <f>'7b-TtlAwrds_RawData'!DH45</f>
        <v>43</v>
      </c>
      <c r="DI130" s="281">
        <f>'7b-TtlAwrds_RawData'!DI45</f>
        <v>11</v>
      </c>
      <c r="DJ130" s="281">
        <f>'7b-TtlAwrds_RawData'!DJ45</f>
        <v>0</v>
      </c>
      <c r="DK130" s="281">
        <f>'7b-TtlAwrds_RawData'!DK45</f>
        <v>25</v>
      </c>
      <c r="DL130" s="281">
        <f>'7b-TtlAwrds_RawData'!DL45</f>
        <v>0</v>
      </c>
      <c r="DM130" s="281">
        <f>'7b-TtlAwrds_RawData'!DM45</f>
        <v>0</v>
      </c>
      <c r="DN130" s="281">
        <f>'7b-TtlAwrds_RawData'!DN45</f>
        <v>0</v>
      </c>
      <c r="DO130" s="281">
        <f>'7b-TtlAwrds_RawData'!DO45</f>
        <v>0</v>
      </c>
      <c r="DP130" s="281">
        <f>'7b-TtlAwrds_RawData'!DP45</f>
        <v>0</v>
      </c>
      <c r="DQ130" s="282">
        <f>'7b-TtlAwrds_RawData'!DQ45</f>
        <v>0</v>
      </c>
      <c r="DR130" s="283" t="s">
        <v>297</v>
      </c>
      <c r="DT130" s="280">
        <f>'7b-TtlAwrds_RawData'!DT45</f>
        <v>28</v>
      </c>
      <c r="DU130" s="281">
        <f>'7b-TtlAwrds_RawData'!DU45</f>
        <v>5</v>
      </c>
      <c r="DV130" s="281">
        <f>'7b-TtlAwrds_RawData'!DV45</f>
        <v>0</v>
      </c>
      <c r="DW130" s="281">
        <f>'7b-TtlAwrds_RawData'!DW45</f>
        <v>35</v>
      </c>
      <c r="DX130" s="281">
        <f>'7b-TtlAwrds_RawData'!DX45</f>
        <v>0</v>
      </c>
      <c r="DY130" s="281">
        <f>'7b-TtlAwrds_RawData'!DY45</f>
        <v>0</v>
      </c>
      <c r="DZ130" s="281">
        <f>'7b-TtlAwrds_RawData'!DZ45</f>
        <v>0</v>
      </c>
      <c r="EA130" s="281">
        <f>'7b-TtlAwrds_RawData'!EA45</f>
        <v>0</v>
      </c>
      <c r="EB130" s="281">
        <f>'7b-TtlAwrds_RawData'!EB45</f>
        <v>0</v>
      </c>
      <c r="EC130" s="282">
        <f>'7b-TtlAwrds_RawData'!EC45</f>
        <v>0</v>
      </c>
      <c r="ED130" s="283" t="s">
        <v>297</v>
      </c>
    </row>
    <row r="131" spans="1:134" x14ac:dyDescent="0.25">
      <c r="A131" s="284"/>
      <c r="B131" s="285"/>
      <c r="C131" s="268"/>
      <c r="D131" s="288">
        <f t="shared" ref="D131:M131" si="264">SUM(D128:D130)</f>
        <v>0</v>
      </c>
      <c r="E131" s="286">
        <f t="shared" si="264"/>
        <v>48</v>
      </c>
      <c r="F131" s="286">
        <f t="shared" si="264"/>
        <v>0</v>
      </c>
      <c r="G131" s="286">
        <f t="shared" si="264"/>
        <v>166</v>
      </c>
      <c r="H131" s="286">
        <f t="shared" si="264"/>
        <v>0</v>
      </c>
      <c r="I131" s="286">
        <f t="shared" si="264"/>
        <v>0</v>
      </c>
      <c r="J131" s="286">
        <f t="shared" si="264"/>
        <v>0</v>
      </c>
      <c r="K131" s="286">
        <f t="shared" si="264"/>
        <v>0</v>
      </c>
      <c r="L131" s="286">
        <f t="shared" si="264"/>
        <v>0</v>
      </c>
      <c r="M131" s="287">
        <f t="shared" si="264"/>
        <v>0</v>
      </c>
      <c r="N131" s="283">
        <f>SUM(D131:M131)</f>
        <v>214</v>
      </c>
      <c r="O131" s="277"/>
      <c r="P131" s="288">
        <f t="shared" ref="P131:Y131" si="265">SUM(P128:P130)</f>
        <v>0</v>
      </c>
      <c r="Q131" s="286">
        <f t="shared" si="265"/>
        <v>55</v>
      </c>
      <c r="R131" s="286">
        <f t="shared" si="265"/>
        <v>0</v>
      </c>
      <c r="S131" s="286">
        <f t="shared" si="265"/>
        <v>170</v>
      </c>
      <c r="T131" s="286">
        <f t="shared" si="265"/>
        <v>0</v>
      </c>
      <c r="U131" s="286">
        <f t="shared" si="265"/>
        <v>0</v>
      </c>
      <c r="V131" s="286">
        <f t="shared" si="265"/>
        <v>0</v>
      </c>
      <c r="W131" s="286">
        <f t="shared" si="265"/>
        <v>0</v>
      </c>
      <c r="X131" s="286">
        <f t="shared" si="265"/>
        <v>0</v>
      </c>
      <c r="Y131" s="287">
        <f t="shared" si="265"/>
        <v>0</v>
      </c>
      <c r="Z131" s="283">
        <f>SUM(P131:Y131)</f>
        <v>225</v>
      </c>
      <c r="AA131" s="277"/>
      <c r="AB131" s="288">
        <f t="shared" ref="AB131:AK131" si="266">SUM(AB128:AB130)</f>
        <v>0</v>
      </c>
      <c r="AC131" s="286">
        <f t="shared" si="266"/>
        <v>66</v>
      </c>
      <c r="AD131" s="286">
        <f t="shared" si="266"/>
        <v>0</v>
      </c>
      <c r="AE131" s="286">
        <f t="shared" si="266"/>
        <v>185</v>
      </c>
      <c r="AF131" s="286">
        <f t="shared" si="266"/>
        <v>0</v>
      </c>
      <c r="AG131" s="286">
        <f t="shared" si="266"/>
        <v>0</v>
      </c>
      <c r="AH131" s="286">
        <f t="shared" si="266"/>
        <v>0</v>
      </c>
      <c r="AI131" s="286">
        <f t="shared" si="266"/>
        <v>0</v>
      </c>
      <c r="AJ131" s="286">
        <f t="shared" si="266"/>
        <v>0</v>
      </c>
      <c r="AK131" s="287">
        <f t="shared" si="266"/>
        <v>0</v>
      </c>
      <c r="AL131" s="283">
        <f>SUM(AB131:AK131)</f>
        <v>251</v>
      </c>
      <c r="AM131" s="277"/>
      <c r="AN131" s="288">
        <f t="shared" ref="AN131:AW131" si="267">SUM(AN128:AN130)</f>
        <v>32</v>
      </c>
      <c r="AO131" s="286">
        <f t="shared" si="267"/>
        <v>57</v>
      </c>
      <c r="AP131" s="286">
        <f t="shared" si="267"/>
        <v>0</v>
      </c>
      <c r="AQ131" s="286">
        <f t="shared" si="267"/>
        <v>201</v>
      </c>
      <c r="AR131" s="286">
        <f t="shared" si="267"/>
        <v>0</v>
      </c>
      <c r="AS131" s="286">
        <f t="shared" si="267"/>
        <v>0</v>
      </c>
      <c r="AT131" s="286">
        <f t="shared" si="267"/>
        <v>0</v>
      </c>
      <c r="AU131" s="286">
        <f t="shared" si="267"/>
        <v>0</v>
      </c>
      <c r="AV131" s="286">
        <f t="shared" si="267"/>
        <v>0</v>
      </c>
      <c r="AW131" s="287">
        <f t="shared" si="267"/>
        <v>0</v>
      </c>
      <c r="AX131" s="283">
        <f>SUM(AN131:AW131)</f>
        <v>290</v>
      </c>
      <c r="AY131" s="277"/>
      <c r="AZ131" s="288">
        <f t="shared" ref="AZ131:BI131" si="268">SUM(AZ128:AZ130)</f>
        <v>31</v>
      </c>
      <c r="BA131" s="286">
        <f t="shared" si="268"/>
        <v>71</v>
      </c>
      <c r="BB131" s="286">
        <f t="shared" si="268"/>
        <v>0</v>
      </c>
      <c r="BC131" s="286">
        <f t="shared" si="268"/>
        <v>234</v>
      </c>
      <c r="BD131" s="286">
        <f t="shared" si="268"/>
        <v>0</v>
      </c>
      <c r="BE131" s="286">
        <f t="shared" si="268"/>
        <v>0</v>
      </c>
      <c r="BF131" s="286">
        <f t="shared" si="268"/>
        <v>0</v>
      </c>
      <c r="BG131" s="286">
        <f t="shared" si="268"/>
        <v>0</v>
      </c>
      <c r="BH131" s="286">
        <f t="shared" si="268"/>
        <v>0</v>
      </c>
      <c r="BI131" s="287">
        <f t="shared" si="268"/>
        <v>0</v>
      </c>
      <c r="BJ131" s="283">
        <f>SUM(AZ131:BI131)</f>
        <v>336</v>
      </c>
      <c r="BK131" s="277"/>
      <c r="BL131" s="289">
        <f t="shared" ref="BL131:BU131" si="269">SUM(BL128:BL130)</f>
        <v>13</v>
      </c>
      <c r="BM131" s="290">
        <f t="shared" si="269"/>
        <v>59</v>
      </c>
      <c r="BN131" s="290">
        <f t="shared" si="269"/>
        <v>0</v>
      </c>
      <c r="BO131" s="290">
        <f t="shared" si="269"/>
        <v>180</v>
      </c>
      <c r="BP131" s="290">
        <f t="shared" si="269"/>
        <v>0</v>
      </c>
      <c r="BQ131" s="290">
        <f t="shared" si="269"/>
        <v>0</v>
      </c>
      <c r="BR131" s="290">
        <f t="shared" si="269"/>
        <v>0</v>
      </c>
      <c r="BS131" s="290">
        <f t="shared" si="269"/>
        <v>0</v>
      </c>
      <c r="BT131" s="290">
        <f t="shared" si="269"/>
        <v>0</v>
      </c>
      <c r="BU131" s="291">
        <f t="shared" si="269"/>
        <v>0</v>
      </c>
      <c r="BV131" s="283">
        <f>SUM(BL131:BU131)</f>
        <v>252</v>
      </c>
      <c r="BX131" s="289">
        <f t="shared" ref="BX131:CG131" si="270">SUM(BX128:BX130)</f>
        <v>23</v>
      </c>
      <c r="BY131" s="290">
        <f t="shared" si="270"/>
        <v>37</v>
      </c>
      <c r="BZ131" s="290">
        <f t="shared" si="270"/>
        <v>0</v>
      </c>
      <c r="CA131" s="290">
        <f t="shared" si="270"/>
        <v>183</v>
      </c>
      <c r="CB131" s="290">
        <f t="shared" si="270"/>
        <v>0</v>
      </c>
      <c r="CC131" s="290">
        <f t="shared" si="270"/>
        <v>0</v>
      </c>
      <c r="CD131" s="290">
        <f t="shared" si="270"/>
        <v>0</v>
      </c>
      <c r="CE131" s="290">
        <f t="shared" si="270"/>
        <v>0</v>
      </c>
      <c r="CF131" s="290">
        <f t="shared" si="270"/>
        <v>0</v>
      </c>
      <c r="CG131" s="291">
        <f t="shared" si="270"/>
        <v>0</v>
      </c>
      <c r="CH131" s="283">
        <f>SUM(BX131:CG131)</f>
        <v>243</v>
      </c>
      <c r="CJ131" s="289">
        <f t="shared" ref="CJ131:CS131" si="271">SUM(CJ128:CJ130)</f>
        <v>26</v>
      </c>
      <c r="CK131" s="290">
        <f t="shared" si="271"/>
        <v>30</v>
      </c>
      <c r="CL131" s="290">
        <f t="shared" si="271"/>
        <v>0</v>
      </c>
      <c r="CM131" s="290">
        <f t="shared" si="271"/>
        <v>195</v>
      </c>
      <c r="CN131" s="290">
        <f t="shared" si="271"/>
        <v>0</v>
      </c>
      <c r="CO131" s="290">
        <f t="shared" si="271"/>
        <v>0</v>
      </c>
      <c r="CP131" s="290">
        <f t="shared" si="271"/>
        <v>0</v>
      </c>
      <c r="CQ131" s="290">
        <f t="shared" si="271"/>
        <v>0</v>
      </c>
      <c r="CR131" s="290">
        <f t="shared" si="271"/>
        <v>0</v>
      </c>
      <c r="CS131" s="291">
        <f t="shared" si="271"/>
        <v>0</v>
      </c>
      <c r="CT131" s="283">
        <f>SUM(CJ131:CS131)</f>
        <v>251</v>
      </c>
      <c r="CV131" s="289">
        <f t="shared" ref="CV131:DE131" si="272">SUM(CV128:CV130)</f>
        <v>40</v>
      </c>
      <c r="CW131" s="290">
        <f t="shared" si="272"/>
        <v>33</v>
      </c>
      <c r="CX131" s="290">
        <f t="shared" si="272"/>
        <v>0</v>
      </c>
      <c r="CY131" s="290">
        <f t="shared" si="272"/>
        <v>253</v>
      </c>
      <c r="CZ131" s="290">
        <f t="shared" si="272"/>
        <v>0</v>
      </c>
      <c r="DA131" s="290">
        <f t="shared" si="272"/>
        <v>0</v>
      </c>
      <c r="DB131" s="290">
        <f t="shared" si="272"/>
        <v>0</v>
      </c>
      <c r="DC131" s="290">
        <f t="shared" si="272"/>
        <v>0</v>
      </c>
      <c r="DD131" s="290">
        <f t="shared" si="272"/>
        <v>0</v>
      </c>
      <c r="DE131" s="291">
        <f t="shared" si="272"/>
        <v>0</v>
      </c>
      <c r="DF131" s="283">
        <f>SUM(CV131:DE131)</f>
        <v>326</v>
      </c>
      <c r="DH131" s="289">
        <f t="shared" ref="DH131:DQ131" si="273">SUM(DH128:DH130)</f>
        <v>43</v>
      </c>
      <c r="DI131" s="290">
        <f t="shared" si="273"/>
        <v>52</v>
      </c>
      <c r="DJ131" s="290">
        <f t="shared" si="273"/>
        <v>0</v>
      </c>
      <c r="DK131" s="290">
        <f t="shared" si="273"/>
        <v>217</v>
      </c>
      <c r="DL131" s="290">
        <f t="shared" si="273"/>
        <v>0</v>
      </c>
      <c r="DM131" s="290">
        <f t="shared" si="273"/>
        <v>0</v>
      </c>
      <c r="DN131" s="290">
        <f t="shared" si="273"/>
        <v>0</v>
      </c>
      <c r="DO131" s="290">
        <f t="shared" si="273"/>
        <v>0</v>
      </c>
      <c r="DP131" s="290">
        <f t="shared" si="273"/>
        <v>0</v>
      </c>
      <c r="DQ131" s="291">
        <f t="shared" si="273"/>
        <v>0</v>
      </c>
      <c r="DR131" s="283">
        <f>SUM(DH131:DQ131)</f>
        <v>312</v>
      </c>
      <c r="DT131" s="289">
        <f t="shared" ref="DT131:EC131" si="274">SUM(DT128:DT130)</f>
        <v>28</v>
      </c>
      <c r="DU131" s="290">
        <f t="shared" si="274"/>
        <v>56</v>
      </c>
      <c r="DV131" s="290">
        <f t="shared" si="274"/>
        <v>0</v>
      </c>
      <c r="DW131" s="290">
        <f t="shared" si="274"/>
        <v>220</v>
      </c>
      <c r="DX131" s="290">
        <f t="shared" si="274"/>
        <v>0</v>
      </c>
      <c r="DY131" s="290">
        <f t="shared" si="274"/>
        <v>0</v>
      </c>
      <c r="DZ131" s="290">
        <f t="shared" si="274"/>
        <v>0</v>
      </c>
      <c r="EA131" s="290">
        <f t="shared" si="274"/>
        <v>0</v>
      </c>
      <c r="EB131" s="290">
        <f t="shared" si="274"/>
        <v>0</v>
      </c>
      <c r="EC131" s="291">
        <f t="shared" si="274"/>
        <v>0</v>
      </c>
      <c r="ED131" s="283">
        <f>SUM(DT131:EC131)</f>
        <v>304</v>
      </c>
    </row>
    <row r="132" spans="1:134" ht="15.75" thickBot="1" x14ac:dyDescent="0.3">
      <c r="A132" s="292"/>
      <c r="B132" s="293"/>
      <c r="C132" s="294"/>
      <c r="D132" s="279"/>
      <c r="E132" s="277"/>
      <c r="F132" s="277"/>
      <c r="G132" s="277"/>
      <c r="H132" s="277"/>
      <c r="I132" s="277"/>
      <c r="J132" s="277"/>
      <c r="K132" s="277"/>
      <c r="L132" s="277"/>
      <c r="M132" s="278"/>
      <c r="N132" s="283"/>
      <c r="O132" s="277"/>
      <c r="P132" s="279"/>
      <c r="Q132" s="277"/>
      <c r="R132" s="277"/>
      <c r="S132" s="277"/>
      <c r="T132" s="277"/>
      <c r="U132" s="277"/>
      <c r="V132" s="277"/>
      <c r="W132" s="277"/>
      <c r="X132" s="277"/>
      <c r="Y132" s="278"/>
      <c r="Z132" s="283"/>
      <c r="AA132" s="277"/>
      <c r="AB132" s="279"/>
      <c r="AC132" s="277"/>
      <c r="AD132" s="277"/>
      <c r="AE132" s="277"/>
      <c r="AF132" s="277"/>
      <c r="AG132" s="277"/>
      <c r="AH132" s="277"/>
      <c r="AI132" s="277"/>
      <c r="AJ132" s="277"/>
      <c r="AK132" s="278"/>
      <c r="AL132" s="283"/>
      <c r="AM132" s="277"/>
      <c r="AN132" s="279"/>
      <c r="AO132" s="277"/>
      <c r="AP132" s="277"/>
      <c r="AQ132" s="277"/>
      <c r="AR132" s="277"/>
      <c r="AS132" s="277"/>
      <c r="AT132" s="277"/>
      <c r="AU132" s="277"/>
      <c r="AV132" s="277"/>
      <c r="AW132" s="278"/>
      <c r="AX132" s="283"/>
      <c r="AY132" s="277"/>
      <c r="AZ132" s="279"/>
      <c r="BA132" s="277"/>
      <c r="BB132" s="277"/>
      <c r="BC132" s="277"/>
      <c r="BD132" s="277"/>
      <c r="BE132" s="277"/>
      <c r="BF132" s="277"/>
      <c r="BG132" s="277"/>
      <c r="BH132" s="277"/>
      <c r="BI132" s="278"/>
      <c r="BJ132" s="283"/>
      <c r="BK132" s="277"/>
      <c r="BL132" s="280"/>
      <c r="BM132" s="281"/>
      <c r="BN132" s="281"/>
      <c r="BO132" s="281"/>
      <c r="BP132" s="281"/>
      <c r="BQ132" s="281"/>
      <c r="BR132" s="281"/>
      <c r="BS132" s="281"/>
      <c r="BT132" s="281"/>
      <c r="BU132" s="282"/>
      <c r="BV132" s="283"/>
      <c r="BX132" s="280"/>
      <c r="BY132" s="281"/>
      <c r="BZ132" s="281"/>
      <c r="CA132" s="281"/>
      <c r="CB132" s="281"/>
      <c r="CC132" s="281"/>
      <c r="CD132" s="281"/>
      <c r="CE132" s="281"/>
      <c r="CF132" s="281"/>
      <c r="CG132" s="282"/>
      <c r="CH132" s="283"/>
      <c r="CJ132" s="280"/>
      <c r="CK132" s="281"/>
      <c r="CL132" s="281"/>
      <c r="CM132" s="281"/>
      <c r="CN132" s="281"/>
      <c r="CO132" s="281"/>
      <c r="CP132" s="281"/>
      <c r="CQ132" s="281"/>
      <c r="CR132" s="281"/>
      <c r="CS132" s="282"/>
      <c r="CT132" s="283"/>
      <c r="CV132" s="280"/>
      <c r="CW132" s="281"/>
      <c r="CX132" s="281"/>
      <c r="CY132" s="281"/>
      <c r="CZ132" s="281"/>
      <c r="DA132" s="281"/>
      <c r="DB132" s="281"/>
      <c r="DC132" s="281"/>
      <c r="DD132" s="281"/>
      <c r="DE132" s="282"/>
      <c r="DF132" s="283"/>
      <c r="DH132" s="280"/>
      <c r="DI132" s="281"/>
      <c r="DJ132" s="281"/>
      <c r="DK132" s="281"/>
      <c r="DL132" s="281"/>
      <c r="DM132" s="281"/>
      <c r="DN132" s="281"/>
      <c r="DO132" s="281"/>
      <c r="DP132" s="281"/>
      <c r="DQ132" s="282"/>
      <c r="DR132" s="283"/>
      <c r="DT132" s="280"/>
      <c r="DU132" s="281"/>
      <c r="DV132" s="281"/>
      <c r="DW132" s="281"/>
      <c r="DX132" s="281"/>
      <c r="DY132" s="281"/>
      <c r="DZ132" s="281"/>
      <c r="EA132" s="281"/>
      <c r="EB132" s="281"/>
      <c r="EC132" s="282"/>
      <c r="ED132" s="283"/>
    </row>
    <row r="133" spans="1:134" x14ac:dyDescent="0.25">
      <c r="A133" s="1470" t="s">
        <v>211</v>
      </c>
      <c r="B133" s="285" t="s">
        <v>93</v>
      </c>
      <c r="C133" s="268" t="s">
        <v>138</v>
      </c>
      <c r="D133" s="277">
        <f>D128*'8-Matrices'!$J$7</f>
        <v>0</v>
      </c>
      <c r="E133" s="277">
        <f>E128*'8-Matrices'!$K$7</f>
        <v>116160</v>
      </c>
      <c r="F133" s="277">
        <f>F128*'8-Matrices'!$L$7</f>
        <v>0</v>
      </c>
      <c r="G133" s="277">
        <f>G128*'8-Matrices'!$M$7</f>
        <v>1850240</v>
      </c>
      <c r="H133" s="277">
        <f>H128*'8-Matrices'!$N$7</f>
        <v>0</v>
      </c>
      <c r="I133" s="277">
        <f>I128*'8-Matrices'!$O$7</f>
        <v>0</v>
      </c>
      <c r="J133" s="277">
        <f>J128*'8-Matrices'!$P$7</f>
        <v>0</v>
      </c>
      <c r="K133" s="277">
        <f>K128*'8-Matrices'!$Q$7</f>
        <v>0</v>
      </c>
      <c r="L133" s="277">
        <f>L128*'8-Matrices'!$R$7</f>
        <v>0</v>
      </c>
      <c r="M133" s="278">
        <f>M128*'8-Matrices'!$S$7</f>
        <v>0</v>
      </c>
      <c r="N133" s="283"/>
      <c r="O133" s="277"/>
      <c r="P133" s="279">
        <f>P128*'8-Matrices'!$J$7</f>
        <v>0</v>
      </c>
      <c r="Q133" s="277">
        <f>Q128*'8-Matrices'!$K$7</f>
        <v>174240</v>
      </c>
      <c r="R133" s="277">
        <f>R128*'8-Matrices'!$L$7</f>
        <v>0</v>
      </c>
      <c r="S133" s="277">
        <f>S128*'8-Matrices'!$M$7</f>
        <v>1517775</v>
      </c>
      <c r="T133" s="277">
        <f>T128*'8-Matrices'!$N$7</f>
        <v>0</v>
      </c>
      <c r="U133" s="277">
        <f>U128*'8-Matrices'!$O$7</f>
        <v>0</v>
      </c>
      <c r="V133" s="277">
        <f>V128*'8-Matrices'!$P$7</f>
        <v>0</v>
      </c>
      <c r="W133" s="277">
        <f>W128*'8-Matrices'!$Q$7</f>
        <v>0</v>
      </c>
      <c r="X133" s="277">
        <f>X128*'8-Matrices'!$R$7</f>
        <v>0</v>
      </c>
      <c r="Y133" s="278">
        <f>Y128*'8-Matrices'!$S$7</f>
        <v>0</v>
      </c>
      <c r="Z133" s="283"/>
      <c r="AA133" s="277"/>
      <c r="AB133" s="279">
        <f>AB128*'8-Matrices'!$J$7</f>
        <v>0</v>
      </c>
      <c r="AC133" s="277">
        <f>AC128*'8-Matrices'!$K$7</f>
        <v>130680</v>
      </c>
      <c r="AD133" s="277">
        <f>AD128*'8-Matrices'!$L$7</f>
        <v>0</v>
      </c>
      <c r="AE133" s="277">
        <f>AE128*'8-Matrices'!$M$7</f>
        <v>1749055</v>
      </c>
      <c r="AF133" s="277">
        <f>AF128*'8-Matrices'!$N$7</f>
        <v>0</v>
      </c>
      <c r="AG133" s="277">
        <f>AG128*'8-Matrices'!$O$7</f>
        <v>0</v>
      </c>
      <c r="AH133" s="277">
        <f>AH128*'8-Matrices'!$P$7</f>
        <v>0</v>
      </c>
      <c r="AI133" s="277">
        <f>AI128*'8-Matrices'!$Q$7</f>
        <v>0</v>
      </c>
      <c r="AJ133" s="277">
        <f>AJ128*'8-Matrices'!$R$7</f>
        <v>0</v>
      </c>
      <c r="AK133" s="278">
        <f>AK128*'8-Matrices'!$S$7</f>
        <v>0</v>
      </c>
      <c r="AL133" s="283"/>
      <c r="AM133" s="277"/>
      <c r="AN133" s="279">
        <f>AN128*'8-Matrices'!$J$7</f>
        <v>0</v>
      </c>
      <c r="AO133" s="277">
        <f>AO128*'8-Matrices'!$K$7</f>
        <v>108900</v>
      </c>
      <c r="AP133" s="277">
        <f>AP128*'8-Matrices'!$L$7</f>
        <v>0</v>
      </c>
      <c r="AQ133" s="277">
        <f>AQ128*'8-Matrices'!$M$7</f>
        <v>2240525</v>
      </c>
      <c r="AR133" s="277">
        <f>AR128*'8-Matrices'!$N$7</f>
        <v>0</v>
      </c>
      <c r="AS133" s="277">
        <f>AS128*'8-Matrices'!$O$7</f>
        <v>0</v>
      </c>
      <c r="AT133" s="277">
        <f>AT128*'8-Matrices'!$P$7</f>
        <v>0</v>
      </c>
      <c r="AU133" s="277">
        <f>AU128*'8-Matrices'!$Q$7</f>
        <v>0</v>
      </c>
      <c r="AV133" s="277">
        <f>AV128*'8-Matrices'!$R$7</f>
        <v>0</v>
      </c>
      <c r="AW133" s="278">
        <f>AW128*'8-Matrices'!$S$7</f>
        <v>0</v>
      </c>
      <c r="AX133" s="283"/>
      <c r="AY133" s="277"/>
      <c r="AZ133" s="279">
        <f>AZ128*'8-Matrices'!$J$7</f>
        <v>0</v>
      </c>
      <c r="BA133" s="277">
        <f>BA128*'8-Matrices'!$K$7</f>
        <v>188760</v>
      </c>
      <c r="BB133" s="277">
        <f>BB128*'8-Matrices'!$L$7</f>
        <v>0</v>
      </c>
      <c r="BC133" s="277">
        <f>BC128*'8-Matrices'!$M$7</f>
        <v>2616355</v>
      </c>
      <c r="BD133" s="277">
        <f>BD128*'8-Matrices'!$N$7</f>
        <v>0</v>
      </c>
      <c r="BE133" s="277">
        <f>BE128*'8-Matrices'!$O$7</f>
        <v>0</v>
      </c>
      <c r="BF133" s="277">
        <f>BF128*'8-Matrices'!$P$7</f>
        <v>0</v>
      </c>
      <c r="BG133" s="277">
        <f>BG128*'8-Matrices'!$Q$7</f>
        <v>0</v>
      </c>
      <c r="BH133" s="277">
        <f>BH128*'8-Matrices'!$R$7</f>
        <v>0</v>
      </c>
      <c r="BI133" s="278">
        <f>BI128*'8-Matrices'!$S$7</f>
        <v>0</v>
      </c>
      <c r="BJ133" s="283"/>
      <c r="BK133" s="277"/>
      <c r="BL133" s="280">
        <f>BL128*'8-Matrices'!$J$7</f>
        <v>0</v>
      </c>
      <c r="BM133" s="281">
        <f>BM128*'8-Matrices'!$K$7</f>
        <v>152460</v>
      </c>
      <c r="BN133" s="281">
        <f>BN128*'8-Matrices'!$L$7</f>
        <v>0</v>
      </c>
      <c r="BO133" s="281">
        <f>BO128*'8-Matrices'!$M$7</f>
        <v>1662325</v>
      </c>
      <c r="BP133" s="281">
        <f>BP128*'8-Matrices'!$N$7</f>
        <v>0</v>
      </c>
      <c r="BQ133" s="281">
        <f>BQ128*'8-Matrices'!$O$7</f>
        <v>0</v>
      </c>
      <c r="BR133" s="281">
        <f>BR128*'8-Matrices'!$P$7</f>
        <v>0</v>
      </c>
      <c r="BS133" s="281">
        <f>BS128*'8-Matrices'!$Q$7</f>
        <v>0</v>
      </c>
      <c r="BT133" s="281">
        <f>BT128*'8-Matrices'!$R$7</f>
        <v>0</v>
      </c>
      <c r="BU133" s="282">
        <f>BU128*'8-Matrices'!$S$7</f>
        <v>0</v>
      </c>
      <c r="BV133" s="283"/>
      <c r="BX133" s="280">
        <f>BX128*'8-Matrices'!$J$7</f>
        <v>0</v>
      </c>
      <c r="BY133" s="281">
        <f>BY128*'8-Matrices'!$K$7</f>
        <v>79860</v>
      </c>
      <c r="BZ133" s="281">
        <f>BZ128*'8-Matrices'!$L$7</f>
        <v>0</v>
      </c>
      <c r="CA133" s="281">
        <f>CA128*'8-Matrices'!$M$7</f>
        <v>1749055</v>
      </c>
      <c r="CB133" s="281">
        <f>CB128*'8-Matrices'!$N$7</f>
        <v>0</v>
      </c>
      <c r="CC133" s="281">
        <f>CC128*'8-Matrices'!$O$7</f>
        <v>0</v>
      </c>
      <c r="CD133" s="281">
        <f>CD128*'8-Matrices'!$P$7</f>
        <v>0</v>
      </c>
      <c r="CE133" s="281">
        <f>CE128*'8-Matrices'!$Q$7</f>
        <v>0</v>
      </c>
      <c r="CF133" s="281">
        <f>CF128*'8-Matrices'!$R$7</f>
        <v>0</v>
      </c>
      <c r="CG133" s="282">
        <f>CG128*'8-Matrices'!$S$7</f>
        <v>0</v>
      </c>
      <c r="CH133" s="283"/>
      <c r="CJ133" s="280">
        <f>CJ128*'8-Matrices'!$J$7</f>
        <v>0</v>
      </c>
      <c r="CK133" s="281">
        <f>CK128*'8-Matrices'!$K$7</f>
        <v>65340</v>
      </c>
      <c r="CL133" s="281">
        <f>CL128*'8-Matrices'!$L$7</f>
        <v>0</v>
      </c>
      <c r="CM133" s="281">
        <f>CM128*'8-Matrices'!$M$7</f>
        <v>1879150</v>
      </c>
      <c r="CN133" s="281">
        <f>CN128*'8-Matrices'!$N$7</f>
        <v>0</v>
      </c>
      <c r="CO133" s="281">
        <f>CO128*'8-Matrices'!$O$7</f>
        <v>0</v>
      </c>
      <c r="CP133" s="281">
        <f>CP128*'8-Matrices'!$P$7</f>
        <v>0</v>
      </c>
      <c r="CQ133" s="281">
        <f>CQ128*'8-Matrices'!$Q$7</f>
        <v>0</v>
      </c>
      <c r="CR133" s="281">
        <f>CR128*'8-Matrices'!$R$7</f>
        <v>0</v>
      </c>
      <c r="CS133" s="282">
        <f>CS128*'8-Matrices'!$S$7</f>
        <v>0</v>
      </c>
      <c r="CT133" s="283"/>
      <c r="CV133" s="280">
        <f>CV128*'8-Matrices'!$J$7</f>
        <v>0</v>
      </c>
      <c r="CW133" s="281">
        <f>CW128*'8-Matrices'!$K$7</f>
        <v>43560</v>
      </c>
      <c r="CX133" s="281">
        <f>CX128*'8-Matrices'!$L$7</f>
        <v>0</v>
      </c>
      <c r="CY133" s="281">
        <f>CY128*'8-Matrices'!$M$7</f>
        <v>3064460</v>
      </c>
      <c r="CZ133" s="281">
        <f>CZ128*'8-Matrices'!$N$7</f>
        <v>0</v>
      </c>
      <c r="DA133" s="281">
        <f>DA128*'8-Matrices'!$O$7</f>
        <v>0</v>
      </c>
      <c r="DB133" s="281">
        <f>DB128*'8-Matrices'!$P$7</f>
        <v>0</v>
      </c>
      <c r="DC133" s="281">
        <f>DC128*'8-Matrices'!$Q$7</f>
        <v>0</v>
      </c>
      <c r="DD133" s="281">
        <f>DD128*'8-Matrices'!$R$7</f>
        <v>0</v>
      </c>
      <c r="DE133" s="282">
        <f>DE128*'8-Matrices'!$S$7</f>
        <v>0</v>
      </c>
      <c r="DF133" s="283"/>
      <c r="DH133" s="280">
        <f>DH128*'8-Matrices'!$J$7</f>
        <v>0</v>
      </c>
      <c r="DI133" s="281">
        <f>DI128*'8-Matrices'!$K$7</f>
        <v>43560</v>
      </c>
      <c r="DJ133" s="281">
        <f>DJ128*'8-Matrices'!$L$7</f>
        <v>0</v>
      </c>
      <c r="DK133" s="281">
        <f>DK128*'8-Matrices'!$M$7</f>
        <v>2442895</v>
      </c>
      <c r="DL133" s="281">
        <f>DL128*'8-Matrices'!$N$7</f>
        <v>0</v>
      </c>
      <c r="DM133" s="281">
        <f>DM128*'8-Matrices'!$O$7</f>
        <v>0</v>
      </c>
      <c r="DN133" s="281">
        <f>DN128*'8-Matrices'!$P$7</f>
        <v>0</v>
      </c>
      <c r="DO133" s="281">
        <f>DO128*'8-Matrices'!$Q$7</f>
        <v>0</v>
      </c>
      <c r="DP133" s="281">
        <f>DP128*'8-Matrices'!$R$7</f>
        <v>0</v>
      </c>
      <c r="DQ133" s="282">
        <f>DQ128*'8-Matrices'!$S$7</f>
        <v>0</v>
      </c>
      <c r="DR133" s="283"/>
      <c r="DT133" s="280">
        <f>DT128*'8-Matrices'!$J$7</f>
        <v>0</v>
      </c>
      <c r="DU133" s="281">
        <f>DU128*'8-Matrices'!$K$7</f>
        <v>94380</v>
      </c>
      <c r="DV133" s="281">
        <f>DV128*'8-Matrices'!$L$7</f>
        <v>0</v>
      </c>
      <c r="DW133" s="281">
        <f>DW128*'8-Matrices'!$M$7</f>
        <v>2385075</v>
      </c>
      <c r="DX133" s="281">
        <f>DX128*'8-Matrices'!$N$7</f>
        <v>0</v>
      </c>
      <c r="DY133" s="281">
        <f>DY128*'8-Matrices'!$O$7</f>
        <v>0</v>
      </c>
      <c r="DZ133" s="281">
        <f>DZ128*'8-Matrices'!$P$7</f>
        <v>0</v>
      </c>
      <c r="EA133" s="281">
        <f>EA128*'8-Matrices'!$Q$7</f>
        <v>0</v>
      </c>
      <c r="EB133" s="281">
        <f>EB128*'8-Matrices'!$R$7</f>
        <v>0</v>
      </c>
      <c r="EC133" s="282">
        <f>EC128*'8-Matrices'!$S$7</f>
        <v>0</v>
      </c>
      <c r="ED133" s="283"/>
    </row>
    <row r="134" spans="1:134" x14ac:dyDescent="0.25">
      <c r="A134" s="1471"/>
      <c r="B134" t="s">
        <v>93</v>
      </c>
      <c r="C134" s="276" t="s">
        <v>139</v>
      </c>
      <c r="D134" s="277">
        <f>D129*'8-Matrices'!$J$8</f>
        <v>0</v>
      </c>
      <c r="E134" s="277">
        <f>E129*'8-Matrices'!$K$8</f>
        <v>209540</v>
      </c>
      <c r="F134" s="277">
        <f>F129*'8-Matrices'!$L$8</f>
        <v>0</v>
      </c>
      <c r="G134" s="277">
        <f>G129*'8-Matrices'!$M$8</f>
        <v>187740</v>
      </c>
      <c r="H134" s="277">
        <f>H129*'8-Matrices'!$N$8</f>
        <v>0</v>
      </c>
      <c r="I134" s="277">
        <f>I129*'8-Matrices'!$O$8</f>
        <v>0</v>
      </c>
      <c r="J134" s="277">
        <f>J129*'8-Matrices'!$P$8</f>
        <v>0</v>
      </c>
      <c r="K134" s="277">
        <f>K129*'8-Matrices'!$Q$8</f>
        <v>0</v>
      </c>
      <c r="L134" s="277">
        <f>L129*'8-Matrices'!$R$8</f>
        <v>0</v>
      </c>
      <c r="M134" s="278">
        <f>M129*'8-Matrices'!$S$8</f>
        <v>0</v>
      </c>
      <c r="N134" s="283"/>
      <c r="O134" s="277"/>
      <c r="P134" s="279">
        <f>P129*'8-Matrices'!$J$8</f>
        <v>0</v>
      </c>
      <c r="Q134" s="277">
        <f>Q129*'8-Matrices'!$K$8</f>
        <v>220017</v>
      </c>
      <c r="R134" s="277">
        <f>R129*'8-Matrices'!$L$8</f>
        <v>0</v>
      </c>
      <c r="S134" s="277">
        <f>S129*'8-Matrices'!$M$8</f>
        <v>500640</v>
      </c>
      <c r="T134" s="277">
        <f>T129*'8-Matrices'!$N$8</f>
        <v>0</v>
      </c>
      <c r="U134" s="277">
        <f>U129*'8-Matrices'!$O$8</f>
        <v>0</v>
      </c>
      <c r="V134" s="277">
        <f>V129*'8-Matrices'!$P$8</f>
        <v>0</v>
      </c>
      <c r="W134" s="277">
        <f>W129*'8-Matrices'!$Q$8</f>
        <v>0</v>
      </c>
      <c r="X134" s="277">
        <f>X129*'8-Matrices'!$R$8</f>
        <v>0</v>
      </c>
      <c r="Y134" s="278">
        <f>Y129*'8-Matrices'!$S$8</f>
        <v>0</v>
      </c>
      <c r="Z134" s="283"/>
      <c r="AA134" s="277"/>
      <c r="AB134" s="279">
        <f>AB129*'8-Matrices'!$J$8</f>
        <v>0</v>
      </c>
      <c r="AC134" s="277">
        <f>AC129*'8-Matrices'!$K$8</f>
        <v>398126</v>
      </c>
      <c r="AD134" s="277">
        <f>AD129*'8-Matrices'!$L$8</f>
        <v>0</v>
      </c>
      <c r="AE134" s="277">
        <f>AE129*'8-Matrices'!$M$8</f>
        <v>458920</v>
      </c>
      <c r="AF134" s="277">
        <f>AF129*'8-Matrices'!$N$8</f>
        <v>0</v>
      </c>
      <c r="AG134" s="277">
        <f>AG129*'8-Matrices'!$O$8</f>
        <v>0</v>
      </c>
      <c r="AH134" s="277">
        <f>AH129*'8-Matrices'!$P$8</f>
        <v>0</v>
      </c>
      <c r="AI134" s="277">
        <f>AI129*'8-Matrices'!$Q$8</f>
        <v>0</v>
      </c>
      <c r="AJ134" s="277">
        <f>AJ129*'8-Matrices'!$R$8</f>
        <v>0</v>
      </c>
      <c r="AK134" s="278">
        <f>AK129*'8-Matrices'!$S$8</f>
        <v>0</v>
      </c>
      <c r="AL134" s="283"/>
      <c r="AM134" s="277"/>
      <c r="AN134" s="279">
        <f>AN129*'8-Matrices'!$J$8</f>
        <v>0</v>
      </c>
      <c r="AO134" s="277">
        <f>AO129*'8-Matrices'!$K$8</f>
        <v>377172</v>
      </c>
      <c r="AP134" s="277">
        <f>AP129*'8-Matrices'!$L$8</f>
        <v>0</v>
      </c>
      <c r="AQ134" s="277">
        <f>AQ129*'8-Matrices'!$M$8</f>
        <v>375480</v>
      </c>
      <c r="AR134" s="277">
        <f>AR129*'8-Matrices'!$N$8</f>
        <v>0</v>
      </c>
      <c r="AS134" s="277">
        <f>AS129*'8-Matrices'!$O$8</f>
        <v>0</v>
      </c>
      <c r="AT134" s="277">
        <f>AT129*'8-Matrices'!$P$8</f>
        <v>0</v>
      </c>
      <c r="AU134" s="277">
        <f>AU129*'8-Matrices'!$Q$8</f>
        <v>0</v>
      </c>
      <c r="AV134" s="277">
        <f>AV129*'8-Matrices'!$R$8</f>
        <v>0</v>
      </c>
      <c r="AW134" s="278">
        <f>AW129*'8-Matrices'!$S$8</f>
        <v>0</v>
      </c>
      <c r="AX134" s="283"/>
      <c r="AY134" s="277"/>
      <c r="AZ134" s="279">
        <f>AZ129*'8-Matrices'!$J$8</f>
        <v>0</v>
      </c>
      <c r="BA134" s="277">
        <f>BA129*'8-Matrices'!$K$8</f>
        <v>335264</v>
      </c>
      <c r="BB134" s="277">
        <f>BB129*'8-Matrices'!$L$8</f>
        <v>0</v>
      </c>
      <c r="BC134" s="277">
        <f>BC129*'8-Matrices'!$M$8</f>
        <v>667520</v>
      </c>
      <c r="BD134" s="277">
        <f>BD129*'8-Matrices'!$N$8</f>
        <v>0</v>
      </c>
      <c r="BE134" s="277">
        <f>BE129*'8-Matrices'!$O$8</f>
        <v>0</v>
      </c>
      <c r="BF134" s="277">
        <f>BF129*'8-Matrices'!$P$8</f>
        <v>0</v>
      </c>
      <c r="BG134" s="277">
        <f>BG129*'8-Matrices'!$Q$8</f>
        <v>0</v>
      </c>
      <c r="BH134" s="277">
        <f>BH129*'8-Matrices'!$R$8</f>
        <v>0</v>
      </c>
      <c r="BI134" s="278">
        <f>BI129*'8-Matrices'!$S$8</f>
        <v>0</v>
      </c>
      <c r="BJ134" s="283"/>
      <c r="BK134" s="277"/>
      <c r="BL134" s="280">
        <f>BL129*'8-Matrices'!$J$8</f>
        <v>0</v>
      </c>
      <c r="BM134" s="281">
        <f>BM129*'8-Matrices'!$K$8</f>
        <v>282879</v>
      </c>
      <c r="BN134" s="281">
        <f>BN129*'8-Matrices'!$L$8</f>
        <v>0</v>
      </c>
      <c r="BO134" s="281">
        <f>BO129*'8-Matrices'!$M$8</f>
        <v>500640</v>
      </c>
      <c r="BP134" s="281">
        <f>BP129*'8-Matrices'!$N$8</f>
        <v>0</v>
      </c>
      <c r="BQ134" s="281">
        <f>BQ129*'8-Matrices'!$O$8</f>
        <v>0</v>
      </c>
      <c r="BR134" s="281">
        <f>BR129*'8-Matrices'!$P$8</f>
        <v>0</v>
      </c>
      <c r="BS134" s="281">
        <f>BS129*'8-Matrices'!$Q$8</f>
        <v>0</v>
      </c>
      <c r="BT134" s="281">
        <f>BT129*'8-Matrices'!$R$8</f>
        <v>0</v>
      </c>
      <c r="BU134" s="282">
        <f>BU129*'8-Matrices'!$S$8</f>
        <v>0</v>
      </c>
      <c r="BV134" s="283"/>
      <c r="BX134" s="280">
        <f>BX129*'8-Matrices'!$J$8</f>
        <v>0</v>
      </c>
      <c r="BY134" s="281">
        <f>BY129*'8-Matrices'!$K$8</f>
        <v>178109</v>
      </c>
      <c r="BZ134" s="281">
        <f>BZ129*'8-Matrices'!$L$8</f>
        <v>0</v>
      </c>
      <c r="CA134" s="281">
        <f>CA129*'8-Matrices'!$M$8</f>
        <v>479780</v>
      </c>
      <c r="CB134" s="281">
        <f>CB129*'8-Matrices'!$N$8</f>
        <v>0</v>
      </c>
      <c r="CC134" s="281">
        <f>CC129*'8-Matrices'!$O$8</f>
        <v>0</v>
      </c>
      <c r="CD134" s="281">
        <f>CD129*'8-Matrices'!$P$8</f>
        <v>0</v>
      </c>
      <c r="CE134" s="281">
        <f>CE129*'8-Matrices'!$Q$8</f>
        <v>0</v>
      </c>
      <c r="CF134" s="281">
        <f>CF129*'8-Matrices'!$R$8</f>
        <v>0</v>
      </c>
      <c r="CG134" s="282">
        <f>CG129*'8-Matrices'!$S$8</f>
        <v>0</v>
      </c>
      <c r="CH134" s="283"/>
      <c r="CJ134" s="280">
        <f>CJ129*'8-Matrices'!$J$8</f>
        <v>0</v>
      </c>
      <c r="CK134" s="281">
        <f>CK129*'8-Matrices'!$K$8</f>
        <v>146678</v>
      </c>
      <c r="CL134" s="281">
        <f>CL129*'8-Matrices'!$L$8</f>
        <v>0</v>
      </c>
      <c r="CM134" s="281">
        <f>CM129*'8-Matrices'!$M$8</f>
        <v>479780</v>
      </c>
      <c r="CN134" s="281">
        <f>CN129*'8-Matrices'!$N$8</f>
        <v>0</v>
      </c>
      <c r="CO134" s="281">
        <f>CO129*'8-Matrices'!$O$8</f>
        <v>0</v>
      </c>
      <c r="CP134" s="281">
        <f>CP129*'8-Matrices'!$P$8</f>
        <v>0</v>
      </c>
      <c r="CQ134" s="281">
        <f>CQ129*'8-Matrices'!$Q$8</f>
        <v>0</v>
      </c>
      <c r="CR134" s="281">
        <f>CR129*'8-Matrices'!$R$8</f>
        <v>0</v>
      </c>
      <c r="CS134" s="282">
        <f>CS129*'8-Matrices'!$S$8</f>
        <v>0</v>
      </c>
      <c r="CT134" s="283"/>
      <c r="CV134" s="280">
        <f>CV129*'8-Matrices'!$J$8</f>
        <v>0</v>
      </c>
      <c r="CW134" s="281">
        <f>CW129*'8-Matrices'!$K$8</f>
        <v>199063</v>
      </c>
      <c r="CX134" s="281">
        <f>CX129*'8-Matrices'!$L$8</f>
        <v>0</v>
      </c>
      <c r="CY134" s="281">
        <f>CY129*'8-Matrices'!$M$8</f>
        <v>229460</v>
      </c>
      <c r="CZ134" s="281">
        <f>CZ129*'8-Matrices'!$N$8</f>
        <v>0</v>
      </c>
      <c r="DA134" s="281">
        <f>DA129*'8-Matrices'!$O$8</f>
        <v>0</v>
      </c>
      <c r="DB134" s="281">
        <f>DB129*'8-Matrices'!$P$8</f>
        <v>0</v>
      </c>
      <c r="DC134" s="281">
        <f>DC129*'8-Matrices'!$Q$8</f>
        <v>0</v>
      </c>
      <c r="DD134" s="281">
        <f>DD129*'8-Matrices'!$R$8</f>
        <v>0</v>
      </c>
      <c r="DE134" s="282">
        <f>DE129*'8-Matrices'!$S$8</f>
        <v>0</v>
      </c>
      <c r="DF134" s="283"/>
      <c r="DH134" s="280">
        <f>DH129*'8-Matrices'!$J$8</f>
        <v>0</v>
      </c>
      <c r="DI134" s="281">
        <f>DI129*'8-Matrices'!$K$8</f>
        <v>366695</v>
      </c>
      <c r="DJ134" s="281">
        <f>DJ129*'8-Matrices'!$L$8</f>
        <v>0</v>
      </c>
      <c r="DK134" s="281">
        <f>DK129*'8-Matrices'!$M$8</f>
        <v>479780</v>
      </c>
      <c r="DL134" s="281">
        <f>DL129*'8-Matrices'!$N$8</f>
        <v>0</v>
      </c>
      <c r="DM134" s="281">
        <f>DM129*'8-Matrices'!$O$8</f>
        <v>0</v>
      </c>
      <c r="DN134" s="281">
        <f>DN129*'8-Matrices'!$P$8</f>
        <v>0</v>
      </c>
      <c r="DO134" s="281">
        <f>DO129*'8-Matrices'!$Q$8</f>
        <v>0</v>
      </c>
      <c r="DP134" s="281">
        <f>DP129*'8-Matrices'!$R$8</f>
        <v>0</v>
      </c>
      <c r="DQ134" s="282">
        <f>DQ129*'8-Matrices'!$S$8</f>
        <v>0</v>
      </c>
      <c r="DR134" s="283"/>
      <c r="DT134" s="280">
        <f>DT129*'8-Matrices'!$J$8</f>
        <v>0</v>
      </c>
      <c r="DU134" s="281">
        <f>DU129*'8-Matrices'!$K$8</f>
        <v>398126</v>
      </c>
      <c r="DV134" s="281">
        <f>DV129*'8-Matrices'!$L$8</f>
        <v>0</v>
      </c>
      <c r="DW134" s="281">
        <f>DW129*'8-Matrices'!$M$8</f>
        <v>417200</v>
      </c>
      <c r="DX134" s="281">
        <f>DX129*'8-Matrices'!$N$8</f>
        <v>0</v>
      </c>
      <c r="DY134" s="281">
        <f>DY129*'8-Matrices'!$O$8</f>
        <v>0</v>
      </c>
      <c r="DZ134" s="281">
        <f>DZ129*'8-Matrices'!$P$8</f>
        <v>0</v>
      </c>
      <c r="EA134" s="281">
        <f>EA129*'8-Matrices'!$Q$8</f>
        <v>0</v>
      </c>
      <c r="EB134" s="281">
        <f>EB129*'8-Matrices'!$R$8</f>
        <v>0</v>
      </c>
      <c r="EC134" s="282">
        <f>EC129*'8-Matrices'!$S$8</f>
        <v>0</v>
      </c>
      <c r="ED134" s="283"/>
    </row>
    <row r="135" spans="1:134" ht="15.75" thickBot="1" x14ac:dyDescent="0.3">
      <c r="A135" s="1472"/>
      <c r="B135" s="293" t="s">
        <v>93</v>
      </c>
      <c r="C135" s="294" t="s">
        <v>140</v>
      </c>
      <c r="D135" s="277">
        <f>D130*'8-Matrices'!$J$9</f>
        <v>0</v>
      </c>
      <c r="E135" s="277">
        <f>E130*'8-Matrices'!$K$9</f>
        <v>184248</v>
      </c>
      <c r="F135" s="277">
        <f>F130*'8-Matrices'!$L$9</f>
        <v>0</v>
      </c>
      <c r="G135" s="277">
        <f>G130*'8-Matrices'!$M$9</f>
        <v>886530</v>
      </c>
      <c r="H135" s="277">
        <f>H130*'8-Matrices'!$N$9</f>
        <v>0</v>
      </c>
      <c r="I135" s="277">
        <f>I130*'8-Matrices'!$O$9</f>
        <v>0</v>
      </c>
      <c r="J135" s="277">
        <f>J130*'8-Matrices'!$P$9</f>
        <v>0</v>
      </c>
      <c r="K135" s="277">
        <f>K130*'8-Matrices'!$Q$9</f>
        <v>0</v>
      </c>
      <c r="L135" s="277">
        <f>L130*'8-Matrices'!$R$9</f>
        <v>0</v>
      </c>
      <c r="M135" s="278">
        <f>M130*'8-Matrices'!$S$9</f>
        <v>0</v>
      </c>
      <c r="N135" s="283" t="s">
        <v>298</v>
      </c>
      <c r="O135" s="277"/>
      <c r="P135" s="279">
        <f>P130*'8-Matrices'!$J$9</f>
        <v>0</v>
      </c>
      <c r="Q135" s="277">
        <f>Q130*'8-Matrices'!$K$9</f>
        <v>153540</v>
      </c>
      <c r="R135" s="277">
        <f>R130*'8-Matrices'!$L$9</f>
        <v>0</v>
      </c>
      <c r="S135" s="277">
        <f>S130*'8-Matrices'!$M$9</f>
        <v>1253370</v>
      </c>
      <c r="T135" s="277">
        <f>T130*'8-Matrices'!$N$9</f>
        <v>0</v>
      </c>
      <c r="U135" s="277">
        <f>U130*'8-Matrices'!$O$9</f>
        <v>0</v>
      </c>
      <c r="V135" s="277">
        <f>V130*'8-Matrices'!$P$9</f>
        <v>0</v>
      </c>
      <c r="W135" s="277">
        <f>W130*'8-Matrices'!$Q$9</f>
        <v>0</v>
      </c>
      <c r="X135" s="277">
        <f>X130*'8-Matrices'!$R$9</f>
        <v>0</v>
      </c>
      <c r="Y135" s="278">
        <f>Y130*'8-Matrices'!$S$9</f>
        <v>0</v>
      </c>
      <c r="Z135" s="283" t="s">
        <v>298</v>
      </c>
      <c r="AA135" s="277"/>
      <c r="AB135" s="279">
        <f>AB130*'8-Matrices'!$J$9</f>
        <v>0</v>
      </c>
      <c r="AC135" s="277">
        <f>AC130*'8-Matrices'!$K$9</f>
        <v>153540</v>
      </c>
      <c r="AD135" s="277">
        <f>AD130*'8-Matrices'!$L$9</f>
        <v>0</v>
      </c>
      <c r="AE135" s="277">
        <f>AE130*'8-Matrices'!$M$9</f>
        <v>1283940</v>
      </c>
      <c r="AF135" s="277">
        <f>AF130*'8-Matrices'!$N$9</f>
        <v>0</v>
      </c>
      <c r="AG135" s="277">
        <f>AG130*'8-Matrices'!$O$9</f>
        <v>0</v>
      </c>
      <c r="AH135" s="277">
        <f>AH130*'8-Matrices'!$P$9</f>
        <v>0</v>
      </c>
      <c r="AI135" s="277">
        <f>AI130*'8-Matrices'!$Q$9</f>
        <v>0</v>
      </c>
      <c r="AJ135" s="277">
        <f>AJ130*'8-Matrices'!$R$9</f>
        <v>0</v>
      </c>
      <c r="AK135" s="278">
        <f>AK130*'8-Matrices'!$S$9</f>
        <v>0</v>
      </c>
      <c r="AL135" s="283" t="s">
        <v>298</v>
      </c>
      <c r="AM135" s="277"/>
      <c r="AN135" s="279">
        <f>AN130*'8-Matrices'!$J$9</f>
        <v>335008</v>
      </c>
      <c r="AO135" s="277">
        <f>AO130*'8-Matrices'!$K$9</f>
        <v>92124</v>
      </c>
      <c r="AP135" s="277">
        <f>AP130*'8-Matrices'!$L$9</f>
        <v>0</v>
      </c>
      <c r="AQ135" s="277">
        <f>AQ130*'8-Matrices'!$M$9</f>
        <v>855960</v>
      </c>
      <c r="AR135" s="277">
        <f>AR130*'8-Matrices'!$N$9</f>
        <v>0</v>
      </c>
      <c r="AS135" s="277">
        <f>AS130*'8-Matrices'!$O$9</f>
        <v>0</v>
      </c>
      <c r="AT135" s="277">
        <f>AT130*'8-Matrices'!$P$9</f>
        <v>0</v>
      </c>
      <c r="AU135" s="277">
        <f>AU130*'8-Matrices'!$Q$9</f>
        <v>0</v>
      </c>
      <c r="AV135" s="277">
        <f>AV130*'8-Matrices'!$R$9</f>
        <v>0</v>
      </c>
      <c r="AW135" s="278">
        <f>AW130*'8-Matrices'!$S$9</f>
        <v>0</v>
      </c>
      <c r="AX135" s="283" t="s">
        <v>298</v>
      </c>
      <c r="AY135" s="277"/>
      <c r="AZ135" s="279">
        <f>AZ130*'8-Matrices'!$J$9</f>
        <v>324539</v>
      </c>
      <c r="BA135" s="277">
        <f>BA130*'8-Matrices'!$K$9</f>
        <v>199602</v>
      </c>
      <c r="BB135" s="277">
        <f>BB130*'8-Matrices'!$L$9</f>
        <v>0</v>
      </c>
      <c r="BC135" s="277">
        <f>BC130*'8-Matrices'!$M$9</f>
        <v>641970</v>
      </c>
      <c r="BD135" s="277">
        <f>BD130*'8-Matrices'!$N$9</f>
        <v>0</v>
      </c>
      <c r="BE135" s="277">
        <f>BE130*'8-Matrices'!$O$9</f>
        <v>0</v>
      </c>
      <c r="BF135" s="277">
        <f>BF130*'8-Matrices'!$P$9</f>
        <v>0</v>
      </c>
      <c r="BG135" s="277">
        <f>BG130*'8-Matrices'!$Q$9</f>
        <v>0</v>
      </c>
      <c r="BH135" s="277">
        <f>BH130*'8-Matrices'!$R$9</f>
        <v>0</v>
      </c>
      <c r="BI135" s="278">
        <f>BI130*'8-Matrices'!$S$9</f>
        <v>0</v>
      </c>
      <c r="BJ135" s="283" t="s">
        <v>298</v>
      </c>
      <c r="BK135" s="277"/>
      <c r="BL135" s="280">
        <f>BL130*'8-Matrices'!$J$9</f>
        <v>136097</v>
      </c>
      <c r="BM135" s="281">
        <f>BM130*'8-Matrices'!$K$9</f>
        <v>168894</v>
      </c>
      <c r="BN135" s="281">
        <f>BN130*'8-Matrices'!$L$9</f>
        <v>0</v>
      </c>
      <c r="BO135" s="281">
        <f>BO130*'8-Matrices'!$M$9</f>
        <v>1253370</v>
      </c>
      <c r="BP135" s="281">
        <f>BP130*'8-Matrices'!$N$9</f>
        <v>0</v>
      </c>
      <c r="BQ135" s="281">
        <f>BQ130*'8-Matrices'!$O$9</f>
        <v>0</v>
      </c>
      <c r="BR135" s="281">
        <f>BR130*'8-Matrices'!$P$9</f>
        <v>0</v>
      </c>
      <c r="BS135" s="281">
        <f>BS130*'8-Matrices'!$Q$9</f>
        <v>0</v>
      </c>
      <c r="BT135" s="281">
        <f>BT130*'8-Matrices'!$R$9</f>
        <v>0</v>
      </c>
      <c r="BU135" s="282">
        <f>BU130*'8-Matrices'!$S$9</f>
        <v>0</v>
      </c>
      <c r="BV135" s="283" t="s">
        <v>298</v>
      </c>
      <c r="BX135" s="280">
        <f>BX130*'8-Matrices'!$J$9</f>
        <v>240787</v>
      </c>
      <c r="BY135" s="281">
        <f>BY130*'8-Matrices'!$K$9</f>
        <v>138186</v>
      </c>
      <c r="BZ135" s="281">
        <f>BZ130*'8-Matrices'!$L$9</f>
        <v>0</v>
      </c>
      <c r="CA135" s="281">
        <f>CA130*'8-Matrices'!$M$9</f>
        <v>1192230</v>
      </c>
      <c r="CB135" s="281">
        <f>CB130*'8-Matrices'!$N$9</f>
        <v>0</v>
      </c>
      <c r="CC135" s="281">
        <f>CC130*'8-Matrices'!$O$9</f>
        <v>0</v>
      </c>
      <c r="CD135" s="281">
        <f>CD130*'8-Matrices'!$P$9</f>
        <v>0</v>
      </c>
      <c r="CE135" s="281">
        <f>CE130*'8-Matrices'!$Q$9</f>
        <v>0</v>
      </c>
      <c r="CF135" s="281">
        <f>CF130*'8-Matrices'!$R$9</f>
        <v>0</v>
      </c>
      <c r="CG135" s="282">
        <f>CG130*'8-Matrices'!$S$9</f>
        <v>0</v>
      </c>
      <c r="CH135" s="283" t="s">
        <v>298</v>
      </c>
      <c r="CJ135" s="280">
        <f>CJ130*'8-Matrices'!$J$9</f>
        <v>272194</v>
      </c>
      <c r="CK135" s="281">
        <f>CK130*'8-Matrices'!$K$9</f>
        <v>107478</v>
      </c>
      <c r="CL135" s="281">
        <f>CL130*'8-Matrices'!$L$9</f>
        <v>0</v>
      </c>
      <c r="CM135" s="281">
        <f>CM130*'8-Matrices'!$M$9</f>
        <v>1283940</v>
      </c>
      <c r="CN135" s="281">
        <f>CN130*'8-Matrices'!$N$9</f>
        <v>0</v>
      </c>
      <c r="CO135" s="281">
        <f>CO130*'8-Matrices'!$O$9</f>
        <v>0</v>
      </c>
      <c r="CP135" s="281">
        <f>CP130*'8-Matrices'!$P$9</f>
        <v>0</v>
      </c>
      <c r="CQ135" s="281">
        <f>CQ130*'8-Matrices'!$Q$9</f>
        <v>0</v>
      </c>
      <c r="CR135" s="281">
        <f>CR130*'8-Matrices'!$R$9</f>
        <v>0</v>
      </c>
      <c r="CS135" s="282">
        <f>CS130*'8-Matrices'!$S$9</f>
        <v>0</v>
      </c>
      <c r="CT135" s="283" t="s">
        <v>298</v>
      </c>
      <c r="CV135" s="280">
        <f>CV130*'8-Matrices'!$J$9</f>
        <v>418760</v>
      </c>
      <c r="CW135" s="281">
        <f>CW130*'8-Matrices'!$K$9</f>
        <v>122832</v>
      </c>
      <c r="CX135" s="281">
        <f>CX130*'8-Matrices'!$L$9</f>
        <v>0</v>
      </c>
      <c r="CY135" s="281">
        <f>CY130*'8-Matrices'!$M$9</f>
        <v>917100</v>
      </c>
      <c r="CZ135" s="281">
        <f>CZ130*'8-Matrices'!$N$9</f>
        <v>0</v>
      </c>
      <c r="DA135" s="281">
        <f>DA130*'8-Matrices'!$O$9</f>
        <v>0</v>
      </c>
      <c r="DB135" s="281">
        <f>DB130*'8-Matrices'!$P$9</f>
        <v>0</v>
      </c>
      <c r="DC135" s="281">
        <f>DC130*'8-Matrices'!$Q$9</f>
        <v>0</v>
      </c>
      <c r="DD135" s="281">
        <f>DD130*'8-Matrices'!$R$9</f>
        <v>0</v>
      </c>
      <c r="DE135" s="282">
        <f>DE130*'8-Matrices'!$S$9</f>
        <v>0</v>
      </c>
      <c r="DF135" s="283" t="s">
        <v>298</v>
      </c>
      <c r="DH135" s="280">
        <f>DH130*'8-Matrices'!$J$9</f>
        <v>450167</v>
      </c>
      <c r="DI135" s="281">
        <f>DI130*'8-Matrices'!$K$9</f>
        <v>168894</v>
      </c>
      <c r="DJ135" s="281">
        <f>DJ130*'8-Matrices'!$L$9</f>
        <v>0</v>
      </c>
      <c r="DK135" s="281">
        <f>DK130*'8-Matrices'!$M$9</f>
        <v>764250</v>
      </c>
      <c r="DL135" s="281">
        <f>DL130*'8-Matrices'!$N$9</f>
        <v>0</v>
      </c>
      <c r="DM135" s="281">
        <f>DM130*'8-Matrices'!$O$9</f>
        <v>0</v>
      </c>
      <c r="DN135" s="281">
        <f>DN130*'8-Matrices'!$P$9</f>
        <v>0</v>
      </c>
      <c r="DO135" s="281">
        <f>DO130*'8-Matrices'!$Q$9</f>
        <v>0</v>
      </c>
      <c r="DP135" s="281">
        <f>DP130*'8-Matrices'!$R$9</f>
        <v>0</v>
      </c>
      <c r="DQ135" s="282">
        <f>DQ130*'8-Matrices'!$S$9</f>
        <v>0</v>
      </c>
      <c r="DR135" s="283" t="s">
        <v>298</v>
      </c>
      <c r="DT135" s="280">
        <f>DT130*'8-Matrices'!$J$9</f>
        <v>293132</v>
      </c>
      <c r="DU135" s="281">
        <f>DU130*'8-Matrices'!$K$9</f>
        <v>76770</v>
      </c>
      <c r="DV135" s="281">
        <f>DV130*'8-Matrices'!$L$9</f>
        <v>0</v>
      </c>
      <c r="DW135" s="281">
        <f>DW130*'8-Matrices'!$M$9</f>
        <v>1069950</v>
      </c>
      <c r="DX135" s="281">
        <f>DX130*'8-Matrices'!$N$9</f>
        <v>0</v>
      </c>
      <c r="DY135" s="281">
        <f>DY130*'8-Matrices'!$O$9</f>
        <v>0</v>
      </c>
      <c r="DZ135" s="281">
        <f>DZ130*'8-Matrices'!$P$9</f>
        <v>0</v>
      </c>
      <c r="EA135" s="281">
        <f>EA130*'8-Matrices'!$Q$9</f>
        <v>0</v>
      </c>
      <c r="EB135" s="281">
        <f>EB130*'8-Matrices'!$R$9</f>
        <v>0</v>
      </c>
      <c r="EC135" s="282">
        <f>EC130*'8-Matrices'!$S$9</f>
        <v>0</v>
      </c>
      <c r="ED135" s="283" t="s">
        <v>298</v>
      </c>
    </row>
    <row r="136" spans="1:134" ht="30.75" thickBot="1" x14ac:dyDescent="0.3">
      <c r="A136" s="315" t="s">
        <v>212</v>
      </c>
      <c r="B136" s="293" t="s">
        <v>93</v>
      </c>
      <c r="C136" s="316"/>
      <c r="D136" s="300">
        <f t="shared" ref="D136:M136" si="275">SUM(D133:D135)</f>
        <v>0</v>
      </c>
      <c r="E136" s="297">
        <f t="shared" si="275"/>
        <v>509948</v>
      </c>
      <c r="F136" s="297">
        <f t="shared" si="275"/>
        <v>0</v>
      </c>
      <c r="G136" s="297">
        <f t="shared" si="275"/>
        <v>2924510</v>
      </c>
      <c r="H136" s="297">
        <f t="shared" si="275"/>
        <v>0</v>
      </c>
      <c r="I136" s="297">
        <f t="shared" si="275"/>
        <v>0</v>
      </c>
      <c r="J136" s="297">
        <f t="shared" si="275"/>
        <v>0</v>
      </c>
      <c r="K136" s="297">
        <f t="shared" si="275"/>
        <v>0</v>
      </c>
      <c r="L136" s="297">
        <f t="shared" si="275"/>
        <v>0</v>
      </c>
      <c r="M136" s="298">
        <f t="shared" si="275"/>
        <v>0</v>
      </c>
      <c r="N136" s="304">
        <f>SUM(D136:M136)</f>
        <v>3434458</v>
      </c>
      <c r="O136" s="299"/>
      <c r="P136" s="300">
        <f t="shared" ref="P136:Y136" si="276">SUM(P133:P135)</f>
        <v>0</v>
      </c>
      <c r="Q136" s="297">
        <f t="shared" si="276"/>
        <v>547797</v>
      </c>
      <c r="R136" s="297">
        <f t="shared" si="276"/>
        <v>0</v>
      </c>
      <c r="S136" s="297">
        <f t="shared" si="276"/>
        <v>3271785</v>
      </c>
      <c r="T136" s="297">
        <f t="shared" si="276"/>
        <v>0</v>
      </c>
      <c r="U136" s="297">
        <f t="shared" si="276"/>
        <v>0</v>
      </c>
      <c r="V136" s="297">
        <f t="shared" si="276"/>
        <v>0</v>
      </c>
      <c r="W136" s="297">
        <f t="shared" si="276"/>
        <v>0</v>
      </c>
      <c r="X136" s="297">
        <f t="shared" si="276"/>
        <v>0</v>
      </c>
      <c r="Y136" s="298">
        <f t="shared" si="276"/>
        <v>0</v>
      </c>
      <c r="Z136" s="304">
        <f>SUM(P136:Y136)</f>
        <v>3819582</v>
      </c>
      <c r="AA136" s="299"/>
      <c r="AB136" s="300">
        <f t="shared" ref="AB136:AK136" si="277">SUM(AB133:AB135)</f>
        <v>0</v>
      </c>
      <c r="AC136" s="297">
        <f t="shared" si="277"/>
        <v>682346</v>
      </c>
      <c r="AD136" s="297">
        <f t="shared" si="277"/>
        <v>0</v>
      </c>
      <c r="AE136" s="297">
        <f t="shared" si="277"/>
        <v>3491915</v>
      </c>
      <c r="AF136" s="297">
        <f t="shared" si="277"/>
        <v>0</v>
      </c>
      <c r="AG136" s="297">
        <f t="shared" si="277"/>
        <v>0</v>
      </c>
      <c r="AH136" s="297">
        <f t="shared" si="277"/>
        <v>0</v>
      </c>
      <c r="AI136" s="297">
        <f t="shared" si="277"/>
        <v>0</v>
      </c>
      <c r="AJ136" s="297">
        <f t="shared" si="277"/>
        <v>0</v>
      </c>
      <c r="AK136" s="298">
        <f t="shared" si="277"/>
        <v>0</v>
      </c>
      <c r="AL136" s="304">
        <f>SUM(AB136:AK136)</f>
        <v>4174261</v>
      </c>
      <c r="AM136" s="299"/>
      <c r="AN136" s="300">
        <f t="shared" ref="AN136:AW136" si="278">SUM(AN133:AN135)</f>
        <v>335008</v>
      </c>
      <c r="AO136" s="297">
        <f t="shared" si="278"/>
        <v>578196</v>
      </c>
      <c r="AP136" s="297">
        <f t="shared" si="278"/>
        <v>0</v>
      </c>
      <c r="AQ136" s="297">
        <f t="shared" si="278"/>
        <v>3471965</v>
      </c>
      <c r="AR136" s="297">
        <f t="shared" si="278"/>
        <v>0</v>
      </c>
      <c r="AS136" s="297">
        <f t="shared" si="278"/>
        <v>0</v>
      </c>
      <c r="AT136" s="297">
        <f t="shared" si="278"/>
        <v>0</v>
      </c>
      <c r="AU136" s="297">
        <f t="shared" si="278"/>
        <v>0</v>
      </c>
      <c r="AV136" s="297">
        <f t="shared" si="278"/>
        <v>0</v>
      </c>
      <c r="AW136" s="298">
        <f t="shared" si="278"/>
        <v>0</v>
      </c>
      <c r="AX136" s="304">
        <f>SUM(AN136:AW136)</f>
        <v>4385169</v>
      </c>
      <c r="AY136" s="299"/>
      <c r="AZ136" s="300">
        <f t="shared" ref="AZ136:BI136" si="279">SUM(AZ133:AZ135)</f>
        <v>324539</v>
      </c>
      <c r="BA136" s="297">
        <f t="shared" si="279"/>
        <v>723626</v>
      </c>
      <c r="BB136" s="297">
        <f t="shared" si="279"/>
        <v>0</v>
      </c>
      <c r="BC136" s="297">
        <f t="shared" si="279"/>
        <v>3925845</v>
      </c>
      <c r="BD136" s="297">
        <f t="shared" si="279"/>
        <v>0</v>
      </c>
      <c r="BE136" s="297">
        <f t="shared" si="279"/>
        <v>0</v>
      </c>
      <c r="BF136" s="297">
        <f t="shared" si="279"/>
        <v>0</v>
      </c>
      <c r="BG136" s="297">
        <f t="shared" si="279"/>
        <v>0</v>
      </c>
      <c r="BH136" s="297">
        <f t="shared" si="279"/>
        <v>0</v>
      </c>
      <c r="BI136" s="298">
        <f t="shared" si="279"/>
        <v>0</v>
      </c>
      <c r="BJ136" s="304">
        <f>SUM(AZ136:BI136)</f>
        <v>4974010</v>
      </c>
      <c r="BK136" s="299"/>
      <c r="BL136" s="301">
        <f t="shared" ref="BL136:BU136" si="280">SUM(BL133:BL135)</f>
        <v>136097</v>
      </c>
      <c r="BM136" s="302">
        <f t="shared" si="280"/>
        <v>604233</v>
      </c>
      <c r="BN136" s="302">
        <f t="shared" si="280"/>
        <v>0</v>
      </c>
      <c r="BO136" s="302">
        <f t="shared" si="280"/>
        <v>3416335</v>
      </c>
      <c r="BP136" s="302">
        <f t="shared" si="280"/>
        <v>0</v>
      </c>
      <c r="BQ136" s="302">
        <f t="shared" si="280"/>
        <v>0</v>
      </c>
      <c r="BR136" s="302">
        <f t="shared" si="280"/>
        <v>0</v>
      </c>
      <c r="BS136" s="302">
        <f t="shared" si="280"/>
        <v>0</v>
      </c>
      <c r="BT136" s="302">
        <f t="shared" si="280"/>
        <v>0</v>
      </c>
      <c r="BU136" s="303">
        <f t="shared" si="280"/>
        <v>0</v>
      </c>
      <c r="BV136" s="304">
        <f>SUM(BL136:BU136)</f>
        <v>4156665</v>
      </c>
      <c r="BX136" s="301">
        <f t="shared" ref="BX136:CG136" si="281">SUM(BX133:BX135)</f>
        <v>240787</v>
      </c>
      <c r="BY136" s="302">
        <f t="shared" si="281"/>
        <v>396155</v>
      </c>
      <c r="BZ136" s="302">
        <f t="shared" si="281"/>
        <v>0</v>
      </c>
      <c r="CA136" s="302">
        <f t="shared" si="281"/>
        <v>3421065</v>
      </c>
      <c r="CB136" s="302">
        <f t="shared" si="281"/>
        <v>0</v>
      </c>
      <c r="CC136" s="302">
        <f t="shared" si="281"/>
        <v>0</v>
      </c>
      <c r="CD136" s="302">
        <f t="shared" si="281"/>
        <v>0</v>
      </c>
      <c r="CE136" s="302">
        <f t="shared" si="281"/>
        <v>0</v>
      </c>
      <c r="CF136" s="302">
        <f t="shared" si="281"/>
        <v>0</v>
      </c>
      <c r="CG136" s="303">
        <f t="shared" si="281"/>
        <v>0</v>
      </c>
      <c r="CH136" s="304">
        <f>SUM(BX136:CG136)</f>
        <v>4058007</v>
      </c>
      <c r="CJ136" s="301">
        <f t="shared" ref="CJ136:CS136" si="282">SUM(CJ133:CJ135)</f>
        <v>272194</v>
      </c>
      <c r="CK136" s="302">
        <f t="shared" si="282"/>
        <v>319496</v>
      </c>
      <c r="CL136" s="302">
        <f t="shared" si="282"/>
        <v>0</v>
      </c>
      <c r="CM136" s="302">
        <f t="shared" si="282"/>
        <v>3642870</v>
      </c>
      <c r="CN136" s="302">
        <f t="shared" si="282"/>
        <v>0</v>
      </c>
      <c r="CO136" s="302">
        <f t="shared" si="282"/>
        <v>0</v>
      </c>
      <c r="CP136" s="302">
        <f t="shared" si="282"/>
        <v>0</v>
      </c>
      <c r="CQ136" s="302">
        <f t="shared" si="282"/>
        <v>0</v>
      </c>
      <c r="CR136" s="302">
        <f t="shared" si="282"/>
        <v>0</v>
      </c>
      <c r="CS136" s="303">
        <f t="shared" si="282"/>
        <v>0</v>
      </c>
      <c r="CT136" s="304">
        <f>SUM(CJ136:CS136)</f>
        <v>4234560</v>
      </c>
      <c r="CV136" s="301">
        <f t="shared" ref="CV136:DE136" si="283">SUM(CV133:CV135)</f>
        <v>418760</v>
      </c>
      <c r="CW136" s="302">
        <f t="shared" si="283"/>
        <v>365455</v>
      </c>
      <c r="CX136" s="302">
        <f t="shared" si="283"/>
        <v>0</v>
      </c>
      <c r="CY136" s="302">
        <f t="shared" si="283"/>
        <v>4211020</v>
      </c>
      <c r="CZ136" s="302">
        <f t="shared" si="283"/>
        <v>0</v>
      </c>
      <c r="DA136" s="302">
        <f t="shared" si="283"/>
        <v>0</v>
      </c>
      <c r="DB136" s="302">
        <f t="shared" si="283"/>
        <v>0</v>
      </c>
      <c r="DC136" s="302">
        <f t="shared" si="283"/>
        <v>0</v>
      </c>
      <c r="DD136" s="302">
        <f t="shared" si="283"/>
        <v>0</v>
      </c>
      <c r="DE136" s="303">
        <f t="shared" si="283"/>
        <v>0</v>
      </c>
      <c r="DF136" s="304">
        <f>SUM(CV136:DE136)</f>
        <v>4995235</v>
      </c>
      <c r="DH136" s="301">
        <f t="shared" ref="DH136:DQ136" si="284">SUM(DH133:DH135)</f>
        <v>450167</v>
      </c>
      <c r="DI136" s="302">
        <f t="shared" si="284"/>
        <v>579149</v>
      </c>
      <c r="DJ136" s="302">
        <f t="shared" si="284"/>
        <v>0</v>
      </c>
      <c r="DK136" s="302">
        <f t="shared" si="284"/>
        <v>3686925</v>
      </c>
      <c r="DL136" s="302">
        <f t="shared" si="284"/>
        <v>0</v>
      </c>
      <c r="DM136" s="302">
        <f t="shared" si="284"/>
        <v>0</v>
      </c>
      <c r="DN136" s="302">
        <f t="shared" si="284"/>
        <v>0</v>
      </c>
      <c r="DO136" s="302">
        <f t="shared" si="284"/>
        <v>0</v>
      </c>
      <c r="DP136" s="302">
        <f t="shared" si="284"/>
        <v>0</v>
      </c>
      <c r="DQ136" s="303">
        <f t="shared" si="284"/>
        <v>0</v>
      </c>
      <c r="DR136" s="304">
        <f>SUM(DH136:DQ136)</f>
        <v>4716241</v>
      </c>
      <c r="DT136" s="301">
        <f t="shared" ref="DT136:EC136" si="285">SUM(DT133:DT135)</f>
        <v>293132</v>
      </c>
      <c r="DU136" s="302">
        <f t="shared" si="285"/>
        <v>569276</v>
      </c>
      <c r="DV136" s="302">
        <f t="shared" si="285"/>
        <v>0</v>
      </c>
      <c r="DW136" s="302">
        <f t="shared" si="285"/>
        <v>3872225</v>
      </c>
      <c r="DX136" s="302">
        <f t="shared" si="285"/>
        <v>0</v>
      </c>
      <c r="DY136" s="302">
        <f t="shared" si="285"/>
        <v>0</v>
      </c>
      <c r="DZ136" s="302">
        <f t="shared" si="285"/>
        <v>0</v>
      </c>
      <c r="EA136" s="302">
        <f t="shared" si="285"/>
        <v>0</v>
      </c>
      <c r="EB136" s="302">
        <f t="shared" si="285"/>
        <v>0</v>
      </c>
      <c r="EC136" s="303">
        <f t="shared" si="285"/>
        <v>0</v>
      </c>
      <c r="ED136" s="304">
        <f>SUM(DT136:EC136)</f>
        <v>4734633</v>
      </c>
    </row>
    <row r="137" spans="1:134" ht="57.75" customHeight="1" thickBot="1" x14ac:dyDescent="0.3">
      <c r="A137" s="305"/>
      <c r="B137" s="306"/>
      <c r="C137" s="307"/>
      <c r="D137" s="308"/>
      <c r="E137" s="309"/>
      <c r="F137" s="309"/>
      <c r="G137" s="309"/>
      <c r="H137" s="309"/>
      <c r="I137" s="309"/>
      <c r="J137" s="309"/>
      <c r="K137" s="309"/>
      <c r="L137" s="309"/>
      <c r="M137" s="310"/>
      <c r="N137" s="314"/>
      <c r="O137" s="309"/>
      <c r="P137" s="308"/>
      <c r="Q137" s="309"/>
      <c r="R137" s="309"/>
      <c r="S137" s="309"/>
      <c r="T137" s="309"/>
      <c r="U137" s="309"/>
      <c r="V137" s="309"/>
      <c r="W137" s="309"/>
      <c r="X137" s="309"/>
      <c r="Y137" s="310"/>
      <c r="Z137" s="314"/>
      <c r="AA137" s="309"/>
      <c r="AB137" s="308"/>
      <c r="AC137" s="309"/>
      <c r="AD137" s="309"/>
      <c r="AE137" s="309"/>
      <c r="AF137" s="309"/>
      <c r="AG137" s="309"/>
      <c r="AH137" s="309"/>
      <c r="AI137" s="309"/>
      <c r="AJ137" s="309"/>
      <c r="AK137" s="310"/>
      <c r="AL137" s="314"/>
      <c r="AM137" s="309"/>
      <c r="AN137" s="308"/>
      <c r="AO137" s="309"/>
      <c r="AP137" s="309"/>
      <c r="AQ137" s="309"/>
      <c r="AR137" s="309"/>
      <c r="AS137" s="309"/>
      <c r="AT137" s="309"/>
      <c r="AU137" s="309"/>
      <c r="AV137" s="309"/>
      <c r="AW137" s="310"/>
      <c r="AX137" s="314"/>
      <c r="AY137" s="309"/>
      <c r="AZ137" s="308"/>
      <c r="BA137" s="309"/>
      <c r="BB137" s="309"/>
      <c r="BC137" s="309"/>
      <c r="BD137" s="309"/>
      <c r="BE137" s="309"/>
      <c r="BF137" s="309"/>
      <c r="BG137" s="309"/>
      <c r="BH137" s="309"/>
      <c r="BI137" s="310"/>
      <c r="BJ137" s="314"/>
      <c r="BK137" s="309"/>
      <c r="BL137" s="311"/>
      <c r="BM137" s="312"/>
      <c r="BN137" s="312"/>
      <c r="BO137" s="312"/>
      <c r="BP137" s="312"/>
      <c r="BQ137" s="312"/>
      <c r="BR137" s="312"/>
      <c r="BS137" s="312"/>
      <c r="BT137" s="312"/>
      <c r="BU137" s="313"/>
      <c r="BV137" s="314"/>
      <c r="BX137" s="311"/>
      <c r="BY137" s="312"/>
      <c r="BZ137" s="312"/>
      <c r="CA137" s="312"/>
      <c r="CB137" s="312"/>
      <c r="CC137" s="312"/>
      <c r="CD137" s="312"/>
      <c r="CE137" s="312"/>
      <c r="CF137" s="312"/>
      <c r="CG137" s="313"/>
      <c r="CH137" s="314"/>
      <c r="CJ137" s="311"/>
      <c r="CK137" s="312"/>
      <c r="CL137" s="312"/>
      <c r="CM137" s="312"/>
      <c r="CN137" s="312"/>
      <c r="CO137" s="312"/>
      <c r="CP137" s="312"/>
      <c r="CQ137" s="312"/>
      <c r="CR137" s="312"/>
      <c r="CS137" s="313"/>
      <c r="CT137" s="314"/>
      <c r="CV137" s="311"/>
      <c r="CW137" s="312"/>
      <c r="CX137" s="312"/>
      <c r="CY137" s="312"/>
      <c r="CZ137" s="312"/>
      <c r="DA137" s="312"/>
      <c r="DB137" s="312"/>
      <c r="DC137" s="312"/>
      <c r="DD137" s="312"/>
      <c r="DE137" s="313"/>
      <c r="DF137" s="314"/>
      <c r="DH137" s="311"/>
      <c r="DI137" s="312"/>
      <c r="DJ137" s="312"/>
      <c r="DK137" s="312"/>
      <c r="DL137" s="312"/>
      <c r="DM137" s="312"/>
      <c r="DN137" s="312"/>
      <c r="DO137" s="312"/>
      <c r="DP137" s="312"/>
      <c r="DQ137" s="313"/>
      <c r="DR137" s="314"/>
      <c r="DT137" s="311"/>
      <c r="DU137" s="312"/>
      <c r="DV137" s="312"/>
      <c r="DW137" s="312"/>
      <c r="DX137" s="312"/>
      <c r="DY137" s="312"/>
      <c r="DZ137" s="312"/>
      <c r="EA137" s="312"/>
      <c r="EB137" s="312"/>
      <c r="EC137" s="313"/>
      <c r="ED137" s="314"/>
    </row>
    <row r="138" spans="1:134" ht="15" customHeight="1" x14ac:dyDescent="0.25">
      <c r="A138" s="1470" t="s">
        <v>210</v>
      </c>
      <c r="B138" s="285" t="s">
        <v>94</v>
      </c>
      <c r="C138" s="319" t="s">
        <v>138</v>
      </c>
      <c r="D138" s="271">
        <f>'7b-TtlAwrds_RawData'!D46</f>
        <v>0</v>
      </c>
      <c r="E138" s="269">
        <f>'7b-TtlAwrds_RawData'!E46</f>
        <v>0</v>
      </c>
      <c r="F138" s="269">
        <f>'7b-TtlAwrds_RawData'!F46</f>
        <v>0</v>
      </c>
      <c r="G138" s="269">
        <f>'7b-TtlAwrds_RawData'!G46</f>
        <v>35</v>
      </c>
      <c r="H138" s="269">
        <f>'7b-TtlAwrds_RawData'!H46</f>
        <v>0</v>
      </c>
      <c r="I138" s="269">
        <f>'7b-TtlAwrds_RawData'!I46</f>
        <v>0</v>
      </c>
      <c r="J138" s="269">
        <f>'7b-TtlAwrds_RawData'!J46</f>
        <v>0</v>
      </c>
      <c r="K138" s="269">
        <f>'7b-TtlAwrds_RawData'!K46</f>
        <v>0</v>
      </c>
      <c r="L138" s="269">
        <f>'7b-TtlAwrds_RawData'!L46</f>
        <v>0</v>
      </c>
      <c r="M138" s="270">
        <f>'7b-TtlAwrds_RawData'!M46</f>
        <v>0</v>
      </c>
      <c r="N138" s="275"/>
      <c r="O138" s="269"/>
      <c r="P138" s="271">
        <f>'7b-TtlAwrds_RawData'!P46</f>
        <v>0</v>
      </c>
      <c r="Q138" s="269">
        <f>'7b-TtlAwrds_RawData'!Q46</f>
        <v>0</v>
      </c>
      <c r="R138" s="269">
        <f>'7b-TtlAwrds_RawData'!R46</f>
        <v>0</v>
      </c>
      <c r="S138" s="269">
        <f>'7b-TtlAwrds_RawData'!S46</f>
        <v>35</v>
      </c>
      <c r="T138" s="269">
        <f>'7b-TtlAwrds_RawData'!T46</f>
        <v>0</v>
      </c>
      <c r="U138" s="269">
        <f>'7b-TtlAwrds_RawData'!U46</f>
        <v>0</v>
      </c>
      <c r="V138" s="269">
        <f>'7b-TtlAwrds_RawData'!V46</f>
        <v>0</v>
      </c>
      <c r="W138" s="269">
        <f>'7b-TtlAwrds_RawData'!W46</f>
        <v>0</v>
      </c>
      <c r="X138" s="269">
        <f>'7b-TtlAwrds_RawData'!X46</f>
        <v>0</v>
      </c>
      <c r="Y138" s="270">
        <f>'7b-TtlAwrds_RawData'!Y46</f>
        <v>0</v>
      </c>
      <c r="Z138" s="275"/>
      <c r="AA138" s="269"/>
      <c r="AB138" s="271">
        <f>'7b-TtlAwrds_RawData'!AB46</f>
        <v>0</v>
      </c>
      <c r="AC138" s="269">
        <f>'7b-TtlAwrds_RawData'!AC46</f>
        <v>2</v>
      </c>
      <c r="AD138" s="269">
        <f>'7b-TtlAwrds_RawData'!AD46</f>
        <v>0</v>
      </c>
      <c r="AE138" s="269">
        <f>'7b-TtlAwrds_RawData'!AE46</f>
        <v>48</v>
      </c>
      <c r="AF138" s="269">
        <f>'7b-TtlAwrds_RawData'!AF46</f>
        <v>0</v>
      </c>
      <c r="AG138" s="269">
        <f>'7b-TtlAwrds_RawData'!AG46</f>
        <v>0</v>
      </c>
      <c r="AH138" s="269">
        <f>'7b-TtlAwrds_RawData'!AH46</f>
        <v>0</v>
      </c>
      <c r="AI138" s="269">
        <f>'7b-TtlAwrds_RawData'!AI46</f>
        <v>0</v>
      </c>
      <c r="AJ138" s="269">
        <f>'7b-TtlAwrds_RawData'!AJ46</f>
        <v>0</v>
      </c>
      <c r="AK138" s="270">
        <f>'7b-TtlAwrds_RawData'!AK46</f>
        <v>0</v>
      </c>
      <c r="AL138" s="275"/>
      <c r="AM138" s="269"/>
      <c r="AN138" s="271">
        <f>'7b-TtlAwrds_RawData'!AN46</f>
        <v>0</v>
      </c>
      <c r="AO138" s="269">
        <f>'7b-TtlAwrds_RawData'!AO46</f>
        <v>2</v>
      </c>
      <c r="AP138" s="269">
        <f>'7b-TtlAwrds_RawData'!AP46</f>
        <v>0</v>
      </c>
      <c r="AQ138" s="269">
        <f>'7b-TtlAwrds_RawData'!AQ46</f>
        <v>46</v>
      </c>
      <c r="AR138" s="269">
        <f>'7b-TtlAwrds_RawData'!AR46</f>
        <v>0</v>
      </c>
      <c r="AS138" s="269">
        <f>'7b-TtlAwrds_RawData'!AS46</f>
        <v>0</v>
      </c>
      <c r="AT138" s="269">
        <f>'7b-TtlAwrds_RawData'!AT46</f>
        <v>0</v>
      </c>
      <c r="AU138" s="269">
        <f>'7b-TtlAwrds_RawData'!AU46</f>
        <v>0</v>
      </c>
      <c r="AV138" s="269">
        <f>'7b-TtlAwrds_RawData'!AV46</f>
        <v>0</v>
      </c>
      <c r="AW138" s="270">
        <f>'7b-TtlAwrds_RawData'!AW46</f>
        <v>0</v>
      </c>
      <c r="AX138" s="275"/>
      <c r="AY138" s="269"/>
      <c r="AZ138" s="271">
        <f>'7b-TtlAwrds_RawData'!AZ46</f>
        <v>0</v>
      </c>
      <c r="BA138" s="269">
        <f>'7b-TtlAwrds_RawData'!BA46</f>
        <v>1</v>
      </c>
      <c r="BB138" s="269">
        <f>'7b-TtlAwrds_RawData'!BB46</f>
        <v>0</v>
      </c>
      <c r="BC138" s="269">
        <f>'7b-TtlAwrds_RawData'!BC46</f>
        <v>48</v>
      </c>
      <c r="BD138" s="269">
        <f>'7b-TtlAwrds_RawData'!BD46</f>
        <v>0</v>
      </c>
      <c r="BE138" s="269">
        <f>'7b-TtlAwrds_RawData'!BE46</f>
        <v>0</v>
      </c>
      <c r="BF138" s="269">
        <f>'7b-TtlAwrds_RawData'!BF46</f>
        <v>0</v>
      </c>
      <c r="BG138" s="269">
        <f>'7b-TtlAwrds_RawData'!BG46</f>
        <v>0</v>
      </c>
      <c r="BH138" s="269">
        <f>'7b-TtlAwrds_RawData'!BH46</f>
        <v>0</v>
      </c>
      <c r="BI138" s="270">
        <f>'7b-TtlAwrds_RawData'!BI46</f>
        <v>0</v>
      </c>
      <c r="BJ138" s="275"/>
      <c r="BK138" s="269"/>
      <c r="BL138" s="272">
        <f>'7b-TtlAwrds_RawData'!BL46</f>
        <v>0</v>
      </c>
      <c r="BM138" s="273">
        <f>'7b-TtlAwrds_RawData'!BM46</f>
        <v>0</v>
      </c>
      <c r="BN138" s="273">
        <f>'7b-TtlAwrds_RawData'!BN46</f>
        <v>0</v>
      </c>
      <c r="BO138" s="273">
        <f>'7b-TtlAwrds_RawData'!BO46</f>
        <v>26</v>
      </c>
      <c r="BP138" s="273">
        <f>'7b-TtlAwrds_RawData'!BP46</f>
        <v>0</v>
      </c>
      <c r="BQ138" s="273">
        <f>'7b-TtlAwrds_RawData'!BQ46</f>
        <v>0</v>
      </c>
      <c r="BR138" s="273">
        <f>'7b-TtlAwrds_RawData'!BR46</f>
        <v>0</v>
      </c>
      <c r="BS138" s="273">
        <f>'7b-TtlAwrds_RawData'!BS46</f>
        <v>0</v>
      </c>
      <c r="BT138" s="273">
        <f>'7b-TtlAwrds_RawData'!BT46</f>
        <v>0</v>
      </c>
      <c r="BU138" s="274">
        <f>'7b-TtlAwrds_RawData'!BU46</f>
        <v>0</v>
      </c>
      <c r="BV138" s="275"/>
      <c r="BX138" s="272">
        <f>'7b-TtlAwrds_RawData'!BX46</f>
        <v>0</v>
      </c>
      <c r="BY138" s="273">
        <f>'7b-TtlAwrds_RawData'!BY46</f>
        <v>0</v>
      </c>
      <c r="BZ138" s="273">
        <f>'7b-TtlAwrds_RawData'!BZ46</f>
        <v>0</v>
      </c>
      <c r="CA138" s="273">
        <f>'7b-TtlAwrds_RawData'!CA46</f>
        <v>39</v>
      </c>
      <c r="CB138" s="273">
        <f>'7b-TtlAwrds_RawData'!CB46</f>
        <v>0</v>
      </c>
      <c r="CC138" s="273">
        <f>'7b-TtlAwrds_RawData'!CC46</f>
        <v>0</v>
      </c>
      <c r="CD138" s="273">
        <f>'7b-TtlAwrds_RawData'!CD46</f>
        <v>0</v>
      </c>
      <c r="CE138" s="273">
        <f>'7b-TtlAwrds_RawData'!CE46</f>
        <v>0</v>
      </c>
      <c r="CF138" s="273">
        <f>'7b-TtlAwrds_RawData'!CF46</f>
        <v>0</v>
      </c>
      <c r="CG138" s="274">
        <f>'7b-TtlAwrds_RawData'!CG46</f>
        <v>0</v>
      </c>
      <c r="CH138" s="275"/>
      <c r="CJ138" s="272">
        <f>'7b-TtlAwrds_RawData'!CJ46</f>
        <v>0</v>
      </c>
      <c r="CK138" s="273">
        <f>'7b-TtlAwrds_RawData'!CK46</f>
        <v>6</v>
      </c>
      <c r="CL138" s="273">
        <f>'7b-TtlAwrds_RawData'!CL46</f>
        <v>0</v>
      </c>
      <c r="CM138" s="273">
        <f>'7b-TtlAwrds_RawData'!CM46</f>
        <v>49</v>
      </c>
      <c r="CN138" s="273">
        <f>'7b-TtlAwrds_RawData'!CN46</f>
        <v>0</v>
      </c>
      <c r="CO138" s="273">
        <f>'7b-TtlAwrds_RawData'!CO46</f>
        <v>0</v>
      </c>
      <c r="CP138" s="273">
        <f>'7b-TtlAwrds_RawData'!CP46</f>
        <v>0</v>
      </c>
      <c r="CQ138" s="273">
        <f>'7b-TtlAwrds_RawData'!CQ46</f>
        <v>0</v>
      </c>
      <c r="CR138" s="273">
        <f>'7b-TtlAwrds_RawData'!CR46</f>
        <v>0</v>
      </c>
      <c r="CS138" s="274">
        <f>'7b-TtlAwrds_RawData'!CS46</f>
        <v>0</v>
      </c>
      <c r="CT138" s="275"/>
      <c r="CV138" s="272">
        <f>'7b-TtlAwrds_RawData'!CV46</f>
        <v>0</v>
      </c>
      <c r="CW138" s="273">
        <f>'7b-TtlAwrds_RawData'!CW46</f>
        <v>0</v>
      </c>
      <c r="CX138" s="273">
        <f>'7b-TtlAwrds_RawData'!CX46</f>
        <v>0</v>
      </c>
      <c r="CY138" s="273">
        <f>'7b-TtlAwrds_RawData'!CY46</f>
        <v>49</v>
      </c>
      <c r="CZ138" s="273">
        <f>'7b-TtlAwrds_RawData'!CZ46</f>
        <v>0</v>
      </c>
      <c r="DA138" s="273">
        <f>'7b-TtlAwrds_RawData'!DA46</f>
        <v>0</v>
      </c>
      <c r="DB138" s="273">
        <f>'7b-TtlAwrds_RawData'!DB46</f>
        <v>0</v>
      </c>
      <c r="DC138" s="273">
        <f>'7b-TtlAwrds_RawData'!DC46</f>
        <v>0</v>
      </c>
      <c r="DD138" s="273">
        <f>'7b-TtlAwrds_RawData'!DD46</f>
        <v>0</v>
      </c>
      <c r="DE138" s="274">
        <f>'7b-TtlAwrds_RawData'!DE46</f>
        <v>0</v>
      </c>
      <c r="DF138" s="275"/>
      <c r="DH138" s="272">
        <f>'7b-TtlAwrds_RawData'!DH46</f>
        <v>0</v>
      </c>
      <c r="DI138" s="273">
        <f>'7b-TtlAwrds_RawData'!DI46</f>
        <v>0</v>
      </c>
      <c r="DJ138" s="273">
        <f>'7b-TtlAwrds_RawData'!DJ46</f>
        <v>0</v>
      </c>
      <c r="DK138" s="273">
        <f>'7b-TtlAwrds_RawData'!DK46</f>
        <v>42</v>
      </c>
      <c r="DL138" s="273">
        <f>'7b-TtlAwrds_RawData'!DL46</f>
        <v>0</v>
      </c>
      <c r="DM138" s="273">
        <f>'7b-TtlAwrds_RawData'!DM46</f>
        <v>0</v>
      </c>
      <c r="DN138" s="273">
        <f>'7b-TtlAwrds_RawData'!DN46</f>
        <v>0</v>
      </c>
      <c r="DO138" s="273">
        <f>'7b-TtlAwrds_RawData'!DO46</f>
        <v>0</v>
      </c>
      <c r="DP138" s="273">
        <f>'7b-TtlAwrds_RawData'!DP46</f>
        <v>0</v>
      </c>
      <c r="DQ138" s="274">
        <f>'7b-TtlAwrds_RawData'!DQ46</f>
        <v>0</v>
      </c>
      <c r="DR138" s="275"/>
      <c r="DT138" s="272">
        <f>'7b-TtlAwrds_RawData'!DT46</f>
        <v>0</v>
      </c>
      <c r="DU138" s="273">
        <f>'7b-TtlAwrds_RawData'!DU46</f>
        <v>2</v>
      </c>
      <c r="DV138" s="273">
        <f>'7b-TtlAwrds_RawData'!DV46</f>
        <v>0</v>
      </c>
      <c r="DW138" s="273">
        <f>'7b-TtlAwrds_RawData'!DW46</f>
        <v>40</v>
      </c>
      <c r="DX138" s="273">
        <f>'7b-TtlAwrds_RawData'!DX46</f>
        <v>0</v>
      </c>
      <c r="DY138" s="273">
        <f>'7b-TtlAwrds_RawData'!DY46</f>
        <v>0</v>
      </c>
      <c r="DZ138" s="273">
        <f>'7b-TtlAwrds_RawData'!DZ46</f>
        <v>0</v>
      </c>
      <c r="EA138" s="273">
        <f>'7b-TtlAwrds_RawData'!EA46</f>
        <v>0</v>
      </c>
      <c r="EB138" s="273">
        <f>'7b-TtlAwrds_RawData'!EB46</f>
        <v>0</v>
      </c>
      <c r="EC138" s="274">
        <f>'7b-TtlAwrds_RawData'!EC46</f>
        <v>0</v>
      </c>
      <c r="ED138" s="275"/>
    </row>
    <row r="139" spans="1:134" x14ac:dyDescent="0.25">
      <c r="A139" s="1471"/>
      <c r="B139" t="s">
        <v>94</v>
      </c>
      <c r="C139" s="317" t="s">
        <v>139</v>
      </c>
      <c r="D139" s="279">
        <f>'7b-TtlAwrds_RawData'!D47</f>
        <v>0</v>
      </c>
      <c r="E139" s="277">
        <f>'7b-TtlAwrds_RawData'!E47</f>
        <v>0</v>
      </c>
      <c r="F139" s="277">
        <f>'7b-TtlAwrds_RawData'!F47</f>
        <v>0</v>
      </c>
      <c r="G139" s="277">
        <f>'7b-TtlAwrds_RawData'!G47</f>
        <v>21</v>
      </c>
      <c r="H139" s="277">
        <f>'7b-TtlAwrds_RawData'!H47</f>
        <v>0</v>
      </c>
      <c r="I139" s="277">
        <f>'7b-TtlAwrds_RawData'!I47</f>
        <v>0</v>
      </c>
      <c r="J139" s="277">
        <f>'7b-TtlAwrds_RawData'!J47</f>
        <v>0</v>
      </c>
      <c r="K139" s="277">
        <f>'7b-TtlAwrds_RawData'!K47</f>
        <v>0</v>
      </c>
      <c r="L139" s="277">
        <f>'7b-TtlAwrds_RawData'!L47</f>
        <v>0</v>
      </c>
      <c r="M139" s="278">
        <f>'7b-TtlAwrds_RawData'!M47</f>
        <v>0</v>
      </c>
      <c r="N139" s="283"/>
      <c r="O139" s="277"/>
      <c r="P139" s="279">
        <f>'7b-TtlAwrds_RawData'!P47</f>
        <v>0</v>
      </c>
      <c r="Q139" s="277">
        <f>'7b-TtlAwrds_RawData'!Q47</f>
        <v>1</v>
      </c>
      <c r="R139" s="277">
        <f>'7b-TtlAwrds_RawData'!R47</f>
        <v>0</v>
      </c>
      <c r="S139" s="277">
        <f>'7b-TtlAwrds_RawData'!S47</f>
        <v>19</v>
      </c>
      <c r="T139" s="277">
        <f>'7b-TtlAwrds_RawData'!T47</f>
        <v>0</v>
      </c>
      <c r="U139" s="277">
        <f>'7b-TtlAwrds_RawData'!U47</f>
        <v>0</v>
      </c>
      <c r="V139" s="277">
        <f>'7b-TtlAwrds_RawData'!V47</f>
        <v>0</v>
      </c>
      <c r="W139" s="277">
        <f>'7b-TtlAwrds_RawData'!W47</f>
        <v>0</v>
      </c>
      <c r="X139" s="277">
        <f>'7b-TtlAwrds_RawData'!X47</f>
        <v>0</v>
      </c>
      <c r="Y139" s="278">
        <f>'7b-TtlAwrds_RawData'!Y47</f>
        <v>0</v>
      </c>
      <c r="Z139" s="283"/>
      <c r="AA139" s="277"/>
      <c r="AB139" s="279">
        <f>'7b-TtlAwrds_RawData'!AB47</f>
        <v>0</v>
      </c>
      <c r="AC139" s="277">
        <f>'7b-TtlAwrds_RawData'!AC47</f>
        <v>0</v>
      </c>
      <c r="AD139" s="277">
        <f>'7b-TtlAwrds_RawData'!AD47</f>
        <v>0</v>
      </c>
      <c r="AE139" s="277">
        <f>'7b-TtlAwrds_RawData'!AE47</f>
        <v>12</v>
      </c>
      <c r="AF139" s="277">
        <f>'7b-TtlAwrds_RawData'!AF47</f>
        <v>0</v>
      </c>
      <c r="AG139" s="277">
        <f>'7b-TtlAwrds_RawData'!AG47</f>
        <v>0</v>
      </c>
      <c r="AH139" s="277">
        <f>'7b-TtlAwrds_RawData'!AH47</f>
        <v>0</v>
      </c>
      <c r="AI139" s="277">
        <f>'7b-TtlAwrds_RawData'!AI47</f>
        <v>0</v>
      </c>
      <c r="AJ139" s="277">
        <f>'7b-TtlAwrds_RawData'!AJ47</f>
        <v>0</v>
      </c>
      <c r="AK139" s="278">
        <f>'7b-TtlAwrds_RawData'!AK47</f>
        <v>0</v>
      </c>
      <c r="AL139" s="283"/>
      <c r="AM139" s="277"/>
      <c r="AN139" s="279">
        <f>'7b-TtlAwrds_RawData'!AN47</f>
        <v>0</v>
      </c>
      <c r="AO139" s="277">
        <f>'7b-TtlAwrds_RawData'!AO47</f>
        <v>0</v>
      </c>
      <c r="AP139" s="277">
        <f>'7b-TtlAwrds_RawData'!AP47</f>
        <v>0</v>
      </c>
      <c r="AQ139" s="277">
        <f>'7b-TtlAwrds_RawData'!AQ47</f>
        <v>22</v>
      </c>
      <c r="AR139" s="277">
        <f>'7b-TtlAwrds_RawData'!AR47</f>
        <v>0</v>
      </c>
      <c r="AS139" s="277">
        <f>'7b-TtlAwrds_RawData'!AS47</f>
        <v>0</v>
      </c>
      <c r="AT139" s="277">
        <f>'7b-TtlAwrds_RawData'!AT47</f>
        <v>0</v>
      </c>
      <c r="AU139" s="277">
        <f>'7b-TtlAwrds_RawData'!AU47</f>
        <v>0</v>
      </c>
      <c r="AV139" s="277">
        <f>'7b-TtlAwrds_RawData'!AV47</f>
        <v>0</v>
      </c>
      <c r="AW139" s="278">
        <f>'7b-TtlAwrds_RawData'!AW47</f>
        <v>0</v>
      </c>
      <c r="AX139" s="283"/>
      <c r="AY139" s="277"/>
      <c r="AZ139" s="279">
        <f>'7b-TtlAwrds_RawData'!AZ47</f>
        <v>0</v>
      </c>
      <c r="BA139" s="277">
        <f>'7b-TtlAwrds_RawData'!BA47</f>
        <v>1</v>
      </c>
      <c r="BB139" s="277">
        <f>'7b-TtlAwrds_RawData'!BB47</f>
        <v>0</v>
      </c>
      <c r="BC139" s="277">
        <f>'7b-TtlAwrds_RawData'!BC47</f>
        <v>13</v>
      </c>
      <c r="BD139" s="277">
        <f>'7b-TtlAwrds_RawData'!BD47</f>
        <v>0</v>
      </c>
      <c r="BE139" s="277">
        <f>'7b-TtlAwrds_RawData'!BE47</f>
        <v>0</v>
      </c>
      <c r="BF139" s="277">
        <f>'7b-TtlAwrds_RawData'!BF47</f>
        <v>0</v>
      </c>
      <c r="BG139" s="277">
        <f>'7b-TtlAwrds_RawData'!BG47</f>
        <v>0</v>
      </c>
      <c r="BH139" s="277">
        <f>'7b-TtlAwrds_RawData'!BH47</f>
        <v>0</v>
      </c>
      <c r="BI139" s="278">
        <f>'7b-TtlAwrds_RawData'!BI47</f>
        <v>0</v>
      </c>
      <c r="BJ139" s="283"/>
      <c r="BK139" s="277"/>
      <c r="BL139" s="280">
        <f>'7b-TtlAwrds_RawData'!BL47</f>
        <v>17</v>
      </c>
      <c r="BM139" s="281">
        <f>'7b-TtlAwrds_RawData'!BM47</f>
        <v>1</v>
      </c>
      <c r="BN139" s="281">
        <f>'7b-TtlAwrds_RawData'!BN47</f>
        <v>0</v>
      </c>
      <c r="BO139" s="281">
        <f>'7b-TtlAwrds_RawData'!BO47</f>
        <v>13</v>
      </c>
      <c r="BP139" s="281">
        <f>'7b-TtlAwrds_RawData'!BP47</f>
        <v>0</v>
      </c>
      <c r="BQ139" s="281">
        <f>'7b-TtlAwrds_RawData'!BQ47</f>
        <v>0</v>
      </c>
      <c r="BR139" s="281">
        <f>'7b-TtlAwrds_RawData'!BR47</f>
        <v>0</v>
      </c>
      <c r="BS139" s="281">
        <f>'7b-TtlAwrds_RawData'!BS47</f>
        <v>0</v>
      </c>
      <c r="BT139" s="281">
        <f>'7b-TtlAwrds_RawData'!BT47</f>
        <v>0</v>
      </c>
      <c r="BU139" s="282">
        <f>'7b-TtlAwrds_RawData'!BU47</f>
        <v>0</v>
      </c>
      <c r="BV139" s="283"/>
      <c r="BX139" s="280">
        <f>'7b-TtlAwrds_RawData'!BX47</f>
        <v>0</v>
      </c>
      <c r="BY139" s="281">
        <f>'7b-TtlAwrds_RawData'!BY47</f>
        <v>0</v>
      </c>
      <c r="BZ139" s="281">
        <f>'7b-TtlAwrds_RawData'!BZ47</f>
        <v>0</v>
      </c>
      <c r="CA139" s="281">
        <f>'7b-TtlAwrds_RawData'!CA47</f>
        <v>10</v>
      </c>
      <c r="CB139" s="281">
        <f>'7b-TtlAwrds_RawData'!CB47</f>
        <v>0</v>
      </c>
      <c r="CC139" s="281">
        <f>'7b-TtlAwrds_RawData'!CC47</f>
        <v>0</v>
      </c>
      <c r="CD139" s="281">
        <f>'7b-TtlAwrds_RawData'!CD47</f>
        <v>0</v>
      </c>
      <c r="CE139" s="281">
        <f>'7b-TtlAwrds_RawData'!CE47</f>
        <v>0</v>
      </c>
      <c r="CF139" s="281">
        <f>'7b-TtlAwrds_RawData'!CF47</f>
        <v>0</v>
      </c>
      <c r="CG139" s="282">
        <f>'7b-TtlAwrds_RawData'!CG47</f>
        <v>0</v>
      </c>
      <c r="CH139" s="283"/>
      <c r="CJ139" s="280">
        <f>'7b-TtlAwrds_RawData'!CJ47</f>
        <v>21</v>
      </c>
      <c r="CK139" s="281">
        <f>'7b-TtlAwrds_RawData'!CK47</f>
        <v>3</v>
      </c>
      <c r="CL139" s="281">
        <f>'7b-TtlAwrds_RawData'!CL47</f>
        <v>0</v>
      </c>
      <c r="CM139" s="281">
        <f>'7b-TtlAwrds_RawData'!CM47</f>
        <v>13</v>
      </c>
      <c r="CN139" s="281">
        <f>'7b-TtlAwrds_RawData'!CN47</f>
        <v>0</v>
      </c>
      <c r="CO139" s="281">
        <f>'7b-TtlAwrds_RawData'!CO47</f>
        <v>0</v>
      </c>
      <c r="CP139" s="281">
        <f>'7b-TtlAwrds_RawData'!CP47</f>
        <v>0</v>
      </c>
      <c r="CQ139" s="281">
        <f>'7b-TtlAwrds_RawData'!CQ47</f>
        <v>0</v>
      </c>
      <c r="CR139" s="281">
        <f>'7b-TtlAwrds_RawData'!CR47</f>
        <v>0</v>
      </c>
      <c r="CS139" s="282">
        <f>'7b-TtlAwrds_RawData'!CS47</f>
        <v>0</v>
      </c>
      <c r="CT139" s="283"/>
      <c r="CV139" s="280">
        <f>'7b-TtlAwrds_RawData'!CV47</f>
        <v>12</v>
      </c>
      <c r="CW139" s="281">
        <f>'7b-TtlAwrds_RawData'!CW47</f>
        <v>0</v>
      </c>
      <c r="CX139" s="281">
        <f>'7b-TtlAwrds_RawData'!CX47</f>
        <v>0</v>
      </c>
      <c r="CY139" s="281">
        <f>'7b-TtlAwrds_RawData'!CY47</f>
        <v>7</v>
      </c>
      <c r="CZ139" s="281">
        <f>'7b-TtlAwrds_RawData'!CZ47</f>
        <v>0</v>
      </c>
      <c r="DA139" s="281">
        <f>'7b-TtlAwrds_RawData'!DA47</f>
        <v>0</v>
      </c>
      <c r="DB139" s="281">
        <f>'7b-TtlAwrds_RawData'!DB47</f>
        <v>0</v>
      </c>
      <c r="DC139" s="281">
        <f>'7b-TtlAwrds_RawData'!DC47</f>
        <v>0</v>
      </c>
      <c r="DD139" s="281">
        <f>'7b-TtlAwrds_RawData'!DD47</f>
        <v>0</v>
      </c>
      <c r="DE139" s="282">
        <f>'7b-TtlAwrds_RawData'!DE47</f>
        <v>0</v>
      </c>
      <c r="DF139" s="283"/>
      <c r="DH139" s="280">
        <f>'7b-TtlAwrds_RawData'!DH47</f>
        <v>12</v>
      </c>
      <c r="DI139" s="281">
        <f>'7b-TtlAwrds_RawData'!DI47</f>
        <v>0</v>
      </c>
      <c r="DJ139" s="281">
        <f>'7b-TtlAwrds_RawData'!DJ47</f>
        <v>0</v>
      </c>
      <c r="DK139" s="281">
        <f>'7b-TtlAwrds_RawData'!DK47</f>
        <v>11</v>
      </c>
      <c r="DL139" s="281">
        <f>'7b-TtlAwrds_RawData'!DL47</f>
        <v>0</v>
      </c>
      <c r="DM139" s="281">
        <f>'7b-TtlAwrds_RawData'!DM47</f>
        <v>0</v>
      </c>
      <c r="DN139" s="281">
        <f>'7b-TtlAwrds_RawData'!DN47</f>
        <v>0</v>
      </c>
      <c r="DO139" s="281">
        <f>'7b-TtlAwrds_RawData'!DO47</f>
        <v>0</v>
      </c>
      <c r="DP139" s="281">
        <f>'7b-TtlAwrds_RawData'!DP47</f>
        <v>0</v>
      </c>
      <c r="DQ139" s="282">
        <f>'7b-TtlAwrds_RawData'!DQ47</f>
        <v>0</v>
      </c>
      <c r="DR139" s="283"/>
      <c r="DT139" s="280">
        <f>'7b-TtlAwrds_RawData'!DT47</f>
        <v>0</v>
      </c>
      <c r="DU139" s="281">
        <f>'7b-TtlAwrds_RawData'!DU47</f>
        <v>0</v>
      </c>
      <c r="DV139" s="281">
        <f>'7b-TtlAwrds_RawData'!DV47</f>
        <v>0</v>
      </c>
      <c r="DW139" s="281">
        <f>'7b-TtlAwrds_RawData'!DW47</f>
        <v>7</v>
      </c>
      <c r="DX139" s="281">
        <f>'7b-TtlAwrds_RawData'!DX47</f>
        <v>0</v>
      </c>
      <c r="DY139" s="281">
        <f>'7b-TtlAwrds_RawData'!DY47</f>
        <v>0</v>
      </c>
      <c r="DZ139" s="281">
        <f>'7b-TtlAwrds_RawData'!DZ47</f>
        <v>0</v>
      </c>
      <c r="EA139" s="281">
        <f>'7b-TtlAwrds_RawData'!EA47</f>
        <v>0</v>
      </c>
      <c r="EB139" s="281">
        <f>'7b-TtlAwrds_RawData'!EB47</f>
        <v>0</v>
      </c>
      <c r="EC139" s="282">
        <f>'7b-TtlAwrds_RawData'!EC47</f>
        <v>0</v>
      </c>
      <c r="ED139" s="283"/>
    </row>
    <row r="140" spans="1:134" ht="15.75" thickBot="1" x14ac:dyDescent="0.3">
      <c r="A140" s="1471"/>
      <c r="B140" t="s">
        <v>94</v>
      </c>
      <c r="C140" s="317" t="s">
        <v>140</v>
      </c>
      <c r="D140" s="279">
        <f>'7b-TtlAwrds_RawData'!D48</f>
        <v>0</v>
      </c>
      <c r="E140" s="277">
        <f>'7b-TtlAwrds_RawData'!E48</f>
        <v>0</v>
      </c>
      <c r="F140" s="277">
        <f>'7b-TtlAwrds_RawData'!F48</f>
        <v>0</v>
      </c>
      <c r="G140" s="277">
        <f>'7b-TtlAwrds_RawData'!G48</f>
        <v>0</v>
      </c>
      <c r="H140" s="277">
        <f>'7b-TtlAwrds_RawData'!H48</f>
        <v>0</v>
      </c>
      <c r="I140" s="277">
        <f>'7b-TtlAwrds_RawData'!I48</f>
        <v>0</v>
      </c>
      <c r="J140" s="277">
        <f>'7b-TtlAwrds_RawData'!J48</f>
        <v>0</v>
      </c>
      <c r="K140" s="277">
        <f>'7b-TtlAwrds_RawData'!K48</f>
        <v>0</v>
      </c>
      <c r="L140" s="277">
        <f>'7b-TtlAwrds_RawData'!L48</f>
        <v>0</v>
      </c>
      <c r="M140" s="278">
        <f>'7b-TtlAwrds_RawData'!M48</f>
        <v>0</v>
      </c>
      <c r="N140" s="283" t="s">
        <v>297</v>
      </c>
      <c r="O140" s="277"/>
      <c r="P140" s="279">
        <f>'7b-TtlAwrds_RawData'!P48</f>
        <v>0</v>
      </c>
      <c r="Q140" s="277">
        <f>'7b-TtlAwrds_RawData'!Q48</f>
        <v>0</v>
      </c>
      <c r="R140" s="277">
        <f>'7b-TtlAwrds_RawData'!R48</f>
        <v>0</v>
      </c>
      <c r="S140" s="277">
        <f>'7b-TtlAwrds_RawData'!S48</f>
        <v>0</v>
      </c>
      <c r="T140" s="277">
        <f>'7b-TtlAwrds_RawData'!T48</f>
        <v>0</v>
      </c>
      <c r="U140" s="277">
        <f>'7b-TtlAwrds_RawData'!U48</f>
        <v>0</v>
      </c>
      <c r="V140" s="277">
        <f>'7b-TtlAwrds_RawData'!V48</f>
        <v>0</v>
      </c>
      <c r="W140" s="277">
        <f>'7b-TtlAwrds_RawData'!W48</f>
        <v>0</v>
      </c>
      <c r="X140" s="277">
        <f>'7b-TtlAwrds_RawData'!X48</f>
        <v>0</v>
      </c>
      <c r="Y140" s="278">
        <f>'7b-TtlAwrds_RawData'!Y48</f>
        <v>0</v>
      </c>
      <c r="Z140" s="283" t="s">
        <v>297</v>
      </c>
      <c r="AA140" s="277"/>
      <c r="AB140" s="279">
        <f>'7b-TtlAwrds_RawData'!AB48</f>
        <v>23</v>
      </c>
      <c r="AC140" s="277">
        <f>'7b-TtlAwrds_RawData'!AC48</f>
        <v>0</v>
      </c>
      <c r="AD140" s="277">
        <f>'7b-TtlAwrds_RawData'!AD48</f>
        <v>0</v>
      </c>
      <c r="AE140" s="277">
        <f>'7b-TtlAwrds_RawData'!AE48</f>
        <v>8</v>
      </c>
      <c r="AF140" s="277">
        <f>'7b-TtlAwrds_RawData'!AF48</f>
        <v>0</v>
      </c>
      <c r="AG140" s="277">
        <f>'7b-TtlAwrds_RawData'!AG48</f>
        <v>0</v>
      </c>
      <c r="AH140" s="277">
        <f>'7b-TtlAwrds_RawData'!AH48</f>
        <v>0</v>
      </c>
      <c r="AI140" s="277">
        <f>'7b-TtlAwrds_RawData'!AI48</f>
        <v>0</v>
      </c>
      <c r="AJ140" s="277">
        <f>'7b-TtlAwrds_RawData'!AJ48</f>
        <v>0</v>
      </c>
      <c r="AK140" s="278">
        <f>'7b-TtlAwrds_RawData'!AK48</f>
        <v>0</v>
      </c>
      <c r="AL140" s="283" t="s">
        <v>297</v>
      </c>
      <c r="AM140" s="277"/>
      <c r="AN140" s="279">
        <f>'7b-TtlAwrds_RawData'!AN48</f>
        <v>65</v>
      </c>
      <c r="AO140" s="277">
        <f>'7b-TtlAwrds_RawData'!AO48</f>
        <v>0</v>
      </c>
      <c r="AP140" s="277">
        <f>'7b-TtlAwrds_RawData'!AP48</f>
        <v>0</v>
      </c>
      <c r="AQ140" s="277">
        <f>'7b-TtlAwrds_RawData'!AQ48</f>
        <v>1</v>
      </c>
      <c r="AR140" s="277">
        <f>'7b-TtlAwrds_RawData'!AR48</f>
        <v>0</v>
      </c>
      <c r="AS140" s="277">
        <f>'7b-TtlAwrds_RawData'!AS48</f>
        <v>0</v>
      </c>
      <c r="AT140" s="277">
        <f>'7b-TtlAwrds_RawData'!AT48</f>
        <v>0</v>
      </c>
      <c r="AU140" s="277">
        <f>'7b-TtlAwrds_RawData'!AU48</f>
        <v>0</v>
      </c>
      <c r="AV140" s="277">
        <f>'7b-TtlAwrds_RawData'!AV48</f>
        <v>0</v>
      </c>
      <c r="AW140" s="278">
        <f>'7b-TtlAwrds_RawData'!AW48</f>
        <v>0</v>
      </c>
      <c r="AX140" s="283" t="s">
        <v>297</v>
      </c>
      <c r="AY140" s="277"/>
      <c r="AZ140" s="279">
        <f>'7b-TtlAwrds_RawData'!AZ48</f>
        <v>47</v>
      </c>
      <c r="BA140" s="277">
        <f>'7b-TtlAwrds_RawData'!BA48</f>
        <v>0</v>
      </c>
      <c r="BB140" s="277">
        <f>'7b-TtlAwrds_RawData'!BB48</f>
        <v>0</v>
      </c>
      <c r="BC140" s="277">
        <f>'7b-TtlAwrds_RawData'!BC48</f>
        <v>0</v>
      </c>
      <c r="BD140" s="277">
        <f>'7b-TtlAwrds_RawData'!BD48</f>
        <v>0</v>
      </c>
      <c r="BE140" s="277">
        <f>'7b-TtlAwrds_RawData'!BE48</f>
        <v>0</v>
      </c>
      <c r="BF140" s="277">
        <f>'7b-TtlAwrds_RawData'!BF48</f>
        <v>0</v>
      </c>
      <c r="BG140" s="277">
        <f>'7b-TtlAwrds_RawData'!BG48</f>
        <v>0</v>
      </c>
      <c r="BH140" s="277">
        <f>'7b-TtlAwrds_RawData'!BH48</f>
        <v>0</v>
      </c>
      <c r="BI140" s="278">
        <f>'7b-TtlAwrds_RawData'!BI48</f>
        <v>0</v>
      </c>
      <c r="BJ140" s="283" t="s">
        <v>297</v>
      </c>
      <c r="BK140" s="277"/>
      <c r="BL140" s="280">
        <f>'7b-TtlAwrds_RawData'!BL48</f>
        <v>37</v>
      </c>
      <c r="BM140" s="281">
        <f>'7b-TtlAwrds_RawData'!BM48</f>
        <v>0</v>
      </c>
      <c r="BN140" s="281">
        <f>'7b-TtlAwrds_RawData'!BN48</f>
        <v>0</v>
      </c>
      <c r="BO140" s="281">
        <f>'7b-TtlAwrds_RawData'!BO48</f>
        <v>2</v>
      </c>
      <c r="BP140" s="281">
        <f>'7b-TtlAwrds_RawData'!BP48</f>
        <v>0</v>
      </c>
      <c r="BQ140" s="281">
        <f>'7b-TtlAwrds_RawData'!BQ48</f>
        <v>0</v>
      </c>
      <c r="BR140" s="281">
        <f>'7b-TtlAwrds_RawData'!BR48</f>
        <v>0</v>
      </c>
      <c r="BS140" s="281">
        <f>'7b-TtlAwrds_RawData'!BS48</f>
        <v>0</v>
      </c>
      <c r="BT140" s="281">
        <f>'7b-TtlAwrds_RawData'!BT48</f>
        <v>0</v>
      </c>
      <c r="BU140" s="282">
        <f>'7b-TtlAwrds_RawData'!BU48</f>
        <v>0</v>
      </c>
      <c r="BV140" s="283" t="s">
        <v>297</v>
      </c>
      <c r="BX140" s="280">
        <f>'7b-TtlAwrds_RawData'!BX48</f>
        <v>28</v>
      </c>
      <c r="BY140" s="281">
        <f>'7b-TtlAwrds_RawData'!BY48</f>
        <v>0</v>
      </c>
      <c r="BZ140" s="281">
        <f>'7b-TtlAwrds_RawData'!BZ48</f>
        <v>0</v>
      </c>
      <c r="CA140" s="281">
        <f>'7b-TtlAwrds_RawData'!CA48</f>
        <v>1</v>
      </c>
      <c r="CB140" s="281">
        <f>'7b-TtlAwrds_RawData'!CB48</f>
        <v>0</v>
      </c>
      <c r="CC140" s="281">
        <f>'7b-TtlAwrds_RawData'!CC48</f>
        <v>0</v>
      </c>
      <c r="CD140" s="281">
        <f>'7b-TtlAwrds_RawData'!CD48</f>
        <v>0</v>
      </c>
      <c r="CE140" s="281">
        <f>'7b-TtlAwrds_RawData'!CE48</f>
        <v>0</v>
      </c>
      <c r="CF140" s="281">
        <f>'7b-TtlAwrds_RawData'!CF48</f>
        <v>0</v>
      </c>
      <c r="CG140" s="282">
        <f>'7b-TtlAwrds_RawData'!CG48</f>
        <v>0</v>
      </c>
      <c r="CH140" s="283" t="s">
        <v>297</v>
      </c>
      <c r="CJ140" s="280">
        <f>'7b-TtlAwrds_RawData'!CJ48</f>
        <v>13</v>
      </c>
      <c r="CK140" s="281">
        <f>'7b-TtlAwrds_RawData'!CK48</f>
        <v>0</v>
      </c>
      <c r="CL140" s="281">
        <f>'7b-TtlAwrds_RawData'!CL48</f>
        <v>0</v>
      </c>
      <c r="CM140" s="281">
        <f>'7b-TtlAwrds_RawData'!CM48</f>
        <v>1</v>
      </c>
      <c r="CN140" s="281">
        <f>'7b-TtlAwrds_RawData'!CN48</f>
        <v>0</v>
      </c>
      <c r="CO140" s="281">
        <f>'7b-TtlAwrds_RawData'!CO48</f>
        <v>0</v>
      </c>
      <c r="CP140" s="281">
        <f>'7b-TtlAwrds_RawData'!CP48</f>
        <v>0</v>
      </c>
      <c r="CQ140" s="281">
        <f>'7b-TtlAwrds_RawData'!CQ48</f>
        <v>0</v>
      </c>
      <c r="CR140" s="281">
        <f>'7b-TtlAwrds_RawData'!CR48</f>
        <v>0</v>
      </c>
      <c r="CS140" s="282">
        <f>'7b-TtlAwrds_RawData'!CS48</f>
        <v>0</v>
      </c>
      <c r="CT140" s="283" t="s">
        <v>297</v>
      </c>
      <c r="CV140" s="280">
        <f>'7b-TtlAwrds_RawData'!CV48</f>
        <v>6</v>
      </c>
      <c r="CW140" s="281">
        <f>'7b-TtlAwrds_RawData'!CW48</f>
        <v>0</v>
      </c>
      <c r="CX140" s="281">
        <f>'7b-TtlAwrds_RawData'!CX48</f>
        <v>0</v>
      </c>
      <c r="CY140" s="281">
        <f>'7b-TtlAwrds_RawData'!CY48</f>
        <v>0</v>
      </c>
      <c r="CZ140" s="281">
        <f>'7b-TtlAwrds_RawData'!CZ48</f>
        <v>0</v>
      </c>
      <c r="DA140" s="281">
        <f>'7b-TtlAwrds_RawData'!DA48</f>
        <v>0</v>
      </c>
      <c r="DB140" s="281">
        <f>'7b-TtlAwrds_RawData'!DB48</f>
        <v>0</v>
      </c>
      <c r="DC140" s="281">
        <f>'7b-TtlAwrds_RawData'!DC48</f>
        <v>0</v>
      </c>
      <c r="DD140" s="281">
        <f>'7b-TtlAwrds_RawData'!DD48</f>
        <v>0</v>
      </c>
      <c r="DE140" s="282">
        <f>'7b-TtlAwrds_RawData'!DE48</f>
        <v>0</v>
      </c>
      <c r="DF140" s="283" t="s">
        <v>297</v>
      </c>
      <c r="DH140" s="280">
        <f>'7b-TtlAwrds_RawData'!DH48</f>
        <v>15</v>
      </c>
      <c r="DI140" s="281">
        <f>'7b-TtlAwrds_RawData'!DI48</f>
        <v>0</v>
      </c>
      <c r="DJ140" s="281">
        <f>'7b-TtlAwrds_RawData'!DJ48</f>
        <v>0</v>
      </c>
      <c r="DK140" s="281">
        <f>'7b-TtlAwrds_RawData'!DK48</f>
        <v>0</v>
      </c>
      <c r="DL140" s="281">
        <f>'7b-TtlAwrds_RawData'!DL48</f>
        <v>0</v>
      </c>
      <c r="DM140" s="281">
        <f>'7b-TtlAwrds_RawData'!DM48</f>
        <v>0</v>
      </c>
      <c r="DN140" s="281">
        <f>'7b-TtlAwrds_RawData'!DN48</f>
        <v>0</v>
      </c>
      <c r="DO140" s="281">
        <f>'7b-TtlAwrds_RawData'!DO48</f>
        <v>0</v>
      </c>
      <c r="DP140" s="281">
        <f>'7b-TtlAwrds_RawData'!DP48</f>
        <v>0</v>
      </c>
      <c r="DQ140" s="282">
        <f>'7b-TtlAwrds_RawData'!DQ48</f>
        <v>0</v>
      </c>
      <c r="DR140" s="283" t="s">
        <v>297</v>
      </c>
      <c r="DT140" s="280">
        <f>'7b-TtlAwrds_RawData'!DT48</f>
        <v>8</v>
      </c>
      <c r="DU140" s="281">
        <f>'7b-TtlAwrds_RawData'!DU48</f>
        <v>0</v>
      </c>
      <c r="DV140" s="281">
        <f>'7b-TtlAwrds_RawData'!DV48</f>
        <v>0</v>
      </c>
      <c r="DW140" s="281">
        <f>'7b-TtlAwrds_RawData'!DW48</f>
        <v>1</v>
      </c>
      <c r="DX140" s="281">
        <f>'7b-TtlAwrds_RawData'!DX48</f>
        <v>0</v>
      </c>
      <c r="DY140" s="281">
        <f>'7b-TtlAwrds_RawData'!DY48</f>
        <v>0</v>
      </c>
      <c r="DZ140" s="281">
        <f>'7b-TtlAwrds_RawData'!DZ48</f>
        <v>0</v>
      </c>
      <c r="EA140" s="281">
        <f>'7b-TtlAwrds_RawData'!EA48</f>
        <v>0</v>
      </c>
      <c r="EB140" s="281">
        <f>'7b-TtlAwrds_RawData'!EB48</f>
        <v>0</v>
      </c>
      <c r="EC140" s="282">
        <f>'7b-TtlAwrds_RawData'!EC48</f>
        <v>0</v>
      </c>
      <c r="ED140" s="283" t="s">
        <v>297</v>
      </c>
    </row>
    <row r="141" spans="1:134" x14ac:dyDescent="0.25">
      <c r="A141" s="284"/>
      <c r="B141" s="285"/>
      <c r="C141" s="268"/>
      <c r="D141" s="288">
        <f t="shared" ref="D141:M141" si="286">SUM(D138:D140)</f>
        <v>0</v>
      </c>
      <c r="E141" s="286">
        <f t="shared" si="286"/>
        <v>0</v>
      </c>
      <c r="F141" s="286">
        <f t="shared" si="286"/>
        <v>0</v>
      </c>
      <c r="G141" s="286">
        <f t="shared" si="286"/>
        <v>56</v>
      </c>
      <c r="H141" s="286">
        <f t="shared" si="286"/>
        <v>0</v>
      </c>
      <c r="I141" s="286">
        <f t="shared" si="286"/>
        <v>0</v>
      </c>
      <c r="J141" s="286">
        <f t="shared" si="286"/>
        <v>0</v>
      </c>
      <c r="K141" s="286">
        <f t="shared" si="286"/>
        <v>0</v>
      </c>
      <c r="L141" s="286">
        <f t="shared" si="286"/>
        <v>0</v>
      </c>
      <c r="M141" s="287">
        <f t="shared" si="286"/>
        <v>0</v>
      </c>
      <c r="N141" s="283">
        <f>SUM(D141:M141)</f>
        <v>56</v>
      </c>
      <c r="O141" s="277"/>
      <c r="P141" s="288">
        <f t="shared" ref="P141:Y141" si="287">SUM(P138:P140)</f>
        <v>0</v>
      </c>
      <c r="Q141" s="286">
        <f t="shared" si="287"/>
        <v>1</v>
      </c>
      <c r="R141" s="286">
        <f t="shared" si="287"/>
        <v>0</v>
      </c>
      <c r="S141" s="286">
        <f t="shared" si="287"/>
        <v>54</v>
      </c>
      <c r="T141" s="286">
        <f t="shared" si="287"/>
        <v>0</v>
      </c>
      <c r="U141" s="286">
        <f t="shared" si="287"/>
        <v>0</v>
      </c>
      <c r="V141" s="286">
        <f t="shared" si="287"/>
        <v>0</v>
      </c>
      <c r="W141" s="286">
        <f t="shared" si="287"/>
        <v>0</v>
      </c>
      <c r="X141" s="286">
        <f t="shared" si="287"/>
        <v>0</v>
      </c>
      <c r="Y141" s="287">
        <f t="shared" si="287"/>
        <v>0</v>
      </c>
      <c r="Z141" s="283">
        <f>SUM(P141:Y141)</f>
        <v>55</v>
      </c>
      <c r="AA141" s="277"/>
      <c r="AB141" s="288">
        <f t="shared" ref="AB141:AK141" si="288">SUM(AB138:AB140)</f>
        <v>23</v>
      </c>
      <c r="AC141" s="286">
        <f t="shared" si="288"/>
        <v>2</v>
      </c>
      <c r="AD141" s="286">
        <f t="shared" si="288"/>
        <v>0</v>
      </c>
      <c r="AE141" s="286">
        <f t="shared" si="288"/>
        <v>68</v>
      </c>
      <c r="AF141" s="286">
        <f t="shared" si="288"/>
        <v>0</v>
      </c>
      <c r="AG141" s="286">
        <f t="shared" si="288"/>
        <v>0</v>
      </c>
      <c r="AH141" s="286">
        <f t="shared" si="288"/>
        <v>0</v>
      </c>
      <c r="AI141" s="286">
        <f t="shared" si="288"/>
        <v>0</v>
      </c>
      <c r="AJ141" s="286">
        <f t="shared" si="288"/>
        <v>0</v>
      </c>
      <c r="AK141" s="287">
        <f t="shared" si="288"/>
        <v>0</v>
      </c>
      <c r="AL141" s="283">
        <f>SUM(AB141:AK141)</f>
        <v>93</v>
      </c>
      <c r="AM141" s="277"/>
      <c r="AN141" s="288">
        <f t="shared" ref="AN141:AW141" si="289">SUM(AN138:AN140)</f>
        <v>65</v>
      </c>
      <c r="AO141" s="286">
        <f t="shared" si="289"/>
        <v>2</v>
      </c>
      <c r="AP141" s="286">
        <f t="shared" si="289"/>
        <v>0</v>
      </c>
      <c r="AQ141" s="286">
        <f t="shared" si="289"/>
        <v>69</v>
      </c>
      <c r="AR141" s="286">
        <f t="shared" si="289"/>
        <v>0</v>
      </c>
      <c r="AS141" s="286">
        <f t="shared" si="289"/>
        <v>0</v>
      </c>
      <c r="AT141" s="286">
        <f t="shared" si="289"/>
        <v>0</v>
      </c>
      <c r="AU141" s="286">
        <f t="shared" si="289"/>
        <v>0</v>
      </c>
      <c r="AV141" s="286">
        <f t="shared" si="289"/>
        <v>0</v>
      </c>
      <c r="AW141" s="287">
        <f t="shared" si="289"/>
        <v>0</v>
      </c>
      <c r="AX141" s="283">
        <f>SUM(AN141:AW141)</f>
        <v>136</v>
      </c>
      <c r="AY141" s="277"/>
      <c r="AZ141" s="288">
        <f t="shared" ref="AZ141:BI141" si="290">SUM(AZ138:AZ140)</f>
        <v>47</v>
      </c>
      <c r="BA141" s="286">
        <f t="shared" si="290"/>
        <v>2</v>
      </c>
      <c r="BB141" s="286">
        <f t="shared" si="290"/>
        <v>0</v>
      </c>
      <c r="BC141" s="286">
        <f t="shared" si="290"/>
        <v>61</v>
      </c>
      <c r="BD141" s="286">
        <f t="shared" si="290"/>
        <v>0</v>
      </c>
      <c r="BE141" s="286">
        <f t="shared" si="290"/>
        <v>0</v>
      </c>
      <c r="BF141" s="286">
        <f t="shared" si="290"/>
        <v>0</v>
      </c>
      <c r="BG141" s="286">
        <f t="shared" si="290"/>
        <v>0</v>
      </c>
      <c r="BH141" s="286">
        <f t="shared" si="290"/>
        <v>0</v>
      </c>
      <c r="BI141" s="287">
        <f t="shared" si="290"/>
        <v>0</v>
      </c>
      <c r="BJ141" s="283">
        <f>SUM(AZ141:BI141)</f>
        <v>110</v>
      </c>
      <c r="BK141" s="277"/>
      <c r="BL141" s="289">
        <f t="shared" ref="BL141:BU141" si="291">SUM(BL138:BL140)</f>
        <v>54</v>
      </c>
      <c r="BM141" s="290">
        <f t="shared" si="291"/>
        <v>1</v>
      </c>
      <c r="BN141" s="290">
        <f t="shared" si="291"/>
        <v>0</v>
      </c>
      <c r="BO141" s="290">
        <f t="shared" si="291"/>
        <v>41</v>
      </c>
      <c r="BP141" s="290">
        <f t="shared" si="291"/>
        <v>0</v>
      </c>
      <c r="BQ141" s="290">
        <f t="shared" si="291"/>
        <v>0</v>
      </c>
      <c r="BR141" s="290">
        <f t="shared" si="291"/>
        <v>0</v>
      </c>
      <c r="BS141" s="290">
        <f t="shared" si="291"/>
        <v>0</v>
      </c>
      <c r="BT141" s="290">
        <f t="shared" si="291"/>
        <v>0</v>
      </c>
      <c r="BU141" s="291">
        <f t="shared" si="291"/>
        <v>0</v>
      </c>
      <c r="BV141" s="283">
        <f>SUM(BL141:BU141)</f>
        <v>96</v>
      </c>
      <c r="BX141" s="289">
        <f t="shared" ref="BX141:CG141" si="292">SUM(BX138:BX140)</f>
        <v>28</v>
      </c>
      <c r="BY141" s="290">
        <f t="shared" si="292"/>
        <v>0</v>
      </c>
      <c r="BZ141" s="290">
        <f t="shared" si="292"/>
        <v>0</v>
      </c>
      <c r="CA141" s="290">
        <f t="shared" si="292"/>
        <v>50</v>
      </c>
      <c r="CB141" s="290">
        <f t="shared" si="292"/>
        <v>0</v>
      </c>
      <c r="CC141" s="290">
        <f t="shared" si="292"/>
        <v>0</v>
      </c>
      <c r="CD141" s="290">
        <f t="shared" si="292"/>
        <v>0</v>
      </c>
      <c r="CE141" s="290">
        <f t="shared" si="292"/>
        <v>0</v>
      </c>
      <c r="CF141" s="290">
        <f t="shared" si="292"/>
        <v>0</v>
      </c>
      <c r="CG141" s="291">
        <f t="shared" si="292"/>
        <v>0</v>
      </c>
      <c r="CH141" s="283">
        <f>SUM(BX141:CG141)</f>
        <v>78</v>
      </c>
      <c r="CJ141" s="289">
        <f t="shared" ref="CJ141:CS141" si="293">SUM(CJ138:CJ140)</f>
        <v>34</v>
      </c>
      <c r="CK141" s="290">
        <f t="shared" si="293"/>
        <v>9</v>
      </c>
      <c r="CL141" s="290">
        <f t="shared" si="293"/>
        <v>0</v>
      </c>
      <c r="CM141" s="290">
        <f t="shared" si="293"/>
        <v>63</v>
      </c>
      <c r="CN141" s="290">
        <f t="shared" si="293"/>
        <v>0</v>
      </c>
      <c r="CO141" s="290">
        <f t="shared" si="293"/>
        <v>0</v>
      </c>
      <c r="CP141" s="290">
        <f t="shared" si="293"/>
        <v>0</v>
      </c>
      <c r="CQ141" s="290">
        <f t="shared" si="293"/>
        <v>0</v>
      </c>
      <c r="CR141" s="290">
        <f t="shared" si="293"/>
        <v>0</v>
      </c>
      <c r="CS141" s="291">
        <f t="shared" si="293"/>
        <v>0</v>
      </c>
      <c r="CT141" s="283">
        <f>SUM(CJ141:CS141)</f>
        <v>106</v>
      </c>
      <c r="CV141" s="289">
        <f t="shared" ref="CV141:DE141" si="294">SUM(CV138:CV140)</f>
        <v>18</v>
      </c>
      <c r="CW141" s="290">
        <f t="shared" si="294"/>
        <v>0</v>
      </c>
      <c r="CX141" s="290">
        <f t="shared" si="294"/>
        <v>0</v>
      </c>
      <c r="CY141" s="290">
        <f t="shared" si="294"/>
        <v>56</v>
      </c>
      <c r="CZ141" s="290">
        <f t="shared" si="294"/>
        <v>0</v>
      </c>
      <c r="DA141" s="290">
        <f t="shared" si="294"/>
        <v>0</v>
      </c>
      <c r="DB141" s="290">
        <f t="shared" si="294"/>
        <v>0</v>
      </c>
      <c r="DC141" s="290">
        <f t="shared" si="294"/>
        <v>0</v>
      </c>
      <c r="DD141" s="290">
        <f t="shared" si="294"/>
        <v>0</v>
      </c>
      <c r="DE141" s="291">
        <f t="shared" si="294"/>
        <v>0</v>
      </c>
      <c r="DF141" s="283">
        <f>SUM(CV141:DE141)</f>
        <v>74</v>
      </c>
      <c r="DH141" s="289">
        <f t="shared" ref="DH141:DQ141" si="295">SUM(DH138:DH140)</f>
        <v>27</v>
      </c>
      <c r="DI141" s="290">
        <f t="shared" si="295"/>
        <v>0</v>
      </c>
      <c r="DJ141" s="290">
        <f t="shared" si="295"/>
        <v>0</v>
      </c>
      <c r="DK141" s="290">
        <f t="shared" si="295"/>
        <v>53</v>
      </c>
      <c r="DL141" s="290">
        <f t="shared" si="295"/>
        <v>0</v>
      </c>
      <c r="DM141" s="290">
        <f t="shared" si="295"/>
        <v>0</v>
      </c>
      <c r="DN141" s="290">
        <f t="shared" si="295"/>
        <v>0</v>
      </c>
      <c r="DO141" s="290">
        <f t="shared" si="295"/>
        <v>0</v>
      </c>
      <c r="DP141" s="290">
        <f t="shared" si="295"/>
        <v>0</v>
      </c>
      <c r="DQ141" s="291">
        <f t="shared" si="295"/>
        <v>0</v>
      </c>
      <c r="DR141" s="283">
        <f>SUM(DH141:DQ141)</f>
        <v>80</v>
      </c>
      <c r="DT141" s="289">
        <f t="shared" ref="DT141:EC141" si="296">SUM(DT138:DT140)</f>
        <v>8</v>
      </c>
      <c r="DU141" s="290">
        <f t="shared" si="296"/>
        <v>2</v>
      </c>
      <c r="DV141" s="290">
        <f t="shared" si="296"/>
        <v>0</v>
      </c>
      <c r="DW141" s="290">
        <f t="shared" si="296"/>
        <v>48</v>
      </c>
      <c r="DX141" s="290">
        <f t="shared" si="296"/>
        <v>0</v>
      </c>
      <c r="DY141" s="290">
        <f t="shared" si="296"/>
        <v>0</v>
      </c>
      <c r="DZ141" s="290">
        <f t="shared" si="296"/>
        <v>0</v>
      </c>
      <c r="EA141" s="290">
        <f t="shared" si="296"/>
        <v>0</v>
      </c>
      <c r="EB141" s="290">
        <f t="shared" si="296"/>
        <v>0</v>
      </c>
      <c r="EC141" s="291">
        <f t="shared" si="296"/>
        <v>0</v>
      </c>
      <c r="ED141" s="283">
        <f>SUM(DT141:EC141)</f>
        <v>58</v>
      </c>
    </row>
    <row r="142" spans="1:134" ht="15.75" thickBot="1" x14ac:dyDescent="0.3">
      <c r="A142" s="292"/>
      <c r="B142" s="293"/>
      <c r="C142" s="294"/>
      <c r="D142" s="279"/>
      <c r="E142" s="277"/>
      <c r="F142" s="277"/>
      <c r="G142" s="277"/>
      <c r="H142" s="277"/>
      <c r="I142" s="277"/>
      <c r="J142" s="277"/>
      <c r="K142" s="277"/>
      <c r="L142" s="277"/>
      <c r="M142" s="278"/>
      <c r="N142" s="283"/>
      <c r="O142" s="277"/>
      <c r="P142" s="279"/>
      <c r="Q142" s="277"/>
      <c r="R142" s="277"/>
      <c r="S142" s="277"/>
      <c r="T142" s="277"/>
      <c r="U142" s="277"/>
      <c r="V142" s="277"/>
      <c r="W142" s="277"/>
      <c r="X142" s="277"/>
      <c r="Y142" s="278"/>
      <c r="Z142" s="283"/>
      <c r="AA142" s="277"/>
      <c r="AB142" s="279"/>
      <c r="AC142" s="277"/>
      <c r="AD142" s="277"/>
      <c r="AE142" s="277"/>
      <c r="AF142" s="277"/>
      <c r="AG142" s="277"/>
      <c r="AH142" s="277"/>
      <c r="AI142" s="277"/>
      <c r="AJ142" s="277"/>
      <c r="AK142" s="278"/>
      <c r="AL142" s="283"/>
      <c r="AM142" s="277"/>
      <c r="AN142" s="279"/>
      <c r="AO142" s="277"/>
      <c r="AP142" s="277"/>
      <c r="AQ142" s="277"/>
      <c r="AR142" s="277"/>
      <c r="AS142" s="277"/>
      <c r="AT142" s="277"/>
      <c r="AU142" s="277"/>
      <c r="AV142" s="277"/>
      <c r="AW142" s="278"/>
      <c r="AX142" s="283"/>
      <c r="AY142" s="277"/>
      <c r="AZ142" s="279"/>
      <c r="BA142" s="277"/>
      <c r="BB142" s="277"/>
      <c r="BC142" s="277"/>
      <c r="BD142" s="277"/>
      <c r="BE142" s="277"/>
      <c r="BF142" s="277"/>
      <c r="BG142" s="277"/>
      <c r="BH142" s="277"/>
      <c r="BI142" s="278"/>
      <c r="BJ142" s="283"/>
      <c r="BK142" s="277"/>
      <c r="BL142" s="280"/>
      <c r="BM142" s="281"/>
      <c r="BN142" s="281"/>
      <c r="BO142" s="281"/>
      <c r="BP142" s="281"/>
      <c r="BQ142" s="281"/>
      <c r="BR142" s="281"/>
      <c r="BS142" s="281"/>
      <c r="BT142" s="281"/>
      <c r="BU142" s="282"/>
      <c r="BV142" s="283"/>
      <c r="BX142" s="280"/>
      <c r="BY142" s="281"/>
      <c r="BZ142" s="281"/>
      <c r="CA142" s="281"/>
      <c r="CB142" s="281"/>
      <c r="CC142" s="281"/>
      <c r="CD142" s="281"/>
      <c r="CE142" s="281"/>
      <c r="CF142" s="281"/>
      <c r="CG142" s="282"/>
      <c r="CH142" s="283"/>
      <c r="CJ142" s="280"/>
      <c r="CK142" s="281"/>
      <c r="CL142" s="281"/>
      <c r="CM142" s="281"/>
      <c r="CN142" s="281"/>
      <c r="CO142" s="281"/>
      <c r="CP142" s="281"/>
      <c r="CQ142" s="281"/>
      <c r="CR142" s="281"/>
      <c r="CS142" s="282"/>
      <c r="CT142" s="283"/>
      <c r="CV142" s="280"/>
      <c r="CW142" s="281"/>
      <c r="CX142" s="281"/>
      <c r="CY142" s="281"/>
      <c r="CZ142" s="281"/>
      <c r="DA142" s="281"/>
      <c r="DB142" s="281"/>
      <c r="DC142" s="281"/>
      <c r="DD142" s="281"/>
      <c r="DE142" s="282"/>
      <c r="DF142" s="283"/>
      <c r="DH142" s="280"/>
      <c r="DI142" s="281"/>
      <c r="DJ142" s="281"/>
      <c r="DK142" s="281"/>
      <c r="DL142" s="281"/>
      <c r="DM142" s="281"/>
      <c r="DN142" s="281"/>
      <c r="DO142" s="281"/>
      <c r="DP142" s="281"/>
      <c r="DQ142" s="282"/>
      <c r="DR142" s="283"/>
      <c r="DT142" s="280"/>
      <c r="DU142" s="281"/>
      <c r="DV142" s="281"/>
      <c r="DW142" s="281"/>
      <c r="DX142" s="281"/>
      <c r="DY142" s="281"/>
      <c r="DZ142" s="281"/>
      <c r="EA142" s="281"/>
      <c r="EB142" s="281"/>
      <c r="EC142" s="282"/>
      <c r="ED142" s="283"/>
    </row>
    <row r="143" spans="1:134" x14ac:dyDescent="0.25">
      <c r="A143" s="1470" t="s">
        <v>211</v>
      </c>
      <c r="B143" s="285" t="s">
        <v>94</v>
      </c>
      <c r="C143" s="268" t="s">
        <v>138</v>
      </c>
      <c r="D143" s="277">
        <f>D138*'8-Matrices'!$J$7</f>
        <v>0</v>
      </c>
      <c r="E143" s="277">
        <f>E138*'8-Matrices'!$K$7</f>
        <v>0</v>
      </c>
      <c r="F143" s="277">
        <f>F138*'8-Matrices'!$L$7</f>
        <v>0</v>
      </c>
      <c r="G143" s="277">
        <f>G138*'8-Matrices'!$M$7</f>
        <v>505925</v>
      </c>
      <c r="H143" s="277">
        <f>H138*'8-Matrices'!$N$7</f>
        <v>0</v>
      </c>
      <c r="I143" s="277">
        <f>I138*'8-Matrices'!$O$7</f>
        <v>0</v>
      </c>
      <c r="J143" s="277">
        <f>J138*'8-Matrices'!$P$7</f>
        <v>0</v>
      </c>
      <c r="K143" s="277">
        <f>K138*'8-Matrices'!$Q$7</f>
        <v>0</v>
      </c>
      <c r="L143" s="277">
        <f>L138*'8-Matrices'!$R$7</f>
        <v>0</v>
      </c>
      <c r="M143" s="278">
        <f>M138*'8-Matrices'!$S$7</f>
        <v>0</v>
      </c>
      <c r="N143" s="283"/>
      <c r="O143" s="277"/>
      <c r="P143" s="279">
        <f>P138*'8-Matrices'!$J$7</f>
        <v>0</v>
      </c>
      <c r="Q143" s="277">
        <f>Q138*'8-Matrices'!$K$7</f>
        <v>0</v>
      </c>
      <c r="R143" s="277">
        <f>R138*'8-Matrices'!$L$7</f>
        <v>0</v>
      </c>
      <c r="S143" s="277">
        <f>S138*'8-Matrices'!$M$7</f>
        <v>505925</v>
      </c>
      <c r="T143" s="277">
        <f>T138*'8-Matrices'!$N$7</f>
        <v>0</v>
      </c>
      <c r="U143" s="277">
        <f>U138*'8-Matrices'!$O$7</f>
        <v>0</v>
      </c>
      <c r="V143" s="277">
        <f>V138*'8-Matrices'!$P$7</f>
        <v>0</v>
      </c>
      <c r="W143" s="277">
        <f>W138*'8-Matrices'!$Q$7</f>
        <v>0</v>
      </c>
      <c r="X143" s="277">
        <f>X138*'8-Matrices'!$R$7</f>
        <v>0</v>
      </c>
      <c r="Y143" s="278">
        <f>Y138*'8-Matrices'!$S$7</f>
        <v>0</v>
      </c>
      <c r="Z143" s="283"/>
      <c r="AA143" s="277"/>
      <c r="AB143" s="279">
        <f>AB138*'8-Matrices'!$J$7</f>
        <v>0</v>
      </c>
      <c r="AC143" s="277">
        <f>AC138*'8-Matrices'!$K$7</f>
        <v>14520</v>
      </c>
      <c r="AD143" s="277">
        <f>AD138*'8-Matrices'!$L$7</f>
        <v>0</v>
      </c>
      <c r="AE143" s="277">
        <f>AE138*'8-Matrices'!$M$7</f>
        <v>693840</v>
      </c>
      <c r="AF143" s="277">
        <f>AF138*'8-Matrices'!$N$7</f>
        <v>0</v>
      </c>
      <c r="AG143" s="277">
        <f>AG138*'8-Matrices'!$O$7</f>
        <v>0</v>
      </c>
      <c r="AH143" s="277">
        <f>AH138*'8-Matrices'!$P$7</f>
        <v>0</v>
      </c>
      <c r="AI143" s="277">
        <f>AI138*'8-Matrices'!$Q$7</f>
        <v>0</v>
      </c>
      <c r="AJ143" s="277">
        <f>AJ138*'8-Matrices'!$R$7</f>
        <v>0</v>
      </c>
      <c r="AK143" s="278">
        <f>AK138*'8-Matrices'!$S$7</f>
        <v>0</v>
      </c>
      <c r="AL143" s="283"/>
      <c r="AM143" s="277"/>
      <c r="AN143" s="279">
        <f>AN138*'8-Matrices'!$J$7</f>
        <v>0</v>
      </c>
      <c r="AO143" s="277">
        <f>AO138*'8-Matrices'!$K$7</f>
        <v>14520</v>
      </c>
      <c r="AP143" s="277">
        <f>AP138*'8-Matrices'!$L$7</f>
        <v>0</v>
      </c>
      <c r="AQ143" s="277">
        <f>AQ138*'8-Matrices'!$M$7</f>
        <v>664930</v>
      </c>
      <c r="AR143" s="277">
        <f>AR138*'8-Matrices'!$N$7</f>
        <v>0</v>
      </c>
      <c r="AS143" s="277">
        <f>AS138*'8-Matrices'!$O$7</f>
        <v>0</v>
      </c>
      <c r="AT143" s="277">
        <f>AT138*'8-Matrices'!$P$7</f>
        <v>0</v>
      </c>
      <c r="AU143" s="277">
        <f>AU138*'8-Matrices'!$Q$7</f>
        <v>0</v>
      </c>
      <c r="AV143" s="277">
        <f>AV138*'8-Matrices'!$R$7</f>
        <v>0</v>
      </c>
      <c r="AW143" s="278">
        <f>AW138*'8-Matrices'!$S$7</f>
        <v>0</v>
      </c>
      <c r="AX143" s="283"/>
      <c r="AY143" s="277"/>
      <c r="AZ143" s="279">
        <f>AZ138*'8-Matrices'!$J$7</f>
        <v>0</v>
      </c>
      <c r="BA143" s="277">
        <f>BA138*'8-Matrices'!$K$7</f>
        <v>7260</v>
      </c>
      <c r="BB143" s="277">
        <f>BB138*'8-Matrices'!$L$7</f>
        <v>0</v>
      </c>
      <c r="BC143" s="277">
        <f>BC138*'8-Matrices'!$M$7</f>
        <v>693840</v>
      </c>
      <c r="BD143" s="277">
        <f>BD138*'8-Matrices'!$N$7</f>
        <v>0</v>
      </c>
      <c r="BE143" s="277">
        <f>BE138*'8-Matrices'!$O$7</f>
        <v>0</v>
      </c>
      <c r="BF143" s="277">
        <f>BF138*'8-Matrices'!$P$7</f>
        <v>0</v>
      </c>
      <c r="BG143" s="277">
        <f>BG138*'8-Matrices'!$Q$7</f>
        <v>0</v>
      </c>
      <c r="BH143" s="277">
        <f>BH138*'8-Matrices'!$R$7</f>
        <v>0</v>
      </c>
      <c r="BI143" s="278">
        <f>BI138*'8-Matrices'!$S$7</f>
        <v>0</v>
      </c>
      <c r="BJ143" s="283"/>
      <c r="BK143" s="277"/>
      <c r="BL143" s="280">
        <f>BL138*'8-Matrices'!$J$7</f>
        <v>0</v>
      </c>
      <c r="BM143" s="281">
        <f>BM138*'8-Matrices'!$K$7</f>
        <v>0</v>
      </c>
      <c r="BN143" s="281">
        <f>BN138*'8-Matrices'!$L$7</f>
        <v>0</v>
      </c>
      <c r="BO143" s="281">
        <f>BO138*'8-Matrices'!$M$7</f>
        <v>375830</v>
      </c>
      <c r="BP143" s="281">
        <f>BP138*'8-Matrices'!$N$7</f>
        <v>0</v>
      </c>
      <c r="BQ143" s="281">
        <f>BQ138*'8-Matrices'!$O$7</f>
        <v>0</v>
      </c>
      <c r="BR143" s="281">
        <f>BR138*'8-Matrices'!$P$7</f>
        <v>0</v>
      </c>
      <c r="BS143" s="281">
        <f>BS138*'8-Matrices'!$Q$7</f>
        <v>0</v>
      </c>
      <c r="BT143" s="281">
        <f>BT138*'8-Matrices'!$R$7</f>
        <v>0</v>
      </c>
      <c r="BU143" s="282">
        <f>BU138*'8-Matrices'!$S$7</f>
        <v>0</v>
      </c>
      <c r="BV143" s="283"/>
      <c r="BX143" s="280">
        <f>BX138*'8-Matrices'!$J$7</f>
        <v>0</v>
      </c>
      <c r="BY143" s="281">
        <f>BY138*'8-Matrices'!$K$7</f>
        <v>0</v>
      </c>
      <c r="BZ143" s="281">
        <f>BZ138*'8-Matrices'!$L$7</f>
        <v>0</v>
      </c>
      <c r="CA143" s="281">
        <f>CA138*'8-Matrices'!$M$7</f>
        <v>563745</v>
      </c>
      <c r="CB143" s="281">
        <f>CB138*'8-Matrices'!$N$7</f>
        <v>0</v>
      </c>
      <c r="CC143" s="281">
        <f>CC138*'8-Matrices'!$O$7</f>
        <v>0</v>
      </c>
      <c r="CD143" s="281">
        <f>CD138*'8-Matrices'!$P$7</f>
        <v>0</v>
      </c>
      <c r="CE143" s="281">
        <f>CE138*'8-Matrices'!$Q$7</f>
        <v>0</v>
      </c>
      <c r="CF143" s="281">
        <f>CF138*'8-Matrices'!$R$7</f>
        <v>0</v>
      </c>
      <c r="CG143" s="282">
        <f>CG138*'8-Matrices'!$S$7</f>
        <v>0</v>
      </c>
      <c r="CH143" s="283"/>
      <c r="CJ143" s="280">
        <f>CJ138*'8-Matrices'!$J$7</f>
        <v>0</v>
      </c>
      <c r="CK143" s="281">
        <f>CK138*'8-Matrices'!$K$7</f>
        <v>43560</v>
      </c>
      <c r="CL143" s="281">
        <f>CL138*'8-Matrices'!$L$7</f>
        <v>0</v>
      </c>
      <c r="CM143" s="281">
        <f>CM138*'8-Matrices'!$M$7</f>
        <v>708295</v>
      </c>
      <c r="CN143" s="281">
        <f>CN138*'8-Matrices'!$N$7</f>
        <v>0</v>
      </c>
      <c r="CO143" s="281">
        <f>CO138*'8-Matrices'!$O$7</f>
        <v>0</v>
      </c>
      <c r="CP143" s="281">
        <f>CP138*'8-Matrices'!$P$7</f>
        <v>0</v>
      </c>
      <c r="CQ143" s="281">
        <f>CQ138*'8-Matrices'!$Q$7</f>
        <v>0</v>
      </c>
      <c r="CR143" s="281">
        <f>CR138*'8-Matrices'!$R$7</f>
        <v>0</v>
      </c>
      <c r="CS143" s="282">
        <f>CS138*'8-Matrices'!$S$7</f>
        <v>0</v>
      </c>
      <c r="CT143" s="283"/>
      <c r="CV143" s="280">
        <f>CV138*'8-Matrices'!$J$7</f>
        <v>0</v>
      </c>
      <c r="CW143" s="281">
        <f>CW138*'8-Matrices'!$K$7</f>
        <v>0</v>
      </c>
      <c r="CX143" s="281">
        <f>CX138*'8-Matrices'!$L$7</f>
        <v>0</v>
      </c>
      <c r="CY143" s="281">
        <f>CY138*'8-Matrices'!$M$7</f>
        <v>708295</v>
      </c>
      <c r="CZ143" s="281">
        <f>CZ138*'8-Matrices'!$N$7</f>
        <v>0</v>
      </c>
      <c r="DA143" s="281">
        <f>DA138*'8-Matrices'!$O$7</f>
        <v>0</v>
      </c>
      <c r="DB143" s="281">
        <f>DB138*'8-Matrices'!$P$7</f>
        <v>0</v>
      </c>
      <c r="DC143" s="281">
        <f>DC138*'8-Matrices'!$Q$7</f>
        <v>0</v>
      </c>
      <c r="DD143" s="281">
        <f>DD138*'8-Matrices'!$R$7</f>
        <v>0</v>
      </c>
      <c r="DE143" s="282">
        <f>DE138*'8-Matrices'!$S$7</f>
        <v>0</v>
      </c>
      <c r="DF143" s="283"/>
      <c r="DH143" s="280">
        <f>DH138*'8-Matrices'!$J$7</f>
        <v>0</v>
      </c>
      <c r="DI143" s="281">
        <f>DI138*'8-Matrices'!$K$7</f>
        <v>0</v>
      </c>
      <c r="DJ143" s="281">
        <f>DJ138*'8-Matrices'!$L$7</f>
        <v>0</v>
      </c>
      <c r="DK143" s="281">
        <f>DK138*'8-Matrices'!$M$7</f>
        <v>607110</v>
      </c>
      <c r="DL143" s="281">
        <f>DL138*'8-Matrices'!$N$7</f>
        <v>0</v>
      </c>
      <c r="DM143" s="281">
        <f>DM138*'8-Matrices'!$O$7</f>
        <v>0</v>
      </c>
      <c r="DN143" s="281">
        <f>DN138*'8-Matrices'!$P$7</f>
        <v>0</v>
      </c>
      <c r="DO143" s="281">
        <f>DO138*'8-Matrices'!$Q$7</f>
        <v>0</v>
      </c>
      <c r="DP143" s="281">
        <f>DP138*'8-Matrices'!$R$7</f>
        <v>0</v>
      </c>
      <c r="DQ143" s="282">
        <f>DQ138*'8-Matrices'!$S$7</f>
        <v>0</v>
      </c>
      <c r="DR143" s="283"/>
      <c r="DT143" s="280">
        <f>DT138*'8-Matrices'!$J$7</f>
        <v>0</v>
      </c>
      <c r="DU143" s="281">
        <f>DU138*'8-Matrices'!$K$7</f>
        <v>14520</v>
      </c>
      <c r="DV143" s="281">
        <f>DV138*'8-Matrices'!$L$7</f>
        <v>0</v>
      </c>
      <c r="DW143" s="281">
        <f>DW138*'8-Matrices'!$M$7</f>
        <v>578200</v>
      </c>
      <c r="DX143" s="281">
        <f>DX138*'8-Matrices'!$N$7</f>
        <v>0</v>
      </c>
      <c r="DY143" s="281">
        <f>DY138*'8-Matrices'!$O$7</f>
        <v>0</v>
      </c>
      <c r="DZ143" s="281">
        <f>DZ138*'8-Matrices'!$P$7</f>
        <v>0</v>
      </c>
      <c r="EA143" s="281">
        <f>EA138*'8-Matrices'!$Q$7</f>
        <v>0</v>
      </c>
      <c r="EB143" s="281">
        <f>EB138*'8-Matrices'!$R$7</f>
        <v>0</v>
      </c>
      <c r="EC143" s="282">
        <f>EC138*'8-Matrices'!$S$7</f>
        <v>0</v>
      </c>
      <c r="ED143" s="283"/>
    </row>
    <row r="144" spans="1:134" x14ac:dyDescent="0.25">
      <c r="A144" s="1471"/>
      <c r="B144" t="s">
        <v>94</v>
      </c>
      <c r="C144" s="276" t="s">
        <v>139</v>
      </c>
      <c r="D144" s="277">
        <f>D139*'8-Matrices'!$J$8</f>
        <v>0</v>
      </c>
      <c r="E144" s="277">
        <f>E139*'8-Matrices'!$K$8</f>
        <v>0</v>
      </c>
      <c r="F144" s="277">
        <f>F139*'8-Matrices'!$L$8</f>
        <v>0</v>
      </c>
      <c r="G144" s="277">
        <f>G139*'8-Matrices'!$M$8</f>
        <v>438060</v>
      </c>
      <c r="H144" s="277">
        <f>H139*'8-Matrices'!$N$8</f>
        <v>0</v>
      </c>
      <c r="I144" s="277">
        <f>I139*'8-Matrices'!$O$8</f>
        <v>0</v>
      </c>
      <c r="J144" s="277">
        <f>J139*'8-Matrices'!$P$8</f>
        <v>0</v>
      </c>
      <c r="K144" s="277">
        <f>K139*'8-Matrices'!$Q$8</f>
        <v>0</v>
      </c>
      <c r="L144" s="277">
        <f>L139*'8-Matrices'!$R$8</f>
        <v>0</v>
      </c>
      <c r="M144" s="278">
        <f>M139*'8-Matrices'!$S$8</f>
        <v>0</v>
      </c>
      <c r="N144" s="283"/>
      <c r="O144" s="277"/>
      <c r="P144" s="279">
        <f>P139*'8-Matrices'!$J$8</f>
        <v>0</v>
      </c>
      <c r="Q144" s="277">
        <f>Q139*'8-Matrices'!$K$8</f>
        <v>10477</v>
      </c>
      <c r="R144" s="277">
        <f>R139*'8-Matrices'!$L$8</f>
        <v>0</v>
      </c>
      <c r="S144" s="277">
        <f>S139*'8-Matrices'!$M$8</f>
        <v>396340</v>
      </c>
      <c r="T144" s="277">
        <f>T139*'8-Matrices'!$N$8</f>
        <v>0</v>
      </c>
      <c r="U144" s="277">
        <f>U139*'8-Matrices'!$O$8</f>
        <v>0</v>
      </c>
      <c r="V144" s="277">
        <f>V139*'8-Matrices'!$P$8</f>
        <v>0</v>
      </c>
      <c r="W144" s="277">
        <f>W139*'8-Matrices'!$Q$8</f>
        <v>0</v>
      </c>
      <c r="X144" s="277">
        <f>X139*'8-Matrices'!$R$8</f>
        <v>0</v>
      </c>
      <c r="Y144" s="278">
        <f>Y139*'8-Matrices'!$S$8</f>
        <v>0</v>
      </c>
      <c r="Z144" s="283"/>
      <c r="AA144" s="277"/>
      <c r="AB144" s="279">
        <f>AB139*'8-Matrices'!$J$8</f>
        <v>0</v>
      </c>
      <c r="AC144" s="277">
        <f>AC139*'8-Matrices'!$K$8</f>
        <v>0</v>
      </c>
      <c r="AD144" s="277">
        <f>AD139*'8-Matrices'!$L$8</f>
        <v>0</v>
      </c>
      <c r="AE144" s="277">
        <f>AE139*'8-Matrices'!$M$8</f>
        <v>250320</v>
      </c>
      <c r="AF144" s="277">
        <f>AF139*'8-Matrices'!$N$8</f>
        <v>0</v>
      </c>
      <c r="AG144" s="277">
        <f>AG139*'8-Matrices'!$O$8</f>
        <v>0</v>
      </c>
      <c r="AH144" s="277">
        <f>AH139*'8-Matrices'!$P$8</f>
        <v>0</v>
      </c>
      <c r="AI144" s="277">
        <f>AI139*'8-Matrices'!$Q$8</f>
        <v>0</v>
      </c>
      <c r="AJ144" s="277">
        <f>AJ139*'8-Matrices'!$R$8</f>
        <v>0</v>
      </c>
      <c r="AK144" s="278">
        <f>AK139*'8-Matrices'!$S$8</f>
        <v>0</v>
      </c>
      <c r="AL144" s="283"/>
      <c r="AM144" s="277"/>
      <c r="AN144" s="279">
        <f>AN139*'8-Matrices'!$J$8</f>
        <v>0</v>
      </c>
      <c r="AO144" s="277">
        <f>AO139*'8-Matrices'!$K$8</f>
        <v>0</v>
      </c>
      <c r="AP144" s="277">
        <f>AP139*'8-Matrices'!$L$8</f>
        <v>0</v>
      </c>
      <c r="AQ144" s="277">
        <f>AQ139*'8-Matrices'!$M$8</f>
        <v>458920</v>
      </c>
      <c r="AR144" s="277">
        <f>AR139*'8-Matrices'!$N$8</f>
        <v>0</v>
      </c>
      <c r="AS144" s="277">
        <f>AS139*'8-Matrices'!$O$8</f>
        <v>0</v>
      </c>
      <c r="AT144" s="277">
        <f>AT139*'8-Matrices'!$P$8</f>
        <v>0</v>
      </c>
      <c r="AU144" s="277">
        <f>AU139*'8-Matrices'!$Q$8</f>
        <v>0</v>
      </c>
      <c r="AV144" s="277">
        <f>AV139*'8-Matrices'!$R$8</f>
        <v>0</v>
      </c>
      <c r="AW144" s="278">
        <f>AW139*'8-Matrices'!$S$8</f>
        <v>0</v>
      </c>
      <c r="AX144" s="283"/>
      <c r="AY144" s="277"/>
      <c r="AZ144" s="279">
        <f>AZ139*'8-Matrices'!$J$8</f>
        <v>0</v>
      </c>
      <c r="BA144" s="277">
        <f>BA139*'8-Matrices'!$K$8</f>
        <v>10477</v>
      </c>
      <c r="BB144" s="277">
        <f>BB139*'8-Matrices'!$L$8</f>
        <v>0</v>
      </c>
      <c r="BC144" s="277">
        <f>BC139*'8-Matrices'!$M$8</f>
        <v>271180</v>
      </c>
      <c r="BD144" s="277">
        <f>BD139*'8-Matrices'!$N$8</f>
        <v>0</v>
      </c>
      <c r="BE144" s="277">
        <f>BE139*'8-Matrices'!$O$8</f>
        <v>0</v>
      </c>
      <c r="BF144" s="277">
        <f>BF139*'8-Matrices'!$P$8</f>
        <v>0</v>
      </c>
      <c r="BG144" s="277">
        <f>BG139*'8-Matrices'!$Q$8</f>
        <v>0</v>
      </c>
      <c r="BH144" s="277">
        <f>BH139*'8-Matrices'!$R$8</f>
        <v>0</v>
      </c>
      <c r="BI144" s="278">
        <f>BI139*'8-Matrices'!$S$8</f>
        <v>0</v>
      </c>
      <c r="BJ144" s="283"/>
      <c r="BK144" s="277"/>
      <c r="BL144" s="280">
        <f>BL139*'8-Matrices'!$J$8</f>
        <v>121431</v>
      </c>
      <c r="BM144" s="281">
        <f>BM139*'8-Matrices'!$K$8</f>
        <v>10477</v>
      </c>
      <c r="BN144" s="281">
        <f>BN139*'8-Matrices'!$L$8</f>
        <v>0</v>
      </c>
      <c r="BO144" s="281">
        <f>BO139*'8-Matrices'!$M$8</f>
        <v>271180</v>
      </c>
      <c r="BP144" s="281">
        <f>BP139*'8-Matrices'!$N$8</f>
        <v>0</v>
      </c>
      <c r="BQ144" s="281">
        <f>BQ139*'8-Matrices'!$O$8</f>
        <v>0</v>
      </c>
      <c r="BR144" s="281">
        <f>BR139*'8-Matrices'!$P$8</f>
        <v>0</v>
      </c>
      <c r="BS144" s="281">
        <f>BS139*'8-Matrices'!$Q$8</f>
        <v>0</v>
      </c>
      <c r="BT144" s="281">
        <f>BT139*'8-Matrices'!$R$8</f>
        <v>0</v>
      </c>
      <c r="BU144" s="282">
        <f>BU139*'8-Matrices'!$S$8</f>
        <v>0</v>
      </c>
      <c r="BV144" s="283"/>
      <c r="BX144" s="280">
        <f>BX139*'8-Matrices'!$J$8</f>
        <v>0</v>
      </c>
      <c r="BY144" s="281">
        <f>BY139*'8-Matrices'!$K$8</f>
        <v>0</v>
      </c>
      <c r="BZ144" s="281">
        <f>BZ139*'8-Matrices'!$L$8</f>
        <v>0</v>
      </c>
      <c r="CA144" s="281">
        <f>CA139*'8-Matrices'!$M$8</f>
        <v>208600</v>
      </c>
      <c r="CB144" s="281">
        <f>CB139*'8-Matrices'!$N$8</f>
        <v>0</v>
      </c>
      <c r="CC144" s="281">
        <f>CC139*'8-Matrices'!$O$8</f>
        <v>0</v>
      </c>
      <c r="CD144" s="281">
        <f>CD139*'8-Matrices'!$P$8</f>
        <v>0</v>
      </c>
      <c r="CE144" s="281">
        <f>CE139*'8-Matrices'!$Q$8</f>
        <v>0</v>
      </c>
      <c r="CF144" s="281">
        <f>CF139*'8-Matrices'!$R$8</f>
        <v>0</v>
      </c>
      <c r="CG144" s="282">
        <f>CG139*'8-Matrices'!$S$8</f>
        <v>0</v>
      </c>
      <c r="CH144" s="283"/>
      <c r="CJ144" s="280">
        <f>CJ139*'8-Matrices'!$J$8</f>
        <v>150003</v>
      </c>
      <c r="CK144" s="281">
        <f>CK139*'8-Matrices'!$K$8</f>
        <v>31431</v>
      </c>
      <c r="CL144" s="281">
        <f>CL139*'8-Matrices'!$L$8</f>
        <v>0</v>
      </c>
      <c r="CM144" s="281">
        <f>CM139*'8-Matrices'!$M$8</f>
        <v>271180</v>
      </c>
      <c r="CN144" s="281">
        <f>CN139*'8-Matrices'!$N$8</f>
        <v>0</v>
      </c>
      <c r="CO144" s="281">
        <f>CO139*'8-Matrices'!$O$8</f>
        <v>0</v>
      </c>
      <c r="CP144" s="281">
        <f>CP139*'8-Matrices'!$P$8</f>
        <v>0</v>
      </c>
      <c r="CQ144" s="281">
        <f>CQ139*'8-Matrices'!$Q$8</f>
        <v>0</v>
      </c>
      <c r="CR144" s="281">
        <f>CR139*'8-Matrices'!$R$8</f>
        <v>0</v>
      </c>
      <c r="CS144" s="282">
        <f>CS139*'8-Matrices'!$S$8</f>
        <v>0</v>
      </c>
      <c r="CT144" s="283"/>
      <c r="CV144" s="280">
        <f>CV139*'8-Matrices'!$J$8</f>
        <v>85716</v>
      </c>
      <c r="CW144" s="281">
        <f>CW139*'8-Matrices'!$K$8</f>
        <v>0</v>
      </c>
      <c r="CX144" s="281">
        <f>CX139*'8-Matrices'!$L$8</f>
        <v>0</v>
      </c>
      <c r="CY144" s="281">
        <f>CY139*'8-Matrices'!$M$8</f>
        <v>146020</v>
      </c>
      <c r="CZ144" s="281">
        <f>CZ139*'8-Matrices'!$N$8</f>
        <v>0</v>
      </c>
      <c r="DA144" s="281">
        <f>DA139*'8-Matrices'!$O$8</f>
        <v>0</v>
      </c>
      <c r="DB144" s="281">
        <f>DB139*'8-Matrices'!$P$8</f>
        <v>0</v>
      </c>
      <c r="DC144" s="281">
        <f>DC139*'8-Matrices'!$Q$8</f>
        <v>0</v>
      </c>
      <c r="DD144" s="281">
        <f>DD139*'8-Matrices'!$R$8</f>
        <v>0</v>
      </c>
      <c r="DE144" s="282">
        <f>DE139*'8-Matrices'!$S$8</f>
        <v>0</v>
      </c>
      <c r="DF144" s="283"/>
      <c r="DH144" s="280">
        <f>DH139*'8-Matrices'!$J$8</f>
        <v>85716</v>
      </c>
      <c r="DI144" s="281">
        <f>DI139*'8-Matrices'!$K$8</f>
        <v>0</v>
      </c>
      <c r="DJ144" s="281">
        <f>DJ139*'8-Matrices'!$L$8</f>
        <v>0</v>
      </c>
      <c r="DK144" s="281">
        <f>DK139*'8-Matrices'!$M$8</f>
        <v>229460</v>
      </c>
      <c r="DL144" s="281">
        <f>DL139*'8-Matrices'!$N$8</f>
        <v>0</v>
      </c>
      <c r="DM144" s="281">
        <f>DM139*'8-Matrices'!$O$8</f>
        <v>0</v>
      </c>
      <c r="DN144" s="281">
        <f>DN139*'8-Matrices'!$P$8</f>
        <v>0</v>
      </c>
      <c r="DO144" s="281">
        <f>DO139*'8-Matrices'!$Q$8</f>
        <v>0</v>
      </c>
      <c r="DP144" s="281">
        <f>DP139*'8-Matrices'!$R$8</f>
        <v>0</v>
      </c>
      <c r="DQ144" s="282">
        <f>DQ139*'8-Matrices'!$S$8</f>
        <v>0</v>
      </c>
      <c r="DR144" s="283"/>
      <c r="DT144" s="280">
        <f>DT139*'8-Matrices'!$J$8</f>
        <v>0</v>
      </c>
      <c r="DU144" s="281">
        <f>DU139*'8-Matrices'!$K$8</f>
        <v>0</v>
      </c>
      <c r="DV144" s="281">
        <f>DV139*'8-Matrices'!$L$8</f>
        <v>0</v>
      </c>
      <c r="DW144" s="281">
        <f>DW139*'8-Matrices'!$M$8</f>
        <v>146020</v>
      </c>
      <c r="DX144" s="281">
        <f>DX139*'8-Matrices'!$N$8</f>
        <v>0</v>
      </c>
      <c r="DY144" s="281">
        <f>DY139*'8-Matrices'!$O$8</f>
        <v>0</v>
      </c>
      <c r="DZ144" s="281">
        <f>DZ139*'8-Matrices'!$P$8</f>
        <v>0</v>
      </c>
      <c r="EA144" s="281">
        <f>EA139*'8-Matrices'!$Q$8</f>
        <v>0</v>
      </c>
      <c r="EB144" s="281">
        <f>EB139*'8-Matrices'!$R$8</f>
        <v>0</v>
      </c>
      <c r="EC144" s="282">
        <f>EC139*'8-Matrices'!$S$8</f>
        <v>0</v>
      </c>
      <c r="ED144" s="283"/>
    </row>
    <row r="145" spans="1:134" ht="15.75" thickBot="1" x14ac:dyDescent="0.3">
      <c r="A145" s="1472"/>
      <c r="B145" s="293" t="s">
        <v>94</v>
      </c>
      <c r="C145" s="294" t="s">
        <v>140</v>
      </c>
      <c r="D145" s="277">
        <f>D140*'8-Matrices'!$J$9</f>
        <v>0</v>
      </c>
      <c r="E145" s="277">
        <f>E140*'8-Matrices'!$K$9</f>
        <v>0</v>
      </c>
      <c r="F145" s="277">
        <f>F140*'8-Matrices'!$L$9</f>
        <v>0</v>
      </c>
      <c r="G145" s="277">
        <f>G140*'8-Matrices'!$M$9</f>
        <v>0</v>
      </c>
      <c r="H145" s="277">
        <f>H140*'8-Matrices'!$N$9</f>
        <v>0</v>
      </c>
      <c r="I145" s="277">
        <f>I140*'8-Matrices'!$O$9</f>
        <v>0</v>
      </c>
      <c r="J145" s="277">
        <f>J140*'8-Matrices'!$P$9</f>
        <v>0</v>
      </c>
      <c r="K145" s="277">
        <f>K140*'8-Matrices'!$Q$9</f>
        <v>0</v>
      </c>
      <c r="L145" s="277">
        <f>L140*'8-Matrices'!$R$9</f>
        <v>0</v>
      </c>
      <c r="M145" s="278">
        <f>M140*'8-Matrices'!$S$9</f>
        <v>0</v>
      </c>
      <c r="N145" s="283" t="s">
        <v>298</v>
      </c>
      <c r="O145" s="277"/>
      <c r="P145" s="279">
        <f>P140*'8-Matrices'!$J$9</f>
        <v>0</v>
      </c>
      <c r="Q145" s="277">
        <f>Q140*'8-Matrices'!$K$9</f>
        <v>0</v>
      </c>
      <c r="R145" s="277">
        <f>R140*'8-Matrices'!$L$9</f>
        <v>0</v>
      </c>
      <c r="S145" s="277">
        <f>S140*'8-Matrices'!$M$9</f>
        <v>0</v>
      </c>
      <c r="T145" s="277">
        <f>T140*'8-Matrices'!$N$9</f>
        <v>0</v>
      </c>
      <c r="U145" s="277">
        <f>U140*'8-Matrices'!$O$9</f>
        <v>0</v>
      </c>
      <c r="V145" s="277">
        <f>V140*'8-Matrices'!$P$9</f>
        <v>0</v>
      </c>
      <c r="W145" s="277">
        <f>W140*'8-Matrices'!$Q$9</f>
        <v>0</v>
      </c>
      <c r="X145" s="277">
        <f>X140*'8-Matrices'!$R$9</f>
        <v>0</v>
      </c>
      <c r="Y145" s="278">
        <f>Y140*'8-Matrices'!$S$9</f>
        <v>0</v>
      </c>
      <c r="Z145" s="283" t="s">
        <v>298</v>
      </c>
      <c r="AA145" s="277"/>
      <c r="AB145" s="279">
        <f>AB140*'8-Matrices'!$J$9</f>
        <v>240787</v>
      </c>
      <c r="AC145" s="277">
        <f>AC140*'8-Matrices'!$K$9</f>
        <v>0</v>
      </c>
      <c r="AD145" s="277">
        <f>AD140*'8-Matrices'!$L$9</f>
        <v>0</v>
      </c>
      <c r="AE145" s="277">
        <f>AE140*'8-Matrices'!$M$9</f>
        <v>244560</v>
      </c>
      <c r="AF145" s="277">
        <f>AF140*'8-Matrices'!$N$9</f>
        <v>0</v>
      </c>
      <c r="AG145" s="277">
        <f>AG140*'8-Matrices'!$O$9</f>
        <v>0</v>
      </c>
      <c r="AH145" s="277">
        <f>AH140*'8-Matrices'!$P$9</f>
        <v>0</v>
      </c>
      <c r="AI145" s="277">
        <f>AI140*'8-Matrices'!$Q$9</f>
        <v>0</v>
      </c>
      <c r="AJ145" s="277">
        <f>AJ140*'8-Matrices'!$R$9</f>
        <v>0</v>
      </c>
      <c r="AK145" s="278">
        <f>AK140*'8-Matrices'!$S$9</f>
        <v>0</v>
      </c>
      <c r="AL145" s="283" t="s">
        <v>298</v>
      </c>
      <c r="AM145" s="277"/>
      <c r="AN145" s="279">
        <f>AN140*'8-Matrices'!$J$9</f>
        <v>680485</v>
      </c>
      <c r="AO145" s="277">
        <f>AO140*'8-Matrices'!$K$9</f>
        <v>0</v>
      </c>
      <c r="AP145" s="277">
        <f>AP140*'8-Matrices'!$L$9</f>
        <v>0</v>
      </c>
      <c r="AQ145" s="277">
        <f>AQ140*'8-Matrices'!$M$9</f>
        <v>30570</v>
      </c>
      <c r="AR145" s="277">
        <f>AR140*'8-Matrices'!$N$9</f>
        <v>0</v>
      </c>
      <c r="AS145" s="277">
        <f>AS140*'8-Matrices'!$O$9</f>
        <v>0</v>
      </c>
      <c r="AT145" s="277">
        <f>AT140*'8-Matrices'!$P$9</f>
        <v>0</v>
      </c>
      <c r="AU145" s="277">
        <f>AU140*'8-Matrices'!$Q$9</f>
        <v>0</v>
      </c>
      <c r="AV145" s="277">
        <f>AV140*'8-Matrices'!$R$9</f>
        <v>0</v>
      </c>
      <c r="AW145" s="278">
        <f>AW140*'8-Matrices'!$S$9</f>
        <v>0</v>
      </c>
      <c r="AX145" s="283" t="s">
        <v>298</v>
      </c>
      <c r="AY145" s="277"/>
      <c r="AZ145" s="279">
        <f>AZ140*'8-Matrices'!$J$9</f>
        <v>492043</v>
      </c>
      <c r="BA145" s="277">
        <f>BA140*'8-Matrices'!$K$9</f>
        <v>0</v>
      </c>
      <c r="BB145" s="277">
        <f>BB140*'8-Matrices'!$L$9</f>
        <v>0</v>
      </c>
      <c r="BC145" s="277">
        <f>BC140*'8-Matrices'!$M$9</f>
        <v>0</v>
      </c>
      <c r="BD145" s="277">
        <f>BD140*'8-Matrices'!$N$9</f>
        <v>0</v>
      </c>
      <c r="BE145" s="277">
        <f>BE140*'8-Matrices'!$O$9</f>
        <v>0</v>
      </c>
      <c r="BF145" s="277">
        <f>BF140*'8-Matrices'!$P$9</f>
        <v>0</v>
      </c>
      <c r="BG145" s="277">
        <f>BG140*'8-Matrices'!$Q$9</f>
        <v>0</v>
      </c>
      <c r="BH145" s="277">
        <f>BH140*'8-Matrices'!$R$9</f>
        <v>0</v>
      </c>
      <c r="BI145" s="278">
        <f>BI140*'8-Matrices'!$S$9</f>
        <v>0</v>
      </c>
      <c r="BJ145" s="283" t="s">
        <v>298</v>
      </c>
      <c r="BK145" s="277"/>
      <c r="BL145" s="280">
        <f>BL140*'8-Matrices'!$J$9</f>
        <v>387353</v>
      </c>
      <c r="BM145" s="281">
        <f>BM140*'8-Matrices'!$K$9</f>
        <v>0</v>
      </c>
      <c r="BN145" s="281">
        <f>BN140*'8-Matrices'!$L$9</f>
        <v>0</v>
      </c>
      <c r="BO145" s="281">
        <f>BO140*'8-Matrices'!$M$9</f>
        <v>61140</v>
      </c>
      <c r="BP145" s="281">
        <f>BP140*'8-Matrices'!$N$9</f>
        <v>0</v>
      </c>
      <c r="BQ145" s="281">
        <f>BQ140*'8-Matrices'!$O$9</f>
        <v>0</v>
      </c>
      <c r="BR145" s="281">
        <f>BR140*'8-Matrices'!$P$9</f>
        <v>0</v>
      </c>
      <c r="BS145" s="281">
        <f>BS140*'8-Matrices'!$Q$9</f>
        <v>0</v>
      </c>
      <c r="BT145" s="281">
        <f>BT140*'8-Matrices'!$R$9</f>
        <v>0</v>
      </c>
      <c r="BU145" s="282">
        <f>BU140*'8-Matrices'!$S$9</f>
        <v>0</v>
      </c>
      <c r="BV145" s="283" t="s">
        <v>298</v>
      </c>
      <c r="BX145" s="280">
        <f>BX140*'8-Matrices'!$J$9</f>
        <v>293132</v>
      </c>
      <c r="BY145" s="281">
        <f>BY140*'8-Matrices'!$K$9</f>
        <v>0</v>
      </c>
      <c r="BZ145" s="281">
        <f>BZ140*'8-Matrices'!$L$9</f>
        <v>0</v>
      </c>
      <c r="CA145" s="281">
        <f>CA140*'8-Matrices'!$M$9</f>
        <v>30570</v>
      </c>
      <c r="CB145" s="281">
        <f>CB140*'8-Matrices'!$N$9</f>
        <v>0</v>
      </c>
      <c r="CC145" s="281">
        <f>CC140*'8-Matrices'!$O$9</f>
        <v>0</v>
      </c>
      <c r="CD145" s="281">
        <f>CD140*'8-Matrices'!$P$9</f>
        <v>0</v>
      </c>
      <c r="CE145" s="281">
        <f>CE140*'8-Matrices'!$Q$9</f>
        <v>0</v>
      </c>
      <c r="CF145" s="281">
        <f>CF140*'8-Matrices'!$R$9</f>
        <v>0</v>
      </c>
      <c r="CG145" s="282">
        <f>CG140*'8-Matrices'!$S$9</f>
        <v>0</v>
      </c>
      <c r="CH145" s="283" t="s">
        <v>298</v>
      </c>
      <c r="CJ145" s="280">
        <f>CJ140*'8-Matrices'!$J$9</f>
        <v>136097</v>
      </c>
      <c r="CK145" s="281">
        <f>CK140*'8-Matrices'!$K$9</f>
        <v>0</v>
      </c>
      <c r="CL145" s="281">
        <f>CL140*'8-Matrices'!$L$9</f>
        <v>0</v>
      </c>
      <c r="CM145" s="281">
        <f>CM140*'8-Matrices'!$M$9</f>
        <v>30570</v>
      </c>
      <c r="CN145" s="281">
        <f>CN140*'8-Matrices'!$N$9</f>
        <v>0</v>
      </c>
      <c r="CO145" s="281">
        <f>CO140*'8-Matrices'!$O$9</f>
        <v>0</v>
      </c>
      <c r="CP145" s="281">
        <f>CP140*'8-Matrices'!$P$9</f>
        <v>0</v>
      </c>
      <c r="CQ145" s="281">
        <f>CQ140*'8-Matrices'!$Q$9</f>
        <v>0</v>
      </c>
      <c r="CR145" s="281">
        <f>CR140*'8-Matrices'!$R$9</f>
        <v>0</v>
      </c>
      <c r="CS145" s="282">
        <f>CS140*'8-Matrices'!$S$9</f>
        <v>0</v>
      </c>
      <c r="CT145" s="283" t="s">
        <v>298</v>
      </c>
      <c r="CV145" s="280">
        <f>CV140*'8-Matrices'!$J$9</f>
        <v>62814</v>
      </c>
      <c r="CW145" s="281">
        <f>CW140*'8-Matrices'!$K$9</f>
        <v>0</v>
      </c>
      <c r="CX145" s="281">
        <f>CX140*'8-Matrices'!$L$9</f>
        <v>0</v>
      </c>
      <c r="CY145" s="281">
        <f>CY140*'8-Matrices'!$M$9</f>
        <v>0</v>
      </c>
      <c r="CZ145" s="281">
        <f>CZ140*'8-Matrices'!$N$9</f>
        <v>0</v>
      </c>
      <c r="DA145" s="281">
        <f>DA140*'8-Matrices'!$O$9</f>
        <v>0</v>
      </c>
      <c r="DB145" s="281">
        <f>DB140*'8-Matrices'!$P$9</f>
        <v>0</v>
      </c>
      <c r="DC145" s="281">
        <f>DC140*'8-Matrices'!$Q$9</f>
        <v>0</v>
      </c>
      <c r="DD145" s="281">
        <f>DD140*'8-Matrices'!$R$9</f>
        <v>0</v>
      </c>
      <c r="DE145" s="282">
        <f>DE140*'8-Matrices'!$S$9</f>
        <v>0</v>
      </c>
      <c r="DF145" s="283" t="s">
        <v>298</v>
      </c>
      <c r="DH145" s="280">
        <f>DH140*'8-Matrices'!$J$9</f>
        <v>157035</v>
      </c>
      <c r="DI145" s="281">
        <f>DI140*'8-Matrices'!$K$9</f>
        <v>0</v>
      </c>
      <c r="DJ145" s="281">
        <f>DJ140*'8-Matrices'!$L$9</f>
        <v>0</v>
      </c>
      <c r="DK145" s="281">
        <f>DK140*'8-Matrices'!$M$9</f>
        <v>0</v>
      </c>
      <c r="DL145" s="281">
        <f>DL140*'8-Matrices'!$N$9</f>
        <v>0</v>
      </c>
      <c r="DM145" s="281">
        <f>DM140*'8-Matrices'!$O$9</f>
        <v>0</v>
      </c>
      <c r="DN145" s="281">
        <f>DN140*'8-Matrices'!$P$9</f>
        <v>0</v>
      </c>
      <c r="DO145" s="281">
        <f>DO140*'8-Matrices'!$Q$9</f>
        <v>0</v>
      </c>
      <c r="DP145" s="281">
        <f>DP140*'8-Matrices'!$R$9</f>
        <v>0</v>
      </c>
      <c r="DQ145" s="282">
        <f>DQ140*'8-Matrices'!$S$9</f>
        <v>0</v>
      </c>
      <c r="DR145" s="283" t="s">
        <v>298</v>
      </c>
      <c r="DT145" s="280">
        <f>DT140*'8-Matrices'!$J$9</f>
        <v>83752</v>
      </c>
      <c r="DU145" s="281">
        <f>DU140*'8-Matrices'!$K$9</f>
        <v>0</v>
      </c>
      <c r="DV145" s="281">
        <f>DV140*'8-Matrices'!$L$9</f>
        <v>0</v>
      </c>
      <c r="DW145" s="281">
        <f>DW140*'8-Matrices'!$M$9</f>
        <v>30570</v>
      </c>
      <c r="DX145" s="281">
        <f>DX140*'8-Matrices'!$N$9</f>
        <v>0</v>
      </c>
      <c r="DY145" s="281">
        <f>DY140*'8-Matrices'!$O$9</f>
        <v>0</v>
      </c>
      <c r="DZ145" s="281">
        <f>DZ140*'8-Matrices'!$P$9</f>
        <v>0</v>
      </c>
      <c r="EA145" s="281">
        <f>EA140*'8-Matrices'!$Q$9</f>
        <v>0</v>
      </c>
      <c r="EB145" s="281">
        <f>EB140*'8-Matrices'!$R$9</f>
        <v>0</v>
      </c>
      <c r="EC145" s="282">
        <f>EC140*'8-Matrices'!$S$9</f>
        <v>0</v>
      </c>
      <c r="ED145" s="283" t="s">
        <v>298</v>
      </c>
    </row>
    <row r="146" spans="1:134" ht="30.75" thickBot="1" x14ac:dyDescent="0.3">
      <c r="A146" s="315" t="s">
        <v>212</v>
      </c>
      <c r="B146" s="293" t="s">
        <v>94</v>
      </c>
      <c r="C146" s="316"/>
      <c r="D146" s="300">
        <f t="shared" ref="D146:M146" si="297">SUM(D143:D145)</f>
        <v>0</v>
      </c>
      <c r="E146" s="297">
        <f t="shared" si="297"/>
        <v>0</v>
      </c>
      <c r="F146" s="297">
        <f t="shared" si="297"/>
        <v>0</v>
      </c>
      <c r="G146" s="297">
        <f t="shared" si="297"/>
        <v>943985</v>
      </c>
      <c r="H146" s="297">
        <f t="shared" si="297"/>
        <v>0</v>
      </c>
      <c r="I146" s="297">
        <f t="shared" si="297"/>
        <v>0</v>
      </c>
      <c r="J146" s="297">
        <f t="shared" si="297"/>
        <v>0</v>
      </c>
      <c r="K146" s="297">
        <f t="shared" si="297"/>
        <v>0</v>
      </c>
      <c r="L146" s="297">
        <f t="shared" si="297"/>
        <v>0</v>
      </c>
      <c r="M146" s="298">
        <f t="shared" si="297"/>
        <v>0</v>
      </c>
      <c r="N146" s="304">
        <f>SUM(D146:M146)</f>
        <v>943985</v>
      </c>
      <c r="O146" s="299"/>
      <c r="P146" s="300">
        <f t="shared" ref="P146:Y146" si="298">SUM(P143:P145)</f>
        <v>0</v>
      </c>
      <c r="Q146" s="297">
        <f t="shared" si="298"/>
        <v>10477</v>
      </c>
      <c r="R146" s="297">
        <f t="shared" si="298"/>
        <v>0</v>
      </c>
      <c r="S146" s="297">
        <f t="shared" si="298"/>
        <v>902265</v>
      </c>
      <c r="T146" s="297">
        <f t="shared" si="298"/>
        <v>0</v>
      </c>
      <c r="U146" s="297">
        <f t="shared" si="298"/>
        <v>0</v>
      </c>
      <c r="V146" s="297">
        <f t="shared" si="298"/>
        <v>0</v>
      </c>
      <c r="W146" s="297">
        <f t="shared" si="298"/>
        <v>0</v>
      </c>
      <c r="X146" s="297">
        <f t="shared" si="298"/>
        <v>0</v>
      </c>
      <c r="Y146" s="298">
        <f t="shared" si="298"/>
        <v>0</v>
      </c>
      <c r="Z146" s="304">
        <f>SUM(P146:Y146)</f>
        <v>912742</v>
      </c>
      <c r="AA146" s="299"/>
      <c r="AB146" s="300">
        <f t="shared" ref="AB146:AK146" si="299">SUM(AB143:AB145)</f>
        <v>240787</v>
      </c>
      <c r="AC146" s="297">
        <f t="shared" si="299"/>
        <v>14520</v>
      </c>
      <c r="AD146" s="297">
        <f t="shared" si="299"/>
        <v>0</v>
      </c>
      <c r="AE146" s="297">
        <f t="shared" si="299"/>
        <v>1188720</v>
      </c>
      <c r="AF146" s="297">
        <f t="shared" si="299"/>
        <v>0</v>
      </c>
      <c r="AG146" s="297">
        <f t="shared" si="299"/>
        <v>0</v>
      </c>
      <c r="AH146" s="297">
        <f t="shared" si="299"/>
        <v>0</v>
      </c>
      <c r="AI146" s="297">
        <f t="shared" si="299"/>
        <v>0</v>
      </c>
      <c r="AJ146" s="297">
        <f t="shared" si="299"/>
        <v>0</v>
      </c>
      <c r="AK146" s="298">
        <f t="shared" si="299"/>
        <v>0</v>
      </c>
      <c r="AL146" s="304">
        <f>SUM(AB146:AK146)</f>
        <v>1444027</v>
      </c>
      <c r="AM146" s="299"/>
      <c r="AN146" s="300">
        <f t="shared" ref="AN146:AW146" si="300">SUM(AN143:AN145)</f>
        <v>680485</v>
      </c>
      <c r="AO146" s="297">
        <f t="shared" si="300"/>
        <v>14520</v>
      </c>
      <c r="AP146" s="297">
        <f t="shared" si="300"/>
        <v>0</v>
      </c>
      <c r="AQ146" s="297">
        <f t="shared" si="300"/>
        <v>1154420</v>
      </c>
      <c r="AR146" s="297">
        <f t="shared" si="300"/>
        <v>0</v>
      </c>
      <c r="AS146" s="297">
        <f t="shared" si="300"/>
        <v>0</v>
      </c>
      <c r="AT146" s="297">
        <f t="shared" si="300"/>
        <v>0</v>
      </c>
      <c r="AU146" s="297">
        <f t="shared" si="300"/>
        <v>0</v>
      </c>
      <c r="AV146" s="297">
        <f t="shared" si="300"/>
        <v>0</v>
      </c>
      <c r="AW146" s="298">
        <f t="shared" si="300"/>
        <v>0</v>
      </c>
      <c r="AX146" s="304">
        <f>SUM(AN146:AW146)</f>
        <v>1849425</v>
      </c>
      <c r="AY146" s="299"/>
      <c r="AZ146" s="300">
        <f t="shared" ref="AZ146:BI146" si="301">SUM(AZ143:AZ145)</f>
        <v>492043</v>
      </c>
      <c r="BA146" s="297">
        <f t="shared" si="301"/>
        <v>17737</v>
      </c>
      <c r="BB146" s="297">
        <f t="shared" si="301"/>
        <v>0</v>
      </c>
      <c r="BC146" s="297">
        <f t="shared" si="301"/>
        <v>965020</v>
      </c>
      <c r="BD146" s="297">
        <f t="shared" si="301"/>
        <v>0</v>
      </c>
      <c r="BE146" s="297">
        <f t="shared" si="301"/>
        <v>0</v>
      </c>
      <c r="BF146" s="297">
        <f t="shared" si="301"/>
        <v>0</v>
      </c>
      <c r="BG146" s="297">
        <f t="shared" si="301"/>
        <v>0</v>
      </c>
      <c r="BH146" s="297">
        <f t="shared" si="301"/>
        <v>0</v>
      </c>
      <c r="BI146" s="298">
        <f t="shared" si="301"/>
        <v>0</v>
      </c>
      <c r="BJ146" s="304">
        <f>SUM(AZ146:BI146)</f>
        <v>1474800</v>
      </c>
      <c r="BK146" s="299"/>
      <c r="BL146" s="301">
        <f t="shared" ref="BL146:BU146" si="302">SUM(BL143:BL145)</f>
        <v>508784</v>
      </c>
      <c r="BM146" s="302">
        <f t="shared" si="302"/>
        <v>10477</v>
      </c>
      <c r="BN146" s="302">
        <f t="shared" si="302"/>
        <v>0</v>
      </c>
      <c r="BO146" s="302">
        <f t="shared" si="302"/>
        <v>708150</v>
      </c>
      <c r="BP146" s="302">
        <f t="shared" si="302"/>
        <v>0</v>
      </c>
      <c r="BQ146" s="302">
        <f t="shared" si="302"/>
        <v>0</v>
      </c>
      <c r="BR146" s="302">
        <f t="shared" si="302"/>
        <v>0</v>
      </c>
      <c r="BS146" s="302">
        <f t="shared" si="302"/>
        <v>0</v>
      </c>
      <c r="BT146" s="302">
        <f t="shared" si="302"/>
        <v>0</v>
      </c>
      <c r="BU146" s="303">
        <f t="shared" si="302"/>
        <v>0</v>
      </c>
      <c r="BV146" s="304">
        <f>SUM(BL146:BU146)</f>
        <v>1227411</v>
      </c>
      <c r="BX146" s="301">
        <f t="shared" ref="BX146:CG146" si="303">SUM(BX143:BX145)</f>
        <v>293132</v>
      </c>
      <c r="BY146" s="302">
        <f t="shared" si="303"/>
        <v>0</v>
      </c>
      <c r="BZ146" s="302">
        <f t="shared" si="303"/>
        <v>0</v>
      </c>
      <c r="CA146" s="302">
        <f t="shared" si="303"/>
        <v>802915</v>
      </c>
      <c r="CB146" s="302">
        <f t="shared" si="303"/>
        <v>0</v>
      </c>
      <c r="CC146" s="302">
        <f t="shared" si="303"/>
        <v>0</v>
      </c>
      <c r="CD146" s="302">
        <f t="shared" si="303"/>
        <v>0</v>
      </c>
      <c r="CE146" s="302">
        <f t="shared" si="303"/>
        <v>0</v>
      </c>
      <c r="CF146" s="302">
        <f t="shared" si="303"/>
        <v>0</v>
      </c>
      <c r="CG146" s="303">
        <f t="shared" si="303"/>
        <v>0</v>
      </c>
      <c r="CH146" s="304">
        <f>SUM(BX146:CG146)</f>
        <v>1096047</v>
      </c>
      <c r="CJ146" s="301">
        <f t="shared" ref="CJ146:CS146" si="304">SUM(CJ143:CJ145)</f>
        <v>286100</v>
      </c>
      <c r="CK146" s="302">
        <f t="shared" si="304"/>
        <v>74991</v>
      </c>
      <c r="CL146" s="302">
        <f t="shared" si="304"/>
        <v>0</v>
      </c>
      <c r="CM146" s="302">
        <f t="shared" si="304"/>
        <v>1010045</v>
      </c>
      <c r="CN146" s="302">
        <f t="shared" si="304"/>
        <v>0</v>
      </c>
      <c r="CO146" s="302">
        <f t="shared" si="304"/>
        <v>0</v>
      </c>
      <c r="CP146" s="302">
        <f t="shared" si="304"/>
        <v>0</v>
      </c>
      <c r="CQ146" s="302">
        <f t="shared" si="304"/>
        <v>0</v>
      </c>
      <c r="CR146" s="302">
        <f t="shared" si="304"/>
        <v>0</v>
      </c>
      <c r="CS146" s="303">
        <f t="shared" si="304"/>
        <v>0</v>
      </c>
      <c r="CT146" s="304">
        <f>SUM(CJ146:CS146)</f>
        <v>1371136</v>
      </c>
      <c r="CV146" s="301">
        <f t="shared" ref="CV146:DE146" si="305">SUM(CV143:CV145)</f>
        <v>148530</v>
      </c>
      <c r="CW146" s="302">
        <f t="shared" si="305"/>
        <v>0</v>
      </c>
      <c r="CX146" s="302">
        <f t="shared" si="305"/>
        <v>0</v>
      </c>
      <c r="CY146" s="302">
        <f t="shared" si="305"/>
        <v>854315</v>
      </c>
      <c r="CZ146" s="302">
        <f t="shared" si="305"/>
        <v>0</v>
      </c>
      <c r="DA146" s="302">
        <f t="shared" si="305"/>
        <v>0</v>
      </c>
      <c r="DB146" s="302">
        <f t="shared" si="305"/>
        <v>0</v>
      </c>
      <c r="DC146" s="302">
        <f t="shared" si="305"/>
        <v>0</v>
      </c>
      <c r="DD146" s="302">
        <f t="shared" si="305"/>
        <v>0</v>
      </c>
      <c r="DE146" s="303">
        <f t="shared" si="305"/>
        <v>0</v>
      </c>
      <c r="DF146" s="304">
        <f>SUM(CV146:DE146)</f>
        <v>1002845</v>
      </c>
      <c r="DH146" s="301">
        <f t="shared" ref="DH146:DQ146" si="306">SUM(DH143:DH145)</f>
        <v>242751</v>
      </c>
      <c r="DI146" s="302">
        <f t="shared" si="306"/>
        <v>0</v>
      </c>
      <c r="DJ146" s="302">
        <f t="shared" si="306"/>
        <v>0</v>
      </c>
      <c r="DK146" s="302">
        <f t="shared" si="306"/>
        <v>836570</v>
      </c>
      <c r="DL146" s="302">
        <f t="shared" si="306"/>
        <v>0</v>
      </c>
      <c r="DM146" s="302">
        <f t="shared" si="306"/>
        <v>0</v>
      </c>
      <c r="DN146" s="302">
        <f t="shared" si="306"/>
        <v>0</v>
      </c>
      <c r="DO146" s="302">
        <f t="shared" si="306"/>
        <v>0</v>
      </c>
      <c r="DP146" s="302">
        <f t="shared" si="306"/>
        <v>0</v>
      </c>
      <c r="DQ146" s="303">
        <f t="shared" si="306"/>
        <v>0</v>
      </c>
      <c r="DR146" s="304">
        <f>SUM(DH146:DQ146)</f>
        <v>1079321</v>
      </c>
      <c r="DT146" s="301">
        <f t="shared" ref="DT146:EC146" si="307">SUM(DT143:DT145)</f>
        <v>83752</v>
      </c>
      <c r="DU146" s="302">
        <f t="shared" si="307"/>
        <v>14520</v>
      </c>
      <c r="DV146" s="302">
        <f t="shared" si="307"/>
        <v>0</v>
      </c>
      <c r="DW146" s="302">
        <f t="shared" si="307"/>
        <v>754790</v>
      </c>
      <c r="DX146" s="302">
        <f t="shared" si="307"/>
        <v>0</v>
      </c>
      <c r="DY146" s="302">
        <f t="shared" si="307"/>
        <v>0</v>
      </c>
      <c r="DZ146" s="302">
        <f t="shared" si="307"/>
        <v>0</v>
      </c>
      <c r="EA146" s="302">
        <f t="shared" si="307"/>
        <v>0</v>
      </c>
      <c r="EB146" s="302">
        <f t="shared" si="307"/>
        <v>0</v>
      </c>
      <c r="EC146" s="303">
        <f t="shared" si="307"/>
        <v>0</v>
      </c>
      <c r="ED146" s="304">
        <f>SUM(DT146:EC146)</f>
        <v>853062</v>
      </c>
    </row>
    <row r="147" spans="1:134" ht="54" customHeight="1" thickBot="1" x14ac:dyDescent="0.3">
      <c r="A147" s="305"/>
      <c r="B147" s="306"/>
      <c r="C147" s="307"/>
      <c r="D147" s="308"/>
      <c r="E147" s="309"/>
      <c r="F147" s="309"/>
      <c r="G147" s="309"/>
      <c r="H147" s="309"/>
      <c r="I147" s="309"/>
      <c r="J147" s="309"/>
      <c r="K147" s="309"/>
      <c r="L147" s="309"/>
      <c r="M147" s="310"/>
      <c r="N147" s="314"/>
      <c r="O147" s="309"/>
      <c r="P147" s="308"/>
      <c r="Q147" s="309"/>
      <c r="R147" s="309"/>
      <c r="S147" s="309"/>
      <c r="T147" s="309"/>
      <c r="U147" s="309"/>
      <c r="V147" s="309"/>
      <c r="W147" s="309"/>
      <c r="X147" s="309"/>
      <c r="Y147" s="310"/>
      <c r="Z147" s="314"/>
      <c r="AA147" s="309"/>
      <c r="AB147" s="308"/>
      <c r="AC147" s="309"/>
      <c r="AD147" s="309"/>
      <c r="AE147" s="309"/>
      <c r="AF147" s="309"/>
      <c r="AG147" s="309"/>
      <c r="AH147" s="309"/>
      <c r="AI147" s="309"/>
      <c r="AJ147" s="309"/>
      <c r="AK147" s="310"/>
      <c r="AL147" s="314"/>
      <c r="AM147" s="309"/>
      <c r="AN147" s="308"/>
      <c r="AO147" s="309"/>
      <c r="AP147" s="309"/>
      <c r="AQ147" s="309"/>
      <c r="AR147" s="309"/>
      <c r="AS147" s="309"/>
      <c r="AT147" s="309"/>
      <c r="AU147" s="309"/>
      <c r="AV147" s="309"/>
      <c r="AW147" s="310"/>
      <c r="AX147" s="314"/>
      <c r="AY147" s="309"/>
      <c r="AZ147" s="308"/>
      <c r="BA147" s="309"/>
      <c r="BB147" s="309"/>
      <c r="BC147" s="309"/>
      <c r="BD147" s="309"/>
      <c r="BE147" s="309"/>
      <c r="BF147" s="309"/>
      <c r="BG147" s="309"/>
      <c r="BH147" s="309"/>
      <c r="BI147" s="310"/>
      <c r="BJ147" s="314"/>
      <c r="BK147" s="309"/>
      <c r="BL147" s="311"/>
      <c r="BM147" s="312"/>
      <c r="BN147" s="312"/>
      <c r="BO147" s="312"/>
      <c r="BP147" s="312"/>
      <c r="BQ147" s="312"/>
      <c r="BR147" s="312"/>
      <c r="BS147" s="312"/>
      <c r="BT147" s="312"/>
      <c r="BU147" s="313"/>
      <c r="BV147" s="314"/>
      <c r="BX147" s="311"/>
      <c r="BY147" s="312"/>
      <c r="BZ147" s="312"/>
      <c r="CA147" s="312"/>
      <c r="CB147" s="312"/>
      <c r="CC147" s="312"/>
      <c r="CD147" s="312"/>
      <c r="CE147" s="312"/>
      <c r="CF147" s="312"/>
      <c r="CG147" s="313"/>
      <c r="CH147" s="314"/>
      <c r="CJ147" s="311"/>
      <c r="CK147" s="312"/>
      <c r="CL147" s="312"/>
      <c r="CM147" s="312"/>
      <c r="CN147" s="312"/>
      <c r="CO147" s="312"/>
      <c r="CP147" s="312"/>
      <c r="CQ147" s="312"/>
      <c r="CR147" s="312"/>
      <c r="CS147" s="313"/>
      <c r="CT147" s="314"/>
      <c r="CV147" s="311"/>
      <c r="CW147" s="312"/>
      <c r="CX147" s="312"/>
      <c r="CY147" s="312"/>
      <c r="CZ147" s="312"/>
      <c r="DA147" s="312"/>
      <c r="DB147" s="312"/>
      <c r="DC147" s="312"/>
      <c r="DD147" s="312"/>
      <c r="DE147" s="313"/>
      <c r="DF147" s="314"/>
      <c r="DH147" s="311"/>
      <c r="DI147" s="312"/>
      <c r="DJ147" s="312"/>
      <c r="DK147" s="312"/>
      <c r="DL147" s="312"/>
      <c r="DM147" s="312"/>
      <c r="DN147" s="312"/>
      <c r="DO147" s="312"/>
      <c r="DP147" s="312"/>
      <c r="DQ147" s="313"/>
      <c r="DR147" s="314"/>
      <c r="DT147" s="311"/>
      <c r="DU147" s="312"/>
      <c r="DV147" s="312"/>
      <c r="DW147" s="312"/>
      <c r="DX147" s="312"/>
      <c r="DY147" s="312"/>
      <c r="DZ147" s="312"/>
      <c r="EA147" s="312"/>
      <c r="EB147" s="312"/>
      <c r="EC147" s="313"/>
      <c r="ED147" s="314"/>
    </row>
    <row r="148" spans="1:134" ht="15" customHeight="1" x14ac:dyDescent="0.25">
      <c r="A148" s="1470" t="s">
        <v>210</v>
      </c>
      <c r="B148" s="285" t="s">
        <v>95</v>
      </c>
      <c r="C148" s="268" t="s">
        <v>138</v>
      </c>
      <c r="D148" s="271">
        <f>'7b-TtlAwrds_RawData'!D49</f>
        <v>0</v>
      </c>
      <c r="E148" s="269">
        <f>'7b-TtlAwrds_RawData'!E49</f>
        <v>14</v>
      </c>
      <c r="F148" s="269">
        <f>'7b-TtlAwrds_RawData'!F49</f>
        <v>0</v>
      </c>
      <c r="G148" s="269">
        <f>'7b-TtlAwrds_RawData'!G49</f>
        <v>64</v>
      </c>
      <c r="H148" s="269">
        <f>'7b-TtlAwrds_RawData'!H49</f>
        <v>0</v>
      </c>
      <c r="I148" s="269">
        <f>'7b-TtlAwrds_RawData'!I49</f>
        <v>0</v>
      </c>
      <c r="J148" s="269">
        <f>'7b-TtlAwrds_RawData'!J49</f>
        <v>0</v>
      </c>
      <c r="K148" s="269">
        <f>'7b-TtlAwrds_RawData'!K49</f>
        <v>0</v>
      </c>
      <c r="L148" s="269">
        <f>'7b-TtlAwrds_RawData'!L49</f>
        <v>0</v>
      </c>
      <c r="M148" s="270">
        <f>'7b-TtlAwrds_RawData'!M49</f>
        <v>0</v>
      </c>
      <c r="N148" s="275"/>
      <c r="O148" s="269"/>
      <c r="P148" s="271">
        <f>'7b-TtlAwrds_RawData'!P49</f>
        <v>0</v>
      </c>
      <c r="Q148" s="269">
        <f>'7b-TtlAwrds_RawData'!Q49</f>
        <v>10</v>
      </c>
      <c r="R148" s="269">
        <f>'7b-TtlAwrds_RawData'!R49</f>
        <v>0</v>
      </c>
      <c r="S148" s="269">
        <f>'7b-TtlAwrds_RawData'!S49</f>
        <v>88</v>
      </c>
      <c r="T148" s="269">
        <f>'7b-TtlAwrds_RawData'!T49</f>
        <v>0</v>
      </c>
      <c r="U148" s="269">
        <f>'7b-TtlAwrds_RawData'!U49</f>
        <v>0</v>
      </c>
      <c r="V148" s="269">
        <f>'7b-TtlAwrds_RawData'!V49</f>
        <v>0</v>
      </c>
      <c r="W148" s="269">
        <f>'7b-TtlAwrds_RawData'!W49</f>
        <v>0</v>
      </c>
      <c r="X148" s="269">
        <f>'7b-TtlAwrds_RawData'!X49</f>
        <v>0</v>
      </c>
      <c r="Y148" s="270">
        <f>'7b-TtlAwrds_RawData'!Y49</f>
        <v>0</v>
      </c>
      <c r="Z148" s="275"/>
      <c r="AA148" s="269"/>
      <c r="AB148" s="271">
        <f>'7b-TtlAwrds_RawData'!AB49</f>
        <v>0</v>
      </c>
      <c r="AC148" s="269">
        <f>'7b-TtlAwrds_RawData'!AC49</f>
        <v>10</v>
      </c>
      <c r="AD148" s="269">
        <f>'7b-TtlAwrds_RawData'!AD49</f>
        <v>0</v>
      </c>
      <c r="AE148" s="269">
        <f>'7b-TtlAwrds_RawData'!AE49</f>
        <v>85</v>
      </c>
      <c r="AF148" s="269">
        <f>'7b-TtlAwrds_RawData'!AF49</f>
        <v>0</v>
      </c>
      <c r="AG148" s="269">
        <f>'7b-TtlAwrds_RawData'!AG49</f>
        <v>0</v>
      </c>
      <c r="AH148" s="269">
        <f>'7b-TtlAwrds_RawData'!AH49</f>
        <v>0</v>
      </c>
      <c r="AI148" s="269">
        <f>'7b-TtlAwrds_RawData'!AI49</f>
        <v>0</v>
      </c>
      <c r="AJ148" s="269">
        <f>'7b-TtlAwrds_RawData'!AJ49</f>
        <v>0</v>
      </c>
      <c r="AK148" s="270">
        <f>'7b-TtlAwrds_RawData'!AK49</f>
        <v>0</v>
      </c>
      <c r="AL148" s="275"/>
      <c r="AM148" s="269"/>
      <c r="AN148" s="271">
        <f>'7b-TtlAwrds_RawData'!AN49</f>
        <v>0</v>
      </c>
      <c r="AO148" s="269">
        <f>'7b-TtlAwrds_RawData'!AO49</f>
        <v>4</v>
      </c>
      <c r="AP148" s="269">
        <f>'7b-TtlAwrds_RawData'!AP49</f>
        <v>0</v>
      </c>
      <c r="AQ148" s="269">
        <f>'7b-TtlAwrds_RawData'!AQ49</f>
        <v>89</v>
      </c>
      <c r="AR148" s="269">
        <f>'7b-TtlAwrds_RawData'!AR49</f>
        <v>0</v>
      </c>
      <c r="AS148" s="269">
        <f>'7b-TtlAwrds_RawData'!AS49</f>
        <v>0</v>
      </c>
      <c r="AT148" s="269">
        <f>'7b-TtlAwrds_RawData'!AT49</f>
        <v>0</v>
      </c>
      <c r="AU148" s="269">
        <f>'7b-TtlAwrds_RawData'!AU49</f>
        <v>0</v>
      </c>
      <c r="AV148" s="269">
        <f>'7b-TtlAwrds_RawData'!AV49</f>
        <v>0</v>
      </c>
      <c r="AW148" s="270">
        <f>'7b-TtlAwrds_RawData'!AW49</f>
        <v>0</v>
      </c>
      <c r="AX148" s="275"/>
      <c r="AY148" s="269"/>
      <c r="AZ148" s="271">
        <f>'7b-TtlAwrds_RawData'!AZ49</f>
        <v>0</v>
      </c>
      <c r="BA148" s="269">
        <f>'7b-TtlAwrds_RawData'!BA49</f>
        <v>5</v>
      </c>
      <c r="BB148" s="269">
        <f>'7b-TtlAwrds_RawData'!BB49</f>
        <v>0</v>
      </c>
      <c r="BC148" s="269">
        <f>'7b-TtlAwrds_RawData'!BC49</f>
        <v>92</v>
      </c>
      <c r="BD148" s="269">
        <f>'7b-TtlAwrds_RawData'!BD49</f>
        <v>0</v>
      </c>
      <c r="BE148" s="269">
        <f>'7b-TtlAwrds_RawData'!BE49</f>
        <v>0</v>
      </c>
      <c r="BF148" s="269">
        <f>'7b-TtlAwrds_RawData'!BF49</f>
        <v>0</v>
      </c>
      <c r="BG148" s="269">
        <f>'7b-TtlAwrds_RawData'!BG49</f>
        <v>0</v>
      </c>
      <c r="BH148" s="269">
        <f>'7b-TtlAwrds_RawData'!BH49</f>
        <v>0</v>
      </c>
      <c r="BI148" s="270">
        <f>'7b-TtlAwrds_RawData'!BI49</f>
        <v>0</v>
      </c>
      <c r="BJ148" s="275"/>
      <c r="BK148" s="269"/>
      <c r="BL148" s="272">
        <f>'7b-TtlAwrds_RawData'!BL49</f>
        <v>0</v>
      </c>
      <c r="BM148" s="273">
        <f>'7b-TtlAwrds_RawData'!BM49</f>
        <v>7</v>
      </c>
      <c r="BN148" s="273">
        <f>'7b-TtlAwrds_RawData'!BN49</f>
        <v>0</v>
      </c>
      <c r="BO148" s="273">
        <f>'7b-TtlAwrds_RawData'!BO49</f>
        <v>81</v>
      </c>
      <c r="BP148" s="273">
        <f>'7b-TtlAwrds_RawData'!BP49</f>
        <v>0</v>
      </c>
      <c r="BQ148" s="273">
        <f>'7b-TtlAwrds_RawData'!BQ49</f>
        <v>0</v>
      </c>
      <c r="BR148" s="273">
        <f>'7b-TtlAwrds_RawData'!BR49</f>
        <v>0</v>
      </c>
      <c r="BS148" s="273">
        <f>'7b-TtlAwrds_RawData'!BS49</f>
        <v>0</v>
      </c>
      <c r="BT148" s="273">
        <f>'7b-TtlAwrds_RawData'!BT49</f>
        <v>0</v>
      </c>
      <c r="BU148" s="274">
        <f>'7b-TtlAwrds_RawData'!BU49</f>
        <v>0</v>
      </c>
      <c r="BV148" s="275"/>
      <c r="BX148" s="272">
        <f>'7b-TtlAwrds_RawData'!BX49</f>
        <v>0</v>
      </c>
      <c r="BY148" s="273">
        <f>'7b-TtlAwrds_RawData'!BY49</f>
        <v>4</v>
      </c>
      <c r="BZ148" s="273">
        <f>'7b-TtlAwrds_RawData'!BZ49</f>
        <v>0</v>
      </c>
      <c r="CA148" s="273">
        <f>'7b-TtlAwrds_RawData'!CA49</f>
        <v>71</v>
      </c>
      <c r="CB148" s="273">
        <f>'7b-TtlAwrds_RawData'!CB49</f>
        <v>0</v>
      </c>
      <c r="CC148" s="273">
        <f>'7b-TtlAwrds_RawData'!CC49</f>
        <v>0</v>
      </c>
      <c r="CD148" s="273">
        <f>'7b-TtlAwrds_RawData'!CD49</f>
        <v>0</v>
      </c>
      <c r="CE148" s="273">
        <f>'7b-TtlAwrds_RawData'!CE49</f>
        <v>0</v>
      </c>
      <c r="CF148" s="273">
        <f>'7b-TtlAwrds_RawData'!CF49</f>
        <v>0</v>
      </c>
      <c r="CG148" s="274">
        <f>'7b-TtlAwrds_RawData'!CG49</f>
        <v>0</v>
      </c>
      <c r="CH148" s="275"/>
      <c r="CJ148" s="272">
        <f>'7b-TtlAwrds_RawData'!CJ49</f>
        <v>0</v>
      </c>
      <c r="CK148" s="273">
        <f>'7b-TtlAwrds_RawData'!CK49</f>
        <v>4</v>
      </c>
      <c r="CL148" s="273">
        <f>'7b-TtlAwrds_RawData'!CL49</f>
        <v>0</v>
      </c>
      <c r="CM148" s="273">
        <f>'7b-TtlAwrds_RawData'!CM49</f>
        <v>45</v>
      </c>
      <c r="CN148" s="273">
        <f>'7b-TtlAwrds_RawData'!CN49</f>
        <v>0</v>
      </c>
      <c r="CO148" s="273">
        <f>'7b-TtlAwrds_RawData'!CO49</f>
        <v>0</v>
      </c>
      <c r="CP148" s="273">
        <f>'7b-TtlAwrds_RawData'!CP49</f>
        <v>0</v>
      </c>
      <c r="CQ148" s="273">
        <f>'7b-TtlAwrds_RawData'!CQ49</f>
        <v>0</v>
      </c>
      <c r="CR148" s="273">
        <f>'7b-TtlAwrds_RawData'!CR49</f>
        <v>0</v>
      </c>
      <c r="CS148" s="274">
        <f>'7b-TtlAwrds_RawData'!CS49</f>
        <v>0</v>
      </c>
      <c r="CT148" s="275"/>
      <c r="CV148" s="272">
        <f>'7b-TtlAwrds_RawData'!CV49</f>
        <v>0</v>
      </c>
      <c r="CW148" s="273">
        <f>'7b-TtlAwrds_RawData'!CW49</f>
        <v>2</v>
      </c>
      <c r="CX148" s="273">
        <f>'7b-TtlAwrds_RawData'!CX49</f>
        <v>0</v>
      </c>
      <c r="CY148" s="273">
        <f>'7b-TtlAwrds_RawData'!CY49</f>
        <v>41</v>
      </c>
      <c r="CZ148" s="273">
        <f>'7b-TtlAwrds_RawData'!CZ49</f>
        <v>0</v>
      </c>
      <c r="DA148" s="273">
        <f>'7b-TtlAwrds_RawData'!DA49</f>
        <v>0</v>
      </c>
      <c r="DB148" s="273">
        <f>'7b-TtlAwrds_RawData'!DB49</f>
        <v>0</v>
      </c>
      <c r="DC148" s="273">
        <f>'7b-TtlAwrds_RawData'!DC49</f>
        <v>0</v>
      </c>
      <c r="DD148" s="273">
        <f>'7b-TtlAwrds_RawData'!DD49</f>
        <v>0</v>
      </c>
      <c r="DE148" s="274">
        <f>'7b-TtlAwrds_RawData'!DE49</f>
        <v>0</v>
      </c>
      <c r="DF148" s="275"/>
      <c r="DH148" s="272">
        <f>'7b-TtlAwrds_RawData'!DH49</f>
        <v>0</v>
      </c>
      <c r="DI148" s="273">
        <f>'7b-TtlAwrds_RawData'!DI49</f>
        <v>0</v>
      </c>
      <c r="DJ148" s="273">
        <f>'7b-TtlAwrds_RawData'!DJ49</f>
        <v>0</v>
      </c>
      <c r="DK148" s="273">
        <f>'7b-TtlAwrds_RawData'!DK49</f>
        <v>67</v>
      </c>
      <c r="DL148" s="273">
        <f>'7b-TtlAwrds_RawData'!DL49</f>
        <v>0</v>
      </c>
      <c r="DM148" s="273">
        <f>'7b-TtlAwrds_RawData'!DM49</f>
        <v>0</v>
      </c>
      <c r="DN148" s="273">
        <f>'7b-TtlAwrds_RawData'!DN49</f>
        <v>0</v>
      </c>
      <c r="DO148" s="273">
        <f>'7b-TtlAwrds_RawData'!DO49</f>
        <v>0</v>
      </c>
      <c r="DP148" s="273">
        <f>'7b-TtlAwrds_RawData'!DP49</f>
        <v>0</v>
      </c>
      <c r="DQ148" s="274">
        <f>'7b-TtlAwrds_RawData'!DQ49</f>
        <v>0</v>
      </c>
      <c r="DR148" s="275"/>
      <c r="DT148" s="272">
        <f>'7b-TtlAwrds_RawData'!DT49</f>
        <v>0</v>
      </c>
      <c r="DU148" s="273">
        <f>'7b-TtlAwrds_RawData'!DU49</f>
        <v>1</v>
      </c>
      <c r="DV148" s="273">
        <f>'7b-TtlAwrds_RawData'!DV49</f>
        <v>0</v>
      </c>
      <c r="DW148" s="273">
        <f>'7b-TtlAwrds_RawData'!DW49</f>
        <v>57</v>
      </c>
      <c r="DX148" s="273">
        <f>'7b-TtlAwrds_RawData'!DX49</f>
        <v>0</v>
      </c>
      <c r="DY148" s="273">
        <f>'7b-TtlAwrds_RawData'!DY49</f>
        <v>0</v>
      </c>
      <c r="DZ148" s="273">
        <f>'7b-TtlAwrds_RawData'!DZ49</f>
        <v>0</v>
      </c>
      <c r="EA148" s="273">
        <f>'7b-TtlAwrds_RawData'!EA49</f>
        <v>0</v>
      </c>
      <c r="EB148" s="273">
        <f>'7b-TtlAwrds_RawData'!EB49</f>
        <v>0</v>
      </c>
      <c r="EC148" s="274">
        <f>'7b-TtlAwrds_RawData'!EC49</f>
        <v>0</v>
      </c>
      <c r="ED148" s="275"/>
    </row>
    <row r="149" spans="1:134" x14ac:dyDescent="0.25">
      <c r="A149" s="1471"/>
      <c r="B149" t="s">
        <v>95</v>
      </c>
      <c r="C149" s="276" t="s">
        <v>139</v>
      </c>
      <c r="D149" s="279">
        <f>'7b-TtlAwrds_RawData'!D50</f>
        <v>0</v>
      </c>
      <c r="E149" s="277">
        <f>'7b-TtlAwrds_RawData'!E50</f>
        <v>22</v>
      </c>
      <c r="F149" s="277">
        <f>'7b-TtlAwrds_RawData'!F50</f>
        <v>0</v>
      </c>
      <c r="G149" s="277">
        <f>'7b-TtlAwrds_RawData'!G50</f>
        <v>2</v>
      </c>
      <c r="H149" s="277">
        <f>'7b-TtlAwrds_RawData'!H50</f>
        <v>0</v>
      </c>
      <c r="I149" s="277">
        <f>'7b-TtlAwrds_RawData'!I50</f>
        <v>0</v>
      </c>
      <c r="J149" s="277">
        <f>'7b-TtlAwrds_RawData'!J50</f>
        <v>0</v>
      </c>
      <c r="K149" s="277">
        <f>'7b-TtlAwrds_RawData'!K50</f>
        <v>0</v>
      </c>
      <c r="L149" s="277">
        <f>'7b-TtlAwrds_RawData'!L50</f>
        <v>0</v>
      </c>
      <c r="M149" s="278">
        <f>'7b-TtlAwrds_RawData'!M50</f>
        <v>0</v>
      </c>
      <c r="N149" s="283"/>
      <c r="O149" s="277"/>
      <c r="P149" s="279">
        <f>'7b-TtlAwrds_RawData'!P50</f>
        <v>0</v>
      </c>
      <c r="Q149" s="277">
        <f>'7b-TtlAwrds_RawData'!Q50</f>
        <v>22</v>
      </c>
      <c r="R149" s="277">
        <f>'7b-TtlAwrds_RawData'!R50</f>
        <v>0</v>
      </c>
      <c r="S149" s="277">
        <f>'7b-TtlAwrds_RawData'!S50</f>
        <v>0</v>
      </c>
      <c r="T149" s="277">
        <f>'7b-TtlAwrds_RawData'!T50</f>
        <v>0</v>
      </c>
      <c r="U149" s="277">
        <f>'7b-TtlAwrds_RawData'!U50</f>
        <v>0</v>
      </c>
      <c r="V149" s="277">
        <f>'7b-TtlAwrds_RawData'!V50</f>
        <v>0</v>
      </c>
      <c r="W149" s="277">
        <f>'7b-TtlAwrds_RawData'!W50</f>
        <v>0</v>
      </c>
      <c r="X149" s="277">
        <f>'7b-TtlAwrds_RawData'!X50</f>
        <v>0</v>
      </c>
      <c r="Y149" s="278">
        <f>'7b-TtlAwrds_RawData'!Y50</f>
        <v>0</v>
      </c>
      <c r="Z149" s="283"/>
      <c r="AA149" s="277"/>
      <c r="AB149" s="279">
        <f>'7b-TtlAwrds_RawData'!AB50</f>
        <v>0</v>
      </c>
      <c r="AC149" s="277">
        <f>'7b-TtlAwrds_RawData'!AC50</f>
        <v>14</v>
      </c>
      <c r="AD149" s="277">
        <f>'7b-TtlAwrds_RawData'!AD50</f>
        <v>0</v>
      </c>
      <c r="AE149" s="277">
        <f>'7b-TtlAwrds_RawData'!AE50</f>
        <v>0</v>
      </c>
      <c r="AF149" s="277">
        <f>'7b-TtlAwrds_RawData'!AF50</f>
        <v>0</v>
      </c>
      <c r="AG149" s="277">
        <f>'7b-TtlAwrds_RawData'!AG50</f>
        <v>0</v>
      </c>
      <c r="AH149" s="277">
        <f>'7b-TtlAwrds_RawData'!AH50</f>
        <v>0</v>
      </c>
      <c r="AI149" s="277">
        <f>'7b-TtlAwrds_RawData'!AI50</f>
        <v>0</v>
      </c>
      <c r="AJ149" s="277">
        <f>'7b-TtlAwrds_RawData'!AJ50</f>
        <v>0</v>
      </c>
      <c r="AK149" s="278">
        <f>'7b-TtlAwrds_RawData'!AK50</f>
        <v>0</v>
      </c>
      <c r="AL149" s="283"/>
      <c r="AM149" s="277"/>
      <c r="AN149" s="279">
        <f>'7b-TtlAwrds_RawData'!AN50</f>
        <v>0</v>
      </c>
      <c r="AO149" s="277">
        <f>'7b-TtlAwrds_RawData'!AO50</f>
        <v>26</v>
      </c>
      <c r="AP149" s="277">
        <f>'7b-TtlAwrds_RawData'!AP50</f>
        <v>0</v>
      </c>
      <c r="AQ149" s="277">
        <f>'7b-TtlAwrds_RawData'!AQ50</f>
        <v>0</v>
      </c>
      <c r="AR149" s="277">
        <f>'7b-TtlAwrds_RawData'!AR50</f>
        <v>0</v>
      </c>
      <c r="AS149" s="277">
        <f>'7b-TtlAwrds_RawData'!AS50</f>
        <v>0</v>
      </c>
      <c r="AT149" s="277">
        <f>'7b-TtlAwrds_RawData'!AT50</f>
        <v>0</v>
      </c>
      <c r="AU149" s="277">
        <f>'7b-TtlAwrds_RawData'!AU50</f>
        <v>0</v>
      </c>
      <c r="AV149" s="277">
        <f>'7b-TtlAwrds_RawData'!AV50</f>
        <v>0</v>
      </c>
      <c r="AW149" s="278">
        <f>'7b-TtlAwrds_RawData'!AW50</f>
        <v>0</v>
      </c>
      <c r="AX149" s="283"/>
      <c r="AY149" s="277"/>
      <c r="AZ149" s="279">
        <f>'7b-TtlAwrds_RawData'!AZ50</f>
        <v>0</v>
      </c>
      <c r="BA149" s="277">
        <f>'7b-TtlAwrds_RawData'!BA50</f>
        <v>16</v>
      </c>
      <c r="BB149" s="277">
        <f>'7b-TtlAwrds_RawData'!BB50</f>
        <v>0</v>
      </c>
      <c r="BC149" s="277">
        <f>'7b-TtlAwrds_RawData'!BC50</f>
        <v>0</v>
      </c>
      <c r="BD149" s="277">
        <f>'7b-TtlAwrds_RawData'!BD50</f>
        <v>0</v>
      </c>
      <c r="BE149" s="277">
        <f>'7b-TtlAwrds_RawData'!BE50</f>
        <v>0</v>
      </c>
      <c r="BF149" s="277">
        <f>'7b-TtlAwrds_RawData'!BF50</f>
        <v>0</v>
      </c>
      <c r="BG149" s="277">
        <f>'7b-TtlAwrds_RawData'!BG50</f>
        <v>0</v>
      </c>
      <c r="BH149" s="277">
        <f>'7b-TtlAwrds_RawData'!BH50</f>
        <v>0</v>
      </c>
      <c r="BI149" s="278">
        <f>'7b-TtlAwrds_RawData'!BI50</f>
        <v>0</v>
      </c>
      <c r="BJ149" s="283"/>
      <c r="BK149" s="277"/>
      <c r="BL149" s="280">
        <f>'7b-TtlAwrds_RawData'!BL50</f>
        <v>0</v>
      </c>
      <c r="BM149" s="281">
        <f>'7b-TtlAwrds_RawData'!BM50</f>
        <v>12</v>
      </c>
      <c r="BN149" s="281">
        <f>'7b-TtlAwrds_RawData'!BN50</f>
        <v>0</v>
      </c>
      <c r="BO149" s="281">
        <f>'7b-TtlAwrds_RawData'!BO50</f>
        <v>0</v>
      </c>
      <c r="BP149" s="281">
        <f>'7b-TtlAwrds_RawData'!BP50</f>
        <v>0</v>
      </c>
      <c r="BQ149" s="281">
        <f>'7b-TtlAwrds_RawData'!BQ50</f>
        <v>0</v>
      </c>
      <c r="BR149" s="281">
        <f>'7b-TtlAwrds_RawData'!BR50</f>
        <v>0</v>
      </c>
      <c r="BS149" s="281">
        <f>'7b-TtlAwrds_RawData'!BS50</f>
        <v>0</v>
      </c>
      <c r="BT149" s="281">
        <f>'7b-TtlAwrds_RawData'!BT50</f>
        <v>0</v>
      </c>
      <c r="BU149" s="282">
        <f>'7b-TtlAwrds_RawData'!BU50</f>
        <v>0</v>
      </c>
      <c r="BV149" s="283"/>
      <c r="BX149" s="280">
        <f>'7b-TtlAwrds_RawData'!BX50</f>
        <v>0</v>
      </c>
      <c r="BY149" s="281">
        <f>'7b-TtlAwrds_RawData'!BY50</f>
        <v>27</v>
      </c>
      <c r="BZ149" s="281">
        <f>'7b-TtlAwrds_RawData'!BZ50</f>
        <v>0</v>
      </c>
      <c r="CA149" s="281">
        <f>'7b-TtlAwrds_RawData'!CA50</f>
        <v>0</v>
      </c>
      <c r="CB149" s="281">
        <f>'7b-TtlAwrds_RawData'!CB50</f>
        <v>0</v>
      </c>
      <c r="CC149" s="281">
        <f>'7b-TtlAwrds_RawData'!CC50</f>
        <v>0</v>
      </c>
      <c r="CD149" s="281">
        <f>'7b-TtlAwrds_RawData'!CD50</f>
        <v>0</v>
      </c>
      <c r="CE149" s="281">
        <f>'7b-TtlAwrds_RawData'!CE50</f>
        <v>0</v>
      </c>
      <c r="CF149" s="281">
        <f>'7b-TtlAwrds_RawData'!CF50</f>
        <v>0</v>
      </c>
      <c r="CG149" s="282">
        <f>'7b-TtlAwrds_RawData'!CG50</f>
        <v>0</v>
      </c>
      <c r="CH149" s="283"/>
      <c r="CJ149" s="280">
        <f>'7b-TtlAwrds_RawData'!CJ50</f>
        <v>0</v>
      </c>
      <c r="CK149" s="281">
        <f>'7b-TtlAwrds_RawData'!CK50</f>
        <v>22</v>
      </c>
      <c r="CL149" s="281">
        <f>'7b-TtlAwrds_RawData'!CL50</f>
        <v>0</v>
      </c>
      <c r="CM149" s="281">
        <f>'7b-TtlAwrds_RawData'!CM50</f>
        <v>0</v>
      </c>
      <c r="CN149" s="281">
        <f>'7b-TtlAwrds_RawData'!CN50</f>
        <v>0</v>
      </c>
      <c r="CO149" s="281">
        <f>'7b-TtlAwrds_RawData'!CO50</f>
        <v>0</v>
      </c>
      <c r="CP149" s="281">
        <f>'7b-TtlAwrds_RawData'!CP50</f>
        <v>0</v>
      </c>
      <c r="CQ149" s="281">
        <f>'7b-TtlAwrds_RawData'!CQ50</f>
        <v>0</v>
      </c>
      <c r="CR149" s="281">
        <f>'7b-TtlAwrds_RawData'!CR50</f>
        <v>0</v>
      </c>
      <c r="CS149" s="282">
        <f>'7b-TtlAwrds_RawData'!CS50</f>
        <v>0</v>
      </c>
      <c r="CT149" s="283"/>
      <c r="CV149" s="280">
        <f>'7b-TtlAwrds_RawData'!CV50</f>
        <v>0</v>
      </c>
      <c r="CW149" s="281">
        <f>'7b-TtlAwrds_RawData'!CW50</f>
        <v>38</v>
      </c>
      <c r="CX149" s="281">
        <f>'7b-TtlAwrds_RawData'!CX50</f>
        <v>0</v>
      </c>
      <c r="CY149" s="281">
        <f>'7b-TtlAwrds_RawData'!CY50</f>
        <v>0</v>
      </c>
      <c r="CZ149" s="281">
        <f>'7b-TtlAwrds_RawData'!CZ50</f>
        <v>0</v>
      </c>
      <c r="DA149" s="281">
        <f>'7b-TtlAwrds_RawData'!DA50</f>
        <v>0</v>
      </c>
      <c r="DB149" s="281">
        <f>'7b-TtlAwrds_RawData'!DB50</f>
        <v>0</v>
      </c>
      <c r="DC149" s="281">
        <f>'7b-TtlAwrds_RawData'!DC50</f>
        <v>0</v>
      </c>
      <c r="DD149" s="281">
        <f>'7b-TtlAwrds_RawData'!DD50</f>
        <v>0</v>
      </c>
      <c r="DE149" s="282">
        <f>'7b-TtlAwrds_RawData'!DE50</f>
        <v>0</v>
      </c>
      <c r="DF149" s="283"/>
      <c r="DG149" s="109"/>
      <c r="DH149" s="280">
        <f>'7b-TtlAwrds_RawData'!DH50</f>
        <v>0</v>
      </c>
      <c r="DI149" s="281">
        <f>'7b-TtlAwrds_RawData'!DI50</f>
        <v>38</v>
      </c>
      <c r="DJ149" s="281">
        <f>'7b-TtlAwrds_RawData'!DJ50</f>
        <v>0</v>
      </c>
      <c r="DK149" s="281">
        <f>'7b-TtlAwrds_RawData'!DK50</f>
        <v>0</v>
      </c>
      <c r="DL149" s="281">
        <f>'7b-TtlAwrds_RawData'!DL50</f>
        <v>0</v>
      </c>
      <c r="DM149" s="281">
        <f>'7b-TtlAwrds_RawData'!DM50</f>
        <v>0</v>
      </c>
      <c r="DN149" s="281">
        <f>'7b-TtlAwrds_RawData'!DN50</f>
        <v>0</v>
      </c>
      <c r="DO149" s="281">
        <f>'7b-TtlAwrds_RawData'!DO50</f>
        <v>0</v>
      </c>
      <c r="DP149" s="281">
        <f>'7b-TtlAwrds_RawData'!DP50</f>
        <v>0</v>
      </c>
      <c r="DQ149" s="282">
        <f>'7b-TtlAwrds_RawData'!DQ50</f>
        <v>0</v>
      </c>
      <c r="DR149" s="283"/>
      <c r="DT149" s="280">
        <f>'7b-TtlAwrds_RawData'!DT50</f>
        <v>0</v>
      </c>
      <c r="DU149" s="281">
        <f>'7b-TtlAwrds_RawData'!DU50</f>
        <v>28</v>
      </c>
      <c r="DV149" s="281">
        <f>'7b-TtlAwrds_RawData'!DV50</f>
        <v>0</v>
      </c>
      <c r="DW149" s="281">
        <f>'7b-TtlAwrds_RawData'!DW50</f>
        <v>0</v>
      </c>
      <c r="DX149" s="281">
        <f>'7b-TtlAwrds_RawData'!DX50</f>
        <v>0</v>
      </c>
      <c r="DY149" s="281">
        <f>'7b-TtlAwrds_RawData'!DY50</f>
        <v>0</v>
      </c>
      <c r="DZ149" s="281">
        <f>'7b-TtlAwrds_RawData'!DZ50</f>
        <v>0</v>
      </c>
      <c r="EA149" s="281">
        <f>'7b-TtlAwrds_RawData'!EA50</f>
        <v>0</v>
      </c>
      <c r="EB149" s="281">
        <f>'7b-TtlAwrds_RawData'!EB50</f>
        <v>0</v>
      </c>
      <c r="EC149" s="282">
        <f>'7b-TtlAwrds_RawData'!EC50</f>
        <v>0</v>
      </c>
      <c r="ED149" s="283"/>
    </row>
    <row r="150" spans="1:134" ht="15.75" thickBot="1" x14ac:dyDescent="0.3">
      <c r="A150" s="1472"/>
      <c r="B150" s="293" t="s">
        <v>95</v>
      </c>
      <c r="C150" s="294" t="s">
        <v>140</v>
      </c>
      <c r="D150" s="279">
        <f>'7b-TtlAwrds_RawData'!D51</f>
        <v>12</v>
      </c>
      <c r="E150" s="277">
        <f>'7b-TtlAwrds_RawData'!E51</f>
        <v>7</v>
      </c>
      <c r="F150" s="277">
        <f>'7b-TtlAwrds_RawData'!F51</f>
        <v>0</v>
      </c>
      <c r="G150" s="277">
        <f>'7b-TtlAwrds_RawData'!G51</f>
        <v>0</v>
      </c>
      <c r="H150" s="277">
        <f>'7b-TtlAwrds_RawData'!H51</f>
        <v>0</v>
      </c>
      <c r="I150" s="277">
        <f>'7b-TtlAwrds_RawData'!I51</f>
        <v>0</v>
      </c>
      <c r="J150" s="277">
        <f>'7b-TtlAwrds_RawData'!J51</f>
        <v>0</v>
      </c>
      <c r="K150" s="277">
        <f>'7b-TtlAwrds_RawData'!K51</f>
        <v>0</v>
      </c>
      <c r="L150" s="277">
        <f>'7b-TtlAwrds_RawData'!L51</f>
        <v>0</v>
      </c>
      <c r="M150" s="278">
        <f>'7b-TtlAwrds_RawData'!M51</f>
        <v>0</v>
      </c>
      <c r="N150" s="283" t="s">
        <v>297</v>
      </c>
      <c r="O150" s="277"/>
      <c r="P150" s="279">
        <f>'7b-TtlAwrds_RawData'!P51</f>
        <v>5</v>
      </c>
      <c r="Q150" s="277">
        <f>'7b-TtlAwrds_RawData'!Q51</f>
        <v>13</v>
      </c>
      <c r="R150" s="277">
        <f>'7b-TtlAwrds_RawData'!R51</f>
        <v>0</v>
      </c>
      <c r="S150" s="277">
        <f>'7b-TtlAwrds_RawData'!S51</f>
        <v>6</v>
      </c>
      <c r="T150" s="277">
        <f>'7b-TtlAwrds_RawData'!T51</f>
        <v>0</v>
      </c>
      <c r="U150" s="277">
        <f>'7b-TtlAwrds_RawData'!U51</f>
        <v>0</v>
      </c>
      <c r="V150" s="277">
        <f>'7b-TtlAwrds_RawData'!V51</f>
        <v>0</v>
      </c>
      <c r="W150" s="277">
        <f>'7b-TtlAwrds_RawData'!W51</f>
        <v>0</v>
      </c>
      <c r="X150" s="277">
        <f>'7b-TtlAwrds_RawData'!X51</f>
        <v>0</v>
      </c>
      <c r="Y150" s="278">
        <f>'7b-TtlAwrds_RawData'!Y51</f>
        <v>0</v>
      </c>
      <c r="Z150" s="283" t="s">
        <v>297</v>
      </c>
      <c r="AA150" s="277"/>
      <c r="AB150" s="279">
        <f>'7b-TtlAwrds_RawData'!AB51</f>
        <v>6</v>
      </c>
      <c r="AC150" s="277">
        <f>'7b-TtlAwrds_RawData'!AC51</f>
        <v>5</v>
      </c>
      <c r="AD150" s="277">
        <f>'7b-TtlAwrds_RawData'!AD51</f>
        <v>0</v>
      </c>
      <c r="AE150" s="277">
        <f>'7b-TtlAwrds_RawData'!AE51</f>
        <v>0</v>
      </c>
      <c r="AF150" s="277">
        <f>'7b-TtlAwrds_RawData'!AF51</f>
        <v>0</v>
      </c>
      <c r="AG150" s="277">
        <f>'7b-TtlAwrds_RawData'!AG51</f>
        <v>0</v>
      </c>
      <c r="AH150" s="277">
        <f>'7b-TtlAwrds_RawData'!AH51</f>
        <v>0</v>
      </c>
      <c r="AI150" s="277">
        <f>'7b-TtlAwrds_RawData'!AI51</f>
        <v>0</v>
      </c>
      <c r="AJ150" s="277">
        <f>'7b-TtlAwrds_RawData'!AJ51</f>
        <v>0</v>
      </c>
      <c r="AK150" s="278">
        <f>'7b-TtlAwrds_RawData'!AK51</f>
        <v>0</v>
      </c>
      <c r="AL150" s="283" t="s">
        <v>297</v>
      </c>
      <c r="AM150" s="277"/>
      <c r="AN150" s="279">
        <f>'7b-TtlAwrds_RawData'!AN51</f>
        <v>13</v>
      </c>
      <c r="AO150" s="277">
        <f>'7b-TtlAwrds_RawData'!AO51</f>
        <v>0</v>
      </c>
      <c r="AP150" s="277">
        <f>'7b-TtlAwrds_RawData'!AP51</f>
        <v>0</v>
      </c>
      <c r="AQ150" s="277">
        <f>'7b-TtlAwrds_RawData'!AQ51</f>
        <v>4</v>
      </c>
      <c r="AR150" s="277">
        <f>'7b-TtlAwrds_RawData'!AR51</f>
        <v>0</v>
      </c>
      <c r="AS150" s="277">
        <f>'7b-TtlAwrds_RawData'!AS51</f>
        <v>0</v>
      </c>
      <c r="AT150" s="277">
        <f>'7b-TtlAwrds_RawData'!AT51</f>
        <v>0</v>
      </c>
      <c r="AU150" s="277">
        <f>'7b-TtlAwrds_RawData'!AU51</f>
        <v>0</v>
      </c>
      <c r="AV150" s="277">
        <f>'7b-TtlAwrds_RawData'!AV51</f>
        <v>0</v>
      </c>
      <c r="AW150" s="278">
        <f>'7b-TtlAwrds_RawData'!AW51</f>
        <v>0</v>
      </c>
      <c r="AX150" s="283" t="s">
        <v>297</v>
      </c>
      <c r="AY150" s="277"/>
      <c r="AZ150" s="279">
        <f>'7b-TtlAwrds_RawData'!AZ51</f>
        <v>22</v>
      </c>
      <c r="BA150" s="277">
        <f>'7b-TtlAwrds_RawData'!BA51</f>
        <v>0</v>
      </c>
      <c r="BB150" s="277">
        <f>'7b-TtlAwrds_RawData'!BB51</f>
        <v>0</v>
      </c>
      <c r="BC150" s="277">
        <f>'7b-TtlAwrds_RawData'!BC51</f>
        <v>7</v>
      </c>
      <c r="BD150" s="277">
        <f>'7b-TtlAwrds_RawData'!BD51</f>
        <v>0</v>
      </c>
      <c r="BE150" s="277">
        <f>'7b-TtlAwrds_RawData'!BE51</f>
        <v>0</v>
      </c>
      <c r="BF150" s="277">
        <f>'7b-TtlAwrds_RawData'!BF51</f>
        <v>0</v>
      </c>
      <c r="BG150" s="277">
        <f>'7b-TtlAwrds_RawData'!BG51</f>
        <v>0</v>
      </c>
      <c r="BH150" s="277">
        <f>'7b-TtlAwrds_RawData'!BH51</f>
        <v>0</v>
      </c>
      <c r="BI150" s="278">
        <f>'7b-TtlAwrds_RawData'!BI51</f>
        <v>0</v>
      </c>
      <c r="BJ150" s="283" t="s">
        <v>297</v>
      </c>
      <c r="BK150" s="277"/>
      <c r="BL150" s="280">
        <f>'7b-TtlAwrds_RawData'!BL51</f>
        <v>27</v>
      </c>
      <c r="BM150" s="281">
        <f>'7b-TtlAwrds_RawData'!BM51</f>
        <v>6</v>
      </c>
      <c r="BN150" s="281">
        <f>'7b-TtlAwrds_RawData'!BN51</f>
        <v>0</v>
      </c>
      <c r="BO150" s="281">
        <f>'7b-TtlAwrds_RawData'!BO51</f>
        <v>1</v>
      </c>
      <c r="BP150" s="281">
        <f>'7b-TtlAwrds_RawData'!BP51</f>
        <v>0</v>
      </c>
      <c r="BQ150" s="281">
        <f>'7b-TtlAwrds_RawData'!BQ51</f>
        <v>0</v>
      </c>
      <c r="BR150" s="281">
        <f>'7b-TtlAwrds_RawData'!BR51</f>
        <v>0</v>
      </c>
      <c r="BS150" s="281">
        <f>'7b-TtlAwrds_RawData'!BS51</f>
        <v>0</v>
      </c>
      <c r="BT150" s="281">
        <f>'7b-TtlAwrds_RawData'!BT51</f>
        <v>0</v>
      </c>
      <c r="BU150" s="282">
        <f>'7b-TtlAwrds_RawData'!BU51</f>
        <v>0</v>
      </c>
      <c r="BV150" s="283" t="s">
        <v>297</v>
      </c>
      <c r="BX150" s="280">
        <f>'7b-TtlAwrds_RawData'!BX51</f>
        <v>12</v>
      </c>
      <c r="BY150" s="281">
        <f>'7b-TtlAwrds_RawData'!BY51</f>
        <v>1</v>
      </c>
      <c r="BZ150" s="281">
        <f>'7b-TtlAwrds_RawData'!BZ51</f>
        <v>0</v>
      </c>
      <c r="CA150" s="281">
        <f>'7b-TtlAwrds_RawData'!CA51</f>
        <v>14</v>
      </c>
      <c r="CB150" s="281">
        <f>'7b-TtlAwrds_RawData'!CB51</f>
        <v>0</v>
      </c>
      <c r="CC150" s="281">
        <f>'7b-TtlAwrds_RawData'!CC51</f>
        <v>0</v>
      </c>
      <c r="CD150" s="281">
        <f>'7b-TtlAwrds_RawData'!CD51</f>
        <v>0</v>
      </c>
      <c r="CE150" s="281">
        <f>'7b-TtlAwrds_RawData'!CE51</f>
        <v>0</v>
      </c>
      <c r="CF150" s="281">
        <f>'7b-TtlAwrds_RawData'!CF51</f>
        <v>0</v>
      </c>
      <c r="CG150" s="282">
        <f>'7b-TtlAwrds_RawData'!CG51</f>
        <v>0</v>
      </c>
      <c r="CH150" s="283" t="s">
        <v>297</v>
      </c>
      <c r="CJ150" s="280">
        <f>'7b-TtlAwrds_RawData'!CJ51</f>
        <v>54</v>
      </c>
      <c r="CK150" s="281">
        <f>'7b-TtlAwrds_RawData'!CK51</f>
        <v>0</v>
      </c>
      <c r="CL150" s="281">
        <f>'7b-TtlAwrds_RawData'!CL51</f>
        <v>0</v>
      </c>
      <c r="CM150" s="281">
        <f>'7b-TtlAwrds_RawData'!CM51</f>
        <v>11</v>
      </c>
      <c r="CN150" s="281">
        <f>'7b-TtlAwrds_RawData'!CN51</f>
        <v>0</v>
      </c>
      <c r="CO150" s="281">
        <f>'7b-TtlAwrds_RawData'!CO51</f>
        <v>0</v>
      </c>
      <c r="CP150" s="281">
        <f>'7b-TtlAwrds_RawData'!CP51</f>
        <v>0</v>
      </c>
      <c r="CQ150" s="281">
        <f>'7b-TtlAwrds_RawData'!CQ51</f>
        <v>0</v>
      </c>
      <c r="CR150" s="281">
        <f>'7b-TtlAwrds_RawData'!CR51</f>
        <v>0</v>
      </c>
      <c r="CS150" s="282">
        <f>'7b-TtlAwrds_RawData'!CS51</f>
        <v>0</v>
      </c>
      <c r="CT150" s="283" t="s">
        <v>297</v>
      </c>
      <c r="CV150" s="280">
        <f>'7b-TtlAwrds_RawData'!CV51</f>
        <v>16</v>
      </c>
      <c r="CW150" s="281">
        <f>'7b-TtlAwrds_RawData'!CW51</f>
        <v>0</v>
      </c>
      <c r="CX150" s="281">
        <f>'7b-TtlAwrds_RawData'!CX51</f>
        <v>0</v>
      </c>
      <c r="CY150" s="281">
        <f>'7b-TtlAwrds_RawData'!CY51</f>
        <v>9</v>
      </c>
      <c r="CZ150" s="281">
        <f>'7b-TtlAwrds_RawData'!CZ51</f>
        <v>0</v>
      </c>
      <c r="DA150" s="281">
        <f>'7b-TtlAwrds_RawData'!DA51</f>
        <v>0</v>
      </c>
      <c r="DB150" s="281">
        <f>'7b-TtlAwrds_RawData'!DB51</f>
        <v>0</v>
      </c>
      <c r="DC150" s="281">
        <f>'7b-TtlAwrds_RawData'!DC51</f>
        <v>0</v>
      </c>
      <c r="DD150" s="281">
        <f>'7b-TtlAwrds_RawData'!DD51</f>
        <v>0</v>
      </c>
      <c r="DE150" s="282">
        <f>'7b-TtlAwrds_RawData'!DE51</f>
        <v>0</v>
      </c>
      <c r="DF150" s="283" t="s">
        <v>297</v>
      </c>
      <c r="DG150" s="109"/>
      <c r="DH150" s="280">
        <f>'7b-TtlAwrds_RawData'!DH51</f>
        <v>52</v>
      </c>
      <c r="DI150" s="281">
        <f>'7b-TtlAwrds_RawData'!DI51</f>
        <v>0</v>
      </c>
      <c r="DJ150" s="281">
        <f>'7b-TtlAwrds_RawData'!DJ51</f>
        <v>0</v>
      </c>
      <c r="DK150" s="281">
        <f>'7b-TtlAwrds_RawData'!DK51</f>
        <v>20</v>
      </c>
      <c r="DL150" s="281">
        <f>'7b-TtlAwrds_RawData'!DL51</f>
        <v>0</v>
      </c>
      <c r="DM150" s="281">
        <f>'7b-TtlAwrds_RawData'!DM51</f>
        <v>0</v>
      </c>
      <c r="DN150" s="281">
        <f>'7b-TtlAwrds_RawData'!DN51</f>
        <v>0</v>
      </c>
      <c r="DO150" s="281">
        <f>'7b-TtlAwrds_RawData'!DO51</f>
        <v>0</v>
      </c>
      <c r="DP150" s="281">
        <f>'7b-TtlAwrds_RawData'!DP51</f>
        <v>0</v>
      </c>
      <c r="DQ150" s="282">
        <f>'7b-TtlAwrds_RawData'!DQ51</f>
        <v>0</v>
      </c>
      <c r="DR150" s="283" t="s">
        <v>297</v>
      </c>
      <c r="DT150" s="280">
        <f>'7b-TtlAwrds_RawData'!DT51</f>
        <v>53</v>
      </c>
      <c r="DU150" s="281">
        <f>'7b-TtlAwrds_RawData'!DU51</f>
        <v>0</v>
      </c>
      <c r="DV150" s="281">
        <f>'7b-TtlAwrds_RawData'!DV51</f>
        <v>0</v>
      </c>
      <c r="DW150" s="281">
        <f>'7b-TtlAwrds_RawData'!DW51</f>
        <v>13</v>
      </c>
      <c r="DX150" s="281">
        <f>'7b-TtlAwrds_RawData'!DX51</f>
        <v>0</v>
      </c>
      <c r="DY150" s="281">
        <f>'7b-TtlAwrds_RawData'!DY51</f>
        <v>0</v>
      </c>
      <c r="DZ150" s="281">
        <f>'7b-TtlAwrds_RawData'!DZ51</f>
        <v>0</v>
      </c>
      <c r="EA150" s="281">
        <f>'7b-TtlAwrds_RawData'!EA51</f>
        <v>0</v>
      </c>
      <c r="EB150" s="281">
        <f>'7b-TtlAwrds_RawData'!EB51</f>
        <v>0</v>
      </c>
      <c r="EC150" s="282">
        <f>'7b-TtlAwrds_RawData'!EC51</f>
        <v>0</v>
      </c>
      <c r="ED150" s="283" t="s">
        <v>297</v>
      </c>
    </row>
    <row r="151" spans="1:134" x14ac:dyDescent="0.25">
      <c r="A151" s="320"/>
      <c r="D151" s="288">
        <f t="shared" ref="D151:M151" si="308">SUM(D148:D150)</f>
        <v>12</v>
      </c>
      <c r="E151" s="286">
        <f t="shared" si="308"/>
        <v>43</v>
      </c>
      <c r="F151" s="286">
        <f t="shared" si="308"/>
        <v>0</v>
      </c>
      <c r="G151" s="286">
        <f t="shared" si="308"/>
        <v>66</v>
      </c>
      <c r="H151" s="286">
        <f t="shared" si="308"/>
        <v>0</v>
      </c>
      <c r="I151" s="286">
        <f t="shared" si="308"/>
        <v>0</v>
      </c>
      <c r="J151" s="286">
        <f t="shared" si="308"/>
        <v>0</v>
      </c>
      <c r="K151" s="286">
        <f t="shared" si="308"/>
        <v>0</v>
      </c>
      <c r="L151" s="286">
        <f t="shared" si="308"/>
        <v>0</v>
      </c>
      <c r="M151" s="287">
        <f t="shared" si="308"/>
        <v>0</v>
      </c>
      <c r="N151" s="283">
        <f>SUM(D151:M151)</f>
        <v>121</v>
      </c>
      <c r="O151" s="277"/>
      <c r="P151" s="288">
        <f t="shared" ref="P151:Y151" si="309">SUM(P148:P150)</f>
        <v>5</v>
      </c>
      <c r="Q151" s="286">
        <f t="shared" si="309"/>
        <v>45</v>
      </c>
      <c r="R151" s="286">
        <f t="shared" si="309"/>
        <v>0</v>
      </c>
      <c r="S151" s="286">
        <f t="shared" si="309"/>
        <v>94</v>
      </c>
      <c r="T151" s="286">
        <f t="shared" si="309"/>
        <v>0</v>
      </c>
      <c r="U151" s="286">
        <f t="shared" si="309"/>
        <v>0</v>
      </c>
      <c r="V151" s="286">
        <f t="shared" si="309"/>
        <v>0</v>
      </c>
      <c r="W151" s="286">
        <f t="shared" si="309"/>
        <v>0</v>
      </c>
      <c r="X151" s="286">
        <f t="shared" si="309"/>
        <v>0</v>
      </c>
      <c r="Y151" s="287">
        <f t="shared" si="309"/>
        <v>0</v>
      </c>
      <c r="Z151" s="283">
        <f>SUM(P151:Y151)</f>
        <v>144</v>
      </c>
      <c r="AA151" s="277"/>
      <c r="AB151" s="288">
        <f t="shared" ref="AB151:AK151" si="310">SUM(AB148:AB150)</f>
        <v>6</v>
      </c>
      <c r="AC151" s="286">
        <f t="shared" si="310"/>
        <v>29</v>
      </c>
      <c r="AD151" s="286">
        <f t="shared" si="310"/>
        <v>0</v>
      </c>
      <c r="AE151" s="286">
        <f t="shared" si="310"/>
        <v>85</v>
      </c>
      <c r="AF151" s="286">
        <f t="shared" si="310"/>
        <v>0</v>
      </c>
      <c r="AG151" s="286">
        <f t="shared" si="310"/>
        <v>0</v>
      </c>
      <c r="AH151" s="286">
        <f t="shared" si="310"/>
        <v>0</v>
      </c>
      <c r="AI151" s="286">
        <f t="shared" si="310"/>
        <v>0</v>
      </c>
      <c r="AJ151" s="286">
        <f t="shared" si="310"/>
        <v>0</v>
      </c>
      <c r="AK151" s="287">
        <f t="shared" si="310"/>
        <v>0</v>
      </c>
      <c r="AL151" s="283">
        <f>SUM(AB151:AK151)</f>
        <v>120</v>
      </c>
      <c r="AM151" s="277"/>
      <c r="AN151" s="288">
        <f t="shared" ref="AN151:AW151" si="311">SUM(AN148:AN150)</f>
        <v>13</v>
      </c>
      <c r="AO151" s="286">
        <f t="shared" si="311"/>
        <v>30</v>
      </c>
      <c r="AP151" s="286">
        <f t="shared" si="311"/>
        <v>0</v>
      </c>
      <c r="AQ151" s="286">
        <f t="shared" si="311"/>
        <v>93</v>
      </c>
      <c r="AR151" s="286">
        <f t="shared" si="311"/>
        <v>0</v>
      </c>
      <c r="AS151" s="286">
        <f t="shared" si="311"/>
        <v>0</v>
      </c>
      <c r="AT151" s="286">
        <f t="shared" si="311"/>
        <v>0</v>
      </c>
      <c r="AU151" s="286">
        <f t="shared" si="311"/>
        <v>0</v>
      </c>
      <c r="AV151" s="286">
        <f t="shared" si="311"/>
        <v>0</v>
      </c>
      <c r="AW151" s="287">
        <f t="shared" si="311"/>
        <v>0</v>
      </c>
      <c r="AX151" s="283">
        <f>SUM(AN151:AW151)</f>
        <v>136</v>
      </c>
      <c r="AY151" s="277"/>
      <c r="AZ151" s="288">
        <f t="shared" ref="AZ151:BI151" si="312">SUM(AZ148:AZ150)</f>
        <v>22</v>
      </c>
      <c r="BA151" s="286">
        <f t="shared" si="312"/>
        <v>21</v>
      </c>
      <c r="BB151" s="286">
        <f t="shared" si="312"/>
        <v>0</v>
      </c>
      <c r="BC151" s="286">
        <f t="shared" si="312"/>
        <v>99</v>
      </c>
      <c r="BD151" s="286">
        <f t="shared" si="312"/>
        <v>0</v>
      </c>
      <c r="BE151" s="286">
        <f t="shared" si="312"/>
        <v>0</v>
      </c>
      <c r="BF151" s="286">
        <f t="shared" si="312"/>
        <v>0</v>
      </c>
      <c r="BG151" s="286">
        <f t="shared" si="312"/>
        <v>0</v>
      </c>
      <c r="BH151" s="286">
        <f t="shared" si="312"/>
        <v>0</v>
      </c>
      <c r="BI151" s="287">
        <f t="shared" si="312"/>
        <v>0</v>
      </c>
      <c r="BJ151" s="283">
        <f>SUM(AZ151:BI151)</f>
        <v>142</v>
      </c>
      <c r="BK151" s="277"/>
      <c r="BL151" s="289">
        <f t="shared" ref="BL151:BU151" si="313">SUM(BL148:BL150)</f>
        <v>27</v>
      </c>
      <c r="BM151" s="290">
        <f t="shared" si="313"/>
        <v>25</v>
      </c>
      <c r="BN151" s="290">
        <f t="shared" si="313"/>
        <v>0</v>
      </c>
      <c r="BO151" s="290">
        <f t="shared" si="313"/>
        <v>82</v>
      </c>
      <c r="BP151" s="290">
        <f t="shared" si="313"/>
        <v>0</v>
      </c>
      <c r="BQ151" s="290">
        <f t="shared" si="313"/>
        <v>0</v>
      </c>
      <c r="BR151" s="290">
        <f t="shared" si="313"/>
        <v>0</v>
      </c>
      <c r="BS151" s="290">
        <f t="shared" si="313"/>
        <v>0</v>
      </c>
      <c r="BT151" s="290">
        <f t="shared" si="313"/>
        <v>0</v>
      </c>
      <c r="BU151" s="291">
        <f t="shared" si="313"/>
        <v>0</v>
      </c>
      <c r="BV151" s="283">
        <f>SUM(BL151:BU151)</f>
        <v>134</v>
      </c>
      <c r="BX151" s="289">
        <f t="shared" ref="BX151:CG151" si="314">SUM(BX148:BX150)</f>
        <v>12</v>
      </c>
      <c r="BY151" s="290">
        <f t="shared" si="314"/>
        <v>32</v>
      </c>
      <c r="BZ151" s="290">
        <f t="shared" si="314"/>
        <v>0</v>
      </c>
      <c r="CA151" s="290">
        <f t="shared" si="314"/>
        <v>85</v>
      </c>
      <c r="CB151" s="290">
        <f t="shared" si="314"/>
        <v>0</v>
      </c>
      <c r="CC151" s="290">
        <f t="shared" si="314"/>
        <v>0</v>
      </c>
      <c r="CD151" s="290">
        <f t="shared" si="314"/>
        <v>0</v>
      </c>
      <c r="CE151" s="290">
        <f t="shared" si="314"/>
        <v>0</v>
      </c>
      <c r="CF151" s="290">
        <f t="shared" si="314"/>
        <v>0</v>
      </c>
      <c r="CG151" s="291">
        <f t="shared" si="314"/>
        <v>0</v>
      </c>
      <c r="CH151" s="283">
        <f>SUM(BX151:CG151)</f>
        <v>129</v>
      </c>
      <c r="CJ151" s="289">
        <f t="shared" ref="CJ151:CS151" si="315">SUM(CJ148:CJ150)</f>
        <v>54</v>
      </c>
      <c r="CK151" s="290">
        <f t="shared" si="315"/>
        <v>26</v>
      </c>
      <c r="CL151" s="290">
        <f t="shared" si="315"/>
        <v>0</v>
      </c>
      <c r="CM151" s="290">
        <f t="shared" si="315"/>
        <v>56</v>
      </c>
      <c r="CN151" s="290">
        <f t="shared" si="315"/>
        <v>0</v>
      </c>
      <c r="CO151" s="290">
        <f t="shared" si="315"/>
        <v>0</v>
      </c>
      <c r="CP151" s="290">
        <f t="shared" si="315"/>
        <v>0</v>
      </c>
      <c r="CQ151" s="290">
        <f t="shared" si="315"/>
        <v>0</v>
      </c>
      <c r="CR151" s="290">
        <f t="shared" si="315"/>
        <v>0</v>
      </c>
      <c r="CS151" s="291">
        <f t="shared" si="315"/>
        <v>0</v>
      </c>
      <c r="CT151" s="283">
        <f>SUM(CJ151:CS151)</f>
        <v>136</v>
      </c>
      <c r="CV151" s="289">
        <f t="shared" ref="CV151:DE151" si="316">SUM(CV148:CV150)</f>
        <v>16</v>
      </c>
      <c r="CW151" s="290">
        <f t="shared" si="316"/>
        <v>40</v>
      </c>
      <c r="CX151" s="290">
        <f t="shared" si="316"/>
        <v>0</v>
      </c>
      <c r="CY151" s="290">
        <f t="shared" si="316"/>
        <v>50</v>
      </c>
      <c r="CZ151" s="290">
        <f t="shared" si="316"/>
        <v>0</v>
      </c>
      <c r="DA151" s="290">
        <f t="shared" si="316"/>
        <v>0</v>
      </c>
      <c r="DB151" s="290">
        <f t="shared" si="316"/>
        <v>0</v>
      </c>
      <c r="DC151" s="290">
        <f t="shared" si="316"/>
        <v>0</v>
      </c>
      <c r="DD151" s="290">
        <f t="shared" si="316"/>
        <v>0</v>
      </c>
      <c r="DE151" s="291">
        <f t="shared" si="316"/>
        <v>0</v>
      </c>
      <c r="DF151" s="283">
        <f>SUM(CV151:DE151)</f>
        <v>106</v>
      </c>
      <c r="DG151" s="109"/>
      <c r="DH151" s="289">
        <f t="shared" ref="DH151:DQ151" si="317">SUM(DH148:DH150)</f>
        <v>52</v>
      </c>
      <c r="DI151" s="290">
        <f t="shared" si="317"/>
        <v>38</v>
      </c>
      <c r="DJ151" s="290">
        <f t="shared" si="317"/>
        <v>0</v>
      </c>
      <c r="DK151" s="290">
        <f t="shared" si="317"/>
        <v>87</v>
      </c>
      <c r="DL151" s="290">
        <f t="shared" si="317"/>
        <v>0</v>
      </c>
      <c r="DM151" s="290">
        <f t="shared" si="317"/>
        <v>0</v>
      </c>
      <c r="DN151" s="290">
        <f t="shared" si="317"/>
        <v>0</v>
      </c>
      <c r="DO151" s="290">
        <f t="shared" si="317"/>
        <v>0</v>
      </c>
      <c r="DP151" s="290">
        <f t="shared" si="317"/>
        <v>0</v>
      </c>
      <c r="DQ151" s="291">
        <f t="shared" si="317"/>
        <v>0</v>
      </c>
      <c r="DR151" s="283">
        <f>SUM(DH151:DQ151)</f>
        <v>177</v>
      </c>
      <c r="DT151" s="289">
        <f t="shared" ref="DT151:EC151" si="318">SUM(DT148:DT150)</f>
        <v>53</v>
      </c>
      <c r="DU151" s="290">
        <f t="shared" si="318"/>
        <v>29</v>
      </c>
      <c r="DV151" s="290">
        <f t="shared" si="318"/>
        <v>0</v>
      </c>
      <c r="DW151" s="290">
        <f t="shared" si="318"/>
        <v>70</v>
      </c>
      <c r="DX151" s="290">
        <f t="shared" si="318"/>
        <v>0</v>
      </c>
      <c r="DY151" s="290">
        <f t="shared" si="318"/>
        <v>0</v>
      </c>
      <c r="DZ151" s="290">
        <f t="shared" si="318"/>
        <v>0</v>
      </c>
      <c r="EA151" s="290">
        <f t="shared" si="318"/>
        <v>0</v>
      </c>
      <c r="EB151" s="290">
        <f t="shared" si="318"/>
        <v>0</v>
      </c>
      <c r="EC151" s="291">
        <f t="shared" si="318"/>
        <v>0</v>
      </c>
      <c r="ED151" s="283">
        <f>SUM(DT151:EC151)</f>
        <v>152</v>
      </c>
    </row>
    <row r="152" spans="1:134" ht="15.75" thickBot="1" x14ac:dyDescent="0.3">
      <c r="A152" s="320"/>
      <c r="D152" s="279"/>
      <c r="E152" s="277"/>
      <c r="F152" s="277"/>
      <c r="G152" s="277"/>
      <c r="H152" s="277"/>
      <c r="I152" s="277"/>
      <c r="J152" s="277"/>
      <c r="K152" s="277"/>
      <c r="L152" s="277"/>
      <c r="M152" s="278"/>
      <c r="N152" s="283"/>
      <c r="O152" s="277"/>
      <c r="P152" s="279"/>
      <c r="Q152" s="277"/>
      <c r="R152" s="277"/>
      <c r="S152" s="277"/>
      <c r="T152" s="277"/>
      <c r="U152" s="277"/>
      <c r="V152" s="277"/>
      <c r="W152" s="277"/>
      <c r="X152" s="277"/>
      <c r="Y152" s="278"/>
      <c r="Z152" s="283"/>
      <c r="AA152" s="277"/>
      <c r="AB152" s="279"/>
      <c r="AC152" s="277"/>
      <c r="AD152" s="277"/>
      <c r="AE152" s="277"/>
      <c r="AF152" s="277"/>
      <c r="AG152" s="277"/>
      <c r="AH152" s="277"/>
      <c r="AI152" s="277"/>
      <c r="AJ152" s="277"/>
      <c r="AK152" s="278"/>
      <c r="AL152" s="283"/>
      <c r="AM152" s="277"/>
      <c r="AN152" s="279"/>
      <c r="AO152" s="277"/>
      <c r="AP152" s="277"/>
      <c r="AQ152" s="277"/>
      <c r="AR152" s="277"/>
      <c r="AS152" s="277"/>
      <c r="AT152" s="277"/>
      <c r="AU152" s="277"/>
      <c r="AV152" s="277"/>
      <c r="AW152" s="278"/>
      <c r="AX152" s="283"/>
      <c r="AY152" s="277"/>
      <c r="AZ152" s="279"/>
      <c r="BA152" s="277"/>
      <c r="BB152" s="277"/>
      <c r="BC152" s="277"/>
      <c r="BD152" s="277"/>
      <c r="BE152" s="277"/>
      <c r="BF152" s="277"/>
      <c r="BG152" s="277"/>
      <c r="BH152" s="277"/>
      <c r="BI152" s="278"/>
      <c r="BJ152" s="283"/>
      <c r="BK152" s="277"/>
      <c r="BL152" s="280"/>
      <c r="BM152" s="281"/>
      <c r="BN152" s="281"/>
      <c r="BO152" s="281"/>
      <c r="BP152" s="281"/>
      <c r="BQ152" s="281"/>
      <c r="BR152" s="281"/>
      <c r="BS152" s="281"/>
      <c r="BT152" s="281"/>
      <c r="BU152" s="282"/>
      <c r="BV152" s="283"/>
      <c r="BX152" s="280"/>
      <c r="BY152" s="281"/>
      <c r="BZ152" s="281"/>
      <c r="CA152" s="281"/>
      <c r="CB152" s="281"/>
      <c r="CC152" s="281"/>
      <c r="CD152" s="281"/>
      <c r="CE152" s="281"/>
      <c r="CF152" s="281"/>
      <c r="CG152" s="282"/>
      <c r="CH152" s="283"/>
      <c r="CJ152" s="280"/>
      <c r="CK152" s="281"/>
      <c r="CL152" s="281"/>
      <c r="CM152" s="281"/>
      <c r="CN152" s="281"/>
      <c r="CO152" s="281"/>
      <c r="CP152" s="281"/>
      <c r="CQ152" s="281"/>
      <c r="CR152" s="281"/>
      <c r="CS152" s="282"/>
      <c r="CT152" s="283"/>
      <c r="CV152" s="280"/>
      <c r="CW152" s="281"/>
      <c r="CX152" s="281"/>
      <c r="CY152" s="281"/>
      <c r="CZ152" s="281"/>
      <c r="DA152" s="281"/>
      <c r="DB152" s="281"/>
      <c r="DC152" s="281"/>
      <c r="DD152" s="281"/>
      <c r="DE152" s="282"/>
      <c r="DF152" s="283"/>
      <c r="DG152" s="109"/>
      <c r="DH152" s="280"/>
      <c r="DI152" s="281"/>
      <c r="DJ152" s="281"/>
      <c r="DK152" s="281"/>
      <c r="DL152" s="281"/>
      <c r="DM152" s="281"/>
      <c r="DN152" s="281"/>
      <c r="DO152" s="281"/>
      <c r="DP152" s="281"/>
      <c r="DQ152" s="282"/>
      <c r="DR152" s="283"/>
      <c r="DT152" s="280"/>
      <c r="DU152" s="281"/>
      <c r="DV152" s="281"/>
      <c r="DW152" s="281"/>
      <c r="DX152" s="281"/>
      <c r="DY152" s="281"/>
      <c r="DZ152" s="281"/>
      <c r="EA152" s="281"/>
      <c r="EB152" s="281"/>
      <c r="EC152" s="282"/>
      <c r="ED152" s="283"/>
    </row>
    <row r="153" spans="1:134" x14ac:dyDescent="0.25">
      <c r="A153" s="1470" t="s">
        <v>211</v>
      </c>
      <c r="B153" s="285" t="s">
        <v>95</v>
      </c>
      <c r="C153" s="268" t="s">
        <v>138</v>
      </c>
      <c r="D153" s="277">
        <f>D148*'8-Matrices'!$J$7</f>
        <v>0</v>
      </c>
      <c r="E153" s="277">
        <f>E148*'8-Matrices'!$K$7</f>
        <v>101640</v>
      </c>
      <c r="F153" s="277">
        <f>F148*'8-Matrices'!$L$7</f>
        <v>0</v>
      </c>
      <c r="G153" s="277">
        <f>G148*'8-Matrices'!$M$7</f>
        <v>925120</v>
      </c>
      <c r="H153" s="277">
        <f>H148*'8-Matrices'!$N$7</f>
        <v>0</v>
      </c>
      <c r="I153" s="277">
        <f>I148*'8-Matrices'!$O$7</f>
        <v>0</v>
      </c>
      <c r="J153" s="277">
        <f>J148*'8-Matrices'!$P$7</f>
        <v>0</v>
      </c>
      <c r="K153" s="277">
        <f>K148*'8-Matrices'!$Q$7</f>
        <v>0</v>
      </c>
      <c r="L153" s="277">
        <f>L148*'8-Matrices'!$R$7</f>
        <v>0</v>
      </c>
      <c r="M153" s="278">
        <f>M148*'8-Matrices'!$S$7</f>
        <v>0</v>
      </c>
      <c r="N153" s="283"/>
      <c r="O153" s="277"/>
      <c r="P153" s="279">
        <f>P148*'8-Matrices'!$J$7</f>
        <v>0</v>
      </c>
      <c r="Q153" s="277">
        <f>Q148*'8-Matrices'!$K$7</f>
        <v>72600</v>
      </c>
      <c r="R153" s="277">
        <f>R148*'8-Matrices'!$L$7</f>
        <v>0</v>
      </c>
      <c r="S153" s="277">
        <f>S148*'8-Matrices'!$M$7</f>
        <v>1272040</v>
      </c>
      <c r="T153" s="277">
        <f>T148*'8-Matrices'!$N$7</f>
        <v>0</v>
      </c>
      <c r="U153" s="277">
        <f>U148*'8-Matrices'!$O$7</f>
        <v>0</v>
      </c>
      <c r="V153" s="277">
        <f>V148*'8-Matrices'!$P$7</f>
        <v>0</v>
      </c>
      <c r="W153" s="277">
        <f>W148*'8-Matrices'!$Q$7</f>
        <v>0</v>
      </c>
      <c r="X153" s="277">
        <f>X148*'8-Matrices'!$R$7</f>
        <v>0</v>
      </c>
      <c r="Y153" s="278">
        <f>Y148*'8-Matrices'!$S$7</f>
        <v>0</v>
      </c>
      <c r="Z153" s="283"/>
      <c r="AA153" s="277"/>
      <c r="AB153" s="279">
        <f>AB148*'8-Matrices'!$J$7</f>
        <v>0</v>
      </c>
      <c r="AC153" s="277">
        <f>AC148*'8-Matrices'!$K$7</f>
        <v>72600</v>
      </c>
      <c r="AD153" s="277">
        <f>AD148*'8-Matrices'!$L$7</f>
        <v>0</v>
      </c>
      <c r="AE153" s="277">
        <f>AE148*'8-Matrices'!$M$7</f>
        <v>1228675</v>
      </c>
      <c r="AF153" s="277">
        <f>AF148*'8-Matrices'!$N$7</f>
        <v>0</v>
      </c>
      <c r="AG153" s="277">
        <f>AG148*'8-Matrices'!$O$7</f>
        <v>0</v>
      </c>
      <c r="AH153" s="277">
        <f>AH148*'8-Matrices'!$P$7</f>
        <v>0</v>
      </c>
      <c r="AI153" s="277">
        <f>AI148*'8-Matrices'!$Q$7</f>
        <v>0</v>
      </c>
      <c r="AJ153" s="277">
        <f>AJ148*'8-Matrices'!$R$7</f>
        <v>0</v>
      </c>
      <c r="AK153" s="278">
        <f>AK148*'8-Matrices'!$S$7</f>
        <v>0</v>
      </c>
      <c r="AL153" s="283"/>
      <c r="AM153" s="277"/>
      <c r="AN153" s="279">
        <f>AN148*'8-Matrices'!$J$7</f>
        <v>0</v>
      </c>
      <c r="AO153" s="277">
        <f>AO148*'8-Matrices'!$K$7</f>
        <v>29040</v>
      </c>
      <c r="AP153" s="277">
        <f>AP148*'8-Matrices'!$L$7</f>
        <v>0</v>
      </c>
      <c r="AQ153" s="277">
        <f>AQ148*'8-Matrices'!$M$7</f>
        <v>1286495</v>
      </c>
      <c r="AR153" s="277">
        <f>AR148*'8-Matrices'!$N$7</f>
        <v>0</v>
      </c>
      <c r="AS153" s="277">
        <f>AS148*'8-Matrices'!$O$7</f>
        <v>0</v>
      </c>
      <c r="AT153" s="277">
        <f>AT148*'8-Matrices'!$P$7</f>
        <v>0</v>
      </c>
      <c r="AU153" s="277">
        <f>AU148*'8-Matrices'!$Q$7</f>
        <v>0</v>
      </c>
      <c r="AV153" s="277">
        <f>AV148*'8-Matrices'!$R$7</f>
        <v>0</v>
      </c>
      <c r="AW153" s="278">
        <f>AW148*'8-Matrices'!$S$7</f>
        <v>0</v>
      </c>
      <c r="AX153" s="283"/>
      <c r="AY153" s="277"/>
      <c r="AZ153" s="279">
        <f>AZ148*'8-Matrices'!$J$7</f>
        <v>0</v>
      </c>
      <c r="BA153" s="277">
        <f>BA148*'8-Matrices'!$K$7</f>
        <v>36300</v>
      </c>
      <c r="BB153" s="277">
        <f>BB148*'8-Matrices'!$L$7</f>
        <v>0</v>
      </c>
      <c r="BC153" s="277">
        <f>BC148*'8-Matrices'!$M$7</f>
        <v>1329860</v>
      </c>
      <c r="BD153" s="277">
        <f>BD148*'8-Matrices'!$N$7</f>
        <v>0</v>
      </c>
      <c r="BE153" s="277">
        <f>BE148*'8-Matrices'!$O$7</f>
        <v>0</v>
      </c>
      <c r="BF153" s="277">
        <f>BF148*'8-Matrices'!$P$7</f>
        <v>0</v>
      </c>
      <c r="BG153" s="277">
        <f>BG148*'8-Matrices'!$Q$7</f>
        <v>0</v>
      </c>
      <c r="BH153" s="277">
        <f>BH148*'8-Matrices'!$R$7</f>
        <v>0</v>
      </c>
      <c r="BI153" s="278">
        <f>BI148*'8-Matrices'!$S$7</f>
        <v>0</v>
      </c>
      <c r="BJ153" s="283"/>
      <c r="BK153" s="277"/>
      <c r="BL153" s="280">
        <f>BL148*'8-Matrices'!$J$7</f>
        <v>0</v>
      </c>
      <c r="BM153" s="281">
        <f>BM148*'8-Matrices'!$K$7</f>
        <v>50820</v>
      </c>
      <c r="BN153" s="281">
        <f>BN148*'8-Matrices'!$L$7</f>
        <v>0</v>
      </c>
      <c r="BO153" s="281">
        <f>BO148*'8-Matrices'!$M$7</f>
        <v>1170855</v>
      </c>
      <c r="BP153" s="281">
        <f>BP148*'8-Matrices'!$N$7</f>
        <v>0</v>
      </c>
      <c r="BQ153" s="281">
        <f>BQ148*'8-Matrices'!$O$7</f>
        <v>0</v>
      </c>
      <c r="BR153" s="281">
        <f>BR148*'8-Matrices'!$P$7</f>
        <v>0</v>
      </c>
      <c r="BS153" s="281">
        <f>BS148*'8-Matrices'!$Q$7</f>
        <v>0</v>
      </c>
      <c r="BT153" s="281">
        <f>BT148*'8-Matrices'!$R$7</f>
        <v>0</v>
      </c>
      <c r="BU153" s="282">
        <f>BU148*'8-Matrices'!$S$7</f>
        <v>0</v>
      </c>
      <c r="BV153" s="283"/>
      <c r="BX153" s="280">
        <f>BX148*'8-Matrices'!$J$7</f>
        <v>0</v>
      </c>
      <c r="BY153" s="281">
        <f>BY148*'8-Matrices'!$K$7</f>
        <v>29040</v>
      </c>
      <c r="BZ153" s="281">
        <f>BZ148*'8-Matrices'!$L$7</f>
        <v>0</v>
      </c>
      <c r="CA153" s="281">
        <f>CA148*'8-Matrices'!$M$7</f>
        <v>1026305</v>
      </c>
      <c r="CB153" s="281">
        <f>CB148*'8-Matrices'!$N$7</f>
        <v>0</v>
      </c>
      <c r="CC153" s="281">
        <f>CC148*'8-Matrices'!$O$7</f>
        <v>0</v>
      </c>
      <c r="CD153" s="281">
        <f>CD148*'8-Matrices'!$P$7</f>
        <v>0</v>
      </c>
      <c r="CE153" s="281">
        <f>CE148*'8-Matrices'!$Q$7</f>
        <v>0</v>
      </c>
      <c r="CF153" s="281">
        <f>CF148*'8-Matrices'!$R$7</f>
        <v>0</v>
      </c>
      <c r="CG153" s="282">
        <f>CG148*'8-Matrices'!$S$7</f>
        <v>0</v>
      </c>
      <c r="CH153" s="283"/>
      <c r="CJ153" s="280">
        <f>CJ148*'8-Matrices'!$J$7</f>
        <v>0</v>
      </c>
      <c r="CK153" s="281">
        <f>CK148*'8-Matrices'!$K$7</f>
        <v>29040</v>
      </c>
      <c r="CL153" s="281">
        <f>CL148*'8-Matrices'!$L$7</f>
        <v>0</v>
      </c>
      <c r="CM153" s="281">
        <f>CM148*'8-Matrices'!$M$7</f>
        <v>650475</v>
      </c>
      <c r="CN153" s="281">
        <f>CN148*'8-Matrices'!$N$7</f>
        <v>0</v>
      </c>
      <c r="CO153" s="281">
        <f>CO148*'8-Matrices'!$O$7</f>
        <v>0</v>
      </c>
      <c r="CP153" s="281">
        <f>CP148*'8-Matrices'!$P$7</f>
        <v>0</v>
      </c>
      <c r="CQ153" s="281">
        <f>CQ148*'8-Matrices'!$Q$7</f>
        <v>0</v>
      </c>
      <c r="CR153" s="281">
        <f>CR148*'8-Matrices'!$R$7</f>
        <v>0</v>
      </c>
      <c r="CS153" s="282">
        <f>CS148*'8-Matrices'!$S$7</f>
        <v>0</v>
      </c>
      <c r="CT153" s="283"/>
      <c r="CV153" s="280">
        <f>CV148*'8-Matrices'!$J$7</f>
        <v>0</v>
      </c>
      <c r="CW153" s="281">
        <f>CW148*'8-Matrices'!$K$7</f>
        <v>14520</v>
      </c>
      <c r="CX153" s="281">
        <f>CX148*'8-Matrices'!$L$7</f>
        <v>0</v>
      </c>
      <c r="CY153" s="281">
        <f>CY148*'8-Matrices'!$M$7</f>
        <v>592655</v>
      </c>
      <c r="CZ153" s="281">
        <f>CZ148*'8-Matrices'!$N$7</f>
        <v>0</v>
      </c>
      <c r="DA153" s="281">
        <f>DA148*'8-Matrices'!$O$7</f>
        <v>0</v>
      </c>
      <c r="DB153" s="281">
        <f>DB148*'8-Matrices'!$P$7</f>
        <v>0</v>
      </c>
      <c r="DC153" s="281">
        <f>DC148*'8-Matrices'!$Q$7</f>
        <v>0</v>
      </c>
      <c r="DD153" s="281">
        <f>DD148*'8-Matrices'!$R$7</f>
        <v>0</v>
      </c>
      <c r="DE153" s="282">
        <f>DE148*'8-Matrices'!$S$7</f>
        <v>0</v>
      </c>
      <c r="DF153" s="283"/>
      <c r="DG153" s="109"/>
      <c r="DH153" s="280">
        <f>DH148*'8-Matrices'!$J$7</f>
        <v>0</v>
      </c>
      <c r="DI153" s="281">
        <f>DI148*'8-Matrices'!$K$7</f>
        <v>0</v>
      </c>
      <c r="DJ153" s="281">
        <f>DJ148*'8-Matrices'!$L$7</f>
        <v>0</v>
      </c>
      <c r="DK153" s="281">
        <f>DK148*'8-Matrices'!$M$7</f>
        <v>968485</v>
      </c>
      <c r="DL153" s="281">
        <f>DL148*'8-Matrices'!$N$7</f>
        <v>0</v>
      </c>
      <c r="DM153" s="281">
        <f>DM148*'8-Matrices'!$O$7</f>
        <v>0</v>
      </c>
      <c r="DN153" s="281">
        <f>DN148*'8-Matrices'!$P$7</f>
        <v>0</v>
      </c>
      <c r="DO153" s="281">
        <f>DO148*'8-Matrices'!$Q$7</f>
        <v>0</v>
      </c>
      <c r="DP153" s="281">
        <f>DP148*'8-Matrices'!$R$7</f>
        <v>0</v>
      </c>
      <c r="DQ153" s="282">
        <f>DQ148*'8-Matrices'!$S$7</f>
        <v>0</v>
      </c>
      <c r="DR153" s="283"/>
      <c r="DT153" s="280">
        <f>DT148*'8-Matrices'!$J$7</f>
        <v>0</v>
      </c>
      <c r="DU153" s="281">
        <f>DU148*'8-Matrices'!$K$7</f>
        <v>7260</v>
      </c>
      <c r="DV153" s="281">
        <f>DV148*'8-Matrices'!$L$7</f>
        <v>0</v>
      </c>
      <c r="DW153" s="281">
        <f>DW148*'8-Matrices'!$M$7</f>
        <v>823935</v>
      </c>
      <c r="DX153" s="281">
        <f>DX148*'8-Matrices'!$N$7</f>
        <v>0</v>
      </c>
      <c r="DY153" s="281">
        <f>DY148*'8-Matrices'!$O$7</f>
        <v>0</v>
      </c>
      <c r="DZ153" s="281">
        <f>DZ148*'8-Matrices'!$P$7</f>
        <v>0</v>
      </c>
      <c r="EA153" s="281">
        <f>EA148*'8-Matrices'!$Q$7</f>
        <v>0</v>
      </c>
      <c r="EB153" s="281">
        <f>EB148*'8-Matrices'!$R$7</f>
        <v>0</v>
      </c>
      <c r="EC153" s="282">
        <f>EC148*'8-Matrices'!$S$7</f>
        <v>0</v>
      </c>
      <c r="ED153" s="283"/>
    </row>
    <row r="154" spans="1:134" x14ac:dyDescent="0.25">
      <c r="A154" s="1471"/>
      <c r="B154" t="s">
        <v>95</v>
      </c>
      <c r="C154" s="276" t="s">
        <v>139</v>
      </c>
      <c r="D154" s="277">
        <f>D149*'8-Matrices'!$J$8</f>
        <v>0</v>
      </c>
      <c r="E154" s="277">
        <f>E149*'8-Matrices'!$K$8</f>
        <v>230494</v>
      </c>
      <c r="F154" s="277">
        <f>F149*'8-Matrices'!$L$8</f>
        <v>0</v>
      </c>
      <c r="G154" s="277">
        <f>G149*'8-Matrices'!$M$8</f>
        <v>41720</v>
      </c>
      <c r="H154" s="277">
        <f>H149*'8-Matrices'!$N$8</f>
        <v>0</v>
      </c>
      <c r="I154" s="277">
        <f>I149*'8-Matrices'!$O$8</f>
        <v>0</v>
      </c>
      <c r="J154" s="277">
        <f>J149*'8-Matrices'!$P$8</f>
        <v>0</v>
      </c>
      <c r="K154" s="277">
        <f>K149*'8-Matrices'!$Q$8</f>
        <v>0</v>
      </c>
      <c r="L154" s="277">
        <f>L149*'8-Matrices'!$R$8</f>
        <v>0</v>
      </c>
      <c r="M154" s="278">
        <f>M149*'8-Matrices'!$S$8</f>
        <v>0</v>
      </c>
      <c r="N154" s="283"/>
      <c r="O154" s="277"/>
      <c r="P154" s="279">
        <f>P149*'8-Matrices'!$J$8</f>
        <v>0</v>
      </c>
      <c r="Q154" s="277">
        <f>Q149*'8-Matrices'!$K$8</f>
        <v>230494</v>
      </c>
      <c r="R154" s="277">
        <f>R149*'8-Matrices'!$L$8</f>
        <v>0</v>
      </c>
      <c r="S154" s="277">
        <f>S149*'8-Matrices'!$M$8</f>
        <v>0</v>
      </c>
      <c r="T154" s="277">
        <f>T149*'8-Matrices'!$N$8</f>
        <v>0</v>
      </c>
      <c r="U154" s="277">
        <f>U149*'8-Matrices'!$O$8</f>
        <v>0</v>
      </c>
      <c r="V154" s="277">
        <f>V149*'8-Matrices'!$P$8</f>
        <v>0</v>
      </c>
      <c r="W154" s="277">
        <f>W149*'8-Matrices'!$Q$8</f>
        <v>0</v>
      </c>
      <c r="X154" s="277">
        <f>X149*'8-Matrices'!$R$8</f>
        <v>0</v>
      </c>
      <c r="Y154" s="278">
        <f>Y149*'8-Matrices'!$S$8</f>
        <v>0</v>
      </c>
      <c r="Z154" s="283"/>
      <c r="AA154" s="277"/>
      <c r="AB154" s="279">
        <f>AB149*'8-Matrices'!$J$8</f>
        <v>0</v>
      </c>
      <c r="AC154" s="277">
        <f>AC149*'8-Matrices'!$K$8</f>
        <v>146678</v>
      </c>
      <c r="AD154" s="277">
        <f>AD149*'8-Matrices'!$L$8</f>
        <v>0</v>
      </c>
      <c r="AE154" s="277">
        <f>AE149*'8-Matrices'!$M$8</f>
        <v>0</v>
      </c>
      <c r="AF154" s="277">
        <f>AF149*'8-Matrices'!$N$8</f>
        <v>0</v>
      </c>
      <c r="AG154" s="277">
        <f>AG149*'8-Matrices'!$O$8</f>
        <v>0</v>
      </c>
      <c r="AH154" s="277">
        <f>AH149*'8-Matrices'!$P$8</f>
        <v>0</v>
      </c>
      <c r="AI154" s="277">
        <f>AI149*'8-Matrices'!$Q$8</f>
        <v>0</v>
      </c>
      <c r="AJ154" s="277">
        <f>AJ149*'8-Matrices'!$R$8</f>
        <v>0</v>
      </c>
      <c r="AK154" s="278">
        <f>AK149*'8-Matrices'!$S$8</f>
        <v>0</v>
      </c>
      <c r="AL154" s="283"/>
      <c r="AM154" s="277"/>
      <c r="AN154" s="279">
        <f>AN149*'8-Matrices'!$J$8</f>
        <v>0</v>
      </c>
      <c r="AO154" s="277">
        <f>AO149*'8-Matrices'!$K$8</f>
        <v>272402</v>
      </c>
      <c r="AP154" s="277">
        <f>AP149*'8-Matrices'!$L$8</f>
        <v>0</v>
      </c>
      <c r="AQ154" s="277">
        <f>AQ149*'8-Matrices'!$M$8</f>
        <v>0</v>
      </c>
      <c r="AR154" s="277">
        <f>AR149*'8-Matrices'!$N$8</f>
        <v>0</v>
      </c>
      <c r="AS154" s="277">
        <f>AS149*'8-Matrices'!$O$8</f>
        <v>0</v>
      </c>
      <c r="AT154" s="277">
        <f>AT149*'8-Matrices'!$P$8</f>
        <v>0</v>
      </c>
      <c r="AU154" s="277">
        <f>AU149*'8-Matrices'!$Q$8</f>
        <v>0</v>
      </c>
      <c r="AV154" s="277">
        <f>AV149*'8-Matrices'!$R$8</f>
        <v>0</v>
      </c>
      <c r="AW154" s="278">
        <f>AW149*'8-Matrices'!$S$8</f>
        <v>0</v>
      </c>
      <c r="AX154" s="283"/>
      <c r="AY154" s="277"/>
      <c r="AZ154" s="279">
        <f>AZ149*'8-Matrices'!$J$8</f>
        <v>0</v>
      </c>
      <c r="BA154" s="277">
        <f>BA149*'8-Matrices'!$K$8</f>
        <v>167632</v>
      </c>
      <c r="BB154" s="277">
        <f>BB149*'8-Matrices'!$L$8</f>
        <v>0</v>
      </c>
      <c r="BC154" s="277">
        <f>BC149*'8-Matrices'!$M$8</f>
        <v>0</v>
      </c>
      <c r="BD154" s="277">
        <f>BD149*'8-Matrices'!$N$8</f>
        <v>0</v>
      </c>
      <c r="BE154" s="277">
        <f>BE149*'8-Matrices'!$O$8</f>
        <v>0</v>
      </c>
      <c r="BF154" s="277">
        <f>BF149*'8-Matrices'!$P$8</f>
        <v>0</v>
      </c>
      <c r="BG154" s="277">
        <f>BG149*'8-Matrices'!$Q$8</f>
        <v>0</v>
      </c>
      <c r="BH154" s="277">
        <f>BH149*'8-Matrices'!$R$8</f>
        <v>0</v>
      </c>
      <c r="BI154" s="278">
        <f>BI149*'8-Matrices'!$S$8</f>
        <v>0</v>
      </c>
      <c r="BJ154" s="283"/>
      <c r="BK154" s="277"/>
      <c r="BL154" s="280">
        <f>BL149*'8-Matrices'!$J$8</f>
        <v>0</v>
      </c>
      <c r="BM154" s="281">
        <f>BM149*'8-Matrices'!$K$8</f>
        <v>125724</v>
      </c>
      <c r="BN154" s="281">
        <f>BN149*'8-Matrices'!$L$8</f>
        <v>0</v>
      </c>
      <c r="BO154" s="281">
        <f>BO149*'8-Matrices'!$M$8</f>
        <v>0</v>
      </c>
      <c r="BP154" s="281">
        <f>BP149*'8-Matrices'!$N$8</f>
        <v>0</v>
      </c>
      <c r="BQ154" s="281">
        <f>BQ149*'8-Matrices'!$O$8</f>
        <v>0</v>
      </c>
      <c r="BR154" s="281">
        <f>BR149*'8-Matrices'!$P$8</f>
        <v>0</v>
      </c>
      <c r="BS154" s="281">
        <f>BS149*'8-Matrices'!$Q$8</f>
        <v>0</v>
      </c>
      <c r="BT154" s="281">
        <f>BT149*'8-Matrices'!$R$8</f>
        <v>0</v>
      </c>
      <c r="BU154" s="282">
        <f>BU149*'8-Matrices'!$S$8</f>
        <v>0</v>
      </c>
      <c r="BV154" s="283"/>
      <c r="BX154" s="280">
        <f>BX149*'8-Matrices'!$J$8</f>
        <v>0</v>
      </c>
      <c r="BY154" s="281">
        <f>BY149*'8-Matrices'!$K$8</f>
        <v>282879</v>
      </c>
      <c r="BZ154" s="281">
        <f>BZ149*'8-Matrices'!$L$8</f>
        <v>0</v>
      </c>
      <c r="CA154" s="281">
        <f>CA149*'8-Matrices'!$M$8</f>
        <v>0</v>
      </c>
      <c r="CB154" s="281">
        <f>CB149*'8-Matrices'!$N$8</f>
        <v>0</v>
      </c>
      <c r="CC154" s="281">
        <f>CC149*'8-Matrices'!$O$8</f>
        <v>0</v>
      </c>
      <c r="CD154" s="281">
        <f>CD149*'8-Matrices'!$P$8</f>
        <v>0</v>
      </c>
      <c r="CE154" s="281">
        <f>CE149*'8-Matrices'!$Q$8</f>
        <v>0</v>
      </c>
      <c r="CF154" s="281">
        <f>CF149*'8-Matrices'!$R$8</f>
        <v>0</v>
      </c>
      <c r="CG154" s="282">
        <f>CG149*'8-Matrices'!$S$8</f>
        <v>0</v>
      </c>
      <c r="CH154" s="283"/>
      <c r="CJ154" s="280">
        <f>CJ149*'8-Matrices'!$J$8</f>
        <v>0</v>
      </c>
      <c r="CK154" s="281">
        <f>CK149*'8-Matrices'!$K$8</f>
        <v>230494</v>
      </c>
      <c r="CL154" s="281">
        <f>CL149*'8-Matrices'!$L$8</f>
        <v>0</v>
      </c>
      <c r="CM154" s="281">
        <f>CM149*'8-Matrices'!$M$8</f>
        <v>0</v>
      </c>
      <c r="CN154" s="281">
        <f>CN149*'8-Matrices'!$N$8</f>
        <v>0</v>
      </c>
      <c r="CO154" s="281">
        <f>CO149*'8-Matrices'!$O$8</f>
        <v>0</v>
      </c>
      <c r="CP154" s="281">
        <f>CP149*'8-Matrices'!$P$8</f>
        <v>0</v>
      </c>
      <c r="CQ154" s="281">
        <f>CQ149*'8-Matrices'!$Q$8</f>
        <v>0</v>
      </c>
      <c r="CR154" s="281">
        <f>CR149*'8-Matrices'!$R$8</f>
        <v>0</v>
      </c>
      <c r="CS154" s="282">
        <f>CS149*'8-Matrices'!$S$8</f>
        <v>0</v>
      </c>
      <c r="CT154" s="283"/>
      <c r="CV154" s="280">
        <f>CV149*'8-Matrices'!$J$8</f>
        <v>0</v>
      </c>
      <c r="CW154" s="281">
        <f>CW149*'8-Matrices'!$K$8</f>
        <v>398126</v>
      </c>
      <c r="CX154" s="281">
        <f>CX149*'8-Matrices'!$L$8</f>
        <v>0</v>
      </c>
      <c r="CY154" s="281">
        <f>CY149*'8-Matrices'!$M$8</f>
        <v>0</v>
      </c>
      <c r="CZ154" s="281">
        <f>CZ149*'8-Matrices'!$N$8</f>
        <v>0</v>
      </c>
      <c r="DA154" s="281">
        <f>DA149*'8-Matrices'!$O$8</f>
        <v>0</v>
      </c>
      <c r="DB154" s="281">
        <f>DB149*'8-Matrices'!$P$8</f>
        <v>0</v>
      </c>
      <c r="DC154" s="281">
        <f>DC149*'8-Matrices'!$Q$8</f>
        <v>0</v>
      </c>
      <c r="DD154" s="281">
        <f>DD149*'8-Matrices'!$R$8</f>
        <v>0</v>
      </c>
      <c r="DE154" s="282">
        <f>DE149*'8-Matrices'!$S$8</f>
        <v>0</v>
      </c>
      <c r="DF154" s="283"/>
      <c r="DG154" s="109"/>
      <c r="DH154" s="280">
        <f>DH149*'8-Matrices'!$J$8</f>
        <v>0</v>
      </c>
      <c r="DI154" s="281">
        <f>DI149*'8-Matrices'!$K$8</f>
        <v>398126</v>
      </c>
      <c r="DJ154" s="281">
        <f>DJ149*'8-Matrices'!$L$8</f>
        <v>0</v>
      </c>
      <c r="DK154" s="281">
        <f>DK149*'8-Matrices'!$M$8</f>
        <v>0</v>
      </c>
      <c r="DL154" s="281">
        <f>DL149*'8-Matrices'!$N$8</f>
        <v>0</v>
      </c>
      <c r="DM154" s="281">
        <f>DM149*'8-Matrices'!$O$8</f>
        <v>0</v>
      </c>
      <c r="DN154" s="281">
        <f>DN149*'8-Matrices'!$P$8</f>
        <v>0</v>
      </c>
      <c r="DO154" s="281">
        <f>DO149*'8-Matrices'!$Q$8</f>
        <v>0</v>
      </c>
      <c r="DP154" s="281">
        <f>DP149*'8-Matrices'!$R$8</f>
        <v>0</v>
      </c>
      <c r="DQ154" s="282">
        <f>DQ149*'8-Matrices'!$S$8</f>
        <v>0</v>
      </c>
      <c r="DR154" s="283"/>
      <c r="DT154" s="280">
        <f>DT149*'8-Matrices'!$J$8</f>
        <v>0</v>
      </c>
      <c r="DU154" s="281">
        <f>DU149*'8-Matrices'!$K$8</f>
        <v>293356</v>
      </c>
      <c r="DV154" s="281">
        <f>DV149*'8-Matrices'!$L$8</f>
        <v>0</v>
      </c>
      <c r="DW154" s="281">
        <f>DW149*'8-Matrices'!$M$8</f>
        <v>0</v>
      </c>
      <c r="DX154" s="281">
        <f>DX149*'8-Matrices'!$N$8</f>
        <v>0</v>
      </c>
      <c r="DY154" s="281">
        <f>DY149*'8-Matrices'!$O$8</f>
        <v>0</v>
      </c>
      <c r="DZ154" s="281">
        <f>DZ149*'8-Matrices'!$P$8</f>
        <v>0</v>
      </c>
      <c r="EA154" s="281">
        <f>EA149*'8-Matrices'!$Q$8</f>
        <v>0</v>
      </c>
      <c r="EB154" s="281">
        <f>EB149*'8-Matrices'!$R$8</f>
        <v>0</v>
      </c>
      <c r="EC154" s="282">
        <f>EC149*'8-Matrices'!$S$8</f>
        <v>0</v>
      </c>
      <c r="ED154" s="283"/>
    </row>
    <row r="155" spans="1:134" ht="15.75" thickBot="1" x14ac:dyDescent="0.3">
      <c r="A155" s="1472"/>
      <c r="B155" s="293" t="s">
        <v>95</v>
      </c>
      <c r="C155" s="294" t="s">
        <v>140</v>
      </c>
      <c r="D155" s="277">
        <f>D150*'8-Matrices'!$J$9</f>
        <v>125628</v>
      </c>
      <c r="E155" s="277">
        <f>E150*'8-Matrices'!$K$9</f>
        <v>107478</v>
      </c>
      <c r="F155" s="277">
        <f>F150*'8-Matrices'!$L$9</f>
        <v>0</v>
      </c>
      <c r="G155" s="277">
        <f>G150*'8-Matrices'!$M$9</f>
        <v>0</v>
      </c>
      <c r="H155" s="277">
        <f>H150*'8-Matrices'!$N$9</f>
        <v>0</v>
      </c>
      <c r="I155" s="277">
        <f>I150*'8-Matrices'!$O$9</f>
        <v>0</v>
      </c>
      <c r="J155" s="277">
        <f>J150*'8-Matrices'!$P$9</f>
        <v>0</v>
      </c>
      <c r="K155" s="277">
        <f>K150*'8-Matrices'!$Q$9</f>
        <v>0</v>
      </c>
      <c r="L155" s="277">
        <f>L150*'8-Matrices'!$R$9</f>
        <v>0</v>
      </c>
      <c r="M155" s="278">
        <f>M150*'8-Matrices'!$S$9</f>
        <v>0</v>
      </c>
      <c r="N155" s="283" t="s">
        <v>298</v>
      </c>
      <c r="O155" s="277"/>
      <c r="P155" s="279">
        <f>P150*'8-Matrices'!$J$9</f>
        <v>52345</v>
      </c>
      <c r="Q155" s="277">
        <f>Q150*'8-Matrices'!$K$9</f>
        <v>199602</v>
      </c>
      <c r="R155" s="277">
        <f>R150*'8-Matrices'!$L$9</f>
        <v>0</v>
      </c>
      <c r="S155" s="277">
        <f>S150*'8-Matrices'!$M$9</f>
        <v>183420</v>
      </c>
      <c r="T155" s="277">
        <f>T150*'8-Matrices'!$N$9</f>
        <v>0</v>
      </c>
      <c r="U155" s="277">
        <f>U150*'8-Matrices'!$O$9</f>
        <v>0</v>
      </c>
      <c r="V155" s="277">
        <f>V150*'8-Matrices'!$P$9</f>
        <v>0</v>
      </c>
      <c r="W155" s="277">
        <f>W150*'8-Matrices'!$Q$9</f>
        <v>0</v>
      </c>
      <c r="X155" s="277">
        <f>X150*'8-Matrices'!$R$9</f>
        <v>0</v>
      </c>
      <c r="Y155" s="278">
        <f>Y150*'8-Matrices'!$S$9</f>
        <v>0</v>
      </c>
      <c r="Z155" s="283" t="s">
        <v>298</v>
      </c>
      <c r="AA155" s="277"/>
      <c r="AB155" s="279">
        <f>AB150*'8-Matrices'!$J$9</f>
        <v>62814</v>
      </c>
      <c r="AC155" s="277">
        <f>AC150*'8-Matrices'!$K$9</f>
        <v>76770</v>
      </c>
      <c r="AD155" s="277">
        <f>AD150*'8-Matrices'!$L$9</f>
        <v>0</v>
      </c>
      <c r="AE155" s="277">
        <f>AE150*'8-Matrices'!$M$9</f>
        <v>0</v>
      </c>
      <c r="AF155" s="277">
        <f>AF150*'8-Matrices'!$N$9</f>
        <v>0</v>
      </c>
      <c r="AG155" s="277">
        <f>AG150*'8-Matrices'!$O$9</f>
        <v>0</v>
      </c>
      <c r="AH155" s="277">
        <f>AH150*'8-Matrices'!$P$9</f>
        <v>0</v>
      </c>
      <c r="AI155" s="277">
        <f>AI150*'8-Matrices'!$Q$9</f>
        <v>0</v>
      </c>
      <c r="AJ155" s="277">
        <f>AJ150*'8-Matrices'!$R$9</f>
        <v>0</v>
      </c>
      <c r="AK155" s="278">
        <f>AK150*'8-Matrices'!$S$9</f>
        <v>0</v>
      </c>
      <c r="AL155" s="283" t="s">
        <v>298</v>
      </c>
      <c r="AM155" s="277"/>
      <c r="AN155" s="279">
        <f>AN150*'8-Matrices'!$J$9</f>
        <v>136097</v>
      </c>
      <c r="AO155" s="277">
        <f>AO150*'8-Matrices'!$K$9</f>
        <v>0</v>
      </c>
      <c r="AP155" s="277">
        <f>AP150*'8-Matrices'!$L$9</f>
        <v>0</v>
      </c>
      <c r="AQ155" s="277">
        <f>AQ150*'8-Matrices'!$M$9</f>
        <v>122280</v>
      </c>
      <c r="AR155" s="277">
        <f>AR150*'8-Matrices'!$N$9</f>
        <v>0</v>
      </c>
      <c r="AS155" s="277">
        <f>AS150*'8-Matrices'!$O$9</f>
        <v>0</v>
      </c>
      <c r="AT155" s="277">
        <f>AT150*'8-Matrices'!$P$9</f>
        <v>0</v>
      </c>
      <c r="AU155" s="277">
        <f>AU150*'8-Matrices'!$Q$9</f>
        <v>0</v>
      </c>
      <c r="AV155" s="277">
        <f>AV150*'8-Matrices'!$R$9</f>
        <v>0</v>
      </c>
      <c r="AW155" s="278">
        <f>AW150*'8-Matrices'!$S$9</f>
        <v>0</v>
      </c>
      <c r="AX155" s="283" t="s">
        <v>298</v>
      </c>
      <c r="AY155" s="277"/>
      <c r="AZ155" s="279">
        <f>AZ150*'8-Matrices'!$J$9</f>
        <v>230318</v>
      </c>
      <c r="BA155" s="277">
        <f>BA150*'8-Matrices'!$K$9</f>
        <v>0</v>
      </c>
      <c r="BB155" s="277">
        <f>BB150*'8-Matrices'!$L$9</f>
        <v>0</v>
      </c>
      <c r="BC155" s="277">
        <f>BC150*'8-Matrices'!$M$9</f>
        <v>213990</v>
      </c>
      <c r="BD155" s="277">
        <f>BD150*'8-Matrices'!$N$9</f>
        <v>0</v>
      </c>
      <c r="BE155" s="277">
        <f>BE150*'8-Matrices'!$O$9</f>
        <v>0</v>
      </c>
      <c r="BF155" s="277">
        <f>BF150*'8-Matrices'!$P$9</f>
        <v>0</v>
      </c>
      <c r="BG155" s="277">
        <f>BG150*'8-Matrices'!$Q$9</f>
        <v>0</v>
      </c>
      <c r="BH155" s="277">
        <f>BH150*'8-Matrices'!$R$9</f>
        <v>0</v>
      </c>
      <c r="BI155" s="278">
        <f>BI150*'8-Matrices'!$S$9</f>
        <v>0</v>
      </c>
      <c r="BJ155" s="283" t="s">
        <v>298</v>
      </c>
      <c r="BK155" s="277"/>
      <c r="BL155" s="280">
        <f>BL150*'8-Matrices'!$J$9</f>
        <v>282663</v>
      </c>
      <c r="BM155" s="281">
        <f>BM150*'8-Matrices'!$K$9</f>
        <v>92124</v>
      </c>
      <c r="BN155" s="281">
        <f>BN150*'8-Matrices'!$L$9</f>
        <v>0</v>
      </c>
      <c r="BO155" s="281">
        <f>BO150*'8-Matrices'!$M$9</f>
        <v>30570</v>
      </c>
      <c r="BP155" s="281">
        <f>BP150*'8-Matrices'!$N$9</f>
        <v>0</v>
      </c>
      <c r="BQ155" s="281">
        <f>BQ150*'8-Matrices'!$O$9</f>
        <v>0</v>
      </c>
      <c r="BR155" s="281">
        <f>BR150*'8-Matrices'!$P$9</f>
        <v>0</v>
      </c>
      <c r="BS155" s="281">
        <f>BS150*'8-Matrices'!$Q$9</f>
        <v>0</v>
      </c>
      <c r="BT155" s="281">
        <f>BT150*'8-Matrices'!$R$9</f>
        <v>0</v>
      </c>
      <c r="BU155" s="282">
        <f>BU150*'8-Matrices'!$S$9</f>
        <v>0</v>
      </c>
      <c r="BV155" s="283" t="s">
        <v>298</v>
      </c>
      <c r="BX155" s="280">
        <f>BX150*'8-Matrices'!$J$9</f>
        <v>125628</v>
      </c>
      <c r="BY155" s="281">
        <f>BY150*'8-Matrices'!$K$9</f>
        <v>15354</v>
      </c>
      <c r="BZ155" s="281">
        <f>BZ150*'8-Matrices'!$L$9</f>
        <v>0</v>
      </c>
      <c r="CA155" s="281">
        <f>CA150*'8-Matrices'!$M$9</f>
        <v>427980</v>
      </c>
      <c r="CB155" s="281">
        <f>CB150*'8-Matrices'!$N$9</f>
        <v>0</v>
      </c>
      <c r="CC155" s="281">
        <f>CC150*'8-Matrices'!$O$9</f>
        <v>0</v>
      </c>
      <c r="CD155" s="281">
        <f>CD150*'8-Matrices'!$P$9</f>
        <v>0</v>
      </c>
      <c r="CE155" s="281">
        <f>CE150*'8-Matrices'!$Q$9</f>
        <v>0</v>
      </c>
      <c r="CF155" s="281">
        <f>CF150*'8-Matrices'!$R$9</f>
        <v>0</v>
      </c>
      <c r="CG155" s="282">
        <f>CG150*'8-Matrices'!$S$9</f>
        <v>0</v>
      </c>
      <c r="CH155" s="283" t="s">
        <v>298</v>
      </c>
      <c r="CJ155" s="280">
        <f>CJ150*'8-Matrices'!$J$9</f>
        <v>565326</v>
      </c>
      <c r="CK155" s="281">
        <f>CK150*'8-Matrices'!$K$9</f>
        <v>0</v>
      </c>
      <c r="CL155" s="281">
        <f>CL150*'8-Matrices'!$L$9</f>
        <v>0</v>
      </c>
      <c r="CM155" s="281">
        <f>CM150*'8-Matrices'!$M$9</f>
        <v>336270</v>
      </c>
      <c r="CN155" s="281">
        <f>CN150*'8-Matrices'!$N$9</f>
        <v>0</v>
      </c>
      <c r="CO155" s="281">
        <f>CO150*'8-Matrices'!$O$9</f>
        <v>0</v>
      </c>
      <c r="CP155" s="281">
        <f>CP150*'8-Matrices'!$P$9</f>
        <v>0</v>
      </c>
      <c r="CQ155" s="281">
        <f>CQ150*'8-Matrices'!$Q$9</f>
        <v>0</v>
      </c>
      <c r="CR155" s="281">
        <f>CR150*'8-Matrices'!$R$9</f>
        <v>0</v>
      </c>
      <c r="CS155" s="282">
        <f>CS150*'8-Matrices'!$S$9</f>
        <v>0</v>
      </c>
      <c r="CT155" s="283" t="s">
        <v>298</v>
      </c>
      <c r="CV155" s="280">
        <f>CV150*'8-Matrices'!$J$9</f>
        <v>167504</v>
      </c>
      <c r="CW155" s="281">
        <f>CW150*'8-Matrices'!$K$9</f>
        <v>0</v>
      </c>
      <c r="CX155" s="281">
        <f>CX150*'8-Matrices'!$L$9</f>
        <v>0</v>
      </c>
      <c r="CY155" s="281">
        <f>CY150*'8-Matrices'!$M$9</f>
        <v>275130</v>
      </c>
      <c r="CZ155" s="281">
        <f>CZ150*'8-Matrices'!$N$9</f>
        <v>0</v>
      </c>
      <c r="DA155" s="281">
        <f>DA150*'8-Matrices'!$O$9</f>
        <v>0</v>
      </c>
      <c r="DB155" s="281">
        <f>DB150*'8-Matrices'!$P$9</f>
        <v>0</v>
      </c>
      <c r="DC155" s="281">
        <f>DC150*'8-Matrices'!$Q$9</f>
        <v>0</v>
      </c>
      <c r="DD155" s="281">
        <f>DD150*'8-Matrices'!$R$9</f>
        <v>0</v>
      </c>
      <c r="DE155" s="282">
        <f>DE150*'8-Matrices'!$S$9</f>
        <v>0</v>
      </c>
      <c r="DF155" s="283" t="s">
        <v>298</v>
      </c>
      <c r="DG155" s="109"/>
      <c r="DH155" s="280">
        <f>DH150*'8-Matrices'!$J$9</f>
        <v>544388</v>
      </c>
      <c r="DI155" s="281">
        <f>DI150*'8-Matrices'!$K$9</f>
        <v>0</v>
      </c>
      <c r="DJ155" s="281">
        <f>DJ150*'8-Matrices'!$L$9</f>
        <v>0</v>
      </c>
      <c r="DK155" s="281">
        <f>DK150*'8-Matrices'!$M$9</f>
        <v>611400</v>
      </c>
      <c r="DL155" s="281">
        <f>DL150*'8-Matrices'!$N$9</f>
        <v>0</v>
      </c>
      <c r="DM155" s="281">
        <f>DM150*'8-Matrices'!$O$9</f>
        <v>0</v>
      </c>
      <c r="DN155" s="281">
        <f>DN150*'8-Matrices'!$P$9</f>
        <v>0</v>
      </c>
      <c r="DO155" s="281">
        <f>DO150*'8-Matrices'!$Q$9</f>
        <v>0</v>
      </c>
      <c r="DP155" s="281">
        <f>DP150*'8-Matrices'!$R$9</f>
        <v>0</v>
      </c>
      <c r="DQ155" s="282">
        <f>DQ150*'8-Matrices'!$S$9</f>
        <v>0</v>
      </c>
      <c r="DR155" s="283" t="s">
        <v>298</v>
      </c>
      <c r="DT155" s="280">
        <f>DT150*'8-Matrices'!$J$9</f>
        <v>554857</v>
      </c>
      <c r="DU155" s="281">
        <f>DU150*'8-Matrices'!$K$9</f>
        <v>0</v>
      </c>
      <c r="DV155" s="281">
        <f>DV150*'8-Matrices'!$L$9</f>
        <v>0</v>
      </c>
      <c r="DW155" s="281">
        <f>DW150*'8-Matrices'!$M$9</f>
        <v>397410</v>
      </c>
      <c r="DX155" s="281">
        <f>DX150*'8-Matrices'!$N$9</f>
        <v>0</v>
      </c>
      <c r="DY155" s="281">
        <f>DY150*'8-Matrices'!$O$9</f>
        <v>0</v>
      </c>
      <c r="DZ155" s="281">
        <f>DZ150*'8-Matrices'!$P$9</f>
        <v>0</v>
      </c>
      <c r="EA155" s="281">
        <f>EA150*'8-Matrices'!$Q$9</f>
        <v>0</v>
      </c>
      <c r="EB155" s="281">
        <f>EB150*'8-Matrices'!$R$9</f>
        <v>0</v>
      </c>
      <c r="EC155" s="282">
        <f>EC150*'8-Matrices'!$S$9</f>
        <v>0</v>
      </c>
      <c r="ED155" s="283" t="s">
        <v>298</v>
      </c>
    </row>
    <row r="156" spans="1:134" ht="30.75" thickBot="1" x14ac:dyDescent="0.3">
      <c r="A156" s="315" t="s">
        <v>212</v>
      </c>
      <c r="B156" s="293" t="s">
        <v>95</v>
      </c>
      <c r="C156" s="316"/>
      <c r="D156" s="300">
        <f t="shared" ref="D156:M156" si="319">SUM(D153:D155)</f>
        <v>125628</v>
      </c>
      <c r="E156" s="297">
        <f t="shared" si="319"/>
        <v>439612</v>
      </c>
      <c r="F156" s="297">
        <f t="shared" si="319"/>
        <v>0</v>
      </c>
      <c r="G156" s="297">
        <f t="shared" si="319"/>
        <v>966840</v>
      </c>
      <c r="H156" s="297">
        <f t="shared" si="319"/>
        <v>0</v>
      </c>
      <c r="I156" s="297">
        <f t="shared" si="319"/>
        <v>0</v>
      </c>
      <c r="J156" s="297">
        <f t="shared" si="319"/>
        <v>0</v>
      </c>
      <c r="K156" s="297">
        <f t="shared" si="319"/>
        <v>0</v>
      </c>
      <c r="L156" s="297">
        <f t="shared" si="319"/>
        <v>0</v>
      </c>
      <c r="M156" s="298">
        <f t="shared" si="319"/>
        <v>0</v>
      </c>
      <c r="N156" s="304">
        <f>SUM(D156:M156)</f>
        <v>1532080</v>
      </c>
      <c r="O156" s="299"/>
      <c r="P156" s="300">
        <f t="shared" ref="P156:Y156" si="320">SUM(P153:P155)</f>
        <v>52345</v>
      </c>
      <c r="Q156" s="297">
        <f t="shared" si="320"/>
        <v>502696</v>
      </c>
      <c r="R156" s="297">
        <f t="shared" si="320"/>
        <v>0</v>
      </c>
      <c r="S156" s="297">
        <f t="shared" si="320"/>
        <v>1455460</v>
      </c>
      <c r="T156" s="297">
        <f t="shared" si="320"/>
        <v>0</v>
      </c>
      <c r="U156" s="297">
        <f t="shared" si="320"/>
        <v>0</v>
      </c>
      <c r="V156" s="297">
        <f t="shared" si="320"/>
        <v>0</v>
      </c>
      <c r="W156" s="297">
        <f t="shared" si="320"/>
        <v>0</v>
      </c>
      <c r="X156" s="297">
        <f t="shared" si="320"/>
        <v>0</v>
      </c>
      <c r="Y156" s="298">
        <f t="shared" si="320"/>
        <v>0</v>
      </c>
      <c r="Z156" s="304">
        <f>SUM(P156:Y156)</f>
        <v>2010501</v>
      </c>
      <c r="AA156" s="299"/>
      <c r="AB156" s="300">
        <f t="shared" ref="AB156:AK156" si="321">SUM(AB153:AB155)</f>
        <v>62814</v>
      </c>
      <c r="AC156" s="297">
        <f t="shared" si="321"/>
        <v>296048</v>
      </c>
      <c r="AD156" s="297">
        <f t="shared" si="321"/>
        <v>0</v>
      </c>
      <c r="AE156" s="297">
        <f t="shared" si="321"/>
        <v>1228675</v>
      </c>
      <c r="AF156" s="297">
        <f t="shared" si="321"/>
        <v>0</v>
      </c>
      <c r="AG156" s="297">
        <f t="shared" si="321"/>
        <v>0</v>
      </c>
      <c r="AH156" s="297">
        <f t="shared" si="321"/>
        <v>0</v>
      </c>
      <c r="AI156" s="297">
        <f t="shared" si="321"/>
        <v>0</v>
      </c>
      <c r="AJ156" s="297">
        <f t="shared" si="321"/>
        <v>0</v>
      </c>
      <c r="AK156" s="298">
        <f t="shared" si="321"/>
        <v>0</v>
      </c>
      <c r="AL156" s="304">
        <f>SUM(AB156:AK156)</f>
        <v>1587537</v>
      </c>
      <c r="AM156" s="299"/>
      <c r="AN156" s="300">
        <f t="shared" ref="AN156:AW156" si="322">SUM(AN153:AN155)</f>
        <v>136097</v>
      </c>
      <c r="AO156" s="297">
        <f t="shared" si="322"/>
        <v>301442</v>
      </c>
      <c r="AP156" s="297">
        <f t="shared" si="322"/>
        <v>0</v>
      </c>
      <c r="AQ156" s="297">
        <f t="shared" si="322"/>
        <v>1408775</v>
      </c>
      <c r="AR156" s="297">
        <f t="shared" si="322"/>
        <v>0</v>
      </c>
      <c r="AS156" s="297">
        <f t="shared" si="322"/>
        <v>0</v>
      </c>
      <c r="AT156" s="297">
        <f t="shared" si="322"/>
        <v>0</v>
      </c>
      <c r="AU156" s="297">
        <f t="shared" si="322"/>
        <v>0</v>
      </c>
      <c r="AV156" s="297">
        <f t="shared" si="322"/>
        <v>0</v>
      </c>
      <c r="AW156" s="298">
        <f t="shared" si="322"/>
        <v>0</v>
      </c>
      <c r="AX156" s="304">
        <f>SUM(AN156:AW156)</f>
        <v>1846314</v>
      </c>
      <c r="AY156" s="299"/>
      <c r="AZ156" s="300">
        <f t="shared" ref="AZ156:BI156" si="323">SUM(AZ153:AZ155)</f>
        <v>230318</v>
      </c>
      <c r="BA156" s="297">
        <f t="shared" si="323"/>
        <v>203932</v>
      </c>
      <c r="BB156" s="297">
        <f t="shared" si="323"/>
        <v>0</v>
      </c>
      <c r="BC156" s="297">
        <f t="shared" si="323"/>
        <v>1543850</v>
      </c>
      <c r="BD156" s="297">
        <f t="shared" si="323"/>
        <v>0</v>
      </c>
      <c r="BE156" s="297">
        <f t="shared" si="323"/>
        <v>0</v>
      </c>
      <c r="BF156" s="297">
        <f t="shared" si="323"/>
        <v>0</v>
      </c>
      <c r="BG156" s="297">
        <f t="shared" si="323"/>
        <v>0</v>
      </c>
      <c r="BH156" s="297">
        <f t="shared" si="323"/>
        <v>0</v>
      </c>
      <c r="BI156" s="298">
        <f t="shared" si="323"/>
        <v>0</v>
      </c>
      <c r="BJ156" s="304">
        <f>SUM(AZ156:BI156)</f>
        <v>1978100</v>
      </c>
      <c r="BK156" s="299"/>
      <c r="BL156" s="301">
        <f t="shared" ref="BL156:BU156" si="324">SUM(BL153:BL155)</f>
        <v>282663</v>
      </c>
      <c r="BM156" s="302">
        <f t="shared" si="324"/>
        <v>268668</v>
      </c>
      <c r="BN156" s="302">
        <f t="shared" si="324"/>
        <v>0</v>
      </c>
      <c r="BO156" s="302">
        <f t="shared" si="324"/>
        <v>1201425</v>
      </c>
      <c r="BP156" s="302">
        <f t="shared" si="324"/>
        <v>0</v>
      </c>
      <c r="BQ156" s="302">
        <f t="shared" si="324"/>
        <v>0</v>
      </c>
      <c r="BR156" s="302">
        <f t="shared" si="324"/>
        <v>0</v>
      </c>
      <c r="BS156" s="302">
        <f t="shared" si="324"/>
        <v>0</v>
      </c>
      <c r="BT156" s="302">
        <f t="shared" si="324"/>
        <v>0</v>
      </c>
      <c r="BU156" s="303">
        <f t="shared" si="324"/>
        <v>0</v>
      </c>
      <c r="BV156" s="304">
        <f>SUM(BL156:BU156)</f>
        <v>1752756</v>
      </c>
      <c r="BX156" s="301">
        <f t="shared" ref="BX156:CG156" si="325">SUM(BX153:BX155)</f>
        <v>125628</v>
      </c>
      <c r="BY156" s="302">
        <f t="shared" si="325"/>
        <v>327273</v>
      </c>
      <c r="BZ156" s="302">
        <f t="shared" si="325"/>
        <v>0</v>
      </c>
      <c r="CA156" s="302">
        <f t="shared" si="325"/>
        <v>1454285</v>
      </c>
      <c r="CB156" s="302">
        <f t="shared" si="325"/>
        <v>0</v>
      </c>
      <c r="CC156" s="302">
        <f t="shared" si="325"/>
        <v>0</v>
      </c>
      <c r="CD156" s="302">
        <f t="shared" si="325"/>
        <v>0</v>
      </c>
      <c r="CE156" s="302">
        <f t="shared" si="325"/>
        <v>0</v>
      </c>
      <c r="CF156" s="302">
        <f t="shared" si="325"/>
        <v>0</v>
      </c>
      <c r="CG156" s="303">
        <f t="shared" si="325"/>
        <v>0</v>
      </c>
      <c r="CH156" s="304">
        <f>SUM(BX156:CG156)</f>
        <v>1907186</v>
      </c>
      <c r="CJ156" s="301">
        <f t="shared" ref="CJ156:CS156" si="326">SUM(CJ153:CJ155)</f>
        <v>565326</v>
      </c>
      <c r="CK156" s="302">
        <f t="shared" si="326"/>
        <v>259534</v>
      </c>
      <c r="CL156" s="302">
        <f t="shared" si="326"/>
        <v>0</v>
      </c>
      <c r="CM156" s="302">
        <f t="shared" si="326"/>
        <v>986745</v>
      </c>
      <c r="CN156" s="302">
        <f t="shared" si="326"/>
        <v>0</v>
      </c>
      <c r="CO156" s="302">
        <f t="shared" si="326"/>
        <v>0</v>
      </c>
      <c r="CP156" s="302">
        <f t="shared" si="326"/>
        <v>0</v>
      </c>
      <c r="CQ156" s="302">
        <f t="shared" si="326"/>
        <v>0</v>
      </c>
      <c r="CR156" s="302">
        <f t="shared" si="326"/>
        <v>0</v>
      </c>
      <c r="CS156" s="303">
        <f t="shared" si="326"/>
        <v>0</v>
      </c>
      <c r="CT156" s="304">
        <f>SUM(CJ156:CS156)</f>
        <v>1811605</v>
      </c>
      <c r="CV156" s="301">
        <f t="shared" ref="CV156:DE156" si="327">SUM(CV153:CV155)</f>
        <v>167504</v>
      </c>
      <c r="CW156" s="302">
        <f t="shared" si="327"/>
        <v>412646</v>
      </c>
      <c r="CX156" s="302">
        <f t="shared" si="327"/>
        <v>0</v>
      </c>
      <c r="CY156" s="302">
        <f t="shared" si="327"/>
        <v>867785</v>
      </c>
      <c r="CZ156" s="302">
        <f t="shared" si="327"/>
        <v>0</v>
      </c>
      <c r="DA156" s="302">
        <f t="shared" si="327"/>
        <v>0</v>
      </c>
      <c r="DB156" s="302">
        <f t="shared" si="327"/>
        <v>0</v>
      </c>
      <c r="DC156" s="302">
        <f t="shared" si="327"/>
        <v>0</v>
      </c>
      <c r="DD156" s="302">
        <f t="shared" si="327"/>
        <v>0</v>
      </c>
      <c r="DE156" s="303">
        <f t="shared" si="327"/>
        <v>0</v>
      </c>
      <c r="DF156" s="304">
        <f>SUM(CV156:DE156)</f>
        <v>1447935</v>
      </c>
      <c r="DG156" s="109"/>
      <c r="DH156" s="301">
        <f t="shared" ref="DH156:DQ156" si="328">SUM(DH153:DH155)</f>
        <v>544388</v>
      </c>
      <c r="DI156" s="302">
        <f t="shared" si="328"/>
        <v>398126</v>
      </c>
      <c r="DJ156" s="302">
        <f t="shared" si="328"/>
        <v>0</v>
      </c>
      <c r="DK156" s="302">
        <f t="shared" si="328"/>
        <v>1579885</v>
      </c>
      <c r="DL156" s="302">
        <f t="shared" si="328"/>
        <v>0</v>
      </c>
      <c r="DM156" s="302">
        <f t="shared" si="328"/>
        <v>0</v>
      </c>
      <c r="DN156" s="302">
        <f t="shared" si="328"/>
        <v>0</v>
      </c>
      <c r="DO156" s="302">
        <f t="shared" si="328"/>
        <v>0</v>
      </c>
      <c r="DP156" s="302">
        <f t="shared" si="328"/>
        <v>0</v>
      </c>
      <c r="DQ156" s="303">
        <f t="shared" si="328"/>
        <v>0</v>
      </c>
      <c r="DR156" s="304">
        <f>SUM(DH156:DQ156)</f>
        <v>2522399</v>
      </c>
      <c r="DT156" s="301">
        <f t="shared" ref="DT156:EC156" si="329">SUM(DT153:DT155)</f>
        <v>554857</v>
      </c>
      <c r="DU156" s="302">
        <f t="shared" si="329"/>
        <v>300616</v>
      </c>
      <c r="DV156" s="302">
        <f t="shared" si="329"/>
        <v>0</v>
      </c>
      <c r="DW156" s="302">
        <f t="shared" si="329"/>
        <v>1221345</v>
      </c>
      <c r="DX156" s="302">
        <f t="shared" si="329"/>
        <v>0</v>
      </c>
      <c r="DY156" s="302">
        <f t="shared" si="329"/>
        <v>0</v>
      </c>
      <c r="DZ156" s="302">
        <f t="shared" si="329"/>
        <v>0</v>
      </c>
      <c r="EA156" s="302">
        <f t="shared" si="329"/>
        <v>0</v>
      </c>
      <c r="EB156" s="302">
        <f t="shared" si="329"/>
        <v>0</v>
      </c>
      <c r="EC156" s="303">
        <f t="shared" si="329"/>
        <v>0</v>
      </c>
      <c r="ED156" s="304">
        <f>SUM(DT156:EC156)</f>
        <v>2076818</v>
      </c>
    </row>
    <row r="157" spans="1:134" ht="39.75" customHeight="1" thickBot="1" x14ac:dyDescent="0.3">
      <c r="A157" s="305"/>
      <c r="B157" s="306"/>
      <c r="C157" s="307"/>
      <c r="D157" s="308"/>
      <c r="E157" s="309"/>
      <c r="F157" s="309"/>
      <c r="G157" s="309"/>
      <c r="H157" s="309"/>
      <c r="I157" s="309"/>
      <c r="J157" s="309"/>
      <c r="K157" s="309"/>
      <c r="L157" s="309"/>
      <c r="M157" s="310"/>
      <c r="N157" s="314"/>
      <c r="O157" s="309"/>
      <c r="P157" s="308"/>
      <c r="Q157" s="309"/>
      <c r="R157" s="309"/>
      <c r="S157" s="309"/>
      <c r="T157" s="309"/>
      <c r="U157" s="309"/>
      <c r="V157" s="309"/>
      <c r="W157" s="309"/>
      <c r="X157" s="309"/>
      <c r="Y157" s="310"/>
      <c r="Z157" s="314"/>
      <c r="AA157" s="309"/>
      <c r="AB157" s="308"/>
      <c r="AC157" s="309"/>
      <c r="AD157" s="309"/>
      <c r="AE157" s="309"/>
      <c r="AF157" s="309"/>
      <c r="AG157" s="309"/>
      <c r="AH157" s="309"/>
      <c r="AI157" s="309"/>
      <c r="AJ157" s="309"/>
      <c r="AK157" s="310"/>
      <c r="AL157" s="314"/>
      <c r="AM157" s="309"/>
      <c r="AN157" s="308"/>
      <c r="AO157" s="309"/>
      <c r="AP157" s="309"/>
      <c r="AQ157" s="309"/>
      <c r="AR157" s="309"/>
      <c r="AS157" s="309"/>
      <c r="AT157" s="309"/>
      <c r="AU157" s="309"/>
      <c r="AV157" s="309"/>
      <c r="AW157" s="310"/>
      <c r="AX157" s="314"/>
      <c r="AY157" s="309"/>
      <c r="AZ157" s="308"/>
      <c r="BA157" s="309"/>
      <c r="BB157" s="309"/>
      <c r="BC157" s="309"/>
      <c r="BD157" s="309"/>
      <c r="BE157" s="309"/>
      <c r="BF157" s="309"/>
      <c r="BG157" s="309"/>
      <c r="BH157" s="309"/>
      <c r="BI157" s="310"/>
      <c r="BJ157" s="314"/>
      <c r="BK157" s="309"/>
      <c r="BL157" s="311"/>
      <c r="BM157" s="312"/>
      <c r="BN157" s="312"/>
      <c r="BO157" s="312"/>
      <c r="BP157" s="312"/>
      <c r="BQ157" s="312"/>
      <c r="BR157" s="312"/>
      <c r="BS157" s="312"/>
      <c r="BT157" s="312"/>
      <c r="BU157" s="313"/>
      <c r="BV157" s="314"/>
      <c r="BX157" s="311"/>
      <c r="BY157" s="312"/>
      <c r="BZ157" s="312"/>
      <c r="CA157" s="312"/>
      <c r="CB157" s="312"/>
      <c r="CC157" s="312"/>
      <c r="CD157" s="312"/>
      <c r="CE157" s="312"/>
      <c r="CF157" s="312"/>
      <c r="CG157" s="313"/>
      <c r="CH157" s="314"/>
      <c r="CJ157" s="311"/>
      <c r="CK157" s="312"/>
      <c r="CL157" s="312"/>
      <c r="CM157" s="312"/>
      <c r="CN157" s="312"/>
      <c r="CO157" s="312"/>
      <c r="CP157" s="312"/>
      <c r="CQ157" s="312"/>
      <c r="CR157" s="312"/>
      <c r="CS157" s="313"/>
      <c r="CT157" s="314"/>
      <c r="CV157" s="311"/>
      <c r="CW157" s="312"/>
      <c r="CX157" s="312"/>
      <c r="CY157" s="312"/>
      <c r="CZ157" s="312"/>
      <c r="DA157" s="312"/>
      <c r="DB157" s="312"/>
      <c r="DC157" s="312"/>
      <c r="DD157" s="312"/>
      <c r="DE157" s="313"/>
      <c r="DF157" s="314"/>
      <c r="DG157" s="109"/>
      <c r="DH157" s="311"/>
      <c r="DI157" s="312"/>
      <c r="DJ157" s="312"/>
      <c r="DK157" s="312"/>
      <c r="DL157" s="312"/>
      <c r="DM157" s="312"/>
      <c r="DN157" s="312"/>
      <c r="DO157" s="312"/>
      <c r="DP157" s="312"/>
      <c r="DQ157" s="313"/>
      <c r="DR157" s="314"/>
      <c r="DT157" s="311"/>
      <c r="DU157" s="312"/>
      <c r="DV157" s="312"/>
      <c r="DW157" s="312"/>
      <c r="DX157" s="312"/>
      <c r="DY157" s="312"/>
      <c r="DZ157" s="312"/>
      <c r="EA157" s="312"/>
      <c r="EB157" s="312"/>
      <c r="EC157" s="313"/>
      <c r="ED157" s="314"/>
    </row>
    <row r="158" spans="1:134" ht="15" customHeight="1" x14ac:dyDescent="0.25">
      <c r="A158" s="1470" t="s">
        <v>210</v>
      </c>
      <c r="B158" s="285" t="s">
        <v>96</v>
      </c>
      <c r="C158" s="268" t="s">
        <v>138</v>
      </c>
      <c r="D158" s="271">
        <f>'7b-TtlAwrds_RawData'!D52</f>
        <v>0</v>
      </c>
      <c r="E158" s="269">
        <f>'7b-TtlAwrds_RawData'!E52</f>
        <v>0</v>
      </c>
      <c r="F158" s="269">
        <f>'7b-TtlAwrds_RawData'!F52</f>
        <v>0</v>
      </c>
      <c r="G158" s="269">
        <f>'7b-TtlAwrds_RawData'!G52</f>
        <v>141</v>
      </c>
      <c r="H158" s="269">
        <f>'7b-TtlAwrds_RawData'!H52</f>
        <v>0</v>
      </c>
      <c r="I158" s="269">
        <f>'7b-TtlAwrds_RawData'!I52</f>
        <v>0</v>
      </c>
      <c r="J158" s="269">
        <f>'7b-TtlAwrds_RawData'!J52</f>
        <v>0</v>
      </c>
      <c r="K158" s="269">
        <f>'7b-TtlAwrds_RawData'!K52</f>
        <v>0</v>
      </c>
      <c r="L158" s="269">
        <f>'7b-TtlAwrds_RawData'!L52</f>
        <v>0</v>
      </c>
      <c r="M158" s="270">
        <f>'7b-TtlAwrds_RawData'!M52</f>
        <v>0</v>
      </c>
      <c r="N158" s="275"/>
      <c r="O158" s="269"/>
      <c r="P158" s="271">
        <f>'7b-TtlAwrds_RawData'!P52</f>
        <v>0</v>
      </c>
      <c r="Q158" s="269">
        <f>'7b-TtlAwrds_RawData'!Q52</f>
        <v>2</v>
      </c>
      <c r="R158" s="269">
        <f>'7b-TtlAwrds_RawData'!R52</f>
        <v>0</v>
      </c>
      <c r="S158" s="269">
        <f>'7b-TtlAwrds_RawData'!S52</f>
        <v>123</v>
      </c>
      <c r="T158" s="269">
        <f>'7b-TtlAwrds_RawData'!T52</f>
        <v>0</v>
      </c>
      <c r="U158" s="269">
        <f>'7b-TtlAwrds_RawData'!U52</f>
        <v>0</v>
      </c>
      <c r="V158" s="269">
        <f>'7b-TtlAwrds_RawData'!V52</f>
        <v>0</v>
      </c>
      <c r="W158" s="269">
        <f>'7b-TtlAwrds_RawData'!W52</f>
        <v>0</v>
      </c>
      <c r="X158" s="269">
        <f>'7b-TtlAwrds_RawData'!X52</f>
        <v>0</v>
      </c>
      <c r="Y158" s="270">
        <f>'7b-TtlAwrds_RawData'!Y52</f>
        <v>0</v>
      </c>
      <c r="Z158" s="275"/>
      <c r="AA158" s="269"/>
      <c r="AB158" s="271">
        <f>'7b-TtlAwrds_RawData'!AB52</f>
        <v>0</v>
      </c>
      <c r="AC158" s="269">
        <f>'7b-TtlAwrds_RawData'!AC52</f>
        <v>1</v>
      </c>
      <c r="AD158" s="269">
        <f>'7b-TtlAwrds_RawData'!AD52</f>
        <v>0</v>
      </c>
      <c r="AE158" s="269">
        <f>'7b-TtlAwrds_RawData'!AE52</f>
        <v>89</v>
      </c>
      <c r="AF158" s="269">
        <f>'7b-TtlAwrds_RawData'!AF52</f>
        <v>0</v>
      </c>
      <c r="AG158" s="269">
        <f>'7b-TtlAwrds_RawData'!AG52</f>
        <v>0</v>
      </c>
      <c r="AH158" s="269">
        <f>'7b-TtlAwrds_RawData'!AH52</f>
        <v>0</v>
      </c>
      <c r="AI158" s="269">
        <f>'7b-TtlAwrds_RawData'!AI52</f>
        <v>0</v>
      </c>
      <c r="AJ158" s="269">
        <f>'7b-TtlAwrds_RawData'!AJ52</f>
        <v>0</v>
      </c>
      <c r="AK158" s="270">
        <f>'7b-TtlAwrds_RawData'!AK52</f>
        <v>0</v>
      </c>
      <c r="AL158" s="275"/>
      <c r="AM158" s="269"/>
      <c r="AN158" s="271">
        <f>'7b-TtlAwrds_RawData'!AN52</f>
        <v>0</v>
      </c>
      <c r="AO158" s="269">
        <f>'7b-TtlAwrds_RawData'!AO52</f>
        <v>3</v>
      </c>
      <c r="AP158" s="269">
        <f>'7b-TtlAwrds_RawData'!AP52</f>
        <v>0</v>
      </c>
      <c r="AQ158" s="269">
        <f>'7b-TtlAwrds_RawData'!AQ52</f>
        <v>106</v>
      </c>
      <c r="AR158" s="269">
        <f>'7b-TtlAwrds_RawData'!AR52</f>
        <v>0</v>
      </c>
      <c r="AS158" s="269">
        <f>'7b-TtlAwrds_RawData'!AS52</f>
        <v>0</v>
      </c>
      <c r="AT158" s="269">
        <f>'7b-TtlAwrds_RawData'!AT52</f>
        <v>0</v>
      </c>
      <c r="AU158" s="269">
        <f>'7b-TtlAwrds_RawData'!AU52</f>
        <v>0</v>
      </c>
      <c r="AV158" s="269">
        <f>'7b-TtlAwrds_RawData'!AV52</f>
        <v>0</v>
      </c>
      <c r="AW158" s="270">
        <f>'7b-TtlAwrds_RawData'!AW52</f>
        <v>0</v>
      </c>
      <c r="AX158" s="275"/>
      <c r="AY158" s="269"/>
      <c r="AZ158" s="271">
        <f>'7b-TtlAwrds_RawData'!AZ52</f>
        <v>0</v>
      </c>
      <c r="BA158" s="269">
        <f>'7b-TtlAwrds_RawData'!BA52</f>
        <v>0</v>
      </c>
      <c r="BB158" s="269">
        <f>'7b-TtlAwrds_RawData'!BB52</f>
        <v>0</v>
      </c>
      <c r="BC158" s="269">
        <f>'7b-TtlAwrds_RawData'!BC52</f>
        <v>89</v>
      </c>
      <c r="BD158" s="269">
        <f>'7b-TtlAwrds_RawData'!BD52</f>
        <v>0</v>
      </c>
      <c r="BE158" s="269">
        <f>'7b-TtlAwrds_RawData'!BE52</f>
        <v>0</v>
      </c>
      <c r="BF158" s="269">
        <f>'7b-TtlAwrds_RawData'!BF52</f>
        <v>0</v>
      </c>
      <c r="BG158" s="269">
        <f>'7b-TtlAwrds_RawData'!BG52</f>
        <v>0</v>
      </c>
      <c r="BH158" s="269">
        <f>'7b-TtlAwrds_RawData'!BH52</f>
        <v>0</v>
      </c>
      <c r="BI158" s="270">
        <f>'7b-TtlAwrds_RawData'!BI52</f>
        <v>0</v>
      </c>
      <c r="BJ158" s="275"/>
      <c r="BK158" s="269"/>
      <c r="BL158" s="272">
        <f>'7b-TtlAwrds_RawData'!BL52</f>
        <v>0</v>
      </c>
      <c r="BM158" s="273">
        <f>'7b-TtlAwrds_RawData'!BM52</f>
        <v>1</v>
      </c>
      <c r="BN158" s="273">
        <f>'7b-TtlAwrds_RawData'!BN52</f>
        <v>0</v>
      </c>
      <c r="BO158" s="273">
        <f>'7b-TtlAwrds_RawData'!BO52</f>
        <v>103</v>
      </c>
      <c r="BP158" s="273">
        <f>'7b-TtlAwrds_RawData'!BP52</f>
        <v>0</v>
      </c>
      <c r="BQ158" s="273">
        <f>'7b-TtlAwrds_RawData'!BQ52</f>
        <v>0</v>
      </c>
      <c r="BR158" s="273">
        <f>'7b-TtlAwrds_RawData'!BR52</f>
        <v>0</v>
      </c>
      <c r="BS158" s="273">
        <f>'7b-TtlAwrds_RawData'!BS52</f>
        <v>0</v>
      </c>
      <c r="BT158" s="273">
        <f>'7b-TtlAwrds_RawData'!BT52</f>
        <v>0</v>
      </c>
      <c r="BU158" s="274">
        <f>'7b-TtlAwrds_RawData'!BU52</f>
        <v>0</v>
      </c>
      <c r="BV158" s="275"/>
      <c r="BX158" s="272">
        <f>'7b-TtlAwrds_RawData'!BX52</f>
        <v>0</v>
      </c>
      <c r="BY158" s="273">
        <f>'7b-TtlAwrds_RawData'!BY52</f>
        <v>0</v>
      </c>
      <c r="BZ158" s="273">
        <f>'7b-TtlAwrds_RawData'!BZ52</f>
        <v>0</v>
      </c>
      <c r="CA158" s="273">
        <f>'7b-TtlAwrds_RawData'!CA52</f>
        <v>81</v>
      </c>
      <c r="CB158" s="273">
        <f>'7b-TtlAwrds_RawData'!CB52</f>
        <v>0</v>
      </c>
      <c r="CC158" s="273">
        <f>'7b-TtlAwrds_RawData'!CC52</f>
        <v>0</v>
      </c>
      <c r="CD158" s="273">
        <f>'7b-TtlAwrds_RawData'!CD52</f>
        <v>0</v>
      </c>
      <c r="CE158" s="273">
        <f>'7b-TtlAwrds_RawData'!CE52</f>
        <v>0</v>
      </c>
      <c r="CF158" s="273">
        <f>'7b-TtlAwrds_RawData'!CF52</f>
        <v>0</v>
      </c>
      <c r="CG158" s="274">
        <f>'7b-TtlAwrds_RawData'!CG52</f>
        <v>0</v>
      </c>
      <c r="CH158" s="275"/>
      <c r="CJ158" s="272">
        <f>'7b-TtlAwrds_RawData'!CJ52</f>
        <v>0</v>
      </c>
      <c r="CK158" s="273">
        <f>'7b-TtlAwrds_RawData'!CK52</f>
        <v>2</v>
      </c>
      <c r="CL158" s="273">
        <f>'7b-TtlAwrds_RawData'!CL52</f>
        <v>0</v>
      </c>
      <c r="CM158" s="273">
        <f>'7b-TtlAwrds_RawData'!CM52</f>
        <v>91</v>
      </c>
      <c r="CN158" s="273">
        <f>'7b-TtlAwrds_RawData'!CN52</f>
        <v>0</v>
      </c>
      <c r="CO158" s="273">
        <f>'7b-TtlAwrds_RawData'!CO52</f>
        <v>0</v>
      </c>
      <c r="CP158" s="273">
        <f>'7b-TtlAwrds_RawData'!CP52</f>
        <v>0</v>
      </c>
      <c r="CQ158" s="273">
        <f>'7b-TtlAwrds_RawData'!CQ52</f>
        <v>0</v>
      </c>
      <c r="CR158" s="273">
        <f>'7b-TtlAwrds_RawData'!CR52</f>
        <v>0</v>
      </c>
      <c r="CS158" s="274">
        <f>'7b-TtlAwrds_RawData'!CS52</f>
        <v>0</v>
      </c>
      <c r="CT158" s="275"/>
      <c r="CV158" s="272">
        <f>'7b-TtlAwrds_RawData'!CV52</f>
        <v>0</v>
      </c>
      <c r="CW158" s="273">
        <f>'7b-TtlAwrds_RawData'!CW52</f>
        <v>0</v>
      </c>
      <c r="CX158" s="273">
        <f>'7b-TtlAwrds_RawData'!CX52</f>
        <v>0</v>
      </c>
      <c r="CY158" s="273">
        <f>'7b-TtlAwrds_RawData'!CY52</f>
        <v>80</v>
      </c>
      <c r="CZ158" s="273">
        <f>'7b-TtlAwrds_RawData'!CZ52</f>
        <v>0</v>
      </c>
      <c r="DA158" s="273">
        <f>'7b-TtlAwrds_RawData'!DA52</f>
        <v>0</v>
      </c>
      <c r="DB158" s="273">
        <f>'7b-TtlAwrds_RawData'!DB52</f>
        <v>0</v>
      </c>
      <c r="DC158" s="273">
        <f>'7b-TtlAwrds_RawData'!DC52</f>
        <v>0</v>
      </c>
      <c r="DD158" s="273">
        <f>'7b-TtlAwrds_RawData'!DD52</f>
        <v>0</v>
      </c>
      <c r="DE158" s="274">
        <f>'7b-TtlAwrds_RawData'!DE52</f>
        <v>0</v>
      </c>
      <c r="DF158" s="275"/>
      <c r="DG158" s="109"/>
      <c r="DH158" s="272">
        <f>'7b-TtlAwrds_RawData'!DH52</f>
        <v>0</v>
      </c>
      <c r="DI158" s="273">
        <f>'7b-TtlAwrds_RawData'!DI52</f>
        <v>0</v>
      </c>
      <c r="DJ158" s="273">
        <f>'7b-TtlAwrds_RawData'!DJ52</f>
        <v>0</v>
      </c>
      <c r="DK158" s="273">
        <f>'7b-TtlAwrds_RawData'!DK52</f>
        <v>48</v>
      </c>
      <c r="DL158" s="273">
        <f>'7b-TtlAwrds_RawData'!DL52</f>
        <v>0</v>
      </c>
      <c r="DM158" s="273">
        <f>'7b-TtlAwrds_RawData'!DM52</f>
        <v>0</v>
      </c>
      <c r="DN158" s="273">
        <f>'7b-TtlAwrds_RawData'!DN52</f>
        <v>0</v>
      </c>
      <c r="DO158" s="273">
        <f>'7b-TtlAwrds_RawData'!DO52</f>
        <v>0</v>
      </c>
      <c r="DP158" s="273">
        <f>'7b-TtlAwrds_RawData'!DP52</f>
        <v>0</v>
      </c>
      <c r="DQ158" s="274">
        <f>'7b-TtlAwrds_RawData'!DQ52</f>
        <v>0</v>
      </c>
      <c r="DR158" s="275"/>
      <c r="DT158" s="272">
        <f>'7b-TtlAwrds_RawData'!DT52</f>
        <v>0</v>
      </c>
      <c r="DU158" s="273">
        <f>'7b-TtlAwrds_RawData'!DU52</f>
        <v>0</v>
      </c>
      <c r="DV158" s="273">
        <f>'7b-TtlAwrds_RawData'!DV52</f>
        <v>0</v>
      </c>
      <c r="DW158" s="273">
        <f>'7b-TtlAwrds_RawData'!DW52</f>
        <v>54</v>
      </c>
      <c r="DX158" s="273">
        <f>'7b-TtlAwrds_RawData'!DX52</f>
        <v>0</v>
      </c>
      <c r="DY158" s="273">
        <f>'7b-TtlAwrds_RawData'!DY52</f>
        <v>0</v>
      </c>
      <c r="DZ158" s="273">
        <f>'7b-TtlAwrds_RawData'!DZ52</f>
        <v>0</v>
      </c>
      <c r="EA158" s="273">
        <f>'7b-TtlAwrds_RawData'!EA52</f>
        <v>0</v>
      </c>
      <c r="EB158" s="273">
        <f>'7b-TtlAwrds_RawData'!EB52</f>
        <v>0</v>
      </c>
      <c r="EC158" s="274">
        <f>'7b-TtlAwrds_RawData'!EC52</f>
        <v>0</v>
      </c>
      <c r="ED158" s="275"/>
    </row>
    <row r="159" spans="1:134" x14ac:dyDescent="0.25">
      <c r="A159" s="1471"/>
      <c r="B159" t="s">
        <v>96</v>
      </c>
      <c r="C159" s="276" t="s">
        <v>139</v>
      </c>
      <c r="D159" s="279">
        <f>'7b-TtlAwrds_RawData'!D53</f>
        <v>0</v>
      </c>
      <c r="E159" s="277">
        <f>'7b-TtlAwrds_RawData'!E53</f>
        <v>2</v>
      </c>
      <c r="F159" s="277">
        <f>'7b-TtlAwrds_RawData'!F53</f>
        <v>0</v>
      </c>
      <c r="G159" s="277">
        <f>'7b-TtlAwrds_RawData'!G53</f>
        <v>10</v>
      </c>
      <c r="H159" s="277">
        <f>'7b-TtlAwrds_RawData'!H53</f>
        <v>0</v>
      </c>
      <c r="I159" s="277">
        <f>'7b-TtlAwrds_RawData'!I53</f>
        <v>0</v>
      </c>
      <c r="J159" s="277">
        <f>'7b-TtlAwrds_RawData'!J53</f>
        <v>0</v>
      </c>
      <c r="K159" s="277">
        <f>'7b-TtlAwrds_RawData'!K53</f>
        <v>0</v>
      </c>
      <c r="L159" s="277">
        <f>'7b-TtlAwrds_RawData'!L53</f>
        <v>0</v>
      </c>
      <c r="M159" s="278">
        <f>'7b-TtlAwrds_RawData'!M53</f>
        <v>0</v>
      </c>
      <c r="N159" s="283"/>
      <c r="O159" s="277"/>
      <c r="P159" s="279">
        <f>'7b-TtlAwrds_RawData'!P53</f>
        <v>0</v>
      </c>
      <c r="Q159" s="277">
        <f>'7b-TtlAwrds_RawData'!Q53</f>
        <v>0</v>
      </c>
      <c r="R159" s="277">
        <f>'7b-TtlAwrds_RawData'!R53</f>
        <v>0</v>
      </c>
      <c r="S159" s="277">
        <f>'7b-TtlAwrds_RawData'!S53</f>
        <v>10</v>
      </c>
      <c r="T159" s="277">
        <f>'7b-TtlAwrds_RawData'!T53</f>
        <v>0</v>
      </c>
      <c r="U159" s="277">
        <f>'7b-TtlAwrds_RawData'!U53</f>
        <v>0</v>
      </c>
      <c r="V159" s="277">
        <f>'7b-TtlAwrds_RawData'!V53</f>
        <v>0</v>
      </c>
      <c r="W159" s="277">
        <f>'7b-TtlAwrds_RawData'!W53</f>
        <v>0</v>
      </c>
      <c r="X159" s="277">
        <f>'7b-TtlAwrds_RawData'!X53</f>
        <v>0</v>
      </c>
      <c r="Y159" s="278">
        <f>'7b-TtlAwrds_RawData'!Y53</f>
        <v>0</v>
      </c>
      <c r="Z159" s="283"/>
      <c r="AA159" s="277"/>
      <c r="AB159" s="279">
        <f>'7b-TtlAwrds_RawData'!AB53</f>
        <v>0</v>
      </c>
      <c r="AC159" s="277">
        <f>'7b-TtlAwrds_RawData'!AC53</f>
        <v>4</v>
      </c>
      <c r="AD159" s="277">
        <f>'7b-TtlAwrds_RawData'!AD53</f>
        <v>0</v>
      </c>
      <c r="AE159" s="277">
        <f>'7b-TtlAwrds_RawData'!AE53</f>
        <v>13</v>
      </c>
      <c r="AF159" s="277">
        <f>'7b-TtlAwrds_RawData'!AF53</f>
        <v>0</v>
      </c>
      <c r="AG159" s="277">
        <f>'7b-TtlAwrds_RawData'!AG53</f>
        <v>0</v>
      </c>
      <c r="AH159" s="277">
        <f>'7b-TtlAwrds_RawData'!AH53</f>
        <v>0</v>
      </c>
      <c r="AI159" s="277">
        <f>'7b-TtlAwrds_RawData'!AI53</f>
        <v>0</v>
      </c>
      <c r="AJ159" s="277">
        <f>'7b-TtlAwrds_RawData'!AJ53</f>
        <v>0</v>
      </c>
      <c r="AK159" s="278">
        <f>'7b-TtlAwrds_RawData'!AK53</f>
        <v>0</v>
      </c>
      <c r="AL159" s="283"/>
      <c r="AM159" s="277"/>
      <c r="AN159" s="279">
        <f>'7b-TtlAwrds_RawData'!AN53</f>
        <v>0</v>
      </c>
      <c r="AO159" s="277">
        <f>'7b-TtlAwrds_RawData'!AO53</f>
        <v>2</v>
      </c>
      <c r="AP159" s="277">
        <f>'7b-TtlAwrds_RawData'!AP53</f>
        <v>0</v>
      </c>
      <c r="AQ159" s="277">
        <f>'7b-TtlAwrds_RawData'!AQ53</f>
        <v>17</v>
      </c>
      <c r="AR159" s="277">
        <f>'7b-TtlAwrds_RawData'!AR53</f>
        <v>0</v>
      </c>
      <c r="AS159" s="277">
        <f>'7b-TtlAwrds_RawData'!AS53</f>
        <v>0</v>
      </c>
      <c r="AT159" s="277">
        <f>'7b-TtlAwrds_RawData'!AT53</f>
        <v>0</v>
      </c>
      <c r="AU159" s="277">
        <f>'7b-TtlAwrds_RawData'!AU53</f>
        <v>0</v>
      </c>
      <c r="AV159" s="277">
        <f>'7b-TtlAwrds_RawData'!AV53</f>
        <v>0</v>
      </c>
      <c r="AW159" s="278">
        <f>'7b-TtlAwrds_RawData'!AW53</f>
        <v>0</v>
      </c>
      <c r="AX159" s="283"/>
      <c r="AY159" s="277"/>
      <c r="AZ159" s="279">
        <f>'7b-TtlAwrds_RawData'!AZ53</f>
        <v>0</v>
      </c>
      <c r="BA159" s="277">
        <f>'7b-TtlAwrds_RawData'!BA53</f>
        <v>3</v>
      </c>
      <c r="BB159" s="277">
        <f>'7b-TtlAwrds_RawData'!BB53</f>
        <v>0</v>
      </c>
      <c r="BC159" s="277">
        <f>'7b-TtlAwrds_RawData'!BC53</f>
        <v>15</v>
      </c>
      <c r="BD159" s="277">
        <f>'7b-TtlAwrds_RawData'!BD53</f>
        <v>0</v>
      </c>
      <c r="BE159" s="277">
        <f>'7b-TtlAwrds_RawData'!BE53</f>
        <v>0</v>
      </c>
      <c r="BF159" s="277">
        <f>'7b-TtlAwrds_RawData'!BF53</f>
        <v>0</v>
      </c>
      <c r="BG159" s="277">
        <f>'7b-TtlAwrds_RawData'!BG53</f>
        <v>0</v>
      </c>
      <c r="BH159" s="277">
        <f>'7b-TtlAwrds_RawData'!BH53</f>
        <v>0</v>
      </c>
      <c r="BI159" s="278">
        <f>'7b-TtlAwrds_RawData'!BI53</f>
        <v>0</v>
      </c>
      <c r="BJ159" s="283"/>
      <c r="BK159" s="277"/>
      <c r="BL159" s="280">
        <f>'7b-TtlAwrds_RawData'!BL53</f>
        <v>0</v>
      </c>
      <c r="BM159" s="281">
        <f>'7b-TtlAwrds_RawData'!BM53</f>
        <v>1</v>
      </c>
      <c r="BN159" s="281">
        <f>'7b-TtlAwrds_RawData'!BN53</f>
        <v>0</v>
      </c>
      <c r="BO159" s="281">
        <f>'7b-TtlAwrds_RawData'!BO53</f>
        <v>11</v>
      </c>
      <c r="BP159" s="281">
        <f>'7b-TtlAwrds_RawData'!BP53</f>
        <v>0</v>
      </c>
      <c r="BQ159" s="281">
        <f>'7b-TtlAwrds_RawData'!BQ53</f>
        <v>0</v>
      </c>
      <c r="BR159" s="281">
        <f>'7b-TtlAwrds_RawData'!BR53</f>
        <v>0</v>
      </c>
      <c r="BS159" s="281">
        <f>'7b-TtlAwrds_RawData'!BS53</f>
        <v>0</v>
      </c>
      <c r="BT159" s="281">
        <f>'7b-TtlAwrds_RawData'!BT53</f>
        <v>0</v>
      </c>
      <c r="BU159" s="282">
        <f>'7b-TtlAwrds_RawData'!BU53</f>
        <v>0</v>
      </c>
      <c r="BV159" s="283"/>
      <c r="BX159" s="280">
        <f>'7b-TtlAwrds_RawData'!BX53</f>
        <v>0</v>
      </c>
      <c r="BY159" s="281">
        <f>'7b-TtlAwrds_RawData'!BY53</f>
        <v>0</v>
      </c>
      <c r="BZ159" s="281">
        <f>'7b-TtlAwrds_RawData'!BZ53</f>
        <v>0</v>
      </c>
      <c r="CA159" s="281">
        <f>'7b-TtlAwrds_RawData'!CA53</f>
        <v>5</v>
      </c>
      <c r="CB159" s="281">
        <f>'7b-TtlAwrds_RawData'!CB53</f>
        <v>0</v>
      </c>
      <c r="CC159" s="281">
        <f>'7b-TtlAwrds_RawData'!CC53</f>
        <v>0</v>
      </c>
      <c r="CD159" s="281">
        <f>'7b-TtlAwrds_RawData'!CD53</f>
        <v>0</v>
      </c>
      <c r="CE159" s="281">
        <f>'7b-TtlAwrds_RawData'!CE53</f>
        <v>0</v>
      </c>
      <c r="CF159" s="281">
        <f>'7b-TtlAwrds_RawData'!CF53</f>
        <v>0</v>
      </c>
      <c r="CG159" s="282">
        <f>'7b-TtlAwrds_RawData'!CG53</f>
        <v>0</v>
      </c>
      <c r="CH159" s="283"/>
      <c r="CJ159" s="280">
        <f>'7b-TtlAwrds_RawData'!CJ53</f>
        <v>0</v>
      </c>
      <c r="CK159" s="281">
        <f>'7b-TtlAwrds_RawData'!CK53</f>
        <v>1</v>
      </c>
      <c r="CL159" s="281">
        <f>'7b-TtlAwrds_RawData'!CL53</f>
        <v>0</v>
      </c>
      <c r="CM159" s="281">
        <f>'7b-TtlAwrds_RawData'!CM53</f>
        <v>12</v>
      </c>
      <c r="CN159" s="281">
        <f>'7b-TtlAwrds_RawData'!CN53</f>
        <v>0</v>
      </c>
      <c r="CO159" s="281">
        <f>'7b-TtlAwrds_RawData'!CO53</f>
        <v>0</v>
      </c>
      <c r="CP159" s="281">
        <f>'7b-TtlAwrds_RawData'!CP53</f>
        <v>0</v>
      </c>
      <c r="CQ159" s="281">
        <f>'7b-TtlAwrds_RawData'!CQ53</f>
        <v>0</v>
      </c>
      <c r="CR159" s="281">
        <f>'7b-TtlAwrds_RawData'!CR53</f>
        <v>0</v>
      </c>
      <c r="CS159" s="282">
        <f>'7b-TtlAwrds_RawData'!CS53</f>
        <v>0</v>
      </c>
      <c r="CT159" s="283"/>
      <c r="CV159" s="280">
        <f>'7b-TtlAwrds_RawData'!CV53</f>
        <v>0</v>
      </c>
      <c r="CW159" s="281">
        <f>'7b-TtlAwrds_RawData'!CW53</f>
        <v>0</v>
      </c>
      <c r="CX159" s="281">
        <f>'7b-TtlAwrds_RawData'!CX53</f>
        <v>0</v>
      </c>
      <c r="CY159" s="281">
        <f>'7b-TtlAwrds_RawData'!CY53</f>
        <v>2</v>
      </c>
      <c r="CZ159" s="281">
        <f>'7b-TtlAwrds_RawData'!CZ53</f>
        <v>0</v>
      </c>
      <c r="DA159" s="281">
        <f>'7b-TtlAwrds_RawData'!DA53</f>
        <v>0</v>
      </c>
      <c r="DB159" s="281">
        <f>'7b-TtlAwrds_RawData'!DB53</f>
        <v>0</v>
      </c>
      <c r="DC159" s="281">
        <f>'7b-TtlAwrds_RawData'!DC53</f>
        <v>0</v>
      </c>
      <c r="DD159" s="281">
        <f>'7b-TtlAwrds_RawData'!DD53</f>
        <v>0</v>
      </c>
      <c r="DE159" s="282">
        <f>'7b-TtlAwrds_RawData'!DE53</f>
        <v>0</v>
      </c>
      <c r="DF159" s="283"/>
      <c r="DG159" s="109"/>
      <c r="DH159" s="280">
        <f>'7b-TtlAwrds_RawData'!DH53</f>
        <v>0</v>
      </c>
      <c r="DI159" s="281">
        <f>'7b-TtlAwrds_RawData'!DI53</f>
        <v>0</v>
      </c>
      <c r="DJ159" s="281">
        <f>'7b-TtlAwrds_RawData'!DJ53</f>
        <v>0</v>
      </c>
      <c r="DK159" s="281">
        <f>'7b-TtlAwrds_RawData'!DK53</f>
        <v>7</v>
      </c>
      <c r="DL159" s="281">
        <f>'7b-TtlAwrds_RawData'!DL53</f>
        <v>0</v>
      </c>
      <c r="DM159" s="281">
        <f>'7b-TtlAwrds_RawData'!DM53</f>
        <v>0</v>
      </c>
      <c r="DN159" s="281">
        <f>'7b-TtlAwrds_RawData'!DN53</f>
        <v>0</v>
      </c>
      <c r="DO159" s="281">
        <f>'7b-TtlAwrds_RawData'!DO53</f>
        <v>0</v>
      </c>
      <c r="DP159" s="281">
        <f>'7b-TtlAwrds_RawData'!DP53</f>
        <v>0</v>
      </c>
      <c r="DQ159" s="282">
        <f>'7b-TtlAwrds_RawData'!DQ53</f>
        <v>0</v>
      </c>
      <c r="DR159" s="283"/>
      <c r="DT159" s="280">
        <f>'7b-TtlAwrds_RawData'!DT53</f>
        <v>0</v>
      </c>
      <c r="DU159" s="281">
        <f>'7b-TtlAwrds_RawData'!DU53</f>
        <v>13</v>
      </c>
      <c r="DV159" s="281">
        <f>'7b-TtlAwrds_RawData'!DV53</f>
        <v>0</v>
      </c>
      <c r="DW159" s="281">
        <f>'7b-TtlAwrds_RawData'!DW53</f>
        <v>7</v>
      </c>
      <c r="DX159" s="281">
        <f>'7b-TtlAwrds_RawData'!DX53</f>
        <v>0</v>
      </c>
      <c r="DY159" s="281">
        <f>'7b-TtlAwrds_RawData'!DY53</f>
        <v>0</v>
      </c>
      <c r="DZ159" s="281">
        <f>'7b-TtlAwrds_RawData'!DZ53</f>
        <v>0</v>
      </c>
      <c r="EA159" s="281">
        <f>'7b-TtlAwrds_RawData'!EA53</f>
        <v>0</v>
      </c>
      <c r="EB159" s="281">
        <f>'7b-TtlAwrds_RawData'!EB53</f>
        <v>0</v>
      </c>
      <c r="EC159" s="282">
        <f>'7b-TtlAwrds_RawData'!EC53</f>
        <v>0</v>
      </c>
      <c r="ED159" s="283"/>
    </row>
    <row r="160" spans="1:134" ht="15.75" thickBot="1" x14ac:dyDescent="0.3">
      <c r="A160" s="1472"/>
      <c r="B160" s="293" t="s">
        <v>96</v>
      </c>
      <c r="C160" s="294" t="s">
        <v>140</v>
      </c>
      <c r="D160" s="279">
        <f>'7b-TtlAwrds_RawData'!D54</f>
        <v>58</v>
      </c>
      <c r="E160" s="277">
        <f>'7b-TtlAwrds_RawData'!E54</f>
        <v>1</v>
      </c>
      <c r="F160" s="277">
        <f>'7b-TtlAwrds_RawData'!F54</f>
        <v>0</v>
      </c>
      <c r="G160" s="277">
        <f>'7b-TtlAwrds_RawData'!G54</f>
        <v>12</v>
      </c>
      <c r="H160" s="277">
        <f>'7b-TtlAwrds_RawData'!H54</f>
        <v>0</v>
      </c>
      <c r="I160" s="277">
        <f>'7b-TtlAwrds_RawData'!I54</f>
        <v>0</v>
      </c>
      <c r="J160" s="277">
        <f>'7b-TtlAwrds_RawData'!J54</f>
        <v>0</v>
      </c>
      <c r="K160" s="277">
        <f>'7b-TtlAwrds_RawData'!K54</f>
        <v>0</v>
      </c>
      <c r="L160" s="277">
        <f>'7b-TtlAwrds_RawData'!L54</f>
        <v>0</v>
      </c>
      <c r="M160" s="278">
        <f>'7b-TtlAwrds_RawData'!M54</f>
        <v>0</v>
      </c>
      <c r="N160" s="283" t="s">
        <v>297</v>
      </c>
      <c r="O160" s="277"/>
      <c r="P160" s="279">
        <f>'7b-TtlAwrds_RawData'!P54</f>
        <v>61</v>
      </c>
      <c r="Q160" s="277">
        <f>'7b-TtlAwrds_RawData'!Q54</f>
        <v>2</v>
      </c>
      <c r="R160" s="277">
        <f>'7b-TtlAwrds_RawData'!R54</f>
        <v>0</v>
      </c>
      <c r="S160" s="277">
        <f>'7b-TtlAwrds_RawData'!S54</f>
        <v>16</v>
      </c>
      <c r="T160" s="277">
        <f>'7b-TtlAwrds_RawData'!T54</f>
        <v>0</v>
      </c>
      <c r="U160" s="277">
        <f>'7b-TtlAwrds_RawData'!U54</f>
        <v>0</v>
      </c>
      <c r="V160" s="277">
        <f>'7b-TtlAwrds_RawData'!V54</f>
        <v>0</v>
      </c>
      <c r="W160" s="277">
        <f>'7b-TtlAwrds_RawData'!W54</f>
        <v>0</v>
      </c>
      <c r="X160" s="277">
        <f>'7b-TtlAwrds_RawData'!X54</f>
        <v>0</v>
      </c>
      <c r="Y160" s="278">
        <f>'7b-TtlAwrds_RawData'!Y54</f>
        <v>0</v>
      </c>
      <c r="Z160" s="283" t="s">
        <v>297</v>
      </c>
      <c r="AA160" s="277"/>
      <c r="AB160" s="279">
        <f>'7b-TtlAwrds_RawData'!AB54</f>
        <v>92</v>
      </c>
      <c r="AC160" s="277">
        <f>'7b-TtlAwrds_RawData'!AC54</f>
        <v>2</v>
      </c>
      <c r="AD160" s="277">
        <f>'7b-TtlAwrds_RawData'!AD54</f>
        <v>0</v>
      </c>
      <c r="AE160" s="277">
        <f>'7b-TtlAwrds_RawData'!AE54</f>
        <v>14</v>
      </c>
      <c r="AF160" s="277">
        <f>'7b-TtlAwrds_RawData'!AF54</f>
        <v>0</v>
      </c>
      <c r="AG160" s="277">
        <f>'7b-TtlAwrds_RawData'!AG54</f>
        <v>0</v>
      </c>
      <c r="AH160" s="277">
        <f>'7b-TtlAwrds_RawData'!AH54</f>
        <v>0</v>
      </c>
      <c r="AI160" s="277">
        <f>'7b-TtlAwrds_RawData'!AI54</f>
        <v>0</v>
      </c>
      <c r="AJ160" s="277">
        <f>'7b-TtlAwrds_RawData'!AJ54</f>
        <v>0</v>
      </c>
      <c r="AK160" s="278">
        <f>'7b-TtlAwrds_RawData'!AK54</f>
        <v>0</v>
      </c>
      <c r="AL160" s="283" t="s">
        <v>297</v>
      </c>
      <c r="AM160" s="277"/>
      <c r="AN160" s="279">
        <f>'7b-TtlAwrds_RawData'!AN54</f>
        <v>66</v>
      </c>
      <c r="AO160" s="277">
        <f>'7b-TtlAwrds_RawData'!AO54</f>
        <v>3</v>
      </c>
      <c r="AP160" s="277">
        <f>'7b-TtlAwrds_RawData'!AP54</f>
        <v>0</v>
      </c>
      <c r="AQ160" s="277">
        <f>'7b-TtlAwrds_RawData'!AQ54</f>
        <v>7</v>
      </c>
      <c r="AR160" s="277">
        <f>'7b-TtlAwrds_RawData'!AR54</f>
        <v>0</v>
      </c>
      <c r="AS160" s="277">
        <f>'7b-TtlAwrds_RawData'!AS54</f>
        <v>0</v>
      </c>
      <c r="AT160" s="277">
        <f>'7b-TtlAwrds_RawData'!AT54</f>
        <v>0</v>
      </c>
      <c r="AU160" s="277">
        <f>'7b-TtlAwrds_RawData'!AU54</f>
        <v>0</v>
      </c>
      <c r="AV160" s="277">
        <f>'7b-TtlAwrds_RawData'!AV54</f>
        <v>0</v>
      </c>
      <c r="AW160" s="278">
        <f>'7b-TtlAwrds_RawData'!AW54</f>
        <v>0</v>
      </c>
      <c r="AX160" s="283" t="s">
        <v>297</v>
      </c>
      <c r="AY160" s="277"/>
      <c r="AZ160" s="279">
        <f>'7b-TtlAwrds_RawData'!AZ54</f>
        <v>82</v>
      </c>
      <c r="BA160" s="277">
        <f>'7b-TtlAwrds_RawData'!BA54</f>
        <v>1</v>
      </c>
      <c r="BB160" s="277">
        <f>'7b-TtlAwrds_RawData'!BB54</f>
        <v>0</v>
      </c>
      <c r="BC160" s="277">
        <f>'7b-TtlAwrds_RawData'!BC54</f>
        <v>13</v>
      </c>
      <c r="BD160" s="277">
        <f>'7b-TtlAwrds_RawData'!BD54</f>
        <v>0</v>
      </c>
      <c r="BE160" s="277">
        <f>'7b-TtlAwrds_RawData'!BE54</f>
        <v>0</v>
      </c>
      <c r="BF160" s="277">
        <f>'7b-TtlAwrds_RawData'!BF54</f>
        <v>0</v>
      </c>
      <c r="BG160" s="277">
        <f>'7b-TtlAwrds_RawData'!BG54</f>
        <v>0</v>
      </c>
      <c r="BH160" s="277">
        <f>'7b-TtlAwrds_RawData'!BH54</f>
        <v>0</v>
      </c>
      <c r="BI160" s="278">
        <f>'7b-TtlAwrds_RawData'!BI54</f>
        <v>0</v>
      </c>
      <c r="BJ160" s="283" t="s">
        <v>297</v>
      </c>
      <c r="BK160" s="277"/>
      <c r="BL160" s="280">
        <f>'7b-TtlAwrds_RawData'!BL54</f>
        <v>71</v>
      </c>
      <c r="BM160" s="281">
        <f>'7b-TtlAwrds_RawData'!BM54</f>
        <v>3</v>
      </c>
      <c r="BN160" s="281">
        <f>'7b-TtlAwrds_RawData'!BN54</f>
        <v>0</v>
      </c>
      <c r="BO160" s="281">
        <f>'7b-TtlAwrds_RawData'!BO54</f>
        <v>7</v>
      </c>
      <c r="BP160" s="281">
        <f>'7b-TtlAwrds_RawData'!BP54</f>
        <v>0</v>
      </c>
      <c r="BQ160" s="281">
        <f>'7b-TtlAwrds_RawData'!BQ54</f>
        <v>0</v>
      </c>
      <c r="BR160" s="281">
        <f>'7b-TtlAwrds_RawData'!BR54</f>
        <v>0</v>
      </c>
      <c r="BS160" s="281">
        <f>'7b-TtlAwrds_RawData'!BS54</f>
        <v>0</v>
      </c>
      <c r="BT160" s="281">
        <f>'7b-TtlAwrds_RawData'!BT54</f>
        <v>0</v>
      </c>
      <c r="BU160" s="282">
        <f>'7b-TtlAwrds_RawData'!BU54</f>
        <v>0</v>
      </c>
      <c r="BV160" s="283" t="s">
        <v>297</v>
      </c>
      <c r="BX160" s="280">
        <f>'7b-TtlAwrds_RawData'!BX54</f>
        <v>25</v>
      </c>
      <c r="BY160" s="281">
        <f>'7b-TtlAwrds_RawData'!BY54</f>
        <v>1</v>
      </c>
      <c r="BZ160" s="281">
        <f>'7b-TtlAwrds_RawData'!BZ54</f>
        <v>0</v>
      </c>
      <c r="CA160" s="281">
        <f>'7b-TtlAwrds_RawData'!CA54</f>
        <v>8</v>
      </c>
      <c r="CB160" s="281">
        <f>'7b-TtlAwrds_RawData'!CB54</f>
        <v>0</v>
      </c>
      <c r="CC160" s="281">
        <f>'7b-TtlAwrds_RawData'!CC54</f>
        <v>0</v>
      </c>
      <c r="CD160" s="281">
        <f>'7b-TtlAwrds_RawData'!CD54</f>
        <v>0</v>
      </c>
      <c r="CE160" s="281">
        <f>'7b-TtlAwrds_RawData'!CE54</f>
        <v>0</v>
      </c>
      <c r="CF160" s="281">
        <f>'7b-TtlAwrds_RawData'!CF54</f>
        <v>0</v>
      </c>
      <c r="CG160" s="282">
        <f>'7b-TtlAwrds_RawData'!CG54</f>
        <v>0</v>
      </c>
      <c r="CH160" s="283" t="s">
        <v>297</v>
      </c>
      <c r="CJ160" s="280">
        <f>'7b-TtlAwrds_RawData'!CJ54</f>
        <v>50</v>
      </c>
      <c r="CK160" s="281">
        <f>'7b-TtlAwrds_RawData'!CK54</f>
        <v>3</v>
      </c>
      <c r="CL160" s="281">
        <f>'7b-TtlAwrds_RawData'!CL54</f>
        <v>0</v>
      </c>
      <c r="CM160" s="281">
        <f>'7b-TtlAwrds_RawData'!CM54</f>
        <v>7</v>
      </c>
      <c r="CN160" s="281">
        <f>'7b-TtlAwrds_RawData'!CN54</f>
        <v>0</v>
      </c>
      <c r="CO160" s="281">
        <f>'7b-TtlAwrds_RawData'!CO54</f>
        <v>0</v>
      </c>
      <c r="CP160" s="281">
        <f>'7b-TtlAwrds_RawData'!CP54</f>
        <v>0</v>
      </c>
      <c r="CQ160" s="281">
        <f>'7b-TtlAwrds_RawData'!CQ54</f>
        <v>0</v>
      </c>
      <c r="CR160" s="281">
        <f>'7b-TtlAwrds_RawData'!CR54</f>
        <v>0</v>
      </c>
      <c r="CS160" s="282">
        <f>'7b-TtlAwrds_RawData'!CS54</f>
        <v>0</v>
      </c>
      <c r="CT160" s="283" t="s">
        <v>297</v>
      </c>
      <c r="CV160" s="280">
        <f>'7b-TtlAwrds_RawData'!CV54</f>
        <v>45</v>
      </c>
      <c r="CW160" s="281">
        <f>'7b-TtlAwrds_RawData'!CW54</f>
        <v>0</v>
      </c>
      <c r="CX160" s="281">
        <f>'7b-TtlAwrds_RawData'!CX54</f>
        <v>0</v>
      </c>
      <c r="CY160" s="281">
        <f>'7b-TtlAwrds_RawData'!CY54</f>
        <v>7</v>
      </c>
      <c r="CZ160" s="281">
        <f>'7b-TtlAwrds_RawData'!CZ54</f>
        <v>0</v>
      </c>
      <c r="DA160" s="281">
        <f>'7b-TtlAwrds_RawData'!DA54</f>
        <v>0</v>
      </c>
      <c r="DB160" s="281">
        <f>'7b-TtlAwrds_RawData'!DB54</f>
        <v>0</v>
      </c>
      <c r="DC160" s="281">
        <f>'7b-TtlAwrds_RawData'!DC54</f>
        <v>0</v>
      </c>
      <c r="DD160" s="281">
        <f>'7b-TtlAwrds_RawData'!DD54</f>
        <v>0</v>
      </c>
      <c r="DE160" s="282">
        <f>'7b-TtlAwrds_RawData'!DE54</f>
        <v>0</v>
      </c>
      <c r="DF160" s="283" t="s">
        <v>297</v>
      </c>
      <c r="DG160" s="109"/>
      <c r="DH160" s="280">
        <f>'7b-TtlAwrds_RawData'!DH54</f>
        <v>54</v>
      </c>
      <c r="DI160" s="281">
        <f>'7b-TtlAwrds_RawData'!DI54</f>
        <v>3</v>
      </c>
      <c r="DJ160" s="281">
        <f>'7b-TtlAwrds_RawData'!DJ54</f>
        <v>0</v>
      </c>
      <c r="DK160" s="281">
        <f>'7b-TtlAwrds_RawData'!DK54</f>
        <v>11</v>
      </c>
      <c r="DL160" s="281">
        <f>'7b-TtlAwrds_RawData'!DL54</f>
        <v>0</v>
      </c>
      <c r="DM160" s="281">
        <f>'7b-TtlAwrds_RawData'!DM54</f>
        <v>0</v>
      </c>
      <c r="DN160" s="281">
        <f>'7b-TtlAwrds_RawData'!DN54</f>
        <v>0</v>
      </c>
      <c r="DO160" s="281">
        <f>'7b-TtlAwrds_RawData'!DO54</f>
        <v>0</v>
      </c>
      <c r="DP160" s="281">
        <f>'7b-TtlAwrds_RawData'!DP54</f>
        <v>0</v>
      </c>
      <c r="DQ160" s="282">
        <f>'7b-TtlAwrds_RawData'!DQ54</f>
        <v>0</v>
      </c>
      <c r="DR160" s="283" t="s">
        <v>297</v>
      </c>
      <c r="DT160" s="280">
        <f>'7b-TtlAwrds_RawData'!DT54</f>
        <v>58</v>
      </c>
      <c r="DU160" s="281">
        <f>'7b-TtlAwrds_RawData'!DU54</f>
        <v>0</v>
      </c>
      <c r="DV160" s="281">
        <f>'7b-TtlAwrds_RawData'!DV54</f>
        <v>0</v>
      </c>
      <c r="DW160" s="281">
        <f>'7b-TtlAwrds_RawData'!DW54</f>
        <v>15</v>
      </c>
      <c r="DX160" s="281">
        <f>'7b-TtlAwrds_RawData'!DX54</f>
        <v>0</v>
      </c>
      <c r="DY160" s="281">
        <f>'7b-TtlAwrds_RawData'!DY54</f>
        <v>0</v>
      </c>
      <c r="DZ160" s="281">
        <f>'7b-TtlAwrds_RawData'!DZ54</f>
        <v>0</v>
      </c>
      <c r="EA160" s="281">
        <f>'7b-TtlAwrds_RawData'!EA54</f>
        <v>0</v>
      </c>
      <c r="EB160" s="281">
        <f>'7b-TtlAwrds_RawData'!EB54</f>
        <v>0</v>
      </c>
      <c r="EC160" s="282">
        <f>'7b-TtlAwrds_RawData'!EC54</f>
        <v>0</v>
      </c>
      <c r="ED160" s="283" t="s">
        <v>297</v>
      </c>
    </row>
    <row r="161" spans="1:134" x14ac:dyDescent="0.25">
      <c r="A161" s="320"/>
      <c r="D161" s="288">
        <f t="shared" ref="D161:M161" si="330">SUM(D158:D160)</f>
        <v>58</v>
      </c>
      <c r="E161" s="286">
        <f t="shared" si="330"/>
        <v>3</v>
      </c>
      <c r="F161" s="286">
        <f t="shared" si="330"/>
        <v>0</v>
      </c>
      <c r="G161" s="286">
        <f t="shared" si="330"/>
        <v>163</v>
      </c>
      <c r="H161" s="286">
        <f t="shared" si="330"/>
        <v>0</v>
      </c>
      <c r="I161" s="286">
        <f t="shared" si="330"/>
        <v>0</v>
      </c>
      <c r="J161" s="286">
        <f t="shared" si="330"/>
        <v>0</v>
      </c>
      <c r="K161" s="286">
        <f t="shared" si="330"/>
        <v>0</v>
      </c>
      <c r="L161" s="286">
        <f t="shared" si="330"/>
        <v>0</v>
      </c>
      <c r="M161" s="287">
        <f t="shared" si="330"/>
        <v>0</v>
      </c>
      <c r="N161" s="283">
        <f>SUM(D161:M161)</f>
        <v>224</v>
      </c>
      <c r="O161" s="277"/>
      <c r="P161" s="288">
        <f t="shared" ref="P161:Y161" si="331">SUM(P158:P160)</f>
        <v>61</v>
      </c>
      <c r="Q161" s="286">
        <f t="shared" si="331"/>
        <v>4</v>
      </c>
      <c r="R161" s="286">
        <f t="shared" si="331"/>
        <v>0</v>
      </c>
      <c r="S161" s="286">
        <f t="shared" si="331"/>
        <v>149</v>
      </c>
      <c r="T161" s="286">
        <f t="shared" si="331"/>
        <v>0</v>
      </c>
      <c r="U161" s="286">
        <f t="shared" si="331"/>
        <v>0</v>
      </c>
      <c r="V161" s="286">
        <f t="shared" si="331"/>
        <v>0</v>
      </c>
      <c r="W161" s="286">
        <f t="shared" si="331"/>
        <v>0</v>
      </c>
      <c r="X161" s="286">
        <f t="shared" si="331"/>
        <v>0</v>
      </c>
      <c r="Y161" s="287">
        <f t="shared" si="331"/>
        <v>0</v>
      </c>
      <c r="Z161" s="283">
        <f>SUM(P161:Y161)</f>
        <v>214</v>
      </c>
      <c r="AA161" s="277"/>
      <c r="AB161" s="288">
        <f t="shared" ref="AB161:AK161" si="332">SUM(AB158:AB160)</f>
        <v>92</v>
      </c>
      <c r="AC161" s="286">
        <f t="shared" si="332"/>
        <v>7</v>
      </c>
      <c r="AD161" s="286">
        <f t="shared" si="332"/>
        <v>0</v>
      </c>
      <c r="AE161" s="286">
        <f t="shared" si="332"/>
        <v>116</v>
      </c>
      <c r="AF161" s="286">
        <f t="shared" si="332"/>
        <v>0</v>
      </c>
      <c r="AG161" s="286">
        <f t="shared" si="332"/>
        <v>0</v>
      </c>
      <c r="AH161" s="286">
        <f t="shared" si="332"/>
        <v>0</v>
      </c>
      <c r="AI161" s="286">
        <f t="shared" si="332"/>
        <v>0</v>
      </c>
      <c r="AJ161" s="286">
        <f t="shared" si="332"/>
        <v>0</v>
      </c>
      <c r="AK161" s="287">
        <f t="shared" si="332"/>
        <v>0</v>
      </c>
      <c r="AL161" s="283">
        <f>SUM(AB161:AK161)</f>
        <v>215</v>
      </c>
      <c r="AM161" s="277"/>
      <c r="AN161" s="288">
        <f t="shared" ref="AN161:AW161" si="333">SUM(AN158:AN160)</f>
        <v>66</v>
      </c>
      <c r="AO161" s="286">
        <f t="shared" si="333"/>
        <v>8</v>
      </c>
      <c r="AP161" s="286">
        <f t="shared" si="333"/>
        <v>0</v>
      </c>
      <c r="AQ161" s="286">
        <f t="shared" si="333"/>
        <v>130</v>
      </c>
      <c r="AR161" s="286">
        <f t="shared" si="333"/>
        <v>0</v>
      </c>
      <c r="AS161" s="286">
        <f t="shared" si="333"/>
        <v>0</v>
      </c>
      <c r="AT161" s="286">
        <f t="shared" si="333"/>
        <v>0</v>
      </c>
      <c r="AU161" s="286">
        <f t="shared" si="333"/>
        <v>0</v>
      </c>
      <c r="AV161" s="286">
        <f t="shared" si="333"/>
        <v>0</v>
      </c>
      <c r="AW161" s="287">
        <f t="shared" si="333"/>
        <v>0</v>
      </c>
      <c r="AX161" s="283">
        <f>SUM(AN161:AW161)</f>
        <v>204</v>
      </c>
      <c r="AY161" s="277"/>
      <c r="AZ161" s="288">
        <f t="shared" ref="AZ161:BI161" si="334">SUM(AZ158:AZ160)</f>
        <v>82</v>
      </c>
      <c r="BA161" s="286">
        <f t="shared" si="334"/>
        <v>4</v>
      </c>
      <c r="BB161" s="286">
        <f t="shared" si="334"/>
        <v>0</v>
      </c>
      <c r="BC161" s="286">
        <f t="shared" si="334"/>
        <v>117</v>
      </c>
      <c r="BD161" s="286">
        <f t="shared" si="334"/>
        <v>0</v>
      </c>
      <c r="BE161" s="286">
        <f t="shared" si="334"/>
        <v>0</v>
      </c>
      <c r="BF161" s="286">
        <f t="shared" si="334"/>
        <v>0</v>
      </c>
      <c r="BG161" s="286">
        <f t="shared" si="334"/>
        <v>0</v>
      </c>
      <c r="BH161" s="286">
        <f t="shared" si="334"/>
        <v>0</v>
      </c>
      <c r="BI161" s="287">
        <f t="shared" si="334"/>
        <v>0</v>
      </c>
      <c r="BJ161" s="283">
        <f>SUM(AZ161:BI161)</f>
        <v>203</v>
      </c>
      <c r="BK161" s="277"/>
      <c r="BL161" s="289">
        <f t="shared" ref="BL161:BU161" si="335">SUM(BL158:BL160)</f>
        <v>71</v>
      </c>
      <c r="BM161" s="290">
        <f t="shared" si="335"/>
        <v>5</v>
      </c>
      <c r="BN161" s="290">
        <f t="shared" si="335"/>
        <v>0</v>
      </c>
      <c r="BO161" s="290">
        <f t="shared" si="335"/>
        <v>121</v>
      </c>
      <c r="BP161" s="290">
        <f t="shared" si="335"/>
        <v>0</v>
      </c>
      <c r="BQ161" s="290">
        <f t="shared" si="335"/>
        <v>0</v>
      </c>
      <c r="BR161" s="290">
        <f t="shared" si="335"/>
        <v>0</v>
      </c>
      <c r="BS161" s="290">
        <f t="shared" si="335"/>
        <v>0</v>
      </c>
      <c r="BT161" s="290">
        <f t="shared" si="335"/>
        <v>0</v>
      </c>
      <c r="BU161" s="291">
        <f t="shared" si="335"/>
        <v>0</v>
      </c>
      <c r="BV161" s="283">
        <f>SUM(BL161:BU161)</f>
        <v>197</v>
      </c>
      <c r="BX161" s="289">
        <f t="shared" ref="BX161:CG161" si="336">SUM(BX158:BX160)</f>
        <v>25</v>
      </c>
      <c r="BY161" s="290">
        <f t="shared" si="336"/>
        <v>1</v>
      </c>
      <c r="BZ161" s="290">
        <f t="shared" si="336"/>
        <v>0</v>
      </c>
      <c r="CA161" s="290">
        <f t="shared" si="336"/>
        <v>94</v>
      </c>
      <c r="CB161" s="290">
        <f t="shared" si="336"/>
        <v>0</v>
      </c>
      <c r="CC161" s="290">
        <f t="shared" si="336"/>
        <v>0</v>
      </c>
      <c r="CD161" s="290">
        <f t="shared" si="336"/>
        <v>0</v>
      </c>
      <c r="CE161" s="290">
        <f t="shared" si="336"/>
        <v>0</v>
      </c>
      <c r="CF161" s="290">
        <f t="shared" si="336"/>
        <v>0</v>
      </c>
      <c r="CG161" s="291">
        <f t="shared" si="336"/>
        <v>0</v>
      </c>
      <c r="CH161" s="283">
        <f>SUM(BX161:CG161)</f>
        <v>120</v>
      </c>
      <c r="CJ161" s="289">
        <f t="shared" ref="CJ161:CS161" si="337">SUM(CJ158:CJ160)</f>
        <v>50</v>
      </c>
      <c r="CK161" s="290">
        <f t="shared" si="337"/>
        <v>6</v>
      </c>
      <c r="CL161" s="290">
        <f t="shared" si="337"/>
        <v>0</v>
      </c>
      <c r="CM161" s="290">
        <f t="shared" si="337"/>
        <v>110</v>
      </c>
      <c r="CN161" s="290">
        <f t="shared" si="337"/>
        <v>0</v>
      </c>
      <c r="CO161" s="290">
        <f t="shared" si="337"/>
        <v>0</v>
      </c>
      <c r="CP161" s="290">
        <f t="shared" si="337"/>
        <v>0</v>
      </c>
      <c r="CQ161" s="290">
        <f t="shared" si="337"/>
        <v>0</v>
      </c>
      <c r="CR161" s="290">
        <f t="shared" si="337"/>
        <v>0</v>
      </c>
      <c r="CS161" s="291">
        <f t="shared" si="337"/>
        <v>0</v>
      </c>
      <c r="CT161" s="283">
        <f>SUM(CJ161:CS161)</f>
        <v>166</v>
      </c>
      <c r="CV161" s="289">
        <f t="shared" ref="CV161:DE161" si="338">SUM(CV158:CV160)</f>
        <v>45</v>
      </c>
      <c r="CW161" s="290">
        <f t="shared" si="338"/>
        <v>0</v>
      </c>
      <c r="CX161" s="290">
        <f t="shared" si="338"/>
        <v>0</v>
      </c>
      <c r="CY161" s="290">
        <f t="shared" si="338"/>
        <v>89</v>
      </c>
      <c r="CZ161" s="290">
        <f t="shared" si="338"/>
        <v>0</v>
      </c>
      <c r="DA161" s="290">
        <f t="shared" si="338"/>
        <v>0</v>
      </c>
      <c r="DB161" s="290">
        <f t="shared" si="338"/>
        <v>0</v>
      </c>
      <c r="DC161" s="290">
        <f t="shared" si="338"/>
        <v>0</v>
      </c>
      <c r="DD161" s="290">
        <f t="shared" si="338"/>
        <v>0</v>
      </c>
      <c r="DE161" s="291">
        <f t="shared" si="338"/>
        <v>0</v>
      </c>
      <c r="DF161" s="283">
        <f>SUM(CV161:DE161)</f>
        <v>134</v>
      </c>
      <c r="DG161" s="109"/>
      <c r="DH161" s="289">
        <f t="shared" ref="DH161:DQ161" si="339">SUM(DH158:DH160)</f>
        <v>54</v>
      </c>
      <c r="DI161" s="290">
        <f t="shared" si="339"/>
        <v>3</v>
      </c>
      <c r="DJ161" s="290">
        <f t="shared" si="339"/>
        <v>0</v>
      </c>
      <c r="DK161" s="290">
        <f t="shared" si="339"/>
        <v>66</v>
      </c>
      <c r="DL161" s="290">
        <f t="shared" si="339"/>
        <v>0</v>
      </c>
      <c r="DM161" s="290">
        <f t="shared" si="339"/>
        <v>0</v>
      </c>
      <c r="DN161" s="290">
        <f t="shared" si="339"/>
        <v>0</v>
      </c>
      <c r="DO161" s="290">
        <f t="shared" si="339"/>
        <v>0</v>
      </c>
      <c r="DP161" s="290">
        <f t="shared" si="339"/>
        <v>0</v>
      </c>
      <c r="DQ161" s="291">
        <f t="shared" si="339"/>
        <v>0</v>
      </c>
      <c r="DR161" s="283">
        <f>SUM(DH161:DQ161)</f>
        <v>123</v>
      </c>
      <c r="DT161" s="289">
        <f t="shared" ref="DT161:EC161" si="340">SUM(DT158:DT160)</f>
        <v>58</v>
      </c>
      <c r="DU161" s="290">
        <f t="shared" si="340"/>
        <v>13</v>
      </c>
      <c r="DV161" s="290">
        <f t="shared" si="340"/>
        <v>0</v>
      </c>
      <c r="DW161" s="290">
        <f t="shared" si="340"/>
        <v>76</v>
      </c>
      <c r="DX161" s="290">
        <f t="shared" si="340"/>
        <v>0</v>
      </c>
      <c r="DY161" s="290">
        <f t="shared" si="340"/>
        <v>0</v>
      </c>
      <c r="DZ161" s="290">
        <f t="shared" si="340"/>
        <v>0</v>
      </c>
      <c r="EA161" s="290">
        <f t="shared" si="340"/>
        <v>0</v>
      </c>
      <c r="EB161" s="290">
        <f t="shared" si="340"/>
        <v>0</v>
      </c>
      <c r="EC161" s="291">
        <f t="shared" si="340"/>
        <v>0</v>
      </c>
      <c r="ED161" s="283">
        <f>SUM(DT161:EC161)</f>
        <v>147</v>
      </c>
    </row>
    <row r="162" spans="1:134" ht="15.75" thickBot="1" x14ac:dyDescent="0.3">
      <c r="A162" s="320"/>
      <c r="D162" s="279"/>
      <c r="E162" s="277"/>
      <c r="F162" s="277"/>
      <c r="G162" s="277"/>
      <c r="H162" s="277"/>
      <c r="I162" s="277"/>
      <c r="J162" s="277"/>
      <c r="K162" s="277"/>
      <c r="L162" s="277"/>
      <c r="M162" s="278"/>
      <c r="N162" s="283"/>
      <c r="O162" s="277"/>
      <c r="P162" s="279"/>
      <c r="Q162" s="277"/>
      <c r="R162" s="277"/>
      <c r="S162" s="277"/>
      <c r="T162" s="277"/>
      <c r="U162" s="277"/>
      <c r="V162" s="277"/>
      <c r="W162" s="277"/>
      <c r="X162" s="277"/>
      <c r="Y162" s="278"/>
      <c r="Z162" s="283"/>
      <c r="AA162" s="277"/>
      <c r="AB162" s="279"/>
      <c r="AC162" s="277"/>
      <c r="AD162" s="277"/>
      <c r="AE162" s="277"/>
      <c r="AF162" s="277"/>
      <c r="AG162" s="277"/>
      <c r="AH162" s="277"/>
      <c r="AI162" s="277"/>
      <c r="AJ162" s="277"/>
      <c r="AK162" s="278"/>
      <c r="AL162" s="283"/>
      <c r="AM162" s="277"/>
      <c r="AN162" s="279"/>
      <c r="AO162" s="277"/>
      <c r="AP162" s="277"/>
      <c r="AQ162" s="277"/>
      <c r="AR162" s="277"/>
      <c r="AS162" s="277"/>
      <c r="AT162" s="277"/>
      <c r="AU162" s="277"/>
      <c r="AV162" s="277"/>
      <c r="AW162" s="278"/>
      <c r="AX162" s="283"/>
      <c r="AY162" s="277"/>
      <c r="AZ162" s="279"/>
      <c r="BA162" s="277"/>
      <c r="BB162" s="277"/>
      <c r="BC162" s="277"/>
      <c r="BD162" s="277"/>
      <c r="BE162" s="277"/>
      <c r="BF162" s="277"/>
      <c r="BG162" s="277"/>
      <c r="BH162" s="277"/>
      <c r="BI162" s="278"/>
      <c r="BJ162" s="283"/>
      <c r="BK162" s="277"/>
      <c r="BL162" s="280"/>
      <c r="BM162" s="281"/>
      <c r="BN162" s="281"/>
      <c r="BO162" s="281"/>
      <c r="BP162" s="281"/>
      <c r="BQ162" s="281"/>
      <c r="BR162" s="281"/>
      <c r="BS162" s="281"/>
      <c r="BT162" s="281"/>
      <c r="BU162" s="282"/>
      <c r="BV162" s="283"/>
      <c r="BX162" s="280"/>
      <c r="BY162" s="281"/>
      <c r="BZ162" s="281"/>
      <c r="CA162" s="281"/>
      <c r="CB162" s="281"/>
      <c r="CC162" s="281"/>
      <c r="CD162" s="281"/>
      <c r="CE162" s="281"/>
      <c r="CF162" s="281"/>
      <c r="CG162" s="282"/>
      <c r="CH162" s="283"/>
      <c r="CJ162" s="280"/>
      <c r="CK162" s="281"/>
      <c r="CL162" s="281"/>
      <c r="CM162" s="281"/>
      <c r="CN162" s="281"/>
      <c r="CO162" s="281"/>
      <c r="CP162" s="281"/>
      <c r="CQ162" s="281"/>
      <c r="CR162" s="281"/>
      <c r="CS162" s="282"/>
      <c r="CT162" s="283"/>
      <c r="CV162" s="280"/>
      <c r="CW162" s="281"/>
      <c r="CX162" s="281"/>
      <c r="CY162" s="281"/>
      <c r="CZ162" s="281"/>
      <c r="DA162" s="281"/>
      <c r="DB162" s="281"/>
      <c r="DC162" s="281"/>
      <c r="DD162" s="281"/>
      <c r="DE162" s="282"/>
      <c r="DF162" s="283"/>
      <c r="DG162" s="109"/>
      <c r="DH162" s="280"/>
      <c r="DI162" s="281"/>
      <c r="DJ162" s="281"/>
      <c r="DK162" s="281"/>
      <c r="DL162" s="281"/>
      <c r="DM162" s="281"/>
      <c r="DN162" s="281"/>
      <c r="DO162" s="281"/>
      <c r="DP162" s="281"/>
      <c r="DQ162" s="282"/>
      <c r="DR162" s="283"/>
      <c r="DT162" s="280"/>
      <c r="DU162" s="281"/>
      <c r="DV162" s="281"/>
      <c r="DW162" s="281"/>
      <c r="DX162" s="281"/>
      <c r="DY162" s="281"/>
      <c r="DZ162" s="281"/>
      <c r="EA162" s="281"/>
      <c r="EB162" s="281"/>
      <c r="EC162" s="282"/>
      <c r="ED162" s="283"/>
    </row>
    <row r="163" spans="1:134" x14ac:dyDescent="0.25">
      <c r="A163" s="1470" t="s">
        <v>211</v>
      </c>
      <c r="B163" s="285" t="s">
        <v>96</v>
      </c>
      <c r="C163" s="268" t="s">
        <v>138</v>
      </c>
      <c r="D163" s="277">
        <f>D158*'8-Matrices'!$J$7</f>
        <v>0</v>
      </c>
      <c r="E163" s="277">
        <f>E158*'8-Matrices'!$K$7</f>
        <v>0</v>
      </c>
      <c r="F163" s="277">
        <f>F158*'8-Matrices'!$L$7</f>
        <v>0</v>
      </c>
      <c r="G163" s="277">
        <f>G158*'8-Matrices'!$M$7</f>
        <v>2038155</v>
      </c>
      <c r="H163" s="277">
        <f>H158*'8-Matrices'!$N$7</f>
        <v>0</v>
      </c>
      <c r="I163" s="277">
        <f>I158*'8-Matrices'!$O$7</f>
        <v>0</v>
      </c>
      <c r="J163" s="277">
        <f>J158*'8-Matrices'!$P$7</f>
        <v>0</v>
      </c>
      <c r="K163" s="277">
        <f>K158*'8-Matrices'!$Q$7</f>
        <v>0</v>
      </c>
      <c r="L163" s="277">
        <f>L158*'8-Matrices'!$R$7</f>
        <v>0</v>
      </c>
      <c r="M163" s="278">
        <f>M158*'8-Matrices'!$S$7</f>
        <v>0</v>
      </c>
      <c r="N163" s="283"/>
      <c r="O163" s="277"/>
      <c r="P163" s="279">
        <f>P158*'8-Matrices'!$J$7</f>
        <v>0</v>
      </c>
      <c r="Q163" s="277">
        <f>Q158*'8-Matrices'!$K$7</f>
        <v>14520</v>
      </c>
      <c r="R163" s="277">
        <f>R158*'8-Matrices'!$L$7</f>
        <v>0</v>
      </c>
      <c r="S163" s="277">
        <f>S158*'8-Matrices'!$M$7</f>
        <v>1777965</v>
      </c>
      <c r="T163" s="277">
        <f>T158*'8-Matrices'!$N$7</f>
        <v>0</v>
      </c>
      <c r="U163" s="277">
        <f>U158*'8-Matrices'!$O$7</f>
        <v>0</v>
      </c>
      <c r="V163" s="277">
        <f>V158*'8-Matrices'!$P$7</f>
        <v>0</v>
      </c>
      <c r="W163" s="277">
        <f>W158*'8-Matrices'!$Q$7</f>
        <v>0</v>
      </c>
      <c r="X163" s="277">
        <f>X158*'8-Matrices'!$R$7</f>
        <v>0</v>
      </c>
      <c r="Y163" s="278">
        <f>Y158*'8-Matrices'!$S$7</f>
        <v>0</v>
      </c>
      <c r="Z163" s="283"/>
      <c r="AA163" s="277"/>
      <c r="AB163" s="279">
        <f>AB158*'8-Matrices'!$J$7</f>
        <v>0</v>
      </c>
      <c r="AC163" s="277">
        <f>AC158*'8-Matrices'!$K$7</f>
        <v>7260</v>
      </c>
      <c r="AD163" s="277">
        <f>AD158*'8-Matrices'!$L$7</f>
        <v>0</v>
      </c>
      <c r="AE163" s="277">
        <f>AE158*'8-Matrices'!$M$7</f>
        <v>1286495</v>
      </c>
      <c r="AF163" s="277">
        <f>AF158*'8-Matrices'!$N$7</f>
        <v>0</v>
      </c>
      <c r="AG163" s="277">
        <f>AG158*'8-Matrices'!$O$7</f>
        <v>0</v>
      </c>
      <c r="AH163" s="277">
        <f>AH158*'8-Matrices'!$P$7</f>
        <v>0</v>
      </c>
      <c r="AI163" s="277">
        <f>AI158*'8-Matrices'!$Q$7</f>
        <v>0</v>
      </c>
      <c r="AJ163" s="277">
        <f>AJ158*'8-Matrices'!$R$7</f>
        <v>0</v>
      </c>
      <c r="AK163" s="278">
        <f>AK158*'8-Matrices'!$S$7</f>
        <v>0</v>
      </c>
      <c r="AL163" s="283"/>
      <c r="AM163" s="277"/>
      <c r="AN163" s="279">
        <f>AN158*'8-Matrices'!$J$7</f>
        <v>0</v>
      </c>
      <c r="AO163" s="277">
        <f>AO158*'8-Matrices'!$K$7</f>
        <v>21780</v>
      </c>
      <c r="AP163" s="277">
        <f>AP158*'8-Matrices'!$L$7</f>
        <v>0</v>
      </c>
      <c r="AQ163" s="277">
        <f>AQ158*'8-Matrices'!$M$7</f>
        <v>1532230</v>
      </c>
      <c r="AR163" s="277">
        <f>AR158*'8-Matrices'!$N$7</f>
        <v>0</v>
      </c>
      <c r="AS163" s="277">
        <f>AS158*'8-Matrices'!$O$7</f>
        <v>0</v>
      </c>
      <c r="AT163" s="277">
        <f>AT158*'8-Matrices'!$P$7</f>
        <v>0</v>
      </c>
      <c r="AU163" s="277">
        <f>AU158*'8-Matrices'!$Q$7</f>
        <v>0</v>
      </c>
      <c r="AV163" s="277">
        <f>AV158*'8-Matrices'!$R$7</f>
        <v>0</v>
      </c>
      <c r="AW163" s="278">
        <f>AW158*'8-Matrices'!$S$7</f>
        <v>0</v>
      </c>
      <c r="AX163" s="283"/>
      <c r="AY163" s="277"/>
      <c r="AZ163" s="279">
        <f>AZ158*'8-Matrices'!$J$7</f>
        <v>0</v>
      </c>
      <c r="BA163" s="277">
        <f>BA158*'8-Matrices'!$K$7</f>
        <v>0</v>
      </c>
      <c r="BB163" s="277">
        <f>BB158*'8-Matrices'!$L$7</f>
        <v>0</v>
      </c>
      <c r="BC163" s="277">
        <f>BC158*'8-Matrices'!$M$7</f>
        <v>1286495</v>
      </c>
      <c r="BD163" s="277">
        <f>BD158*'8-Matrices'!$N$7</f>
        <v>0</v>
      </c>
      <c r="BE163" s="277">
        <f>BE158*'8-Matrices'!$O$7</f>
        <v>0</v>
      </c>
      <c r="BF163" s="277">
        <f>BF158*'8-Matrices'!$P$7</f>
        <v>0</v>
      </c>
      <c r="BG163" s="277">
        <f>BG158*'8-Matrices'!$Q$7</f>
        <v>0</v>
      </c>
      <c r="BH163" s="277">
        <f>BH158*'8-Matrices'!$R$7</f>
        <v>0</v>
      </c>
      <c r="BI163" s="278">
        <f>BI158*'8-Matrices'!$S$7</f>
        <v>0</v>
      </c>
      <c r="BJ163" s="283"/>
      <c r="BK163" s="277"/>
      <c r="BL163" s="280">
        <f>BL158*'8-Matrices'!$J$7</f>
        <v>0</v>
      </c>
      <c r="BM163" s="281">
        <f>BM158*'8-Matrices'!$K$7</f>
        <v>7260</v>
      </c>
      <c r="BN163" s="281">
        <f>BN158*'8-Matrices'!$L$7</f>
        <v>0</v>
      </c>
      <c r="BO163" s="281">
        <f>BO158*'8-Matrices'!$M$7</f>
        <v>1488865</v>
      </c>
      <c r="BP163" s="281">
        <f>BP158*'8-Matrices'!$N$7</f>
        <v>0</v>
      </c>
      <c r="BQ163" s="281">
        <f>BQ158*'8-Matrices'!$O$7</f>
        <v>0</v>
      </c>
      <c r="BR163" s="281">
        <f>BR158*'8-Matrices'!$P$7</f>
        <v>0</v>
      </c>
      <c r="BS163" s="281">
        <f>BS158*'8-Matrices'!$Q$7</f>
        <v>0</v>
      </c>
      <c r="BT163" s="281">
        <f>BT158*'8-Matrices'!$R$7</f>
        <v>0</v>
      </c>
      <c r="BU163" s="282">
        <f>BU158*'8-Matrices'!$S$7</f>
        <v>0</v>
      </c>
      <c r="BV163" s="283"/>
      <c r="BX163" s="280">
        <f>BX158*'8-Matrices'!$J$7</f>
        <v>0</v>
      </c>
      <c r="BY163" s="281">
        <f>BY158*'8-Matrices'!$K$7</f>
        <v>0</v>
      </c>
      <c r="BZ163" s="281">
        <f>BZ158*'8-Matrices'!$L$7</f>
        <v>0</v>
      </c>
      <c r="CA163" s="281">
        <f>CA158*'8-Matrices'!$M$7</f>
        <v>1170855</v>
      </c>
      <c r="CB163" s="281">
        <f>CB158*'8-Matrices'!$N$7</f>
        <v>0</v>
      </c>
      <c r="CC163" s="281">
        <f>CC158*'8-Matrices'!$O$7</f>
        <v>0</v>
      </c>
      <c r="CD163" s="281">
        <f>CD158*'8-Matrices'!$P$7</f>
        <v>0</v>
      </c>
      <c r="CE163" s="281">
        <f>CE158*'8-Matrices'!$Q$7</f>
        <v>0</v>
      </c>
      <c r="CF163" s="281">
        <f>CF158*'8-Matrices'!$R$7</f>
        <v>0</v>
      </c>
      <c r="CG163" s="282">
        <f>CG158*'8-Matrices'!$S$7</f>
        <v>0</v>
      </c>
      <c r="CH163" s="283"/>
      <c r="CJ163" s="280">
        <f>CJ158*'8-Matrices'!$J$7</f>
        <v>0</v>
      </c>
      <c r="CK163" s="281">
        <f>CK158*'8-Matrices'!$K$7</f>
        <v>14520</v>
      </c>
      <c r="CL163" s="281">
        <f>CL158*'8-Matrices'!$L$7</f>
        <v>0</v>
      </c>
      <c r="CM163" s="281">
        <f>CM158*'8-Matrices'!$M$7</f>
        <v>1315405</v>
      </c>
      <c r="CN163" s="281">
        <f>CN158*'8-Matrices'!$N$7</f>
        <v>0</v>
      </c>
      <c r="CO163" s="281">
        <f>CO158*'8-Matrices'!$O$7</f>
        <v>0</v>
      </c>
      <c r="CP163" s="281">
        <f>CP158*'8-Matrices'!$P$7</f>
        <v>0</v>
      </c>
      <c r="CQ163" s="281">
        <f>CQ158*'8-Matrices'!$Q$7</f>
        <v>0</v>
      </c>
      <c r="CR163" s="281">
        <f>CR158*'8-Matrices'!$R$7</f>
        <v>0</v>
      </c>
      <c r="CS163" s="282">
        <f>CS158*'8-Matrices'!$S$7</f>
        <v>0</v>
      </c>
      <c r="CT163" s="283"/>
      <c r="CV163" s="280">
        <f>CV158*'8-Matrices'!$J$7</f>
        <v>0</v>
      </c>
      <c r="CW163" s="281">
        <f>CW158*'8-Matrices'!$K$7</f>
        <v>0</v>
      </c>
      <c r="CX163" s="281">
        <f>CX158*'8-Matrices'!$L$7</f>
        <v>0</v>
      </c>
      <c r="CY163" s="281">
        <f>CY158*'8-Matrices'!$M$7</f>
        <v>1156400</v>
      </c>
      <c r="CZ163" s="281">
        <f>CZ158*'8-Matrices'!$N$7</f>
        <v>0</v>
      </c>
      <c r="DA163" s="281">
        <f>DA158*'8-Matrices'!$O$7</f>
        <v>0</v>
      </c>
      <c r="DB163" s="281">
        <f>DB158*'8-Matrices'!$P$7</f>
        <v>0</v>
      </c>
      <c r="DC163" s="281">
        <f>DC158*'8-Matrices'!$Q$7</f>
        <v>0</v>
      </c>
      <c r="DD163" s="281">
        <f>DD158*'8-Matrices'!$R$7</f>
        <v>0</v>
      </c>
      <c r="DE163" s="282">
        <f>DE158*'8-Matrices'!$S$7</f>
        <v>0</v>
      </c>
      <c r="DF163" s="283"/>
      <c r="DG163" s="109"/>
      <c r="DH163" s="280">
        <f>DH158*'8-Matrices'!$J$7</f>
        <v>0</v>
      </c>
      <c r="DI163" s="281">
        <f>DI158*'8-Matrices'!$K$7</f>
        <v>0</v>
      </c>
      <c r="DJ163" s="281">
        <f>DJ158*'8-Matrices'!$L$7</f>
        <v>0</v>
      </c>
      <c r="DK163" s="281">
        <f>DK158*'8-Matrices'!$M$7</f>
        <v>693840</v>
      </c>
      <c r="DL163" s="281">
        <f>DL158*'8-Matrices'!$N$7</f>
        <v>0</v>
      </c>
      <c r="DM163" s="281">
        <f>DM158*'8-Matrices'!$O$7</f>
        <v>0</v>
      </c>
      <c r="DN163" s="281">
        <f>DN158*'8-Matrices'!$P$7</f>
        <v>0</v>
      </c>
      <c r="DO163" s="281">
        <f>DO158*'8-Matrices'!$Q$7</f>
        <v>0</v>
      </c>
      <c r="DP163" s="281">
        <f>DP158*'8-Matrices'!$R$7</f>
        <v>0</v>
      </c>
      <c r="DQ163" s="282">
        <f>DQ158*'8-Matrices'!$S$7</f>
        <v>0</v>
      </c>
      <c r="DR163" s="283"/>
      <c r="DT163" s="280">
        <f>DT158*'8-Matrices'!$J$7</f>
        <v>0</v>
      </c>
      <c r="DU163" s="281">
        <f>DU158*'8-Matrices'!$K$7</f>
        <v>0</v>
      </c>
      <c r="DV163" s="281">
        <f>DV158*'8-Matrices'!$L$7</f>
        <v>0</v>
      </c>
      <c r="DW163" s="281">
        <f>DW158*'8-Matrices'!$M$7</f>
        <v>780570</v>
      </c>
      <c r="DX163" s="281">
        <f>DX158*'8-Matrices'!$N$7</f>
        <v>0</v>
      </c>
      <c r="DY163" s="281">
        <f>DY158*'8-Matrices'!$O$7</f>
        <v>0</v>
      </c>
      <c r="DZ163" s="281">
        <f>DZ158*'8-Matrices'!$P$7</f>
        <v>0</v>
      </c>
      <c r="EA163" s="281">
        <f>EA158*'8-Matrices'!$Q$7</f>
        <v>0</v>
      </c>
      <c r="EB163" s="281">
        <f>EB158*'8-Matrices'!$R$7</f>
        <v>0</v>
      </c>
      <c r="EC163" s="282">
        <f>EC158*'8-Matrices'!$S$7</f>
        <v>0</v>
      </c>
      <c r="ED163" s="283"/>
    </row>
    <row r="164" spans="1:134" x14ac:dyDescent="0.25">
      <c r="A164" s="1471"/>
      <c r="B164" t="s">
        <v>96</v>
      </c>
      <c r="C164" s="276" t="s">
        <v>139</v>
      </c>
      <c r="D164" s="277">
        <f>D159*'8-Matrices'!$J$8</f>
        <v>0</v>
      </c>
      <c r="E164" s="277">
        <f>E159*'8-Matrices'!$K$8</f>
        <v>20954</v>
      </c>
      <c r="F164" s="277">
        <f>F159*'8-Matrices'!$L$8</f>
        <v>0</v>
      </c>
      <c r="G164" s="277">
        <f>G159*'8-Matrices'!$M$8</f>
        <v>208600</v>
      </c>
      <c r="H164" s="277">
        <f>H159*'8-Matrices'!$N$8</f>
        <v>0</v>
      </c>
      <c r="I164" s="277">
        <f>I159*'8-Matrices'!$O$8</f>
        <v>0</v>
      </c>
      <c r="J164" s="277">
        <f>J159*'8-Matrices'!$P$8</f>
        <v>0</v>
      </c>
      <c r="K164" s="277">
        <f>K159*'8-Matrices'!$Q$8</f>
        <v>0</v>
      </c>
      <c r="L164" s="277">
        <f>L159*'8-Matrices'!$R$8</f>
        <v>0</v>
      </c>
      <c r="M164" s="278">
        <f>M159*'8-Matrices'!$S$8</f>
        <v>0</v>
      </c>
      <c r="N164" s="283"/>
      <c r="O164" s="277"/>
      <c r="P164" s="279">
        <f>P159*'8-Matrices'!$J$8</f>
        <v>0</v>
      </c>
      <c r="Q164" s="277">
        <f>Q159*'8-Matrices'!$K$8</f>
        <v>0</v>
      </c>
      <c r="R164" s="277">
        <f>R159*'8-Matrices'!$L$8</f>
        <v>0</v>
      </c>
      <c r="S164" s="277">
        <f>S159*'8-Matrices'!$M$8</f>
        <v>208600</v>
      </c>
      <c r="T164" s="277">
        <f>T159*'8-Matrices'!$N$8</f>
        <v>0</v>
      </c>
      <c r="U164" s="277">
        <f>U159*'8-Matrices'!$O$8</f>
        <v>0</v>
      </c>
      <c r="V164" s="277">
        <f>V159*'8-Matrices'!$P$8</f>
        <v>0</v>
      </c>
      <c r="W164" s="277">
        <f>W159*'8-Matrices'!$Q$8</f>
        <v>0</v>
      </c>
      <c r="X164" s="277">
        <f>X159*'8-Matrices'!$R$8</f>
        <v>0</v>
      </c>
      <c r="Y164" s="278">
        <f>Y159*'8-Matrices'!$S$8</f>
        <v>0</v>
      </c>
      <c r="Z164" s="283"/>
      <c r="AA164" s="277"/>
      <c r="AB164" s="279">
        <f>AB159*'8-Matrices'!$J$8</f>
        <v>0</v>
      </c>
      <c r="AC164" s="277">
        <f>AC159*'8-Matrices'!$K$8</f>
        <v>41908</v>
      </c>
      <c r="AD164" s="277">
        <f>AD159*'8-Matrices'!$L$8</f>
        <v>0</v>
      </c>
      <c r="AE164" s="277">
        <f>AE159*'8-Matrices'!$M$8</f>
        <v>271180</v>
      </c>
      <c r="AF164" s="277">
        <f>AF159*'8-Matrices'!$N$8</f>
        <v>0</v>
      </c>
      <c r="AG164" s="277">
        <f>AG159*'8-Matrices'!$O$8</f>
        <v>0</v>
      </c>
      <c r="AH164" s="277">
        <f>AH159*'8-Matrices'!$P$8</f>
        <v>0</v>
      </c>
      <c r="AI164" s="277">
        <f>AI159*'8-Matrices'!$Q$8</f>
        <v>0</v>
      </c>
      <c r="AJ164" s="277">
        <f>AJ159*'8-Matrices'!$R$8</f>
        <v>0</v>
      </c>
      <c r="AK164" s="278">
        <f>AK159*'8-Matrices'!$S$8</f>
        <v>0</v>
      </c>
      <c r="AL164" s="283"/>
      <c r="AM164" s="277"/>
      <c r="AN164" s="279">
        <f>AN159*'8-Matrices'!$J$8</f>
        <v>0</v>
      </c>
      <c r="AO164" s="277">
        <f>AO159*'8-Matrices'!$K$8</f>
        <v>20954</v>
      </c>
      <c r="AP164" s="277">
        <f>AP159*'8-Matrices'!$L$8</f>
        <v>0</v>
      </c>
      <c r="AQ164" s="277">
        <f>AQ159*'8-Matrices'!$M$8</f>
        <v>354620</v>
      </c>
      <c r="AR164" s="277">
        <f>AR159*'8-Matrices'!$N$8</f>
        <v>0</v>
      </c>
      <c r="AS164" s="277">
        <f>AS159*'8-Matrices'!$O$8</f>
        <v>0</v>
      </c>
      <c r="AT164" s="277">
        <f>AT159*'8-Matrices'!$P$8</f>
        <v>0</v>
      </c>
      <c r="AU164" s="277">
        <f>AU159*'8-Matrices'!$Q$8</f>
        <v>0</v>
      </c>
      <c r="AV164" s="277">
        <f>AV159*'8-Matrices'!$R$8</f>
        <v>0</v>
      </c>
      <c r="AW164" s="278">
        <f>AW159*'8-Matrices'!$S$8</f>
        <v>0</v>
      </c>
      <c r="AX164" s="283"/>
      <c r="AY164" s="277"/>
      <c r="AZ164" s="279">
        <f>AZ159*'8-Matrices'!$J$8</f>
        <v>0</v>
      </c>
      <c r="BA164" s="277">
        <f>BA159*'8-Matrices'!$K$8</f>
        <v>31431</v>
      </c>
      <c r="BB164" s="277">
        <f>BB159*'8-Matrices'!$L$8</f>
        <v>0</v>
      </c>
      <c r="BC164" s="277">
        <f>BC159*'8-Matrices'!$M$8</f>
        <v>312900</v>
      </c>
      <c r="BD164" s="277">
        <f>BD159*'8-Matrices'!$N$8</f>
        <v>0</v>
      </c>
      <c r="BE164" s="277">
        <f>BE159*'8-Matrices'!$O$8</f>
        <v>0</v>
      </c>
      <c r="BF164" s="277">
        <f>BF159*'8-Matrices'!$P$8</f>
        <v>0</v>
      </c>
      <c r="BG164" s="277">
        <f>BG159*'8-Matrices'!$Q$8</f>
        <v>0</v>
      </c>
      <c r="BH164" s="277">
        <f>BH159*'8-Matrices'!$R$8</f>
        <v>0</v>
      </c>
      <c r="BI164" s="278">
        <f>BI159*'8-Matrices'!$S$8</f>
        <v>0</v>
      </c>
      <c r="BJ164" s="283"/>
      <c r="BK164" s="277"/>
      <c r="BL164" s="280">
        <f>BL159*'8-Matrices'!$J$8</f>
        <v>0</v>
      </c>
      <c r="BM164" s="281">
        <f>BM159*'8-Matrices'!$K$8</f>
        <v>10477</v>
      </c>
      <c r="BN164" s="281">
        <f>BN159*'8-Matrices'!$L$8</f>
        <v>0</v>
      </c>
      <c r="BO164" s="281">
        <f>BO159*'8-Matrices'!$M$8</f>
        <v>229460</v>
      </c>
      <c r="BP164" s="281">
        <f>BP159*'8-Matrices'!$N$8</f>
        <v>0</v>
      </c>
      <c r="BQ164" s="281">
        <f>BQ159*'8-Matrices'!$O$8</f>
        <v>0</v>
      </c>
      <c r="BR164" s="281">
        <f>BR159*'8-Matrices'!$P$8</f>
        <v>0</v>
      </c>
      <c r="BS164" s="281">
        <f>BS159*'8-Matrices'!$Q$8</f>
        <v>0</v>
      </c>
      <c r="BT164" s="281">
        <f>BT159*'8-Matrices'!$R$8</f>
        <v>0</v>
      </c>
      <c r="BU164" s="282">
        <f>BU159*'8-Matrices'!$S$8</f>
        <v>0</v>
      </c>
      <c r="BV164" s="283"/>
      <c r="BX164" s="280">
        <f>BX159*'8-Matrices'!$J$8</f>
        <v>0</v>
      </c>
      <c r="BY164" s="281">
        <f>BY159*'8-Matrices'!$K$8</f>
        <v>0</v>
      </c>
      <c r="BZ164" s="281">
        <f>BZ159*'8-Matrices'!$L$8</f>
        <v>0</v>
      </c>
      <c r="CA164" s="281">
        <f>CA159*'8-Matrices'!$M$8</f>
        <v>104300</v>
      </c>
      <c r="CB164" s="281">
        <f>CB159*'8-Matrices'!$N$8</f>
        <v>0</v>
      </c>
      <c r="CC164" s="281">
        <f>CC159*'8-Matrices'!$O$8</f>
        <v>0</v>
      </c>
      <c r="CD164" s="281">
        <f>CD159*'8-Matrices'!$P$8</f>
        <v>0</v>
      </c>
      <c r="CE164" s="281">
        <f>CE159*'8-Matrices'!$Q$8</f>
        <v>0</v>
      </c>
      <c r="CF164" s="281">
        <f>CF159*'8-Matrices'!$R$8</f>
        <v>0</v>
      </c>
      <c r="CG164" s="282">
        <f>CG159*'8-Matrices'!$S$8</f>
        <v>0</v>
      </c>
      <c r="CH164" s="283"/>
      <c r="CJ164" s="280">
        <f>CJ159*'8-Matrices'!$J$8</f>
        <v>0</v>
      </c>
      <c r="CK164" s="281">
        <f>CK159*'8-Matrices'!$K$8</f>
        <v>10477</v>
      </c>
      <c r="CL164" s="281">
        <f>CL159*'8-Matrices'!$L$8</f>
        <v>0</v>
      </c>
      <c r="CM164" s="281">
        <f>CM159*'8-Matrices'!$M$8</f>
        <v>250320</v>
      </c>
      <c r="CN164" s="281">
        <f>CN159*'8-Matrices'!$N$8</f>
        <v>0</v>
      </c>
      <c r="CO164" s="281">
        <f>CO159*'8-Matrices'!$O$8</f>
        <v>0</v>
      </c>
      <c r="CP164" s="281">
        <f>CP159*'8-Matrices'!$P$8</f>
        <v>0</v>
      </c>
      <c r="CQ164" s="281">
        <f>CQ159*'8-Matrices'!$Q$8</f>
        <v>0</v>
      </c>
      <c r="CR164" s="281">
        <f>CR159*'8-Matrices'!$R$8</f>
        <v>0</v>
      </c>
      <c r="CS164" s="282">
        <f>CS159*'8-Matrices'!$S$8</f>
        <v>0</v>
      </c>
      <c r="CT164" s="283"/>
      <c r="CV164" s="280">
        <f>CV159*'8-Matrices'!$J$8</f>
        <v>0</v>
      </c>
      <c r="CW164" s="281">
        <f>CW159*'8-Matrices'!$K$8</f>
        <v>0</v>
      </c>
      <c r="CX164" s="281">
        <f>CX159*'8-Matrices'!$L$8</f>
        <v>0</v>
      </c>
      <c r="CY164" s="281">
        <f>CY159*'8-Matrices'!$M$8</f>
        <v>41720</v>
      </c>
      <c r="CZ164" s="281">
        <f>CZ159*'8-Matrices'!$N$8</f>
        <v>0</v>
      </c>
      <c r="DA164" s="281">
        <f>DA159*'8-Matrices'!$O$8</f>
        <v>0</v>
      </c>
      <c r="DB164" s="281">
        <f>DB159*'8-Matrices'!$P$8</f>
        <v>0</v>
      </c>
      <c r="DC164" s="281">
        <f>DC159*'8-Matrices'!$Q$8</f>
        <v>0</v>
      </c>
      <c r="DD164" s="281">
        <f>DD159*'8-Matrices'!$R$8</f>
        <v>0</v>
      </c>
      <c r="DE164" s="282">
        <f>DE159*'8-Matrices'!$S$8</f>
        <v>0</v>
      </c>
      <c r="DF164" s="283"/>
      <c r="DG164" s="109"/>
      <c r="DH164" s="280">
        <f>DH159*'8-Matrices'!$J$8</f>
        <v>0</v>
      </c>
      <c r="DI164" s="281">
        <f>DI159*'8-Matrices'!$K$8</f>
        <v>0</v>
      </c>
      <c r="DJ164" s="281">
        <f>DJ159*'8-Matrices'!$L$8</f>
        <v>0</v>
      </c>
      <c r="DK164" s="281">
        <f>DK159*'8-Matrices'!$M$8</f>
        <v>146020</v>
      </c>
      <c r="DL164" s="281">
        <f>DL159*'8-Matrices'!$N$8</f>
        <v>0</v>
      </c>
      <c r="DM164" s="281">
        <f>DM159*'8-Matrices'!$O$8</f>
        <v>0</v>
      </c>
      <c r="DN164" s="281">
        <f>DN159*'8-Matrices'!$P$8</f>
        <v>0</v>
      </c>
      <c r="DO164" s="281">
        <f>DO159*'8-Matrices'!$Q$8</f>
        <v>0</v>
      </c>
      <c r="DP164" s="281">
        <f>DP159*'8-Matrices'!$R$8</f>
        <v>0</v>
      </c>
      <c r="DQ164" s="282">
        <f>DQ159*'8-Matrices'!$S$8</f>
        <v>0</v>
      </c>
      <c r="DR164" s="283"/>
      <c r="DT164" s="280">
        <f>DT159*'8-Matrices'!$J$8</f>
        <v>0</v>
      </c>
      <c r="DU164" s="281">
        <f>DU159*'8-Matrices'!$K$8</f>
        <v>136201</v>
      </c>
      <c r="DV164" s="281">
        <f>DV159*'8-Matrices'!$L$8</f>
        <v>0</v>
      </c>
      <c r="DW164" s="281">
        <f>DW159*'8-Matrices'!$M$8</f>
        <v>146020</v>
      </c>
      <c r="DX164" s="281">
        <f>DX159*'8-Matrices'!$N$8</f>
        <v>0</v>
      </c>
      <c r="DY164" s="281">
        <f>DY159*'8-Matrices'!$O$8</f>
        <v>0</v>
      </c>
      <c r="DZ164" s="281">
        <f>DZ159*'8-Matrices'!$P$8</f>
        <v>0</v>
      </c>
      <c r="EA164" s="281">
        <f>EA159*'8-Matrices'!$Q$8</f>
        <v>0</v>
      </c>
      <c r="EB164" s="281">
        <f>EB159*'8-Matrices'!$R$8</f>
        <v>0</v>
      </c>
      <c r="EC164" s="282">
        <f>EC159*'8-Matrices'!$S$8</f>
        <v>0</v>
      </c>
      <c r="ED164" s="283"/>
    </row>
    <row r="165" spans="1:134" ht="15.75" thickBot="1" x14ac:dyDescent="0.3">
      <c r="A165" s="1472"/>
      <c r="B165" t="s">
        <v>96</v>
      </c>
      <c r="C165" s="276" t="s">
        <v>140</v>
      </c>
      <c r="D165" s="277">
        <f>D160*'8-Matrices'!$J$9</f>
        <v>607202</v>
      </c>
      <c r="E165" s="277">
        <f>E160*'8-Matrices'!$K$9</f>
        <v>15354</v>
      </c>
      <c r="F165" s="277">
        <f>F160*'8-Matrices'!$L$9</f>
        <v>0</v>
      </c>
      <c r="G165" s="277">
        <f>G160*'8-Matrices'!$M$9</f>
        <v>366840</v>
      </c>
      <c r="H165" s="277">
        <f>H160*'8-Matrices'!$N$9</f>
        <v>0</v>
      </c>
      <c r="I165" s="277">
        <f>I160*'8-Matrices'!$O$9</f>
        <v>0</v>
      </c>
      <c r="J165" s="277">
        <f>J160*'8-Matrices'!$P$9</f>
        <v>0</v>
      </c>
      <c r="K165" s="277">
        <f>K160*'8-Matrices'!$Q$9</f>
        <v>0</v>
      </c>
      <c r="L165" s="277">
        <f>L160*'8-Matrices'!$R$9</f>
        <v>0</v>
      </c>
      <c r="M165" s="278">
        <f>M160*'8-Matrices'!$S$9</f>
        <v>0</v>
      </c>
      <c r="N165" s="283" t="s">
        <v>298</v>
      </c>
      <c r="O165" s="277"/>
      <c r="P165" s="279">
        <f>P160*'8-Matrices'!$J$9</f>
        <v>638609</v>
      </c>
      <c r="Q165" s="277">
        <f>Q160*'8-Matrices'!$K$9</f>
        <v>30708</v>
      </c>
      <c r="R165" s="277">
        <f>R160*'8-Matrices'!$L$9</f>
        <v>0</v>
      </c>
      <c r="S165" s="277">
        <f>S160*'8-Matrices'!$M$9</f>
        <v>489120</v>
      </c>
      <c r="T165" s="277">
        <f>T160*'8-Matrices'!$N$9</f>
        <v>0</v>
      </c>
      <c r="U165" s="277">
        <f>U160*'8-Matrices'!$O$9</f>
        <v>0</v>
      </c>
      <c r="V165" s="277">
        <f>V160*'8-Matrices'!$P$9</f>
        <v>0</v>
      </c>
      <c r="W165" s="277">
        <f>W160*'8-Matrices'!$Q$9</f>
        <v>0</v>
      </c>
      <c r="X165" s="277">
        <f>X160*'8-Matrices'!$R$9</f>
        <v>0</v>
      </c>
      <c r="Y165" s="278">
        <f>Y160*'8-Matrices'!$S$9</f>
        <v>0</v>
      </c>
      <c r="Z165" s="283" t="s">
        <v>298</v>
      </c>
      <c r="AA165" s="277"/>
      <c r="AB165" s="279">
        <f>AB160*'8-Matrices'!$J$9</f>
        <v>963148</v>
      </c>
      <c r="AC165" s="277">
        <f>AC160*'8-Matrices'!$K$9</f>
        <v>30708</v>
      </c>
      <c r="AD165" s="277">
        <f>AD160*'8-Matrices'!$L$9</f>
        <v>0</v>
      </c>
      <c r="AE165" s="277">
        <f>AE160*'8-Matrices'!$M$9</f>
        <v>427980</v>
      </c>
      <c r="AF165" s="277">
        <f>AF160*'8-Matrices'!$N$9</f>
        <v>0</v>
      </c>
      <c r="AG165" s="277">
        <f>AG160*'8-Matrices'!$O$9</f>
        <v>0</v>
      </c>
      <c r="AH165" s="277">
        <f>AH160*'8-Matrices'!$P$9</f>
        <v>0</v>
      </c>
      <c r="AI165" s="277">
        <f>AI160*'8-Matrices'!$Q$9</f>
        <v>0</v>
      </c>
      <c r="AJ165" s="277">
        <f>AJ160*'8-Matrices'!$R$9</f>
        <v>0</v>
      </c>
      <c r="AK165" s="278">
        <f>AK160*'8-Matrices'!$S$9</f>
        <v>0</v>
      </c>
      <c r="AL165" s="283" t="s">
        <v>298</v>
      </c>
      <c r="AM165" s="277"/>
      <c r="AN165" s="279">
        <f>AN160*'8-Matrices'!$J$9</f>
        <v>690954</v>
      </c>
      <c r="AO165" s="277">
        <f>AO160*'8-Matrices'!$K$9</f>
        <v>46062</v>
      </c>
      <c r="AP165" s="277">
        <f>AP160*'8-Matrices'!$L$9</f>
        <v>0</v>
      </c>
      <c r="AQ165" s="277">
        <f>AQ160*'8-Matrices'!$M$9</f>
        <v>213990</v>
      </c>
      <c r="AR165" s="277">
        <f>AR160*'8-Matrices'!$N$9</f>
        <v>0</v>
      </c>
      <c r="AS165" s="277">
        <f>AS160*'8-Matrices'!$O$9</f>
        <v>0</v>
      </c>
      <c r="AT165" s="277">
        <f>AT160*'8-Matrices'!$P$9</f>
        <v>0</v>
      </c>
      <c r="AU165" s="277">
        <f>AU160*'8-Matrices'!$Q$9</f>
        <v>0</v>
      </c>
      <c r="AV165" s="277">
        <f>AV160*'8-Matrices'!$R$9</f>
        <v>0</v>
      </c>
      <c r="AW165" s="278">
        <f>AW160*'8-Matrices'!$S$9</f>
        <v>0</v>
      </c>
      <c r="AX165" s="283" t="s">
        <v>298</v>
      </c>
      <c r="AY165" s="277"/>
      <c r="AZ165" s="279">
        <f>AZ160*'8-Matrices'!$J$9</f>
        <v>858458</v>
      </c>
      <c r="BA165" s="277">
        <f>BA160*'8-Matrices'!$K$9</f>
        <v>15354</v>
      </c>
      <c r="BB165" s="277">
        <f>BB160*'8-Matrices'!$L$9</f>
        <v>0</v>
      </c>
      <c r="BC165" s="277">
        <f>BC160*'8-Matrices'!$M$9</f>
        <v>397410</v>
      </c>
      <c r="BD165" s="277">
        <f>BD160*'8-Matrices'!$N$9</f>
        <v>0</v>
      </c>
      <c r="BE165" s="277">
        <f>BE160*'8-Matrices'!$O$9</f>
        <v>0</v>
      </c>
      <c r="BF165" s="277">
        <f>BF160*'8-Matrices'!$P$9</f>
        <v>0</v>
      </c>
      <c r="BG165" s="277">
        <f>BG160*'8-Matrices'!$Q$9</f>
        <v>0</v>
      </c>
      <c r="BH165" s="277">
        <f>BH160*'8-Matrices'!$R$9</f>
        <v>0</v>
      </c>
      <c r="BI165" s="278">
        <f>BI160*'8-Matrices'!$S$9</f>
        <v>0</v>
      </c>
      <c r="BJ165" s="283" t="s">
        <v>298</v>
      </c>
      <c r="BK165" s="277"/>
      <c r="BL165" s="280">
        <f>BL160*'8-Matrices'!$J$9</f>
        <v>743299</v>
      </c>
      <c r="BM165" s="281">
        <f>BM160*'8-Matrices'!$K$9</f>
        <v>46062</v>
      </c>
      <c r="BN165" s="281">
        <f>BN160*'8-Matrices'!$L$9</f>
        <v>0</v>
      </c>
      <c r="BO165" s="281">
        <f>BO160*'8-Matrices'!$M$9</f>
        <v>213990</v>
      </c>
      <c r="BP165" s="281">
        <f>BP160*'8-Matrices'!$N$9</f>
        <v>0</v>
      </c>
      <c r="BQ165" s="281">
        <f>BQ160*'8-Matrices'!$O$9</f>
        <v>0</v>
      </c>
      <c r="BR165" s="281">
        <f>BR160*'8-Matrices'!$P$9</f>
        <v>0</v>
      </c>
      <c r="BS165" s="281">
        <f>BS160*'8-Matrices'!$Q$9</f>
        <v>0</v>
      </c>
      <c r="BT165" s="281">
        <f>BT160*'8-Matrices'!$R$9</f>
        <v>0</v>
      </c>
      <c r="BU165" s="282">
        <f>BU160*'8-Matrices'!$S$9</f>
        <v>0</v>
      </c>
      <c r="BV165" s="283" t="s">
        <v>298</v>
      </c>
      <c r="BX165" s="280">
        <f>BX160*'8-Matrices'!$J$9</f>
        <v>261725</v>
      </c>
      <c r="BY165" s="281">
        <f>BY160*'8-Matrices'!$K$9</f>
        <v>15354</v>
      </c>
      <c r="BZ165" s="281">
        <f>BZ160*'8-Matrices'!$L$9</f>
        <v>0</v>
      </c>
      <c r="CA165" s="281">
        <f>CA160*'8-Matrices'!$M$9</f>
        <v>244560</v>
      </c>
      <c r="CB165" s="281">
        <f>CB160*'8-Matrices'!$N$9</f>
        <v>0</v>
      </c>
      <c r="CC165" s="281">
        <f>CC160*'8-Matrices'!$O$9</f>
        <v>0</v>
      </c>
      <c r="CD165" s="281">
        <f>CD160*'8-Matrices'!$P$9</f>
        <v>0</v>
      </c>
      <c r="CE165" s="281">
        <f>CE160*'8-Matrices'!$Q$9</f>
        <v>0</v>
      </c>
      <c r="CF165" s="281">
        <f>CF160*'8-Matrices'!$R$9</f>
        <v>0</v>
      </c>
      <c r="CG165" s="282">
        <f>CG160*'8-Matrices'!$S$9</f>
        <v>0</v>
      </c>
      <c r="CH165" s="283" t="s">
        <v>298</v>
      </c>
      <c r="CJ165" s="280">
        <f>CJ160*'8-Matrices'!$J$9</f>
        <v>523450</v>
      </c>
      <c r="CK165" s="281">
        <f>CK160*'8-Matrices'!$K$9</f>
        <v>46062</v>
      </c>
      <c r="CL165" s="281">
        <f>CL160*'8-Matrices'!$L$9</f>
        <v>0</v>
      </c>
      <c r="CM165" s="281">
        <f>CM160*'8-Matrices'!$M$9</f>
        <v>213990</v>
      </c>
      <c r="CN165" s="281">
        <f>CN160*'8-Matrices'!$N$9</f>
        <v>0</v>
      </c>
      <c r="CO165" s="281">
        <f>CO160*'8-Matrices'!$O$9</f>
        <v>0</v>
      </c>
      <c r="CP165" s="281">
        <f>CP160*'8-Matrices'!$P$9</f>
        <v>0</v>
      </c>
      <c r="CQ165" s="281">
        <f>CQ160*'8-Matrices'!$Q$9</f>
        <v>0</v>
      </c>
      <c r="CR165" s="281">
        <f>CR160*'8-Matrices'!$R$9</f>
        <v>0</v>
      </c>
      <c r="CS165" s="282">
        <f>CS160*'8-Matrices'!$S$9</f>
        <v>0</v>
      </c>
      <c r="CT165" s="283" t="s">
        <v>298</v>
      </c>
      <c r="CV165" s="280">
        <f>CV160*'8-Matrices'!$J$9</f>
        <v>471105</v>
      </c>
      <c r="CW165" s="281">
        <f>CW160*'8-Matrices'!$K$9</f>
        <v>0</v>
      </c>
      <c r="CX165" s="281">
        <f>CX160*'8-Matrices'!$L$9</f>
        <v>0</v>
      </c>
      <c r="CY165" s="281">
        <f>CY160*'8-Matrices'!$M$9</f>
        <v>213990</v>
      </c>
      <c r="CZ165" s="281">
        <f>CZ160*'8-Matrices'!$N$9</f>
        <v>0</v>
      </c>
      <c r="DA165" s="281">
        <f>DA160*'8-Matrices'!$O$9</f>
        <v>0</v>
      </c>
      <c r="DB165" s="281">
        <f>DB160*'8-Matrices'!$P$9</f>
        <v>0</v>
      </c>
      <c r="DC165" s="281">
        <f>DC160*'8-Matrices'!$Q$9</f>
        <v>0</v>
      </c>
      <c r="DD165" s="281">
        <f>DD160*'8-Matrices'!$R$9</f>
        <v>0</v>
      </c>
      <c r="DE165" s="282">
        <f>DE160*'8-Matrices'!$S$9</f>
        <v>0</v>
      </c>
      <c r="DF165" s="283" t="s">
        <v>298</v>
      </c>
      <c r="DG165" s="109"/>
      <c r="DH165" s="280">
        <f>DH160*'8-Matrices'!$J$9</f>
        <v>565326</v>
      </c>
      <c r="DI165" s="281">
        <f>DI160*'8-Matrices'!$K$9</f>
        <v>46062</v>
      </c>
      <c r="DJ165" s="281">
        <f>DJ160*'8-Matrices'!$L$9</f>
        <v>0</v>
      </c>
      <c r="DK165" s="281">
        <f>DK160*'8-Matrices'!$M$9</f>
        <v>336270</v>
      </c>
      <c r="DL165" s="281">
        <f>DL160*'8-Matrices'!$N$9</f>
        <v>0</v>
      </c>
      <c r="DM165" s="281">
        <f>DM160*'8-Matrices'!$O$9</f>
        <v>0</v>
      </c>
      <c r="DN165" s="281">
        <f>DN160*'8-Matrices'!$P$9</f>
        <v>0</v>
      </c>
      <c r="DO165" s="281">
        <f>DO160*'8-Matrices'!$Q$9</f>
        <v>0</v>
      </c>
      <c r="DP165" s="281">
        <f>DP160*'8-Matrices'!$R$9</f>
        <v>0</v>
      </c>
      <c r="DQ165" s="282">
        <f>DQ160*'8-Matrices'!$S$9</f>
        <v>0</v>
      </c>
      <c r="DR165" s="283" t="s">
        <v>298</v>
      </c>
      <c r="DT165" s="280">
        <f>DT160*'8-Matrices'!$J$9</f>
        <v>607202</v>
      </c>
      <c r="DU165" s="281">
        <f>DU160*'8-Matrices'!$K$9</f>
        <v>0</v>
      </c>
      <c r="DV165" s="281">
        <f>DV160*'8-Matrices'!$L$9</f>
        <v>0</v>
      </c>
      <c r="DW165" s="281">
        <f>DW160*'8-Matrices'!$M$9</f>
        <v>458550</v>
      </c>
      <c r="DX165" s="281">
        <f>DX160*'8-Matrices'!$N$9</f>
        <v>0</v>
      </c>
      <c r="DY165" s="281">
        <f>DY160*'8-Matrices'!$O$9</f>
        <v>0</v>
      </c>
      <c r="DZ165" s="281">
        <f>DZ160*'8-Matrices'!$P$9</f>
        <v>0</v>
      </c>
      <c r="EA165" s="281">
        <f>EA160*'8-Matrices'!$Q$9</f>
        <v>0</v>
      </c>
      <c r="EB165" s="281">
        <f>EB160*'8-Matrices'!$R$9</f>
        <v>0</v>
      </c>
      <c r="EC165" s="282">
        <f>EC160*'8-Matrices'!$S$9</f>
        <v>0</v>
      </c>
      <c r="ED165" s="283" t="s">
        <v>298</v>
      </c>
    </row>
    <row r="166" spans="1:134" ht="30.75" thickBot="1" x14ac:dyDescent="0.3">
      <c r="A166" s="318" t="s">
        <v>212</v>
      </c>
      <c r="B166" s="293" t="s">
        <v>96</v>
      </c>
      <c r="C166" s="294"/>
      <c r="D166" s="300">
        <f t="shared" ref="D166:M166" si="341">SUM(D163:D165)</f>
        <v>607202</v>
      </c>
      <c r="E166" s="297">
        <f t="shared" si="341"/>
        <v>36308</v>
      </c>
      <c r="F166" s="297">
        <f t="shared" si="341"/>
        <v>0</v>
      </c>
      <c r="G166" s="297">
        <f t="shared" si="341"/>
        <v>2613595</v>
      </c>
      <c r="H166" s="297">
        <f t="shared" si="341"/>
        <v>0</v>
      </c>
      <c r="I166" s="297">
        <f t="shared" si="341"/>
        <v>0</v>
      </c>
      <c r="J166" s="297">
        <f t="shared" si="341"/>
        <v>0</v>
      </c>
      <c r="K166" s="297">
        <f t="shared" si="341"/>
        <v>0</v>
      </c>
      <c r="L166" s="297">
        <f t="shared" si="341"/>
        <v>0</v>
      </c>
      <c r="M166" s="298">
        <f t="shared" si="341"/>
        <v>0</v>
      </c>
      <c r="N166" s="304">
        <f>SUM(D166:M166)</f>
        <v>3257105</v>
      </c>
      <c r="O166" s="299"/>
      <c r="P166" s="300">
        <f t="shared" ref="P166:Y166" si="342">SUM(P163:P165)</f>
        <v>638609</v>
      </c>
      <c r="Q166" s="297">
        <f t="shared" si="342"/>
        <v>45228</v>
      </c>
      <c r="R166" s="297">
        <f t="shared" si="342"/>
        <v>0</v>
      </c>
      <c r="S166" s="297">
        <f t="shared" si="342"/>
        <v>2475685</v>
      </c>
      <c r="T166" s="297">
        <f t="shared" si="342"/>
        <v>0</v>
      </c>
      <c r="U166" s="297">
        <f t="shared" si="342"/>
        <v>0</v>
      </c>
      <c r="V166" s="297">
        <f t="shared" si="342"/>
        <v>0</v>
      </c>
      <c r="W166" s="297">
        <f t="shared" si="342"/>
        <v>0</v>
      </c>
      <c r="X166" s="297">
        <f t="shared" si="342"/>
        <v>0</v>
      </c>
      <c r="Y166" s="298">
        <f t="shared" si="342"/>
        <v>0</v>
      </c>
      <c r="Z166" s="304">
        <f>SUM(P166:Y166)</f>
        <v>3159522</v>
      </c>
      <c r="AA166" s="299"/>
      <c r="AB166" s="300">
        <f t="shared" ref="AB166:AK166" si="343">SUM(AB163:AB165)</f>
        <v>963148</v>
      </c>
      <c r="AC166" s="297">
        <f t="shared" si="343"/>
        <v>79876</v>
      </c>
      <c r="AD166" s="297">
        <f t="shared" si="343"/>
        <v>0</v>
      </c>
      <c r="AE166" s="297">
        <f t="shared" si="343"/>
        <v>1985655</v>
      </c>
      <c r="AF166" s="297">
        <f t="shared" si="343"/>
        <v>0</v>
      </c>
      <c r="AG166" s="297">
        <f t="shared" si="343"/>
        <v>0</v>
      </c>
      <c r="AH166" s="297">
        <f t="shared" si="343"/>
        <v>0</v>
      </c>
      <c r="AI166" s="297">
        <f t="shared" si="343"/>
        <v>0</v>
      </c>
      <c r="AJ166" s="297">
        <f t="shared" si="343"/>
        <v>0</v>
      </c>
      <c r="AK166" s="298">
        <f t="shared" si="343"/>
        <v>0</v>
      </c>
      <c r="AL166" s="304">
        <f>SUM(AB166:AK166)</f>
        <v>3028679</v>
      </c>
      <c r="AM166" s="299"/>
      <c r="AN166" s="300">
        <f t="shared" ref="AN166:AW166" si="344">SUM(AN163:AN165)</f>
        <v>690954</v>
      </c>
      <c r="AO166" s="297">
        <f t="shared" si="344"/>
        <v>88796</v>
      </c>
      <c r="AP166" s="297">
        <f t="shared" si="344"/>
        <v>0</v>
      </c>
      <c r="AQ166" s="297">
        <f t="shared" si="344"/>
        <v>2100840</v>
      </c>
      <c r="AR166" s="297">
        <f t="shared" si="344"/>
        <v>0</v>
      </c>
      <c r="AS166" s="297">
        <f t="shared" si="344"/>
        <v>0</v>
      </c>
      <c r="AT166" s="297">
        <f t="shared" si="344"/>
        <v>0</v>
      </c>
      <c r="AU166" s="297">
        <f t="shared" si="344"/>
        <v>0</v>
      </c>
      <c r="AV166" s="297">
        <f t="shared" si="344"/>
        <v>0</v>
      </c>
      <c r="AW166" s="298">
        <f t="shared" si="344"/>
        <v>0</v>
      </c>
      <c r="AX166" s="304">
        <f>SUM(AN166:AW166)</f>
        <v>2880590</v>
      </c>
      <c r="AY166" s="299"/>
      <c r="AZ166" s="300">
        <f t="shared" ref="AZ166:BI166" si="345">SUM(AZ163:AZ165)</f>
        <v>858458</v>
      </c>
      <c r="BA166" s="297">
        <f t="shared" si="345"/>
        <v>46785</v>
      </c>
      <c r="BB166" s="297">
        <f t="shared" si="345"/>
        <v>0</v>
      </c>
      <c r="BC166" s="297">
        <f t="shared" si="345"/>
        <v>1996805</v>
      </c>
      <c r="BD166" s="297">
        <f t="shared" si="345"/>
        <v>0</v>
      </c>
      <c r="BE166" s="297">
        <f t="shared" si="345"/>
        <v>0</v>
      </c>
      <c r="BF166" s="297">
        <f t="shared" si="345"/>
        <v>0</v>
      </c>
      <c r="BG166" s="297">
        <f t="shared" si="345"/>
        <v>0</v>
      </c>
      <c r="BH166" s="297">
        <f t="shared" si="345"/>
        <v>0</v>
      </c>
      <c r="BI166" s="298">
        <f t="shared" si="345"/>
        <v>0</v>
      </c>
      <c r="BJ166" s="304">
        <f>SUM(AZ166:BI166)</f>
        <v>2902048</v>
      </c>
      <c r="BK166" s="299"/>
      <c r="BL166" s="301">
        <f t="shared" ref="BL166:BU166" si="346">SUM(BL163:BL165)</f>
        <v>743299</v>
      </c>
      <c r="BM166" s="302">
        <f t="shared" si="346"/>
        <v>63799</v>
      </c>
      <c r="BN166" s="302">
        <f t="shared" si="346"/>
        <v>0</v>
      </c>
      <c r="BO166" s="302">
        <f t="shared" si="346"/>
        <v>1932315</v>
      </c>
      <c r="BP166" s="302">
        <f t="shared" si="346"/>
        <v>0</v>
      </c>
      <c r="BQ166" s="302">
        <f t="shared" si="346"/>
        <v>0</v>
      </c>
      <c r="BR166" s="302">
        <f t="shared" si="346"/>
        <v>0</v>
      </c>
      <c r="BS166" s="302">
        <f t="shared" si="346"/>
        <v>0</v>
      </c>
      <c r="BT166" s="302">
        <f t="shared" si="346"/>
        <v>0</v>
      </c>
      <c r="BU166" s="303">
        <f t="shared" si="346"/>
        <v>0</v>
      </c>
      <c r="BV166" s="304">
        <f>SUM(BL166:BU166)</f>
        <v>2739413</v>
      </c>
      <c r="BX166" s="301">
        <f t="shared" ref="BX166:CG166" si="347">SUM(BX163:BX165)</f>
        <v>261725</v>
      </c>
      <c r="BY166" s="302">
        <f t="shared" si="347"/>
        <v>15354</v>
      </c>
      <c r="BZ166" s="302">
        <f t="shared" si="347"/>
        <v>0</v>
      </c>
      <c r="CA166" s="302">
        <f t="shared" si="347"/>
        <v>1519715</v>
      </c>
      <c r="CB166" s="302">
        <f t="shared" si="347"/>
        <v>0</v>
      </c>
      <c r="CC166" s="302">
        <f t="shared" si="347"/>
        <v>0</v>
      </c>
      <c r="CD166" s="302">
        <f t="shared" si="347"/>
        <v>0</v>
      </c>
      <c r="CE166" s="302">
        <f t="shared" si="347"/>
        <v>0</v>
      </c>
      <c r="CF166" s="302">
        <f t="shared" si="347"/>
        <v>0</v>
      </c>
      <c r="CG166" s="303">
        <f t="shared" si="347"/>
        <v>0</v>
      </c>
      <c r="CH166" s="304">
        <f>SUM(BX166:CG166)</f>
        <v>1796794</v>
      </c>
      <c r="CJ166" s="301">
        <f t="shared" ref="CJ166:CS166" si="348">SUM(CJ163:CJ165)</f>
        <v>523450</v>
      </c>
      <c r="CK166" s="302">
        <f t="shared" si="348"/>
        <v>71059</v>
      </c>
      <c r="CL166" s="302">
        <f t="shared" si="348"/>
        <v>0</v>
      </c>
      <c r="CM166" s="302">
        <f t="shared" si="348"/>
        <v>1779715</v>
      </c>
      <c r="CN166" s="302">
        <f t="shared" si="348"/>
        <v>0</v>
      </c>
      <c r="CO166" s="302">
        <f t="shared" si="348"/>
        <v>0</v>
      </c>
      <c r="CP166" s="302">
        <f t="shared" si="348"/>
        <v>0</v>
      </c>
      <c r="CQ166" s="302">
        <f t="shared" si="348"/>
        <v>0</v>
      </c>
      <c r="CR166" s="302">
        <f t="shared" si="348"/>
        <v>0</v>
      </c>
      <c r="CS166" s="303">
        <f t="shared" si="348"/>
        <v>0</v>
      </c>
      <c r="CT166" s="304">
        <f>SUM(CJ166:CS166)</f>
        <v>2374224</v>
      </c>
      <c r="CV166" s="301">
        <f t="shared" ref="CV166:DE166" si="349">SUM(CV163:CV165)</f>
        <v>471105</v>
      </c>
      <c r="CW166" s="302">
        <f t="shared" si="349"/>
        <v>0</v>
      </c>
      <c r="CX166" s="302">
        <f t="shared" si="349"/>
        <v>0</v>
      </c>
      <c r="CY166" s="302">
        <f t="shared" si="349"/>
        <v>1412110</v>
      </c>
      <c r="CZ166" s="302">
        <f t="shared" si="349"/>
        <v>0</v>
      </c>
      <c r="DA166" s="302">
        <f t="shared" si="349"/>
        <v>0</v>
      </c>
      <c r="DB166" s="302">
        <f t="shared" si="349"/>
        <v>0</v>
      </c>
      <c r="DC166" s="302">
        <f t="shared" si="349"/>
        <v>0</v>
      </c>
      <c r="DD166" s="302">
        <f t="shared" si="349"/>
        <v>0</v>
      </c>
      <c r="DE166" s="303">
        <f t="shared" si="349"/>
        <v>0</v>
      </c>
      <c r="DF166" s="304">
        <f>SUM(CV166:DE166)</f>
        <v>1883215</v>
      </c>
      <c r="DG166" s="109"/>
      <c r="DH166" s="301">
        <f t="shared" ref="DH166:DQ166" si="350">SUM(DH163:DH165)</f>
        <v>565326</v>
      </c>
      <c r="DI166" s="302">
        <f t="shared" si="350"/>
        <v>46062</v>
      </c>
      <c r="DJ166" s="302">
        <f t="shared" si="350"/>
        <v>0</v>
      </c>
      <c r="DK166" s="302">
        <f t="shared" si="350"/>
        <v>1176130</v>
      </c>
      <c r="DL166" s="302">
        <f t="shared" si="350"/>
        <v>0</v>
      </c>
      <c r="DM166" s="302">
        <f t="shared" si="350"/>
        <v>0</v>
      </c>
      <c r="DN166" s="302">
        <f t="shared" si="350"/>
        <v>0</v>
      </c>
      <c r="DO166" s="302">
        <f t="shared" si="350"/>
        <v>0</v>
      </c>
      <c r="DP166" s="302">
        <f t="shared" si="350"/>
        <v>0</v>
      </c>
      <c r="DQ166" s="303">
        <f t="shared" si="350"/>
        <v>0</v>
      </c>
      <c r="DR166" s="304">
        <f>SUM(DH166:DQ166)</f>
        <v>1787518</v>
      </c>
      <c r="DT166" s="301">
        <f t="shared" ref="DT166:EC166" si="351">SUM(DT163:DT165)</f>
        <v>607202</v>
      </c>
      <c r="DU166" s="302">
        <f t="shared" si="351"/>
        <v>136201</v>
      </c>
      <c r="DV166" s="302">
        <f t="shared" si="351"/>
        <v>0</v>
      </c>
      <c r="DW166" s="302">
        <f t="shared" si="351"/>
        <v>1385140</v>
      </c>
      <c r="DX166" s="302">
        <f t="shared" si="351"/>
        <v>0</v>
      </c>
      <c r="DY166" s="302">
        <f t="shared" si="351"/>
        <v>0</v>
      </c>
      <c r="DZ166" s="302">
        <f t="shared" si="351"/>
        <v>0</v>
      </c>
      <c r="EA166" s="302">
        <f t="shared" si="351"/>
        <v>0</v>
      </c>
      <c r="EB166" s="302">
        <f t="shared" si="351"/>
        <v>0</v>
      </c>
      <c r="EC166" s="303">
        <f t="shared" si="351"/>
        <v>0</v>
      </c>
      <c r="ED166" s="304">
        <f>SUM(DT166:EC166)</f>
        <v>2128543</v>
      </c>
    </row>
    <row r="167" spans="1:134" ht="45.75" customHeight="1" thickBot="1" x14ac:dyDescent="0.3">
      <c r="A167" s="305"/>
      <c r="B167" s="306"/>
      <c r="C167" s="307"/>
      <c r="D167" s="308"/>
      <c r="E167" s="309"/>
      <c r="F167" s="309"/>
      <c r="G167" s="309"/>
      <c r="H167" s="309"/>
      <c r="I167" s="309"/>
      <c r="J167" s="309"/>
      <c r="K167" s="309"/>
      <c r="L167" s="309"/>
      <c r="M167" s="310"/>
      <c r="N167" s="314"/>
      <c r="O167" s="309"/>
      <c r="P167" s="308"/>
      <c r="Q167" s="309"/>
      <c r="R167" s="309"/>
      <c r="S167" s="309"/>
      <c r="T167" s="309"/>
      <c r="U167" s="309"/>
      <c r="V167" s="309"/>
      <c r="W167" s="309"/>
      <c r="X167" s="309"/>
      <c r="Y167" s="310"/>
      <c r="Z167" s="314"/>
      <c r="AA167" s="309"/>
      <c r="AB167" s="308"/>
      <c r="AC167" s="309"/>
      <c r="AD167" s="309"/>
      <c r="AE167" s="309"/>
      <c r="AF167" s="309"/>
      <c r="AG167" s="309"/>
      <c r="AH167" s="309"/>
      <c r="AI167" s="309"/>
      <c r="AJ167" s="309"/>
      <c r="AK167" s="310"/>
      <c r="AL167" s="314"/>
      <c r="AM167" s="309"/>
      <c r="AN167" s="308"/>
      <c r="AO167" s="309"/>
      <c r="AP167" s="309"/>
      <c r="AQ167" s="309"/>
      <c r="AR167" s="309"/>
      <c r="AS167" s="309"/>
      <c r="AT167" s="309"/>
      <c r="AU167" s="309"/>
      <c r="AV167" s="309"/>
      <c r="AW167" s="310"/>
      <c r="AX167" s="314"/>
      <c r="AY167" s="309"/>
      <c r="AZ167" s="308"/>
      <c r="BA167" s="309"/>
      <c r="BB167" s="309"/>
      <c r="BC167" s="309"/>
      <c r="BD167" s="309"/>
      <c r="BE167" s="309"/>
      <c r="BF167" s="309"/>
      <c r="BG167" s="309"/>
      <c r="BH167" s="309"/>
      <c r="BI167" s="310"/>
      <c r="BJ167" s="314"/>
      <c r="BK167" s="309"/>
      <c r="BL167" s="311"/>
      <c r="BM167" s="312"/>
      <c r="BN167" s="312"/>
      <c r="BO167" s="312"/>
      <c r="BP167" s="312"/>
      <c r="BQ167" s="312"/>
      <c r="BR167" s="312"/>
      <c r="BS167" s="312"/>
      <c r="BT167" s="312"/>
      <c r="BU167" s="313"/>
      <c r="BV167" s="314"/>
      <c r="BX167" s="311"/>
      <c r="BY167" s="312"/>
      <c r="BZ167" s="312"/>
      <c r="CA167" s="312"/>
      <c r="CB167" s="312"/>
      <c r="CC167" s="312"/>
      <c r="CD167" s="312"/>
      <c r="CE167" s="312"/>
      <c r="CF167" s="312"/>
      <c r="CG167" s="313"/>
      <c r="CH167" s="314"/>
      <c r="CJ167" s="311"/>
      <c r="CK167" s="312"/>
      <c r="CL167" s="312"/>
      <c r="CM167" s="312"/>
      <c r="CN167" s="312"/>
      <c r="CO167" s="312"/>
      <c r="CP167" s="312"/>
      <c r="CQ167" s="312"/>
      <c r="CR167" s="312"/>
      <c r="CS167" s="313"/>
      <c r="CT167" s="314"/>
      <c r="CV167" s="311"/>
      <c r="CW167" s="312"/>
      <c r="CX167" s="312"/>
      <c r="CY167" s="312"/>
      <c r="CZ167" s="312"/>
      <c r="DA167" s="312"/>
      <c r="DB167" s="312"/>
      <c r="DC167" s="312"/>
      <c r="DD167" s="312"/>
      <c r="DE167" s="313"/>
      <c r="DF167" s="314"/>
      <c r="DG167" s="109"/>
      <c r="DH167" s="311"/>
      <c r="DI167" s="312"/>
      <c r="DJ167" s="312"/>
      <c r="DK167" s="312"/>
      <c r="DL167" s="312"/>
      <c r="DM167" s="312"/>
      <c r="DN167" s="312"/>
      <c r="DO167" s="312"/>
      <c r="DP167" s="312"/>
      <c r="DQ167" s="313"/>
      <c r="DR167" s="314"/>
      <c r="DT167" s="311"/>
      <c r="DU167" s="312"/>
      <c r="DV167" s="312"/>
      <c r="DW167" s="312"/>
      <c r="DX167" s="312"/>
      <c r="DY167" s="312"/>
      <c r="DZ167" s="312"/>
      <c r="EA167" s="312"/>
      <c r="EB167" s="312"/>
      <c r="EC167" s="313"/>
      <c r="ED167" s="314"/>
    </row>
    <row r="168" spans="1:134" ht="15" customHeight="1" x14ac:dyDescent="0.25">
      <c r="A168" s="1470" t="s">
        <v>210</v>
      </c>
      <c r="B168" s="285" t="s">
        <v>97</v>
      </c>
      <c r="C168" s="268" t="s">
        <v>138</v>
      </c>
      <c r="D168" s="271">
        <f>'7b-TtlAwrds_RawData'!D55</f>
        <v>0</v>
      </c>
      <c r="E168" s="269">
        <f>'7b-TtlAwrds_RawData'!E55</f>
        <v>605</v>
      </c>
      <c r="F168" s="269">
        <f>'7b-TtlAwrds_RawData'!F55</f>
        <v>37</v>
      </c>
      <c r="G168" s="269">
        <f>'7b-TtlAwrds_RawData'!G55</f>
        <v>3354</v>
      </c>
      <c r="H168" s="269">
        <f>'7b-TtlAwrds_RawData'!H55</f>
        <v>0</v>
      </c>
      <c r="I168" s="269">
        <f>'7b-TtlAwrds_RawData'!I55</f>
        <v>0</v>
      </c>
      <c r="J168" s="269">
        <f>'7b-TtlAwrds_RawData'!J55</f>
        <v>0</v>
      </c>
      <c r="K168" s="269">
        <f>'7b-TtlAwrds_RawData'!K55</f>
        <v>0</v>
      </c>
      <c r="L168" s="269">
        <f>'7b-TtlAwrds_RawData'!L55</f>
        <v>0</v>
      </c>
      <c r="M168" s="270">
        <f>'7b-TtlAwrds_RawData'!M55</f>
        <v>0</v>
      </c>
      <c r="N168" s="275"/>
      <c r="O168" s="269"/>
      <c r="P168" s="271">
        <f>'7b-TtlAwrds_RawData'!P55</f>
        <v>0</v>
      </c>
      <c r="Q168" s="269">
        <f>'7b-TtlAwrds_RawData'!Q55</f>
        <v>437</v>
      </c>
      <c r="R168" s="269">
        <f>'7b-TtlAwrds_RawData'!R55</f>
        <v>29</v>
      </c>
      <c r="S168" s="269">
        <f>'7b-TtlAwrds_RawData'!S55</f>
        <v>2662</v>
      </c>
      <c r="T168" s="269">
        <f>'7b-TtlAwrds_RawData'!T55</f>
        <v>0</v>
      </c>
      <c r="U168" s="269">
        <f>'7b-TtlAwrds_RawData'!U55</f>
        <v>0</v>
      </c>
      <c r="V168" s="269">
        <f>'7b-TtlAwrds_RawData'!V55</f>
        <v>0</v>
      </c>
      <c r="W168" s="269">
        <f>'7b-TtlAwrds_RawData'!W55</f>
        <v>0</v>
      </c>
      <c r="X168" s="269">
        <f>'7b-TtlAwrds_RawData'!X55</f>
        <v>0</v>
      </c>
      <c r="Y168" s="270">
        <f>'7b-TtlAwrds_RawData'!Y55</f>
        <v>0</v>
      </c>
      <c r="Z168" s="275"/>
      <c r="AA168" s="269"/>
      <c r="AB168" s="271">
        <f>'7b-TtlAwrds_RawData'!AB55</f>
        <v>0</v>
      </c>
      <c r="AC168" s="269">
        <f>'7b-TtlAwrds_RawData'!AC55</f>
        <v>2627</v>
      </c>
      <c r="AD168" s="269">
        <f>'7b-TtlAwrds_RawData'!AD55</f>
        <v>37</v>
      </c>
      <c r="AE168" s="269">
        <f>'7b-TtlAwrds_RawData'!AE55</f>
        <v>3300</v>
      </c>
      <c r="AF168" s="269">
        <f>'7b-TtlAwrds_RawData'!AF55</f>
        <v>0</v>
      </c>
      <c r="AG168" s="269">
        <f>'7b-TtlAwrds_RawData'!AG55</f>
        <v>0</v>
      </c>
      <c r="AH168" s="269">
        <f>'7b-TtlAwrds_RawData'!AH55</f>
        <v>0</v>
      </c>
      <c r="AI168" s="269">
        <f>'7b-TtlAwrds_RawData'!AI55</f>
        <v>0</v>
      </c>
      <c r="AJ168" s="269">
        <f>'7b-TtlAwrds_RawData'!AJ55</f>
        <v>0</v>
      </c>
      <c r="AK168" s="270">
        <f>'7b-TtlAwrds_RawData'!AK55</f>
        <v>0</v>
      </c>
      <c r="AL168" s="275"/>
      <c r="AM168" s="269"/>
      <c r="AN168" s="271">
        <f>'7b-TtlAwrds_RawData'!AN55</f>
        <v>0</v>
      </c>
      <c r="AO168" s="269">
        <f>'7b-TtlAwrds_RawData'!AO55</f>
        <v>1574</v>
      </c>
      <c r="AP168" s="269">
        <f>'7b-TtlAwrds_RawData'!AP55</f>
        <v>24</v>
      </c>
      <c r="AQ168" s="269">
        <f>'7b-TtlAwrds_RawData'!AQ55</f>
        <v>3034</v>
      </c>
      <c r="AR168" s="269">
        <f>'7b-TtlAwrds_RawData'!AR55</f>
        <v>0</v>
      </c>
      <c r="AS168" s="269">
        <f>'7b-TtlAwrds_RawData'!AS55</f>
        <v>0</v>
      </c>
      <c r="AT168" s="269">
        <f>'7b-TtlAwrds_RawData'!AT55</f>
        <v>0</v>
      </c>
      <c r="AU168" s="269">
        <f>'7b-TtlAwrds_RawData'!AU55</f>
        <v>0</v>
      </c>
      <c r="AV168" s="269">
        <f>'7b-TtlAwrds_RawData'!AV55</f>
        <v>0</v>
      </c>
      <c r="AW168" s="270">
        <f>'7b-TtlAwrds_RawData'!AW55</f>
        <v>0</v>
      </c>
      <c r="AX168" s="275"/>
      <c r="AY168" s="269"/>
      <c r="AZ168" s="271">
        <f>'7b-TtlAwrds_RawData'!AZ55</f>
        <v>0</v>
      </c>
      <c r="BA168" s="269">
        <f>'7b-TtlAwrds_RawData'!BA55</f>
        <v>1380</v>
      </c>
      <c r="BB168" s="269">
        <f>'7b-TtlAwrds_RawData'!BB55</f>
        <v>18</v>
      </c>
      <c r="BC168" s="269">
        <f>'7b-TtlAwrds_RawData'!BC55</f>
        <v>2672</v>
      </c>
      <c r="BD168" s="269">
        <f>'7b-TtlAwrds_RawData'!BD55</f>
        <v>0</v>
      </c>
      <c r="BE168" s="269">
        <f>'7b-TtlAwrds_RawData'!BE55</f>
        <v>0</v>
      </c>
      <c r="BF168" s="269">
        <f>'7b-TtlAwrds_RawData'!BF55</f>
        <v>0</v>
      </c>
      <c r="BG168" s="269">
        <f>'7b-TtlAwrds_RawData'!BG55</f>
        <v>0</v>
      </c>
      <c r="BH168" s="269">
        <f>'7b-TtlAwrds_RawData'!BH55</f>
        <v>0</v>
      </c>
      <c r="BI168" s="270">
        <f>'7b-TtlAwrds_RawData'!BI55</f>
        <v>0</v>
      </c>
      <c r="BJ168" s="275"/>
      <c r="BK168" s="269"/>
      <c r="BL168" s="272">
        <f>'7b-TtlAwrds_RawData'!BL55</f>
        <v>0</v>
      </c>
      <c r="BM168" s="273">
        <f>'7b-TtlAwrds_RawData'!BM55</f>
        <v>2049</v>
      </c>
      <c r="BN168" s="273">
        <f>'7b-TtlAwrds_RawData'!BN55</f>
        <v>27</v>
      </c>
      <c r="BO168" s="273">
        <f>'7b-TtlAwrds_RawData'!BO55</f>
        <v>2611</v>
      </c>
      <c r="BP168" s="273">
        <f>'7b-TtlAwrds_RawData'!BP55</f>
        <v>0</v>
      </c>
      <c r="BQ168" s="273">
        <f>'7b-TtlAwrds_RawData'!BQ55</f>
        <v>0</v>
      </c>
      <c r="BR168" s="273">
        <f>'7b-TtlAwrds_RawData'!BR55</f>
        <v>0</v>
      </c>
      <c r="BS168" s="273">
        <f>'7b-TtlAwrds_RawData'!BS55</f>
        <v>0</v>
      </c>
      <c r="BT168" s="273">
        <f>'7b-TtlAwrds_RawData'!BT55</f>
        <v>0</v>
      </c>
      <c r="BU168" s="274">
        <f>'7b-TtlAwrds_RawData'!BU55</f>
        <v>0</v>
      </c>
      <c r="BV168" s="275"/>
      <c r="BX168" s="272">
        <f>'7b-TtlAwrds_RawData'!BX55</f>
        <v>0</v>
      </c>
      <c r="BY168" s="273">
        <f>'7b-TtlAwrds_RawData'!BY55</f>
        <v>2167</v>
      </c>
      <c r="BZ168" s="273">
        <f>'7b-TtlAwrds_RawData'!BZ55</f>
        <v>40</v>
      </c>
      <c r="CA168" s="273">
        <f>'7b-TtlAwrds_RawData'!CA55</f>
        <v>2483</v>
      </c>
      <c r="CB168" s="273">
        <f>'7b-TtlAwrds_RawData'!CB55</f>
        <v>0</v>
      </c>
      <c r="CC168" s="273">
        <f>'7b-TtlAwrds_RawData'!CC55</f>
        <v>0</v>
      </c>
      <c r="CD168" s="273">
        <f>'7b-TtlAwrds_RawData'!CD55</f>
        <v>0</v>
      </c>
      <c r="CE168" s="273">
        <f>'7b-TtlAwrds_RawData'!CE55</f>
        <v>0</v>
      </c>
      <c r="CF168" s="273">
        <f>'7b-TtlAwrds_RawData'!CF55</f>
        <v>0</v>
      </c>
      <c r="CG168" s="274">
        <f>'7b-TtlAwrds_RawData'!CG55</f>
        <v>0</v>
      </c>
      <c r="CH168" s="275"/>
      <c r="CJ168" s="272">
        <f>'7b-TtlAwrds_RawData'!CJ55</f>
        <v>366</v>
      </c>
      <c r="CK168" s="273">
        <f>'7b-TtlAwrds_RawData'!CK55</f>
        <v>431</v>
      </c>
      <c r="CL168" s="273">
        <f>'7b-TtlAwrds_RawData'!CL55</f>
        <v>35</v>
      </c>
      <c r="CM168" s="273">
        <f>'7b-TtlAwrds_RawData'!CM55</f>
        <v>2064</v>
      </c>
      <c r="CN168" s="273">
        <f>'7b-TtlAwrds_RawData'!CN55</f>
        <v>0</v>
      </c>
      <c r="CO168" s="273">
        <f>'7b-TtlAwrds_RawData'!CO55</f>
        <v>0</v>
      </c>
      <c r="CP168" s="273">
        <f>'7b-TtlAwrds_RawData'!CP55</f>
        <v>0</v>
      </c>
      <c r="CQ168" s="273">
        <f>'7b-TtlAwrds_RawData'!CQ55</f>
        <v>0</v>
      </c>
      <c r="CR168" s="273">
        <f>'7b-TtlAwrds_RawData'!CR55</f>
        <v>0</v>
      </c>
      <c r="CS168" s="274">
        <f>'7b-TtlAwrds_RawData'!CS55</f>
        <v>0</v>
      </c>
      <c r="CT168" s="275"/>
      <c r="CV168" s="272">
        <f>'7b-TtlAwrds_RawData'!CV55</f>
        <v>159</v>
      </c>
      <c r="CW168" s="273">
        <f>'7b-TtlAwrds_RawData'!CW55</f>
        <v>439</v>
      </c>
      <c r="CX168" s="273">
        <f>'7b-TtlAwrds_RawData'!CX55</f>
        <v>33</v>
      </c>
      <c r="CY168" s="273">
        <f>'7b-TtlAwrds_RawData'!CY55</f>
        <v>1732</v>
      </c>
      <c r="CZ168" s="273">
        <f>'7b-TtlAwrds_RawData'!CZ55</f>
        <v>0</v>
      </c>
      <c r="DA168" s="273">
        <f>'7b-TtlAwrds_RawData'!DA55</f>
        <v>0</v>
      </c>
      <c r="DB168" s="273">
        <f>'7b-TtlAwrds_RawData'!DB55</f>
        <v>0</v>
      </c>
      <c r="DC168" s="273">
        <f>'7b-TtlAwrds_RawData'!DC55</f>
        <v>0</v>
      </c>
      <c r="DD168" s="273">
        <f>'7b-TtlAwrds_RawData'!DD55</f>
        <v>0</v>
      </c>
      <c r="DE168" s="274">
        <f>'7b-TtlAwrds_RawData'!DE55</f>
        <v>0</v>
      </c>
      <c r="DF168" s="275"/>
      <c r="DG168" s="109"/>
      <c r="DH168" s="272">
        <f>'7b-TtlAwrds_RawData'!DH55</f>
        <v>127</v>
      </c>
      <c r="DI168" s="273">
        <f>'7b-TtlAwrds_RawData'!DI55</f>
        <v>467</v>
      </c>
      <c r="DJ168" s="273">
        <f>'7b-TtlAwrds_RawData'!DJ55</f>
        <v>25</v>
      </c>
      <c r="DK168" s="273">
        <f>'7b-TtlAwrds_RawData'!DK55</f>
        <v>1798</v>
      </c>
      <c r="DL168" s="273">
        <f>'7b-TtlAwrds_RawData'!DL55</f>
        <v>0</v>
      </c>
      <c r="DM168" s="273">
        <f>'7b-TtlAwrds_RawData'!DM55</f>
        <v>0</v>
      </c>
      <c r="DN168" s="273">
        <f>'7b-TtlAwrds_RawData'!DN55</f>
        <v>0</v>
      </c>
      <c r="DO168" s="273">
        <f>'7b-TtlAwrds_RawData'!DO55</f>
        <v>0</v>
      </c>
      <c r="DP168" s="273">
        <f>'7b-TtlAwrds_RawData'!DP55</f>
        <v>0</v>
      </c>
      <c r="DQ168" s="274">
        <f>'7b-TtlAwrds_RawData'!DQ55</f>
        <v>0</v>
      </c>
      <c r="DR168" s="275"/>
      <c r="DT168" s="272">
        <f>'7b-TtlAwrds_RawData'!DT55</f>
        <v>79</v>
      </c>
      <c r="DU168" s="273">
        <f>'7b-TtlAwrds_RawData'!DU55</f>
        <v>370</v>
      </c>
      <c r="DV168" s="273">
        <f>'7b-TtlAwrds_RawData'!DV55</f>
        <v>50</v>
      </c>
      <c r="DW168" s="273">
        <f>'7b-TtlAwrds_RawData'!DW55</f>
        <v>1745</v>
      </c>
      <c r="DX168" s="273">
        <f>'7b-TtlAwrds_RawData'!DX55</f>
        <v>0</v>
      </c>
      <c r="DY168" s="273">
        <f>'7b-TtlAwrds_RawData'!DY55</f>
        <v>0</v>
      </c>
      <c r="DZ168" s="273">
        <f>'7b-TtlAwrds_RawData'!DZ55</f>
        <v>0</v>
      </c>
      <c r="EA168" s="273">
        <f>'7b-TtlAwrds_RawData'!EA55</f>
        <v>0</v>
      </c>
      <c r="EB168" s="273">
        <f>'7b-TtlAwrds_RawData'!EB55</f>
        <v>0</v>
      </c>
      <c r="EC168" s="274">
        <f>'7b-TtlAwrds_RawData'!EC55</f>
        <v>0</v>
      </c>
      <c r="ED168" s="275"/>
    </row>
    <row r="169" spans="1:134" x14ac:dyDescent="0.25">
      <c r="A169" s="1471"/>
      <c r="B169" t="s">
        <v>97</v>
      </c>
      <c r="C169" s="276" t="s">
        <v>139</v>
      </c>
      <c r="D169" s="279">
        <f>'7b-TtlAwrds_RawData'!D56</f>
        <v>0</v>
      </c>
      <c r="E169" s="277">
        <f>'7b-TtlAwrds_RawData'!E56</f>
        <v>511</v>
      </c>
      <c r="F169" s="277">
        <f>'7b-TtlAwrds_RawData'!F56</f>
        <v>26</v>
      </c>
      <c r="G169" s="277">
        <f>'7b-TtlAwrds_RawData'!G56</f>
        <v>278</v>
      </c>
      <c r="H169" s="277">
        <f>'7b-TtlAwrds_RawData'!H56</f>
        <v>0</v>
      </c>
      <c r="I169" s="277">
        <f>'7b-TtlAwrds_RawData'!I56</f>
        <v>0</v>
      </c>
      <c r="J169" s="277">
        <f>'7b-TtlAwrds_RawData'!J56</f>
        <v>0</v>
      </c>
      <c r="K169" s="277">
        <f>'7b-TtlAwrds_RawData'!K56</f>
        <v>0</v>
      </c>
      <c r="L169" s="277">
        <f>'7b-TtlAwrds_RawData'!L56</f>
        <v>0</v>
      </c>
      <c r="M169" s="278">
        <f>'7b-TtlAwrds_RawData'!M56</f>
        <v>0</v>
      </c>
      <c r="N169" s="283"/>
      <c r="O169" s="277"/>
      <c r="P169" s="279">
        <f>'7b-TtlAwrds_RawData'!P56</f>
        <v>0</v>
      </c>
      <c r="Q169" s="277">
        <f>'7b-TtlAwrds_RawData'!Q56</f>
        <v>385</v>
      </c>
      <c r="R169" s="277">
        <f>'7b-TtlAwrds_RawData'!R56</f>
        <v>22</v>
      </c>
      <c r="S169" s="277">
        <f>'7b-TtlAwrds_RawData'!S56</f>
        <v>310</v>
      </c>
      <c r="T169" s="277">
        <f>'7b-TtlAwrds_RawData'!T56</f>
        <v>0</v>
      </c>
      <c r="U169" s="277">
        <f>'7b-TtlAwrds_RawData'!U56</f>
        <v>0</v>
      </c>
      <c r="V169" s="277">
        <f>'7b-TtlAwrds_RawData'!V56</f>
        <v>0</v>
      </c>
      <c r="W169" s="277">
        <f>'7b-TtlAwrds_RawData'!W56</f>
        <v>0</v>
      </c>
      <c r="X169" s="277">
        <f>'7b-TtlAwrds_RawData'!X56</f>
        <v>0</v>
      </c>
      <c r="Y169" s="278">
        <f>'7b-TtlAwrds_RawData'!Y56</f>
        <v>0</v>
      </c>
      <c r="Z169" s="283"/>
      <c r="AA169" s="277"/>
      <c r="AB169" s="279">
        <f>'7b-TtlAwrds_RawData'!AB56</f>
        <v>1</v>
      </c>
      <c r="AC169" s="277">
        <f>'7b-TtlAwrds_RawData'!AC56</f>
        <v>378</v>
      </c>
      <c r="AD169" s="277">
        <f>'7b-TtlAwrds_RawData'!AD56</f>
        <v>22</v>
      </c>
      <c r="AE169" s="277">
        <f>'7b-TtlAwrds_RawData'!AE56</f>
        <v>303</v>
      </c>
      <c r="AF169" s="277">
        <f>'7b-TtlAwrds_RawData'!AF56</f>
        <v>0</v>
      </c>
      <c r="AG169" s="277">
        <f>'7b-TtlAwrds_RawData'!AG56</f>
        <v>0</v>
      </c>
      <c r="AH169" s="277">
        <f>'7b-TtlAwrds_RawData'!AH56</f>
        <v>0</v>
      </c>
      <c r="AI169" s="277">
        <f>'7b-TtlAwrds_RawData'!AI56</f>
        <v>0</v>
      </c>
      <c r="AJ169" s="277">
        <f>'7b-TtlAwrds_RawData'!AJ56</f>
        <v>0</v>
      </c>
      <c r="AK169" s="278">
        <f>'7b-TtlAwrds_RawData'!AK56</f>
        <v>0</v>
      </c>
      <c r="AL169" s="283"/>
      <c r="AM169" s="277"/>
      <c r="AN169" s="279">
        <f>'7b-TtlAwrds_RawData'!AN56</f>
        <v>3</v>
      </c>
      <c r="AO169" s="277">
        <f>'7b-TtlAwrds_RawData'!AO56</f>
        <v>248</v>
      </c>
      <c r="AP169" s="277">
        <f>'7b-TtlAwrds_RawData'!AP56</f>
        <v>19</v>
      </c>
      <c r="AQ169" s="277">
        <f>'7b-TtlAwrds_RawData'!AQ56</f>
        <v>299</v>
      </c>
      <c r="AR169" s="277">
        <f>'7b-TtlAwrds_RawData'!AR56</f>
        <v>0</v>
      </c>
      <c r="AS169" s="277">
        <f>'7b-TtlAwrds_RawData'!AS56</f>
        <v>0</v>
      </c>
      <c r="AT169" s="277">
        <f>'7b-TtlAwrds_RawData'!AT56</f>
        <v>0</v>
      </c>
      <c r="AU169" s="277">
        <f>'7b-TtlAwrds_RawData'!AU56</f>
        <v>0</v>
      </c>
      <c r="AV169" s="277">
        <f>'7b-TtlAwrds_RawData'!AV56</f>
        <v>0</v>
      </c>
      <c r="AW169" s="278">
        <f>'7b-TtlAwrds_RawData'!AW56</f>
        <v>0</v>
      </c>
      <c r="AX169" s="283"/>
      <c r="AY169" s="277"/>
      <c r="AZ169" s="279">
        <f>'7b-TtlAwrds_RawData'!AZ56</f>
        <v>7</v>
      </c>
      <c r="BA169" s="277">
        <f>'7b-TtlAwrds_RawData'!BA56</f>
        <v>294</v>
      </c>
      <c r="BB169" s="277">
        <f>'7b-TtlAwrds_RawData'!BB56</f>
        <v>42</v>
      </c>
      <c r="BC169" s="277">
        <f>'7b-TtlAwrds_RawData'!BC56</f>
        <v>317</v>
      </c>
      <c r="BD169" s="277">
        <f>'7b-TtlAwrds_RawData'!BD56</f>
        <v>0</v>
      </c>
      <c r="BE169" s="277">
        <f>'7b-TtlAwrds_RawData'!BE56</f>
        <v>0</v>
      </c>
      <c r="BF169" s="277">
        <f>'7b-TtlAwrds_RawData'!BF56</f>
        <v>0</v>
      </c>
      <c r="BG169" s="277">
        <f>'7b-TtlAwrds_RawData'!BG56</f>
        <v>0</v>
      </c>
      <c r="BH169" s="277">
        <f>'7b-TtlAwrds_RawData'!BH56</f>
        <v>0</v>
      </c>
      <c r="BI169" s="278">
        <f>'7b-TtlAwrds_RawData'!BI56</f>
        <v>0</v>
      </c>
      <c r="BJ169" s="283"/>
      <c r="BK169" s="277"/>
      <c r="BL169" s="280">
        <f>'7b-TtlAwrds_RawData'!BL56</f>
        <v>1</v>
      </c>
      <c r="BM169" s="281">
        <f>'7b-TtlAwrds_RawData'!BM56</f>
        <v>302</v>
      </c>
      <c r="BN169" s="281">
        <f>'7b-TtlAwrds_RawData'!BN56</f>
        <v>40</v>
      </c>
      <c r="BO169" s="281">
        <f>'7b-TtlAwrds_RawData'!BO56</f>
        <v>247</v>
      </c>
      <c r="BP169" s="281">
        <f>'7b-TtlAwrds_RawData'!BP56</f>
        <v>0</v>
      </c>
      <c r="BQ169" s="281">
        <f>'7b-TtlAwrds_RawData'!BQ56</f>
        <v>0</v>
      </c>
      <c r="BR169" s="281">
        <f>'7b-TtlAwrds_RawData'!BR56</f>
        <v>0</v>
      </c>
      <c r="BS169" s="281">
        <f>'7b-TtlAwrds_RawData'!BS56</f>
        <v>0</v>
      </c>
      <c r="BT169" s="281">
        <f>'7b-TtlAwrds_RawData'!BT56</f>
        <v>0</v>
      </c>
      <c r="BU169" s="282">
        <f>'7b-TtlAwrds_RawData'!BU56</f>
        <v>0</v>
      </c>
      <c r="BV169" s="283"/>
      <c r="BX169" s="280">
        <f>'7b-TtlAwrds_RawData'!BX56</f>
        <v>0</v>
      </c>
      <c r="BY169" s="281">
        <f>'7b-TtlAwrds_RawData'!BY56</f>
        <v>148</v>
      </c>
      <c r="BZ169" s="281">
        <f>'7b-TtlAwrds_RawData'!BZ56</f>
        <v>11</v>
      </c>
      <c r="CA169" s="281">
        <f>'7b-TtlAwrds_RawData'!CA56</f>
        <v>204</v>
      </c>
      <c r="CB169" s="281">
        <f>'7b-TtlAwrds_RawData'!CB56</f>
        <v>0</v>
      </c>
      <c r="CC169" s="281">
        <f>'7b-TtlAwrds_RawData'!CC56</f>
        <v>0</v>
      </c>
      <c r="CD169" s="281">
        <f>'7b-TtlAwrds_RawData'!CD56</f>
        <v>0</v>
      </c>
      <c r="CE169" s="281">
        <f>'7b-TtlAwrds_RawData'!CE56</f>
        <v>0</v>
      </c>
      <c r="CF169" s="281">
        <f>'7b-TtlAwrds_RawData'!CF56</f>
        <v>0</v>
      </c>
      <c r="CG169" s="282">
        <f>'7b-TtlAwrds_RawData'!CG56</f>
        <v>0</v>
      </c>
      <c r="CH169" s="283"/>
      <c r="CJ169" s="280">
        <f>'7b-TtlAwrds_RawData'!CJ56</f>
        <v>2</v>
      </c>
      <c r="CK169" s="281">
        <f>'7b-TtlAwrds_RawData'!CK56</f>
        <v>410</v>
      </c>
      <c r="CL169" s="281">
        <f>'7b-TtlAwrds_RawData'!CL56</f>
        <v>19</v>
      </c>
      <c r="CM169" s="281">
        <f>'7b-TtlAwrds_RawData'!CM56</f>
        <v>255</v>
      </c>
      <c r="CN169" s="281">
        <f>'7b-TtlAwrds_RawData'!CN56</f>
        <v>0</v>
      </c>
      <c r="CO169" s="281">
        <f>'7b-TtlAwrds_RawData'!CO56</f>
        <v>0</v>
      </c>
      <c r="CP169" s="281">
        <f>'7b-TtlAwrds_RawData'!CP56</f>
        <v>0</v>
      </c>
      <c r="CQ169" s="281">
        <f>'7b-TtlAwrds_RawData'!CQ56</f>
        <v>0</v>
      </c>
      <c r="CR169" s="281">
        <f>'7b-TtlAwrds_RawData'!CR56</f>
        <v>0</v>
      </c>
      <c r="CS169" s="282">
        <f>'7b-TtlAwrds_RawData'!CS56</f>
        <v>0</v>
      </c>
      <c r="CT169" s="283"/>
      <c r="CV169" s="280">
        <f>'7b-TtlAwrds_RawData'!CV56</f>
        <v>217</v>
      </c>
      <c r="CW169" s="281">
        <f>'7b-TtlAwrds_RawData'!CW56</f>
        <v>441</v>
      </c>
      <c r="CX169" s="281">
        <f>'7b-TtlAwrds_RawData'!CX56</f>
        <v>20</v>
      </c>
      <c r="CY169" s="281">
        <f>'7b-TtlAwrds_RawData'!CY56</f>
        <v>260</v>
      </c>
      <c r="CZ169" s="281">
        <f>'7b-TtlAwrds_RawData'!CZ56</f>
        <v>0</v>
      </c>
      <c r="DA169" s="281">
        <f>'7b-TtlAwrds_RawData'!DA56</f>
        <v>0</v>
      </c>
      <c r="DB169" s="281">
        <f>'7b-TtlAwrds_RawData'!DB56</f>
        <v>0</v>
      </c>
      <c r="DC169" s="281">
        <f>'7b-TtlAwrds_RawData'!DC56</f>
        <v>0</v>
      </c>
      <c r="DD169" s="281">
        <f>'7b-TtlAwrds_RawData'!DD56</f>
        <v>0</v>
      </c>
      <c r="DE169" s="282">
        <f>'7b-TtlAwrds_RawData'!DE56</f>
        <v>0</v>
      </c>
      <c r="DF169" s="283"/>
      <c r="DG169" s="109"/>
      <c r="DH169" s="280">
        <f>'7b-TtlAwrds_RawData'!DH56</f>
        <v>106</v>
      </c>
      <c r="DI169" s="281">
        <f>'7b-TtlAwrds_RawData'!DI56</f>
        <v>533</v>
      </c>
      <c r="DJ169" s="281">
        <f>'7b-TtlAwrds_RawData'!DJ56</f>
        <v>11</v>
      </c>
      <c r="DK169" s="281">
        <f>'7b-TtlAwrds_RawData'!DK56</f>
        <v>253</v>
      </c>
      <c r="DL169" s="281">
        <f>'7b-TtlAwrds_RawData'!DL56</f>
        <v>0</v>
      </c>
      <c r="DM169" s="281">
        <f>'7b-TtlAwrds_RawData'!DM56</f>
        <v>0</v>
      </c>
      <c r="DN169" s="281">
        <f>'7b-TtlAwrds_RawData'!DN56</f>
        <v>0</v>
      </c>
      <c r="DO169" s="281">
        <f>'7b-TtlAwrds_RawData'!DO56</f>
        <v>0</v>
      </c>
      <c r="DP169" s="281">
        <f>'7b-TtlAwrds_RawData'!DP56</f>
        <v>0</v>
      </c>
      <c r="DQ169" s="282">
        <f>'7b-TtlAwrds_RawData'!DQ56</f>
        <v>0</v>
      </c>
      <c r="DR169" s="283"/>
      <c r="DT169" s="280">
        <f>'7b-TtlAwrds_RawData'!DT56</f>
        <v>142</v>
      </c>
      <c r="DU169" s="281">
        <f>'7b-TtlAwrds_RawData'!DU56</f>
        <v>524</v>
      </c>
      <c r="DV169" s="281">
        <f>'7b-TtlAwrds_RawData'!DV56</f>
        <v>12</v>
      </c>
      <c r="DW169" s="281">
        <f>'7b-TtlAwrds_RawData'!DW56</f>
        <v>268</v>
      </c>
      <c r="DX169" s="281">
        <f>'7b-TtlAwrds_RawData'!DX56</f>
        <v>0</v>
      </c>
      <c r="DY169" s="281">
        <f>'7b-TtlAwrds_RawData'!DY56</f>
        <v>0</v>
      </c>
      <c r="DZ169" s="281">
        <f>'7b-TtlAwrds_RawData'!DZ56</f>
        <v>0</v>
      </c>
      <c r="EA169" s="281">
        <f>'7b-TtlAwrds_RawData'!EA56</f>
        <v>0</v>
      </c>
      <c r="EB169" s="281">
        <f>'7b-TtlAwrds_RawData'!EB56</f>
        <v>0</v>
      </c>
      <c r="EC169" s="282">
        <f>'7b-TtlAwrds_RawData'!EC56</f>
        <v>0</v>
      </c>
      <c r="ED169" s="283"/>
    </row>
    <row r="170" spans="1:134" ht="15.75" thickBot="1" x14ac:dyDescent="0.3">
      <c r="A170" s="1472"/>
      <c r="B170" s="293" t="s">
        <v>97</v>
      </c>
      <c r="C170" s="294" t="s">
        <v>140</v>
      </c>
      <c r="D170" s="279">
        <f>'7b-TtlAwrds_RawData'!D57</f>
        <v>504</v>
      </c>
      <c r="E170" s="277">
        <f>'7b-TtlAwrds_RawData'!E57</f>
        <v>159</v>
      </c>
      <c r="F170" s="277">
        <f>'7b-TtlAwrds_RawData'!F57</f>
        <v>0</v>
      </c>
      <c r="G170" s="277">
        <f>'7b-TtlAwrds_RawData'!G57</f>
        <v>444</v>
      </c>
      <c r="H170" s="277">
        <f>'7b-TtlAwrds_RawData'!H57</f>
        <v>0</v>
      </c>
      <c r="I170" s="277">
        <f>'7b-TtlAwrds_RawData'!I57</f>
        <v>0</v>
      </c>
      <c r="J170" s="277">
        <f>'7b-TtlAwrds_RawData'!J57</f>
        <v>0</v>
      </c>
      <c r="K170" s="277">
        <f>'7b-TtlAwrds_RawData'!K57</f>
        <v>0</v>
      </c>
      <c r="L170" s="277">
        <f>'7b-TtlAwrds_RawData'!L57</f>
        <v>0</v>
      </c>
      <c r="M170" s="278">
        <f>'7b-TtlAwrds_RawData'!M57</f>
        <v>0</v>
      </c>
      <c r="N170" s="283" t="s">
        <v>297</v>
      </c>
      <c r="O170" s="277"/>
      <c r="P170" s="279">
        <f>'7b-TtlAwrds_RawData'!P57</f>
        <v>462</v>
      </c>
      <c r="Q170" s="277">
        <f>'7b-TtlAwrds_RawData'!Q57</f>
        <v>215</v>
      </c>
      <c r="R170" s="277">
        <f>'7b-TtlAwrds_RawData'!R57</f>
        <v>12</v>
      </c>
      <c r="S170" s="277">
        <f>'7b-TtlAwrds_RawData'!S57</f>
        <v>465</v>
      </c>
      <c r="T170" s="277">
        <f>'7b-TtlAwrds_RawData'!T57</f>
        <v>0</v>
      </c>
      <c r="U170" s="277">
        <f>'7b-TtlAwrds_RawData'!U57</f>
        <v>0</v>
      </c>
      <c r="V170" s="277">
        <f>'7b-TtlAwrds_RawData'!V57</f>
        <v>0</v>
      </c>
      <c r="W170" s="277">
        <f>'7b-TtlAwrds_RawData'!W57</f>
        <v>0</v>
      </c>
      <c r="X170" s="277">
        <f>'7b-TtlAwrds_RawData'!X57</f>
        <v>0</v>
      </c>
      <c r="Y170" s="278">
        <f>'7b-TtlAwrds_RawData'!Y57</f>
        <v>0</v>
      </c>
      <c r="Z170" s="283" t="s">
        <v>297</v>
      </c>
      <c r="AA170" s="277"/>
      <c r="AB170" s="279">
        <f>'7b-TtlAwrds_RawData'!AB57</f>
        <v>557</v>
      </c>
      <c r="AC170" s="277">
        <f>'7b-TtlAwrds_RawData'!AC57</f>
        <v>215</v>
      </c>
      <c r="AD170" s="277">
        <f>'7b-TtlAwrds_RawData'!AD57</f>
        <v>33</v>
      </c>
      <c r="AE170" s="277">
        <f>'7b-TtlAwrds_RawData'!AE57</f>
        <v>563</v>
      </c>
      <c r="AF170" s="277">
        <f>'7b-TtlAwrds_RawData'!AF57</f>
        <v>0</v>
      </c>
      <c r="AG170" s="277">
        <f>'7b-TtlAwrds_RawData'!AG57</f>
        <v>0</v>
      </c>
      <c r="AH170" s="277">
        <f>'7b-TtlAwrds_RawData'!AH57</f>
        <v>0</v>
      </c>
      <c r="AI170" s="277">
        <f>'7b-TtlAwrds_RawData'!AI57</f>
        <v>0</v>
      </c>
      <c r="AJ170" s="277">
        <f>'7b-TtlAwrds_RawData'!AJ57</f>
        <v>0</v>
      </c>
      <c r="AK170" s="278">
        <f>'7b-TtlAwrds_RawData'!AK57</f>
        <v>0</v>
      </c>
      <c r="AL170" s="283" t="s">
        <v>297</v>
      </c>
      <c r="AM170" s="277"/>
      <c r="AN170" s="279">
        <f>'7b-TtlAwrds_RawData'!AN57</f>
        <v>378</v>
      </c>
      <c r="AO170" s="277">
        <f>'7b-TtlAwrds_RawData'!AO57</f>
        <v>212</v>
      </c>
      <c r="AP170" s="277">
        <f>'7b-TtlAwrds_RawData'!AP57</f>
        <v>22</v>
      </c>
      <c r="AQ170" s="277">
        <f>'7b-TtlAwrds_RawData'!AQ57</f>
        <v>489</v>
      </c>
      <c r="AR170" s="277">
        <f>'7b-TtlAwrds_RawData'!AR57</f>
        <v>0</v>
      </c>
      <c r="AS170" s="277">
        <f>'7b-TtlAwrds_RawData'!AS57</f>
        <v>0</v>
      </c>
      <c r="AT170" s="277">
        <f>'7b-TtlAwrds_RawData'!AT57</f>
        <v>0</v>
      </c>
      <c r="AU170" s="277">
        <f>'7b-TtlAwrds_RawData'!AU57</f>
        <v>0</v>
      </c>
      <c r="AV170" s="277">
        <f>'7b-TtlAwrds_RawData'!AV57</f>
        <v>0</v>
      </c>
      <c r="AW170" s="278">
        <f>'7b-TtlAwrds_RawData'!AW57</f>
        <v>0</v>
      </c>
      <c r="AX170" s="283" t="s">
        <v>297</v>
      </c>
      <c r="AY170" s="277"/>
      <c r="AZ170" s="279">
        <f>'7b-TtlAwrds_RawData'!AZ57</f>
        <v>390</v>
      </c>
      <c r="BA170" s="277">
        <f>'7b-TtlAwrds_RawData'!BA57</f>
        <v>162</v>
      </c>
      <c r="BB170" s="277">
        <f>'7b-TtlAwrds_RawData'!BB57</f>
        <v>29</v>
      </c>
      <c r="BC170" s="277">
        <f>'7b-TtlAwrds_RawData'!BC57</f>
        <v>847</v>
      </c>
      <c r="BD170" s="277">
        <f>'7b-TtlAwrds_RawData'!BD57</f>
        <v>0</v>
      </c>
      <c r="BE170" s="277">
        <f>'7b-TtlAwrds_RawData'!BE57</f>
        <v>0</v>
      </c>
      <c r="BF170" s="277">
        <f>'7b-TtlAwrds_RawData'!BF57</f>
        <v>0</v>
      </c>
      <c r="BG170" s="277">
        <f>'7b-TtlAwrds_RawData'!BG57</f>
        <v>0</v>
      </c>
      <c r="BH170" s="277">
        <f>'7b-TtlAwrds_RawData'!BH57</f>
        <v>0</v>
      </c>
      <c r="BI170" s="278">
        <f>'7b-TtlAwrds_RawData'!BI57</f>
        <v>0</v>
      </c>
      <c r="BJ170" s="283" t="s">
        <v>297</v>
      </c>
      <c r="BK170" s="277"/>
      <c r="BL170" s="280">
        <f>'7b-TtlAwrds_RawData'!BL57</f>
        <v>331</v>
      </c>
      <c r="BM170" s="281">
        <f>'7b-TtlAwrds_RawData'!BM57</f>
        <v>160</v>
      </c>
      <c r="BN170" s="281">
        <f>'7b-TtlAwrds_RawData'!BN57</f>
        <v>26</v>
      </c>
      <c r="BO170" s="281">
        <f>'7b-TtlAwrds_RawData'!BO57</f>
        <v>971</v>
      </c>
      <c r="BP170" s="281">
        <f>'7b-TtlAwrds_RawData'!BP57</f>
        <v>0</v>
      </c>
      <c r="BQ170" s="281">
        <f>'7b-TtlAwrds_RawData'!BQ57</f>
        <v>0</v>
      </c>
      <c r="BR170" s="281">
        <f>'7b-TtlAwrds_RawData'!BR57</f>
        <v>0</v>
      </c>
      <c r="BS170" s="281">
        <f>'7b-TtlAwrds_RawData'!BS57</f>
        <v>0</v>
      </c>
      <c r="BT170" s="281">
        <f>'7b-TtlAwrds_RawData'!BT57</f>
        <v>0</v>
      </c>
      <c r="BU170" s="282">
        <f>'7b-TtlAwrds_RawData'!BU57</f>
        <v>0</v>
      </c>
      <c r="BV170" s="283" t="s">
        <v>297</v>
      </c>
      <c r="BX170" s="280">
        <f>'7b-TtlAwrds_RawData'!BX57</f>
        <v>320</v>
      </c>
      <c r="BY170" s="281">
        <f>'7b-TtlAwrds_RawData'!BY57</f>
        <v>140</v>
      </c>
      <c r="BZ170" s="281">
        <f>'7b-TtlAwrds_RawData'!BZ57</f>
        <v>20</v>
      </c>
      <c r="CA170" s="281">
        <f>'7b-TtlAwrds_RawData'!CA57</f>
        <v>702</v>
      </c>
      <c r="CB170" s="281">
        <f>'7b-TtlAwrds_RawData'!CB57</f>
        <v>0</v>
      </c>
      <c r="CC170" s="281">
        <f>'7b-TtlAwrds_RawData'!CC57</f>
        <v>0</v>
      </c>
      <c r="CD170" s="281">
        <f>'7b-TtlAwrds_RawData'!CD57</f>
        <v>0</v>
      </c>
      <c r="CE170" s="281">
        <f>'7b-TtlAwrds_RawData'!CE57</f>
        <v>0</v>
      </c>
      <c r="CF170" s="281">
        <f>'7b-TtlAwrds_RawData'!CF57</f>
        <v>0</v>
      </c>
      <c r="CG170" s="282">
        <f>'7b-TtlAwrds_RawData'!CG57</f>
        <v>0</v>
      </c>
      <c r="CH170" s="283" t="s">
        <v>297</v>
      </c>
      <c r="CJ170" s="280">
        <f>'7b-TtlAwrds_RawData'!CJ57</f>
        <v>285</v>
      </c>
      <c r="CK170" s="281">
        <f>'7b-TtlAwrds_RawData'!CK57</f>
        <v>175</v>
      </c>
      <c r="CL170" s="281">
        <f>'7b-TtlAwrds_RawData'!CL57</f>
        <v>32</v>
      </c>
      <c r="CM170" s="281">
        <f>'7b-TtlAwrds_RawData'!CM57</f>
        <v>646</v>
      </c>
      <c r="CN170" s="281">
        <f>'7b-TtlAwrds_RawData'!CN57</f>
        <v>0</v>
      </c>
      <c r="CO170" s="281">
        <f>'7b-TtlAwrds_RawData'!CO57</f>
        <v>0</v>
      </c>
      <c r="CP170" s="281">
        <f>'7b-TtlAwrds_RawData'!CP57</f>
        <v>0</v>
      </c>
      <c r="CQ170" s="281">
        <f>'7b-TtlAwrds_RawData'!CQ57</f>
        <v>0</v>
      </c>
      <c r="CR170" s="281">
        <f>'7b-TtlAwrds_RawData'!CR57</f>
        <v>0</v>
      </c>
      <c r="CS170" s="282">
        <f>'7b-TtlAwrds_RawData'!CS57</f>
        <v>0</v>
      </c>
      <c r="CT170" s="283" t="s">
        <v>297</v>
      </c>
      <c r="CV170" s="280">
        <f>'7b-TtlAwrds_RawData'!CV57</f>
        <v>357</v>
      </c>
      <c r="CW170" s="281">
        <f>'7b-TtlAwrds_RawData'!CW57</f>
        <v>166</v>
      </c>
      <c r="CX170" s="281">
        <f>'7b-TtlAwrds_RawData'!CX57</f>
        <v>30</v>
      </c>
      <c r="CY170" s="281">
        <f>'7b-TtlAwrds_RawData'!CY57</f>
        <v>637</v>
      </c>
      <c r="CZ170" s="281">
        <f>'7b-TtlAwrds_RawData'!CZ57</f>
        <v>0</v>
      </c>
      <c r="DA170" s="281">
        <f>'7b-TtlAwrds_RawData'!DA57</f>
        <v>0</v>
      </c>
      <c r="DB170" s="281">
        <f>'7b-TtlAwrds_RawData'!DB57</f>
        <v>0</v>
      </c>
      <c r="DC170" s="281">
        <f>'7b-TtlAwrds_RawData'!DC57</f>
        <v>0</v>
      </c>
      <c r="DD170" s="281">
        <f>'7b-TtlAwrds_RawData'!DD57</f>
        <v>0</v>
      </c>
      <c r="DE170" s="282">
        <f>'7b-TtlAwrds_RawData'!DE57</f>
        <v>0</v>
      </c>
      <c r="DF170" s="283" t="s">
        <v>297</v>
      </c>
      <c r="DG170" s="109"/>
      <c r="DH170" s="280">
        <f>'7b-TtlAwrds_RawData'!DH57</f>
        <v>346</v>
      </c>
      <c r="DI170" s="281">
        <f>'7b-TtlAwrds_RawData'!DI57</f>
        <v>113</v>
      </c>
      <c r="DJ170" s="281">
        <f>'7b-TtlAwrds_RawData'!DJ57</f>
        <v>24</v>
      </c>
      <c r="DK170" s="281">
        <f>'7b-TtlAwrds_RawData'!DK57</f>
        <v>595</v>
      </c>
      <c r="DL170" s="281">
        <f>'7b-TtlAwrds_RawData'!DL57</f>
        <v>0</v>
      </c>
      <c r="DM170" s="281">
        <f>'7b-TtlAwrds_RawData'!DM57</f>
        <v>0</v>
      </c>
      <c r="DN170" s="281">
        <f>'7b-TtlAwrds_RawData'!DN57</f>
        <v>0</v>
      </c>
      <c r="DO170" s="281">
        <f>'7b-TtlAwrds_RawData'!DO57</f>
        <v>0</v>
      </c>
      <c r="DP170" s="281">
        <f>'7b-TtlAwrds_RawData'!DP57</f>
        <v>0</v>
      </c>
      <c r="DQ170" s="282">
        <f>'7b-TtlAwrds_RawData'!DQ57</f>
        <v>0</v>
      </c>
      <c r="DR170" s="283" t="s">
        <v>297</v>
      </c>
      <c r="DT170" s="280">
        <f>'7b-TtlAwrds_RawData'!DT57</f>
        <v>352</v>
      </c>
      <c r="DU170" s="281">
        <f>'7b-TtlAwrds_RawData'!DU57</f>
        <v>86</v>
      </c>
      <c r="DV170" s="281">
        <f>'7b-TtlAwrds_RawData'!DV57</f>
        <v>9</v>
      </c>
      <c r="DW170" s="281">
        <f>'7b-TtlAwrds_RawData'!DW57</f>
        <v>526</v>
      </c>
      <c r="DX170" s="281">
        <f>'7b-TtlAwrds_RawData'!DX57</f>
        <v>0</v>
      </c>
      <c r="DY170" s="281">
        <f>'7b-TtlAwrds_RawData'!DY57</f>
        <v>0</v>
      </c>
      <c r="DZ170" s="281">
        <f>'7b-TtlAwrds_RawData'!DZ57</f>
        <v>0</v>
      </c>
      <c r="EA170" s="281">
        <f>'7b-TtlAwrds_RawData'!EA57</f>
        <v>0</v>
      </c>
      <c r="EB170" s="281">
        <f>'7b-TtlAwrds_RawData'!EB57</f>
        <v>0</v>
      </c>
      <c r="EC170" s="282">
        <f>'7b-TtlAwrds_RawData'!EC57</f>
        <v>0</v>
      </c>
      <c r="ED170" s="283" t="s">
        <v>297</v>
      </c>
    </row>
    <row r="171" spans="1:134" x14ac:dyDescent="0.25">
      <c r="A171" s="320"/>
      <c r="D171" s="288">
        <f t="shared" ref="D171:M171" si="352">SUM(D168:D170)</f>
        <v>504</v>
      </c>
      <c r="E171" s="286">
        <f t="shared" si="352"/>
        <v>1275</v>
      </c>
      <c r="F171" s="286">
        <f t="shared" si="352"/>
        <v>63</v>
      </c>
      <c r="G171" s="286">
        <f t="shared" si="352"/>
        <v>4076</v>
      </c>
      <c r="H171" s="286">
        <f t="shared" si="352"/>
        <v>0</v>
      </c>
      <c r="I171" s="286">
        <f t="shared" si="352"/>
        <v>0</v>
      </c>
      <c r="J171" s="286">
        <f t="shared" si="352"/>
        <v>0</v>
      </c>
      <c r="K171" s="286">
        <f t="shared" si="352"/>
        <v>0</v>
      </c>
      <c r="L171" s="286">
        <f t="shared" si="352"/>
        <v>0</v>
      </c>
      <c r="M171" s="287">
        <f t="shared" si="352"/>
        <v>0</v>
      </c>
      <c r="N171" s="283">
        <f>SUM(D171:M171)</f>
        <v>5918</v>
      </c>
      <c r="O171" s="277"/>
      <c r="P171" s="288">
        <f t="shared" ref="P171:Y171" si="353">SUM(P168:P170)</f>
        <v>462</v>
      </c>
      <c r="Q171" s="286">
        <f t="shared" si="353"/>
        <v>1037</v>
      </c>
      <c r="R171" s="286">
        <f t="shared" si="353"/>
        <v>63</v>
      </c>
      <c r="S171" s="286">
        <f t="shared" si="353"/>
        <v>3437</v>
      </c>
      <c r="T171" s="286">
        <f t="shared" si="353"/>
        <v>0</v>
      </c>
      <c r="U171" s="286">
        <f t="shared" si="353"/>
        <v>0</v>
      </c>
      <c r="V171" s="286">
        <f t="shared" si="353"/>
        <v>0</v>
      </c>
      <c r="W171" s="286">
        <f t="shared" si="353"/>
        <v>0</v>
      </c>
      <c r="X171" s="286">
        <f t="shared" si="353"/>
        <v>0</v>
      </c>
      <c r="Y171" s="287">
        <f t="shared" si="353"/>
        <v>0</v>
      </c>
      <c r="Z171" s="283">
        <f>SUM(P171:Y171)</f>
        <v>4999</v>
      </c>
      <c r="AA171" s="277"/>
      <c r="AB171" s="288">
        <f t="shared" ref="AB171:AK171" si="354">SUM(AB168:AB170)</f>
        <v>558</v>
      </c>
      <c r="AC171" s="286">
        <f t="shared" si="354"/>
        <v>3220</v>
      </c>
      <c r="AD171" s="286">
        <f t="shared" si="354"/>
        <v>92</v>
      </c>
      <c r="AE171" s="286">
        <f t="shared" si="354"/>
        <v>4166</v>
      </c>
      <c r="AF171" s="286">
        <f t="shared" si="354"/>
        <v>0</v>
      </c>
      <c r="AG171" s="286">
        <f t="shared" si="354"/>
        <v>0</v>
      </c>
      <c r="AH171" s="286">
        <f t="shared" si="354"/>
        <v>0</v>
      </c>
      <c r="AI171" s="286">
        <f t="shared" si="354"/>
        <v>0</v>
      </c>
      <c r="AJ171" s="286">
        <f t="shared" si="354"/>
        <v>0</v>
      </c>
      <c r="AK171" s="287">
        <f t="shared" si="354"/>
        <v>0</v>
      </c>
      <c r="AL171" s="283">
        <f>SUM(AB171:AK171)</f>
        <v>8036</v>
      </c>
      <c r="AM171" s="277"/>
      <c r="AN171" s="288">
        <f t="shared" ref="AN171:AW171" si="355">SUM(AN168:AN170)</f>
        <v>381</v>
      </c>
      <c r="AO171" s="286">
        <f t="shared" si="355"/>
        <v>2034</v>
      </c>
      <c r="AP171" s="286">
        <f t="shared" si="355"/>
        <v>65</v>
      </c>
      <c r="AQ171" s="286">
        <f t="shared" si="355"/>
        <v>3822</v>
      </c>
      <c r="AR171" s="286">
        <f t="shared" si="355"/>
        <v>0</v>
      </c>
      <c r="AS171" s="286">
        <f t="shared" si="355"/>
        <v>0</v>
      </c>
      <c r="AT171" s="286">
        <f t="shared" si="355"/>
        <v>0</v>
      </c>
      <c r="AU171" s="286">
        <f t="shared" si="355"/>
        <v>0</v>
      </c>
      <c r="AV171" s="286">
        <f t="shared" si="355"/>
        <v>0</v>
      </c>
      <c r="AW171" s="287">
        <f t="shared" si="355"/>
        <v>0</v>
      </c>
      <c r="AX171" s="283">
        <f>SUM(AN171:AW171)</f>
        <v>6302</v>
      </c>
      <c r="AY171" s="277"/>
      <c r="AZ171" s="288">
        <f t="shared" ref="AZ171:BI171" si="356">SUM(AZ168:AZ170)</f>
        <v>397</v>
      </c>
      <c r="BA171" s="286">
        <f t="shared" si="356"/>
        <v>1836</v>
      </c>
      <c r="BB171" s="286">
        <f t="shared" si="356"/>
        <v>89</v>
      </c>
      <c r="BC171" s="286">
        <f t="shared" si="356"/>
        <v>3836</v>
      </c>
      <c r="BD171" s="286">
        <f t="shared" si="356"/>
        <v>0</v>
      </c>
      <c r="BE171" s="286">
        <f t="shared" si="356"/>
        <v>0</v>
      </c>
      <c r="BF171" s="286">
        <f t="shared" si="356"/>
        <v>0</v>
      </c>
      <c r="BG171" s="286">
        <f t="shared" si="356"/>
        <v>0</v>
      </c>
      <c r="BH171" s="286">
        <f t="shared" si="356"/>
        <v>0</v>
      </c>
      <c r="BI171" s="287">
        <f t="shared" si="356"/>
        <v>0</v>
      </c>
      <c r="BJ171" s="283">
        <f>SUM(AZ171:BI171)</f>
        <v>6158</v>
      </c>
      <c r="BK171" s="277"/>
      <c r="BL171" s="289">
        <f t="shared" ref="BL171:BU171" si="357">SUM(BL168:BL170)</f>
        <v>332</v>
      </c>
      <c r="BM171" s="290">
        <f t="shared" si="357"/>
        <v>2511</v>
      </c>
      <c r="BN171" s="290">
        <f t="shared" si="357"/>
        <v>93</v>
      </c>
      <c r="BO171" s="290">
        <f t="shared" si="357"/>
        <v>3829</v>
      </c>
      <c r="BP171" s="290">
        <f t="shared" si="357"/>
        <v>0</v>
      </c>
      <c r="BQ171" s="290">
        <f t="shared" si="357"/>
        <v>0</v>
      </c>
      <c r="BR171" s="290">
        <f t="shared" si="357"/>
        <v>0</v>
      </c>
      <c r="BS171" s="290">
        <f t="shared" si="357"/>
        <v>0</v>
      </c>
      <c r="BT171" s="290">
        <f t="shared" si="357"/>
        <v>0</v>
      </c>
      <c r="BU171" s="291">
        <f t="shared" si="357"/>
        <v>0</v>
      </c>
      <c r="BV171" s="283">
        <f>SUM(BL171:BU171)</f>
        <v>6765</v>
      </c>
      <c r="BX171" s="289">
        <f t="shared" ref="BX171:CG171" si="358">SUM(BX168:BX170)</f>
        <v>320</v>
      </c>
      <c r="BY171" s="290">
        <f t="shared" si="358"/>
        <v>2455</v>
      </c>
      <c r="BZ171" s="290">
        <f t="shared" si="358"/>
        <v>71</v>
      </c>
      <c r="CA171" s="290">
        <f t="shared" si="358"/>
        <v>3389</v>
      </c>
      <c r="CB171" s="290">
        <f t="shared" si="358"/>
        <v>0</v>
      </c>
      <c r="CC171" s="290">
        <f t="shared" si="358"/>
        <v>0</v>
      </c>
      <c r="CD171" s="290">
        <f t="shared" si="358"/>
        <v>0</v>
      </c>
      <c r="CE171" s="290">
        <f t="shared" si="358"/>
        <v>0</v>
      </c>
      <c r="CF171" s="290">
        <f t="shared" si="358"/>
        <v>0</v>
      </c>
      <c r="CG171" s="291">
        <f t="shared" si="358"/>
        <v>0</v>
      </c>
      <c r="CH171" s="283">
        <f>SUM(BX171:CG171)</f>
        <v>6235</v>
      </c>
      <c r="CJ171" s="289">
        <f t="shared" ref="CJ171:CS171" si="359">SUM(CJ168:CJ170)</f>
        <v>653</v>
      </c>
      <c r="CK171" s="290">
        <f t="shared" si="359"/>
        <v>1016</v>
      </c>
      <c r="CL171" s="290">
        <f t="shared" si="359"/>
        <v>86</v>
      </c>
      <c r="CM171" s="290">
        <f t="shared" si="359"/>
        <v>2965</v>
      </c>
      <c r="CN171" s="290">
        <f t="shared" si="359"/>
        <v>0</v>
      </c>
      <c r="CO171" s="290">
        <f t="shared" si="359"/>
        <v>0</v>
      </c>
      <c r="CP171" s="290">
        <f t="shared" si="359"/>
        <v>0</v>
      </c>
      <c r="CQ171" s="290">
        <f t="shared" si="359"/>
        <v>0</v>
      </c>
      <c r="CR171" s="290">
        <f t="shared" si="359"/>
        <v>0</v>
      </c>
      <c r="CS171" s="291">
        <f t="shared" si="359"/>
        <v>0</v>
      </c>
      <c r="CT171" s="283">
        <f>SUM(CJ171:CS171)</f>
        <v>4720</v>
      </c>
      <c r="CV171" s="289">
        <f t="shared" ref="CV171:DE171" si="360">SUM(CV168:CV170)</f>
        <v>733</v>
      </c>
      <c r="CW171" s="290">
        <f t="shared" si="360"/>
        <v>1046</v>
      </c>
      <c r="CX171" s="290">
        <f t="shared" si="360"/>
        <v>83</v>
      </c>
      <c r="CY171" s="290">
        <f t="shared" si="360"/>
        <v>2629</v>
      </c>
      <c r="CZ171" s="290">
        <f t="shared" si="360"/>
        <v>0</v>
      </c>
      <c r="DA171" s="290">
        <f t="shared" si="360"/>
        <v>0</v>
      </c>
      <c r="DB171" s="290">
        <f t="shared" si="360"/>
        <v>0</v>
      </c>
      <c r="DC171" s="290">
        <f t="shared" si="360"/>
        <v>0</v>
      </c>
      <c r="DD171" s="290">
        <f t="shared" si="360"/>
        <v>0</v>
      </c>
      <c r="DE171" s="291">
        <f t="shared" si="360"/>
        <v>0</v>
      </c>
      <c r="DF171" s="283">
        <f>SUM(CV171:DE171)</f>
        <v>4491</v>
      </c>
      <c r="DG171" s="109"/>
      <c r="DH171" s="289">
        <f t="shared" ref="DH171:DQ171" si="361">SUM(DH168:DH170)</f>
        <v>579</v>
      </c>
      <c r="DI171" s="290">
        <f t="shared" si="361"/>
        <v>1113</v>
      </c>
      <c r="DJ171" s="290">
        <f t="shared" si="361"/>
        <v>60</v>
      </c>
      <c r="DK171" s="290">
        <f t="shared" si="361"/>
        <v>2646</v>
      </c>
      <c r="DL171" s="290">
        <f t="shared" si="361"/>
        <v>0</v>
      </c>
      <c r="DM171" s="290">
        <f t="shared" si="361"/>
        <v>0</v>
      </c>
      <c r="DN171" s="290">
        <f t="shared" si="361"/>
        <v>0</v>
      </c>
      <c r="DO171" s="290">
        <f t="shared" si="361"/>
        <v>0</v>
      </c>
      <c r="DP171" s="290">
        <f t="shared" si="361"/>
        <v>0</v>
      </c>
      <c r="DQ171" s="291">
        <f t="shared" si="361"/>
        <v>0</v>
      </c>
      <c r="DR171" s="283">
        <f>SUM(DH171:DQ171)</f>
        <v>4398</v>
      </c>
      <c r="DT171" s="289">
        <f t="shared" ref="DT171:EC171" si="362">SUM(DT168:DT170)</f>
        <v>573</v>
      </c>
      <c r="DU171" s="290">
        <f t="shared" si="362"/>
        <v>980</v>
      </c>
      <c r="DV171" s="290">
        <f t="shared" si="362"/>
        <v>71</v>
      </c>
      <c r="DW171" s="290">
        <f t="shared" si="362"/>
        <v>2539</v>
      </c>
      <c r="DX171" s="290">
        <f t="shared" si="362"/>
        <v>0</v>
      </c>
      <c r="DY171" s="290">
        <f t="shared" si="362"/>
        <v>0</v>
      </c>
      <c r="DZ171" s="290">
        <f t="shared" si="362"/>
        <v>0</v>
      </c>
      <c r="EA171" s="290">
        <f t="shared" si="362"/>
        <v>0</v>
      </c>
      <c r="EB171" s="290">
        <f t="shared" si="362"/>
        <v>0</v>
      </c>
      <c r="EC171" s="291">
        <f t="shared" si="362"/>
        <v>0</v>
      </c>
      <c r="ED171" s="283">
        <f>SUM(DT171:EC171)</f>
        <v>4163</v>
      </c>
    </row>
    <row r="172" spans="1:134" ht="15" customHeight="1" thickBot="1" x14ac:dyDescent="0.3">
      <c r="A172" s="320"/>
      <c r="D172" s="279"/>
      <c r="E172" s="277"/>
      <c r="F172" s="277"/>
      <c r="G172" s="277"/>
      <c r="H172" s="277"/>
      <c r="I172" s="277"/>
      <c r="J172" s="277"/>
      <c r="K172" s="277"/>
      <c r="L172" s="277"/>
      <c r="M172" s="278"/>
      <c r="N172" s="283"/>
      <c r="O172" s="277"/>
      <c r="P172" s="279"/>
      <c r="Q172" s="277"/>
      <c r="R172" s="277"/>
      <c r="S172" s="277"/>
      <c r="T172" s="277"/>
      <c r="U172" s="277"/>
      <c r="V172" s="277"/>
      <c r="W172" s="277"/>
      <c r="X172" s="277"/>
      <c r="Y172" s="278"/>
      <c r="Z172" s="283"/>
      <c r="AA172" s="277"/>
      <c r="AB172" s="279"/>
      <c r="AC172" s="277"/>
      <c r="AD172" s="277"/>
      <c r="AE172" s="277"/>
      <c r="AF172" s="277"/>
      <c r="AG172" s="277"/>
      <c r="AH172" s="277"/>
      <c r="AI172" s="277"/>
      <c r="AJ172" s="277"/>
      <c r="AK172" s="278"/>
      <c r="AL172" s="283"/>
      <c r="AM172" s="277"/>
      <c r="AN172" s="279"/>
      <c r="AO172" s="277"/>
      <c r="AP172" s="277"/>
      <c r="AQ172" s="277"/>
      <c r="AR172" s="277"/>
      <c r="AS172" s="277"/>
      <c r="AT172" s="277"/>
      <c r="AU172" s="277"/>
      <c r="AV172" s="277"/>
      <c r="AW172" s="278"/>
      <c r="AX172" s="283"/>
      <c r="AY172" s="277"/>
      <c r="AZ172" s="279"/>
      <c r="BA172" s="277"/>
      <c r="BB172" s="277"/>
      <c r="BC172" s="277"/>
      <c r="BD172" s="277"/>
      <c r="BE172" s="277"/>
      <c r="BF172" s="277"/>
      <c r="BG172" s="277"/>
      <c r="BH172" s="277"/>
      <c r="BI172" s="278"/>
      <c r="BJ172" s="283"/>
      <c r="BK172" s="277"/>
      <c r="BL172" s="280"/>
      <c r="BM172" s="281"/>
      <c r="BN172" s="281"/>
      <c r="BO172" s="281"/>
      <c r="BP172" s="281"/>
      <c r="BQ172" s="281"/>
      <c r="BR172" s="281"/>
      <c r="BS172" s="281"/>
      <c r="BT172" s="281"/>
      <c r="BU172" s="282"/>
      <c r="BV172" s="283"/>
      <c r="BX172" s="280"/>
      <c r="BY172" s="281"/>
      <c r="BZ172" s="281"/>
      <c r="CA172" s="281"/>
      <c r="CB172" s="281"/>
      <c r="CC172" s="281"/>
      <c r="CD172" s="281"/>
      <c r="CE172" s="281"/>
      <c r="CF172" s="281"/>
      <c r="CG172" s="282"/>
      <c r="CH172" s="283"/>
      <c r="CJ172" s="280"/>
      <c r="CK172" s="281"/>
      <c r="CL172" s="281"/>
      <c r="CM172" s="281"/>
      <c r="CN172" s="281"/>
      <c r="CO172" s="281"/>
      <c r="CP172" s="281"/>
      <c r="CQ172" s="281"/>
      <c r="CR172" s="281"/>
      <c r="CS172" s="282"/>
      <c r="CT172" s="283"/>
      <c r="CV172" s="280"/>
      <c r="CW172" s="281"/>
      <c r="CX172" s="281"/>
      <c r="CY172" s="281"/>
      <c r="CZ172" s="281"/>
      <c r="DA172" s="281"/>
      <c r="DB172" s="281"/>
      <c r="DC172" s="281"/>
      <c r="DD172" s="281"/>
      <c r="DE172" s="282"/>
      <c r="DF172" s="283"/>
      <c r="DG172" s="109"/>
      <c r="DH172" s="280"/>
      <c r="DI172" s="281"/>
      <c r="DJ172" s="281"/>
      <c r="DK172" s="281"/>
      <c r="DL172" s="281"/>
      <c r="DM172" s="281"/>
      <c r="DN172" s="281"/>
      <c r="DO172" s="281"/>
      <c r="DP172" s="281"/>
      <c r="DQ172" s="282"/>
      <c r="DR172" s="283"/>
      <c r="DT172" s="280"/>
      <c r="DU172" s="281"/>
      <c r="DV172" s="281"/>
      <c r="DW172" s="281"/>
      <c r="DX172" s="281"/>
      <c r="DY172" s="281"/>
      <c r="DZ172" s="281"/>
      <c r="EA172" s="281"/>
      <c r="EB172" s="281"/>
      <c r="EC172" s="282"/>
      <c r="ED172" s="283"/>
    </row>
    <row r="173" spans="1:134" x14ac:dyDescent="0.25">
      <c r="A173" s="1470" t="s">
        <v>211</v>
      </c>
      <c r="B173" s="285" t="s">
        <v>97</v>
      </c>
      <c r="C173" s="268" t="s">
        <v>138</v>
      </c>
      <c r="D173" s="277">
        <f>D168*'8-Matrices'!$J$7</f>
        <v>0</v>
      </c>
      <c r="E173" s="277">
        <f>E168*'8-Matrices'!$K$7</f>
        <v>4392300</v>
      </c>
      <c r="F173" s="277">
        <f>F168*'8-Matrices'!$L$7</f>
        <v>534835</v>
      </c>
      <c r="G173" s="277">
        <f>G168*'8-Matrices'!$M$7</f>
        <v>48482070</v>
      </c>
      <c r="H173" s="277">
        <f>H168*'8-Matrices'!$N$7</f>
        <v>0</v>
      </c>
      <c r="I173" s="277">
        <f>I168*'8-Matrices'!$O$7</f>
        <v>0</v>
      </c>
      <c r="J173" s="277">
        <f>J168*'8-Matrices'!$P$7</f>
        <v>0</v>
      </c>
      <c r="K173" s="277">
        <f>K168*'8-Matrices'!$Q$7</f>
        <v>0</v>
      </c>
      <c r="L173" s="277">
        <f>L168*'8-Matrices'!$R$7</f>
        <v>0</v>
      </c>
      <c r="M173" s="278">
        <f>M168*'8-Matrices'!$S$7</f>
        <v>0</v>
      </c>
      <c r="N173" s="283"/>
      <c r="O173" s="277"/>
      <c r="P173" s="279">
        <f>P168*'8-Matrices'!$J$7</f>
        <v>0</v>
      </c>
      <c r="Q173" s="277">
        <f>Q168*'8-Matrices'!$K$7</f>
        <v>3172620</v>
      </c>
      <c r="R173" s="277">
        <f>R168*'8-Matrices'!$L$7</f>
        <v>419195</v>
      </c>
      <c r="S173" s="277">
        <f>S168*'8-Matrices'!$M$7</f>
        <v>38479210</v>
      </c>
      <c r="T173" s="277">
        <f>T168*'8-Matrices'!$N$7</f>
        <v>0</v>
      </c>
      <c r="U173" s="277">
        <f>U168*'8-Matrices'!$O$7</f>
        <v>0</v>
      </c>
      <c r="V173" s="277">
        <f>V168*'8-Matrices'!$P$7</f>
        <v>0</v>
      </c>
      <c r="W173" s="277">
        <f>W168*'8-Matrices'!$Q$7</f>
        <v>0</v>
      </c>
      <c r="X173" s="277">
        <f>X168*'8-Matrices'!$R$7</f>
        <v>0</v>
      </c>
      <c r="Y173" s="278">
        <f>Y168*'8-Matrices'!$S$7</f>
        <v>0</v>
      </c>
      <c r="Z173" s="283"/>
      <c r="AA173" s="277"/>
      <c r="AB173" s="279">
        <f>AB168*'8-Matrices'!$J$7</f>
        <v>0</v>
      </c>
      <c r="AC173" s="277">
        <f>AC168*'8-Matrices'!$K$7</f>
        <v>19072020</v>
      </c>
      <c r="AD173" s="277">
        <f>AD168*'8-Matrices'!$L$7</f>
        <v>534835</v>
      </c>
      <c r="AE173" s="277">
        <f>AE168*'8-Matrices'!$M$7</f>
        <v>47701500</v>
      </c>
      <c r="AF173" s="277">
        <f>AF168*'8-Matrices'!$N$7</f>
        <v>0</v>
      </c>
      <c r="AG173" s="277">
        <f>AG168*'8-Matrices'!$O$7</f>
        <v>0</v>
      </c>
      <c r="AH173" s="277">
        <f>AH168*'8-Matrices'!$P$7</f>
        <v>0</v>
      </c>
      <c r="AI173" s="277">
        <f>AI168*'8-Matrices'!$Q$7</f>
        <v>0</v>
      </c>
      <c r="AJ173" s="277">
        <f>AJ168*'8-Matrices'!$R$7</f>
        <v>0</v>
      </c>
      <c r="AK173" s="278">
        <f>AK168*'8-Matrices'!$S$7</f>
        <v>0</v>
      </c>
      <c r="AL173" s="283"/>
      <c r="AM173" s="277"/>
      <c r="AN173" s="279">
        <f>AN168*'8-Matrices'!$J$7</f>
        <v>0</v>
      </c>
      <c r="AO173" s="277">
        <f>AO168*'8-Matrices'!$K$7</f>
        <v>11427240</v>
      </c>
      <c r="AP173" s="277">
        <f>AP168*'8-Matrices'!$L$7</f>
        <v>346920</v>
      </c>
      <c r="AQ173" s="277">
        <f>AQ168*'8-Matrices'!$M$7</f>
        <v>43856470</v>
      </c>
      <c r="AR173" s="277">
        <f>AR168*'8-Matrices'!$N$7</f>
        <v>0</v>
      </c>
      <c r="AS173" s="277">
        <f>AS168*'8-Matrices'!$O$7</f>
        <v>0</v>
      </c>
      <c r="AT173" s="277">
        <f>AT168*'8-Matrices'!$P$7</f>
        <v>0</v>
      </c>
      <c r="AU173" s="277">
        <f>AU168*'8-Matrices'!$Q$7</f>
        <v>0</v>
      </c>
      <c r="AV173" s="277">
        <f>AV168*'8-Matrices'!$R$7</f>
        <v>0</v>
      </c>
      <c r="AW173" s="278">
        <f>AW168*'8-Matrices'!$S$7</f>
        <v>0</v>
      </c>
      <c r="AX173" s="283"/>
      <c r="AY173" s="277"/>
      <c r="AZ173" s="279">
        <f>AZ168*'8-Matrices'!$J$7</f>
        <v>0</v>
      </c>
      <c r="BA173" s="277">
        <f>BA168*'8-Matrices'!$K$7</f>
        <v>10018800</v>
      </c>
      <c r="BB173" s="277">
        <f>BB168*'8-Matrices'!$L$7</f>
        <v>260190</v>
      </c>
      <c r="BC173" s="277">
        <f>BC168*'8-Matrices'!$M$7</f>
        <v>38623760</v>
      </c>
      <c r="BD173" s="277">
        <f>BD168*'8-Matrices'!$N$7</f>
        <v>0</v>
      </c>
      <c r="BE173" s="277">
        <f>BE168*'8-Matrices'!$O$7</f>
        <v>0</v>
      </c>
      <c r="BF173" s="277">
        <f>BF168*'8-Matrices'!$P$7</f>
        <v>0</v>
      </c>
      <c r="BG173" s="277">
        <f>BG168*'8-Matrices'!$Q$7</f>
        <v>0</v>
      </c>
      <c r="BH173" s="277">
        <f>BH168*'8-Matrices'!$R$7</f>
        <v>0</v>
      </c>
      <c r="BI173" s="278">
        <f>BI168*'8-Matrices'!$S$7</f>
        <v>0</v>
      </c>
      <c r="BJ173" s="283"/>
      <c r="BK173" s="277"/>
      <c r="BL173" s="280">
        <f>BL168*'8-Matrices'!$J$7</f>
        <v>0</v>
      </c>
      <c r="BM173" s="281">
        <f>BM168*'8-Matrices'!$K$7</f>
        <v>14875740</v>
      </c>
      <c r="BN173" s="281">
        <f>BN168*'8-Matrices'!$L$7</f>
        <v>390285</v>
      </c>
      <c r="BO173" s="281">
        <f>BO168*'8-Matrices'!$M$7</f>
        <v>37742005</v>
      </c>
      <c r="BP173" s="281">
        <f>BP168*'8-Matrices'!$N$7</f>
        <v>0</v>
      </c>
      <c r="BQ173" s="281">
        <f>BQ168*'8-Matrices'!$O$7</f>
        <v>0</v>
      </c>
      <c r="BR173" s="281">
        <f>BR168*'8-Matrices'!$P$7</f>
        <v>0</v>
      </c>
      <c r="BS173" s="281">
        <f>BS168*'8-Matrices'!$Q$7</f>
        <v>0</v>
      </c>
      <c r="BT173" s="281">
        <f>BT168*'8-Matrices'!$R$7</f>
        <v>0</v>
      </c>
      <c r="BU173" s="282">
        <f>BU168*'8-Matrices'!$S$7</f>
        <v>0</v>
      </c>
      <c r="BV173" s="283"/>
      <c r="BX173" s="280">
        <f>BX168*'8-Matrices'!$J$7</f>
        <v>0</v>
      </c>
      <c r="BY173" s="281">
        <f>BY168*'8-Matrices'!$K$7</f>
        <v>15732420</v>
      </c>
      <c r="BZ173" s="281">
        <f>BZ168*'8-Matrices'!$L$7</f>
        <v>578200</v>
      </c>
      <c r="CA173" s="281">
        <f>CA168*'8-Matrices'!$M$7</f>
        <v>35891765</v>
      </c>
      <c r="CB173" s="281">
        <f>CB168*'8-Matrices'!$N$7</f>
        <v>0</v>
      </c>
      <c r="CC173" s="281">
        <f>CC168*'8-Matrices'!$O$7</f>
        <v>0</v>
      </c>
      <c r="CD173" s="281">
        <f>CD168*'8-Matrices'!$P$7</f>
        <v>0</v>
      </c>
      <c r="CE173" s="281">
        <f>CE168*'8-Matrices'!$Q$7</f>
        <v>0</v>
      </c>
      <c r="CF173" s="281">
        <f>CF168*'8-Matrices'!$R$7</f>
        <v>0</v>
      </c>
      <c r="CG173" s="282">
        <f>CG168*'8-Matrices'!$S$7</f>
        <v>0</v>
      </c>
      <c r="CH173" s="283"/>
      <c r="CJ173" s="280">
        <f>CJ168*'8-Matrices'!$J$7</f>
        <v>1811700</v>
      </c>
      <c r="CK173" s="281">
        <f>CK168*'8-Matrices'!$K$7</f>
        <v>3129060</v>
      </c>
      <c r="CL173" s="281">
        <f>CL168*'8-Matrices'!$L$7</f>
        <v>505925</v>
      </c>
      <c r="CM173" s="281">
        <f>CM168*'8-Matrices'!$M$7</f>
        <v>29835120</v>
      </c>
      <c r="CN173" s="281">
        <f>CN168*'8-Matrices'!$N$7</f>
        <v>0</v>
      </c>
      <c r="CO173" s="281">
        <f>CO168*'8-Matrices'!$O$7</f>
        <v>0</v>
      </c>
      <c r="CP173" s="281">
        <f>CP168*'8-Matrices'!$P$7</f>
        <v>0</v>
      </c>
      <c r="CQ173" s="281">
        <f>CQ168*'8-Matrices'!$Q$7</f>
        <v>0</v>
      </c>
      <c r="CR173" s="281">
        <f>CR168*'8-Matrices'!$R$7</f>
        <v>0</v>
      </c>
      <c r="CS173" s="282">
        <f>CS168*'8-Matrices'!$S$7</f>
        <v>0</v>
      </c>
      <c r="CT173" s="283"/>
      <c r="CV173" s="280">
        <f>CV168*'8-Matrices'!$J$7</f>
        <v>787050</v>
      </c>
      <c r="CW173" s="281">
        <f>CW168*'8-Matrices'!$K$7</f>
        <v>3187140</v>
      </c>
      <c r="CX173" s="281">
        <f>CX168*'8-Matrices'!$L$7</f>
        <v>477015</v>
      </c>
      <c r="CY173" s="281">
        <f>CY168*'8-Matrices'!$M$7</f>
        <v>25036060</v>
      </c>
      <c r="CZ173" s="281">
        <f>CZ168*'8-Matrices'!$N$7</f>
        <v>0</v>
      </c>
      <c r="DA173" s="281">
        <f>DA168*'8-Matrices'!$O$7</f>
        <v>0</v>
      </c>
      <c r="DB173" s="281">
        <f>DB168*'8-Matrices'!$P$7</f>
        <v>0</v>
      </c>
      <c r="DC173" s="281">
        <f>DC168*'8-Matrices'!$Q$7</f>
        <v>0</v>
      </c>
      <c r="DD173" s="281">
        <f>DD168*'8-Matrices'!$R$7</f>
        <v>0</v>
      </c>
      <c r="DE173" s="282">
        <f>DE168*'8-Matrices'!$S$7</f>
        <v>0</v>
      </c>
      <c r="DF173" s="283"/>
      <c r="DG173" s="109"/>
      <c r="DH173" s="280">
        <f>DH168*'8-Matrices'!$J$7</f>
        <v>628650</v>
      </c>
      <c r="DI173" s="281">
        <f>DI168*'8-Matrices'!$K$7</f>
        <v>3390420</v>
      </c>
      <c r="DJ173" s="281">
        <f>DJ168*'8-Matrices'!$L$7</f>
        <v>361375</v>
      </c>
      <c r="DK173" s="281">
        <f>DK168*'8-Matrices'!$M$7</f>
        <v>25990090</v>
      </c>
      <c r="DL173" s="281">
        <f>DL168*'8-Matrices'!$N$7</f>
        <v>0</v>
      </c>
      <c r="DM173" s="281">
        <f>DM168*'8-Matrices'!$O$7</f>
        <v>0</v>
      </c>
      <c r="DN173" s="281">
        <f>DN168*'8-Matrices'!$P$7</f>
        <v>0</v>
      </c>
      <c r="DO173" s="281">
        <f>DO168*'8-Matrices'!$Q$7</f>
        <v>0</v>
      </c>
      <c r="DP173" s="281">
        <f>DP168*'8-Matrices'!$R$7</f>
        <v>0</v>
      </c>
      <c r="DQ173" s="282">
        <f>DQ168*'8-Matrices'!$S$7</f>
        <v>0</v>
      </c>
      <c r="DR173" s="283"/>
      <c r="DT173" s="280">
        <f>DT168*'8-Matrices'!$J$7</f>
        <v>391050</v>
      </c>
      <c r="DU173" s="281">
        <f>DU168*'8-Matrices'!$K$7</f>
        <v>2686200</v>
      </c>
      <c r="DV173" s="281">
        <f>DV168*'8-Matrices'!$L$7</f>
        <v>722750</v>
      </c>
      <c r="DW173" s="281">
        <f>DW168*'8-Matrices'!$M$7</f>
        <v>25223975</v>
      </c>
      <c r="DX173" s="281">
        <f>DX168*'8-Matrices'!$N$7</f>
        <v>0</v>
      </c>
      <c r="DY173" s="281">
        <f>DY168*'8-Matrices'!$O$7</f>
        <v>0</v>
      </c>
      <c r="DZ173" s="281">
        <f>DZ168*'8-Matrices'!$P$7</f>
        <v>0</v>
      </c>
      <c r="EA173" s="281">
        <f>EA168*'8-Matrices'!$Q$7</f>
        <v>0</v>
      </c>
      <c r="EB173" s="281">
        <f>EB168*'8-Matrices'!$R$7</f>
        <v>0</v>
      </c>
      <c r="EC173" s="282">
        <f>EC168*'8-Matrices'!$S$7</f>
        <v>0</v>
      </c>
      <c r="ED173" s="283"/>
    </row>
    <row r="174" spans="1:134" x14ac:dyDescent="0.25">
      <c r="A174" s="1471"/>
      <c r="B174" t="s">
        <v>97</v>
      </c>
      <c r="C174" s="276" t="s">
        <v>139</v>
      </c>
      <c r="D174" s="277">
        <f>D169*'8-Matrices'!$J$8</f>
        <v>0</v>
      </c>
      <c r="E174" s="277">
        <f>E169*'8-Matrices'!$K$8</f>
        <v>5353747</v>
      </c>
      <c r="F174" s="277">
        <f>F169*'8-Matrices'!$L$8</f>
        <v>542360</v>
      </c>
      <c r="G174" s="277">
        <f>G169*'8-Matrices'!$M$8</f>
        <v>5799080</v>
      </c>
      <c r="H174" s="277">
        <f>H169*'8-Matrices'!$N$8</f>
        <v>0</v>
      </c>
      <c r="I174" s="277">
        <f>I169*'8-Matrices'!$O$8</f>
        <v>0</v>
      </c>
      <c r="J174" s="277">
        <f>J169*'8-Matrices'!$P$8</f>
        <v>0</v>
      </c>
      <c r="K174" s="277">
        <f>K169*'8-Matrices'!$Q$8</f>
        <v>0</v>
      </c>
      <c r="L174" s="277">
        <f>L169*'8-Matrices'!$R$8</f>
        <v>0</v>
      </c>
      <c r="M174" s="278">
        <f>M169*'8-Matrices'!$S$8</f>
        <v>0</v>
      </c>
      <c r="N174" s="283"/>
      <c r="O174" s="277"/>
      <c r="P174" s="279">
        <f>P169*'8-Matrices'!$J$8</f>
        <v>0</v>
      </c>
      <c r="Q174" s="277">
        <f>Q169*'8-Matrices'!$K$8</f>
        <v>4033645</v>
      </c>
      <c r="R174" s="277">
        <f>R169*'8-Matrices'!$L$8</f>
        <v>458920</v>
      </c>
      <c r="S174" s="277">
        <f>S169*'8-Matrices'!$M$8</f>
        <v>6466600</v>
      </c>
      <c r="T174" s="277">
        <f>T169*'8-Matrices'!$N$8</f>
        <v>0</v>
      </c>
      <c r="U174" s="277">
        <f>U169*'8-Matrices'!$O$8</f>
        <v>0</v>
      </c>
      <c r="V174" s="277">
        <f>V169*'8-Matrices'!$P$8</f>
        <v>0</v>
      </c>
      <c r="W174" s="277">
        <f>W169*'8-Matrices'!$Q$8</f>
        <v>0</v>
      </c>
      <c r="X174" s="277">
        <f>X169*'8-Matrices'!$R$8</f>
        <v>0</v>
      </c>
      <c r="Y174" s="278">
        <f>Y169*'8-Matrices'!$S$8</f>
        <v>0</v>
      </c>
      <c r="Z174" s="283"/>
      <c r="AA174" s="277"/>
      <c r="AB174" s="279">
        <f>AB169*'8-Matrices'!$J$8</f>
        <v>7143</v>
      </c>
      <c r="AC174" s="277">
        <f>AC169*'8-Matrices'!$K$8</f>
        <v>3960306</v>
      </c>
      <c r="AD174" s="277">
        <f>AD169*'8-Matrices'!$L$8</f>
        <v>458920</v>
      </c>
      <c r="AE174" s="277">
        <f>AE169*'8-Matrices'!$M$8</f>
        <v>6320580</v>
      </c>
      <c r="AF174" s="277">
        <f>AF169*'8-Matrices'!$N$8</f>
        <v>0</v>
      </c>
      <c r="AG174" s="277">
        <f>AG169*'8-Matrices'!$O$8</f>
        <v>0</v>
      </c>
      <c r="AH174" s="277">
        <f>AH169*'8-Matrices'!$P$8</f>
        <v>0</v>
      </c>
      <c r="AI174" s="277">
        <f>AI169*'8-Matrices'!$Q$8</f>
        <v>0</v>
      </c>
      <c r="AJ174" s="277">
        <f>AJ169*'8-Matrices'!$R$8</f>
        <v>0</v>
      </c>
      <c r="AK174" s="278">
        <f>AK169*'8-Matrices'!$S$8</f>
        <v>0</v>
      </c>
      <c r="AL174" s="283"/>
      <c r="AM174" s="277"/>
      <c r="AN174" s="279">
        <f>AN169*'8-Matrices'!$J$8</f>
        <v>21429</v>
      </c>
      <c r="AO174" s="277">
        <f>AO169*'8-Matrices'!$K$8</f>
        <v>2598296</v>
      </c>
      <c r="AP174" s="277">
        <f>AP169*'8-Matrices'!$L$8</f>
        <v>396340</v>
      </c>
      <c r="AQ174" s="277">
        <f>AQ169*'8-Matrices'!$M$8</f>
        <v>6237140</v>
      </c>
      <c r="AR174" s="277">
        <f>AR169*'8-Matrices'!$N$8</f>
        <v>0</v>
      </c>
      <c r="AS174" s="277">
        <f>AS169*'8-Matrices'!$O$8</f>
        <v>0</v>
      </c>
      <c r="AT174" s="277">
        <f>AT169*'8-Matrices'!$P$8</f>
        <v>0</v>
      </c>
      <c r="AU174" s="277">
        <f>AU169*'8-Matrices'!$Q$8</f>
        <v>0</v>
      </c>
      <c r="AV174" s="277">
        <f>AV169*'8-Matrices'!$R$8</f>
        <v>0</v>
      </c>
      <c r="AW174" s="278">
        <f>AW169*'8-Matrices'!$S$8</f>
        <v>0</v>
      </c>
      <c r="AX174" s="283"/>
      <c r="AY174" s="277"/>
      <c r="AZ174" s="279">
        <f>AZ169*'8-Matrices'!$J$8</f>
        <v>50001</v>
      </c>
      <c r="BA174" s="277">
        <f>BA169*'8-Matrices'!$K$8</f>
        <v>3080238</v>
      </c>
      <c r="BB174" s="277">
        <f>BB169*'8-Matrices'!$L$8</f>
        <v>876120</v>
      </c>
      <c r="BC174" s="277">
        <f>BC169*'8-Matrices'!$M$8</f>
        <v>6612620</v>
      </c>
      <c r="BD174" s="277">
        <f>BD169*'8-Matrices'!$N$8</f>
        <v>0</v>
      </c>
      <c r="BE174" s="277">
        <f>BE169*'8-Matrices'!$O$8</f>
        <v>0</v>
      </c>
      <c r="BF174" s="277">
        <f>BF169*'8-Matrices'!$P$8</f>
        <v>0</v>
      </c>
      <c r="BG174" s="277">
        <f>BG169*'8-Matrices'!$Q$8</f>
        <v>0</v>
      </c>
      <c r="BH174" s="277">
        <f>BH169*'8-Matrices'!$R$8</f>
        <v>0</v>
      </c>
      <c r="BI174" s="278">
        <f>BI169*'8-Matrices'!$S$8</f>
        <v>0</v>
      </c>
      <c r="BJ174" s="283"/>
      <c r="BK174" s="277"/>
      <c r="BL174" s="280">
        <f>BL169*'8-Matrices'!$J$8</f>
        <v>7143</v>
      </c>
      <c r="BM174" s="281">
        <f>BM169*'8-Matrices'!$K$8</f>
        <v>3164054</v>
      </c>
      <c r="BN174" s="281">
        <f>BN169*'8-Matrices'!$L$8</f>
        <v>834400</v>
      </c>
      <c r="BO174" s="281">
        <f>BO169*'8-Matrices'!$M$8</f>
        <v>5152420</v>
      </c>
      <c r="BP174" s="281">
        <f>BP169*'8-Matrices'!$N$8</f>
        <v>0</v>
      </c>
      <c r="BQ174" s="281">
        <f>BQ169*'8-Matrices'!$O$8</f>
        <v>0</v>
      </c>
      <c r="BR174" s="281">
        <f>BR169*'8-Matrices'!$P$8</f>
        <v>0</v>
      </c>
      <c r="BS174" s="281">
        <f>BS169*'8-Matrices'!$Q$8</f>
        <v>0</v>
      </c>
      <c r="BT174" s="281">
        <f>BT169*'8-Matrices'!$R$8</f>
        <v>0</v>
      </c>
      <c r="BU174" s="282">
        <f>BU169*'8-Matrices'!$S$8</f>
        <v>0</v>
      </c>
      <c r="BV174" s="283"/>
      <c r="BX174" s="280">
        <f>BX169*'8-Matrices'!$J$8</f>
        <v>0</v>
      </c>
      <c r="BY174" s="281">
        <f>BY169*'8-Matrices'!$K$8</f>
        <v>1550596</v>
      </c>
      <c r="BZ174" s="281">
        <f>BZ169*'8-Matrices'!$L$8</f>
        <v>229460</v>
      </c>
      <c r="CA174" s="281">
        <f>CA169*'8-Matrices'!$M$8</f>
        <v>4255440</v>
      </c>
      <c r="CB174" s="281">
        <f>CB169*'8-Matrices'!$N$8</f>
        <v>0</v>
      </c>
      <c r="CC174" s="281">
        <f>CC169*'8-Matrices'!$O$8</f>
        <v>0</v>
      </c>
      <c r="CD174" s="281">
        <f>CD169*'8-Matrices'!$P$8</f>
        <v>0</v>
      </c>
      <c r="CE174" s="281">
        <f>CE169*'8-Matrices'!$Q$8</f>
        <v>0</v>
      </c>
      <c r="CF174" s="281">
        <f>CF169*'8-Matrices'!$R$8</f>
        <v>0</v>
      </c>
      <c r="CG174" s="282">
        <f>CG169*'8-Matrices'!$S$8</f>
        <v>0</v>
      </c>
      <c r="CH174" s="283"/>
      <c r="CJ174" s="280">
        <f>CJ169*'8-Matrices'!$J$8</f>
        <v>14286</v>
      </c>
      <c r="CK174" s="281">
        <f>CK169*'8-Matrices'!$K$8</f>
        <v>4295570</v>
      </c>
      <c r="CL174" s="281">
        <f>CL169*'8-Matrices'!$L$8</f>
        <v>396340</v>
      </c>
      <c r="CM174" s="281">
        <f>CM169*'8-Matrices'!$M$8</f>
        <v>5319300</v>
      </c>
      <c r="CN174" s="281">
        <f>CN169*'8-Matrices'!$N$8</f>
        <v>0</v>
      </c>
      <c r="CO174" s="281">
        <f>CO169*'8-Matrices'!$O$8</f>
        <v>0</v>
      </c>
      <c r="CP174" s="281">
        <f>CP169*'8-Matrices'!$P$8</f>
        <v>0</v>
      </c>
      <c r="CQ174" s="281">
        <f>CQ169*'8-Matrices'!$Q$8</f>
        <v>0</v>
      </c>
      <c r="CR174" s="281">
        <f>CR169*'8-Matrices'!$R$8</f>
        <v>0</v>
      </c>
      <c r="CS174" s="282">
        <f>CS169*'8-Matrices'!$S$8</f>
        <v>0</v>
      </c>
      <c r="CT174" s="283"/>
      <c r="CV174" s="280">
        <f>CV169*'8-Matrices'!$J$8</f>
        <v>1550031</v>
      </c>
      <c r="CW174" s="281">
        <f>CW169*'8-Matrices'!$K$8</f>
        <v>4620357</v>
      </c>
      <c r="CX174" s="281">
        <f>CX169*'8-Matrices'!$L$8</f>
        <v>417200</v>
      </c>
      <c r="CY174" s="281">
        <f>CY169*'8-Matrices'!$M$8</f>
        <v>5423600</v>
      </c>
      <c r="CZ174" s="281">
        <f>CZ169*'8-Matrices'!$N$8</f>
        <v>0</v>
      </c>
      <c r="DA174" s="281">
        <f>DA169*'8-Matrices'!$O$8</f>
        <v>0</v>
      </c>
      <c r="DB174" s="281">
        <f>DB169*'8-Matrices'!$P$8</f>
        <v>0</v>
      </c>
      <c r="DC174" s="281">
        <f>DC169*'8-Matrices'!$Q$8</f>
        <v>0</v>
      </c>
      <c r="DD174" s="281">
        <f>DD169*'8-Matrices'!$R$8</f>
        <v>0</v>
      </c>
      <c r="DE174" s="282">
        <f>DE169*'8-Matrices'!$S$8</f>
        <v>0</v>
      </c>
      <c r="DF174" s="283"/>
      <c r="DG174" s="109"/>
      <c r="DH174" s="280">
        <f>DH169*'8-Matrices'!$J$8</f>
        <v>757158</v>
      </c>
      <c r="DI174" s="281">
        <f>DI169*'8-Matrices'!$K$8</f>
        <v>5584241</v>
      </c>
      <c r="DJ174" s="281">
        <f>DJ169*'8-Matrices'!$L$8</f>
        <v>229460</v>
      </c>
      <c r="DK174" s="281">
        <f>DK169*'8-Matrices'!$M$8</f>
        <v>5277580</v>
      </c>
      <c r="DL174" s="281">
        <f>DL169*'8-Matrices'!$N$8</f>
        <v>0</v>
      </c>
      <c r="DM174" s="281">
        <f>DM169*'8-Matrices'!$O$8</f>
        <v>0</v>
      </c>
      <c r="DN174" s="281">
        <f>DN169*'8-Matrices'!$P$8</f>
        <v>0</v>
      </c>
      <c r="DO174" s="281">
        <f>DO169*'8-Matrices'!$Q$8</f>
        <v>0</v>
      </c>
      <c r="DP174" s="281">
        <f>DP169*'8-Matrices'!$R$8</f>
        <v>0</v>
      </c>
      <c r="DQ174" s="282">
        <f>DQ169*'8-Matrices'!$S$8</f>
        <v>0</v>
      </c>
      <c r="DR174" s="283"/>
      <c r="DT174" s="280">
        <f>DT169*'8-Matrices'!$J$8</f>
        <v>1014306</v>
      </c>
      <c r="DU174" s="281">
        <f>DU169*'8-Matrices'!$K$8</f>
        <v>5489948</v>
      </c>
      <c r="DV174" s="281">
        <f>DV169*'8-Matrices'!$L$8</f>
        <v>250320</v>
      </c>
      <c r="DW174" s="281">
        <f>DW169*'8-Matrices'!$M$8</f>
        <v>5590480</v>
      </c>
      <c r="DX174" s="281">
        <f>DX169*'8-Matrices'!$N$8</f>
        <v>0</v>
      </c>
      <c r="DY174" s="281">
        <f>DY169*'8-Matrices'!$O$8</f>
        <v>0</v>
      </c>
      <c r="DZ174" s="281">
        <f>DZ169*'8-Matrices'!$P$8</f>
        <v>0</v>
      </c>
      <c r="EA174" s="281">
        <f>EA169*'8-Matrices'!$Q$8</f>
        <v>0</v>
      </c>
      <c r="EB174" s="281">
        <f>EB169*'8-Matrices'!$R$8</f>
        <v>0</v>
      </c>
      <c r="EC174" s="282">
        <f>EC169*'8-Matrices'!$S$8</f>
        <v>0</v>
      </c>
      <c r="ED174" s="283"/>
    </row>
    <row r="175" spans="1:134" ht="15.75" thickBot="1" x14ac:dyDescent="0.3">
      <c r="A175" s="1472"/>
      <c r="B175" s="293" t="s">
        <v>97</v>
      </c>
      <c r="C175" s="294" t="s">
        <v>140</v>
      </c>
      <c r="D175" s="277">
        <f>D170*'8-Matrices'!$J$9</f>
        <v>5276376</v>
      </c>
      <c r="E175" s="277">
        <f>E170*'8-Matrices'!$K$9</f>
        <v>2441286</v>
      </c>
      <c r="F175" s="277">
        <f>F170*'8-Matrices'!$L$9</f>
        <v>0</v>
      </c>
      <c r="G175" s="277">
        <f>G170*'8-Matrices'!$M$9</f>
        <v>13573080</v>
      </c>
      <c r="H175" s="277">
        <f>H170*'8-Matrices'!$N$9</f>
        <v>0</v>
      </c>
      <c r="I175" s="277">
        <f>I170*'8-Matrices'!$O$9</f>
        <v>0</v>
      </c>
      <c r="J175" s="277">
        <f>J170*'8-Matrices'!$P$9</f>
        <v>0</v>
      </c>
      <c r="K175" s="277">
        <f>K170*'8-Matrices'!$Q$9</f>
        <v>0</v>
      </c>
      <c r="L175" s="277">
        <f>L170*'8-Matrices'!$R$9</f>
        <v>0</v>
      </c>
      <c r="M175" s="278">
        <f>M170*'8-Matrices'!$S$9</f>
        <v>0</v>
      </c>
      <c r="N175" s="283" t="s">
        <v>298</v>
      </c>
      <c r="O175" s="277"/>
      <c r="P175" s="279">
        <f>P170*'8-Matrices'!$J$9</f>
        <v>4836678</v>
      </c>
      <c r="Q175" s="277">
        <f>Q170*'8-Matrices'!$K$9</f>
        <v>3301110</v>
      </c>
      <c r="R175" s="277">
        <f>R170*'8-Matrices'!$L$9</f>
        <v>366840</v>
      </c>
      <c r="S175" s="277">
        <f>S170*'8-Matrices'!$M$9</f>
        <v>14215050</v>
      </c>
      <c r="T175" s="277">
        <f>T170*'8-Matrices'!$N$9</f>
        <v>0</v>
      </c>
      <c r="U175" s="277">
        <f>U170*'8-Matrices'!$O$9</f>
        <v>0</v>
      </c>
      <c r="V175" s="277">
        <f>V170*'8-Matrices'!$P$9</f>
        <v>0</v>
      </c>
      <c r="W175" s="277">
        <f>W170*'8-Matrices'!$Q$9</f>
        <v>0</v>
      </c>
      <c r="X175" s="277">
        <f>X170*'8-Matrices'!$R$9</f>
        <v>0</v>
      </c>
      <c r="Y175" s="278">
        <f>Y170*'8-Matrices'!$S$9</f>
        <v>0</v>
      </c>
      <c r="Z175" s="283" t="s">
        <v>298</v>
      </c>
      <c r="AA175" s="277"/>
      <c r="AB175" s="279">
        <f>AB170*'8-Matrices'!$J$9</f>
        <v>5831233</v>
      </c>
      <c r="AC175" s="277">
        <f>AC170*'8-Matrices'!$K$9</f>
        <v>3301110</v>
      </c>
      <c r="AD175" s="277">
        <f>AD170*'8-Matrices'!$L$9</f>
        <v>1008810</v>
      </c>
      <c r="AE175" s="277">
        <f>AE170*'8-Matrices'!$M$9</f>
        <v>17210910</v>
      </c>
      <c r="AF175" s="277">
        <f>AF170*'8-Matrices'!$N$9</f>
        <v>0</v>
      </c>
      <c r="AG175" s="277">
        <f>AG170*'8-Matrices'!$O$9</f>
        <v>0</v>
      </c>
      <c r="AH175" s="277">
        <f>AH170*'8-Matrices'!$P$9</f>
        <v>0</v>
      </c>
      <c r="AI175" s="277">
        <f>AI170*'8-Matrices'!$Q$9</f>
        <v>0</v>
      </c>
      <c r="AJ175" s="277">
        <f>AJ170*'8-Matrices'!$R$9</f>
        <v>0</v>
      </c>
      <c r="AK175" s="278">
        <f>AK170*'8-Matrices'!$S$9</f>
        <v>0</v>
      </c>
      <c r="AL175" s="283" t="s">
        <v>298</v>
      </c>
      <c r="AM175" s="277"/>
      <c r="AN175" s="279">
        <f>AN170*'8-Matrices'!$J$9</f>
        <v>3957282</v>
      </c>
      <c r="AO175" s="277">
        <f>AO170*'8-Matrices'!$K$9</f>
        <v>3255048</v>
      </c>
      <c r="AP175" s="277">
        <f>AP170*'8-Matrices'!$L$9</f>
        <v>672540</v>
      </c>
      <c r="AQ175" s="277">
        <f>AQ170*'8-Matrices'!$M$9</f>
        <v>14948730</v>
      </c>
      <c r="AR175" s="277">
        <f>AR170*'8-Matrices'!$N$9</f>
        <v>0</v>
      </c>
      <c r="AS175" s="277">
        <f>AS170*'8-Matrices'!$O$9</f>
        <v>0</v>
      </c>
      <c r="AT175" s="277">
        <f>AT170*'8-Matrices'!$P$9</f>
        <v>0</v>
      </c>
      <c r="AU175" s="277">
        <f>AU170*'8-Matrices'!$Q$9</f>
        <v>0</v>
      </c>
      <c r="AV175" s="277">
        <f>AV170*'8-Matrices'!$R$9</f>
        <v>0</v>
      </c>
      <c r="AW175" s="278">
        <f>AW170*'8-Matrices'!$S$9</f>
        <v>0</v>
      </c>
      <c r="AX175" s="283" t="s">
        <v>298</v>
      </c>
      <c r="AY175" s="277"/>
      <c r="AZ175" s="279">
        <f>AZ170*'8-Matrices'!$J$9</f>
        <v>4082910</v>
      </c>
      <c r="BA175" s="277">
        <f>BA170*'8-Matrices'!$K$9</f>
        <v>2487348</v>
      </c>
      <c r="BB175" s="277">
        <f>BB170*'8-Matrices'!$L$9</f>
        <v>886530</v>
      </c>
      <c r="BC175" s="277">
        <f>BC170*'8-Matrices'!$M$9</f>
        <v>25892790</v>
      </c>
      <c r="BD175" s="277">
        <f>BD170*'8-Matrices'!$N$9</f>
        <v>0</v>
      </c>
      <c r="BE175" s="277">
        <f>BE170*'8-Matrices'!$O$9</f>
        <v>0</v>
      </c>
      <c r="BF175" s="277">
        <f>BF170*'8-Matrices'!$P$9</f>
        <v>0</v>
      </c>
      <c r="BG175" s="277">
        <f>BG170*'8-Matrices'!$Q$9</f>
        <v>0</v>
      </c>
      <c r="BH175" s="277">
        <f>BH170*'8-Matrices'!$R$9</f>
        <v>0</v>
      </c>
      <c r="BI175" s="278">
        <f>BI170*'8-Matrices'!$S$9</f>
        <v>0</v>
      </c>
      <c r="BJ175" s="283" t="s">
        <v>298</v>
      </c>
      <c r="BK175" s="277"/>
      <c r="BL175" s="280">
        <f>BL170*'8-Matrices'!$J$9</f>
        <v>3465239</v>
      </c>
      <c r="BM175" s="281">
        <f>BM170*'8-Matrices'!$K$9</f>
        <v>2456640</v>
      </c>
      <c r="BN175" s="281">
        <f>BN170*'8-Matrices'!$L$9</f>
        <v>794820</v>
      </c>
      <c r="BO175" s="281">
        <f>BO170*'8-Matrices'!$M$9</f>
        <v>29683470</v>
      </c>
      <c r="BP175" s="281">
        <f>BP170*'8-Matrices'!$N$9</f>
        <v>0</v>
      </c>
      <c r="BQ175" s="281">
        <f>BQ170*'8-Matrices'!$O$9</f>
        <v>0</v>
      </c>
      <c r="BR175" s="281">
        <f>BR170*'8-Matrices'!$P$9</f>
        <v>0</v>
      </c>
      <c r="BS175" s="281">
        <f>BS170*'8-Matrices'!$Q$9</f>
        <v>0</v>
      </c>
      <c r="BT175" s="281">
        <f>BT170*'8-Matrices'!$R$9</f>
        <v>0</v>
      </c>
      <c r="BU175" s="282">
        <f>BU170*'8-Matrices'!$S$9</f>
        <v>0</v>
      </c>
      <c r="BV175" s="283" t="s">
        <v>298</v>
      </c>
      <c r="BX175" s="280">
        <f>BX170*'8-Matrices'!$J$9</f>
        <v>3350080</v>
      </c>
      <c r="BY175" s="281">
        <f>BY170*'8-Matrices'!$K$9</f>
        <v>2149560</v>
      </c>
      <c r="BZ175" s="281">
        <f>BZ170*'8-Matrices'!$L$9</f>
        <v>611400</v>
      </c>
      <c r="CA175" s="281">
        <f>CA170*'8-Matrices'!$M$9</f>
        <v>21460140</v>
      </c>
      <c r="CB175" s="281">
        <f>CB170*'8-Matrices'!$N$9</f>
        <v>0</v>
      </c>
      <c r="CC175" s="281">
        <f>CC170*'8-Matrices'!$O$9</f>
        <v>0</v>
      </c>
      <c r="CD175" s="281">
        <f>CD170*'8-Matrices'!$P$9</f>
        <v>0</v>
      </c>
      <c r="CE175" s="281">
        <f>CE170*'8-Matrices'!$Q$9</f>
        <v>0</v>
      </c>
      <c r="CF175" s="281">
        <f>CF170*'8-Matrices'!$R$9</f>
        <v>0</v>
      </c>
      <c r="CG175" s="282">
        <f>CG170*'8-Matrices'!$S$9</f>
        <v>0</v>
      </c>
      <c r="CH175" s="283" t="s">
        <v>298</v>
      </c>
      <c r="CJ175" s="280">
        <f>CJ170*'8-Matrices'!$J$9</f>
        <v>2983665</v>
      </c>
      <c r="CK175" s="281">
        <f>CK170*'8-Matrices'!$K$9</f>
        <v>2686950</v>
      </c>
      <c r="CL175" s="281">
        <f>CL170*'8-Matrices'!$L$9</f>
        <v>978240</v>
      </c>
      <c r="CM175" s="281">
        <f>CM170*'8-Matrices'!$M$9</f>
        <v>19748220</v>
      </c>
      <c r="CN175" s="281">
        <f>CN170*'8-Matrices'!$N$9</f>
        <v>0</v>
      </c>
      <c r="CO175" s="281">
        <f>CO170*'8-Matrices'!$O$9</f>
        <v>0</v>
      </c>
      <c r="CP175" s="281">
        <f>CP170*'8-Matrices'!$P$9</f>
        <v>0</v>
      </c>
      <c r="CQ175" s="281">
        <f>CQ170*'8-Matrices'!$Q$9</f>
        <v>0</v>
      </c>
      <c r="CR175" s="281">
        <f>CR170*'8-Matrices'!$R$9</f>
        <v>0</v>
      </c>
      <c r="CS175" s="282">
        <f>CS170*'8-Matrices'!$S$9</f>
        <v>0</v>
      </c>
      <c r="CT175" s="283" t="s">
        <v>298</v>
      </c>
      <c r="CV175" s="280">
        <f>CV170*'8-Matrices'!$J$9</f>
        <v>3737433</v>
      </c>
      <c r="CW175" s="281">
        <f>CW170*'8-Matrices'!$K$9</f>
        <v>2548764</v>
      </c>
      <c r="CX175" s="281">
        <f>CX170*'8-Matrices'!$L$9</f>
        <v>917100</v>
      </c>
      <c r="CY175" s="281">
        <f>CY170*'8-Matrices'!$M$9</f>
        <v>19473090</v>
      </c>
      <c r="CZ175" s="281">
        <f>CZ170*'8-Matrices'!$N$9</f>
        <v>0</v>
      </c>
      <c r="DA175" s="281">
        <f>DA170*'8-Matrices'!$O$9</f>
        <v>0</v>
      </c>
      <c r="DB175" s="281">
        <f>DB170*'8-Matrices'!$P$9</f>
        <v>0</v>
      </c>
      <c r="DC175" s="281">
        <f>DC170*'8-Matrices'!$Q$9</f>
        <v>0</v>
      </c>
      <c r="DD175" s="281">
        <f>DD170*'8-Matrices'!$R$9</f>
        <v>0</v>
      </c>
      <c r="DE175" s="282">
        <f>DE170*'8-Matrices'!$S$9</f>
        <v>0</v>
      </c>
      <c r="DF175" s="283" t="s">
        <v>298</v>
      </c>
      <c r="DG175" s="109"/>
      <c r="DH175" s="280">
        <f>DH170*'8-Matrices'!$J$9</f>
        <v>3622274</v>
      </c>
      <c r="DI175" s="281">
        <f>DI170*'8-Matrices'!$K$9</f>
        <v>1735002</v>
      </c>
      <c r="DJ175" s="281">
        <f>DJ170*'8-Matrices'!$L$9</f>
        <v>733680</v>
      </c>
      <c r="DK175" s="281">
        <f>DK170*'8-Matrices'!$M$9</f>
        <v>18189150</v>
      </c>
      <c r="DL175" s="281">
        <f>DL170*'8-Matrices'!$N$9</f>
        <v>0</v>
      </c>
      <c r="DM175" s="281">
        <f>DM170*'8-Matrices'!$O$9</f>
        <v>0</v>
      </c>
      <c r="DN175" s="281">
        <f>DN170*'8-Matrices'!$P$9</f>
        <v>0</v>
      </c>
      <c r="DO175" s="281">
        <f>DO170*'8-Matrices'!$Q$9</f>
        <v>0</v>
      </c>
      <c r="DP175" s="281">
        <f>DP170*'8-Matrices'!$R$9</f>
        <v>0</v>
      </c>
      <c r="DQ175" s="282">
        <f>DQ170*'8-Matrices'!$S$9</f>
        <v>0</v>
      </c>
      <c r="DR175" s="283" t="s">
        <v>298</v>
      </c>
      <c r="DT175" s="280">
        <f>DT170*'8-Matrices'!$J$9</f>
        <v>3685088</v>
      </c>
      <c r="DU175" s="281">
        <f>DU170*'8-Matrices'!$K$9</f>
        <v>1320444</v>
      </c>
      <c r="DV175" s="281">
        <f>DV170*'8-Matrices'!$L$9</f>
        <v>275130</v>
      </c>
      <c r="DW175" s="281">
        <f>DW170*'8-Matrices'!$M$9</f>
        <v>16079820</v>
      </c>
      <c r="DX175" s="281">
        <f>DX170*'8-Matrices'!$N$9</f>
        <v>0</v>
      </c>
      <c r="DY175" s="281">
        <f>DY170*'8-Matrices'!$O$9</f>
        <v>0</v>
      </c>
      <c r="DZ175" s="281">
        <f>DZ170*'8-Matrices'!$P$9</f>
        <v>0</v>
      </c>
      <c r="EA175" s="281">
        <f>EA170*'8-Matrices'!$Q$9</f>
        <v>0</v>
      </c>
      <c r="EB175" s="281">
        <f>EB170*'8-Matrices'!$R$9</f>
        <v>0</v>
      </c>
      <c r="EC175" s="282">
        <f>EC170*'8-Matrices'!$S$9</f>
        <v>0</v>
      </c>
      <c r="ED175" s="283" t="s">
        <v>298</v>
      </c>
    </row>
    <row r="176" spans="1:134" ht="30.75" thickBot="1" x14ac:dyDescent="0.3">
      <c r="A176" s="315" t="s">
        <v>212</v>
      </c>
      <c r="B176" s="293" t="s">
        <v>97</v>
      </c>
      <c r="C176" s="316"/>
      <c r="D176" s="300">
        <f t="shared" ref="D176:M176" si="363">SUM(D173:D175)</f>
        <v>5276376</v>
      </c>
      <c r="E176" s="297">
        <f t="shared" si="363"/>
        <v>12187333</v>
      </c>
      <c r="F176" s="297">
        <f t="shared" si="363"/>
        <v>1077195</v>
      </c>
      <c r="G176" s="297">
        <f t="shared" si="363"/>
        <v>67854230</v>
      </c>
      <c r="H176" s="297">
        <f t="shared" si="363"/>
        <v>0</v>
      </c>
      <c r="I176" s="297">
        <f t="shared" si="363"/>
        <v>0</v>
      </c>
      <c r="J176" s="297">
        <f t="shared" si="363"/>
        <v>0</v>
      </c>
      <c r="K176" s="297">
        <f t="shared" si="363"/>
        <v>0</v>
      </c>
      <c r="L176" s="297">
        <f t="shared" si="363"/>
        <v>0</v>
      </c>
      <c r="M176" s="298">
        <f t="shared" si="363"/>
        <v>0</v>
      </c>
      <c r="N176" s="304">
        <f>SUM(D176:M176)</f>
        <v>86395134</v>
      </c>
      <c r="O176" s="299"/>
      <c r="P176" s="300">
        <f t="shared" ref="P176:Y176" si="364">SUM(P173:P175)</f>
        <v>4836678</v>
      </c>
      <c r="Q176" s="297">
        <f t="shared" si="364"/>
        <v>10507375</v>
      </c>
      <c r="R176" s="297">
        <f t="shared" si="364"/>
        <v>1244955</v>
      </c>
      <c r="S176" s="297">
        <f t="shared" si="364"/>
        <v>59160860</v>
      </c>
      <c r="T176" s="297">
        <f t="shared" si="364"/>
        <v>0</v>
      </c>
      <c r="U176" s="297">
        <f t="shared" si="364"/>
        <v>0</v>
      </c>
      <c r="V176" s="297">
        <f t="shared" si="364"/>
        <v>0</v>
      </c>
      <c r="W176" s="297">
        <f t="shared" si="364"/>
        <v>0</v>
      </c>
      <c r="X176" s="297">
        <f t="shared" si="364"/>
        <v>0</v>
      </c>
      <c r="Y176" s="298">
        <f t="shared" si="364"/>
        <v>0</v>
      </c>
      <c r="Z176" s="304">
        <f>SUM(P176:Y176)</f>
        <v>75749868</v>
      </c>
      <c r="AA176" s="299"/>
      <c r="AB176" s="300">
        <f t="shared" ref="AB176:AK176" si="365">SUM(AB173:AB175)</f>
        <v>5838376</v>
      </c>
      <c r="AC176" s="297">
        <f t="shared" si="365"/>
        <v>26333436</v>
      </c>
      <c r="AD176" s="297">
        <f t="shared" si="365"/>
        <v>2002565</v>
      </c>
      <c r="AE176" s="297">
        <f t="shared" si="365"/>
        <v>71232990</v>
      </c>
      <c r="AF176" s="297">
        <f t="shared" si="365"/>
        <v>0</v>
      </c>
      <c r="AG176" s="297">
        <f t="shared" si="365"/>
        <v>0</v>
      </c>
      <c r="AH176" s="297">
        <f t="shared" si="365"/>
        <v>0</v>
      </c>
      <c r="AI176" s="297">
        <f t="shared" si="365"/>
        <v>0</v>
      </c>
      <c r="AJ176" s="297">
        <f t="shared" si="365"/>
        <v>0</v>
      </c>
      <c r="AK176" s="298">
        <f t="shared" si="365"/>
        <v>0</v>
      </c>
      <c r="AL176" s="304">
        <f>SUM(AB176:AK176)</f>
        <v>105407367</v>
      </c>
      <c r="AM176" s="299"/>
      <c r="AN176" s="300">
        <f t="shared" ref="AN176:AW176" si="366">SUM(AN173:AN175)</f>
        <v>3978711</v>
      </c>
      <c r="AO176" s="297">
        <f t="shared" si="366"/>
        <v>17280584</v>
      </c>
      <c r="AP176" s="297">
        <f t="shared" si="366"/>
        <v>1415800</v>
      </c>
      <c r="AQ176" s="297">
        <f t="shared" si="366"/>
        <v>65042340</v>
      </c>
      <c r="AR176" s="297">
        <f t="shared" si="366"/>
        <v>0</v>
      </c>
      <c r="AS176" s="297">
        <f t="shared" si="366"/>
        <v>0</v>
      </c>
      <c r="AT176" s="297">
        <f t="shared" si="366"/>
        <v>0</v>
      </c>
      <c r="AU176" s="297">
        <f t="shared" si="366"/>
        <v>0</v>
      </c>
      <c r="AV176" s="297">
        <f t="shared" si="366"/>
        <v>0</v>
      </c>
      <c r="AW176" s="298">
        <f t="shared" si="366"/>
        <v>0</v>
      </c>
      <c r="AX176" s="304">
        <f>SUM(AN176:AW176)</f>
        <v>87717435</v>
      </c>
      <c r="AY176" s="299"/>
      <c r="AZ176" s="300">
        <f t="shared" ref="AZ176:BI176" si="367">SUM(AZ173:AZ175)</f>
        <v>4132911</v>
      </c>
      <c r="BA176" s="297">
        <f t="shared" si="367"/>
        <v>15586386</v>
      </c>
      <c r="BB176" s="297">
        <f t="shared" si="367"/>
        <v>2022840</v>
      </c>
      <c r="BC176" s="297">
        <f t="shared" si="367"/>
        <v>71129170</v>
      </c>
      <c r="BD176" s="297">
        <f t="shared" si="367"/>
        <v>0</v>
      </c>
      <c r="BE176" s="297">
        <f t="shared" si="367"/>
        <v>0</v>
      </c>
      <c r="BF176" s="297">
        <f t="shared" si="367"/>
        <v>0</v>
      </c>
      <c r="BG176" s="297">
        <f t="shared" si="367"/>
        <v>0</v>
      </c>
      <c r="BH176" s="297">
        <f t="shared" si="367"/>
        <v>0</v>
      </c>
      <c r="BI176" s="298">
        <f t="shared" si="367"/>
        <v>0</v>
      </c>
      <c r="BJ176" s="304">
        <f>SUM(AZ176:BI176)</f>
        <v>92871307</v>
      </c>
      <c r="BK176" s="299"/>
      <c r="BL176" s="301">
        <f t="shared" ref="BL176:BU176" si="368">SUM(BL173:BL175)</f>
        <v>3472382</v>
      </c>
      <c r="BM176" s="302">
        <f t="shared" si="368"/>
        <v>20496434</v>
      </c>
      <c r="BN176" s="302">
        <f t="shared" si="368"/>
        <v>2019505</v>
      </c>
      <c r="BO176" s="302">
        <f t="shared" si="368"/>
        <v>72577895</v>
      </c>
      <c r="BP176" s="302">
        <f t="shared" si="368"/>
        <v>0</v>
      </c>
      <c r="BQ176" s="302">
        <f t="shared" si="368"/>
        <v>0</v>
      </c>
      <c r="BR176" s="302">
        <f t="shared" si="368"/>
        <v>0</v>
      </c>
      <c r="BS176" s="302">
        <f t="shared" si="368"/>
        <v>0</v>
      </c>
      <c r="BT176" s="302">
        <f t="shared" si="368"/>
        <v>0</v>
      </c>
      <c r="BU176" s="303">
        <f t="shared" si="368"/>
        <v>0</v>
      </c>
      <c r="BV176" s="304">
        <f>SUM(BL176:BU176)</f>
        <v>98566216</v>
      </c>
      <c r="BX176" s="301">
        <f t="shared" ref="BX176:CG176" si="369">SUM(BX173:BX175)</f>
        <v>3350080</v>
      </c>
      <c r="BY176" s="302">
        <f t="shared" si="369"/>
        <v>19432576</v>
      </c>
      <c r="BZ176" s="302">
        <f t="shared" si="369"/>
        <v>1419060</v>
      </c>
      <c r="CA176" s="302">
        <f t="shared" si="369"/>
        <v>61607345</v>
      </c>
      <c r="CB176" s="302">
        <f t="shared" si="369"/>
        <v>0</v>
      </c>
      <c r="CC176" s="302">
        <f t="shared" si="369"/>
        <v>0</v>
      </c>
      <c r="CD176" s="302">
        <f t="shared" si="369"/>
        <v>0</v>
      </c>
      <c r="CE176" s="302">
        <f t="shared" si="369"/>
        <v>0</v>
      </c>
      <c r="CF176" s="302">
        <f t="shared" si="369"/>
        <v>0</v>
      </c>
      <c r="CG176" s="303">
        <f t="shared" si="369"/>
        <v>0</v>
      </c>
      <c r="CH176" s="304">
        <f>SUM(BX176:CG176)</f>
        <v>85809061</v>
      </c>
      <c r="CJ176" s="301">
        <f t="shared" ref="CJ176:CS176" si="370">SUM(CJ173:CJ175)</f>
        <v>4809651</v>
      </c>
      <c r="CK176" s="302">
        <f t="shared" si="370"/>
        <v>10111580</v>
      </c>
      <c r="CL176" s="302">
        <f t="shared" si="370"/>
        <v>1880505</v>
      </c>
      <c r="CM176" s="302">
        <f t="shared" si="370"/>
        <v>54902640</v>
      </c>
      <c r="CN176" s="302">
        <f t="shared" si="370"/>
        <v>0</v>
      </c>
      <c r="CO176" s="302">
        <f t="shared" si="370"/>
        <v>0</v>
      </c>
      <c r="CP176" s="302">
        <f t="shared" si="370"/>
        <v>0</v>
      </c>
      <c r="CQ176" s="302">
        <f t="shared" si="370"/>
        <v>0</v>
      </c>
      <c r="CR176" s="302">
        <f t="shared" si="370"/>
        <v>0</v>
      </c>
      <c r="CS176" s="303">
        <f t="shared" si="370"/>
        <v>0</v>
      </c>
      <c r="CT176" s="304">
        <f>SUM(CJ176:CS176)</f>
        <v>71704376</v>
      </c>
      <c r="CV176" s="301">
        <f t="shared" ref="CV176:DE176" si="371">SUM(CV173:CV175)</f>
        <v>6074514</v>
      </c>
      <c r="CW176" s="302">
        <f t="shared" si="371"/>
        <v>10356261</v>
      </c>
      <c r="CX176" s="302">
        <f t="shared" si="371"/>
        <v>1811315</v>
      </c>
      <c r="CY176" s="302">
        <f t="shared" si="371"/>
        <v>49932750</v>
      </c>
      <c r="CZ176" s="302">
        <f t="shared" si="371"/>
        <v>0</v>
      </c>
      <c r="DA176" s="302">
        <f t="shared" si="371"/>
        <v>0</v>
      </c>
      <c r="DB176" s="302">
        <f t="shared" si="371"/>
        <v>0</v>
      </c>
      <c r="DC176" s="302">
        <f t="shared" si="371"/>
        <v>0</v>
      </c>
      <c r="DD176" s="302">
        <f t="shared" si="371"/>
        <v>0</v>
      </c>
      <c r="DE176" s="303">
        <f t="shared" si="371"/>
        <v>0</v>
      </c>
      <c r="DF176" s="304">
        <f>SUM(CV176:DE176)</f>
        <v>68174840</v>
      </c>
      <c r="DG176" s="109"/>
      <c r="DH176" s="301">
        <f t="shared" ref="DH176:DQ176" si="372">SUM(DH173:DH175)</f>
        <v>5008082</v>
      </c>
      <c r="DI176" s="302">
        <f t="shared" si="372"/>
        <v>10709663</v>
      </c>
      <c r="DJ176" s="302">
        <f t="shared" si="372"/>
        <v>1324515</v>
      </c>
      <c r="DK176" s="302">
        <f t="shared" si="372"/>
        <v>49456820</v>
      </c>
      <c r="DL176" s="302">
        <f t="shared" si="372"/>
        <v>0</v>
      </c>
      <c r="DM176" s="302">
        <f t="shared" si="372"/>
        <v>0</v>
      </c>
      <c r="DN176" s="302">
        <f t="shared" si="372"/>
        <v>0</v>
      </c>
      <c r="DO176" s="302">
        <f t="shared" si="372"/>
        <v>0</v>
      </c>
      <c r="DP176" s="302">
        <f t="shared" si="372"/>
        <v>0</v>
      </c>
      <c r="DQ176" s="303">
        <f t="shared" si="372"/>
        <v>0</v>
      </c>
      <c r="DR176" s="304">
        <f>SUM(DH176:DQ176)</f>
        <v>66499080</v>
      </c>
      <c r="DT176" s="301">
        <f t="shared" ref="DT176:EC176" si="373">SUM(DT173:DT175)</f>
        <v>5090444</v>
      </c>
      <c r="DU176" s="302">
        <f t="shared" si="373"/>
        <v>9496592</v>
      </c>
      <c r="DV176" s="302">
        <f t="shared" si="373"/>
        <v>1248200</v>
      </c>
      <c r="DW176" s="302">
        <f t="shared" si="373"/>
        <v>46894275</v>
      </c>
      <c r="DX176" s="302">
        <f t="shared" si="373"/>
        <v>0</v>
      </c>
      <c r="DY176" s="302">
        <f t="shared" si="373"/>
        <v>0</v>
      </c>
      <c r="DZ176" s="302">
        <f t="shared" si="373"/>
        <v>0</v>
      </c>
      <c r="EA176" s="302">
        <f t="shared" si="373"/>
        <v>0</v>
      </c>
      <c r="EB176" s="302">
        <f t="shared" si="373"/>
        <v>0</v>
      </c>
      <c r="EC176" s="303">
        <f t="shared" si="373"/>
        <v>0</v>
      </c>
      <c r="ED176" s="304">
        <f>SUM(DT176:EC176)</f>
        <v>62729511</v>
      </c>
    </row>
    <row r="177" spans="1:134" ht="57.75" customHeight="1" thickBot="1" x14ac:dyDescent="0.3">
      <c r="A177" s="305"/>
      <c r="B177" s="306"/>
      <c r="C177" s="307"/>
      <c r="D177" s="308"/>
      <c r="E177" s="309"/>
      <c r="F177" s="309"/>
      <c r="G177" s="309"/>
      <c r="H177" s="309"/>
      <c r="I177" s="309"/>
      <c r="J177" s="309"/>
      <c r="K177" s="309"/>
      <c r="L177" s="309"/>
      <c r="M177" s="310"/>
      <c r="N177" s="314"/>
      <c r="O177" s="309"/>
      <c r="P177" s="308"/>
      <c r="Q177" s="309"/>
      <c r="R177" s="309"/>
      <c r="S177" s="309"/>
      <c r="T177" s="309"/>
      <c r="U177" s="309"/>
      <c r="V177" s="309"/>
      <c r="W177" s="309"/>
      <c r="X177" s="309"/>
      <c r="Y177" s="310"/>
      <c r="Z177" s="314"/>
      <c r="AA177" s="309"/>
      <c r="AB177" s="308"/>
      <c r="AC177" s="309"/>
      <c r="AD177" s="309"/>
      <c r="AE177" s="309"/>
      <c r="AF177" s="309"/>
      <c r="AG177" s="309"/>
      <c r="AH177" s="309"/>
      <c r="AI177" s="309"/>
      <c r="AJ177" s="309"/>
      <c r="AK177" s="310"/>
      <c r="AL177" s="314"/>
      <c r="AM177" s="309"/>
      <c r="AN177" s="308"/>
      <c r="AO177" s="309"/>
      <c r="AP177" s="309"/>
      <c r="AQ177" s="309"/>
      <c r="AR177" s="309"/>
      <c r="AS177" s="309"/>
      <c r="AT177" s="309"/>
      <c r="AU177" s="309"/>
      <c r="AV177" s="309"/>
      <c r="AW177" s="310"/>
      <c r="AX177" s="314"/>
      <c r="AY177" s="309"/>
      <c r="AZ177" s="308"/>
      <c r="BA177" s="309"/>
      <c r="BB177" s="309"/>
      <c r="BC177" s="309"/>
      <c r="BD177" s="309"/>
      <c r="BE177" s="309"/>
      <c r="BF177" s="309"/>
      <c r="BG177" s="309"/>
      <c r="BH177" s="309"/>
      <c r="BI177" s="310"/>
      <c r="BJ177" s="314"/>
      <c r="BK177" s="309"/>
      <c r="BL177" s="311"/>
      <c r="BM177" s="312"/>
      <c r="BN177" s="312"/>
      <c r="BO177" s="312"/>
      <c r="BP177" s="312"/>
      <c r="BQ177" s="312"/>
      <c r="BR177" s="312"/>
      <c r="BS177" s="312"/>
      <c r="BT177" s="312"/>
      <c r="BU177" s="313"/>
      <c r="BV177" s="314"/>
      <c r="BX177" s="311"/>
      <c r="BY177" s="312"/>
      <c r="BZ177" s="312"/>
      <c r="CA177" s="312"/>
      <c r="CB177" s="312"/>
      <c r="CC177" s="312"/>
      <c r="CD177" s="312"/>
      <c r="CE177" s="312"/>
      <c r="CF177" s="312"/>
      <c r="CG177" s="313"/>
      <c r="CH177" s="314"/>
      <c r="CJ177" s="311"/>
      <c r="CK177" s="312"/>
      <c r="CL177" s="312"/>
      <c r="CM177" s="312"/>
      <c r="CN177" s="312"/>
      <c r="CO177" s="312"/>
      <c r="CP177" s="312"/>
      <c r="CQ177" s="312"/>
      <c r="CR177" s="312"/>
      <c r="CS177" s="313"/>
      <c r="CT177" s="314"/>
      <c r="CV177" s="311"/>
      <c r="CW177" s="312"/>
      <c r="CX177" s="312"/>
      <c r="CY177" s="312"/>
      <c r="CZ177" s="312"/>
      <c r="DA177" s="312"/>
      <c r="DB177" s="312"/>
      <c r="DC177" s="312"/>
      <c r="DD177" s="312"/>
      <c r="DE177" s="313"/>
      <c r="DF177" s="314"/>
      <c r="DG177" s="109"/>
      <c r="DH177" s="311"/>
      <c r="DI177" s="312"/>
      <c r="DJ177" s="312"/>
      <c r="DK177" s="312"/>
      <c r="DL177" s="312"/>
      <c r="DM177" s="312"/>
      <c r="DN177" s="312"/>
      <c r="DO177" s="312"/>
      <c r="DP177" s="312"/>
      <c r="DQ177" s="313"/>
      <c r="DR177" s="314"/>
      <c r="DT177" s="311"/>
      <c r="DU177" s="312"/>
      <c r="DV177" s="312"/>
      <c r="DW177" s="312"/>
      <c r="DX177" s="312"/>
      <c r="DY177" s="312"/>
      <c r="DZ177" s="312"/>
      <c r="EA177" s="312"/>
      <c r="EB177" s="312"/>
      <c r="EC177" s="313"/>
      <c r="ED177" s="314"/>
    </row>
    <row r="178" spans="1:134" ht="15" customHeight="1" x14ac:dyDescent="0.25">
      <c r="A178" s="1470" t="s">
        <v>210</v>
      </c>
      <c r="B178" s="285" t="s">
        <v>98</v>
      </c>
      <c r="C178" s="268" t="s">
        <v>138</v>
      </c>
      <c r="D178" s="271">
        <f>'7b-TtlAwrds_RawData'!D58</f>
        <v>16</v>
      </c>
      <c r="E178" s="269">
        <f>'7b-TtlAwrds_RawData'!E58</f>
        <v>2</v>
      </c>
      <c r="F178" s="269">
        <f>'7b-TtlAwrds_RawData'!F58</f>
        <v>0</v>
      </c>
      <c r="G178" s="269">
        <f>'7b-TtlAwrds_RawData'!G58</f>
        <v>180</v>
      </c>
      <c r="H178" s="269">
        <f>'7b-TtlAwrds_RawData'!H58</f>
        <v>0</v>
      </c>
      <c r="I178" s="269">
        <f>'7b-TtlAwrds_RawData'!I58</f>
        <v>0</v>
      </c>
      <c r="J178" s="269">
        <f>'7b-TtlAwrds_RawData'!J58</f>
        <v>0</v>
      </c>
      <c r="K178" s="269">
        <f>'7b-TtlAwrds_RawData'!K58</f>
        <v>0</v>
      </c>
      <c r="L178" s="269">
        <f>'7b-TtlAwrds_RawData'!L58</f>
        <v>0</v>
      </c>
      <c r="M178" s="270">
        <f>'7b-TtlAwrds_RawData'!M58</f>
        <v>0</v>
      </c>
      <c r="N178" s="275"/>
      <c r="O178" s="269"/>
      <c r="P178" s="271">
        <f>'7b-TtlAwrds_RawData'!P58</f>
        <v>25</v>
      </c>
      <c r="Q178" s="269">
        <f>'7b-TtlAwrds_RawData'!Q58</f>
        <v>6</v>
      </c>
      <c r="R178" s="269">
        <f>'7b-TtlAwrds_RawData'!R58</f>
        <v>0</v>
      </c>
      <c r="S178" s="269">
        <f>'7b-TtlAwrds_RawData'!S58</f>
        <v>126</v>
      </c>
      <c r="T178" s="269">
        <f>'7b-TtlAwrds_RawData'!T58</f>
        <v>0</v>
      </c>
      <c r="U178" s="269">
        <f>'7b-TtlAwrds_RawData'!U58</f>
        <v>0</v>
      </c>
      <c r="V178" s="269">
        <f>'7b-TtlAwrds_RawData'!V58</f>
        <v>0</v>
      </c>
      <c r="W178" s="269">
        <f>'7b-TtlAwrds_RawData'!W58</f>
        <v>0</v>
      </c>
      <c r="X178" s="269">
        <f>'7b-TtlAwrds_RawData'!X58</f>
        <v>0</v>
      </c>
      <c r="Y178" s="270">
        <f>'7b-TtlAwrds_RawData'!Y58</f>
        <v>0</v>
      </c>
      <c r="Z178" s="275"/>
      <c r="AA178" s="269"/>
      <c r="AB178" s="271">
        <f>'7b-TtlAwrds_RawData'!AB58</f>
        <v>23</v>
      </c>
      <c r="AC178" s="269">
        <f>'7b-TtlAwrds_RawData'!AC58</f>
        <v>7</v>
      </c>
      <c r="AD178" s="269">
        <f>'7b-TtlAwrds_RawData'!AD58</f>
        <v>0</v>
      </c>
      <c r="AE178" s="269">
        <f>'7b-TtlAwrds_RawData'!AE58</f>
        <v>149</v>
      </c>
      <c r="AF178" s="269">
        <f>'7b-TtlAwrds_RawData'!AF58</f>
        <v>0</v>
      </c>
      <c r="AG178" s="269">
        <f>'7b-TtlAwrds_RawData'!AG58</f>
        <v>0</v>
      </c>
      <c r="AH178" s="269">
        <f>'7b-TtlAwrds_RawData'!AH58</f>
        <v>0</v>
      </c>
      <c r="AI178" s="269">
        <f>'7b-TtlAwrds_RawData'!AI58</f>
        <v>0</v>
      </c>
      <c r="AJ178" s="269">
        <f>'7b-TtlAwrds_RawData'!AJ58</f>
        <v>0</v>
      </c>
      <c r="AK178" s="270">
        <f>'7b-TtlAwrds_RawData'!AK58</f>
        <v>0</v>
      </c>
      <c r="AL178" s="275"/>
      <c r="AM178" s="269"/>
      <c r="AN178" s="271">
        <f>'7b-TtlAwrds_RawData'!AN58</f>
        <v>27</v>
      </c>
      <c r="AO178" s="269">
        <f>'7b-TtlAwrds_RawData'!AO58</f>
        <v>0</v>
      </c>
      <c r="AP178" s="269">
        <f>'7b-TtlAwrds_RawData'!AP58</f>
        <v>0</v>
      </c>
      <c r="AQ178" s="269">
        <f>'7b-TtlAwrds_RawData'!AQ58</f>
        <v>210</v>
      </c>
      <c r="AR178" s="269">
        <f>'7b-TtlAwrds_RawData'!AR58</f>
        <v>0</v>
      </c>
      <c r="AS178" s="269">
        <f>'7b-TtlAwrds_RawData'!AS58</f>
        <v>0</v>
      </c>
      <c r="AT178" s="269">
        <f>'7b-TtlAwrds_RawData'!AT58</f>
        <v>0</v>
      </c>
      <c r="AU178" s="269">
        <f>'7b-TtlAwrds_RawData'!AU58</f>
        <v>0</v>
      </c>
      <c r="AV178" s="269">
        <f>'7b-TtlAwrds_RawData'!AV58</f>
        <v>0</v>
      </c>
      <c r="AW178" s="270">
        <f>'7b-TtlAwrds_RawData'!AW58</f>
        <v>0</v>
      </c>
      <c r="AX178" s="275"/>
      <c r="AY178" s="269"/>
      <c r="AZ178" s="271">
        <f>'7b-TtlAwrds_RawData'!AZ58</f>
        <v>16</v>
      </c>
      <c r="BA178" s="269">
        <f>'7b-TtlAwrds_RawData'!BA58</f>
        <v>0</v>
      </c>
      <c r="BB178" s="269">
        <f>'7b-TtlAwrds_RawData'!BB58</f>
        <v>0</v>
      </c>
      <c r="BC178" s="269">
        <f>'7b-TtlAwrds_RawData'!BC58</f>
        <v>161</v>
      </c>
      <c r="BD178" s="269">
        <f>'7b-TtlAwrds_RawData'!BD58</f>
        <v>0</v>
      </c>
      <c r="BE178" s="269">
        <f>'7b-TtlAwrds_RawData'!BE58</f>
        <v>0</v>
      </c>
      <c r="BF178" s="269">
        <f>'7b-TtlAwrds_RawData'!BF58</f>
        <v>0</v>
      </c>
      <c r="BG178" s="269">
        <f>'7b-TtlAwrds_RawData'!BG58</f>
        <v>0</v>
      </c>
      <c r="BH178" s="269">
        <f>'7b-TtlAwrds_RawData'!BH58</f>
        <v>0</v>
      </c>
      <c r="BI178" s="270">
        <f>'7b-TtlAwrds_RawData'!BI58</f>
        <v>0</v>
      </c>
      <c r="BJ178" s="275"/>
      <c r="BK178" s="269"/>
      <c r="BL178" s="272">
        <f>'7b-TtlAwrds_RawData'!BL58</f>
        <v>18</v>
      </c>
      <c r="BM178" s="273">
        <f>'7b-TtlAwrds_RawData'!BM58</f>
        <v>2</v>
      </c>
      <c r="BN178" s="273">
        <f>'7b-TtlAwrds_RawData'!BN58</f>
        <v>0</v>
      </c>
      <c r="BO178" s="273">
        <f>'7b-TtlAwrds_RawData'!BO58</f>
        <v>133</v>
      </c>
      <c r="BP178" s="273">
        <f>'7b-TtlAwrds_RawData'!BP58</f>
        <v>0</v>
      </c>
      <c r="BQ178" s="273">
        <f>'7b-TtlAwrds_RawData'!BQ58</f>
        <v>0</v>
      </c>
      <c r="BR178" s="273">
        <f>'7b-TtlAwrds_RawData'!BR58</f>
        <v>0</v>
      </c>
      <c r="BS178" s="273">
        <f>'7b-TtlAwrds_RawData'!BS58</f>
        <v>0</v>
      </c>
      <c r="BT178" s="273">
        <f>'7b-TtlAwrds_RawData'!BT58</f>
        <v>0</v>
      </c>
      <c r="BU178" s="274">
        <f>'7b-TtlAwrds_RawData'!BU58</f>
        <v>0</v>
      </c>
      <c r="BV178" s="275"/>
      <c r="BX178" s="272">
        <f>'7b-TtlAwrds_RawData'!BX58</f>
        <v>8</v>
      </c>
      <c r="BY178" s="273">
        <f>'7b-TtlAwrds_RawData'!BY58</f>
        <v>4</v>
      </c>
      <c r="BZ178" s="273">
        <f>'7b-TtlAwrds_RawData'!BZ58</f>
        <v>0</v>
      </c>
      <c r="CA178" s="273">
        <f>'7b-TtlAwrds_RawData'!CA58</f>
        <v>142</v>
      </c>
      <c r="CB178" s="273">
        <f>'7b-TtlAwrds_RawData'!CB58</f>
        <v>0</v>
      </c>
      <c r="CC178" s="273">
        <f>'7b-TtlAwrds_RawData'!CC58</f>
        <v>0</v>
      </c>
      <c r="CD178" s="273">
        <f>'7b-TtlAwrds_RawData'!CD58</f>
        <v>0</v>
      </c>
      <c r="CE178" s="273">
        <f>'7b-TtlAwrds_RawData'!CE58</f>
        <v>0</v>
      </c>
      <c r="CF178" s="273">
        <f>'7b-TtlAwrds_RawData'!CF58</f>
        <v>0</v>
      </c>
      <c r="CG178" s="274">
        <f>'7b-TtlAwrds_RawData'!CG58</f>
        <v>0</v>
      </c>
      <c r="CH178" s="275"/>
      <c r="CJ178" s="272">
        <f>'7b-TtlAwrds_RawData'!CJ58</f>
        <v>139</v>
      </c>
      <c r="CK178" s="273">
        <f>'7b-TtlAwrds_RawData'!CK58</f>
        <v>2</v>
      </c>
      <c r="CL178" s="273">
        <f>'7b-TtlAwrds_RawData'!CL58</f>
        <v>0</v>
      </c>
      <c r="CM178" s="273">
        <f>'7b-TtlAwrds_RawData'!CM58</f>
        <v>116</v>
      </c>
      <c r="CN178" s="273">
        <f>'7b-TtlAwrds_RawData'!CN58</f>
        <v>0</v>
      </c>
      <c r="CO178" s="273">
        <f>'7b-TtlAwrds_RawData'!CO58</f>
        <v>0</v>
      </c>
      <c r="CP178" s="273">
        <f>'7b-TtlAwrds_RawData'!CP58</f>
        <v>0</v>
      </c>
      <c r="CQ178" s="273">
        <f>'7b-TtlAwrds_RawData'!CQ58</f>
        <v>0</v>
      </c>
      <c r="CR178" s="273">
        <f>'7b-TtlAwrds_RawData'!CR58</f>
        <v>0</v>
      </c>
      <c r="CS178" s="274">
        <f>'7b-TtlAwrds_RawData'!CS58</f>
        <v>0</v>
      </c>
      <c r="CT178" s="275"/>
      <c r="CV178" s="272">
        <f>'7b-TtlAwrds_RawData'!CV58</f>
        <v>41</v>
      </c>
      <c r="CW178" s="273">
        <f>'7b-TtlAwrds_RawData'!CW58</f>
        <v>1</v>
      </c>
      <c r="CX178" s="273">
        <f>'7b-TtlAwrds_RawData'!CX58</f>
        <v>0</v>
      </c>
      <c r="CY178" s="273">
        <f>'7b-TtlAwrds_RawData'!CY58</f>
        <v>130</v>
      </c>
      <c r="CZ178" s="273">
        <f>'7b-TtlAwrds_RawData'!CZ58</f>
        <v>0</v>
      </c>
      <c r="DA178" s="273">
        <f>'7b-TtlAwrds_RawData'!DA58</f>
        <v>0</v>
      </c>
      <c r="DB178" s="273">
        <f>'7b-TtlAwrds_RawData'!DB58</f>
        <v>0</v>
      </c>
      <c r="DC178" s="273">
        <f>'7b-TtlAwrds_RawData'!DC58</f>
        <v>0</v>
      </c>
      <c r="DD178" s="273">
        <f>'7b-TtlAwrds_RawData'!DD58</f>
        <v>0</v>
      </c>
      <c r="DE178" s="274">
        <f>'7b-TtlAwrds_RawData'!DE58</f>
        <v>0</v>
      </c>
      <c r="DF178" s="275"/>
      <c r="DG178" s="109"/>
      <c r="DH178" s="272">
        <f>'7b-TtlAwrds_RawData'!DH58</f>
        <v>83</v>
      </c>
      <c r="DI178" s="273">
        <f>'7b-TtlAwrds_RawData'!DI58</f>
        <v>0</v>
      </c>
      <c r="DJ178" s="273">
        <f>'7b-TtlAwrds_RawData'!DJ58</f>
        <v>0</v>
      </c>
      <c r="DK178" s="273">
        <f>'7b-TtlAwrds_RawData'!DK58</f>
        <v>116</v>
      </c>
      <c r="DL178" s="273">
        <f>'7b-TtlAwrds_RawData'!DL58</f>
        <v>0</v>
      </c>
      <c r="DM178" s="273">
        <f>'7b-TtlAwrds_RawData'!DM58</f>
        <v>0</v>
      </c>
      <c r="DN178" s="273">
        <f>'7b-TtlAwrds_RawData'!DN58</f>
        <v>0</v>
      </c>
      <c r="DO178" s="273">
        <f>'7b-TtlAwrds_RawData'!DO58</f>
        <v>0</v>
      </c>
      <c r="DP178" s="273">
        <f>'7b-TtlAwrds_RawData'!DP58</f>
        <v>0</v>
      </c>
      <c r="DQ178" s="274">
        <f>'7b-TtlAwrds_RawData'!DQ58</f>
        <v>0</v>
      </c>
      <c r="DR178" s="275"/>
      <c r="DT178" s="272">
        <f>'7b-TtlAwrds_RawData'!DT58</f>
        <v>63</v>
      </c>
      <c r="DU178" s="273">
        <f>'7b-TtlAwrds_RawData'!DU58</f>
        <v>1</v>
      </c>
      <c r="DV178" s="273">
        <f>'7b-TtlAwrds_RawData'!DV58</f>
        <v>0</v>
      </c>
      <c r="DW178" s="273">
        <f>'7b-TtlAwrds_RawData'!DW58</f>
        <v>129</v>
      </c>
      <c r="DX178" s="273">
        <f>'7b-TtlAwrds_RawData'!DX58</f>
        <v>0</v>
      </c>
      <c r="DY178" s="273">
        <f>'7b-TtlAwrds_RawData'!DY58</f>
        <v>0</v>
      </c>
      <c r="DZ178" s="273">
        <f>'7b-TtlAwrds_RawData'!DZ58</f>
        <v>0</v>
      </c>
      <c r="EA178" s="273">
        <f>'7b-TtlAwrds_RawData'!EA58</f>
        <v>0</v>
      </c>
      <c r="EB178" s="273">
        <f>'7b-TtlAwrds_RawData'!EB58</f>
        <v>0</v>
      </c>
      <c r="EC178" s="274">
        <f>'7b-TtlAwrds_RawData'!EC58</f>
        <v>0</v>
      </c>
      <c r="ED178" s="275"/>
    </row>
    <row r="179" spans="1:134" x14ac:dyDescent="0.25">
      <c r="A179" s="1471"/>
      <c r="B179" t="s">
        <v>98</v>
      </c>
      <c r="C179" s="276" t="s">
        <v>139</v>
      </c>
      <c r="D179" s="279">
        <f>'7b-TtlAwrds_RawData'!D59</f>
        <v>0</v>
      </c>
      <c r="E179" s="277">
        <f>'7b-TtlAwrds_RawData'!E59</f>
        <v>13</v>
      </c>
      <c r="F179" s="277">
        <f>'7b-TtlAwrds_RawData'!F59</f>
        <v>0</v>
      </c>
      <c r="G179" s="277">
        <f>'7b-TtlAwrds_RawData'!G59</f>
        <v>13</v>
      </c>
      <c r="H179" s="277">
        <f>'7b-TtlAwrds_RawData'!H59</f>
        <v>0</v>
      </c>
      <c r="I179" s="277">
        <f>'7b-TtlAwrds_RawData'!I59</f>
        <v>0</v>
      </c>
      <c r="J179" s="277">
        <f>'7b-TtlAwrds_RawData'!J59</f>
        <v>0</v>
      </c>
      <c r="K179" s="277">
        <f>'7b-TtlAwrds_RawData'!K59</f>
        <v>0</v>
      </c>
      <c r="L179" s="277">
        <f>'7b-TtlAwrds_RawData'!L59</f>
        <v>0</v>
      </c>
      <c r="M179" s="278">
        <f>'7b-TtlAwrds_RawData'!M59</f>
        <v>0</v>
      </c>
      <c r="N179" s="283"/>
      <c r="O179" s="277"/>
      <c r="P179" s="279">
        <f>'7b-TtlAwrds_RawData'!P59</f>
        <v>1</v>
      </c>
      <c r="Q179" s="277">
        <f>'7b-TtlAwrds_RawData'!Q59</f>
        <v>42</v>
      </c>
      <c r="R179" s="277">
        <f>'7b-TtlAwrds_RawData'!R59</f>
        <v>0</v>
      </c>
      <c r="S179" s="277">
        <f>'7b-TtlAwrds_RawData'!S59</f>
        <v>16</v>
      </c>
      <c r="T179" s="277">
        <f>'7b-TtlAwrds_RawData'!T59</f>
        <v>0</v>
      </c>
      <c r="U179" s="277">
        <f>'7b-TtlAwrds_RawData'!U59</f>
        <v>0</v>
      </c>
      <c r="V179" s="277">
        <f>'7b-TtlAwrds_RawData'!V59</f>
        <v>0</v>
      </c>
      <c r="W179" s="277">
        <f>'7b-TtlAwrds_RawData'!W59</f>
        <v>0</v>
      </c>
      <c r="X179" s="277">
        <f>'7b-TtlAwrds_RawData'!X59</f>
        <v>0</v>
      </c>
      <c r="Y179" s="278">
        <f>'7b-TtlAwrds_RawData'!Y59</f>
        <v>0</v>
      </c>
      <c r="Z179" s="283"/>
      <c r="AA179" s="277"/>
      <c r="AB179" s="279">
        <f>'7b-TtlAwrds_RawData'!AB59</f>
        <v>0</v>
      </c>
      <c r="AC179" s="277">
        <f>'7b-TtlAwrds_RawData'!AC59</f>
        <v>55</v>
      </c>
      <c r="AD179" s="277">
        <f>'7b-TtlAwrds_RawData'!AD59</f>
        <v>0</v>
      </c>
      <c r="AE179" s="277">
        <f>'7b-TtlAwrds_RawData'!AE59</f>
        <v>18</v>
      </c>
      <c r="AF179" s="277">
        <f>'7b-TtlAwrds_RawData'!AF59</f>
        <v>0</v>
      </c>
      <c r="AG179" s="277">
        <f>'7b-TtlAwrds_RawData'!AG59</f>
        <v>0</v>
      </c>
      <c r="AH179" s="277">
        <f>'7b-TtlAwrds_RawData'!AH59</f>
        <v>0</v>
      </c>
      <c r="AI179" s="277">
        <f>'7b-TtlAwrds_RawData'!AI59</f>
        <v>0</v>
      </c>
      <c r="AJ179" s="277">
        <f>'7b-TtlAwrds_RawData'!AJ59</f>
        <v>0</v>
      </c>
      <c r="AK179" s="278">
        <f>'7b-TtlAwrds_RawData'!AK59</f>
        <v>0</v>
      </c>
      <c r="AL179" s="283"/>
      <c r="AM179" s="277"/>
      <c r="AN179" s="279">
        <f>'7b-TtlAwrds_RawData'!AN59</f>
        <v>0</v>
      </c>
      <c r="AO179" s="277">
        <f>'7b-TtlAwrds_RawData'!AO59</f>
        <v>37</v>
      </c>
      <c r="AP179" s="277">
        <f>'7b-TtlAwrds_RawData'!AP59</f>
        <v>0</v>
      </c>
      <c r="AQ179" s="277">
        <f>'7b-TtlAwrds_RawData'!AQ59</f>
        <v>20</v>
      </c>
      <c r="AR179" s="277">
        <f>'7b-TtlAwrds_RawData'!AR59</f>
        <v>0</v>
      </c>
      <c r="AS179" s="277">
        <f>'7b-TtlAwrds_RawData'!AS59</f>
        <v>0</v>
      </c>
      <c r="AT179" s="277">
        <f>'7b-TtlAwrds_RawData'!AT59</f>
        <v>0</v>
      </c>
      <c r="AU179" s="277">
        <f>'7b-TtlAwrds_RawData'!AU59</f>
        <v>0</v>
      </c>
      <c r="AV179" s="277">
        <f>'7b-TtlAwrds_RawData'!AV59</f>
        <v>0</v>
      </c>
      <c r="AW179" s="278">
        <f>'7b-TtlAwrds_RawData'!AW59</f>
        <v>0</v>
      </c>
      <c r="AX179" s="283"/>
      <c r="AY179" s="277"/>
      <c r="AZ179" s="279">
        <f>'7b-TtlAwrds_RawData'!AZ59</f>
        <v>0</v>
      </c>
      <c r="BA179" s="277">
        <f>'7b-TtlAwrds_RawData'!BA59</f>
        <v>25</v>
      </c>
      <c r="BB179" s="277">
        <f>'7b-TtlAwrds_RawData'!BB59</f>
        <v>0</v>
      </c>
      <c r="BC179" s="277">
        <f>'7b-TtlAwrds_RawData'!BC59</f>
        <v>14</v>
      </c>
      <c r="BD179" s="277">
        <f>'7b-TtlAwrds_RawData'!BD59</f>
        <v>0</v>
      </c>
      <c r="BE179" s="277">
        <f>'7b-TtlAwrds_RawData'!BE59</f>
        <v>0</v>
      </c>
      <c r="BF179" s="277">
        <f>'7b-TtlAwrds_RawData'!BF59</f>
        <v>0</v>
      </c>
      <c r="BG179" s="277">
        <f>'7b-TtlAwrds_RawData'!BG59</f>
        <v>0</v>
      </c>
      <c r="BH179" s="277">
        <f>'7b-TtlAwrds_RawData'!BH59</f>
        <v>0</v>
      </c>
      <c r="BI179" s="278">
        <f>'7b-TtlAwrds_RawData'!BI59</f>
        <v>0</v>
      </c>
      <c r="BJ179" s="283"/>
      <c r="BK179" s="277"/>
      <c r="BL179" s="280">
        <f>'7b-TtlAwrds_RawData'!BL59</f>
        <v>0</v>
      </c>
      <c r="BM179" s="281">
        <f>'7b-TtlAwrds_RawData'!BM59</f>
        <v>17</v>
      </c>
      <c r="BN179" s="281">
        <f>'7b-TtlAwrds_RawData'!BN59</f>
        <v>0</v>
      </c>
      <c r="BO179" s="281">
        <f>'7b-TtlAwrds_RawData'!BO59</f>
        <v>19</v>
      </c>
      <c r="BP179" s="281">
        <f>'7b-TtlAwrds_RawData'!BP59</f>
        <v>0</v>
      </c>
      <c r="BQ179" s="281">
        <f>'7b-TtlAwrds_RawData'!BQ59</f>
        <v>0</v>
      </c>
      <c r="BR179" s="281">
        <f>'7b-TtlAwrds_RawData'!BR59</f>
        <v>0</v>
      </c>
      <c r="BS179" s="281">
        <f>'7b-TtlAwrds_RawData'!BS59</f>
        <v>0</v>
      </c>
      <c r="BT179" s="281">
        <f>'7b-TtlAwrds_RawData'!BT59</f>
        <v>0</v>
      </c>
      <c r="BU179" s="282">
        <f>'7b-TtlAwrds_RawData'!BU59</f>
        <v>0</v>
      </c>
      <c r="BV179" s="283"/>
      <c r="BX179" s="280">
        <f>'7b-TtlAwrds_RawData'!BX59</f>
        <v>0</v>
      </c>
      <c r="BY179" s="281">
        <f>'7b-TtlAwrds_RawData'!BY59</f>
        <v>25</v>
      </c>
      <c r="BZ179" s="281">
        <f>'7b-TtlAwrds_RawData'!BZ59</f>
        <v>0</v>
      </c>
      <c r="CA179" s="281">
        <f>'7b-TtlAwrds_RawData'!CA59</f>
        <v>21</v>
      </c>
      <c r="CB179" s="281">
        <f>'7b-TtlAwrds_RawData'!CB59</f>
        <v>0</v>
      </c>
      <c r="CC179" s="281">
        <f>'7b-TtlAwrds_RawData'!CC59</f>
        <v>0</v>
      </c>
      <c r="CD179" s="281">
        <f>'7b-TtlAwrds_RawData'!CD59</f>
        <v>0</v>
      </c>
      <c r="CE179" s="281">
        <f>'7b-TtlAwrds_RawData'!CE59</f>
        <v>0</v>
      </c>
      <c r="CF179" s="281">
        <f>'7b-TtlAwrds_RawData'!CF59</f>
        <v>0</v>
      </c>
      <c r="CG179" s="282">
        <f>'7b-TtlAwrds_RawData'!CG59</f>
        <v>0</v>
      </c>
      <c r="CH179" s="283"/>
      <c r="CJ179" s="280">
        <f>'7b-TtlAwrds_RawData'!CJ59</f>
        <v>0</v>
      </c>
      <c r="CK179" s="281">
        <f>'7b-TtlAwrds_RawData'!CK59</f>
        <v>15</v>
      </c>
      <c r="CL179" s="281">
        <f>'7b-TtlAwrds_RawData'!CL59</f>
        <v>0</v>
      </c>
      <c r="CM179" s="281">
        <f>'7b-TtlAwrds_RawData'!CM59</f>
        <v>22</v>
      </c>
      <c r="CN179" s="281">
        <f>'7b-TtlAwrds_RawData'!CN59</f>
        <v>0</v>
      </c>
      <c r="CO179" s="281">
        <f>'7b-TtlAwrds_RawData'!CO59</f>
        <v>0</v>
      </c>
      <c r="CP179" s="281">
        <f>'7b-TtlAwrds_RawData'!CP59</f>
        <v>0</v>
      </c>
      <c r="CQ179" s="281">
        <f>'7b-TtlAwrds_RawData'!CQ59</f>
        <v>0</v>
      </c>
      <c r="CR179" s="281">
        <f>'7b-TtlAwrds_RawData'!CR59</f>
        <v>0</v>
      </c>
      <c r="CS179" s="282">
        <f>'7b-TtlAwrds_RawData'!CS59</f>
        <v>0</v>
      </c>
      <c r="CT179" s="283"/>
      <c r="CV179" s="280">
        <f>'7b-TtlAwrds_RawData'!CV59</f>
        <v>59</v>
      </c>
      <c r="CW179" s="281">
        <f>'7b-TtlAwrds_RawData'!CW59</f>
        <v>15</v>
      </c>
      <c r="CX179" s="281">
        <f>'7b-TtlAwrds_RawData'!CX59</f>
        <v>0</v>
      </c>
      <c r="CY179" s="281">
        <f>'7b-TtlAwrds_RawData'!CY59</f>
        <v>31</v>
      </c>
      <c r="CZ179" s="281">
        <f>'7b-TtlAwrds_RawData'!CZ59</f>
        <v>0</v>
      </c>
      <c r="DA179" s="281">
        <f>'7b-TtlAwrds_RawData'!DA59</f>
        <v>0</v>
      </c>
      <c r="DB179" s="281">
        <f>'7b-TtlAwrds_RawData'!DB59</f>
        <v>0</v>
      </c>
      <c r="DC179" s="281">
        <f>'7b-TtlAwrds_RawData'!DC59</f>
        <v>0</v>
      </c>
      <c r="DD179" s="281">
        <f>'7b-TtlAwrds_RawData'!DD59</f>
        <v>0</v>
      </c>
      <c r="DE179" s="282">
        <f>'7b-TtlAwrds_RawData'!DE59</f>
        <v>0</v>
      </c>
      <c r="DF179" s="283"/>
      <c r="DG179" s="109"/>
      <c r="DH179" s="280">
        <f>'7b-TtlAwrds_RawData'!DH59</f>
        <v>64</v>
      </c>
      <c r="DI179" s="281">
        <f>'7b-TtlAwrds_RawData'!DI59</f>
        <v>16</v>
      </c>
      <c r="DJ179" s="281">
        <f>'7b-TtlAwrds_RawData'!DJ59</f>
        <v>0</v>
      </c>
      <c r="DK179" s="281">
        <f>'7b-TtlAwrds_RawData'!DK59</f>
        <v>26</v>
      </c>
      <c r="DL179" s="281">
        <f>'7b-TtlAwrds_RawData'!DL59</f>
        <v>0</v>
      </c>
      <c r="DM179" s="281">
        <f>'7b-TtlAwrds_RawData'!DM59</f>
        <v>0</v>
      </c>
      <c r="DN179" s="281">
        <f>'7b-TtlAwrds_RawData'!DN59</f>
        <v>0</v>
      </c>
      <c r="DO179" s="281">
        <f>'7b-TtlAwrds_RawData'!DO59</f>
        <v>0</v>
      </c>
      <c r="DP179" s="281">
        <f>'7b-TtlAwrds_RawData'!DP59</f>
        <v>0</v>
      </c>
      <c r="DQ179" s="282">
        <f>'7b-TtlAwrds_RawData'!DQ59</f>
        <v>0</v>
      </c>
      <c r="DR179" s="283"/>
      <c r="DT179" s="280">
        <f>'7b-TtlAwrds_RawData'!DT59</f>
        <v>68</v>
      </c>
      <c r="DU179" s="281">
        <f>'7b-TtlAwrds_RawData'!DU59</f>
        <v>22</v>
      </c>
      <c r="DV179" s="281">
        <f>'7b-TtlAwrds_RawData'!DV59</f>
        <v>0</v>
      </c>
      <c r="DW179" s="281">
        <f>'7b-TtlAwrds_RawData'!DW59</f>
        <v>25</v>
      </c>
      <c r="DX179" s="281">
        <f>'7b-TtlAwrds_RawData'!DX59</f>
        <v>0</v>
      </c>
      <c r="DY179" s="281">
        <f>'7b-TtlAwrds_RawData'!DY59</f>
        <v>0</v>
      </c>
      <c r="DZ179" s="281">
        <f>'7b-TtlAwrds_RawData'!DZ59</f>
        <v>0</v>
      </c>
      <c r="EA179" s="281">
        <f>'7b-TtlAwrds_RawData'!EA59</f>
        <v>0</v>
      </c>
      <c r="EB179" s="281">
        <f>'7b-TtlAwrds_RawData'!EB59</f>
        <v>0</v>
      </c>
      <c r="EC179" s="282">
        <f>'7b-TtlAwrds_RawData'!EC59</f>
        <v>0</v>
      </c>
      <c r="ED179" s="283"/>
    </row>
    <row r="180" spans="1:134" ht="15.75" thickBot="1" x14ac:dyDescent="0.3">
      <c r="A180" s="1472"/>
      <c r="B180" s="293" t="s">
        <v>98</v>
      </c>
      <c r="C180" s="294" t="s">
        <v>140</v>
      </c>
      <c r="D180" s="279">
        <f>'7b-TtlAwrds_RawData'!D60</f>
        <v>93</v>
      </c>
      <c r="E180" s="277">
        <f>'7b-TtlAwrds_RawData'!E60</f>
        <v>78</v>
      </c>
      <c r="F180" s="277">
        <f>'7b-TtlAwrds_RawData'!F60</f>
        <v>0</v>
      </c>
      <c r="G180" s="277">
        <f>'7b-TtlAwrds_RawData'!G60</f>
        <v>92</v>
      </c>
      <c r="H180" s="277">
        <f>'7b-TtlAwrds_RawData'!H60</f>
        <v>0</v>
      </c>
      <c r="I180" s="277">
        <f>'7b-TtlAwrds_RawData'!I60</f>
        <v>0</v>
      </c>
      <c r="J180" s="277">
        <f>'7b-TtlAwrds_RawData'!J60</f>
        <v>0</v>
      </c>
      <c r="K180" s="277">
        <f>'7b-TtlAwrds_RawData'!K60</f>
        <v>0</v>
      </c>
      <c r="L180" s="277">
        <f>'7b-TtlAwrds_RawData'!L60</f>
        <v>0</v>
      </c>
      <c r="M180" s="278">
        <f>'7b-TtlAwrds_RawData'!M60</f>
        <v>0</v>
      </c>
      <c r="N180" s="283" t="s">
        <v>297</v>
      </c>
      <c r="O180" s="277"/>
      <c r="P180" s="279">
        <f>'7b-TtlAwrds_RawData'!P60</f>
        <v>93</v>
      </c>
      <c r="Q180" s="277">
        <f>'7b-TtlAwrds_RawData'!Q60</f>
        <v>13</v>
      </c>
      <c r="R180" s="277">
        <f>'7b-TtlAwrds_RawData'!R60</f>
        <v>0</v>
      </c>
      <c r="S180" s="277">
        <f>'7b-TtlAwrds_RawData'!S60</f>
        <v>61</v>
      </c>
      <c r="T180" s="277">
        <f>'7b-TtlAwrds_RawData'!T60</f>
        <v>0</v>
      </c>
      <c r="U180" s="277">
        <f>'7b-TtlAwrds_RawData'!U60</f>
        <v>0</v>
      </c>
      <c r="V180" s="277">
        <f>'7b-TtlAwrds_RawData'!V60</f>
        <v>0</v>
      </c>
      <c r="W180" s="277">
        <f>'7b-TtlAwrds_RawData'!W60</f>
        <v>0</v>
      </c>
      <c r="X180" s="277">
        <f>'7b-TtlAwrds_RawData'!X60</f>
        <v>0</v>
      </c>
      <c r="Y180" s="278">
        <f>'7b-TtlAwrds_RawData'!Y60</f>
        <v>0</v>
      </c>
      <c r="Z180" s="283" t="s">
        <v>297</v>
      </c>
      <c r="AA180" s="277"/>
      <c r="AB180" s="279">
        <f>'7b-TtlAwrds_RawData'!AB60</f>
        <v>68</v>
      </c>
      <c r="AC180" s="277">
        <f>'7b-TtlAwrds_RawData'!AC60</f>
        <v>72</v>
      </c>
      <c r="AD180" s="277">
        <f>'7b-TtlAwrds_RawData'!AD60</f>
        <v>0</v>
      </c>
      <c r="AE180" s="277">
        <f>'7b-TtlAwrds_RawData'!AE60</f>
        <v>61</v>
      </c>
      <c r="AF180" s="277">
        <f>'7b-TtlAwrds_RawData'!AF60</f>
        <v>0</v>
      </c>
      <c r="AG180" s="277">
        <f>'7b-TtlAwrds_RawData'!AG60</f>
        <v>0</v>
      </c>
      <c r="AH180" s="277">
        <f>'7b-TtlAwrds_RawData'!AH60</f>
        <v>0</v>
      </c>
      <c r="AI180" s="277">
        <f>'7b-TtlAwrds_RawData'!AI60</f>
        <v>0</v>
      </c>
      <c r="AJ180" s="277">
        <f>'7b-TtlAwrds_RawData'!AJ60</f>
        <v>0</v>
      </c>
      <c r="AK180" s="278">
        <f>'7b-TtlAwrds_RawData'!AK60</f>
        <v>0</v>
      </c>
      <c r="AL180" s="283" t="s">
        <v>297</v>
      </c>
      <c r="AM180" s="277"/>
      <c r="AN180" s="279">
        <f>'7b-TtlAwrds_RawData'!AN60</f>
        <v>129</v>
      </c>
      <c r="AO180" s="277">
        <f>'7b-TtlAwrds_RawData'!AO60</f>
        <v>55</v>
      </c>
      <c r="AP180" s="277">
        <f>'7b-TtlAwrds_RawData'!AP60</f>
        <v>0</v>
      </c>
      <c r="AQ180" s="277">
        <f>'7b-TtlAwrds_RawData'!AQ60</f>
        <v>98</v>
      </c>
      <c r="AR180" s="277">
        <f>'7b-TtlAwrds_RawData'!AR60</f>
        <v>0</v>
      </c>
      <c r="AS180" s="277">
        <f>'7b-TtlAwrds_RawData'!AS60</f>
        <v>0</v>
      </c>
      <c r="AT180" s="277">
        <f>'7b-TtlAwrds_RawData'!AT60</f>
        <v>0</v>
      </c>
      <c r="AU180" s="277">
        <f>'7b-TtlAwrds_RawData'!AU60</f>
        <v>0</v>
      </c>
      <c r="AV180" s="277">
        <f>'7b-TtlAwrds_RawData'!AV60</f>
        <v>0</v>
      </c>
      <c r="AW180" s="278">
        <f>'7b-TtlAwrds_RawData'!AW60</f>
        <v>0</v>
      </c>
      <c r="AX180" s="283" t="s">
        <v>297</v>
      </c>
      <c r="AY180" s="277"/>
      <c r="AZ180" s="279">
        <f>'7b-TtlAwrds_RawData'!AZ60</f>
        <v>107</v>
      </c>
      <c r="BA180" s="277">
        <f>'7b-TtlAwrds_RawData'!BA60</f>
        <v>111</v>
      </c>
      <c r="BB180" s="277">
        <f>'7b-TtlAwrds_RawData'!BB60</f>
        <v>0</v>
      </c>
      <c r="BC180" s="277">
        <f>'7b-TtlAwrds_RawData'!BC60</f>
        <v>70</v>
      </c>
      <c r="BD180" s="277">
        <f>'7b-TtlAwrds_RawData'!BD60</f>
        <v>0</v>
      </c>
      <c r="BE180" s="277">
        <f>'7b-TtlAwrds_RawData'!BE60</f>
        <v>0</v>
      </c>
      <c r="BF180" s="277">
        <f>'7b-TtlAwrds_RawData'!BF60</f>
        <v>0</v>
      </c>
      <c r="BG180" s="277">
        <f>'7b-TtlAwrds_RawData'!BG60</f>
        <v>0</v>
      </c>
      <c r="BH180" s="277">
        <f>'7b-TtlAwrds_RawData'!BH60</f>
        <v>0</v>
      </c>
      <c r="BI180" s="278">
        <f>'7b-TtlAwrds_RawData'!BI60</f>
        <v>0</v>
      </c>
      <c r="BJ180" s="283" t="s">
        <v>297</v>
      </c>
      <c r="BK180" s="277"/>
      <c r="BL180" s="280">
        <f>'7b-TtlAwrds_RawData'!BL60</f>
        <v>64</v>
      </c>
      <c r="BM180" s="281">
        <f>'7b-TtlAwrds_RawData'!BM60</f>
        <v>187</v>
      </c>
      <c r="BN180" s="281">
        <f>'7b-TtlAwrds_RawData'!BN60</f>
        <v>0</v>
      </c>
      <c r="BO180" s="281">
        <f>'7b-TtlAwrds_RawData'!BO60</f>
        <v>90</v>
      </c>
      <c r="BP180" s="281">
        <f>'7b-TtlAwrds_RawData'!BP60</f>
        <v>0</v>
      </c>
      <c r="BQ180" s="281">
        <f>'7b-TtlAwrds_RawData'!BQ60</f>
        <v>0</v>
      </c>
      <c r="BR180" s="281">
        <f>'7b-TtlAwrds_RawData'!BR60</f>
        <v>0</v>
      </c>
      <c r="BS180" s="281">
        <f>'7b-TtlAwrds_RawData'!BS60</f>
        <v>0</v>
      </c>
      <c r="BT180" s="281">
        <f>'7b-TtlAwrds_RawData'!BT60</f>
        <v>0</v>
      </c>
      <c r="BU180" s="282">
        <f>'7b-TtlAwrds_RawData'!BU60</f>
        <v>0</v>
      </c>
      <c r="BV180" s="283" t="s">
        <v>297</v>
      </c>
      <c r="BX180" s="280">
        <f>'7b-TtlAwrds_RawData'!BX60</f>
        <v>226</v>
      </c>
      <c r="BY180" s="281">
        <f>'7b-TtlAwrds_RawData'!BY60</f>
        <v>35</v>
      </c>
      <c r="BZ180" s="281">
        <f>'7b-TtlAwrds_RawData'!BZ60</f>
        <v>0</v>
      </c>
      <c r="CA180" s="281">
        <f>'7b-TtlAwrds_RawData'!CA60</f>
        <v>61</v>
      </c>
      <c r="CB180" s="281">
        <f>'7b-TtlAwrds_RawData'!CB60</f>
        <v>0</v>
      </c>
      <c r="CC180" s="281">
        <f>'7b-TtlAwrds_RawData'!CC60</f>
        <v>0</v>
      </c>
      <c r="CD180" s="281">
        <f>'7b-TtlAwrds_RawData'!CD60</f>
        <v>0</v>
      </c>
      <c r="CE180" s="281">
        <f>'7b-TtlAwrds_RawData'!CE60</f>
        <v>0</v>
      </c>
      <c r="CF180" s="281">
        <f>'7b-TtlAwrds_RawData'!CF60</f>
        <v>0</v>
      </c>
      <c r="CG180" s="282">
        <f>'7b-TtlAwrds_RawData'!CG60</f>
        <v>0</v>
      </c>
      <c r="CH180" s="283" t="s">
        <v>297</v>
      </c>
      <c r="CJ180" s="280">
        <f>'7b-TtlAwrds_RawData'!CJ60</f>
        <v>164</v>
      </c>
      <c r="CK180" s="281">
        <f>'7b-TtlAwrds_RawData'!CK60</f>
        <v>26</v>
      </c>
      <c r="CL180" s="281">
        <f>'7b-TtlAwrds_RawData'!CL60</f>
        <v>0</v>
      </c>
      <c r="CM180" s="281">
        <f>'7b-TtlAwrds_RawData'!CM60</f>
        <v>40</v>
      </c>
      <c r="CN180" s="281">
        <f>'7b-TtlAwrds_RawData'!CN60</f>
        <v>0</v>
      </c>
      <c r="CO180" s="281">
        <f>'7b-TtlAwrds_RawData'!CO60</f>
        <v>0</v>
      </c>
      <c r="CP180" s="281">
        <f>'7b-TtlAwrds_RawData'!CP60</f>
        <v>0</v>
      </c>
      <c r="CQ180" s="281">
        <f>'7b-TtlAwrds_RawData'!CQ60</f>
        <v>0</v>
      </c>
      <c r="CR180" s="281">
        <f>'7b-TtlAwrds_RawData'!CR60</f>
        <v>0</v>
      </c>
      <c r="CS180" s="282">
        <f>'7b-TtlAwrds_RawData'!CS60</f>
        <v>0</v>
      </c>
      <c r="CT180" s="283" t="s">
        <v>297</v>
      </c>
      <c r="CV180" s="280">
        <f>'7b-TtlAwrds_RawData'!CV60</f>
        <v>135</v>
      </c>
      <c r="CW180" s="281">
        <f>'7b-TtlAwrds_RawData'!CW60</f>
        <v>26</v>
      </c>
      <c r="CX180" s="281">
        <f>'7b-TtlAwrds_RawData'!CX60</f>
        <v>0</v>
      </c>
      <c r="CY180" s="281">
        <f>'7b-TtlAwrds_RawData'!CY60</f>
        <v>38</v>
      </c>
      <c r="CZ180" s="281">
        <f>'7b-TtlAwrds_RawData'!CZ60</f>
        <v>0</v>
      </c>
      <c r="DA180" s="281">
        <f>'7b-TtlAwrds_RawData'!DA60</f>
        <v>0</v>
      </c>
      <c r="DB180" s="281">
        <f>'7b-TtlAwrds_RawData'!DB60</f>
        <v>0</v>
      </c>
      <c r="DC180" s="281">
        <f>'7b-TtlAwrds_RawData'!DC60</f>
        <v>0</v>
      </c>
      <c r="DD180" s="281">
        <f>'7b-TtlAwrds_RawData'!DD60</f>
        <v>0</v>
      </c>
      <c r="DE180" s="282">
        <f>'7b-TtlAwrds_RawData'!DE60</f>
        <v>0</v>
      </c>
      <c r="DF180" s="283" t="s">
        <v>297</v>
      </c>
      <c r="DG180" s="109"/>
      <c r="DH180" s="280">
        <f>'7b-TtlAwrds_RawData'!DH60</f>
        <v>73</v>
      </c>
      <c r="DI180" s="281">
        <f>'7b-TtlAwrds_RawData'!DI60</f>
        <v>30</v>
      </c>
      <c r="DJ180" s="281">
        <f>'7b-TtlAwrds_RawData'!DJ60</f>
        <v>0</v>
      </c>
      <c r="DK180" s="281">
        <f>'7b-TtlAwrds_RawData'!DK60</f>
        <v>45</v>
      </c>
      <c r="DL180" s="281">
        <f>'7b-TtlAwrds_RawData'!DL60</f>
        <v>0</v>
      </c>
      <c r="DM180" s="281">
        <f>'7b-TtlAwrds_RawData'!DM60</f>
        <v>0</v>
      </c>
      <c r="DN180" s="281">
        <f>'7b-TtlAwrds_RawData'!DN60</f>
        <v>0</v>
      </c>
      <c r="DO180" s="281">
        <f>'7b-TtlAwrds_RawData'!DO60</f>
        <v>0</v>
      </c>
      <c r="DP180" s="281">
        <f>'7b-TtlAwrds_RawData'!DP60</f>
        <v>0</v>
      </c>
      <c r="DQ180" s="282">
        <f>'7b-TtlAwrds_RawData'!DQ60</f>
        <v>0</v>
      </c>
      <c r="DR180" s="283" t="s">
        <v>297</v>
      </c>
      <c r="DT180" s="280">
        <f>'7b-TtlAwrds_RawData'!DT60</f>
        <v>201</v>
      </c>
      <c r="DU180" s="281">
        <f>'7b-TtlAwrds_RawData'!DU60</f>
        <v>25</v>
      </c>
      <c r="DV180" s="281">
        <f>'7b-TtlAwrds_RawData'!DV60</f>
        <v>0</v>
      </c>
      <c r="DW180" s="281">
        <f>'7b-TtlAwrds_RawData'!DW60</f>
        <v>41</v>
      </c>
      <c r="DX180" s="281">
        <f>'7b-TtlAwrds_RawData'!DX60</f>
        <v>0</v>
      </c>
      <c r="DY180" s="281">
        <f>'7b-TtlAwrds_RawData'!DY60</f>
        <v>0</v>
      </c>
      <c r="DZ180" s="281">
        <f>'7b-TtlAwrds_RawData'!DZ60</f>
        <v>0</v>
      </c>
      <c r="EA180" s="281">
        <f>'7b-TtlAwrds_RawData'!EA60</f>
        <v>0</v>
      </c>
      <c r="EB180" s="281">
        <f>'7b-TtlAwrds_RawData'!EB60</f>
        <v>0</v>
      </c>
      <c r="EC180" s="282">
        <f>'7b-TtlAwrds_RawData'!EC60</f>
        <v>0</v>
      </c>
      <c r="ED180" s="283" t="s">
        <v>297</v>
      </c>
    </row>
    <row r="181" spans="1:134" x14ac:dyDescent="0.25">
      <c r="A181" s="320"/>
      <c r="D181" s="288">
        <f t="shared" ref="D181:M181" si="374">SUM(D178:D180)</f>
        <v>109</v>
      </c>
      <c r="E181" s="286">
        <f t="shared" si="374"/>
        <v>93</v>
      </c>
      <c r="F181" s="286">
        <f t="shared" si="374"/>
        <v>0</v>
      </c>
      <c r="G181" s="286">
        <f t="shared" si="374"/>
        <v>285</v>
      </c>
      <c r="H181" s="286">
        <f t="shared" si="374"/>
        <v>0</v>
      </c>
      <c r="I181" s="286">
        <f t="shared" si="374"/>
        <v>0</v>
      </c>
      <c r="J181" s="286">
        <f t="shared" si="374"/>
        <v>0</v>
      </c>
      <c r="K181" s="286">
        <f t="shared" si="374"/>
        <v>0</v>
      </c>
      <c r="L181" s="286">
        <f t="shared" si="374"/>
        <v>0</v>
      </c>
      <c r="M181" s="287">
        <f t="shared" si="374"/>
        <v>0</v>
      </c>
      <c r="N181" s="283">
        <f>SUM(D181:M181)</f>
        <v>487</v>
      </c>
      <c r="O181" s="277"/>
      <c r="P181" s="288">
        <f t="shared" ref="P181:Y181" si="375">SUM(P178:P180)</f>
        <v>119</v>
      </c>
      <c r="Q181" s="286">
        <f t="shared" si="375"/>
        <v>61</v>
      </c>
      <c r="R181" s="286">
        <f t="shared" si="375"/>
        <v>0</v>
      </c>
      <c r="S181" s="286">
        <f t="shared" si="375"/>
        <v>203</v>
      </c>
      <c r="T181" s="286">
        <f t="shared" si="375"/>
        <v>0</v>
      </c>
      <c r="U181" s="286">
        <f t="shared" si="375"/>
        <v>0</v>
      </c>
      <c r="V181" s="286">
        <f t="shared" si="375"/>
        <v>0</v>
      </c>
      <c r="W181" s="286">
        <f t="shared" si="375"/>
        <v>0</v>
      </c>
      <c r="X181" s="286">
        <f t="shared" si="375"/>
        <v>0</v>
      </c>
      <c r="Y181" s="287">
        <f t="shared" si="375"/>
        <v>0</v>
      </c>
      <c r="Z181" s="283">
        <f>SUM(P181:Y181)</f>
        <v>383</v>
      </c>
      <c r="AA181" s="277"/>
      <c r="AB181" s="288">
        <f t="shared" ref="AB181:AK181" si="376">SUM(AB178:AB180)</f>
        <v>91</v>
      </c>
      <c r="AC181" s="286">
        <f t="shared" si="376"/>
        <v>134</v>
      </c>
      <c r="AD181" s="286">
        <f t="shared" si="376"/>
        <v>0</v>
      </c>
      <c r="AE181" s="286">
        <f t="shared" si="376"/>
        <v>228</v>
      </c>
      <c r="AF181" s="286">
        <f t="shared" si="376"/>
        <v>0</v>
      </c>
      <c r="AG181" s="286">
        <f t="shared" si="376"/>
        <v>0</v>
      </c>
      <c r="AH181" s="286">
        <f t="shared" si="376"/>
        <v>0</v>
      </c>
      <c r="AI181" s="286">
        <f t="shared" si="376"/>
        <v>0</v>
      </c>
      <c r="AJ181" s="286">
        <f t="shared" si="376"/>
        <v>0</v>
      </c>
      <c r="AK181" s="287">
        <f t="shared" si="376"/>
        <v>0</v>
      </c>
      <c r="AL181" s="283">
        <f>SUM(AB181:AK181)</f>
        <v>453</v>
      </c>
      <c r="AM181" s="277"/>
      <c r="AN181" s="288">
        <f t="shared" ref="AN181:AW181" si="377">SUM(AN178:AN180)</f>
        <v>156</v>
      </c>
      <c r="AO181" s="286">
        <f t="shared" si="377"/>
        <v>92</v>
      </c>
      <c r="AP181" s="286">
        <f t="shared" si="377"/>
        <v>0</v>
      </c>
      <c r="AQ181" s="286">
        <f t="shared" si="377"/>
        <v>328</v>
      </c>
      <c r="AR181" s="286">
        <f t="shared" si="377"/>
        <v>0</v>
      </c>
      <c r="AS181" s="286">
        <f t="shared" si="377"/>
        <v>0</v>
      </c>
      <c r="AT181" s="286">
        <f t="shared" si="377"/>
        <v>0</v>
      </c>
      <c r="AU181" s="286">
        <f t="shared" si="377"/>
        <v>0</v>
      </c>
      <c r="AV181" s="286">
        <f t="shared" si="377"/>
        <v>0</v>
      </c>
      <c r="AW181" s="287">
        <f t="shared" si="377"/>
        <v>0</v>
      </c>
      <c r="AX181" s="283">
        <f>SUM(AN181:AW181)</f>
        <v>576</v>
      </c>
      <c r="AY181" s="277"/>
      <c r="AZ181" s="288">
        <f t="shared" ref="AZ181:BI181" si="378">SUM(AZ178:AZ180)</f>
        <v>123</v>
      </c>
      <c r="BA181" s="286">
        <f t="shared" si="378"/>
        <v>136</v>
      </c>
      <c r="BB181" s="286">
        <f t="shared" si="378"/>
        <v>0</v>
      </c>
      <c r="BC181" s="286">
        <f t="shared" si="378"/>
        <v>245</v>
      </c>
      <c r="BD181" s="286">
        <f t="shared" si="378"/>
        <v>0</v>
      </c>
      <c r="BE181" s="286">
        <f t="shared" si="378"/>
        <v>0</v>
      </c>
      <c r="BF181" s="286">
        <f t="shared" si="378"/>
        <v>0</v>
      </c>
      <c r="BG181" s="286">
        <f t="shared" si="378"/>
        <v>0</v>
      </c>
      <c r="BH181" s="286">
        <f t="shared" si="378"/>
        <v>0</v>
      </c>
      <c r="BI181" s="287">
        <f t="shared" si="378"/>
        <v>0</v>
      </c>
      <c r="BJ181" s="283">
        <f>SUM(AZ181:BI181)</f>
        <v>504</v>
      </c>
      <c r="BK181" s="277"/>
      <c r="BL181" s="289">
        <f t="shared" ref="BL181:BU181" si="379">SUM(BL178:BL180)</f>
        <v>82</v>
      </c>
      <c r="BM181" s="290">
        <f t="shared" si="379"/>
        <v>206</v>
      </c>
      <c r="BN181" s="290">
        <f t="shared" si="379"/>
        <v>0</v>
      </c>
      <c r="BO181" s="290">
        <f t="shared" si="379"/>
        <v>242</v>
      </c>
      <c r="BP181" s="290">
        <f t="shared" si="379"/>
        <v>0</v>
      </c>
      <c r="BQ181" s="290">
        <f t="shared" si="379"/>
        <v>0</v>
      </c>
      <c r="BR181" s="290">
        <f t="shared" si="379"/>
        <v>0</v>
      </c>
      <c r="BS181" s="290">
        <f t="shared" si="379"/>
        <v>0</v>
      </c>
      <c r="BT181" s="290">
        <f t="shared" si="379"/>
        <v>0</v>
      </c>
      <c r="BU181" s="291">
        <f t="shared" si="379"/>
        <v>0</v>
      </c>
      <c r="BV181" s="283">
        <f>SUM(BL181:BU181)</f>
        <v>530</v>
      </c>
      <c r="BX181" s="289">
        <f t="shared" ref="BX181:CG181" si="380">SUM(BX178:BX180)</f>
        <v>234</v>
      </c>
      <c r="BY181" s="290">
        <f t="shared" si="380"/>
        <v>64</v>
      </c>
      <c r="BZ181" s="290">
        <f t="shared" si="380"/>
        <v>0</v>
      </c>
      <c r="CA181" s="290">
        <f t="shared" si="380"/>
        <v>224</v>
      </c>
      <c r="CB181" s="290">
        <f t="shared" si="380"/>
        <v>0</v>
      </c>
      <c r="CC181" s="290">
        <f t="shared" si="380"/>
        <v>0</v>
      </c>
      <c r="CD181" s="290">
        <f t="shared" si="380"/>
        <v>0</v>
      </c>
      <c r="CE181" s="290">
        <f t="shared" si="380"/>
        <v>0</v>
      </c>
      <c r="CF181" s="290">
        <f t="shared" si="380"/>
        <v>0</v>
      </c>
      <c r="CG181" s="291">
        <f t="shared" si="380"/>
        <v>0</v>
      </c>
      <c r="CH181" s="283">
        <f>SUM(BX181:CG181)</f>
        <v>522</v>
      </c>
      <c r="CJ181" s="289">
        <f t="shared" ref="CJ181:CS181" si="381">SUM(CJ178:CJ180)</f>
        <v>303</v>
      </c>
      <c r="CK181" s="290">
        <f t="shared" si="381"/>
        <v>43</v>
      </c>
      <c r="CL181" s="290">
        <f t="shared" si="381"/>
        <v>0</v>
      </c>
      <c r="CM181" s="290">
        <f t="shared" si="381"/>
        <v>178</v>
      </c>
      <c r="CN181" s="290">
        <f t="shared" si="381"/>
        <v>0</v>
      </c>
      <c r="CO181" s="290">
        <f t="shared" si="381"/>
        <v>0</v>
      </c>
      <c r="CP181" s="290">
        <f t="shared" si="381"/>
        <v>0</v>
      </c>
      <c r="CQ181" s="290">
        <f t="shared" si="381"/>
        <v>0</v>
      </c>
      <c r="CR181" s="290">
        <f t="shared" si="381"/>
        <v>0</v>
      </c>
      <c r="CS181" s="291">
        <f t="shared" si="381"/>
        <v>0</v>
      </c>
      <c r="CT181" s="283">
        <f>SUM(CJ181:CS181)</f>
        <v>524</v>
      </c>
      <c r="CV181" s="289">
        <f t="shared" ref="CV181:DE181" si="382">SUM(CV178:CV180)</f>
        <v>235</v>
      </c>
      <c r="CW181" s="290">
        <f t="shared" si="382"/>
        <v>42</v>
      </c>
      <c r="CX181" s="290">
        <f t="shared" si="382"/>
        <v>0</v>
      </c>
      <c r="CY181" s="290">
        <f t="shared" si="382"/>
        <v>199</v>
      </c>
      <c r="CZ181" s="290">
        <f t="shared" si="382"/>
        <v>0</v>
      </c>
      <c r="DA181" s="290">
        <f t="shared" si="382"/>
        <v>0</v>
      </c>
      <c r="DB181" s="290">
        <f t="shared" si="382"/>
        <v>0</v>
      </c>
      <c r="DC181" s="290">
        <f t="shared" si="382"/>
        <v>0</v>
      </c>
      <c r="DD181" s="290">
        <f t="shared" si="382"/>
        <v>0</v>
      </c>
      <c r="DE181" s="291">
        <f t="shared" si="382"/>
        <v>0</v>
      </c>
      <c r="DF181" s="283">
        <f>SUM(CV181:DE181)</f>
        <v>476</v>
      </c>
      <c r="DG181" s="109"/>
      <c r="DH181" s="289">
        <f t="shared" ref="DH181:DQ181" si="383">SUM(DH178:DH180)</f>
        <v>220</v>
      </c>
      <c r="DI181" s="290">
        <f t="shared" si="383"/>
        <v>46</v>
      </c>
      <c r="DJ181" s="290">
        <f t="shared" si="383"/>
        <v>0</v>
      </c>
      <c r="DK181" s="290">
        <f t="shared" si="383"/>
        <v>187</v>
      </c>
      <c r="DL181" s="290">
        <f t="shared" si="383"/>
        <v>0</v>
      </c>
      <c r="DM181" s="290">
        <f t="shared" si="383"/>
        <v>0</v>
      </c>
      <c r="DN181" s="290">
        <f t="shared" si="383"/>
        <v>0</v>
      </c>
      <c r="DO181" s="290">
        <f t="shared" si="383"/>
        <v>0</v>
      </c>
      <c r="DP181" s="290">
        <f t="shared" si="383"/>
        <v>0</v>
      </c>
      <c r="DQ181" s="291">
        <f t="shared" si="383"/>
        <v>0</v>
      </c>
      <c r="DR181" s="283">
        <f>SUM(DH181:DQ181)</f>
        <v>453</v>
      </c>
      <c r="DT181" s="289">
        <f t="shared" ref="DT181:EC181" si="384">SUM(DT178:DT180)</f>
        <v>332</v>
      </c>
      <c r="DU181" s="290">
        <f t="shared" si="384"/>
        <v>48</v>
      </c>
      <c r="DV181" s="290">
        <f t="shared" si="384"/>
        <v>0</v>
      </c>
      <c r="DW181" s="290">
        <f t="shared" si="384"/>
        <v>195</v>
      </c>
      <c r="DX181" s="290">
        <f t="shared" si="384"/>
        <v>0</v>
      </c>
      <c r="DY181" s="290">
        <f t="shared" si="384"/>
        <v>0</v>
      </c>
      <c r="DZ181" s="290">
        <f t="shared" si="384"/>
        <v>0</v>
      </c>
      <c r="EA181" s="290">
        <f t="shared" si="384"/>
        <v>0</v>
      </c>
      <c r="EB181" s="290">
        <f t="shared" si="384"/>
        <v>0</v>
      </c>
      <c r="EC181" s="291">
        <f t="shared" si="384"/>
        <v>0</v>
      </c>
      <c r="ED181" s="283">
        <f>SUM(DT181:EC181)</f>
        <v>575</v>
      </c>
    </row>
    <row r="182" spans="1:134" ht="10.5" customHeight="1" thickBot="1" x14ac:dyDescent="0.3">
      <c r="A182" s="320"/>
      <c r="D182" s="279"/>
      <c r="E182" s="277"/>
      <c r="F182" s="277"/>
      <c r="G182" s="277"/>
      <c r="H182" s="277"/>
      <c r="I182" s="277"/>
      <c r="J182" s="277"/>
      <c r="K182" s="277"/>
      <c r="L182" s="277"/>
      <c r="M182" s="278"/>
      <c r="N182" s="283"/>
      <c r="O182" s="277"/>
      <c r="P182" s="279"/>
      <c r="Q182" s="277"/>
      <c r="R182" s="277"/>
      <c r="S182" s="277"/>
      <c r="T182" s="277"/>
      <c r="U182" s="277"/>
      <c r="V182" s="277"/>
      <c r="W182" s="277"/>
      <c r="X182" s="277"/>
      <c r="Y182" s="278"/>
      <c r="Z182" s="283"/>
      <c r="AA182" s="277"/>
      <c r="AB182" s="279"/>
      <c r="AC182" s="277"/>
      <c r="AD182" s="277"/>
      <c r="AE182" s="277"/>
      <c r="AF182" s="277"/>
      <c r="AG182" s="277"/>
      <c r="AH182" s="277"/>
      <c r="AI182" s="277"/>
      <c r="AJ182" s="277"/>
      <c r="AK182" s="278"/>
      <c r="AL182" s="283"/>
      <c r="AM182" s="277"/>
      <c r="AN182" s="279"/>
      <c r="AO182" s="277"/>
      <c r="AP182" s="277"/>
      <c r="AQ182" s="277"/>
      <c r="AR182" s="277"/>
      <c r="AS182" s="277"/>
      <c r="AT182" s="277"/>
      <c r="AU182" s="277"/>
      <c r="AV182" s="277"/>
      <c r="AW182" s="278"/>
      <c r="AX182" s="283"/>
      <c r="AY182" s="277"/>
      <c r="AZ182" s="279"/>
      <c r="BA182" s="277"/>
      <c r="BB182" s="277"/>
      <c r="BC182" s="277"/>
      <c r="BD182" s="277"/>
      <c r="BE182" s="277"/>
      <c r="BF182" s="277"/>
      <c r="BG182" s="277"/>
      <c r="BH182" s="277"/>
      <c r="BI182" s="278"/>
      <c r="BJ182" s="283"/>
      <c r="BK182" s="277"/>
      <c r="BL182" s="280"/>
      <c r="BM182" s="281"/>
      <c r="BN182" s="281"/>
      <c r="BO182" s="281"/>
      <c r="BP182" s="281"/>
      <c r="BQ182" s="281"/>
      <c r="BR182" s="281"/>
      <c r="BS182" s="281"/>
      <c r="BT182" s="281"/>
      <c r="BU182" s="282"/>
      <c r="BV182" s="283"/>
      <c r="BX182" s="280"/>
      <c r="BY182" s="281"/>
      <c r="BZ182" s="281"/>
      <c r="CA182" s="281"/>
      <c r="CB182" s="281"/>
      <c r="CC182" s="281"/>
      <c r="CD182" s="281"/>
      <c r="CE182" s="281"/>
      <c r="CF182" s="281"/>
      <c r="CG182" s="282"/>
      <c r="CH182" s="283"/>
      <c r="CJ182" s="280"/>
      <c r="CK182" s="281"/>
      <c r="CL182" s="281"/>
      <c r="CM182" s="281"/>
      <c r="CN182" s="281"/>
      <c r="CO182" s="281"/>
      <c r="CP182" s="281"/>
      <c r="CQ182" s="281"/>
      <c r="CR182" s="281"/>
      <c r="CS182" s="282"/>
      <c r="CT182" s="283"/>
      <c r="CV182" s="280"/>
      <c r="CW182" s="281"/>
      <c r="CX182" s="281"/>
      <c r="CY182" s="281"/>
      <c r="CZ182" s="281"/>
      <c r="DA182" s="281"/>
      <c r="DB182" s="281"/>
      <c r="DC182" s="281"/>
      <c r="DD182" s="281"/>
      <c r="DE182" s="282"/>
      <c r="DF182" s="283"/>
      <c r="DG182" s="109"/>
      <c r="DH182" s="280"/>
      <c r="DI182" s="281"/>
      <c r="DJ182" s="281"/>
      <c r="DK182" s="281"/>
      <c r="DL182" s="281"/>
      <c r="DM182" s="281"/>
      <c r="DN182" s="281"/>
      <c r="DO182" s="281"/>
      <c r="DP182" s="281"/>
      <c r="DQ182" s="282"/>
      <c r="DR182" s="283"/>
      <c r="DT182" s="280"/>
      <c r="DU182" s="281"/>
      <c r="DV182" s="281"/>
      <c r="DW182" s="281"/>
      <c r="DX182" s="281"/>
      <c r="DY182" s="281"/>
      <c r="DZ182" s="281"/>
      <c r="EA182" s="281"/>
      <c r="EB182" s="281"/>
      <c r="EC182" s="282"/>
      <c r="ED182" s="283"/>
    </row>
    <row r="183" spans="1:134" x14ac:dyDescent="0.25">
      <c r="A183" s="1470" t="s">
        <v>211</v>
      </c>
      <c r="B183" s="285" t="s">
        <v>98</v>
      </c>
      <c r="C183" s="268" t="s">
        <v>138</v>
      </c>
      <c r="D183" s="277">
        <f>D178*'8-Matrices'!$J$7</f>
        <v>79200</v>
      </c>
      <c r="E183" s="277">
        <f>E178*'8-Matrices'!$K$7</f>
        <v>14520</v>
      </c>
      <c r="F183" s="277">
        <f>F178*'8-Matrices'!$L$7</f>
        <v>0</v>
      </c>
      <c r="G183" s="277">
        <f>G178*'8-Matrices'!$M$7</f>
        <v>2601900</v>
      </c>
      <c r="H183" s="277">
        <f>H178*'8-Matrices'!$N$7</f>
        <v>0</v>
      </c>
      <c r="I183" s="277">
        <f>I178*'8-Matrices'!$O$7</f>
        <v>0</v>
      </c>
      <c r="J183" s="277">
        <f>J178*'8-Matrices'!$P$7</f>
        <v>0</v>
      </c>
      <c r="K183" s="277">
        <f>K178*'8-Matrices'!$Q$7</f>
        <v>0</v>
      </c>
      <c r="L183" s="277">
        <f>L178*'8-Matrices'!$R$7</f>
        <v>0</v>
      </c>
      <c r="M183" s="278">
        <f>M178*'8-Matrices'!$S$7</f>
        <v>0</v>
      </c>
      <c r="N183" s="283"/>
      <c r="O183" s="277"/>
      <c r="P183" s="279">
        <f>P178*'8-Matrices'!$J$7</f>
        <v>123750</v>
      </c>
      <c r="Q183" s="277">
        <f>Q178*'8-Matrices'!$K$7</f>
        <v>43560</v>
      </c>
      <c r="R183" s="277">
        <f>R178*'8-Matrices'!$L$7</f>
        <v>0</v>
      </c>
      <c r="S183" s="277">
        <f>S178*'8-Matrices'!$M$7</f>
        <v>1821330</v>
      </c>
      <c r="T183" s="277">
        <f>T178*'8-Matrices'!$N$7</f>
        <v>0</v>
      </c>
      <c r="U183" s="277">
        <f>U178*'8-Matrices'!$O$7</f>
        <v>0</v>
      </c>
      <c r="V183" s="277">
        <f>V178*'8-Matrices'!$P$7</f>
        <v>0</v>
      </c>
      <c r="W183" s="277">
        <f>W178*'8-Matrices'!$Q$7</f>
        <v>0</v>
      </c>
      <c r="X183" s="277">
        <f>X178*'8-Matrices'!$R$7</f>
        <v>0</v>
      </c>
      <c r="Y183" s="278">
        <f>Y178*'8-Matrices'!$S$7</f>
        <v>0</v>
      </c>
      <c r="Z183" s="283"/>
      <c r="AA183" s="277"/>
      <c r="AB183" s="279">
        <f>AB178*'8-Matrices'!$J$7</f>
        <v>113850</v>
      </c>
      <c r="AC183" s="277">
        <f>AC178*'8-Matrices'!$K$7</f>
        <v>50820</v>
      </c>
      <c r="AD183" s="277">
        <f>AD178*'8-Matrices'!$L$7</f>
        <v>0</v>
      </c>
      <c r="AE183" s="277">
        <f>AE178*'8-Matrices'!$M$7</f>
        <v>2153795</v>
      </c>
      <c r="AF183" s="277">
        <f>AF178*'8-Matrices'!$N$7</f>
        <v>0</v>
      </c>
      <c r="AG183" s="277">
        <f>AG178*'8-Matrices'!$O$7</f>
        <v>0</v>
      </c>
      <c r="AH183" s="277">
        <f>AH178*'8-Matrices'!$P$7</f>
        <v>0</v>
      </c>
      <c r="AI183" s="277">
        <f>AI178*'8-Matrices'!$Q$7</f>
        <v>0</v>
      </c>
      <c r="AJ183" s="277">
        <f>AJ178*'8-Matrices'!$R$7</f>
        <v>0</v>
      </c>
      <c r="AK183" s="278">
        <f>AK178*'8-Matrices'!$S$7</f>
        <v>0</v>
      </c>
      <c r="AL183" s="283"/>
      <c r="AM183" s="277"/>
      <c r="AN183" s="279">
        <f>AN178*'8-Matrices'!$J$7</f>
        <v>133650</v>
      </c>
      <c r="AO183" s="277">
        <f>AO178*'8-Matrices'!$K$7</f>
        <v>0</v>
      </c>
      <c r="AP183" s="277">
        <f>AP178*'8-Matrices'!$L$7</f>
        <v>0</v>
      </c>
      <c r="AQ183" s="277">
        <f>AQ178*'8-Matrices'!$M$7</f>
        <v>3035550</v>
      </c>
      <c r="AR183" s="277">
        <f>AR178*'8-Matrices'!$N$7</f>
        <v>0</v>
      </c>
      <c r="AS183" s="277">
        <f>AS178*'8-Matrices'!$O$7</f>
        <v>0</v>
      </c>
      <c r="AT183" s="277">
        <f>AT178*'8-Matrices'!$P$7</f>
        <v>0</v>
      </c>
      <c r="AU183" s="277">
        <f>AU178*'8-Matrices'!$Q$7</f>
        <v>0</v>
      </c>
      <c r="AV183" s="277">
        <f>AV178*'8-Matrices'!$R$7</f>
        <v>0</v>
      </c>
      <c r="AW183" s="278">
        <f>AW178*'8-Matrices'!$S$7</f>
        <v>0</v>
      </c>
      <c r="AX183" s="283"/>
      <c r="AY183" s="277"/>
      <c r="AZ183" s="279">
        <f>AZ178*'8-Matrices'!$J$7</f>
        <v>79200</v>
      </c>
      <c r="BA183" s="277">
        <f>BA178*'8-Matrices'!$K$7</f>
        <v>0</v>
      </c>
      <c r="BB183" s="277">
        <f>BB178*'8-Matrices'!$L$7</f>
        <v>0</v>
      </c>
      <c r="BC183" s="277">
        <f>BC178*'8-Matrices'!$M$7</f>
        <v>2327255</v>
      </c>
      <c r="BD183" s="277">
        <f>BD178*'8-Matrices'!$N$7</f>
        <v>0</v>
      </c>
      <c r="BE183" s="277">
        <f>BE178*'8-Matrices'!$O$7</f>
        <v>0</v>
      </c>
      <c r="BF183" s="277">
        <f>BF178*'8-Matrices'!$P$7</f>
        <v>0</v>
      </c>
      <c r="BG183" s="277">
        <f>BG178*'8-Matrices'!$Q$7</f>
        <v>0</v>
      </c>
      <c r="BH183" s="277">
        <f>BH178*'8-Matrices'!$R$7</f>
        <v>0</v>
      </c>
      <c r="BI183" s="278">
        <f>BI178*'8-Matrices'!$S$7</f>
        <v>0</v>
      </c>
      <c r="BJ183" s="283"/>
      <c r="BK183" s="277"/>
      <c r="BL183" s="280">
        <f>BL178*'8-Matrices'!$J$7</f>
        <v>89100</v>
      </c>
      <c r="BM183" s="281">
        <f>BM178*'8-Matrices'!$K$7</f>
        <v>14520</v>
      </c>
      <c r="BN183" s="281">
        <f>BN178*'8-Matrices'!$L$7</f>
        <v>0</v>
      </c>
      <c r="BO183" s="281">
        <f>BO178*'8-Matrices'!$M$7</f>
        <v>1922515</v>
      </c>
      <c r="BP183" s="281">
        <f>BP178*'8-Matrices'!$N$7</f>
        <v>0</v>
      </c>
      <c r="BQ183" s="281">
        <f>BQ178*'8-Matrices'!$O$7</f>
        <v>0</v>
      </c>
      <c r="BR183" s="281">
        <f>BR178*'8-Matrices'!$P$7</f>
        <v>0</v>
      </c>
      <c r="BS183" s="281">
        <f>BS178*'8-Matrices'!$Q$7</f>
        <v>0</v>
      </c>
      <c r="BT183" s="281">
        <f>BT178*'8-Matrices'!$R$7</f>
        <v>0</v>
      </c>
      <c r="BU183" s="282">
        <f>BU178*'8-Matrices'!$S$7</f>
        <v>0</v>
      </c>
      <c r="BV183" s="283"/>
      <c r="BX183" s="280">
        <f>BX178*'8-Matrices'!$J$7</f>
        <v>39600</v>
      </c>
      <c r="BY183" s="281">
        <f>BY178*'8-Matrices'!$K$7</f>
        <v>29040</v>
      </c>
      <c r="BZ183" s="281">
        <f>BZ178*'8-Matrices'!$L$7</f>
        <v>0</v>
      </c>
      <c r="CA183" s="281">
        <f>CA178*'8-Matrices'!$M$7</f>
        <v>2052610</v>
      </c>
      <c r="CB183" s="281">
        <f>CB178*'8-Matrices'!$N$7</f>
        <v>0</v>
      </c>
      <c r="CC183" s="281">
        <f>CC178*'8-Matrices'!$O$7</f>
        <v>0</v>
      </c>
      <c r="CD183" s="281">
        <f>CD178*'8-Matrices'!$P$7</f>
        <v>0</v>
      </c>
      <c r="CE183" s="281">
        <f>CE178*'8-Matrices'!$Q$7</f>
        <v>0</v>
      </c>
      <c r="CF183" s="281">
        <f>CF178*'8-Matrices'!$R$7</f>
        <v>0</v>
      </c>
      <c r="CG183" s="282">
        <f>CG178*'8-Matrices'!$S$7</f>
        <v>0</v>
      </c>
      <c r="CH183" s="283"/>
      <c r="CJ183" s="280">
        <f>CJ178*'8-Matrices'!$J$7</f>
        <v>688050</v>
      </c>
      <c r="CK183" s="281">
        <f>CK178*'8-Matrices'!$K$7</f>
        <v>14520</v>
      </c>
      <c r="CL183" s="281">
        <f>CL178*'8-Matrices'!$L$7</f>
        <v>0</v>
      </c>
      <c r="CM183" s="281">
        <f>CM178*'8-Matrices'!$M$7</f>
        <v>1676780</v>
      </c>
      <c r="CN183" s="281">
        <f>CN178*'8-Matrices'!$N$7</f>
        <v>0</v>
      </c>
      <c r="CO183" s="281">
        <f>CO178*'8-Matrices'!$O$7</f>
        <v>0</v>
      </c>
      <c r="CP183" s="281">
        <f>CP178*'8-Matrices'!$P$7</f>
        <v>0</v>
      </c>
      <c r="CQ183" s="281">
        <f>CQ178*'8-Matrices'!$Q$7</f>
        <v>0</v>
      </c>
      <c r="CR183" s="281">
        <f>CR178*'8-Matrices'!$R$7</f>
        <v>0</v>
      </c>
      <c r="CS183" s="282">
        <f>CS178*'8-Matrices'!$S$7</f>
        <v>0</v>
      </c>
      <c r="CT183" s="283"/>
      <c r="CV183" s="280">
        <f>CV178*'8-Matrices'!$J$7</f>
        <v>202950</v>
      </c>
      <c r="CW183" s="281">
        <f>CW178*'8-Matrices'!$K$7</f>
        <v>7260</v>
      </c>
      <c r="CX183" s="281">
        <f>CX178*'8-Matrices'!$L$7</f>
        <v>0</v>
      </c>
      <c r="CY183" s="281">
        <f>CY178*'8-Matrices'!$M$7</f>
        <v>1879150</v>
      </c>
      <c r="CZ183" s="281">
        <f>CZ178*'8-Matrices'!$N$7</f>
        <v>0</v>
      </c>
      <c r="DA183" s="281">
        <f>DA178*'8-Matrices'!$O$7</f>
        <v>0</v>
      </c>
      <c r="DB183" s="281">
        <f>DB178*'8-Matrices'!$P$7</f>
        <v>0</v>
      </c>
      <c r="DC183" s="281">
        <f>DC178*'8-Matrices'!$Q$7</f>
        <v>0</v>
      </c>
      <c r="DD183" s="281">
        <f>DD178*'8-Matrices'!$R$7</f>
        <v>0</v>
      </c>
      <c r="DE183" s="282">
        <f>DE178*'8-Matrices'!$S$7</f>
        <v>0</v>
      </c>
      <c r="DF183" s="283"/>
      <c r="DG183" s="109"/>
      <c r="DH183" s="280">
        <f>DH178*'8-Matrices'!$J$7</f>
        <v>410850</v>
      </c>
      <c r="DI183" s="281">
        <f>DI178*'8-Matrices'!$K$7</f>
        <v>0</v>
      </c>
      <c r="DJ183" s="281">
        <f>DJ178*'8-Matrices'!$L$7</f>
        <v>0</v>
      </c>
      <c r="DK183" s="281">
        <f>DK178*'8-Matrices'!$M$7</f>
        <v>1676780</v>
      </c>
      <c r="DL183" s="281">
        <f>DL178*'8-Matrices'!$N$7</f>
        <v>0</v>
      </c>
      <c r="DM183" s="281">
        <f>DM178*'8-Matrices'!$O$7</f>
        <v>0</v>
      </c>
      <c r="DN183" s="281">
        <f>DN178*'8-Matrices'!$P$7</f>
        <v>0</v>
      </c>
      <c r="DO183" s="281">
        <f>DO178*'8-Matrices'!$Q$7</f>
        <v>0</v>
      </c>
      <c r="DP183" s="281">
        <f>DP178*'8-Matrices'!$R$7</f>
        <v>0</v>
      </c>
      <c r="DQ183" s="282">
        <f>DQ178*'8-Matrices'!$S$7</f>
        <v>0</v>
      </c>
      <c r="DR183" s="283"/>
      <c r="DT183" s="280">
        <f>DT178*'8-Matrices'!$J$7</f>
        <v>311850</v>
      </c>
      <c r="DU183" s="281">
        <f>DU178*'8-Matrices'!$K$7</f>
        <v>7260</v>
      </c>
      <c r="DV183" s="281">
        <f>DV178*'8-Matrices'!$L$7</f>
        <v>0</v>
      </c>
      <c r="DW183" s="281">
        <f>DW178*'8-Matrices'!$M$7</f>
        <v>1864695</v>
      </c>
      <c r="DX183" s="281">
        <f>DX178*'8-Matrices'!$N$7</f>
        <v>0</v>
      </c>
      <c r="DY183" s="281">
        <f>DY178*'8-Matrices'!$O$7</f>
        <v>0</v>
      </c>
      <c r="DZ183" s="281">
        <f>DZ178*'8-Matrices'!$P$7</f>
        <v>0</v>
      </c>
      <c r="EA183" s="281">
        <f>EA178*'8-Matrices'!$Q$7</f>
        <v>0</v>
      </c>
      <c r="EB183" s="281">
        <f>EB178*'8-Matrices'!$R$7</f>
        <v>0</v>
      </c>
      <c r="EC183" s="282">
        <f>EC178*'8-Matrices'!$S$7</f>
        <v>0</v>
      </c>
      <c r="ED183" s="283"/>
    </row>
    <row r="184" spans="1:134" x14ac:dyDescent="0.25">
      <c r="A184" s="1471"/>
      <c r="B184" t="s">
        <v>98</v>
      </c>
      <c r="C184" s="276" t="s">
        <v>139</v>
      </c>
      <c r="D184" s="277">
        <f>D179*'8-Matrices'!$J$8</f>
        <v>0</v>
      </c>
      <c r="E184" s="277">
        <f>E179*'8-Matrices'!$K$8</f>
        <v>136201</v>
      </c>
      <c r="F184" s="277">
        <f>F179*'8-Matrices'!$L$8</f>
        <v>0</v>
      </c>
      <c r="G184" s="277">
        <f>G179*'8-Matrices'!$M$8</f>
        <v>271180</v>
      </c>
      <c r="H184" s="277">
        <f>H179*'8-Matrices'!$N$8</f>
        <v>0</v>
      </c>
      <c r="I184" s="277">
        <f>I179*'8-Matrices'!$O$8</f>
        <v>0</v>
      </c>
      <c r="J184" s="277">
        <f>J179*'8-Matrices'!$P$8</f>
        <v>0</v>
      </c>
      <c r="K184" s="277">
        <f>K179*'8-Matrices'!$Q$8</f>
        <v>0</v>
      </c>
      <c r="L184" s="277">
        <f>L179*'8-Matrices'!$R$8</f>
        <v>0</v>
      </c>
      <c r="M184" s="278">
        <f>M179*'8-Matrices'!$S$8</f>
        <v>0</v>
      </c>
      <c r="N184" s="283"/>
      <c r="O184" s="277"/>
      <c r="P184" s="279">
        <f>P179*'8-Matrices'!$J$8</f>
        <v>7143</v>
      </c>
      <c r="Q184" s="277">
        <f>Q179*'8-Matrices'!$K$8</f>
        <v>440034</v>
      </c>
      <c r="R184" s="277">
        <f>R179*'8-Matrices'!$L$8</f>
        <v>0</v>
      </c>
      <c r="S184" s="277">
        <f>S179*'8-Matrices'!$M$8</f>
        <v>333760</v>
      </c>
      <c r="T184" s="277">
        <f>T179*'8-Matrices'!$N$8</f>
        <v>0</v>
      </c>
      <c r="U184" s="277">
        <f>U179*'8-Matrices'!$O$8</f>
        <v>0</v>
      </c>
      <c r="V184" s="277">
        <f>V179*'8-Matrices'!$P$8</f>
        <v>0</v>
      </c>
      <c r="W184" s="277">
        <f>W179*'8-Matrices'!$Q$8</f>
        <v>0</v>
      </c>
      <c r="X184" s="277">
        <f>X179*'8-Matrices'!$R$8</f>
        <v>0</v>
      </c>
      <c r="Y184" s="278">
        <f>Y179*'8-Matrices'!$S$8</f>
        <v>0</v>
      </c>
      <c r="Z184" s="283"/>
      <c r="AA184" s="277"/>
      <c r="AB184" s="279">
        <f>AB179*'8-Matrices'!$J$8</f>
        <v>0</v>
      </c>
      <c r="AC184" s="277">
        <f>AC179*'8-Matrices'!$K$8</f>
        <v>576235</v>
      </c>
      <c r="AD184" s="277">
        <f>AD179*'8-Matrices'!$L$8</f>
        <v>0</v>
      </c>
      <c r="AE184" s="277">
        <f>AE179*'8-Matrices'!$M$8</f>
        <v>375480</v>
      </c>
      <c r="AF184" s="277">
        <f>AF179*'8-Matrices'!$N$8</f>
        <v>0</v>
      </c>
      <c r="AG184" s="277">
        <f>AG179*'8-Matrices'!$O$8</f>
        <v>0</v>
      </c>
      <c r="AH184" s="277">
        <f>AH179*'8-Matrices'!$P$8</f>
        <v>0</v>
      </c>
      <c r="AI184" s="277">
        <f>AI179*'8-Matrices'!$Q$8</f>
        <v>0</v>
      </c>
      <c r="AJ184" s="277">
        <f>AJ179*'8-Matrices'!$R$8</f>
        <v>0</v>
      </c>
      <c r="AK184" s="278">
        <f>AK179*'8-Matrices'!$S$8</f>
        <v>0</v>
      </c>
      <c r="AL184" s="283"/>
      <c r="AM184" s="277"/>
      <c r="AN184" s="279">
        <f>AN179*'8-Matrices'!$J$8</f>
        <v>0</v>
      </c>
      <c r="AO184" s="277">
        <f>AO179*'8-Matrices'!$K$8</f>
        <v>387649</v>
      </c>
      <c r="AP184" s="277">
        <f>AP179*'8-Matrices'!$L$8</f>
        <v>0</v>
      </c>
      <c r="AQ184" s="277">
        <f>AQ179*'8-Matrices'!$M$8</f>
        <v>417200</v>
      </c>
      <c r="AR184" s="277">
        <f>AR179*'8-Matrices'!$N$8</f>
        <v>0</v>
      </c>
      <c r="AS184" s="277">
        <f>AS179*'8-Matrices'!$O$8</f>
        <v>0</v>
      </c>
      <c r="AT184" s="277">
        <f>AT179*'8-Matrices'!$P$8</f>
        <v>0</v>
      </c>
      <c r="AU184" s="277">
        <f>AU179*'8-Matrices'!$Q$8</f>
        <v>0</v>
      </c>
      <c r="AV184" s="277">
        <f>AV179*'8-Matrices'!$R$8</f>
        <v>0</v>
      </c>
      <c r="AW184" s="278">
        <f>AW179*'8-Matrices'!$S$8</f>
        <v>0</v>
      </c>
      <c r="AX184" s="283"/>
      <c r="AY184" s="277"/>
      <c r="AZ184" s="279">
        <f>AZ179*'8-Matrices'!$J$8</f>
        <v>0</v>
      </c>
      <c r="BA184" s="277">
        <f>BA179*'8-Matrices'!$K$8</f>
        <v>261925</v>
      </c>
      <c r="BB184" s="277">
        <f>BB179*'8-Matrices'!$L$8</f>
        <v>0</v>
      </c>
      <c r="BC184" s="277">
        <f>BC179*'8-Matrices'!$M$8</f>
        <v>292040</v>
      </c>
      <c r="BD184" s="277">
        <f>BD179*'8-Matrices'!$N$8</f>
        <v>0</v>
      </c>
      <c r="BE184" s="277">
        <f>BE179*'8-Matrices'!$O$8</f>
        <v>0</v>
      </c>
      <c r="BF184" s="277">
        <f>BF179*'8-Matrices'!$P$8</f>
        <v>0</v>
      </c>
      <c r="BG184" s="277">
        <f>BG179*'8-Matrices'!$Q$8</f>
        <v>0</v>
      </c>
      <c r="BH184" s="277">
        <f>BH179*'8-Matrices'!$R$8</f>
        <v>0</v>
      </c>
      <c r="BI184" s="278">
        <f>BI179*'8-Matrices'!$S$8</f>
        <v>0</v>
      </c>
      <c r="BJ184" s="283"/>
      <c r="BK184" s="277"/>
      <c r="BL184" s="280">
        <f>BL179*'8-Matrices'!$J$8</f>
        <v>0</v>
      </c>
      <c r="BM184" s="281">
        <f>BM179*'8-Matrices'!$K$8</f>
        <v>178109</v>
      </c>
      <c r="BN184" s="281">
        <f>BN179*'8-Matrices'!$L$8</f>
        <v>0</v>
      </c>
      <c r="BO184" s="281">
        <f>BO179*'8-Matrices'!$M$8</f>
        <v>396340</v>
      </c>
      <c r="BP184" s="281">
        <f>BP179*'8-Matrices'!$N$8</f>
        <v>0</v>
      </c>
      <c r="BQ184" s="281">
        <f>BQ179*'8-Matrices'!$O$8</f>
        <v>0</v>
      </c>
      <c r="BR184" s="281">
        <f>BR179*'8-Matrices'!$P$8</f>
        <v>0</v>
      </c>
      <c r="BS184" s="281">
        <f>BS179*'8-Matrices'!$Q$8</f>
        <v>0</v>
      </c>
      <c r="BT184" s="281">
        <f>BT179*'8-Matrices'!$R$8</f>
        <v>0</v>
      </c>
      <c r="BU184" s="282">
        <f>BU179*'8-Matrices'!$S$8</f>
        <v>0</v>
      </c>
      <c r="BV184" s="283"/>
      <c r="BX184" s="280">
        <f>BX179*'8-Matrices'!$J$8</f>
        <v>0</v>
      </c>
      <c r="BY184" s="281">
        <f>BY179*'8-Matrices'!$K$8</f>
        <v>261925</v>
      </c>
      <c r="BZ184" s="281">
        <f>BZ179*'8-Matrices'!$L$8</f>
        <v>0</v>
      </c>
      <c r="CA184" s="281">
        <f>CA179*'8-Matrices'!$M$8</f>
        <v>438060</v>
      </c>
      <c r="CB184" s="281">
        <f>CB179*'8-Matrices'!$N$8</f>
        <v>0</v>
      </c>
      <c r="CC184" s="281">
        <f>CC179*'8-Matrices'!$O$8</f>
        <v>0</v>
      </c>
      <c r="CD184" s="281">
        <f>CD179*'8-Matrices'!$P$8</f>
        <v>0</v>
      </c>
      <c r="CE184" s="281">
        <f>CE179*'8-Matrices'!$Q$8</f>
        <v>0</v>
      </c>
      <c r="CF184" s="281">
        <f>CF179*'8-Matrices'!$R$8</f>
        <v>0</v>
      </c>
      <c r="CG184" s="282">
        <f>CG179*'8-Matrices'!$S$8</f>
        <v>0</v>
      </c>
      <c r="CH184" s="283"/>
      <c r="CJ184" s="280">
        <f>CJ179*'8-Matrices'!$J$8</f>
        <v>0</v>
      </c>
      <c r="CK184" s="281">
        <f>CK179*'8-Matrices'!$K$8</f>
        <v>157155</v>
      </c>
      <c r="CL184" s="281">
        <f>CL179*'8-Matrices'!$L$8</f>
        <v>0</v>
      </c>
      <c r="CM184" s="281">
        <f>CM179*'8-Matrices'!$M$8</f>
        <v>458920</v>
      </c>
      <c r="CN184" s="281">
        <f>CN179*'8-Matrices'!$N$8</f>
        <v>0</v>
      </c>
      <c r="CO184" s="281">
        <f>CO179*'8-Matrices'!$O$8</f>
        <v>0</v>
      </c>
      <c r="CP184" s="281">
        <f>CP179*'8-Matrices'!$P$8</f>
        <v>0</v>
      </c>
      <c r="CQ184" s="281">
        <f>CQ179*'8-Matrices'!$Q$8</f>
        <v>0</v>
      </c>
      <c r="CR184" s="281">
        <f>CR179*'8-Matrices'!$R$8</f>
        <v>0</v>
      </c>
      <c r="CS184" s="282">
        <f>CS179*'8-Matrices'!$S$8</f>
        <v>0</v>
      </c>
      <c r="CT184" s="283"/>
      <c r="CV184" s="280">
        <f>CV179*'8-Matrices'!$J$8</f>
        <v>421437</v>
      </c>
      <c r="CW184" s="281">
        <f>CW179*'8-Matrices'!$K$8</f>
        <v>157155</v>
      </c>
      <c r="CX184" s="281">
        <f>CX179*'8-Matrices'!$L$8</f>
        <v>0</v>
      </c>
      <c r="CY184" s="281">
        <f>CY179*'8-Matrices'!$M$8</f>
        <v>646660</v>
      </c>
      <c r="CZ184" s="281">
        <f>CZ179*'8-Matrices'!$N$8</f>
        <v>0</v>
      </c>
      <c r="DA184" s="281">
        <f>DA179*'8-Matrices'!$O$8</f>
        <v>0</v>
      </c>
      <c r="DB184" s="281">
        <f>DB179*'8-Matrices'!$P$8</f>
        <v>0</v>
      </c>
      <c r="DC184" s="281">
        <f>DC179*'8-Matrices'!$Q$8</f>
        <v>0</v>
      </c>
      <c r="DD184" s="281">
        <f>DD179*'8-Matrices'!$R$8</f>
        <v>0</v>
      </c>
      <c r="DE184" s="282">
        <f>DE179*'8-Matrices'!$S$8</f>
        <v>0</v>
      </c>
      <c r="DF184" s="283"/>
      <c r="DG184" s="109"/>
      <c r="DH184" s="280">
        <f>DH179*'8-Matrices'!$J$8</f>
        <v>457152</v>
      </c>
      <c r="DI184" s="281">
        <f>DI179*'8-Matrices'!$K$8</f>
        <v>167632</v>
      </c>
      <c r="DJ184" s="281">
        <f>DJ179*'8-Matrices'!$L$8</f>
        <v>0</v>
      </c>
      <c r="DK184" s="281">
        <f>DK179*'8-Matrices'!$M$8</f>
        <v>542360</v>
      </c>
      <c r="DL184" s="281">
        <f>DL179*'8-Matrices'!$N$8</f>
        <v>0</v>
      </c>
      <c r="DM184" s="281">
        <f>DM179*'8-Matrices'!$O$8</f>
        <v>0</v>
      </c>
      <c r="DN184" s="281">
        <f>DN179*'8-Matrices'!$P$8</f>
        <v>0</v>
      </c>
      <c r="DO184" s="281">
        <f>DO179*'8-Matrices'!$Q$8</f>
        <v>0</v>
      </c>
      <c r="DP184" s="281">
        <f>DP179*'8-Matrices'!$R$8</f>
        <v>0</v>
      </c>
      <c r="DQ184" s="282">
        <f>DQ179*'8-Matrices'!$S$8</f>
        <v>0</v>
      </c>
      <c r="DR184" s="283"/>
      <c r="DT184" s="280">
        <f>DT179*'8-Matrices'!$J$8</f>
        <v>485724</v>
      </c>
      <c r="DU184" s="281">
        <f>DU179*'8-Matrices'!$K$8</f>
        <v>230494</v>
      </c>
      <c r="DV184" s="281">
        <f>DV179*'8-Matrices'!$L$8</f>
        <v>0</v>
      </c>
      <c r="DW184" s="281">
        <f>DW179*'8-Matrices'!$M$8</f>
        <v>521500</v>
      </c>
      <c r="DX184" s="281">
        <f>DX179*'8-Matrices'!$N$8</f>
        <v>0</v>
      </c>
      <c r="DY184" s="281">
        <f>DY179*'8-Matrices'!$O$8</f>
        <v>0</v>
      </c>
      <c r="DZ184" s="281">
        <f>DZ179*'8-Matrices'!$P$8</f>
        <v>0</v>
      </c>
      <c r="EA184" s="281">
        <f>EA179*'8-Matrices'!$Q$8</f>
        <v>0</v>
      </c>
      <c r="EB184" s="281">
        <f>EB179*'8-Matrices'!$R$8</f>
        <v>0</v>
      </c>
      <c r="EC184" s="282">
        <f>EC179*'8-Matrices'!$S$8</f>
        <v>0</v>
      </c>
      <c r="ED184" s="283"/>
    </row>
    <row r="185" spans="1:134" ht="15.75" thickBot="1" x14ac:dyDescent="0.3">
      <c r="A185" s="1472"/>
      <c r="B185" s="293" t="s">
        <v>98</v>
      </c>
      <c r="C185" s="294" t="s">
        <v>140</v>
      </c>
      <c r="D185" s="277">
        <f>D180*'8-Matrices'!$J$9</f>
        <v>973617</v>
      </c>
      <c r="E185" s="277">
        <f>E180*'8-Matrices'!$K$9</f>
        <v>1197612</v>
      </c>
      <c r="F185" s="277">
        <f>F180*'8-Matrices'!$L$9</f>
        <v>0</v>
      </c>
      <c r="G185" s="277">
        <f>G180*'8-Matrices'!$M$9</f>
        <v>2812440</v>
      </c>
      <c r="H185" s="277">
        <f>H180*'8-Matrices'!$N$9</f>
        <v>0</v>
      </c>
      <c r="I185" s="277">
        <f>I180*'8-Matrices'!$O$9</f>
        <v>0</v>
      </c>
      <c r="J185" s="277">
        <f>J180*'8-Matrices'!$P$9</f>
        <v>0</v>
      </c>
      <c r="K185" s="277">
        <f>K180*'8-Matrices'!$Q$9</f>
        <v>0</v>
      </c>
      <c r="L185" s="277">
        <f>L180*'8-Matrices'!$R$9</f>
        <v>0</v>
      </c>
      <c r="M185" s="278">
        <f>M180*'8-Matrices'!$S$9</f>
        <v>0</v>
      </c>
      <c r="N185" s="283" t="s">
        <v>298</v>
      </c>
      <c r="O185" s="277"/>
      <c r="P185" s="279">
        <f>P180*'8-Matrices'!$J$9</f>
        <v>973617</v>
      </c>
      <c r="Q185" s="277">
        <f>Q180*'8-Matrices'!$K$9</f>
        <v>199602</v>
      </c>
      <c r="R185" s="277">
        <f>R180*'8-Matrices'!$L$9</f>
        <v>0</v>
      </c>
      <c r="S185" s="277">
        <f>S180*'8-Matrices'!$M$9</f>
        <v>1864770</v>
      </c>
      <c r="T185" s="277">
        <f>T180*'8-Matrices'!$N$9</f>
        <v>0</v>
      </c>
      <c r="U185" s="277">
        <f>U180*'8-Matrices'!$O$9</f>
        <v>0</v>
      </c>
      <c r="V185" s="277">
        <f>V180*'8-Matrices'!$P$9</f>
        <v>0</v>
      </c>
      <c r="W185" s="277">
        <f>W180*'8-Matrices'!$Q$9</f>
        <v>0</v>
      </c>
      <c r="X185" s="277">
        <f>X180*'8-Matrices'!$R$9</f>
        <v>0</v>
      </c>
      <c r="Y185" s="278">
        <f>Y180*'8-Matrices'!$S$9</f>
        <v>0</v>
      </c>
      <c r="Z185" s="283" t="s">
        <v>298</v>
      </c>
      <c r="AA185" s="277"/>
      <c r="AB185" s="279">
        <f>AB180*'8-Matrices'!$J$9</f>
        <v>711892</v>
      </c>
      <c r="AC185" s="277">
        <f>AC180*'8-Matrices'!$K$9</f>
        <v>1105488</v>
      </c>
      <c r="AD185" s="277">
        <f>AD180*'8-Matrices'!$L$9</f>
        <v>0</v>
      </c>
      <c r="AE185" s="277">
        <f>AE180*'8-Matrices'!$M$9</f>
        <v>1864770</v>
      </c>
      <c r="AF185" s="277">
        <f>AF180*'8-Matrices'!$N$9</f>
        <v>0</v>
      </c>
      <c r="AG185" s="277">
        <f>AG180*'8-Matrices'!$O$9</f>
        <v>0</v>
      </c>
      <c r="AH185" s="277">
        <f>AH180*'8-Matrices'!$P$9</f>
        <v>0</v>
      </c>
      <c r="AI185" s="277">
        <f>AI180*'8-Matrices'!$Q$9</f>
        <v>0</v>
      </c>
      <c r="AJ185" s="277">
        <f>AJ180*'8-Matrices'!$R$9</f>
        <v>0</v>
      </c>
      <c r="AK185" s="278">
        <f>AK180*'8-Matrices'!$S$9</f>
        <v>0</v>
      </c>
      <c r="AL185" s="283" t="s">
        <v>298</v>
      </c>
      <c r="AM185" s="277"/>
      <c r="AN185" s="279">
        <f>AN180*'8-Matrices'!$J$9</f>
        <v>1350501</v>
      </c>
      <c r="AO185" s="277">
        <f>AO180*'8-Matrices'!$K$9</f>
        <v>844470</v>
      </c>
      <c r="AP185" s="277">
        <f>AP180*'8-Matrices'!$L$9</f>
        <v>0</v>
      </c>
      <c r="AQ185" s="277">
        <f>AQ180*'8-Matrices'!$M$9</f>
        <v>2995860</v>
      </c>
      <c r="AR185" s="277">
        <f>AR180*'8-Matrices'!$N$9</f>
        <v>0</v>
      </c>
      <c r="AS185" s="277">
        <f>AS180*'8-Matrices'!$O$9</f>
        <v>0</v>
      </c>
      <c r="AT185" s="277">
        <f>AT180*'8-Matrices'!$P$9</f>
        <v>0</v>
      </c>
      <c r="AU185" s="277">
        <f>AU180*'8-Matrices'!$Q$9</f>
        <v>0</v>
      </c>
      <c r="AV185" s="277">
        <f>AV180*'8-Matrices'!$R$9</f>
        <v>0</v>
      </c>
      <c r="AW185" s="278">
        <f>AW180*'8-Matrices'!$S$9</f>
        <v>0</v>
      </c>
      <c r="AX185" s="283" t="s">
        <v>298</v>
      </c>
      <c r="AY185" s="277"/>
      <c r="AZ185" s="279">
        <f>AZ180*'8-Matrices'!$J$9</f>
        <v>1120183</v>
      </c>
      <c r="BA185" s="277">
        <f>BA180*'8-Matrices'!$K$9</f>
        <v>1704294</v>
      </c>
      <c r="BB185" s="277">
        <f>BB180*'8-Matrices'!$L$9</f>
        <v>0</v>
      </c>
      <c r="BC185" s="277">
        <f>BC180*'8-Matrices'!$M$9</f>
        <v>2139900</v>
      </c>
      <c r="BD185" s="277">
        <f>BD180*'8-Matrices'!$N$9</f>
        <v>0</v>
      </c>
      <c r="BE185" s="277">
        <f>BE180*'8-Matrices'!$O$9</f>
        <v>0</v>
      </c>
      <c r="BF185" s="277">
        <f>BF180*'8-Matrices'!$P$9</f>
        <v>0</v>
      </c>
      <c r="BG185" s="277">
        <f>BG180*'8-Matrices'!$Q$9</f>
        <v>0</v>
      </c>
      <c r="BH185" s="277">
        <f>BH180*'8-Matrices'!$R$9</f>
        <v>0</v>
      </c>
      <c r="BI185" s="278">
        <f>BI180*'8-Matrices'!$S$9</f>
        <v>0</v>
      </c>
      <c r="BJ185" s="283" t="s">
        <v>298</v>
      </c>
      <c r="BK185" s="277"/>
      <c r="BL185" s="280">
        <f>BL180*'8-Matrices'!$J$9</f>
        <v>670016</v>
      </c>
      <c r="BM185" s="281">
        <f>BM180*'8-Matrices'!$K$9</f>
        <v>2871198</v>
      </c>
      <c r="BN185" s="281">
        <f>BN180*'8-Matrices'!$L$9</f>
        <v>0</v>
      </c>
      <c r="BO185" s="281">
        <f>BO180*'8-Matrices'!$M$9</f>
        <v>2751300</v>
      </c>
      <c r="BP185" s="281">
        <f>BP180*'8-Matrices'!$N$9</f>
        <v>0</v>
      </c>
      <c r="BQ185" s="281">
        <f>BQ180*'8-Matrices'!$O$9</f>
        <v>0</v>
      </c>
      <c r="BR185" s="281">
        <f>BR180*'8-Matrices'!$P$9</f>
        <v>0</v>
      </c>
      <c r="BS185" s="281">
        <f>BS180*'8-Matrices'!$Q$9</f>
        <v>0</v>
      </c>
      <c r="BT185" s="281">
        <f>BT180*'8-Matrices'!$R$9</f>
        <v>0</v>
      </c>
      <c r="BU185" s="282">
        <f>BU180*'8-Matrices'!$S$9</f>
        <v>0</v>
      </c>
      <c r="BV185" s="283" t="s">
        <v>298</v>
      </c>
      <c r="BX185" s="280">
        <f>BX180*'8-Matrices'!$J$9</f>
        <v>2365994</v>
      </c>
      <c r="BY185" s="281">
        <f>BY180*'8-Matrices'!$K$9</f>
        <v>537390</v>
      </c>
      <c r="BZ185" s="281">
        <f>BZ180*'8-Matrices'!$L$9</f>
        <v>0</v>
      </c>
      <c r="CA185" s="281">
        <f>CA180*'8-Matrices'!$M$9</f>
        <v>1864770</v>
      </c>
      <c r="CB185" s="281">
        <f>CB180*'8-Matrices'!$N$9</f>
        <v>0</v>
      </c>
      <c r="CC185" s="281">
        <f>CC180*'8-Matrices'!$O$9</f>
        <v>0</v>
      </c>
      <c r="CD185" s="281">
        <f>CD180*'8-Matrices'!$P$9</f>
        <v>0</v>
      </c>
      <c r="CE185" s="281">
        <f>CE180*'8-Matrices'!$Q$9</f>
        <v>0</v>
      </c>
      <c r="CF185" s="281">
        <f>CF180*'8-Matrices'!$R$9</f>
        <v>0</v>
      </c>
      <c r="CG185" s="282">
        <f>CG180*'8-Matrices'!$S$9</f>
        <v>0</v>
      </c>
      <c r="CH185" s="283" t="s">
        <v>298</v>
      </c>
      <c r="CJ185" s="280">
        <f>CJ180*'8-Matrices'!$J$9</f>
        <v>1716916</v>
      </c>
      <c r="CK185" s="281">
        <f>CK180*'8-Matrices'!$K$9</f>
        <v>399204</v>
      </c>
      <c r="CL185" s="281">
        <f>CL180*'8-Matrices'!$L$9</f>
        <v>0</v>
      </c>
      <c r="CM185" s="281">
        <f>CM180*'8-Matrices'!$M$9</f>
        <v>1222800</v>
      </c>
      <c r="CN185" s="281">
        <f>CN180*'8-Matrices'!$N$9</f>
        <v>0</v>
      </c>
      <c r="CO185" s="281">
        <f>CO180*'8-Matrices'!$O$9</f>
        <v>0</v>
      </c>
      <c r="CP185" s="281">
        <f>CP180*'8-Matrices'!$P$9</f>
        <v>0</v>
      </c>
      <c r="CQ185" s="281">
        <f>CQ180*'8-Matrices'!$Q$9</f>
        <v>0</v>
      </c>
      <c r="CR185" s="281">
        <f>CR180*'8-Matrices'!$R$9</f>
        <v>0</v>
      </c>
      <c r="CS185" s="282">
        <f>CS180*'8-Matrices'!$S$9</f>
        <v>0</v>
      </c>
      <c r="CT185" s="283" t="s">
        <v>298</v>
      </c>
      <c r="CV185" s="280">
        <f>CV180*'8-Matrices'!$J$9</f>
        <v>1413315</v>
      </c>
      <c r="CW185" s="281">
        <f>CW180*'8-Matrices'!$K$9</f>
        <v>399204</v>
      </c>
      <c r="CX185" s="281">
        <f>CX180*'8-Matrices'!$L$9</f>
        <v>0</v>
      </c>
      <c r="CY185" s="281">
        <f>CY180*'8-Matrices'!$M$9</f>
        <v>1161660</v>
      </c>
      <c r="CZ185" s="281">
        <f>CZ180*'8-Matrices'!$N$9</f>
        <v>0</v>
      </c>
      <c r="DA185" s="281">
        <f>DA180*'8-Matrices'!$O$9</f>
        <v>0</v>
      </c>
      <c r="DB185" s="281">
        <f>DB180*'8-Matrices'!$P$9</f>
        <v>0</v>
      </c>
      <c r="DC185" s="281">
        <f>DC180*'8-Matrices'!$Q$9</f>
        <v>0</v>
      </c>
      <c r="DD185" s="281">
        <f>DD180*'8-Matrices'!$R$9</f>
        <v>0</v>
      </c>
      <c r="DE185" s="282">
        <f>DE180*'8-Matrices'!$S$9</f>
        <v>0</v>
      </c>
      <c r="DF185" s="283" t="s">
        <v>298</v>
      </c>
      <c r="DG185" s="109"/>
      <c r="DH185" s="280">
        <f>DH180*'8-Matrices'!$J$9</f>
        <v>764237</v>
      </c>
      <c r="DI185" s="281">
        <f>DI180*'8-Matrices'!$K$9</f>
        <v>460620</v>
      </c>
      <c r="DJ185" s="281">
        <f>DJ180*'8-Matrices'!$L$9</f>
        <v>0</v>
      </c>
      <c r="DK185" s="281">
        <f>DK180*'8-Matrices'!$M$9</f>
        <v>1375650</v>
      </c>
      <c r="DL185" s="281">
        <f>DL180*'8-Matrices'!$N$9</f>
        <v>0</v>
      </c>
      <c r="DM185" s="281">
        <f>DM180*'8-Matrices'!$O$9</f>
        <v>0</v>
      </c>
      <c r="DN185" s="281">
        <f>DN180*'8-Matrices'!$P$9</f>
        <v>0</v>
      </c>
      <c r="DO185" s="281">
        <f>DO180*'8-Matrices'!$Q$9</f>
        <v>0</v>
      </c>
      <c r="DP185" s="281">
        <f>DP180*'8-Matrices'!$R$9</f>
        <v>0</v>
      </c>
      <c r="DQ185" s="282">
        <f>DQ180*'8-Matrices'!$S$9</f>
        <v>0</v>
      </c>
      <c r="DR185" s="283" t="s">
        <v>298</v>
      </c>
      <c r="DT185" s="280">
        <f>DT180*'8-Matrices'!$J$9</f>
        <v>2104269</v>
      </c>
      <c r="DU185" s="281">
        <f>DU180*'8-Matrices'!$K$9</f>
        <v>383850</v>
      </c>
      <c r="DV185" s="281">
        <f>DV180*'8-Matrices'!$L$9</f>
        <v>0</v>
      </c>
      <c r="DW185" s="281">
        <f>DW180*'8-Matrices'!$M$9</f>
        <v>1253370</v>
      </c>
      <c r="DX185" s="281">
        <f>DX180*'8-Matrices'!$N$9</f>
        <v>0</v>
      </c>
      <c r="DY185" s="281">
        <f>DY180*'8-Matrices'!$O$9</f>
        <v>0</v>
      </c>
      <c r="DZ185" s="281">
        <f>DZ180*'8-Matrices'!$P$9</f>
        <v>0</v>
      </c>
      <c r="EA185" s="281">
        <f>EA180*'8-Matrices'!$Q$9</f>
        <v>0</v>
      </c>
      <c r="EB185" s="281">
        <f>EB180*'8-Matrices'!$R$9</f>
        <v>0</v>
      </c>
      <c r="EC185" s="282">
        <f>EC180*'8-Matrices'!$S$9</f>
        <v>0</v>
      </c>
      <c r="ED185" s="283" t="s">
        <v>298</v>
      </c>
    </row>
    <row r="186" spans="1:134" ht="30.75" thickBot="1" x14ac:dyDescent="0.3">
      <c r="A186" s="315" t="s">
        <v>212</v>
      </c>
      <c r="B186" s="293" t="s">
        <v>98</v>
      </c>
      <c r="C186" s="316"/>
      <c r="D186" s="300">
        <f t="shared" ref="D186:M186" si="385">SUM(D183:D185)</f>
        <v>1052817</v>
      </c>
      <c r="E186" s="297">
        <f t="shared" si="385"/>
        <v>1348333</v>
      </c>
      <c r="F186" s="297">
        <f t="shared" si="385"/>
        <v>0</v>
      </c>
      <c r="G186" s="297">
        <f t="shared" si="385"/>
        <v>5685520</v>
      </c>
      <c r="H186" s="297">
        <f t="shared" si="385"/>
        <v>0</v>
      </c>
      <c r="I186" s="297">
        <f t="shared" si="385"/>
        <v>0</v>
      </c>
      <c r="J186" s="297">
        <f t="shared" si="385"/>
        <v>0</v>
      </c>
      <c r="K186" s="297">
        <f t="shared" si="385"/>
        <v>0</v>
      </c>
      <c r="L186" s="297">
        <f t="shared" si="385"/>
        <v>0</v>
      </c>
      <c r="M186" s="298">
        <f t="shared" si="385"/>
        <v>0</v>
      </c>
      <c r="N186" s="304">
        <f>SUM(D186:M186)</f>
        <v>8086670</v>
      </c>
      <c r="O186" s="299"/>
      <c r="P186" s="300">
        <f t="shared" ref="P186:Y186" si="386">SUM(P183:P185)</f>
        <v>1104510</v>
      </c>
      <c r="Q186" s="297">
        <f t="shared" si="386"/>
        <v>683196</v>
      </c>
      <c r="R186" s="297">
        <f t="shared" si="386"/>
        <v>0</v>
      </c>
      <c r="S186" s="297">
        <f t="shared" si="386"/>
        <v>4019860</v>
      </c>
      <c r="T186" s="297">
        <f t="shared" si="386"/>
        <v>0</v>
      </c>
      <c r="U186" s="297">
        <f t="shared" si="386"/>
        <v>0</v>
      </c>
      <c r="V186" s="297">
        <f t="shared" si="386"/>
        <v>0</v>
      </c>
      <c r="W186" s="297">
        <f t="shared" si="386"/>
        <v>0</v>
      </c>
      <c r="X186" s="297">
        <f t="shared" si="386"/>
        <v>0</v>
      </c>
      <c r="Y186" s="298">
        <f t="shared" si="386"/>
        <v>0</v>
      </c>
      <c r="Z186" s="304">
        <f>SUM(P186:Y186)</f>
        <v>5807566</v>
      </c>
      <c r="AA186" s="299"/>
      <c r="AB186" s="300">
        <f t="shared" ref="AB186:AK186" si="387">SUM(AB183:AB185)</f>
        <v>825742</v>
      </c>
      <c r="AC186" s="297">
        <f t="shared" si="387"/>
        <v>1732543</v>
      </c>
      <c r="AD186" s="297">
        <f t="shared" si="387"/>
        <v>0</v>
      </c>
      <c r="AE186" s="297">
        <f t="shared" si="387"/>
        <v>4394045</v>
      </c>
      <c r="AF186" s="297">
        <f t="shared" si="387"/>
        <v>0</v>
      </c>
      <c r="AG186" s="297">
        <f t="shared" si="387"/>
        <v>0</v>
      </c>
      <c r="AH186" s="297">
        <f t="shared" si="387"/>
        <v>0</v>
      </c>
      <c r="AI186" s="297">
        <f t="shared" si="387"/>
        <v>0</v>
      </c>
      <c r="AJ186" s="297">
        <f t="shared" si="387"/>
        <v>0</v>
      </c>
      <c r="AK186" s="298">
        <f t="shared" si="387"/>
        <v>0</v>
      </c>
      <c r="AL186" s="304">
        <f>SUM(AB186:AK186)</f>
        <v>6952330</v>
      </c>
      <c r="AM186" s="299"/>
      <c r="AN186" s="300">
        <f t="shared" ref="AN186:AW186" si="388">SUM(AN183:AN185)</f>
        <v>1484151</v>
      </c>
      <c r="AO186" s="297">
        <f t="shared" si="388"/>
        <v>1232119</v>
      </c>
      <c r="AP186" s="297">
        <f t="shared" si="388"/>
        <v>0</v>
      </c>
      <c r="AQ186" s="297">
        <f t="shared" si="388"/>
        <v>6448610</v>
      </c>
      <c r="AR186" s="297">
        <f t="shared" si="388"/>
        <v>0</v>
      </c>
      <c r="AS186" s="297">
        <f t="shared" si="388"/>
        <v>0</v>
      </c>
      <c r="AT186" s="297">
        <f t="shared" si="388"/>
        <v>0</v>
      </c>
      <c r="AU186" s="297">
        <f t="shared" si="388"/>
        <v>0</v>
      </c>
      <c r="AV186" s="297">
        <f t="shared" si="388"/>
        <v>0</v>
      </c>
      <c r="AW186" s="298">
        <f t="shared" si="388"/>
        <v>0</v>
      </c>
      <c r="AX186" s="304">
        <f>SUM(AN186:AW186)</f>
        <v>9164880</v>
      </c>
      <c r="AY186" s="299"/>
      <c r="AZ186" s="300">
        <f t="shared" ref="AZ186:BI186" si="389">SUM(AZ183:AZ185)</f>
        <v>1199383</v>
      </c>
      <c r="BA186" s="297">
        <f t="shared" si="389"/>
        <v>1966219</v>
      </c>
      <c r="BB186" s="297">
        <f t="shared" si="389"/>
        <v>0</v>
      </c>
      <c r="BC186" s="297">
        <f t="shared" si="389"/>
        <v>4759195</v>
      </c>
      <c r="BD186" s="297">
        <f t="shared" si="389"/>
        <v>0</v>
      </c>
      <c r="BE186" s="297">
        <f t="shared" si="389"/>
        <v>0</v>
      </c>
      <c r="BF186" s="297">
        <f t="shared" si="389"/>
        <v>0</v>
      </c>
      <c r="BG186" s="297">
        <f t="shared" si="389"/>
        <v>0</v>
      </c>
      <c r="BH186" s="297">
        <f t="shared" si="389"/>
        <v>0</v>
      </c>
      <c r="BI186" s="298">
        <f t="shared" si="389"/>
        <v>0</v>
      </c>
      <c r="BJ186" s="304">
        <f>SUM(AZ186:BI186)</f>
        <v>7924797</v>
      </c>
      <c r="BK186" s="299"/>
      <c r="BL186" s="301">
        <f t="shared" ref="BL186:BU186" si="390">SUM(BL183:BL185)</f>
        <v>759116</v>
      </c>
      <c r="BM186" s="302">
        <f t="shared" si="390"/>
        <v>3063827</v>
      </c>
      <c r="BN186" s="302">
        <f t="shared" si="390"/>
        <v>0</v>
      </c>
      <c r="BO186" s="302">
        <f t="shared" si="390"/>
        <v>5070155</v>
      </c>
      <c r="BP186" s="302">
        <f t="shared" si="390"/>
        <v>0</v>
      </c>
      <c r="BQ186" s="302">
        <f t="shared" si="390"/>
        <v>0</v>
      </c>
      <c r="BR186" s="302">
        <f t="shared" si="390"/>
        <v>0</v>
      </c>
      <c r="BS186" s="302">
        <f t="shared" si="390"/>
        <v>0</v>
      </c>
      <c r="BT186" s="302">
        <f t="shared" si="390"/>
        <v>0</v>
      </c>
      <c r="BU186" s="303">
        <f t="shared" si="390"/>
        <v>0</v>
      </c>
      <c r="BV186" s="304">
        <f>SUM(BL186:BU186)</f>
        <v>8893098</v>
      </c>
      <c r="BX186" s="301">
        <f t="shared" ref="BX186:CG186" si="391">SUM(BX183:BX185)</f>
        <v>2405594</v>
      </c>
      <c r="BY186" s="302">
        <f t="shared" si="391"/>
        <v>828355</v>
      </c>
      <c r="BZ186" s="302">
        <f t="shared" si="391"/>
        <v>0</v>
      </c>
      <c r="CA186" s="302">
        <f t="shared" si="391"/>
        <v>4355440</v>
      </c>
      <c r="CB186" s="302">
        <f t="shared" si="391"/>
        <v>0</v>
      </c>
      <c r="CC186" s="302">
        <f t="shared" si="391"/>
        <v>0</v>
      </c>
      <c r="CD186" s="302">
        <f t="shared" si="391"/>
        <v>0</v>
      </c>
      <c r="CE186" s="302">
        <f t="shared" si="391"/>
        <v>0</v>
      </c>
      <c r="CF186" s="302">
        <f t="shared" si="391"/>
        <v>0</v>
      </c>
      <c r="CG186" s="303">
        <f t="shared" si="391"/>
        <v>0</v>
      </c>
      <c r="CH186" s="304">
        <f>SUM(BX186:CG186)</f>
        <v>7589389</v>
      </c>
      <c r="CJ186" s="301">
        <f t="shared" ref="CJ186:CS186" si="392">SUM(CJ183:CJ185)</f>
        <v>2404966</v>
      </c>
      <c r="CK186" s="302">
        <f t="shared" si="392"/>
        <v>570879</v>
      </c>
      <c r="CL186" s="302">
        <f t="shared" si="392"/>
        <v>0</v>
      </c>
      <c r="CM186" s="302">
        <f t="shared" si="392"/>
        <v>3358500</v>
      </c>
      <c r="CN186" s="302">
        <f t="shared" si="392"/>
        <v>0</v>
      </c>
      <c r="CO186" s="302">
        <f t="shared" si="392"/>
        <v>0</v>
      </c>
      <c r="CP186" s="302">
        <f t="shared" si="392"/>
        <v>0</v>
      </c>
      <c r="CQ186" s="302">
        <f t="shared" si="392"/>
        <v>0</v>
      </c>
      <c r="CR186" s="302">
        <f t="shared" si="392"/>
        <v>0</v>
      </c>
      <c r="CS186" s="303">
        <f t="shared" si="392"/>
        <v>0</v>
      </c>
      <c r="CT186" s="304">
        <f>SUM(CJ186:CS186)</f>
        <v>6334345</v>
      </c>
      <c r="CV186" s="301">
        <f t="shared" ref="CV186:DE186" si="393">SUM(CV183:CV185)</f>
        <v>2037702</v>
      </c>
      <c r="CW186" s="302">
        <f t="shared" si="393"/>
        <v>563619</v>
      </c>
      <c r="CX186" s="302">
        <f t="shared" si="393"/>
        <v>0</v>
      </c>
      <c r="CY186" s="302">
        <f t="shared" si="393"/>
        <v>3687470</v>
      </c>
      <c r="CZ186" s="302">
        <f t="shared" si="393"/>
        <v>0</v>
      </c>
      <c r="DA186" s="302">
        <f t="shared" si="393"/>
        <v>0</v>
      </c>
      <c r="DB186" s="302">
        <f t="shared" si="393"/>
        <v>0</v>
      </c>
      <c r="DC186" s="302">
        <f t="shared" si="393"/>
        <v>0</v>
      </c>
      <c r="DD186" s="302">
        <f t="shared" si="393"/>
        <v>0</v>
      </c>
      <c r="DE186" s="303">
        <f t="shared" si="393"/>
        <v>0</v>
      </c>
      <c r="DF186" s="304">
        <f>SUM(CV186:DE186)</f>
        <v>6288791</v>
      </c>
      <c r="DG186" s="109"/>
      <c r="DH186" s="301">
        <f t="shared" ref="DH186:DQ186" si="394">SUM(DH183:DH185)</f>
        <v>1632239</v>
      </c>
      <c r="DI186" s="302">
        <f t="shared" si="394"/>
        <v>628252</v>
      </c>
      <c r="DJ186" s="302">
        <f t="shared" si="394"/>
        <v>0</v>
      </c>
      <c r="DK186" s="302">
        <f t="shared" si="394"/>
        <v>3594790</v>
      </c>
      <c r="DL186" s="302">
        <f t="shared" si="394"/>
        <v>0</v>
      </c>
      <c r="DM186" s="302">
        <f t="shared" si="394"/>
        <v>0</v>
      </c>
      <c r="DN186" s="302">
        <f t="shared" si="394"/>
        <v>0</v>
      </c>
      <c r="DO186" s="302">
        <f t="shared" si="394"/>
        <v>0</v>
      </c>
      <c r="DP186" s="302">
        <f t="shared" si="394"/>
        <v>0</v>
      </c>
      <c r="DQ186" s="303">
        <f t="shared" si="394"/>
        <v>0</v>
      </c>
      <c r="DR186" s="304">
        <f>SUM(DH186:DQ186)</f>
        <v>5855281</v>
      </c>
      <c r="DT186" s="301">
        <f t="shared" ref="DT186:EC186" si="395">SUM(DT183:DT185)</f>
        <v>2901843</v>
      </c>
      <c r="DU186" s="302">
        <f t="shared" si="395"/>
        <v>621604</v>
      </c>
      <c r="DV186" s="302">
        <f t="shared" si="395"/>
        <v>0</v>
      </c>
      <c r="DW186" s="302">
        <f t="shared" si="395"/>
        <v>3639565</v>
      </c>
      <c r="DX186" s="302">
        <f t="shared" si="395"/>
        <v>0</v>
      </c>
      <c r="DY186" s="302">
        <f t="shared" si="395"/>
        <v>0</v>
      </c>
      <c r="DZ186" s="302">
        <f t="shared" si="395"/>
        <v>0</v>
      </c>
      <c r="EA186" s="302">
        <f t="shared" si="395"/>
        <v>0</v>
      </c>
      <c r="EB186" s="302">
        <f t="shared" si="395"/>
        <v>0</v>
      </c>
      <c r="EC186" s="303">
        <f t="shared" si="395"/>
        <v>0</v>
      </c>
      <c r="ED186" s="304">
        <f>SUM(DT186:EC186)</f>
        <v>7163012</v>
      </c>
    </row>
    <row r="187" spans="1:134" ht="46.5" customHeight="1" thickBot="1" x14ac:dyDescent="0.3">
      <c r="A187" s="305"/>
      <c r="B187" s="306"/>
      <c r="C187" s="307"/>
      <c r="D187" s="308"/>
      <c r="E187" s="309"/>
      <c r="F187" s="309"/>
      <c r="G187" s="309"/>
      <c r="H187" s="309"/>
      <c r="I187" s="309"/>
      <c r="J187" s="309"/>
      <c r="K187" s="309"/>
      <c r="L187" s="309"/>
      <c r="M187" s="310"/>
      <c r="N187" s="314"/>
      <c r="O187" s="309"/>
      <c r="P187" s="308"/>
      <c r="Q187" s="309"/>
      <c r="R187" s="309"/>
      <c r="S187" s="309"/>
      <c r="T187" s="309"/>
      <c r="U187" s="309"/>
      <c r="V187" s="309"/>
      <c r="W187" s="309"/>
      <c r="X187" s="309"/>
      <c r="Y187" s="310"/>
      <c r="Z187" s="314"/>
      <c r="AA187" s="309"/>
      <c r="AB187" s="308"/>
      <c r="AC187" s="309"/>
      <c r="AD187" s="309"/>
      <c r="AE187" s="309"/>
      <c r="AF187" s="309"/>
      <c r="AG187" s="309"/>
      <c r="AH187" s="309"/>
      <c r="AI187" s="309"/>
      <c r="AJ187" s="309"/>
      <c r="AK187" s="310"/>
      <c r="AL187" s="314"/>
      <c r="AM187" s="309"/>
      <c r="AN187" s="308"/>
      <c r="AO187" s="309"/>
      <c r="AP187" s="309"/>
      <c r="AQ187" s="309"/>
      <c r="AR187" s="309"/>
      <c r="AS187" s="309"/>
      <c r="AT187" s="309"/>
      <c r="AU187" s="309"/>
      <c r="AV187" s="309"/>
      <c r="AW187" s="310"/>
      <c r="AX187" s="314"/>
      <c r="AY187" s="309"/>
      <c r="AZ187" s="308"/>
      <c r="BA187" s="309"/>
      <c r="BB187" s="309"/>
      <c r="BC187" s="309"/>
      <c r="BD187" s="309"/>
      <c r="BE187" s="309"/>
      <c r="BF187" s="309"/>
      <c r="BG187" s="309"/>
      <c r="BH187" s="309"/>
      <c r="BI187" s="310"/>
      <c r="BJ187" s="314"/>
      <c r="BK187" s="309"/>
      <c r="BL187" s="311"/>
      <c r="BM187" s="312"/>
      <c r="BN187" s="312"/>
      <c r="BO187" s="312"/>
      <c r="BP187" s="312"/>
      <c r="BQ187" s="312"/>
      <c r="BR187" s="312"/>
      <c r="BS187" s="312"/>
      <c r="BT187" s="312"/>
      <c r="BU187" s="313"/>
      <c r="BV187" s="314"/>
      <c r="BX187" s="311"/>
      <c r="BY187" s="312"/>
      <c r="BZ187" s="312"/>
      <c r="CA187" s="312"/>
      <c r="CB187" s="312"/>
      <c r="CC187" s="312"/>
      <c r="CD187" s="312"/>
      <c r="CE187" s="312"/>
      <c r="CF187" s="312"/>
      <c r="CG187" s="313"/>
      <c r="CH187" s="314"/>
      <c r="CJ187" s="311"/>
      <c r="CK187" s="312"/>
      <c r="CL187" s="312"/>
      <c r="CM187" s="312"/>
      <c r="CN187" s="312"/>
      <c r="CO187" s="312"/>
      <c r="CP187" s="312"/>
      <c r="CQ187" s="312"/>
      <c r="CR187" s="312"/>
      <c r="CS187" s="313"/>
      <c r="CT187" s="314"/>
      <c r="CV187" s="311"/>
      <c r="CW187" s="312"/>
      <c r="CX187" s="312"/>
      <c r="CY187" s="312"/>
      <c r="CZ187" s="312"/>
      <c r="DA187" s="312"/>
      <c r="DB187" s="312"/>
      <c r="DC187" s="312"/>
      <c r="DD187" s="312"/>
      <c r="DE187" s="313"/>
      <c r="DF187" s="314"/>
      <c r="DG187" s="109"/>
      <c r="DH187" s="311"/>
      <c r="DI187" s="312"/>
      <c r="DJ187" s="312"/>
      <c r="DK187" s="312"/>
      <c r="DL187" s="312"/>
      <c r="DM187" s="312"/>
      <c r="DN187" s="312"/>
      <c r="DO187" s="312"/>
      <c r="DP187" s="312"/>
      <c r="DQ187" s="313"/>
      <c r="DR187" s="314"/>
      <c r="DT187" s="311"/>
      <c r="DU187" s="312"/>
      <c r="DV187" s="312"/>
      <c r="DW187" s="312"/>
      <c r="DX187" s="312"/>
      <c r="DY187" s="312"/>
      <c r="DZ187" s="312"/>
      <c r="EA187" s="312"/>
      <c r="EB187" s="312"/>
      <c r="EC187" s="313"/>
      <c r="ED187" s="314"/>
    </row>
    <row r="188" spans="1:134" ht="15" customHeight="1" x14ac:dyDescent="0.25">
      <c r="A188" s="1470" t="s">
        <v>210</v>
      </c>
      <c r="B188" s="285" t="s">
        <v>99</v>
      </c>
      <c r="C188" s="268" t="s">
        <v>138</v>
      </c>
      <c r="D188" s="271">
        <f>'7b-TtlAwrds_RawData'!D61</f>
        <v>0</v>
      </c>
      <c r="E188" s="269">
        <f>'7b-TtlAwrds_RawData'!E61</f>
        <v>30</v>
      </c>
      <c r="F188" s="269">
        <f>'7b-TtlAwrds_RawData'!F61</f>
        <v>0</v>
      </c>
      <c r="G188" s="269">
        <f>'7b-TtlAwrds_RawData'!G61</f>
        <v>64</v>
      </c>
      <c r="H188" s="269">
        <f>'7b-TtlAwrds_RawData'!H61</f>
        <v>0</v>
      </c>
      <c r="I188" s="269">
        <f>'7b-TtlAwrds_RawData'!I61</f>
        <v>0</v>
      </c>
      <c r="J188" s="269">
        <f>'7b-TtlAwrds_RawData'!J61</f>
        <v>0</v>
      </c>
      <c r="K188" s="269">
        <f>'7b-TtlAwrds_RawData'!K61</f>
        <v>0</v>
      </c>
      <c r="L188" s="269">
        <f>'7b-TtlAwrds_RawData'!L61</f>
        <v>0</v>
      </c>
      <c r="M188" s="270">
        <f>'7b-TtlAwrds_RawData'!M61</f>
        <v>0</v>
      </c>
      <c r="N188" s="275"/>
      <c r="O188" s="269"/>
      <c r="P188" s="271">
        <f>'7b-TtlAwrds_RawData'!P61</f>
        <v>0</v>
      </c>
      <c r="Q188" s="269">
        <f>'7b-TtlAwrds_RawData'!Q61</f>
        <v>14</v>
      </c>
      <c r="R188" s="269">
        <f>'7b-TtlAwrds_RawData'!R61</f>
        <v>0</v>
      </c>
      <c r="S188" s="269">
        <f>'7b-TtlAwrds_RawData'!S61</f>
        <v>101</v>
      </c>
      <c r="T188" s="269">
        <f>'7b-TtlAwrds_RawData'!T61</f>
        <v>0</v>
      </c>
      <c r="U188" s="269">
        <f>'7b-TtlAwrds_RawData'!U61</f>
        <v>0</v>
      </c>
      <c r="V188" s="269">
        <f>'7b-TtlAwrds_RawData'!V61</f>
        <v>0</v>
      </c>
      <c r="W188" s="269">
        <f>'7b-TtlAwrds_RawData'!W61</f>
        <v>0</v>
      </c>
      <c r="X188" s="269">
        <f>'7b-TtlAwrds_RawData'!X61</f>
        <v>0</v>
      </c>
      <c r="Y188" s="270">
        <f>'7b-TtlAwrds_RawData'!Y61</f>
        <v>0</v>
      </c>
      <c r="Z188" s="275"/>
      <c r="AA188" s="269"/>
      <c r="AB188" s="271">
        <f>'7b-TtlAwrds_RawData'!AB61</f>
        <v>0</v>
      </c>
      <c r="AC188" s="269">
        <f>'7b-TtlAwrds_RawData'!AC61</f>
        <v>22</v>
      </c>
      <c r="AD188" s="269">
        <f>'7b-TtlAwrds_RawData'!AD61</f>
        <v>0</v>
      </c>
      <c r="AE188" s="269">
        <f>'7b-TtlAwrds_RawData'!AE61</f>
        <v>44</v>
      </c>
      <c r="AF188" s="269">
        <f>'7b-TtlAwrds_RawData'!AF61</f>
        <v>0</v>
      </c>
      <c r="AG188" s="269">
        <f>'7b-TtlAwrds_RawData'!AG61</f>
        <v>0</v>
      </c>
      <c r="AH188" s="269">
        <f>'7b-TtlAwrds_RawData'!AH61</f>
        <v>0</v>
      </c>
      <c r="AI188" s="269">
        <f>'7b-TtlAwrds_RawData'!AI61</f>
        <v>0</v>
      </c>
      <c r="AJ188" s="269">
        <f>'7b-TtlAwrds_RawData'!AJ61</f>
        <v>0</v>
      </c>
      <c r="AK188" s="270">
        <f>'7b-TtlAwrds_RawData'!AK61</f>
        <v>0</v>
      </c>
      <c r="AL188" s="275"/>
      <c r="AM188" s="269"/>
      <c r="AN188" s="271">
        <f>'7b-TtlAwrds_RawData'!AN61</f>
        <v>0</v>
      </c>
      <c r="AO188" s="269">
        <f>'7b-TtlAwrds_RawData'!AO61</f>
        <v>24</v>
      </c>
      <c r="AP188" s="269">
        <f>'7b-TtlAwrds_RawData'!AP61</f>
        <v>0</v>
      </c>
      <c r="AQ188" s="269">
        <f>'7b-TtlAwrds_RawData'!AQ61</f>
        <v>54</v>
      </c>
      <c r="AR188" s="269">
        <f>'7b-TtlAwrds_RawData'!AR61</f>
        <v>0</v>
      </c>
      <c r="AS188" s="269">
        <f>'7b-TtlAwrds_RawData'!AS61</f>
        <v>0</v>
      </c>
      <c r="AT188" s="269">
        <f>'7b-TtlAwrds_RawData'!AT61</f>
        <v>0</v>
      </c>
      <c r="AU188" s="269">
        <f>'7b-TtlAwrds_RawData'!AU61</f>
        <v>0</v>
      </c>
      <c r="AV188" s="269">
        <f>'7b-TtlAwrds_RawData'!AV61</f>
        <v>0</v>
      </c>
      <c r="AW188" s="270">
        <f>'7b-TtlAwrds_RawData'!AW61</f>
        <v>0</v>
      </c>
      <c r="AX188" s="275"/>
      <c r="AY188" s="269"/>
      <c r="AZ188" s="271">
        <f>'7b-TtlAwrds_RawData'!AZ61</f>
        <v>0</v>
      </c>
      <c r="BA188" s="269">
        <f>'7b-TtlAwrds_RawData'!BA61</f>
        <v>16</v>
      </c>
      <c r="BB188" s="269">
        <f>'7b-TtlAwrds_RawData'!BB61</f>
        <v>0</v>
      </c>
      <c r="BC188" s="269">
        <f>'7b-TtlAwrds_RawData'!BC61</f>
        <v>43</v>
      </c>
      <c r="BD188" s="269">
        <f>'7b-TtlAwrds_RawData'!BD61</f>
        <v>0</v>
      </c>
      <c r="BE188" s="269">
        <f>'7b-TtlAwrds_RawData'!BE61</f>
        <v>0</v>
      </c>
      <c r="BF188" s="269">
        <f>'7b-TtlAwrds_RawData'!BF61</f>
        <v>0</v>
      </c>
      <c r="BG188" s="269">
        <f>'7b-TtlAwrds_RawData'!BG61</f>
        <v>0</v>
      </c>
      <c r="BH188" s="269">
        <f>'7b-TtlAwrds_RawData'!BH61</f>
        <v>0</v>
      </c>
      <c r="BI188" s="270">
        <f>'7b-TtlAwrds_RawData'!BI61</f>
        <v>0</v>
      </c>
      <c r="BJ188" s="275"/>
      <c r="BK188" s="269"/>
      <c r="BL188" s="272">
        <f>'7b-TtlAwrds_RawData'!BL61</f>
        <v>0</v>
      </c>
      <c r="BM188" s="273">
        <f>'7b-TtlAwrds_RawData'!BM61</f>
        <v>9</v>
      </c>
      <c r="BN188" s="273">
        <f>'7b-TtlAwrds_RawData'!BN61</f>
        <v>0</v>
      </c>
      <c r="BO188" s="273">
        <f>'7b-TtlAwrds_RawData'!BO61</f>
        <v>26</v>
      </c>
      <c r="BP188" s="273">
        <f>'7b-TtlAwrds_RawData'!BP61</f>
        <v>0</v>
      </c>
      <c r="BQ188" s="273">
        <f>'7b-TtlAwrds_RawData'!BQ61</f>
        <v>0</v>
      </c>
      <c r="BR188" s="273">
        <f>'7b-TtlAwrds_RawData'!BR61</f>
        <v>0</v>
      </c>
      <c r="BS188" s="273">
        <f>'7b-TtlAwrds_RawData'!BS61</f>
        <v>0</v>
      </c>
      <c r="BT188" s="273">
        <f>'7b-TtlAwrds_RawData'!BT61</f>
        <v>0</v>
      </c>
      <c r="BU188" s="274">
        <f>'7b-TtlAwrds_RawData'!BU61</f>
        <v>0</v>
      </c>
      <c r="BV188" s="275"/>
      <c r="BX188" s="272">
        <f>'7b-TtlAwrds_RawData'!BX61</f>
        <v>0</v>
      </c>
      <c r="BY188" s="273">
        <f>'7b-TtlAwrds_RawData'!BY61</f>
        <v>6</v>
      </c>
      <c r="BZ188" s="273">
        <f>'7b-TtlAwrds_RawData'!BZ61</f>
        <v>0</v>
      </c>
      <c r="CA188" s="273">
        <f>'7b-TtlAwrds_RawData'!CA61</f>
        <v>41</v>
      </c>
      <c r="CB188" s="273">
        <f>'7b-TtlAwrds_RawData'!CB61</f>
        <v>0</v>
      </c>
      <c r="CC188" s="273">
        <f>'7b-TtlAwrds_RawData'!CC61</f>
        <v>0</v>
      </c>
      <c r="CD188" s="273">
        <f>'7b-TtlAwrds_RawData'!CD61</f>
        <v>0</v>
      </c>
      <c r="CE188" s="273">
        <f>'7b-TtlAwrds_RawData'!CE61</f>
        <v>0</v>
      </c>
      <c r="CF188" s="273">
        <f>'7b-TtlAwrds_RawData'!CF61</f>
        <v>0</v>
      </c>
      <c r="CG188" s="274">
        <f>'7b-TtlAwrds_RawData'!CG61</f>
        <v>0</v>
      </c>
      <c r="CH188" s="275"/>
      <c r="CJ188" s="272">
        <f>'7b-TtlAwrds_RawData'!CJ61</f>
        <v>0</v>
      </c>
      <c r="CK188" s="273">
        <f>'7b-TtlAwrds_RawData'!CK61</f>
        <v>2</v>
      </c>
      <c r="CL188" s="273">
        <f>'7b-TtlAwrds_RawData'!CL61</f>
        <v>0</v>
      </c>
      <c r="CM188" s="273">
        <f>'7b-TtlAwrds_RawData'!CM61</f>
        <v>27</v>
      </c>
      <c r="CN188" s="273">
        <f>'7b-TtlAwrds_RawData'!CN61</f>
        <v>0</v>
      </c>
      <c r="CO188" s="273">
        <f>'7b-TtlAwrds_RawData'!CO61</f>
        <v>0</v>
      </c>
      <c r="CP188" s="273">
        <f>'7b-TtlAwrds_RawData'!CP61</f>
        <v>0</v>
      </c>
      <c r="CQ188" s="273">
        <f>'7b-TtlAwrds_RawData'!CQ61</f>
        <v>0</v>
      </c>
      <c r="CR188" s="273">
        <f>'7b-TtlAwrds_RawData'!CR61</f>
        <v>0</v>
      </c>
      <c r="CS188" s="274">
        <f>'7b-TtlAwrds_RawData'!CS61</f>
        <v>0</v>
      </c>
      <c r="CT188" s="275"/>
      <c r="CV188" s="272">
        <f>'7b-TtlAwrds_RawData'!CV61</f>
        <v>0</v>
      </c>
      <c r="CW188" s="273">
        <f>'7b-TtlAwrds_RawData'!CW61</f>
        <v>2</v>
      </c>
      <c r="CX188" s="273">
        <f>'7b-TtlAwrds_RawData'!CX61</f>
        <v>0</v>
      </c>
      <c r="CY188" s="273">
        <f>'7b-TtlAwrds_RawData'!CY61</f>
        <v>36</v>
      </c>
      <c r="CZ188" s="273">
        <f>'7b-TtlAwrds_RawData'!CZ61</f>
        <v>0</v>
      </c>
      <c r="DA188" s="273">
        <f>'7b-TtlAwrds_RawData'!DA61</f>
        <v>0</v>
      </c>
      <c r="DB188" s="273">
        <f>'7b-TtlAwrds_RawData'!DB61</f>
        <v>0</v>
      </c>
      <c r="DC188" s="273">
        <f>'7b-TtlAwrds_RawData'!DC61</f>
        <v>0</v>
      </c>
      <c r="DD188" s="273">
        <f>'7b-TtlAwrds_RawData'!DD61</f>
        <v>0</v>
      </c>
      <c r="DE188" s="274">
        <f>'7b-TtlAwrds_RawData'!DE61</f>
        <v>0</v>
      </c>
      <c r="DF188" s="275"/>
      <c r="DG188" s="109"/>
      <c r="DH188" s="272">
        <f>'7b-TtlAwrds_RawData'!DH61</f>
        <v>0</v>
      </c>
      <c r="DI188" s="273">
        <f>'7b-TtlAwrds_RawData'!DI61</f>
        <v>0</v>
      </c>
      <c r="DJ188" s="273">
        <f>'7b-TtlAwrds_RawData'!DJ61</f>
        <v>0</v>
      </c>
      <c r="DK188" s="273">
        <f>'7b-TtlAwrds_RawData'!DK61</f>
        <v>32</v>
      </c>
      <c r="DL188" s="273">
        <f>'7b-TtlAwrds_RawData'!DL61</f>
        <v>0</v>
      </c>
      <c r="DM188" s="273">
        <f>'7b-TtlAwrds_RawData'!DM61</f>
        <v>0</v>
      </c>
      <c r="DN188" s="273">
        <f>'7b-TtlAwrds_RawData'!DN61</f>
        <v>0</v>
      </c>
      <c r="DO188" s="273">
        <f>'7b-TtlAwrds_RawData'!DO61</f>
        <v>0</v>
      </c>
      <c r="DP188" s="273">
        <f>'7b-TtlAwrds_RawData'!DP61</f>
        <v>0</v>
      </c>
      <c r="DQ188" s="274">
        <f>'7b-TtlAwrds_RawData'!DQ61</f>
        <v>0</v>
      </c>
      <c r="DR188" s="275"/>
      <c r="DT188" s="272">
        <f>'7b-TtlAwrds_RawData'!DT61</f>
        <v>0</v>
      </c>
      <c r="DU188" s="273">
        <f>'7b-TtlAwrds_RawData'!DU61</f>
        <v>2</v>
      </c>
      <c r="DV188" s="273">
        <f>'7b-TtlAwrds_RawData'!DV61</f>
        <v>0</v>
      </c>
      <c r="DW188" s="273">
        <f>'7b-TtlAwrds_RawData'!DW61</f>
        <v>28</v>
      </c>
      <c r="DX188" s="273">
        <f>'7b-TtlAwrds_RawData'!DX61</f>
        <v>0</v>
      </c>
      <c r="DY188" s="273">
        <f>'7b-TtlAwrds_RawData'!DY61</f>
        <v>0</v>
      </c>
      <c r="DZ188" s="273">
        <f>'7b-TtlAwrds_RawData'!DZ61</f>
        <v>0</v>
      </c>
      <c r="EA188" s="273">
        <f>'7b-TtlAwrds_RawData'!EA61</f>
        <v>0</v>
      </c>
      <c r="EB188" s="273">
        <f>'7b-TtlAwrds_RawData'!EB61</f>
        <v>0</v>
      </c>
      <c r="EC188" s="274">
        <f>'7b-TtlAwrds_RawData'!EC61</f>
        <v>0</v>
      </c>
      <c r="ED188" s="275"/>
    </row>
    <row r="189" spans="1:134" x14ac:dyDescent="0.25">
      <c r="A189" s="1471"/>
      <c r="B189" t="s">
        <v>99</v>
      </c>
      <c r="C189" s="276" t="s">
        <v>139</v>
      </c>
      <c r="D189" s="279">
        <f>'7b-TtlAwrds_RawData'!D62</f>
        <v>0</v>
      </c>
      <c r="E189" s="277">
        <f>'7b-TtlAwrds_RawData'!E62</f>
        <v>16</v>
      </c>
      <c r="F189" s="277">
        <f>'7b-TtlAwrds_RawData'!F62</f>
        <v>6</v>
      </c>
      <c r="G189" s="277">
        <f>'7b-TtlAwrds_RawData'!G62</f>
        <v>10</v>
      </c>
      <c r="H189" s="277">
        <f>'7b-TtlAwrds_RawData'!H62</f>
        <v>0</v>
      </c>
      <c r="I189" s="277">
        <f>'7b-TtlAwrds_RawData'!I62</f>
        <v>0</v>
      </c>
      <c r="J189" s="277">
        <f>'7b-TtlAwrds_RawData'!J62</f>
        <v>0</v>
      </c>
      <c r="K189" s="277">
        <f>'7b-TtlAwrds_RawData'!K62</f>
        <v>0</v>
      </c>
      <c r="L189" s="277">
        <f>'7b-TtlAwrds_RawData'!L62</f>
        <v>0</v>
      </c>
      <c r="M189" s="278">
        <f>'7b-TtlAwrds_RawData'!M62</f>
        <v>0</v>
      </c>
      <c r="N189" s="283"/>
      <c r="O189" s="277"/>
      <c r="P189" s="279">
        <f>'7b-TtlAwrds_RawData'!P62</f>
        <v>0</v>
      </c>
      <c r="Q189" s="277">
        <f>'7b-TtlAwrds_RawData'!Q62</f>
        <v>17</v>
      </c>
      <c r="R189" s="277">
        <f>'7b-TtlAwrds_RawData'!R62</f>
        <v>11</v>
      </c>
      <c r="S189" s="277">
        <f>'7b-TtlAwrds_RawData'!S62</f>
        <v>9</v>
      </c>
      <c r="T189" s="277">
        <f>'7b-TtlAwrds_RawData'!T62</f>
        <v>0</v>
      </c>
      <c r="U189" s="277">
        <f>'7b-TtlAwrds_RawData'!U62</f>
        <v>0</v>
      </c>
      <c r="V189" s="277">
        <f>'7b-TtlAwrds_RawData'!V62</f>
        <v>0</v>
      </c>
      <c r="W189" s="277">
        <f>'7b-TtlAwrds_RawData'!W62</f>
        <v>0</v>
      </c>
      <c r="X189" s="277">
        <f>'7b-TtlAwrds_RawData'!X62</f>
        <v>0</v>
      </c>
      <c r="Y189" s="278">
        <f>'7b-TtlAwrds_RawData'!Y62</f>
        <v>0</v>
      </c>
      <c r="Z189" s="283"/>
      <c r="AA189" s="277"/>
      <c r="AB189" s="279">
        <f>'7b-TtlAwrds_RawData'!AB62</f>
        <v>0</v>
      </c>
      <c r="AC189" s="277">
        <f>'7b-TtlAwrds_RawData'!AC62</f>
        <v>12</v>
      </c>
      <c r="AD189" s="277">
        <f>'7b-TtlAwrds_RawData'!AD62</f>
        <v>5</v>
      </c>
      <c r="AE189" s="277">
        <f>'7b-TtlAwrds_RawData'!AE62</f>
        <v>6</v>
      </c>
      <c r="AF189" s="277">
        <f>'7b-TtlAwrds_RawData'!AF62</f>
        <v>0</v>
      </c>
      <c r="AG189" s="277">
        <f>'7b-TtlAwrds_RawData'!AG62</f>
        <v>0</v>
      </c>
      <c r="AH189" s="277">
        <f>'7b-TtlAwrds_RawData'!AH62</f>
        <v>0</v>
      </c>
      <c r="AI189" s="277">
        <f>'7b-TtlAwrds_RawData'!AI62</f>
        <v>0</v>
      </c>
      <c r="AJ189" s="277">
        <f>'7b-TtlAwrds_RawData'!AJ62</f>
        <v>0</v>
      </c>
      <c r="AK189" s="278">
        <f>'7b-TtlAwrds_RawData'!AK62</f>
        <v>0</v>
      </c>
      <c r="AL189" s="283"/>
      <c r="AM189" s="277"/>
      <c r="AN189" s="279">
        <f>'7b-TtlAwrds_RawData'!AN62</f>
        <v>0</v>
      </c>
      <c r="AO189" s="277">
        <f>'7b-TtlAwrds_RawData'!AO62</f>
        <v>9</v>
      </c>
      <c r="AP189" s="277">
        <f>'7b-TtlAwrds_RawData'!AP62</f>
        <v>7</v>
      </c>
      <c r="AQ189" s="277">
        <f>'7b-TtlAwrds_RawData'!AQ62</f>
        <v>8</v>
      </c>
      <c r="AR189" s="277">
        <f>'7b-TtlAwrds_RawData'!AR62</f>
        <v>0</v>
      </c>
      <c r="AS189" s="277">
        <f>'7b-TtlAwrds_RawData'!AS62</f>
        <v>0</v>
      </c>
      <c r="AT189" s="277">
        <f>'7b-TtlAwrds_RawData'!AT62</f>
        <v>0</v>
      </c>
      <c r="AU189" s="277">
        <f>'7b-TtlAwrds_RawData'!AU62</f>
        <v>0</v>
      </c>
      <c r="AV189" s="277">
        <f>'7b-TtlAwrds_RawData'!AV62</f>
        <v>0</v>
      </c>
      <c r="AW189" s="278">
        <f>'7b-TtlAwrds_RawData'!AW62</f>
        <v>0</v>
      </c>
      <c r="AX189" s="283"/>
      <c r="AY189" s="277"/>
      <c r="AZ189" s="279">
        <f>'7b-TtlAwrds_RawData'!AZ62</f>
        <v>0</v>
      </c>
      <c r="BA189" s="277">
        <f>'7b-TtlAwrds_RawData'!BA62</f>
        <v>12</v>
      </c>
      <c r="BB189" s="277">
        <f>'7b-TtlAwrds_RawData'!BB62</f>
        <v>1</v>
      </c>
      <c r="BC189" s="277">
        <f>'7b-TtlAwrds_RawData'!BC62</f>
        <v>6</v>
      </c>
      <c r="BD189" s="277">
        <f>'7b-TtlAwrds_RawData'!BD62</f>
        <v>0</v>
      </c>
      <c r="BE189" s="277">
        <f>'7b-TtlAwrds_RawData'!BE62</f>
        <v>0</v>
      </c>
      <c r="BF189" s="277">
        <f>'7b-TtlAwrds_RawData'!BF62</f>
        <v>0</v>
      </c>
      <c r="BG189" s="277">
        <f>'7b-TtlAwrds_RawData'!BG62</f>
        <v>0</v>
      </c>
      <c r="BH189" s="277">
        <f>'7b-TtlAwrds_RawData'!BH62</f>
        <v>0</v>
      </c>
      <c r="BI189" s="278">
        <f>'7b-TtlAwrds_RawData'!BI62</f>
        <v>0</v>
      </c>
      <c r="BJ189" s="283"/>
      <c r="BK189" s="277"/>
      <c r="BL189" s="280">
        <f>'7b-TtlAwrds_RawData'!BL62</f>
        <v>0</v>
      </c>
      <c r="BM189" s="281">
        <f>'7b-TtlAwrds_RawData'!BM62</f>
        <v>6</v>
      </c>
      <c r="BN189" s="281">
        <f>'7b-TtlAwrds_RawData'!BN62</f>
        <v>2</v>
      </c>
      <c r="BO189" s="281">
        <f>'7b-TtlAwrds_RawData'!BO62</f>
        <v>4</v>
      </c>
      <c r="BP189" s="281">
        <f>'7b-TtlAwrds_RawData'!BP62</f>
        <v>0</v>
      </c>
      <c r="BQ189" s="281">
        <f>'7b-TtlAwrds_RawData'!BQ62</f>
        <v>0</v>
      </c>
      <c r="BR189" s="281">
        <f>'7b-TtlAwrds_RawData'!BR62</f>
        <v>0</v>
      </c>
      <c r="BS189" s="281">
        <f>'7b-TtlAwrds_RawData'!BS62</f>
        <v>0</v>
      </c>
      <c r="BT189" s="281">
        <f>'7b-TtlAwrds_RawData'!BT62</f>
        <v>0</v>
      </c>
      <c r="BU189" s="282">
        <f>'7b-TtlAwrds_RawData'!BU62</f>
        <v>0</v>
      </c>
      <c r="BV189" s="283"/>
      <c r="BX189" s="280">
        <f>'7b-TtlAwrds_RawData'!BX62</f>
        <v>0</v>
      </c>
      <c r="BY189" s="281">
        <f>'7b-TtlAwrds_RawData'!BY62</f>
        <v>6</v>
      </c>
      <c r="BZ189" s="281">
        <f>'7b-TtlAwrds_RawData'!BZ62</f>
        <v>4</v>
      </c>
      <c r="CA189" s="281">
        <f>'7b-TtlAwrds_RawData'!CA62</f>
        <v>1</v>
      </c>
      <c r="CB189" s="281">
        <f>'7b-TtlAwrds_RawData'!CB62</f>
        <v>0</v>
      </c>
      <c r="CC189" s="281">
        <f>'7b-TtlAwrds_RawData'!CC62</f>
        <v>0</v>
      </c>
      <c r="CD189" s="281">
        <f>'7b-TtlAwrds_RawData'!CD62</f>
        <v>0</v>
      </c>
      <c r="CE189" s="281">
        <f>'7b-TtlAwrds_RawData'!CE62</f>
        <v>0</v>
      </c>
      <c r="CF189" s="281">
        <f>'7b-TtlAwrds_RawData'!CF62</f>
        <v>0</v>
      </c>
      <c r="CG189" s="282">
        <f>'7b-TtlAwrds_RawData'!CG62</f>
        <v>0</v>
      </c>
      <c r="CH189" s="283"/>
      <c r="CJ189" s="280">
        <f>'7b-TtlAwrds_RawData'!CJ62</f>
        <v>0</v>
      </c>
      <c r="CK189" s="281">
        <f>'7b-TtlAwrds_RawData'!CK62</f>
        <v>5</v>
      </c>
      <c r="CL189" s="281">
        <f>'7b-TtlAwrds_RawData'!CL62</f>
        <v>7</v>
      </c>
      <c r="CM189" s="281">
        <f>'7b-TtlAwrds_RawData'!CM62</f>
        <v>10</v>
      </c>
      <c r="CN189" s="281">
        <f>'7b-TtlAwrds_RawData'!CN62</f>
        <v>0</v>
      </c>
      <c r="CO189" s="281">
        <f>'7b-TtlAwrds_RawData'!CO62</f>
        <v>0</v>
      </c>
      <c r="CP189" s="281">
        <f>'7b-TtlAwrds_RawData'!CP62</f>
        <v>0</v>
      </c>
      <c r="CQ189" s="281">
        <f>'7b-TtlAwrds_RawData'!CQ62</f>
        <v>0</v>
      </c>
      <c r="CR189" s="281">
        <f>'7b-TtlAwrds_RawData'!CR62</f>
        <v>0</v>
      </c>
      <c r="CS189" s="282">
        <f>'7b-TtlAwrds_RawData'!CS62</f>
        <v>0</v>
      </c>
      <c r="CT189" s="283"/>
      <c r="CV189" s="280">
        <f>'7b-TtlAwrds_RawData'!CV62</f>
        <v>0</v>
      </c>
      <c r="CW189" s="281">
        <f>'7b-TtlAwrds_RawData'!CW62</f>
        <v>9</v>
      </c>
      <c r="CX189" s="281">
        <f>'7b-TtlAwrds_RawData'!CX62</f>
        <v>6</v>
      </c>
      <c r="CY189" s="281">
        <f>'7b-TtlAwrds_RawData'!CY62</f>
        <v>5</v>
      </c>
      <c r="CZ189" s="281">
        <f>'7b-TtlAwrds_RawData'!CZ62</f>
        <v>0</v>
      </c>
      <c r="DA189" s="281">
        <f>'7b-TtlAwrds_RawData'!DA62</f>
        <v>0</v>
      </c>
      <c r="DB189" s="281">
        <f>'7b-TtlAwrds_RawData'!DB62</f>
        <v>0</v>
      </c>
      <c r="DC189" s="281">
        <f>'7b-TtlAwrds_RawData'!DC62</f>
        <v>0</v>
      </c>
      <c r="DD189" s="281">
        <f>'7b-TtlAwrds_RawData'!DD62</f>
        <v>0</v>
      </c>
      <c r="DE189" s="282">
        <f>'7b-TtlAwrds_RawData'!DE62</f>
        <v>0</v>
      </c>
      <c r="DF189" s="283"/>
      <c r="DG189" s="109"/>
      <c r="DH189" s="280">
        <f>'7b-TtlAwrds_RawData'!DH62</f>
        <v>0</v>
      </c>
      <c r="DI189" s="281">
        <f>'7b-TtlAwrds_RawData'!DI62</f>
        <v>14</v>
      </c>
      <c r="DJ189" s="281">
        <f>'7b-TtlAwrds_RawData'!DJ62</f>
        <v>9</v>
      </c>
      <c r="DK189" s="281">
        <f>'7b-TtlAwrds_RawData'!DK62</f>
        <v>1</v>
      </c>
      <c r="DL189" s="281">
        <f>'7b-TtlAwrds_RawData'!DL62</f>
        <v>0</v>
      </c>
      <c r="DM189" s="281">
        <f>'7b-TtlAwrds_RawData'!DM62</f>
        <v>0</v>
      </c>
      <c r="DN189" s="281">
        <f>'7b-TtlAwrds_RawData'!DN62</f>
        <v>0</v>
      </c>
      <c r="DO189" s="281">
        <f>'7b-TtlAwrds_RawData'!DO62</f>
        <v>0</v>
      </c>
      <c r="DP189" s="281">
        <f>'7b-TtlAwrds_RawData'!DP62</f>
        <v>0</v>
      </c>
      <c r="DQ189" s="282">
        <f>'7b-TtlAwrds_RawData'!DQ62</f>
        <v>0</v>
      </c>
      <c r="DR189" s="283"/>
      <c r="DT189" s="280">
        <f>'7b-TtlAwrds_RawData'!DT62</f>
        <v>0</v>
      </c>
      <c r="DU189" s="281">
        <f>'7b-TtlAwrds_RawData'!DU62</f>
        <v>26</v>
      </c>
      <c r="DV189" s="281">
        <f>'7b-TtlAwrds_RawData'!DV62</f>
        <v>16</v>
      </c>
      <c r="DW189" s="281">
        <f>'7b-TtlAwrds_RawData'!DW62</f>
        <v>5</v>
      </c>
      <c r="DX189" s="281">
        <f>'7b-TtlAwrds_RawData'!DX62</f>
        <v>0</v>
      </c>
      <c r="DY189" s="281">
        <f>'7b-TtlAwrds_RawData'!DY62</f>
        <v>0</v>
      </c>
      <c r="DZ189" s="281">
        <f>'7b-TtlAwrds_RawData'!DZ62</f>
        <v>0</v>
      </c>
      <c r="EA189" s="281">
        <f>'7b-TtlAwrds_RawData'!EA62</f>
        <v>0</v>
      </c>
      <c r="EB189" s="281">
        <f>'7b-TtlAwrds_RawData'!EB62</f>
        <v>0</v>
      </c>
      <c r="EC189" s="282">
        <f>'7b-TtlAwrds_RawData'!EC62</f>
        <v>0</v>
      </c>
      <c r="ED189" s="283"/>
    </row>
    <row r="190" spans="1:134" ht="15.75" thickBot="1" x14ac:dyDescent="0.3">
      <c r="A190" s="1472"/>
      <c r="B190" s="293" t="s">
        <v>99</v>
      </c>
      <c r="C190" s="294" t="s">
        <v>140</v>
      </c>
      <c r="D190" s="279">
        <f>'7b-TtlAwrds_RawData'!D63</f>
        <v>0</v>
      </c>
      <c r="E190" s="277">
        <f>'7b-TtlAwrds_RawData'!E63</f>
        <v>17</v>
      </c>
      <c r="F190" s="277">
        <f>'7b-TtlAwrds_RawData'!F63</f>
        <v>0</v>
      </c>
      <c r="G190" s="277">
        <f>'7b-TtlAwrds_RawData'!G63</f>
        <v>11</v>
      </c>
      <c r="H190" s="277">
        <f>'7b-TtlAwrds_RawData'!H63</f>
        <v>0</v>
      </c>
      <c r="I190" s="277">
        <f>'7b-TtlAwrds_RawData'!I63</f>
        <v>0</v>
      </c>
      <c r="J190" s="277">
        <f>'7b-TtlAwrds_RawData'!J63</f>
        <v>0</v>
      </c>
      <c r="K190" s="277">
        <f>'7b-TtlAwrds_RawData'!K63</f>
        <v>0</v>
      </c>
      <c r="L190" s="277">
        <f>'7b-TtlAwrds_RawData'!L63</f>
        <v>0</v>
      </c>
      <c r="M190" s="278">
        <f>'7b-TtlAwrds_RawData'!M63</f>
        <v>0</v>
      </c>
      <c r="N190" s="283" t="s">
        <v>297</v>
      </c>
      <c r="O190" s="277"/>
      <c r="P190" s="279">
        <f>'7b-TtlAwrds_RawData'!P63</f>
        <v>0</v>
      </c>
      <c r="Q190" s="277">
        <f>'7b-TtlAwrds_RawData'!Q63</f>
        <v>18</v>
      </c>
      <c r="R190" s="277">
        <f>'7b-TtlAwrds_RawData'!R63</f>
        <v>0</v>
      </c>
      <c r="S190" s="277">
        <f>'7b-TtlAwrds_RawData'!S63</f>
        <v>16</v>
      </c>
      <c r="T190" s="277">
        <f>'7b-TtlAwrds_RawData'!T63</f>
        <v>0</v>
      </c>
      <c r="U190" s="277">
        <f>'7b-TtlAwrds_RawData'!U63</f>
        <v>0</v>
      </c>
      <c r="V190" s="277">
        <f>'7b-TtlAwrds_RawData'!V63</f>
        <v>0</v>
      </c>
      <c r="W190" s="277">
        <f>'7b-TtlAwrds_RawData'!W63</f>
        <v>0</v>
      </c>
      <c r="X190" s="277">
        <f>'7b-TtlAwrds_RawData'!X63</f>
        <v>0</v>
      </c>
      <c r="Y190" s="278">
        <f>'7b-TtlAwrds_RawData'!Y63</f>
        <v>0</v>
      </c>
      <c r="Z190" s="283" t="s">
        <v>297</v>
      </c>
      <c r="AA190" s="277"/>
      <c r="AB190" s="279">
        <f>'7b-TtlAwrds_RawData'!AB63</f>
        <v>0</v>
      </c>
      <c r="AC190" s="277">
        <f>'7b-TtlAwrds_RawData'!AC63</f>
        <v>28</v>
      </c>
      <c r="AD190" s="277">
        <f>'7b-TtlAwrds_RawData'!AD63</f>
        <v>0</v>
      </c>
      <c r="AE190" s="277">
        <f>'7b-TtlAwrds_RawData'!AE63</f>
        <v>13</v>
      </c>
      <c r="AF190" s="277">
        <f>'7b-TtlAwrds_RawData'!AF63</f>
        <v>0</v>
      </c>
      <c r="AG190" s="277">
        <f>'7b-TtlAwrds_RawData'!AG63</f>
        <v>0</v>
      </c>
      <c r="AH190" s="277">
        <f>'7b-TtlAwrds_RawData'!AH63</f>
        <v>0</v>
      </c>
      <c r="AI190" s="277">
        <f>'7b-TtlAwrds_RawData'!AI63</f>
        <v>0</v>
      </c>
      <c r="AJ190" s="277">
        <f>'7b-TtlAwrds_RawData'!AJ63</f>
        <v>0</v>
      </c>
      <c r="AK190" s="278">
        <f>'7b-TtlAwrds_RawData'!AK63</f>
        <v>0</v>
      </c>
      <c r="AL190" s="283" t="s">
        <v>297</v>
      </c>
      <c r="AM190" s="277"/>
      <c r="AN190" s="279">
        <f>'7b-TtlAwrds_RawData'!AN63</f>
        <v>0</v>
      </c>
      <c r="AO190" s="277">
        <f>'7b-TtlAwrds_RawData'!AO63</f>
        <v>17</v>
      </c>
      <c r="AP190" s="277">
        <f>'7b-TtlAwrds_RawData'!AP63</f>
        <v>0</v>
      </c>
      <c r="AQ190" s="277">
        <f>'7b-TtlAwrds_RawData'!AQ63</f>
        <v>23</v>
      </c>
      <c r="AR190" s="277">
        <f>'7b-TtlAwrds_RawData'!AR63</f>
        <v>0</v>
      </c>
      <c r="AS190" s="277">
        <f>'7b-TtlAwrds_RawData'!AS63</f>
        <v>0</v>
      </c>
      <c r="AT190" s="277">
        <f>'7b-TtlAwrds_RawData'!AT63</f>
        <v>0</v>
      </c>
      <c r="AU190" s="277">
        <f>'7b-TtlAwrds_RawData'!AU63</f>
        <v>0</v>
      </c>
      <c r="AV190" s="277">
        <f>'7b-TtlAwrds_RawData'!AV63</f>
        <v>0</v>
      </c>
      <c r="AW190" s="278">
        <f>'7b-TtlAwrds_RawData'!AW63</f>
        <v>0</v>
      </c>
      <c r="AX190" s="283" t="s">
        <v>297</v>
      </c>
      <c r="AY190" s="277"/>
      <c r="AZ190" s="279">
        <f>'7b-TtlAwrds_RawData'!AZ63</f>
        <v>0</v>
      </c>
      <c r="BA190" s="277">
        <f>'7b-TtlAwrds_RawData'!BA63</f>
        <v>25</v>
      </c>
      <c r="BB190" s="277">
        <f>'7b-TtlAwrds_RawData'!BB63</f>
        <v>0</v>
      </c>
      <c r="BC190" s="277">
        <f>'7b-TtlAwrds_RawData'!BC63</f>
        <v>22</v>
      </c>
      <c r="BD190" s="277">
        <f>'7b-TtlAwrds_RawData'!BD63</f>
        <v>0</v>
      </c>
      <c r="BE190" s="277">
        <f>'7b-TtlAwrds_RawData'!BE63</f>
        <v>0</v>
      </c>
      <c r="BF190" s="277">
        <f>'7b-TtlAwrds_RawData'!BF63</f>
        <v>0</v>
      </c>
      <c r="BG190" s="277">
        <f>'7b-TtlAwrds_RawData'!BG63</f>
        <v>0</v>
      </c>
      <c r="BH190" s="277">
        <f>'7b-TtlAwrds_RawData'!BH63</f>
        <v>0</v>
      </c>
      <c r="BI190" s="278">
        <f>'7b-TtlAwrds_RawData'!BI63</f>
        <v>0</v>
      </c>
      <c r="BJ190" s="283" t="s">
        <v>297</v>
      </c>
      <c r="BK190" s="277"/>
      <c r="BL190" s="280">
        <f>'7b-TtlAwrds_RawData'!BL63</f>
        <v>0</v>
      </c>
      <c r="BM190" s="281">
        <f>'7b-TtlAwrds_RawData'!BM63</f>
        <v>12</v>
      </c>
      <c r="BN190" s="281">
        <f>'7b-TtlAwrds_RawData'!BN63</f>
        <v>0</v>
      </c>
      <c r="BO190" s="281">
        <f>'7b-TtlAwrds_RawData'!BO63</f>
        <v>13</v>
      </c>
      <c r="BP190" s="281">
        <f>'7b-TtlAwrds_RawData'!BP63</f>
        <v>0</v>
      </c>
      <c r="BQ190" s="281">
        <f>'7b-TtlAwrds_RawData'!BQ63</f>
        <v>0</v>
      </c>
      <c r="BR190" s="281">
        <f>'7b-TtlAwrds_RawData'!BR63</f>
        <v>0</v>
      </c>
      <c r="BS190" s="281">
        <f>'7b-TtlAwrds_RawData'!BS63</f>
        <v>0</v>
      </c>
      <c r="BT190" s="281">
        <f>'7b-TtlAwrds_RawData'!BT63</f>
        <v>0</v>
      </c>
      <c r="BU190" s="282">
        <f>'7b-TtlAwrds_RawData'!BU63</f>
        <v>0</v>
      </c>
      <c r="BV190" s="283" t="s">
        <v>297</v>
      </c>
      <c r="BX190" s="280">
        <f>'7b-TtlAwrds_RawData'!BX63</f>
        <v>0</v>
      </c>
      <c r="BY190" s="281">
        <f>'7b-TtlAwrds_RawData'!BY63</f>
        <v>13</v>
      </c>
      <c r="BZ190" s="281">
        <f>'7b-TtlAwrds_RawData'!BZ63</f>
        <v>0</v>
      </c>
      <c r="CA190" s="281">
        <f>'7b-TtlAwrds_RawData'!CA63</f>
        <v>32</v>
      </c>
      <c r="CB190" s="281">
        <f>'7b-TtlAwrds_RawData'!CB63</f>
        <v>0</v>
      </c>
      <c r="CC190" s="281">
        <f>'7b-TtlAwrds_RawData'!CC63</f>
        <v>0</v>
      </c>
      <c r="CD190" s="281">
        <f>'7b-TtlAwrds_RawData'!CD63</f>
        <v>0</v>
      </c>
      <c r="CE190" s="281">
        <f>'7b-TtlAwrds_RawData'!CE63</f>
        <v>0</v>
      </c>
      <c r="CF190" s="281">
        <f>'7b-TtlAwrds_RawData'!CF63</f>
        <v>0</v>
      </c>
      <c r="CG190" s="282">
        <f>'7b-TtlAwrds_RawData'!CG63</f>
        <v>0</v>
      </c>
      <c r="CH190" s="283" t="s">
        <v>297</v>
      </c>
      <c r="CJ190" s="280">
        <f>'7b-TtlAwrds_RawData'!CJ63</f>
        <v>0</v>
      </c>
      <c r="CK190" s="281">
        <f>'7b-TtlAwrds_RawData'!CK63</f>
        <v>9</v>
      </c>
      <c r="CL190" s="281">
        <f>'7b-TtlAwrds_RawData'!CL63</f>
        <v>0</v>
      </c>
      <c r="CM190" s="281">
        <f>'7b-TtlAwrds_RawData'!CM63</f>
        <v>29</v>
      </c>
      <c r="CN190" s="281">
        <f>'7b-TtlAwrds_RawData'!CN63</f>
        <v>0</v>
      </c>
      <c r="CO190" s="281">
        <f>'7b-TtlAwrds_RawData'!CO63</f>
        <v>0</v>
      </c>
      <c r="CP190" s="281">
        <f>'7b-TtlAwrds_RawData'!CP63</f>
        <v>0</v>
      </c>
      <c r="CQ190" s="281">
        <f>'7b-TtlAwrds_RawData'!CQ63</f>
        <v>0</v>
      </c>
      <c r="CR190" s="281">
        <f>'7b-TtlAwrds_RawData'!CR63</f>
        <v>0</v>
      </c>
      <c r="CS190" s="282">
        <f>'7b-TtlAwrds_RawData'!CS63</f>
        <v>0</v>
      </c>
      <c r="CT190" s="283" t="s">
        <v>297</v>
      </c>
      <c r="CV190" s="280">
        <f>'7b-TtlAwrds_RawData'!CV63</f>
        <v>0</v>
      </c>
      <c r="CW190" s="281">
        <f>'7b-TtlAwrds_RawData'!CW63</f>
        <v>11</v>
      </c>
      <c r="CX190" s="281">
        <f>'7b-TtlAwrds_RawData'!CX63</f>
        <v>0</v>
      </c>
      <c r="CY190" s="281">
        <f>'7b-TtlAwrds_RawData'!CY63</f>
        <v>45</v>
      </c>
      <c r="CZ190" s="281">
        <f>'7b-TtlAwrds_RawData'!CZ63</f>
        <v>0</v>
      </c>
      <c r="DA190" s="281">
        <f>'7b-TtlAwrds_RawData'!DA63</f>
        <v>0</v>
      </c>
      <c r="DB190" s="281">
        <f>'7b-TtlAwrds_RawData'!DB63</f>
        <v>0</v>
      </c>
      <c r="DC190" s="281">
        <f>'7b-TtlAwrds_RawData'!DC63</f>
        <v>0</v>
      </c>
      <c r="DD190" s="281">
        <f>'7b-TtlAwrds_RawData'!DD63</f>
        <v>0</v>
      </c>
      <c r="DE190" s="282">
        <f>'7b-TtlAwrds_RawData'!DE63</f>
        <v>0</v>
      </c>
      <c r="DF190" s="283" t="s">
        <v>297</v>
      </c>
      <c r="DG190" s="109"/>
      <c r="DH190" s="280">
        <f>'7b-TtlAwrds_RawData'!DH63</f>
        <v>0</v>
      </c>
      <c r="DI190" s="281">
        <f>'7b-TtlAwrds_RawData'!DI63</f>
        <v>4</v>
      </c>
      <c r="DJ190" s="281">
        <f>'7b-TtlAwrds_RawData'!DJ63</f>
        <v>0</v>
      </c>
      <c r="DK190" s="281">
        <f>'7b-TtlAwrds_RawData'!DK63</f>
        <v>21</v>
      </c>
      <c r="DL190" s="281">
        <f>'7b-TtlAwrds_RawData'!DL63</f>
        <v>0</v>
      </c>
      <c r="DM190" s="281">
        <f>'7b-TtlAwrds_RawData'!DM63</f>
        <v>0</v>
      </c>
      <c r="DN190" s="281">
        <f>'7b-TtlAwrds_RawData'!DN63</f>
        <v>0</v>
      </c>
      <c r="DO190" s="281">
        <f>'7b-TtlAwrds_RawData'!DO63</f>
        <v>0</v>
      </c>
      <c r="DP190" s="281">
        <f>'7b-TtlAwrds_RawData'!DP63</f>
        <v>0</v>
      </c>
      <c r="DQ190" s="282">
        <f>'7b-TtlAwrds_RawData'!DQ63</f>
        <v>0</v>
      </c>
      <c r="DR190" s="283" t="s">
        <v>297</v>
      </c>
      <c r="DT190" s="280">
        <f>'7b-TtlAwrds_RawData'!DT63</f>
        <v>0</v>
      </c>
      <c r="DU190" s="281">
        <f>'7b-TtlAwrds_RawData'!DU63</f>
        <v>4</v>
      </c>
      <c r="DV190" s="281">
        <f>'7b-TtlAwrds_RawData'!DV63</f>
        <v>0</v>
      </c>
      <c r="DW190" s="281">
        <f>'7b-TtlAwrds_RawData'!DW63</f>
        <v>26</v>
      </c>
      <c r="DX190" s="281">
        <f>'7b-TtlAwrds_RawData'!DX63</f>
        <v>0</v>
      </c>
      <c r="DY190" s="281">
        <f>'7b-TtlAwrds_RawData'!DY63</f>
        <v>0</v>
      </c>
      <c r="DZ190" s="281">
        <f>'7b-TtlAwrds_RawData'!DZ63</f>
        <v>0</v>
      </c>
      <c r="EA190" s="281">
        <f>'7b-TtlAwrds_RawData'!EA63</f>
        <v>0</v>
      </c>
      <c r="EB190" s="281">
        <f>'7b-TtlAwrds_RawData'!EB63</f>
        <v>0</v>
      </c>
      <c r="EC190" s="282">
        <f>'7b-TtlAwrds_RawData'!EC63</f>
        <v>0</v>
      </c>
      <c r="ED190" s="283" t="s">
        <v>297</v>
      </c>
    </row>
    <row r="191" spans="1:134" x14ac:dyDescent="0.25">
      <c r="A191" s="320"/>
      <c r="D191" s="288">
        <f t="shared" ref="D191:M191" si="396">SUM(D188:D190)</f>
        <v>0</v>
      </c>
      <c r="E191" s="286">
        <f t="shared" si="396"/>
        <v>63</v>
      </c>
      <c r="F191" s="286">
        <f t="shared" si="396"/>
        <v>6</v>
      </c>
      <c r="G191" s="286">
        <f t="shared" si="396"/>
        <v>85</v>
      </c>
      <c r="H191" s="286">
        <f t="shared" si="396"/>
        <v>0</v>
      </c>
      <c r="I191" s="286">
        <f t="shared" si="396"/>
        <v>0</v>
      </c>
      <c r="J191" s="286">
        <f t="shared" si="396"/>
        <v>0</v>
      </c>
      <c r="K191" s="286">
        <f t="shared" si="396"/>
        <v>0</v>
      </c>
      <c r="L191" s="286">
        <f t="shared" si="396"/>
        <v>0</v>
      </c>
      <c r="M191" s="287">
        <f t="shared" si="396"/>
        <v>0</v>
      </c>
      <c r="N191" s="283">
        <f>SUM(D191:M191)</f>
        <v>154</v>
      </c>
      <c r="O191" s="277"/>
      <c r="P191" s="288">
        <f t="shared" ref="P191:Y191" si="397">SUM(P188:P190)</f>
        <v>0</v>
      </c>
      <c r="Q191" s="286">
        <f t="shared" si="397"/>
        <v>49</v>
      </c>
      <c r="R191" s="286">
        <f t="shared" si="397"/>
        <v>11</v>
      </c>
      <c r="S191" s="286">
        <f t="shared" si="397"/>
        <v>126</v>
      </c>
      <c r="T191" s="286">
        <f t="shared" si="397"/>
        <v>0</v>
      </c>
      <c r="U191" s="286">
        <f t="shared" si="397"/>
        <v>0</v>
      </c>
      <c r="V191" s="286">
        <f t="shared" si="397"/>
        <v>0</v>
      </c>
      <c r="W191" s="286">
        <f t="shared" si="397"/>
        <v>0</v>
      </c>
      <c r="X191" s="286">
        <f t="shared" si="397"/>
        <v>0</v>
      </c>
      <c r="Y191" s="287">
        <f t="shared" si="397"/>
        <v>0</v>
      </c>
      <c r="Z191" s="283">
        <f>SUM(P191:Y191)</f>
        <v>186</v>
      </c>
      <c r="AA191" s="277"/>
      <c r="AB191" s="288">
        <f t="shared" ref="AB191:AK191" si="398">SUM(AB188:AB190)</f>
        <v>0</v>
      </c>
      <c r="AC191" s="286">
        <f t="shared" si="398"/>
        <v>62</v>
      </c>
      <c r="AD191" s="286">
        <f t="shared" si="398"/>
        <v>5</v>
      </c>
      <c r="AE191" s="286">
        <f t="shared" si="398"/>
        <v>63</v>
      </c>
      <c r="AF191" s="286">
        <f t="shared" si="398"/>
        <v>0</v>
      </c>
      <c r="AG191" s="286">
        <f t="shared" si="398"/>
        <v>0</v>
      </c>
      <c r="AH191" s="286">
        <f t="shared" si="398"/>
        <v>0</v>
      </c>
      <c r="AI191" s="286">
        <f t="shared" si="398"/>
        <v>0</v>
      </c>
      <c r="AJ191" s="286">
        <f t="shared" si="398"/>
        <v>0</v>
      </c>
      <c r="AK191" s="287">
        <f t="shared" si="398"/>
        <v>0</v>
      </c>
      <c r="AL191" s="283">
        <f>SUM(AB191:AK191)</f>
        <v>130</v>
      </c>
      <c r="AM191" s="277"/>
      <c r="AN191" s="288">
        <f t="shared" ref="AN191:AW191" si="399">SUM(AN188:AN190)</f>
        <v>0</v>
      </c>
      <c r="AO191" s="286">
        <f t="shared" si="399"/>
        <v>50</v>
      </c>
      <c r="AP191" s="286">
        <f t="shared" si="399"/>
        <v>7</v>
      </c>
      <c r="AQ191" s="286">
        <f t="shared" si="399"/>
        <v>85</v>
      </c>
      <c r="AR191" s="286">
        <f t="shared" si="399"/>
        <v>0</v>
      </c>
      <c r="AS191" s="286">
        <f t="shared" si="399"/>
        <v>0</v>
      </c>
      <c r="AT191" s="286">
        <f t="shared" si="399"/>
        <v>0</v>
      </c>
      <c r="AU191" s="286">
        <f t="shared" si="399"/>
        <v>0</v>
      </c>
      <c r="AV191" s="286">
        <f t="shared" si="399"/>
        <v>0</v>
      </c>
      <c r="AW191" s="287">
        <f t="shared" si="399"/>
        <v>0</v>
      </c>
      <c r="AX191" s="283">
        <f>SUM(AN191:AW191)</f>
        <v>142</v>
      </c>
      <c r="AY191" s="277"/>
      <c r="AZ191" s="288">
        <f t="shared" ref="AZ191:BI191" si="400">SUM(AZ188:AZ190)</f>
        <v>0</v>
      </c>
      <c r="BA191" s="286">
        <f t="shared" si="400"/>
        <v>53</v>
      </c>
      <c r="BB191" s="286">
        <f t="shared" si="400"/>
        <v>1</v>
      </c>
      <c r="BC191" s="286">
        <f t="shared" si="400"/>
        <v>71</v>
      </c>
      <c r="BD191" s="286">
        <f t="shared" si="400"/>
        <v>0</v>
      </c>
      <c r="BE191" s="286">
        <f t="shared" si="400"/>
        <v>0</v>
      </c>
      <c r="BF191" s="286">
        <f t="shared" si="400"/>
        <v>0</v>
      </c>
      <c r="BG191" s="286">
        <f t="shared" si="400"/>
        <v>0</v>
      </c>
      <c r="BH191" s="286">
        <f t="shared" si="400"/>
        <v>0</v>
      </c>
      <c r="BI191" s="287">
        <f t="shared" si="400"/>
        <v>0</v>
      </c>
      <c r="BJ191" s="283">
        <f>SUM(AZ191:BI191)</f>
        <v>125</v>
      </c>
      <c r="BK191" s="277"/>
      <c r="BL191" s="289">
        <f t="shared" ref="BL191:BU191" si="401">SUM(BL188:BL190)</f>
        <v>0</v>
      </c>
      <c r="BM191" s="290">
        <f t="shared" si="401"/>
        <v>27</v>
      </c>
      <c r="BN191" s="290">
        <f t="shared" si="401"/>
        <v>2</v>
      </c>
      <c r="BO191" s="290">
        <f t="shared" si="401"/>
        <v>43</v>
      </c>
      <c r="BP191" s="290">
        <f t="shared" si="401"/>
        <v>0</v>
      </c>
      <c r="BQ191" s="290">
        <f t="shared" si="401"/>
        <v>0</v>
      </c>
      <c r="BR191" s="290">
        <f t="shared" si="401"/>
        <v>0</v>
      </c>
      <c r="BS191" s="290">
        <f t="shared" si="401"/>
        <v>0</v>
      </c>
      <c r="BT191" s="290">
        <f t="shared" si="401"/>
        <v>0</v>
      </c>
      <c r="BU191" s="291">
        <f t="shared" si="401"/>
        <v>0</v>
      </c>
      <c r="BV191" s="283">
        <f>SUM(BL191:BU191)</f>
        <v>72</v>
      </c>
      <c r="BX191" s="289">
        <f t="shared" ref="BX191:CG191" si="402">SUM(BX188:BX190)</f>
        <v>0</v>
      </c>
      <c r="BY191" s="290">
        <f t="shared" si="402"/>
        <v>25</v>
      </c>
      <c r="BZ191" s="290">
        <f t="shared" si="402"/>
        <v>4</v>
      </c>
      <c r="CA191" s="290">
        <f t="shared" si="402"/>
        <v>74</v>
      </c>
      <c r="CB191" s="290">
        <f t="shared" si="402"/>
        <v>0</v>
      </c>
      <c r="CC191" s="290">
        <f t="shared" si="402"/>
        <v>0</v>
      </c>
      <c r="CD191" s="290">
        <f t="shared" si="402"/>
        <v>0</v>
      </c>
      <c r="CE191" s="290">
        <f t="shared" si="402"/>
        <v>0</v>
      </c>
      <c r="CF191" s="290">
        <f t="shared" si="402"/>
        <v>0</v>
      </c>
      <c r="CG191" s="291">
        <f t="shared" si="402"/>
        <v>0</v>
      </c>
      <c r="CH191" s="283">
        <f>SUM(BX191:CG191)</f>
        <v>103</v>
      </c>
      <c r="CJ191" s="289">
        <f t="shared" ref="CJ191:CS191" si="403">SUM(CJ188:CJ190)</f>
        <v>0</v>
      </c>
      <c r="CK191" s="290">
        <f t="shared" si="403"/>
        <v>16</v>
      </c>
      <c r="CL191" s="290">
        <f t="shared" si="403"/>
        <v>7</v>
      </c>
      <c r="CM191" s="290">
        <f t="shared" si="403"/>
        <v>66</v>
      </c>
      <c r="CN191" s="290">
        <f t="shared" si="403"/>
        <v>0</v>
      </c>
      <c r="CO191" s="290">
        <f t="shared" si="403"/>
        <v>0</v>
      </c>
      <c r="CP191" s="290">
        <f t="shared" si="403"/>
        <v>0</v>
      </c>
      <c r="CQ191" s="290">
        <f t="shared" si="403"/>
        <v>0</v>
      </c>
      <c r="CR191" s="290">
        <f t="shared" si="403"/>
        <v>0</v>
      </c>
      <c r="CS191" s="291">
        <f t="shared" si="403"/>
        <v>0</v>
      </c>
      <c r="CT191" s="283">
        <f>SUM(CJ191:CS191)</f>
        <v>89</v>
      </c>
      <c r="CV191" s="289">
        <f t="shared" ref="CV191:DE191" si="404">SUM(CV188:CV190)</f>
        <v>0</v>
      </c>
      <c r="CW191" s="290">
        <f t="shared" si="404"/>
        <v>22</v>
      </c>
      <c r="CX191" s="290">
        <f t="shared" si="404"/>
        <v>6</v>
      </c>
      <c r="CY191" s="290">
        <f t="shared" si="404"/>
        <v>86</v>
      </c>
      <c r="CZ191" s="290">
        <f t="shared" si="404"/>
        <v>0</v>
      </c>
      <c r="DA191" s="290">
        <f t="shared" si="404"/>
        <v>0</v>
      </c>
      <c r="DB191" s="290">
        <f t="shared" si="404"/>
        <v>0</v>
      </c>
      <c r="DC191" s="290">
        <f t="shared" si="404"/>
        <v>0</v>
      </c>
      <c r="DD191" s="290">
        <f t="shared" si="404"/>
        <v>0</v>
      </c>
      <c r="DE191" s="291">
        <f t="shared" si="404"/>
        <v>0</v>
      </c>
      <c r="DF191" s="283">
        <f>SUM(CV191:DE191)</f>
        <v>114</v>
      </c>
      <c r="DG191" s="109"/>
      <c r="DH191" s="289">
        <f t="shared" ref="DH191:DQ191" si="405">SUM(DH188:DH190)</f>
        <v>0</v>
      </c>
      <c r="DI191" s="290">
        <f t="shared" si="405"/>
        <v>18</v>
      </c>
      <c r="DJ191" s="290">
        <f t="shared" si="405"/>
        <v>9</v>
      </c>
      <c r="DK191" s="290">
        <f t="shared" si="405"/>
        <v>54</v>
      </c>
      <c r="DL191" s="290">
        <f t="shared" si="405"/>
        <v>0</v>
      </c>
      <c r="DM191" s="290">
        <f t="shared" si="405"/>
        <v>0</v>
      </c>
      <c r="DN191" s="290">
        <f t="shared" si="405"/>
        <v>0</v>
      </c>
      <c r="DO191" s="290">
        <f t="shared" si="405"/>
        <v>0</v>
      </c>
      <c r="DP191" s="290">
        <f t="shared" si="405"/>
        <v>0</v>
      </c>
      <c r="DQ191" s="291">
        <f t="shared" si="405"/>
        <v>0</v>
      </c>
      <c r="DR191" s="283">
        <f>SUM(DH191:DQ191)</f>
        <v>81</v>
      </c>
      <c r="DT191" s="289">
        <f t="shared" ref="DT191:EC191" si="406">SUM(DT188:DT190)</f>
        <v>0</v>
      </c>
      <c r="DU191" s="290">
        <f t="shared" si="406"/>
        <v>32</v>
      </c>
      <c r="DV191" s="290">
        <f t="shared" si="406"/>
        <v>16</v>
      </c>
      <c r="DW191" s="290">
        <f t="shared" si="406"/>
        <v>59</v>
      </c>
      <c r="DX191" s="290">
        <f t="shared" si="406"/>
        <v>0</v>
      </c>
      <c r="DY191" s="290">
        <f t="shared" si="406"/>
        <v>0</v>
      </c>
      <c r="DZ191" s="290">
        <f t="shared" si="406"/>
        <v>0</v>
      </c>
      <c r="EA191" s="290">
        <f t="shared" si="406"/>
        <v>0</v>
      </c>
      <c r="EB191" s="290">
        <f t="shared" si="406"/>
        <v>0</v>
      </c>
      <c r="EC191" s="291">
        <f t="shared" si="406"/>
        <v>0</v>
      </c>
      <c r="ED191" s="283">
        <f>SUM(DT191:EC191)</f>
        <v>107</v>
      </c>
    </row>
    <row r="192" spans="1:134" ht="9" customHeight="1" thickBot="1" x14ac:dyDescent="0.3">
      <c r="A192" s="320"/>
      <c r="D192" s="279"/>
      <c r="E192" s="277"/>
      <c r="F192" s="277"/>
      <c r="G192" s="277"/>
      <c r="H192" s="277"/>
      <c r="I192" s="277"/>
      <c r="J192" s="277"/>
      <c r="K192" s="277"/>
      <c r="L192" s="277"/>
      <c r="M192" s="278"/>
      <c r="N192" s="283"/>
      <c r="O192" s="277"/>
      <c r="P192" s="279"/>
      <c r="Q192" s="277"/>
      <c r="R192" s="277"/>
      <c r="S192" s="277"/>
      <c r="T192" s="277"/>
      <c r="U192" s="277"/>
      <c r="V192" s="277"/>
      <c r="W192" s="277"/>
      <c r="X192" s="277"/>
      <c r="Y192" s="278"/>
      <c r="Z192" s="283"/>
      <c r="AA192" s="277"/>
      <c r="AB192" s="279"/>
      <c r="AC192" s="277"/>
      <c r="AD192" s="277"/>
      <c r="AE192" s="277"/>
      <c r="AF192" s="277"/>
      <c r="AG192" s="277"/>
      <c r="AH192" s="277"/>
      <c r="AI192" s="277"/>
      <c r="AJ192" s="277"/>
      <c r="AK192" s="278"/>
      <c r="AL192" s="283"/>
      <c r="AM192" s="277"/>
      <c r="AN192" s="279"/>
      <c r="AO192" s="277"/>
      <c r="AP192" s="277"/>
      <c r="AQ192" s="277"/>
      <c r="AR192" s="277"/>
      <c r="AS192" s="277"/>
      <c r="AT192" s="277"/>
      <c r="AU192" s="277"/>
      <c r="AV192" s="277"/>
      <c r="AW192" s="278"/>
      <c r="AX192" s="283"/>
      <c r="AY192" s="277"/>
      <c r="AZ192" s="279"/>
      <c r="BA192" s="277"/>
      <c r="BB192" s="277"/>
      <c r="BC192" s="277"/>
      <c r="BD192" s="277"/>
      <c r="BE192" s="277"/>
      <c r="BF192" s="277"/>
      <c r="BG192" s="277"/>
      <c r="BH192" s="277"/>
      <c r="BI192" s="278"/>
      <c r="BJ192" s="283"/>
      <c r="BK192" s="277"/>
      <c r="BL192" s="280"/>
      <c r="BM192" s="281"/>
      <c r="BN192" s="281"/>
      <c r="BO192" s="281"/>
      <c r="BP192" s="281"/>
      <c r="BQ192" s="281"/>
      <c r="BR192" s="281"/>
      <c r="BS192" s="281"/>
      <c r="BT192" s="281"/>
      <c r="BU192" s="282"/>
      <c r="BV192" s="283"/>
      <c r="BX192" s="280"/>
      <c r="BY192" s="281"/>
      <c r="BZ192" s="281"/>
      <c r="CA192" s="281"/>
      <c r="CB192" s="281"/>
      <c r="CC192" s="281"/>
      <c r="CD192" s="281"/>
      <c r="CE192" s="281"/>
      <c r="CF192" s="281"/>
      <c r="CG192" s="282"/>
      <c r="CH192" s="283"/>
      <c r="CJ192" s="280"/>
      <c r="CK192" s="281"/>
      <c r="CL192" s="281"/>
      <c r="CM192" s="281"/>
      <c r="CN192" s="281"/>
      <c r="CO192" s="281"/>
      <c r="CP192" s="281"/>
      <c r="CQ192" s="281"/>
      <c r="CR192" s="281"/>
      <c r="CS192" s="282"/>
      <c r="CT192" s="283"/>
      <c r="CV192" s="280"/>
      <c r="CW192" s="281"/>
      <c r="CX192" s="281"/>
      <c r="CY192" s="281"/>
      <c r="CZ192" s="281"/>
      <c r="DA192" s="281"/>
      <c r="DB192" s="281"/>
      <c r="DC192" s="281"/>
      <c r="DD192" s="281"/>
      <c r="DE192" s="282"/>
      <c r="DF192" s="283"/>
      <c r="DG192" s="109"/>
      <c r="DH192" s="280"/>
      <c r="DI192" s="281"/>
      <c r="DJ192" s="281"/>
      <c r="DK192" s="281"/>
      <c r="DL192" s="281"/>
      <c r="DM192" s="281"/>
      <c r="DN192" s="281"/>
      <c r="DO192" s="281"/>
      <c r="DP192" s="281"/>
      <c r="DQ192" s="282"/>
      <c r="DR192" s="283"/>
      <c r="DT192" s="280"/>
      <c r="DU192" s="281"/>
      <c r="DV192" s="281"/>
      <c r="DW192" s="281"/>
      <c r="DX192" s="281"/>
      <c r="DY192" s="281"/>
      <c r="DZ192" s="281"/>
      <c r="EA192" s="281"/>
      <c r="EB192" s="281"/>
      <c r="EC192" s="282"/>
      <c r="ED192" s="283"/>
    </row>
    <row r="193" spans="1:134" x14ac:dyDescent="0.25">
      <c r="A193" s="1470" t="s">
        <v>211</v>
      </c>
      <c r="B193" s="285" t="s">
        <v>99</v>
      </c>
      <c r="C193" s="268" t="s">
        <v>138</v>
      </c>
      <c r="D193" s="277">
        <f>D188*'8-Matrices'!$J$7</f>
        <v>0</v>
      </c>
      <c r="E193" s="277">
        <f>E188*'8-Matrices'!$K$7</f>
        <v>217800</v>
      </c>
      <c r="F193" s="277">
        <f>F188*'8-Matrices'!$L$7</f>
        <v>0</v>
      </c>
      <c r="G193" s="277">
        <f>G188*'8-Matrices'!$M$7</f>
        <v>925120</v>
      </c>
      <c r="H193" s="277">
        <f>H188*'8-Matrices'!$N$7</f>
        <v>0</v>
      </c>
      <c r="I193" s="277">
        <f>I188*'8-Matrices'!$O$7</f>
        <v>0</v>
      </c>
      <c r="J193" s="277">
        <f>J188*'8-Matrices'!$P$7</f>
        <v>0</v>
      </c>
      <c r="K193" s="277">
        <f>K188*'8-Matrices'!$Q$7</f>
        <v>0</v>
      </c>
      <c r="L193" s="277">
        <f>L188*'8-Matrices'!$R$7</f>
        <v>0</v>
      </c>
      <c r="M193" s="278">
        <f>M188*'8-Matrices'!$S$7</f>
        <v>0</v>
      </c>
      <c r="N193" s="283"/>
      <c r="O193" s="277"/>
      <c r="P193" s="279">
        <f>P188*'8-Matrices'!$J$7</f>
        <v>0</v>
      </c>
      <c r="Q193" s="277">
        <f>Q188*'8-Matrices'!$K$7</f>
        <v>101640</v>
      </c>
      <c r="R193" s="277">
        <f>R188*'8-Matrices'!$L$7</f>
        <v>0</v>
      </c>
      <c r="S193" s="277">
        <f>S188*'8-Matrices'!$M$7</f>
        <v>1459955</v>
      </c>
      <c r="T193" s="277">
        <f>T188*'8-Matrices'!$N$7</f>
        <v>0</v>
      </c>
      <c r="U193" s="277">
        <f>U188*'8-Matrices'!$O$7</f>
        <v>0</v>
      </c>
      <c r="V193" s="277">
        <f>V188*'8-Matrices'!$P$7</f>
        <v>0</v>
      </c>
      <c r="W193" s="277">
        <f>W188*'8-Matrices'!$Q$7</f>
        <v>0</v>
      </c>
      <c r="X193" s="277">
        <f>X188*'8-Matrices'!$R$7</f>
        <v>0</v>
      </c>
      <c r="Y193" s="278">
        <f>Y188*'8-Matrices'!$S$7</f>
        <v>0</v>
      </c>
      <c r="Z193" s="283"/>
      <c r="AA193" s="277"/>
      <c r="AB193" s="279">
        <f>AB188*'8-Matrices'!$J$7</f>
        <v>0</v>
      </c>
      <c r="AC193" s="277">
        <f>AC188*'8-Matrices'!$K$7</f>
        <v>159720</v>
      </c>
      <c r="AD193" s="277">
        <f>AD188*'8-Matrices'!$L$7</f>
        <v>0</v>
      </c>
      <c r="AE193" s="277">
        <f>AE188*'8-Matrices'!$M$7</f>
        <v>636020</v>
      </c>
      <c r="AF193" s="277">
        <f>AF188*'8-Matrices'!$N$7</f>
        <v>0</v>
      </c>
      <c r="AG193" s="277">
        <f>AG188*'8-Matrices'!$O$7</f>
        <v>0</v>
      </c>
      <c r="AH193" s="277">
        <f>AH188*'8-Matrices'!$P$7</f>
        <v>0</v>
      </c>
      <c r="AI193" s="277">
        <f>AI188*'8-Matrices'!$Q$7</f>
        <v>0</v>
      </c>
      <c r="AJ193" s="277">
        <f>AJ188*'8-Matrices'!$R$7</f>
        <v>0</v>
      </c>
      <c r="AK193" s="278">
        <f>AK188*'8-Matrices'!$S$7</f>
        <v>0</v>
      </c>
      <c r="AL193" s="283"/>
      <c r="AM193" s="277"/>
      <c r="AN193" s="279">
        <f>AN188*'8-Matrices'!$J$7</f>
        <v>0</v>
      </c>
      <c r="AO193" s="277">
        <f>AO188*'8-Matrices'!$K$7</f>
        <v>174240</v>
      </c>
      <c r="AP193" s="277">
        <f>AP188*'8-Matrices'!$L$7</f>
        <v>0</v>
      </c>
      <c r="AQ193" s="277">
        <f>AQ188*'8-Matrices'!$M$7</f>
        <v>780570</v>
      </c>
      <c r="AR193" s="277">
        <f>AR188*'8-Matrices'!$N$7</f>
        <v>0</v>
      </c>
      <c r="AS193" s="277">
        <f>AS188*'8-Matrices'!$O$7</f>
        <v>0</v>
      </c>
      <c r="AT193" s="277">
        <f>AT188*'8-Matrices'!$P$7</f>
        <v>0</v>
      </c>
      <c r="AU193" s="277">
        <f>AU188*'8-Matrices'!$Q$7</f>
        <v>0</v>
      </c>
      <c r="AV193" s="277">
        <f>AV188*'8-Matrices'!$R$7</f>
        <v>0</v>
      </c>
      <c r="AW193" s="278">
        <f>AW188*'8-Matrices'!$S$7</f>
        <v>0</v>
      </c>
      <c r="AX193" s="283"/>
      <c r="AY193" s="277"/>
      <c r="AZ193" s="279">
        <f>AZ188*'8-Matrices'!$J$7</f>
        <v>0</v>
      </c>
      <c r="BA193" s="277">
        <f>BA188*'8-Matrices'!$K$7</f>
        <v>116160</v>
      </c>
      <c r="BB193" s="277">
        <f>BB188*'8-Matrices'!$L$7</f>
        <v>0</v>
      </c>
      <c r="BC193" s="277">
        <f>BC188*'8-Matrices'!$M$7</f>
        <v>621565</v>
      </c>
      <c r="BD193" s="277">
        <f>BD188*'8-Matrices'!$N$7</f>
        <v>0</v>
      </c>
      <c r="BE193" s="277">
        <f>BE188*'8-Matrices'!$O$7</f>
        <v>0</v>
      </c>
      <c r="BF193" s="277">
        <f>BF188*'8-Matrices'!$P$7</f>
        <v>0</v>
      </c>
      <c r="BG193" s="277">
        <f>BG188*'8-Matrices'!$Q$7</f>
        <v>0</v>
      </c>
      <c r="BH193" s="277">
        <f>BH188*'8-Matrices'!$R$7</f>
        <v>0</v>
      </c>
      <c r="BI193" s="278">
        <f>BI188*'8-Matrices'!$S$7</f>
        <v>0</v>
      </c>
      <c r="BJ193" s="283"/>
      <c r="BK193" s="277"/>
      <c r="BL193" s="280">
        <f>BL188*'8-Matrices'!$J$7</f>
        <v>0</v>
      </c>
      <c r="BM193" s="281">
        <f>BM188*'8-Matrices'!$K$7</f>
        <v>65340</v>
      </c>
      <c r="BN193" s="281">
        <f>BN188*'8-Matrices'!$L$7</f>
        <v>0</v>
      </c>
      <c r="BO193" s="281">
        <f>BO188*'8-Matrices'!$M$7</f>
        <v>375830</v>
      </c>
      <c r="BP193" s="281">
        <f>BP188*'8-Matrices'!$N$7</f>
        <v>0</v>
      </c>
      <c r="BQ193" s="281">
        <f>BQ188*'8-Matrices'!$O$7</f>
        <v>0</v>
      </c>
      <c r="BR193" s="281">
        <f>BR188*'8-Matrices'!$P$7</f>
        <v>0</v>
      </c>
      <c r="BS193" s="281">
        <f>BS188*'8-Matrices'!$Q$7</f>
        <v>0</v>
      </c>
      <c r="BT193" s="281">
        <f>BT188*'8-Matrices'!$R$7</f>
        <v>0</v>
      </c>
      <c r="BU193" s="282">
        <f>BU188*'8-Matrices'!$S$7</f>
        <v>0</v>
      </c>
      <c r="BV193" s="283"/>
      <c r="BX193" s="280">
        <f>BX188*'8-Matrices'!$J$7</f>
        <v>0</v>
      </c>
      <c r="BY193" s="281">
        <f>BY188*'8-Matrices'!$K$7</f>
        <v>43560</v>
      </c>
      <c r="BZ193" s="281">
        <f>BZ188*'8-Matrices'!$L$7</f>
        <v>0</v>
      </c>
      <c r="CA193" s="281">
        <f>CA188*'8-Matrices'!$M$7</f>
        <v>592655</v>
      </c>
      <c r="CB193" s="281">
        <f>CB188*'8-Matrices'!$N$7</f>
        <v>0</v>
      </c>
      <c r="CC193" s="281">
        <f>CC188*'8-Matrices'!$O$7</f>
        <v>0</v>
      </c>
      <c r="CD193" s="281">
        <f>CD188*'8-Matrices'!$P$7</f>
        <v>0</v>
      </c>
      <c r="CE193" s="281">
        <f>CE188*'8-Matrices'!$Q$7</f>
        <v>0</v>
      </c>
      <c r="CF193" s="281">
        <f>CF188*'8-Matrices'!$R$7</f>
        <v>0</v>
      </c>
      <c r="CG193" s="282">
        <f>CG188*'8-Matrices'!$S$7</f>
        <v>0</v>
      </c>
      <c r="CH193" s="283"/>
      <c r="CJ193" s="280">
        <f>CJ188*'8-Matrices'!$J$7</f>
        <v>0</v>
      </c>
      <c r="CK193" s="281">
        <f>CK188*'8-Matrices'!$K$7</f>
        <v>14520</v>
      </c>
      <c r="CL193" s="281">
        <f>CL188*'8-Matrices'!$L$7</f>
        <v>0</v>
      </c>
      <c r="CM193" s="281">
        <f>CM188*'8-Matrices'!$M$7</f>
        <v>390285</v>
      </c>
      <c r="CN193" s="281">
        <f>CN188*'8-Matrices'!$N$7</f>
        <v>0</v>
      </c>
      <c r="CO193" s="281">
        <f>CO188*'8-Matrices'!$O$7</f>
        <v>0</v>
      </c>
      <c r="CP193" s="281">
        <f>CP188*'8-Matrices'!$P$7</f>
        <v>0</v>
      </c>
      <c r="CQ193" s="281">
        <f>CQ188*'8-Matrices'!$Q$7</f>
        <v>0</v>
      </c>
      <c r="CR193" s="281">
        <f>CR188*'8-Matrices'!$R$7</f>
        <v>0</v>
      </c>
      <c r="CS193" s="282">
        <f>CS188*'8-Matrices'!$S$7</f>
        <v>0</v>
      </c>
      <c r="CT193" s="283"/>
      <c r="CV193" s="280">
        <f>CV188*'8-Matrices'!$J$7</f>
        <v>0</v>
      </c>
      <c r="CW193" s="281">
        <f>CW188*'8-Matrices'!$K$7</f>
        <v>14520</v>
      </c>
      <c r="CX193" s="281">
        <f>CX188*'8-Matrices'!$L$7</f>
        <v>0</v>
      </c>
      <c r="CY193" s="281">
        <f>CY188*'8-Matrices'!$M$7</f>
        <v>520380</v>
      </c>
      <c r="CZ193" s="281">
        <f>CZ188*'8-Matrices'!$N$7</f>
        <v>0</v>
      </c>
      <c r="DA193" s="281">
        <f>DA188*'8-Matrices'!$O$7</f>
        <v>0</v>
      </c>
      <c r="DB193" s="281">
        <f>DB188*'8-Matrices'!$P$7</f>
        <v>0</v>
      </c>
      <c r="DC193" s="281">
        <f>DC188*'8-Matrices'!$Q$7</f>
        <v>0</v>
      </c>
      <c r="DD193" s="281">
        <f>DD188*'8-Matrices'!$R$7</f>
        <v>0</v>
      </c>
      <c r="DE193" s="282">
        <f>DE188*'8-Matrices'!$S$7</f>
        <v>0</v>
      </c>
      <c r="DF193" s="283"/>
      <c r="DG193" s="109"/>
      <c r="DH193" s="280">
        <f>DH188*'8-Matrices'!$J$7</f>
        <v>0</v>
      </c>
      <c r="DI193" s="281">
        <f>DI188*'8-Matrices'!$K$7</f>
        <v>0</v>
      </c>
      <c r="DJ193" s="281">
        <f>DJ188*'8-Matrices'!$L$7</f>
        <v>0</v>
      </c>
      <c r="DK193" s="281">
        <f>DK188*'8-Matrices'!$M$7</f>
        <v>462560</v>
      </c>
      <c r="DL193" s="281">
        <f>DL188*'8-Matrices'!$N$7</f>
        <v>0</v>
      </c>
      <c r="DM193" s="281">
        <f>DM188*'8-Matrices'!$O$7</f>
        <v>0</v>
      </c>
      <c r="DN193" s="281">
        <f>DN188*'8-Matrices'!$P$7</f>
        <v>0</v>
      </c>
      <c r="DO193" s="281">
        <f>DO188*'8-Matrices'!$Q$7</f>
        <v>0</v>
      </c>
      <c r="DP193" s="281">
        <f>DP188*'8-Matrices'!$R$7</f>
        <v>0</v>
      </c>
      <c r="DQ193" s="282">
        <f>DQ188*'8-Matrices'!$S$7</f>
        <v>0</v>
      </c>
      <c r="DR193" s="283"/>
      <c r="DT193" s="280">
        <f>DT188*'8-Matrices'!$J$7</f>
        <v>0</v>
      </c>
      <c r="DU193" s="281">
        <f>DU188*'8-Matrices'!$K$7</f>
        <v>14520</v>
      </c>
      <c r="DV193" s="281">
        <f>DV188*'8-Matrices'!$L$7</f>
        <v>0</v>
      </c>
      <c r="DW193" s="281">
        <f>DW188*'8-Matrices'!$M$7</f>
        <v>404740</v>
      </c>
      <c r="DX193" s="281">
        <f>DX188*'8-Matrices'!$N$7</f>
        <v>0</v>
      </c>
      <c r="DY193" s="281">
        <f>DY188*'8-Matrices'!$O$7</f>
        <v>0</v>
      </c>
      <c r="DZ193" s="281">
        <f>DZ188*'8-Matrices'!$P$7</f>
        <v>0</v>
      </c>
      <c r="EA193" s="281">
        <f>EA188*'8-Matrices'!$Q$7</f>
        <v>0</v>
      </c>
      <c r="EB193" s="281">
        <f>EB188*'8-Matrices'!$R$7</f>
        <v>0</v>
      </c>
      <c r="EC193" s="282">
        <f>EC188*'8-Matrices'!$S$7</f>
        <v>0</v>
      </c>
      <c r="ED193" s="283"/>
    </row>
    <row r="194" spans="1:134" x14ac:dyDescent="0.25">
      <c r="A194" s="1471"/>
      <c r="B194" t="s">
        <v>99</v>
      </c>
      <c r="C194" s="276" t="s">
        <v>139</v>
      </c>
      <c r="D194" s="277">
        <f>D189*'8-Matrices'!$J$8</f>
        <v>0</v>
      </c>
      <c r="E194" s="277">
        <f>E189*'8-Matrices'!$K$8</f>
        <v>167632</v>
      </c>
      <c r="F194" s="277">
        <f>F189*'8-Matrices'!$L$8</f>
        <v>125160</v>
      </c>
      <c r="G194" s="277">
        <f>G189*'8-Matrices'!$M$8</f>
        <v>208600</v>
      </c>
      <c r="H194" s="277">
        <f>H189*'8-Matrices'!$N$8</f>
        <v>0</v>
      </c>
      <c r="I194" s="277">
        <f>I189*'8-Matrices'!$O$8</f>
        <v>0</v>
      </c>
      <c r="J194" s="277">
        <f>J189*'8-Matrices'!$P$8</f>
        <v>0</v>
      </c>
      <c r="K194" s="277">
        <f>K189*'8-Matrices'!$Q$8</f>
        <v>0</v>
      </c>
      <c r="L194" s="277">
        <f>L189*'8-Matrices'!$R$8</f>
        <v>0</v>
      </c>
      <c r="M194" s="278">
        <f>M189*'8-Matrices'!$S$8</f>
        <v>0</v>
      </c>
      <c r="N194" s="283"/>
      <c r="O194" s="277"/>
      <c r="P194" s="279">
        <f>P189*'8-Matrices'!$J$8</f>
        <v>0</v>
      </c>
      <c r="Q194" s="277">
        <f>Q189*'8-Matrices'!$K$8</f>
        <v>178109</v>
      </c>
      <c r="R194" s="277">
        <f>R189*'8-Matrices'!$L$8</f>
        <v>229460</v>
      </c>
      <c r="S194" s="277">
        <f>S189*'8-Matrices'!$M$8</f>
        <v>187740</v>
      </c>
      <c r="T194" s="277">
        <f>T189*'8-Matrices'!$N$8</f>
        <v>0</v>
      </c>
      <c r="U194" s="277">
        <f>U189*'8-Matrices'!$O$8</f>
        <v>0</v>
      </c>
      <c r="V194" s="277">
        <f>V189*'8-Matrices'!$P$8</f>
        <v>0</v>
      </c>
      <c r="W194" s="277">
        <f>W189*'8-Matrices'!$Q$8</f>
        <v>0</v>
      </c>
      <c r="X194" s="277">
        <f>X189*'8-Matrices'!$R$8</f>
        <v>0</v>
      </c>
      <c r="Y194" s="278">
        <f>Y189*'8-Matrices'!$S$8</f>
        <v>0</v>
      </c>
      <c r="Z194" s="283"/>
      <c r="AA194" s="277"/>
      <c r="AB194" s="279">
        <f>AB189*'8-Matrices'!$J$8</f>
        <v>0</v>
      </c>
      <c r="AC194" s="277">
        <f>AC189*'8-Matrices'!$K$8</f>
        <v>125724</v>
      </c>
      <c r="AD194" s="277">
        <f>AD189*'8-Matrices'!$L$8</f>
        <v>104300</v>
      </c>
      <c r="AE194" s="277">
        <f>AE189*'8-Matrices'!$M$8</f>
        <v>125160</v>
      </c>
      <c r="AF194" s="277">
        <f>AF189*'8-Matrices'!$N$8</f>
        <v>0</v>
      </c>
      <c r="AG194" s="277">
        <f>AG189*'8-Matrices'!$O$8</f>
        <v>0</v>
      </c>
      <c r="AH194" s="277">
        <f>AH189*'8-Matrices'!$P$8</f>
        <v>0</v>
      </c>
      <c r="AI194" s="277">
        <f>AI189*'8-Matrices'!$Q$8</f>
        <v>0</v>
      </c>
      <c r="AJ194" s="277">
        <f>AJ189*'8-Matrices'!$R$8</f>
        <v>0</v>
      </c>
      <c r="AK194" s="278">
        <f>AK189*'8-Matrices'!$S$8</f>
        <v>0</v>
      </c>
      <c r="AL194" s="283"/>
      <c r="AM194" s="277"/>
      <c r="AN194" s="279">
        <f>AN189*'8-Matrices'!$J$8</f>
        <v>0</v>
      </c>
      <c r="AO194" s="277">
        <f>AO189*'8-Matrices'!$K$8</f>
        <v>94293</v>
      </c>
      <c r="AP194" s="277">
        <f>AP189*'8-Matrices'!$L$8</f>
        <v>146020</v>
      </c>
      <c r="AQ194" s="277">
        <f>AQ189*'8-Matrices'!$M$8</f>
        <v>166880</v>
      </c>
      <c r="AR194" s="277">
        <f>AR189*'8-Matrices'!$N$8</f>
        <v>0</v>
      </c>
      <c r="AS194" s="277">
        <f>AS189*'8-Matrices'!$O$8</f>
        <v>0</v>
      </c>
      <c r="AT194" s="277">
        <f>AT189*'8-Matrices'!$P$8</f>
        <v>0</v>
      </c>
      <c r="AU194" s="277">
        <f>AU189*'8-Matrices'!$Q$8</f>
        <v>0</v>
      </c>
      <c r="AV194" s="277">
        <f>AV189*'8-Matrices'!$R$8</f>
        <v>0</v>
      </c>
      <c r="AW194" s="278">
        <f>AW189*'8-Matrices'!$S$8</f>
        <v>0</v>
      </c>
      <c r="AX194" s="283"/>
      <c r="AY194" s="277"/>
      <c r="AZ194" s="279">
        <f>AZ189*'8-Matrices'!$J$8</f>
        <v>0</v>
      </c>
      <c r="BA194" s="277">
        <f>BA189*'8-Matrices'!$K$8</f>
        <v>125724</v>
      </c>
      <c r="BB194" s="277">
        <f>BB189*'8-Matrices'!$L$8</f>
        <v>20860</v>
      </c>
      <c r="BC194" s="277">
        <f>BC189*'8-Matrices'!$M$8</f>
        <v>125160</v>
      </c>
      <c r="BD194" s="277">
        <f>BD189*'8-Matrices'!$N$8</f>
        <v>0</v>
      </c>
      <c r="BE194" s="277">
        <f>BE189*'8-Matrices'!$O$8</f>
        <v>0</v>
      </c>
      <c r="BF194" s="277">
        <f>BF189*'8-Matrices'!$P$8</f>
        <v>0</v>
      </c>
      <c r="BG194" s="277">
        <f>BG189*'8-Matrices'!$Q$8</f>
        <v>0</v>
      </c>
      <c r="BH194" s="277">
        <f>BH189*'8-Matrices'!$R$8</f>
        <v>0</v>
      </c>
      <c r="BI194" s="278">
        <f>BI189*'8-Matrices'!$S$8</f>
        <v>0</v>
      </c>
      <c r="BJ194" s="283"/>
      <c r="BK194" s="277"/>
      <c r="BL194" s="280">
        <f>BL189*'8-Matrices'!$J$8</f>
        <v>0</v>
      </c>
      <c r="BM194" s="281">
        <f>BM189*'8-Matrices'!$K$8</f>
        <v>62862</v>
      </c>
      <c r="BN194" s="281">
        <f>BN189*'8-Matrices'!$L$8</f>
        <v>41720</v>
      </c>
      <c r="BO194" s="281">
        <f>BO189*'8-Matrices'!$M$8</f>
        <v>83440</v>
      </c>
      <c r="BP194" s="281">
        <f>BP189*'8-Matrices'!$N$8</f>
        <v>0</v>
      </c>
      <c r="BQ194" s="281">
        <f>BQ189*'8-Matrices'!$O$8</f>
        <v>0</v>
      </c>
      <c r="BR194" s="281">
        <f>BR189*'8-Matrices'!$P$8</f>
        <v>0</v>
      </c>
      <c r="BS194" s="281">
        <f>BS189*'8-Matrices'!$Q$8</f>
        <v>0</v>
      </c>
      <c r="BT194" s="281">
        <f>BT189*'8-Matrices'!$R$8</f>
        <v>0</v>
      </c>
      <c r="BU194" s="282">
        <f>BU189*'8-Matrices'!$S$8</f>
        <v>0</v>
      </c>
      <c r="BV194" s="283"/>
      <c r="BX194" s="280">
        <f>BX189*'8-Matrices'!$J$8</f>
        <v>0</v>
      </c>
      <c r="BY194" s="281">
        <f>BY189*'8-Matrices'!$K$8</f>
        <v>62862</v>
      </c>
      <c r="BZ194" s="281">
        <f>BZ189*'8-Matrices'!$L$8</f>
        <v>83440</v>
      </c>
      <c r="CA194" s="281">
        <f>CA189*'8-Matrices'!$M$8</f>
        <v>20860</v>
      </c>
      <c r="CB194" s="281">
        <f>CB189*'8-Matrices'!$N$8</f>
        <v>0</v>
      </c>
      <c r="CC194" s="281">
        <f>CC189*'8-Matrices'!$O$8</f>
        <v>0</v>
      </c>
      <c r="CD194" s="281">
        <f>CD189*'8-Matrices'!$P$8</f>
        <v>0</v>
      </c>
      <c r="CE194" s="281">
        <f>CE189*'8-Matrices'!$Q$8</f>
        <v>0</v>
      </c>
      <c r="CF194" s="281">
        <f>CF189*'8-Matrices'!$R$8</f>
        <v>0</v>
      </c>
      <c r="CG194" s="282">
        <f>CG189*'8-Matrices'!$S$8</f>
        <v>0</v>
      </c>
      <c r="CH194" s="283"/>
      <c r="CJ194" s="280">
        <f>CJ189*'8-Matrices'!$J$8</f>
        <v>0</v>
      </c>
      <c r="CK194" s="281">
        <f>CK189*'8-Matrices'!$K$8</f>
        <v>52385</v>
      </c>
      <c r="CL194" s="281">
        <f>CL189*'8-Matrices'!$L$8</f>
        <v>146020</v>
      </c>
      <c r="CM194" s="281">
        <f>CM189*'8-Matrices'!$M$8</f>
        <v>208600</v>
      </c>
      <c r="CN194" s="281">
        <f>CN189*'8-Matrices'!$N$8</f>
        <v>0</v>
      </c>
      <c r="CO194" s="281">
        <f>CO189*'8-Matrices'!$O$8</f>
        <v>0</v>
      </c>
      <c r="CP194" s="281">
        <f>CP189*'8-Matrices'!$P$8</f>
        <v>0</v>
      </c>
      <c r="CQ194" s="281">
        <f>CQ189*'8-Matrices'!$Q$8</f>
        <v>0</v>
      </c>
      <c r="CR194" s="281">
        <f>CR189*'8-Matrices'!$R$8</f>
        <v>0</v>
      </c>
      <c r="CS194" s="282">
        <f>CS189*'8-Matrices'!$S$8</f>
        <v>0</v>
      </c>
      <c r="CT194" s="283"/>
      <c r="CV194" s="280">
        <f>CV189*'8-Matrices'!$J$8</f>
        <v>0</v>
      </c>
      <c r="CW194" s="281">
        <f>CW189*'8-Matrices'!$K$8</f>
        <v>94293</v>
      </c>
      <c r="CX194" s="281">
        <f>CX189*'8-Matrices'!$L$8</f>
        <v>125160</v>
      </c>
      <c r="CY194" s="281">
        <f>CY189*'8-Matrices'!$M$8</f>
        <v>104300</v>
      </c>
      <c r="CZ194" s="281">
        <f>CZ189*'8-Matrices'!$N$8</f>
        <v>0</v>
      </c>
      <c r="DA194" s="281">
        <f>DA189*'8-Matrices'!$O$8</f>
        <v>0</v>
      </c>
      <c r="DB194" s="281">
        <f>DB189*'8-Matrices'!$P$8</f>
        <v>0</v>
      </c>
      <c r="DC194" s="281">
        <f>DC189*'8-Matrices'!$Q$8</f>
        <v>0</v>
      </c>
      <c r="DD194" s="281">
        <f>DD189*'8-Matrices'!$R$8</f>
        <v>0</v>
      </c>
      <c r="DE194" s="282">
        <f>DE189*'8-Matrices'!$S$8</f>
        <v>0</v>
      </c>
      <c r="DF194" s="283"/>
      <c r="DG194" s="109"/>
      <c r="DH194" s="280">
        <f>DH189*'8-Matrices'!$J$8</f>
        <v>0</v>
      </c>
      <c r="DI194" s="281">
        <f>DI189*'8-Matrices'!$K$8</f>
        <v>146678</v>
      </c>
      <c r="DJ194" s="281">
        <f>DJ189*'8-Matrices'!$L$8</f>
        <v>187740</v>
      </c>
      <c r="DK194" s="281">
        <f>DK189*'8-Matrices'!$M$8</f>
        <v>20860</v>
      </c>
      <c r="DL194" s="281">
        <f>DL189*'8-Matrices'!$N$8</f>
        <v>0</v>
      </c>
      <c r="DM194" s="281">
        <f>DM189*'8-Matrices'!$O$8</f>
        <v>0</v>
      </c>
      <c r="DN194" s="281">
        <f>DN189*'8-Matrices'!$P$8</f>
        <v>0</v>
      </c>
      <c r="DO194" s="281">
        <f>DO189*'8-Matrices'!$Q$8</f>
        <v>0</v>
      </c>
      <c r="DP194" s="281">
        <f>DP189*'8-Matrices'!$R$8</f>
        <v>0</v>
      </c>
      <c r="DQ194" s="282">
        <f>DQ189*'8-Matrices'!$S$8</f>
        <v>0</v>
      </c>
      <c r="DR194" s="283"/>
      <c r="DT194" s="280">
        <f>DT189*'8-Matrices'!$J$8</f>
        <v>0</v>
      </c>
      <c r="DU194" s="281">
        <f>DU189*'8-Matrices'!$K$8</f>
        <v>272402</v>
      </c>
      <c r="DV194" s="281">
        <f>DV189*'8-Matrices'!$L$8</f>
        <v>333760</v>
      </c>
      <c r="DW194" s="281">
        <f>DW189*'8-Matrices'!$M$8</f>
        <v>104300</v>
      </c>
      <c r="DX194" s="281">
        <f>DX189*'8-Matrices'!$N$8</f>
        <v>0</v>
      </c>
      <c r="DY194" s="281">
        <f>DY189*'8-Matrices'!$O$8</f>
        <v>0</v>
      </c>
      <c r="DZ194" s="281">
        <f>DZ189*'8-Matrices'!$P$8</f>
        <v>0</v>
      </c>
      <c r="EA194" s="281">
        <f>EA189*'8-Matrices'!$Q$8</f>
        <v>0</v>
      </c>
      <c r="EB194" s="281">
        <f>EB189*'8-Matrices'!$R$8</f>
        <v>0</v>
      </c>
      <c r="EC194" s="282">
        <f>EC189*'8-Matrices'!$S$8</f>
        <v>0</v>
      </c>
      <c r="ED194" s="283"/>
    </row>
    <row r="195" spans="1:134" ht="15.75" thickBot="1" x14ac:dyDescent="0.3">
      <c r="A195" s="1472"/>
      <c r="B195" s="293" t="s">
        <v>99</v>
      </c>
      <c r="C195" s="294" t="s">
        <v>140</v>
      </c>
      <c r="D195" s="277">
        <f>D190*'8-Matrices'!$J$9</f>
        <v>0</v>
      </c>
      <c r="E195" s="277">
        <f>E190*'8-Matrices'!$K$9</f>
        <v>261018</v>
      </c>
      <c r="F195" s="277">
        <f>F190*'8-Matrices'!$L$9</f>
        <v>0</v>
      </c>
      <c r="G195" s="277">
        <f>G190*'8-Matrices'!$M$9</f>
        <v>336270</v>
      </c>
      <c r="H195" s="277">
        <f>H190*'8-Matrices'!$N$9</f>
        <v>0</v>
      </c>
      <c r="I195" s="277">
        <f>I190*'8-Matrices'!$O$9</f>
        <v>0</v>
      </c>
      <c r="J195" s="277">
        <f>J190*'8-Matrices'!$P$9</f>
        <v>0</v>
      </c>
      <c r="K195" s="277">
        <f>K190*'8-Matrices'!$Q$9</f>
        <v>0</v>
      </c>
      <c r="L195" s="277">
        <f>L190*'8-Matrices'!$R$9</f>
        <v>0</v>
      </c>
      <c r="M195" s="278">
        <f>M190*'8-Matrices'!$S$9</f>
        <v>0</v>
      </c>
      <c r="N195" s="283" t="s">
        <v>298</v>
      </c>
      <c r="O195" s="277"/>
      <c r="P195" s="279">
        <f>P190*'8-Matrices'!$J$9</f>
        <v>0</v>
      </c>
      <c r="Q195" s="277">
        <f>Q190*'8-Matrices'!$K$9</f>
        <v>276372</v>
      </c>
      <c r="R195" s="277">
        <f>R190*'8-Matrices'!$L$9</f>
        <v>0</v>
      </c>
      <c r="S195" s="277">
        <f>S190*'8-Matrices'!$M$9</f>
        <v>489120</v>
      </c>
      <c r="T195" s="277">
        <f>T190*'8-Matrices'!$N$9</f>
        <v>0</v>
      </c>
      <c r="U195" s="277">
        <f>U190*'8-Matrices'!$O$9</f>
        <v>0</v>
      </c>
      <c r="V195" s="277">
        <f>V190*'8-Matrices'!$P$9</f>
        <v>0</v>
      </c>
      <c r="W195" s="277">
        <f>W190*'8-Matrices'!$Q$9</f>
        <v>0</v>
      </c>
      <c r="X195" s="277">
        <f>X190*'8-Matrices'!$R$9</f>
        <v>0</v>
      </c>
      <c r="Y195" s="278">
        <f>Y190*'8-Matrices'!$S$9</f>
        <v>0</v>
      </c>
      <c r="Z195" s="283" t="s">
        <v>298</v>
      </c>
      <c r="AA195" s="277"/>
      <c r="AB195" s="279">
        <f>AB190*'8-Matrices'!$J$9</f>
        <v>0</v>
      </c>
      <c r="AC195" s="277">
        <f>AC190*'8-Matrices'!$K$9</f>
        <v>429912</v>
      </c>
      <c r="AD195" s="277">
        <f>AD190*'8-Matrices'!$L$9</f>
        <v>0</v>
      </c>
      <c r="AE195" s="277">
        <f>AE190*'8-Matrices'!$M$9</f>
        <v>397410</v>
      </c>
      <c r="AF195" s="277">
        <f>AF190*'8-Matrices'!$N$9</f>
        <v>0</v>
      </c>
      <c r="AG195" s="277">
        <f>AG190*'8-Matrices'!$O$9</f>
        <v>0</v>
      </c>
      <c r="AH195" s="277">
        <f>AH190*'8-Matrices'!$P$9</f>
        <v>0</v>
      </c>
      <c r="AI195" s="277">
        <f>AI190*'8-Matrices'!$Q$9</f>
        <v>0</v>
      </c>
      <c r="AJ195" s="277">
        <f>AJ190*'8-Matrices'!$R$9</f>
        <v>0</v>
      </c>
      <c r="AK195" s="278">
        <f>AK190*'8-Matrices'!$S$9</f>
        <v>0</v>
      </c>
      <c r="AL195" s="283" t="s">
        <v>298</v>
      </c>
      <c r="AM195" s="277"/>
      <c r="AN195" s="279">
        <f>AN190*'8-Matrices'!$J$9</f>
        <v>0</v>
      </c>
      <c r="AO195" s="277">
        <f>AO190*'8-Matrices'!$K$9</f>
        <v>261018</v>
      </c>
      <c r="AP195" s="277">
        <f>AP190*'8-Matrices'!$L$9</f>
        <v>0</v>
      </c>
      <c r="AQ195" s="277">
        <f>AQ190*'8-Matrices'!$M$9</f>
        <v>703110</v>
      </c>
      <c r="AR195" s="277">
        <f>AR190*'8-Matrices'!$N$9</f>
        <v>0</v>
      </c>
      <c r="AS195" s="277">
        <f>AS190*'8-Matrices'!$O$9</f>
        <v>0</v>
      </c>
      <c r="AT195" s="277">
        <f>AT190*'8-Matrices'!$P$9</f>
        <v>0</v>
      </c>
      <c r="AU195" s="277">
        <f>AU190*'8-Matrices'!$Q$9</f>
        <v>0</v>
      </c>
      <c r="AV195" s="277">
        <f>AV190*'8-Matrices'!$R$9</f>
        <v>0</v>
      </c>
      <c r="AW195" s="278">
        <f>AW190*'8-Matrices'!$S$9</f>
        <v>0</v>
      </c>
      <c r="AX195" s="283" t="s">
        <v>298</v>
      </c>
      <c r="AY195" s="277"/>
      <c r="AZ195" s="279">
        <f>AZ190*'8-Matrices'!$J$9</f>
        <v>0</v>
      </c>
      <c r="BA195" s="277">
        <f>BA190*'8-Matrices'!$K$9</f>
        <v>383850</v>
      </c>
      <c r="BB195" s="277">
        <f>BB190*'8-Matrices'!$L$9</f>
        <v>0</v>
      </c>
      <c r="BC195" s="277">
        <f>BC190*'8-Matrices'!$M$9</f>
        <v>672540</v>
      </c>
      <c r="BD195" s="277">
        <f>BD190*'8-Matrices'!$N$9</f>
        <v>0</v>
      </c>
      <c r="BE195" s="277">
        <f>BE190*'8-Matrices'!$O$9</f>
        <v>0</v>
      </c>
      <c r="BF195" s="277">
        <f>BF190*'8-Matrices'!$P$9</f>
        <v>0</v>
      </c>
      <c r="BG195" s="277">
        <f>BG190*'8-Matrices'!$Q$9</f>
        <v>0</v>
      </c>
      <c r="BH195" s="277">
        <f>BH190*'8-Matrices'!$R$9</f>
        <v>0</v>
      </c>
      <c r="BI195" s="278">
        <f>BI190*'8-Matrices'!$S$9</f>
        <v>0</v>
      </c>
      <c r="BJ195" s="283" t="s">
        <v>298</v>
      </c>
      <c r="BK195" s="277"/>
      <c r="BL195" s="280">
        <f>BL190*'8-Matrices'!$J$9</f>
        <v>0</v>
      </c>
      <c r="BM195" s="281">
        <f>BM190*'8-Matrices'!$K$9</f>
        <v>184248</v>
      </c>
      <c r="BN195" s="281">
        <f>BN190*'8-Matrices'!$L$9</f>
        <v>0</v>
      </c>
      <c r="BO195" s="281">
        <f>BO190*'8-Matrices'!$M$9</f>
        <v>397410</v>
      </c>
      <c r="BP195" s="281">
        <f>BP190*'8-Matrices'!$N$9</f>
        <v>0</v>
      </c>
      <c r="BQ195" s="281">
        <f>BQ190*'8-Matrices'!$O$9</f>
        <v>0</v>
      </c>
      <c r="BR195" s="281">
        <f>BR190*'8-Matrices'!$P$9</f>
        <v>0</v>
      </c>
      <c r="BS195" s="281">
        <f>BS190*'8-Matrices'!$Q$9</f>
        <v>0</v>
      </c>
      <c r="BT195" s="281">
        <f>BT190*'8-Matrices'!$R$9</f>
        <v>0</v>
      </c>
      <c r="BU195" s="282">
        <f>BU190*'8-Matrices'!$S$9</f>
        <v>0</v>
      </c>
      <c r="BV195" s="283" t="s">
        <v>298</v>
      </c>
      <c r="BX195" s="280">
        <f>BX190*'8-Matrices'!$J$9</f>
        <v>0</v>
      </c>
      <c r="BY195" s="281">
        <f>BY190*'8-Matrices'!$K$9</f>
        <v>199602</v>
      </c>
      <c r="BZ195" s="281">
        <f>BZ190*'8-Matrices'!$L$9</f>
        <v>0</v>
      </c>
      <c r="CA195" s="281">
        <f>CA190*'8-Matrices'!$M$9</f>
        <v>978240</v>
      </c>
      <c r="CB195" s="281">
        <f>CB190*'8-Matrices'!$N$9</f>
        <v>0</v>
      </c>
      <c r="CC195" s="281">
        <f>CC190*'8-Matrices'!$O$9</f>
        <v>0</v>
      </c>
      <c r="CD195" s="281">
        <f>CD190*'8-Matrices'!$P$9</f>
        <v>0</v>
      </c>
      <c r="CE195" s="281">
        <f>CE190*'8-Matrices'!$Q$9</f>
        <v>0</v>
      </c>
      <c r="CF195" s="281">
        <f>CF190*'8-Matrices'!$R$9</f>
        <v>0</v>
      </c>
      <c r="CG195" s="282">
        <f>CG190*'8-Matrices'!$S$9</f>
        <v>0</v>
      </c>
      <c r="CH195" s="283" t="s">
        <v>298</v>
      </c>
      <c r="CJ195" s="280">
        <f>CJ190*'8-Matrices'!$J$9</f>
        <v>0</v>
      </c>
      <c r="CK195" s="281">
        <f>CK190*'8-Matrices'!$K$9</f>
        <v>138186</v>
      </c>
      <c r="CL195" s="281">
        <f>CL190*'8-Matrices'!$L$9</f>
        <v>0</v>
      </c>
      <c r="CM195" s="281">
        <f>CM190*'8-Matrices'!$M$9</f>
        <v>886530</v>
      </c>
      <c r="CN195" s="281">
        <f>CN190*'8-Matrices'!$N$9</f>
        <v>0</v>
      </c>
      <c r="CO195" s="281">
        <f>CO190*'8-Matrices'!$O$9</f>
        <v>0</v>
      </c>
      <c r="CP195" s="281">
        <f>CP190*'8-Matrices'!$P$9</f>
        <v>0</v>
      </c>
      <c r="CQ195" s="281">
        <f>CQ190*'8-Matrices'!$Q$9</f>
        <v>0</v>
      </c>
      <c r="CR195" s="281">
        <f>CR190*'8-Matrices'!$R$9</f>
        <v>0</v>
      </c>
      <c r="CS195" s="282">
        <f>CS190*'8-Matrices'!$S$9</f>
        <v>0</v>
      </c>
      <c r="CT195" s="283" t="s">
        <v>298</v>
      </c>
      <c r="CV195" s="280">
        <f>CV190*'8-Matrices'!$J$9</f>
        <v>0</v>
      </c>
      <c r="CW195" s="281">
        <f>CW190*'8-Matrices'!$K$9</f>
        <v>168894</v>
      </c>
      <c r="CX195" s="281">
        <f>CX190*'8-Matrices'!$L$9</f>
        <v>0</v>
      </c>
      <c r="CY195" s="281">
        <f>CY190*'8-Matrices'!$M$9</f>
        <v>1375650</v>
      </c>
      <c r="CZ195" s="281">
        <f>CZ190*'8-Matrices'!$N$9</f>
        <v>0</v>
      </c>
      <c r="DA195" s="281">
        <f>DA190*'8-Matrices'!$O$9</f>
        <v>0</v>
      </c>
      <c r="DB195" s="281">
        <f>DB190*'8-Matrices'!$P$9</f>
        <v>0</v>
      </c>
      <c r="DC195" s="281">
        <f>DC190*'8-Matrices'!$Q$9</f>
        <v>0</v>
      </c>
      <c r="DD195" s="281">
        <f>DD190*'8-Matrices'!$R$9</f>
        <v>0</v>
      </c>
      <c r="DE195" s="282">
        <f>DE190*'8-Matrices'!$S$9</f>
        <v>0</v>
      </c>
      <c r="DF195" s="283" t="s">
        <v>298</v>
      </c>
      <c r="DG195" s="109"/>
      <c r="DH195" s="280">
        <f>DH190*'8-Matrices'!$J$9</f>
        <v>0</v>
      </c>
      <c r="DI195" s="281">
        <f>DI190*'8-Matrices'!$K$9</f>
        <v>61416</v>
      </c>
      <c r="DJ195" s="281">
        <f>DJ190*'8-Matrices'!$L$9</f>
        <v>0</v>
      </c>
      <c r="DK195" s="281">
        <f>DK190*'8-Matrices'!$M$9</f>
        <v>641970</v>
      </c>
      <c r="DL195" s="281">
        <f>DL190*'8-Matrices'!$N$9</f>
        <v>0</v>
      </c>
      <c r="DM195" s="281">
        <f>DM190*'8-Matrices'!$O$9</f>
        <v>0</v>
      </c>
      <c r="DN195" s="281">
        <f>DN190*'8-Matrices'!$P$9</f>
        <v>0</v>
      </c>
      <c r="DO195" s="281">
        <f>DO190*'8-Matrices'!$Q$9</f>
        <v>0</v>
      </c>
      <c r="DP195" s="281">
        <f>DP190*'8-Matrices'!$R$9</f>
        <v>0</v>
      </c>
      <c r="DQ195" s="282">
        <f>DQ190*'8-Matrices'!$S$9</f>
        <v>0</v>
      </c>
      <c r="DR195" s="283" t="s">
        <v>298</v>
      </c>
      <c r="DT195" s="280">
        <f>DT190*'8-Matrices'!$J$9</f>
        <v>0</v>
      </c>
      <c r="DU195" s="281">
        <f>DU190*'8-Matrices'!$K$9</f>
        <v>61416</v>
      </c>
      <c r="DV195" s="281">
        <f>DV190*'8-Matrices'!$L$9</f>
        <v>0</v>
      </c>
      <c r="DW195" s="281">
        <f>DW190*'8-Matrices'!$M$9</f>
        <v>794820</v>
      </c>
      <c r="DX195" s="281">
        <f>DX190*'8-Matrices'!$N$9</f>
        <v>0</v>
      </c>
      <c r="DY195" s="281">
        <f>DY190*'8-Matrices'!$O$9</f>
        <v>0</v>
      </c>
      <c r="DZ195" s="281">
        <f>DZ190*'8-Matrices'!$P$9</f>
        <v>0</v>
      </c>
      <c r="EA195" s="281">
        <f>EA190*'8-Matrices'!$Q$9</f>
        <v>0</v>
      </c>
      <c r="EB195" s="281">
        <f>EB190*'8-Matrices'!$R$9</f>
        <v>0</v>
      </c>
      <c r="EC195" s="282">
        <f>EC190*'8-Matrices'!$S$9</f>
        <v>0</v>
      </c>
      <c r="ED195" s="283" t="s">
        <v>298</v>
      </c>
    </row>
    <row r="196" spans="1:134" ht="30.75" thickBot="1" x14ac:dyDescent="0.3">
      <c r="A196" s="315" t="s">
        <v>212</v>
      </c>
      <c r="B196" s="293" t="s">
        <v>99</v>
      </c>
      <c r="C196" s="316"/>
      <c r="D196" s="300">
        <f t="shared" ref="D196:M196" si="407">SUM(D193:D195)</f>
        <v>0</v>
      </c>
      <c r="E196" s="297">
        <f t="shared" si="407"/>
        <v>646450</v>
      </c>
      <c r="F196" s="297">
        <f t="shared" si="407"/>
        <v>125160</v>
      </c>
      <c r="G196" s="297">
        <f t="shared" si="407"/>
        <v>1469990</v>
      </c>
      <c r="H196" s="297">
        <f t="shared" si="407"/>
        <v>0</v>
      </c>
      <c r="I196" s="297">
        <f t="shared" si="407"/>
        <v>0</v>
      </c>
      <c r="J196" s="297">
        <f t="shared" si="407"/>
        <v>0</v>
      </c>
      <c r="K196" s="297">
        <f t="shared" si="407"/>
        <v>0</v>
      </c>
      <c r="L196" s="297">
        <f t="shared" si="407"/>
        <v>0</v>
      </c>
      <c r="M196" s="298">
        <f t="shared" si="407"/>
        <v>0</v>
      </c>
      <c r="N196" s="304">
        <f>SUM(D196:M196)</f>
        <v>2241600</v>
      </c>
      <c r="O196" s="299"/>
      <c r="P196" s="300">
        <f t="shared" ref="P196:Y196" si="408">SUM(P193:P195)</f>
        <v>0</v>
      </c>
      <c r="Q196" s="297">
        <f t="shared" si="408"/>
        <v>556121</v>
      </c>
      <c r="R196" s="297">
        <f t="shared" si="408"/>
        <v>229460</v>
      </c>
      <c r="S196" s="297">
        <f t="shared" si="408"/>
        <v>2136815</v>
      </c>
      <c r="T196" s="297">
        <f t="shared" si="408"/>
        <v>0</v>
      </c>
      <c r="U196" s="297">
        <f t="shared" si="408"/>
        <v>0</v>
      </c>
      <c r="V196" s="297">
        <f t="shared" si="408"/>
        <v>0</v>
      </c>
      <c r="W196" s="297">
        <f t="shared" si="408"/>
        <v>0</v>
      </c>
      <c r="X196" s="297">
        <f t="shared" si="408"/>
        <v>0</v>
      </c>
      <c r="Y196" s="298">
        <f t="shared" si="408"/>
        <v>0</v>
      </c>
      <c r="Z196" s="304">
        <f>SUM(P196:Y196)</f>
        <v>2922396</v>
      </c>
      <c r="AA196" s="299"/>
      <c r="AB196" s="300">
        <f t="shared" ref="AB196:AK196" si="409">SUM(AB193:AB195)</f>
        <v>0</v>
      </c>
      <c r="AC196" s="297">
        <f t="shared" si="409"/>
        <v>715356</v>
      </c>
      <c r="AD196" s="297">
        <f t="shared" si="409"/>
        <v>104300</v>
      </c>
      <c r="AE196" s="297">
        <f t="shared" si="409"/>
        <v>1158590</v>
      </c>
      <c r="AF196" s="297">
        <f t="shared" si="409"/>
        <v>0</v>
      </c>
      <c r="AG196" s="297">
        <f t="shared" si="409"/>
        <v>0</v>
      </c>
      <c r="AH196" s="297">
        <f t="shared" si="409"/>
        <v>0</v>
      </c>
      <c r="AI196" s="297">
        <f t="shared" si="409"/>
        <v>0</v>
      </c>
      <c r="AJ196" s="297">
        <f t="shared" si="409"/>
        <v>0</v>
      </c>
      <c r="AK196" s="298">
        <f t="shared" si="409"/>
        <v>0</v>
      </c>
      <c r="AL196" s="304">
        <f>SUM(AB196:AK196)</f>
        <v>1978246</v>
      </c>
      <c r="AM196" s="299"/>
      <c r="AN196" s="300">
        <f t="shared" ref="AN196:AW196" si="410">SUM(AN193:AN195)</f>
        <v>0</v>
      </c>
      <c r="AO196" s="297">
        <f t="shared" si="410"/>
        <v>529551</v>
      </c>
      <c r="AP196" s="297">
        <f t="shared" si="410"/>
        <v>146020</v>
      </c>
      <c r="AQ196" s="297">
        <f t="shared" si="410"/>
        <v>1650560</v>
      </c>
      <c r="AR196" s="297">
        <f t="shared" si="410"/>
        <v>0</v>
      </c>
      <c r="AS196" s="297">
        <f t="shared" si="410"/>
        <v>0</v>
      </c>
      <c r="AT196" s="297">
        <f t="shared" si="410"/>
        <v>0</v>
      </c>
      <c r="AU196" s="297">
        <f t="shared" si="410"/>
        <v>0</v>
      </c>
      <c r="AV196" s="297">
        <f t="shared" si="410"/>
        <v>0</v>
      </c>
      <c r="AW196" s="298">
        <f t="shared" si="410"/>
        <v>0</v>
      </c>
      <c r="AX196" s="304">
        <f>SUM(AN196:AW196)</f>
        <v>2326131</v>
      </c>
      <c r="AY196" s="299"/>
      <c r="AZ196" s="300">
        <f t="shared" ref="AZ196:BI196" si="411">SUM(AZ193:AZ195)</f>
        <v>0</v>
      </c>
      <c r="BA196" s="297">
        <f t="shared" si="411"/>
        <v>625734</v>
      </c>
      <c r="BB196" s="297">
        <f t="shared" si="411"/>
        <v>20860</v>
      </c>
      <c r="BC196" s="297">
        <f t="shared" si="411"/>
        <v>1419265</v>
      </c>
      <c r="BD196" s="297">
        <f t="shared" si="411"/>
        <v>0</v>
      </c>
      <c r="BE196" s="297">
        <f t="shared" si="411"/>
        <v>0</v>
      </c>
      <c r="BF196" s="297">
        <f t="shared" si="411"/>
        <v>0</v>
      </c>
      <c r="BG196" s="297">
        <f t="shared" si="411"/>
        <v>0</v>
      </c>
      <c r="BH196" s="297">
        <f t="shared" si="411"/>
        <v>0</v>
      </c>
      <c r="BI196" s="298">
        <f t="shared" si="411"/>
        <v>0</v>
      </c>
      <c r="BJ196" s="304">
        <f>SUM(AZ196:BI196)</f>
        <v>2065859</v>
      </c>
      <c r="BK196" s="299"/>
      <c r="BL196" s="301">
        <f t="shared" ref="BL196:BU196" si="412">SUM(BL193:BL195)</f>
        <v>0</v>
      </c>
      <c r="BM196" s="302">
        <f t="shared" si="412"/>
        <v>312450</v>
      </c>
      <c r="BN196" s="302">
        <f t="shared" si="412"/>
        <v>41720</v>
      </c>
      <c r="BO196" s="302">
        <f t="shared" si="412"/>
        <v>856680</v>
      </c>
      <c r="BP196" s="302">
        <f t="shared" si="412"/>
        <v>0</v>
      </c>
      <c r="BQ196" s="302">
        <f t="shared" si="412"/>
        <v>0</v>
      </c>
      <c r="BR196" s="302">
        <f t="shared" si="412"/>
        <v>0</v>
      </c>
      <c r="BS196" s="302">
        <f t="shared" si="412"/>
        <v>0</v>
      </c>
      <c r="BT196" s="302">
        <f t="shared" si="412"/>
        <v>0</v>
      </c>
      <c r="BU196" s="303">
        <f t="shared" si="412"/>
        <v>0</v>
      </c>
      <c r="BV196" s="304">
        <f>SUM(BL196:BU196)</f>
        <v>1210850</v>
      </c>
      <c r="BX196" s="301">
        <f t="shared" ref="BX196:CG196" si="413">SUM(BX193:BX195)</f>
        <v>0</v>
      </c>
      <c r="BY196" s="302">
        <f t="shared" si="413"/>
        <v>306024</v>
      </c>
      <c r="BZ196" s="302">
        <f t="shared" si="413"/>
        <v>83440</v>
      </c>
      <c r="CA196" s="302">
        <f t="shared" si="413"/>
        <v>1591755</v>
      </c>
      <c r="CB196" s="302">
        <f t="shared" si="413"/>
        <v>0</v>
      </c>
      <c r="CC196" s="302">
        <f t="shared" si="413"/>
        <v>0</v>
      </c>
      <c r="CD196" s="302">
        <f t="shared" si="413"/>
        <v>0</v>
      </c>
      <c r="CE196" s="302">
        <f t="shared" si="413"/>
        <v>0</v>
      </c>
      <c r="CF196" s="302">
        <f t="shared" si="413"/>
        <v>0</v>
      </c>
      <c r="CG196" s="303">
        <f t="shared" si="413"/>
        <v>0</v>
      </c>
      <c r="CH196" s="304">
        <f>SUM(BX196:CG196)</f>
        <v>1981219</v>
      </c>
      <c r="CJ196" s="301">
        <f t="shared" ref="CJ196:CS196" si="414">SUM(CJ193:CJ195)</f>
        <v>0</v>
      </c>
      <c r="CK196" s="302">
        <f t="shared" si="414"/>
        <v>205091</v>
      </c>
      <c r="CL196" s="302">
        <f t="shared" si="414"/>
        <v>146020</v>
      </c>
      <c r="CM196" s="302">
        <f t="shared" si="414"/>
        <v>1485415</v>
      </c>
      <c r="CN196" s="302">
        <f t="shared" si="414"/>
        <v>0</v>
      </c>
      <c r="CO196" s="302">
        <f t="shared" si="414"/>
        <v>0</v>
      </c>
      <c r="CP196" s="302">
        <f t="shared" si="414"/>
        <v>0</v>
      </c>
      <c r="CQ196" s="302">
        <f t="shared" si="414"/>
        <v>0</v>
      </c>
      <c r="CR196" s="302">
        <f t="shared" si="414"/>
        <v>0</v>
      </c>
      <c r="CS196" s="303">
        <f t="shared" si="414"/>
        <v>0</v>
      </c>
      <c r="CT196" s="304">
        <f>SUM(CJ196:CS196)</f>
        <v>1836526</v>
      </c>
      <c r="CV196" s="301">
        <f t="shared" ref="CV196:DE196" si="415">SUM(CV193:CV195)</f>
        <v>0</v>
      </c>
      <c r="CW196" s="302">
        <f t="shared" si="415"/>
        <v>277707</v>
      </c>
      <c r="CX196" s="302">
        <f t="shared" si="415"/>
        <v>125160</v>
      </c>
      <c r="CY196" s="302">
        <f t="shared" si="415"/>
        <v>2000330</v>
      </c>
      <c r="CZ196" s="302">
        <f t="shared" si="415"/>
        <v>0</v>
      </c>
      <c r="DA196" s="302">
        <f t="shared" si="415"/>
        <v>0</v>
      </c>
      <c r="DB196" s="302">
        <f t="shared" si="415"/>
        <v>0</v>
      </c>
      <c r="DC196" s="302">
        <f t="shared" si="415"/>
        <v>0</v>
      </c>
      <c r="DD196" s="302">
        <f t="shared" si="415"/>
        <v>0</v>
      </c>
      <c r="DE196" s="303">
        <f t="shared" si="415"/>
        <v>0</v>
      </c>
      <c r="DF196" s="304">
        <f>SUM(CV196:DE196)</f>
        <v>2403197</v>
      </c>
      <c r="DG196" s="109"/>
      <c r="DH196" s="301">
        <f t="shared" ref="DH196:DQ196" si="416">SUM(DH193:DH195)</f>
        <v>0</v>
      </c>
      <c r="DI196" s="302">
        <f t="shared" si="416"/>
        <v>208094</v>
      </c>
      <c r="DJ196" s="302">
        <f t="shared" si="416"/>
        <v>187740</v>
      </c>
      <c r="DK196" s="302">
        <f t="shared" si="416"/>
        <v>1125390</v>
      </c>
      <c r="DL196" s="302">
        <f t="shared" si="416"/>
        <v>0</v>
      </c>
      <c r="DM196" s="302">
        <f t="shared" si="416"/>
        <v>0</v>
      </c>
      <c r="DN196" s="302">
        <f t="shared" si="416"/>
        <v>0</v>
      </c>
      <c r="DO196" s="302">
        <f t="shared" si="416"/>
        <v>0</v>
      </c>
      <c r="DP196" s="302">
        <f t="shared" si="416"/>
        <v>0</v>
      </c>
      <c r="DQ196" s="303">
        <f t="shared" si="416"/>
        <v>0</v>
      </c>
      <c r="DR196" s="304">
        <f>SUM(DH196:DQ196)</f>
        <v>1521224</v>
      </c>
      <c r="DT196" s="301">
        <f t="shared" ref="DT196:EC196" si="417">SUM(DT193:DT195)</f>
        <v>0</v>
      </c>
      <c r="DU196" s="302">
        <f t="shared" si="417"/>
        <v>348338</v>
      </c>
      <c r="DV196" s="302">
        <f t="shared" si="417"/>
        <v>333760</v>
      </c>
      <c r="DW196" s="302">
        <f t="shared" si="417"/>
        <v>1303860</v>
      </c>
      <c r="DX196" s="302">
        <f t="shared" si="417"/>
        <v>0</v>
      </c>
      <c r="DY196" s="302">
        <f t="shared" si="417"/>
        <v>0</v>
      </c>
      <c r="DZ196" s="302">
        <f t="shared" si="417"/>
        <v>0</v>
      </c>
      <c r="EA196" s="302">
        <f t="shared" si="417"/>
        <v>0</v>
      </c>
      <c r="EB196" s="302">
        <f t="shared" si="417"/>
        <v>0</v>
      </c>
      <c r="EC196" s="303">
        <f t="shared" si="417"/>
        <v>0</v>
      </c>
      <c r="ED196" s="304">
        <f>SUM(DT196:EC196)</f>
        <v>1985958</v>
      </c>
    </row>
    <row r="197" spans="1:134" ht="47.25" customHeight="1" thickBot="1" x14ac:dyDescent="0.3">
      <c r="A197" s="305"/>
      <c r="B197" s="306"/>
      <c r="C197" s="307"/>
      <c r="D197" s="308"/>
      <c r="E197" s="309"/>
      <c r="F197" s="309"/>
      <c r="G197" s="309"/>
      <c r="H197" s="309"/>
      <c r="I197" s="309"/>
      <c r="J197" s="309"/>
      <c r="K197" s="309"/>
      <c r="L197" s="309"/>
      <c r="M197" s="310"/>
      <c r="N197" s="314"/>
      <c r="O197" s="309"/>
      <c r="P197" s="308"/>
      <c r="Q197" s="309"/>
      <c r="R197" s="309"/>
      <c r="S197" s="309"/>
      <c r="T197" s="309"/>
      <c r="U197" s="309"/>
      <c r="V197" s="309"/>
      <c r="W197" s="309"/>
      <c r="X197" s="309"/>
      <c r="Y197" s="310"/>
      <c r="Z197" s="314"/>
      <c r="AA197" s="309"/>
      <c r="AB197" s="308"/>
      <c r="AC197" s="309"/>
      <c r="AD197" s="309"/>
      <c r="AE197" s="309"/>
      <c r="AF197" s="309"/>
      <c r="AG197" s="309"/>
      <c r="AH197" s="309"/>
      <c r="AI197" s="309"/>
      <c r="AJ197" s="309"/>
      <c r="AK197" s="310"/>
      <c r="AL197" s="314"/>
      <c r="AM197" s="309"/>
      <c r="AN197" s="308"/>
      <c r="AO197" s="309"/>
      <c r="AP197" s="309"/>
      <c r="AQ197" s="309"/>
      <c r="AR197" s="309"/>
      <c r="AS197" s="309"/>
      <c r="AT197" s="309"/>
      <c r="AU197" s="309"/>
      <c r="AV197" s="309"/>
      <c r="AW197" s="310"/>
      <c r="AX197" s="314"/>
      <c r="AY197" s="309"/>
      <c r="AZ197" s="308"/>
      <c r="BA197" s="309"/>
      <c r="BB197" s="309"/>
      <c r="BC197" s="309"/>
      <c r="BD197" s="309"/>
      <c r="BE197" s="309"/>
      <c r="BF197" s="309"/>
      <c r="BG197" s="309"/>
      <c r="BH197" s="309"/>
      <c r="BI197" s="310"/>
      <c r="BJ197" s="314"/>
      <c r="BK197" s="309"/>
      <c r="BL197" s="311"/>
      <c r="BM197" s="312"/>
      <c r="BN197" s="312"/>
      <c r="BO197" s="312"/>
      <c r="BP197" s="312"/>
      <c r="BQ197" s="312"/>
      <c r="BR197" s="312"/>
      <c r="BS197" s="312"/>
      <c r="BT197" s="312"/>
      <c r="BU197" s="313"/>
      <c r="BV197" s="314"/>
      <c r="BX197" s="311"/>
      <c r="BY197" s="312"/>
      <c r="BZ197" s="312"/>
      <c r="CA197" s="312"/>
      <c r="CB197" s="312"/>
      <c r="CC197" s="312"/>
      <c r="CD197" s="312"/>
      <c r="CE197" s="312"/>
      <c r="CF197" s="312"/>
      <c r="CG197" s="313"/>
      <c r="CH197" s="314"/>
      <c r="CJ197" s="311"/>
      <c r="CK197" s="312"/>
      <c r="CL197" s="312"/>
      <c r="CM197" s="312"/>
      <c r="CN197" s="312"/>
      <c r="CO197" s="312"/>
      <c r="CP197" s="312"/>
      <c r="CQ197" s="312"/>
      <c r="CR197" s="312"/>
      <c r="CS197" s="313"/>
      <c r="CT197" s="314"/>
      <c r="CV197" s="311"/>
      <c r="CW197" s="312"/>
      <c r="CX197" s="312"/>
      <c r="CY197" s="312"/>
      <c r="CZ197" s="312"/>
      <c r="DA197" s="312"/>
      <c r="DB197" s="312"/>
      <c r="DC197" s="312"/>
      <c r="DD197" s="312"/>
      <c r="DE197" s="313"/>
      <c r="DF197" s="314"/>
      <c r="DG197" s="109"/>
      <c r="DH197" s="311"/>
      <c r="DI197" s="312"/>
      <c r="DJ197" s="312"/>
      <c r="DK197" s="312"/>
      <c r="DL197" s="312"/>
      <c r="DM197" s="312"/>
      <c r="DN197" s="312"/>
      <c r="DO197" s="312"/>
      <c r="DP197" s="312"/>
      <c r="DQ197" s="313"/>
      <c r="DR197" s="314"/>
      <c r="DT197" s="311"/>
      <c r="DU197" s="312"/>
      <c r="DV197" s="312"/>
      <c r="DW197" s="312"/>
      <c r="DX197" s="312"/>
      <c r="DY197" s="312"/>
      <c r="DZ197" s="312"/>
      <c r="EA197" s="312"/>
      <c r="EB197" s="312"/>
      <c r="EC197" s="313"/>
      <c r="ED197" s="314"/>
    </row>
    <row r="198" spans="1:134" ht="15" customHeight="1" x14ac:dyDescent="0.25">
      <c r="A198" s="1470" t="s">
        <v>210</v>
      </c>
      <c r="B198" s="285" t="s">
        <v>100</v>
      </c>
      <c r="C198" s="268" t="s">
        <v>138</v>
      </c>
      <c r="D198" s="271">
        <f>'7b-TtlAwrds_RawData'!D64</f>
        <v>48</v>
      </c>
      <c r="E198" s="269">
        <f>'7b-TtlAwrds_RawData'!E64</f>
        <v>2</v>
      </c>
      <c r="F198" s="269">
        <f>'7b-TtlAwrds_RawData'!F64</f>
        <v>0</v>
      </c>
      <c r="G198" s="269">
        <f>'7b-TtlAwrds_RawData'!G64</f>
        <v>31</v>
      </c>
      <c r="H198" s="269">
        <f>'7b-TtlAwrds_RawData'!H64</f>
        <v>0</v>
      </c>
      <c r="I198" s="269">
        <f>'7b-TtlAwrds_RawData'!I64</f>
        <v>0</v>
      </c>
      <c r="J198" s="269">
        <f>'7b-TtlAwrds_RawData'!J64</f>
        <v>0</v>
      </c>
      <c r="K198" s="269">
        <f>'7b-TtlAwrds_RawData'!K64</f>
        <v>0</v>
      </c>
      <c r="L198" s="269">
        <f>'7b-TtlAwrds_RawData'!L64</f>
        <v>0</v>
      </c>
      <c r="M198" s="270">
        <f>'7b-TtlAwrds_RawData'!M64</f>
        <v>0</v>
      </c>
      <c r="N198" s="275"/>
      <c r="O198" s="269"/>
      <c r="P198" s="271">
        <f>'7b-TtlAwrds_RawData'!P64</f>
        <v>42</v>
      </c>
      <c r="Q198" s="269">
        <f>'7b-TtlAwrds_RawData'!Q64</f>
        <v>2</v>
      </c>
      <c r="R198" s="269">
        <f>'7b-TtlAwrds_RawData'!R64</f>
        <v>0</v>
      </c>
      <c r="S198" s="269">
        <f>'7b-TtlAwrds_RawData'!S64</f>
        <v>29</v>
      </c>
      <c r="T198" s="269">
        <f>'7b-TtlAwrds_RawData'!T64</f>
        <v>0</v>
      </c>
      <c r="U198" s="269">
        <f>'7b-TtlAwrds_RawData'!U64</f>
        <v>0</v>
      </c>
      <c r="V198" s="269">
        <f>'7b-TtlAwrds_RawData'!V64</f>
        <v>0</v>
      </c>
      <c r="W198" s="269">
        <f>'7b-TtlAwrds_RawData'!W64</f>
        <v>0</v>
      </c>
      <c r="X198" s="269">
        <f>'7b-TtlAwrds_RawData'!X64</f>
        <v>0</v>
      </c>
      <c r="Y198" s="270">
        <f>'7b-TtlAwrds_RawData'!Y64</f>
        <v>0</v>
      </c>
      <c r="Z198" s="275"/>
      <c r="AA198" s="269"/>
      <c r="AB198" s="271">
        <f>'7b-TtlAwrds_RawData'!AB64</f>
        <v>33</v>
      </c>
      <c r="AC198" s="269">
        <f>'7b-TtlAwrds_RawData'!AC64</f>
        <v>1</v>
      </c>
      <c r="AD198" s="269">
        <f>'7b-TtlAwrds_RawData'!AD64</f>
        <v>0</v>
      </c>
      <c r="AE198" s="269">
        <f>'7b-TtlAwrds_RawData'!AE64</f>
        <v>29</v>
      </c>
      <c r="AF198" s="269">
        <f>'7b-TtlAwrds_RawData'!AF64</f>
        <v>0</v>
      </c>
      <c r="AG198" s="269">
        <f>'7b-TtlAwrds_RawData'!AG64</f>
        <v>0</v>
      </c>
      <c r="AH198" s="269">
        <f>'7b-TtlAwrds_RawData'!AH64</f>
        <v>0</v>
      </c>
      <c r="AI198" s="269">
        <f>'7b-TtlAwrds_RawData'!AI64</f>
        <v>0</v>
      </c>
      <c r="AJ198" s="269">
        <f>'7b-TtlAwrds_RawData'!AJ64</f>
        <v>0</v>
      </c>
      <c r="AK198" s="270">
        <f>'7b-TtlAwrds_RawData'!AK64</f>
        <v>0</v>
      </c>
      <c r="AL198" s="275"/>
      <c r="AM198" s="269"/>
      <c r="AN198" s="271">
        <f>'7b-TtlAwrds_RawData'!AN64</f>
        <v>17</v>
      </c>
      <c r="AO198" s="269">
        <f>'7b-TtlAwrds_RawData'!AO64</f>
        <v>0</v>
      </c>
      <c r="AP198" s="269">
        <f>'7b-TtlAwrds_RawData'!AP64</f>
        <v>0</v>
      </c>
      <c r="AQ198" s="269">
        <f>'7b-TtlAwrds_RawData'!AQ64</f>
        <v>40</v>
      </c>
      <c r="AR198" s="269">
        <f>'7b-TtlAwrds_RawData'!AR64</f>
        <v>0</v>
      </c>
      <c r="AS198" s="269">
        <f>'7b-TtlAwrds_RawData'!AS64</f>
        <v>0</v>
      </c>
      <c r="AT198" s="269">
        <f>'7b-TtlAwrds_RawData'!AT64</f>
        <v>0</v>
      </c>
      <c r="AU198" s="269">
        <f>'7b-TtlAwrds_RawData'!AU64</f>
        <v>0</v>
      </c>
      <c r="AV198" s="269">
        <f>'7b-TtlAwrds_RawData'!AV64</f>
        <v>0</v>
      </c>
      <c r="AW198" s="270">
        <f>'7b-TtlAwrds_RawData'!AW64</f>
        <v>0</v>
      </c>
      <c r="AX198" s="275"/>
      <c r="AY198" s="269"/>
      <c r="AZ198" s="271">
        <f>'7b-TtlAwrds_RawData'!AZ64</f>
        <v>46</v>
      </c>
      <c r="BA198" s="269">
        <f>'7b-TtlAwrds_RawData'!BA64</f>
        <v>3</v>
      </c>
      <c r="BB198" s="269">
        <f>'7b-TtlAwrds_RawData'!BB64</f>
        <v>0</v>
      </c>
      <c r="BC198" s="269">
        <f>'7b-TtlAwrds_RawData'!BC64</f>
        <v>31</v>
      </c>
      <c r="BD198" s="269">
        <f>'7b-TtlAwrds_RawData'!BD64</f>
        <v>0</v>
      </c>
      <c r="BE198" s="269">
        <f>'7b-TtlAwrds_RawData'!BE64</f>
        <v>0</v>
      </c>
      <c r="BF198" s="269">
        <f>'7b-TtlAwrds_RawData'!BF64</f>
        <v>0</v>
      </c>
      <c r="BG198" s="269">
        <f>'7b-TtlAwrds_RawData'!BG64</f>
        <v>0</v>
      </c>
      <c r="BH198" s="269">
        <f>'7b-TtlAwrds_RawData'!BH64</f>
        <v>0</v>
      </c>
      <c r="BI198" s="270">
        <f>'7b-TtlAwrds_RawData'!BI64</f>
        <v>0</v>
      </c>
      <c r="BJ198" s="275"/>
      <c r="BK198" s="269"/>
      <c r="BL198" s="272">
        <f>'7b-TtlAwrds_RawData'!BL64</f>
        <v>0</v>
      </c>
      <c r="BM198" s="273">
        <f>'7b-TtlAwrds_RawData'!BM64</f>
        <v>1</v>
      </c>
      <c r="BN198" s="273">
        <f>'7b-TtlAwrds_RawData'!BN64</f>
        <v>0</v>
      </c>
      <c r="BO198" s="273">
        <f>'7b-TtlAwrds_RawData'!BO64</f>
        <v>23</v>
      </c>
      <c r="BP198" s="273">
        <f>'7b-TtlAwrds_RawData'!BP64</f>
        <v>0</v>
      </c>
      <c r="BQ198" s="273">
        <f>'7b-TtlAwrds_RawData'!BQ64</f>
        <v>0</v>
      </c>
      <c r="BR198" s="273">
        <f>'7b-TtlAwrds_RawData'!BR64</f>
        <v>0</v>
      </c>
      <c r="BS198" s="273">
        <f>'7b-TtlAwrds_RawData'!BS64</f>
        <v>0</v>
      </c>
      <c r="BT198" s="273">
        <f>'7b-TtlAwrds_RawData'!BT64</f>
        <v>0</v>
      </c>
      <c r="BU198" s="274">
        <f>'7b-TtlAwrds_RawData'!BU64</f>
        <v>0</v>
      </c>
      <c r="BV198" s="275"/>
      <c r="BX198" s="272">
        <f>'7b-TtlAwrds_RawData'!BX64</f>
        <v>5</v>
      </c>
      <c r="BY198" s="273">
        <f>'7b-TtlAwrds_RawData'!BY64</f>
        <v>0</v>
      </c>
      <c r="BZ198" s="273">
        <f>'7b-TtlAwrds_RawData'!BZ64</f>
        <v>0</v>
      </c>
      <c r="CA198" s="273">
        <f>'7b-TtlAwrds_RawData'!CA64</f>
        <v>43</v>
      </c>
      <c r="CB198" s="273">
        <f>'7b-TtlAwrds_RawData'!CB64</f>
        <v>0</v>
      </c>
      <c r="CC198" s="273">
        <f>'7b-TtlAwrds_RawData'!CC64</f>
        <v>0</v>
      </c>
      <c r="CD198" s="273">
        <f>'7b-TtlAwrds_RawData'!CD64</f>
        <v>0</v>
      </c>
      <c r="CE198" s="273">
        <f>'7b-TtlAwrds_RawData'!CE64</f>
        <v>0</v>
      </c>
      <c r="CF198" s="273">
        <f>'7b-TtlAwrds_RawData'!CF64</f>
        <v>0</v>
      </c>
      <c r="CG198" s="274">
        <f>'7b-TtlAwrds_RawData'!CG64</f>
        <v>0</v>
      </c>
      <c r="CH198" s="275"/>
      <c r="CJ198" s="272">
        <f>'7b-TtlAwrds_RawData'!CJ64</f>
        <v>13</v>
      </c>
      <c r="CK198" s="273">
        <f>'7b-TtlAwrds_RawData'!CK64</f>
        <v>1</v>
      </c>
      <c r="CL198" s="273">
        <f>'7b-TtlAwrds_RawData'!CL64</f>
        <v>0</v>
      </c>
      <c r="CM198" s="273">
        <f>'7b-TtlAwrds_RawData'!CM64</f>
        <v>50</v>
      </c>
      <c r="CN198" s="273">
        <f>'7b-TtlAwrds_RawData'!CN64</f>
        <v>0</v>
      </c>
      <c r="CO198" s="273">
        <f>'7b-TtlAwrds_RawData'!CO64</f>
        <v>0</v>
      </c>
      <c r="CP198" s="273">
        <f>'7b-TtlAwrds_RawData'!CP64</f>
        <v>0</v>
      </c>
      <c r="CQ198" s="273">
        <f>'7b-TtlAwrds_RawData'!CQ64</f>
        <v>0</v>
      </c>
      <c r="CR198" s="273">
        <f>'7b-TtlAwrds_RawData'!CR64</f>
        <v>0</v>
      </c>
      <c r="CS198" s="274">
        <f>'7b-TtlAwrds_RawData'!CS64</f>
        <v>0</v>
      </c>
      <c r="CT198" s="275"/>
      <c r="CV198" s="272">
        <f>'7b-TtlAwrds_RawData'!CV64</f>
        <v>2</v>
      </c>
      <c r="CW198" s="273">
        <f>'7b-TtlAwrds_RawData'!CW64</f>
        <v>0</v>
      </c>
      <c r="CX198" s="273">
        <f>'7b-TtlAwrds_RawData'!CX64</f>
        <v>0</v>
      </c>
      <c r="CY198" s="273">
        <f>'7b-TtlAwrds_RawData'!CY64</f>
        <v>39</v>
      </c>
      <c r="CZ198" s="273">
        <f>'7b-TtlAwrds_RawData'!CZ64</f>
        <v>0</v>
      </c>
      <c r="DA198" s="273">
        <f>'7b-TtlAwrds_RawData'!DA64</f>
        <v>0</v>
      </c>
      <c r="DB198" s="273">
        <f>'7b-TtlAwrds_RawData'!DB64</f>
        <v>0</v>
      </c>
      <c r="DC198" s="273">
        <f>'7b-TtlAwrds_RawData'!DC64</f>
        <v>0</v>
      </c>
      <c r="DD198" s="273">
        <f>'7b-TtlAwrds_RawData'!DD64</f>
        <v>0</v>
      </c>
      <c r="DE198" s="274">
        <f>'7b-TtlAwrds_RawData'!DE64</f>
        <v>0</v>
      </c>
      <c r="DF198" s="275"/>
      <c r="DG198" s="109"/>
      <c r="DH198" s="272">
        <f>'7b-TtlAwrds_RawData'!DH64</f>
        <v>0</v>
      </c>
      <c r="DI198" s="273">
        <f>'7b-TtlAwrds_RawData'!DI64</f>
        <v>0</v>
      </c>
      <c r="DJ198" s="273">
        <f>'7b-TtlAwrds_RawData'!DJ64</f>
        <v>0</v>
      </c>
      <c r="DK198" s="273">
        <f>'7b-TtlAwrds_RawData'!DK64</f>
        <v>56</v>
      </c>
      <c r="DL198" s="273">
        <f>'7b-TtlAwrds_RawData'!DL64</f>
        <v>0</v>
      </c>
      <c r="DM198" s="273">
        <f>'7b-TtlAwrds_RawData'!DM64</f>
        <v>0</v>
      </c>
      <c r="DN198" s="273">
        <f>'7b-TtlAwrds_RawData'!DN64</f>
        <v>0</v>
      </c>
      <c r="DO198" s="273">
        <f>'7b-TtlAwrds_RawData'!DO64</f>
        <v>0</v>
      </c>
      <c r="DP198" s="273">
        <f>'7b-TtlAwrds_RawData'!DP64</f>
        <v>0</v>
      </c>
      <c r="DQ198" s="274">
        <f>'7b-TtlAwrds_RawData'!DQ64</f>
        <v>0</v>
      </c>
      <c r="DR198" s="275"/>
      <c r="DT198" s="272">
        <f>'7b-TtlAwrds_RawData'!DT64</f>
        <v>3</v>
      </c>
      <c r="DU198" s="273">
        <f>'7b-TtlAwrds_RawData'!DU64</f>
        <v>0</v>
      </c>
      <c r="DV198" s="273">
        <f>'7b-TtlAwrds_RawData'!DV64</f>
        <v>0</v>
      </c>
      <c r="DW198" s="273">
        <f>'7b-TtlAwrds_RawData'!DW64</f>
        <v>57</v>
      </c>
      <c r="DX198" s="273">
        <f>'7b-TtlAwrds_RawData'!DX64</f>
        <v>0</v>
      </c>
      <c r="DY198" s="273">
        <f>'7b-TtlAwrds_RawData'!DY64</f>
        <v>0</v>
      </c>
      <c r="DZ198" s="273">
        <f>'7b-TtlAwrds_RawData'!DZ64</f>
        <v>0</v>
      </c>
      <c r="EA198" s="273">
        <f>'7b-TtlAwrds_RawData'!EA64</f>
        <v>0</v>
      </c>
      <c r="EB198" s="273">
        <f>'7b-TtlAwrds_RawData'!EB64</f>
        <v>0</v>
      </c>
      <c r="EC198" s="274">
        <f>'7b-TtlAwrds_RawData'!EC64</f>
        <v>0</v>
      </c>
      <c r="ED198" s="275"/>
    </row>
    <row r="199" spans="1:134" x14ac:dyDescent="0.25">
      <c r="A199" s="1471"/>
      <c r="B199" t="s">
        <v>100</v>
      </c>
      <c r="C199" s="276" t="s">
        <v>139</v>
      </c>
      <c r="D199" s="279">
        <f>'7b-TtlAwrds_RawData'!D65</f>
        <v>0</v>
      </c>
      <c r="E199" s="277">
        <f>'7b-TtlAwrds_RawData'!E65</f>
        <v>0</v>
      </c>
      <c r="F199" s="277">
        <f>'7b-TtlAwrds_RawData'!F65</f>
        <v>0</v>
      </c>
      <c r="G199" s="277">
        <f>'7b-TtlAwrds_RawData'!G65</f>
        <v>7</v>
      </c>
      <c r="H199" s="277">
        <f>'7b-TtlAwrds_RawData'!H65</f>
        <v>0</v>
      </c>
      <c r="I199" s="277">
        <f>'7b-TtlAwrds_RawData'!I65</f>
        <v>0</v>
      </c>
      <c r="J199" s="277">
        <f>'7b-TtlAwrds_RawData'!J65</f>
        <v>0</v>
      </c>
      <c r="K199" s="277">
        <f>'7b-TtlAwrds_RawData'!K65</f>
        <v>0</v>
      </c>
      <c r="L199" s="277">
        <f>'7b-TtlAwrds_RawData'!L65</f>
        <v>0</v>
      </c>
      <c r="M199" s="278">
        <f>'7b-TtlAwrds_RawData'!M65</f>
        <v>0</v>
      </c>
      <c r="N199" s="283"/>
      <c r="O199" s="277"/>
      <c r="P199" s="279">
        <f>'7b-TtlAwrds_RawData'!P65</f>
        <v>0</v>
      </c>
      <c r="Q199" s="277">
        <f>'7b-TtlAwrds_RawData'!Q65</f>
        <v>0</v>
      </c>
      <c r="R199" s="277">
        <f>'7b-TtlAwrds_RawData'!R65</f>
        <v>0</v>
      </c>
      <c r="S199" s="277">
        <f>'7b-TtlAwrds_RawData'!S65</f>
        <v>4</v>
      </c>
      <c r="T199" s="277">
        <f>'7b-TtlAwrds_RawData'!T65</f>
        <v>0</v>
      </c>
      <c r="U199" s="277">
        <f>'7b-TtlAwrds_RawData'!U65</f>
        <v>0</v>
      </c>
      <c r="V199" s="277">
        <f>'7b-TtlAwrds_RawData'!V65</f>
        <v>0</v>
      </c>
      <c r="W199" s="277">
        <f>'7b-TtlAwrds_RawData'!W65</f>
        <v>0</v>
      </c>
      <c r="X199" s="277">
        <f>'7b-TtlAwrds_RawData'!X65</f>
        <v>0</v>
      </c>
      <c r="Y199" s="278">
        <f>'7b-TtlAwrds_RawData'!Y65</f>
        <v>0</v>
      </c>
      <c r="Z199" s="283"/>
      <c r="AA199" s="277"/>
      <c r="AB199" s="279">
        <f>'7b-TtlAwrds_RawData'!AB65</f>
        <v>0</v>
      </c>
      <c r="AC199" s="277">
        <f>'7b-TtlAwrds_RawData'!AC65</f>
        <v>0</v>
      </c>
      <c r="AD199" s="277">
        <f>'7b-TtlAwrds_RawData'!AD65</f>
        <v>0</v>
      </c>
      <c r="AE199" s="277">
        <f>'7b-TtlAwrds_RawData'!AE65</f>
        <v>4</v>
      </c>
      <c r="AF199" s="277">
        <f>'7b-TtlAwrds_RawData'!AF65</f>
        <v>0</v>
      </c>
      <c r="AG199" s="277">
        <f>'7b-TtlAwrds_RawData'!AG65</f>
        <v>0</v>
      </c>
      <c r="AH199" s="277">
        <f>'7b-TtlAwrds_RawData'!AH65</f>
        <v>0</v>
      </c>
      <c r="AI199" s="277">
        <f>'7b-TtlAwrds_RawData'!AI65</f>
        <v>0</v>
      </c>
      <c r="AJ199" s="277">
        <f>'7b-TtlAwrds_RawData'!AJ65</f>
        <v>0</v>
      </c>
      <c r="AK199" s="278">
        <f>'7b-TtlAwrds_RawData'!AK65</f>
        <v>0</v>
      </c>
      <c r="AL199" s="283"/>
      <c r="AM199" s="277"/>
      <c r="AN199" s="279">
        <f>'7b-TtlAwrds_RawData'!AN65</f>
        <v>0</v>
      </c>
      <c r="AO199" s="277">
        <f>'7b-TtlAwrds_RawData'!AO65</f>
        <v>0</v>
      </c>
      <c r="AP199" s="277">
        <f>'7b-TtlAwrds_RawData'!AP65</f>
        <v>0</v>
      </c>
      <c r="AQ199" s="277">
        <f>'7b-TtlAwrds_RawData'!AQ65</f>
        <v>2</v>
      </c>
      <c r="AR199" s="277">
        <f>'7b-TtlAwrds_RawData'!AR65</f>
        <v>0</v>
      </c>
      <c r="AS199" s="277">
        <f>'7b-TtlAwrds_RawData'!AS65</f>
        <v>0</v>
      </c>
      <c r="AT199" s="277">
        <f>'7b-TtlAwrds_RawData'!AT65</f>
        <v>0</v>
      </c>
      <c r="AU199" s="277">
        <f>'7b-TtlAwrds_RawData'!AU65</f>
        <v>0</v>
      </c>
      <c r="AV199" s="277">
        <f>'7b-TtlAwrds_RawData'!AV65</f>
        <v>0</v>
      </c>
      <c r="AW199" s="278">
        <f>'7b-TtlAwrds_RawData'!AW65</f>
        <v>0</v>
      </c>
      <c r="AX199" s="283"/>
      <c r="AY199" s="277"/>
      <c r="AZ199" s="279">
        <f>'7b-TtlAwrds_RawData'!AZ65</f>
        <v>0</v>
      </c>
      <c r="BA199" s="277">
        <f>'7b-TtlAwrds_RawData'!BA65</f>
        <v>2</v>
      </c>
      <c r="BB199" s="277">
        <f>'7b-TtlAwrds_RawData'!BB65</f>
        <v>0</v>
      </c>
      <c r="BC199" s="277">
        <f>'7b-TtlAwrds_RawData'!BC65</f>
        <v>1</v>
      </c>
      <c r="BD199" s="277">
        <f>'7b-TtlAwrds_RawData'!BD65</f>
        <v>0</v>
      </c>
      <c r="BE199" s="277">
        <f>'7b-TtlAwrds_RawData'!BE65</f>
        <v>0</v>
      </c>
      <c r="BF199" s="277">
        <f>'7b-TtlAwrds_RawData'!BF65</f>
        <v>0</v>
      </c>
      <c r="BG199" s="277">
        <f>'7b-TtlAwrds_RawData'!BG65</f>
        <v>0</v>
      </c>
      <c r="BH199" s="277">
        <f>'7b-TtlAwrds_RawData'!BH65</f>
        <v>0</v>
      </c>
      <c r="BI199" s="278">
        <f>'7b-TtlAwrds_RawData'!BI65</f>
        <v>0</v>
      </c>
      <c r="BJ199" s="283"/>
      <c r="BK199" s="277"/>
      <c r="BL199" s="280">
        <f>'7b-TtlAwrds_RawData'!BL65</f>
        <v>0</v>
      </c>
      <c r="BM199" s="281">
        <f>'7b-TtlAwrds_RawData'!BM65</f>
        <v>1</v>
      </c>
      <c r="BN199" s="281">
        <f>'7b-TtlAwrds_RawData'!BN65</f>
        <v>0</v>
      </c>
      <c r="BO199" s="281">
        <f>'7b-TtlAwrds_RawData'!BO65</f>
        <v>0</v>
      </c>
      <c r="BP199" s="281">
        <f>'7b-TtlAwrds_RawData'!BP65</f>
        <v>0</v>
      </c>
      <c r="BQ199" s="281">
        <f>'7b-TtlAwrds_RawData'!BQ65</f>
        <v>0</v>
      </c>
      <c r="BR199" s="281">
        <f>'7b-TtlAwrds_RawData'!BR65</f>
        <v>0</v>
      </c>
      <c r="BS199" s="281">
        <f>'7b-TtlAwrds_RawData'!BS65</f>
        <v>0</v>
      </c>
      <c r="BT199" s="281">
        <f>'7b-TtlAwrds_RawData'!BT65</f>
        <v>0</v>
      </c>
      <c r="BU199" s="282">
        <f>'7b-TtlAwrds_RawData'!BU65</f>
        <v>0</v>
      </c>
      <c r="BV199" s="283"/>
      <c r="BX199" s="280">
        <f>'7b-TtlAwrds_RawData'!BX65</f>
        <v>0</v>
      </c>
      <c r="BY199" s="281">
        <f>'7b-TtlAwrds_RawData'!BY65</f>
        <v>0</v>
      </c>
      <c r="BZ199" s="281">
        <f>'7b-TtlAwrds_RawData'!BZ65</f>
        <v>0</v>
      </c>
      <c r="CA199" s="281">
        <f>'7b-TtlAwrds_RawData'!CA65</f>
        <v>0</v>
      </c>
      <c r="CB199" s="281">
        <f>'7b-TtlAwrds_RawData'!CB65</f>
        <v>0</v>
      </c>
      <c r="CC199" s="281">
        <f>'7b-TtlAwrds_RawData'!CC65</f>
        <v>0</v>
      </c>
      <c r="CD199" s="281">
        <f>'7b-TtlAwrds_RawData'!CD65</f>
        <v>0</v>
      </c>
      <c r="CE199" s="281">
        <f>'7b-TtlAwrds_RawData'!CE65</f>
        <v>0</v>
      </c>
      <c r="CF199" s="281">
        <f>'7b-TtlAwrds_RawData'!CF65</f>
        <v>0</v>
      </c>
      <c r="CG199" s="282">
        <f>'7b-TtlAwrds_RawData'!CG65</f>
        <v>0</v>
      </c>
      <c r="CH199" s="283"/>
      <c r="CJ199" s="280">
        <f>'7b-TtlAwrds_RawData'!CJ65</f>
        <v>0</v>
      </c>
      <c r="CK199" s="281">
        <f>'7b-TtlAwrds_RawData'!CK65</f>
        <v>1</v>
      </c>
      <c r="CL199" s="281">
        <f>'7b-TtlAwrds_RawData'!CL65</f>
        <v>0</v>
      </c>
      <c r="CM199" s="281">
        <f>'7b-TtlAwrds_RawData'!CM65</f>
        <v>0</v>
      </c>
      <c r="CN199" s="281">
        <f>'7b-TtlAwrds_RawData'!CN65</f>
        <v>0</v>
      </c>
      <c r="CO199" s="281">
        <f>'7b-TtlAwrds_RawData'!CO65</f>
        <v>0</v>
      </c>
      <c r="CP199" s="281">
        <f>'7b-TtlAwrds_RawData'!CP65</f>
        <v>0</v>
      </c>
      <c r="CQ199" s="281">
        <f>'7b-TtlAwrds_RawData'!CQ65</f>
        <v>0</v>
      </c>
      <c r="CR199" s="281">
        <f>'7b-TtlAwrds_RawData'!CR65</f>
        <v>0</v>
      </c>
      <c r="CS199" s="282">
        <f>'7b-TtlAwrds_RawData'!CS65</f>
        <v>0</v>
      </c>
      <c r="CT199" s="283"/>
      <c r="CV199" s="280">
        <f>'7b-TtlAwrds_RawData'!CV65</f>
        <v>8</v>
      </c>
      <c r="CW199" s="281">
        <f>'7b-TtlAwrds_RawData'!CW65</f>
        <v>4</v>
      </c>
      <c r="CX199" s="281">
        <f>'7b-TtlAwrds_RawData'!CX65</f>
        <v>0</v>
      </c>
      <c r="CY199" s="281">
        <f>'7b-TtlAwrds_RawData'!CY65</f>
        <v>1</v>
      </c>
      <c r="CZ199" s="281">
        <f>'7b-TtlAwrds_RawData'!CZ65</f>
        <v>0</v>
      </c>
      <c r="DA199" s="281">
        <f>'7b-TtlAwrds_RawData'!DA65</f>
        <v>0</v>
      </c>
      <c r="DB199" s="281">
        <f>'7b-TtlAwrds_RawData'!DB65</f>
        <v>0</v>
      </c>
      <c r="DC199" s="281">
        <f>'7b-TtlAwrds_RawData'!DC65</f>
        <v>0</v>
      </c>
      <c r="DD199" s="281">
        <f>'7b-TtlAwrds_RawData'!DD65</f>
        <v>0</v>
      </c>
      <c r="DE199" s="282">
        <f>'7b-TtlAwrds_RawData'!DE65</f>
        <v>0</v>
      </c>
      <c r="DF199" s="283"/>
      <c r="DG199" s="109"/>
      <c r="DH199" s="280">
        <f>'7b-TtlAwrds_RawData'!DH65</f>
        <v>9</v>
      </c>
      <c r="DI199" s="281">
        <f>'7b-TtlAwrds_RawData'!DI65</f>
        <v>3</v>
      </c>
      <c r="DJ199" s="281">
        <f>'7b-TtlAwrds_RawData'!DJ65</f>
        <v>0</v>
      </c>
      <c r="DK199" s="281">
        <f>'7b-TtlAwrds_RawData'!DK65</f>
        <v>2</v>
      </c>
      <c r="DL199" s="281">
        <f>'7b-TtlAwrds_RawData'!DL65</f>
        <v>0</v>
      </c>
      <c r="DM199" s="281">
        <f>'7b-TtlAwrds_RawData'!DM65</f>
        <v>0</v>
      </c>
      <c r="DN199" s="281">
        <f>'7b-TtlAwrds_RawData'!DN65</f>
        <v>0</v>
      </c>
      <c r="DO199" s="281">
        <f>'7b-TtlAwrds_RawData'!DO65</f>
        <v>0</v>
      </c>
      <c r="DP199" s="281">
        <f>'7b-TtlAwrds_RawData'!DP65</f>
        <v>0</v>
      </c>
      <c r="DQ199" s="282">
        <f>'7b-TtlAwrds_RawData'!DQ65</f>
        <v>0</v>
      </c>
      <c r="DR199" s="283"/>
      <c r="DT199" s="280">
        <f>'7b-TtlAwrds_RawData'!DT65</f>
        <v>7</v>
      </c>
      <c r="DU199" s="281">
        <f>'7b-TtlAwrds_RawData'!DU65</f>
        <v>2</v>
      </c>
      <c r="DV199" s="281">
        <f>'7b-TtlAwrds_RawData'!DV65</f>
        <v>0</v>
      </c>
      <c r="DW199" s="281">
        <f>'7b-TtlAwrds_RawData'!DW65</f>
        <v>2</v>
      </c>
      <c r="DX199" s="281">
        <f>'7b-TtlAwrds_RawData'!DX65</f>
        <v>0</v>
      </c>
      <c r="DY199" s="281">
        <f>'7b-TtlAwrds_RawData'!DY65</f>
        <v>0</v>
      </c>
      <c r="DZ199" s="281">
        <f>'7b-TtlAwrds_RawData'!DZ65</f>
        <v>0</v>
      </c>
      <c r="EA199" s="281">
        <f>'7b-TtlAwrds_RawData'!EA65</f>
        <v>0</v>
      </c>
      <c r="EB199" s="281">
        <f>'7b-TtlAwrds_RawData'!EB65</f>
        <v>0</v>
      </c>
      <c r="EC199" s="282">
        <f>'7b-TtlAwrds_RawData'!EC65</f>
        <v>0</v>
      </c>
      <c r="ED199" s="283"/>
    </row>
    <row r="200" spans="1:134" ht="15.75" thickBot="1" x14ac:dyDescent="0.3">
      <c r="A200" s="1472"/>
      <c r="B200" s="293" t="s">
        <v>100</v>
      </c>
      <c r="C200" s="294" t="s">
        <v>140</v>
      </c>
      <c r="D200" s="279">
        <f>'7b-TtlAwrds_RawData'!D66</f>
        <v>2</v>
      </c>
      <c r="E200" s="277">
        <f>'7b-TtlAwrds_RawData'!E66</f>
        <v>3</v>
      </c>
      <c r="F200" s="277">
        <f>'7b-TtlAwrds_RawData'!F66</f>
        <v>0</v>
      </c>
      <c r="G200" s="277">
        <f>'7b-TtlAwrds_RawData'!G66</f>
        <v>6</v>
      </c>
      <c r="H200" s="277">
        <f>'7b-TtlAwrds_RawData'!H66</f>
        <v>0</v>
      </c>
      <c r="I200" s="277">
        <f>'7b-TtlAwrds_RawData'!I66</f>
        <v>0</v>
      </c>
      <c r="J200" s="277">
        <f>'7b-TtlAwrds_RawData'!J66</f>
        <v>0</v>
      </c>
      <c r="K200" s="277">
        <f>'7b-TtlAwrds_RawData'!K66</f>
        <v>0</v>
      </c>
      <c r="L200" s="277">
        <f>'7b-TtlAwrds_RawData'!L66</f>
        <v>0</v>
      </c>
      <c r="M200" s="278">
        <f>'7b-TtlAwrds_RawData'!M66</f>
        <v>0</v>
      </c>
      <c r="N200" s="283" t="s">
        <v>297</v>
      </c>
      <c r="O200" s="277"/>
      <c r="P200" s="279">
        <f>'7b-TtlAwrds_RawData'!P66</f>
        <v>19</v>
      </c>
      <c r="Q200" s="277">
        <f>'7b-TtlAwrds_RawData'!Q66</f>
        <v>3</v>
      </c>
      <c r="R200" s="277">
        <f>'7b-TtlAwrds_RawData'!R66</f>
        <v>0</v>
      </c>
      <c r="S200" s="277">
        <f>'7b-TtlAwrds_RawData'!S66</f>
        <v>13</v>
      </c>
      <c r="T200" s="277">
        <f>'7b-TtlAwrds_RawData'!T66</f>
        <v>0</v>
      </c>
      <c r="U200" s="277">
        <f>'7b-TtlAwrds_RawData'!U66</f>
        <v>0</v>
      </c>
      <c r="V200" s="277">
        <f>'7b-TtlAwrds_RawData'!V66</f>
        <v>0</v>
      </c>
      <c r="W200" s="277">
        <f>'7b-TtlAwrds_RawData'!W66</f>
        <v>0</v>
      </c>
      <c r="X200" s="277">
        <f>'7b-TtlAwrds_RawData'!X66</f>
        <v>0</v>
      </c>
      <c r="Y200" s="278">
        <f>'7b-TtlAwrds_RawData'!Y66</f>
        <v>0</v>
      </c>
      <c r="Z200" s="283" t="s">
        <v>297</v>
      </c>
      <c r="AA200" s="277"/>
      <c r="AB200" s="279">
        <f>'7b-TtlAwrds_RawData'!AB66</f>
        <v>30</v>
      </c>
      <c r="AC200" s="277">
        <f>'7b-TtlAwrds_RawData'!AC66</f>
        <v>4</v>
      </c>
      <c r="AD200" s="277">
        <f>'7b-TtlAwrds_RawData'!AD66</f>
        <v>0</v>
      </c>
      <c r="AE200" s="277">
        <f>'7b-TtlAwrds_RawData'!AE66</f>
        <v>13</v>
      </c>
      <c r="AF200" s="277">
        <f>'7b-TtlAwrds_RawData'!AF66</f>
        <v>0</v>
      </c>
      <c r="AG200" s="277">
        <f>'7b-TtlAwrds_RawData'!AG66</f>
        <v>0</v>
      </c>
      <c r="AH200" s="277">
        <f>'7b-TtlAwrds_RawData'!AH66</f>
        <v>0</v>
      </c>
      <c r="AI200" s="277">
        <f>'7b-TtlAwrds_RawData'!AI66</f>
        <v>0</v>
      </c>
      <c r="AJ200" s="277">
        <f>'7b-TtlAwrds_RawData'!AJ66</f>
        <v>0</v>
      </c>
      <c r="AK200" s="278">
        <f>'7b-TtlAwrds_RawData'!AK66</f>
        <v>0</v>
      </c>
      <c r="AL200" s="283" t="s">
        <v>297</v>
      </c>
      <c r="AM200" s="277"/>
      <c r="AN200" s="279">
        <f>'7b-TtlAwrds_RawData'!AN66</f>
        <v>35</v>
      </c>
      <c r="AO200" s="277">
        <f>'7b-TtlAwrds_RawData'!AO66</f>
        <v>1</v>
      </c>
      <c r="AP200" s="277">
        <f>'7b-TtlAwrds_RawData'!AP66</f>
        <v>0</v>
      </c>
      <c r="AQ200" s="277">
        <f>'7b-TtlAwrds_RawData'!AQ66</f>
        <v>5</v>
      </c>
      <c r="AR200" s="277">
        <f>'7b-TtlAwrds_RawData'!AR66</f>
        <v>0</v>
      </c>
      <c r="AS200" s="277">
        <f>'7b-TtlAwrds_RawData'!AS66</f>
        <v>0</v>
      </c>
      <c r="AT200" s="277">
        <f>'7b-TtlAwrds_RawData'!AT66</f>
        <v>0</v>
      </c>
      <c r="AU200" s="277">
        <f>'7b-TtlAwrds_RawData'!AU66</f>
        <v>0</v>
      </c>
      <c r="AV200" s="277">
        <f>'7b-TtlAwrds_RawData'!AV66</f>
        <v>0</v>
      </c>
      <c r="AW200" s="278">
        <f>'7b-TtlAwrds_RawData'!AW66</f>
        <v>0</v>
      </c>
      <c r="AX200" s="283" t="s">
        <v>297</v>
      </c>
      <c r="AY200" s="277"/>
      <c r="AZ200" s="279">
        <f>'7b-TtlAwrds_RawData'!AZ66</f>
        <v>220</v>
      </c>
      <c r="BA200" s="277">
        <f>'7b-TtlAwrds_RawData'!BA66</f>
        <v>5</v>
      </c>
      <c r="BB200" s="277">
        <f>'7b-TtlAwrds_RawData'!BB66</f>
        <v>0</v>
      </c>
      <c r="BC200" s="277">
        <f>'7b-TtlAwrds_RawData'!BC66</f>
        <v>21</v>
      </c>
      <c r="BD200" s="277">
        <f>'7b-TtlAwrds_RawData'!BD66</f>
        <v>0</v>
      </c>
      <c r="BE200" s="277">
        <f>'7b-TtlAwrds_RawData'!BE66</f>
        <v>0</v>
      </c>
      <c r="BF200" s="277">
        <f>'7b-TtlAwrds_RawData'!BF66</f>
        <v>0</v>
      </c>
      <c r="BG200" s="277">
        <f>'7b-TtlAwrds_RawData'!BG66</f>
        <v>0</v>
      </c>
      <c r="BH200" s="277">
        <f>'7b-TtlAwrds_RawData'!BH66</f>
        <v>0</v>
      </c>
      <c r="BI200" s="278">
        <f>'7b-TtlAwrds_RawData'!BI66</f>
        <v>0</v>
      </c>
      <c r="BJ200" s="283" t="s">
        <v>297</v>
      </c>
      <c r="BK200" s="277"/>
      <c r="BL200" s="280">
        <f>'7b-TtlAwrds_RawData'!BL66</f>
        <v>185</v>
      </c>
      <c r="BM200" s="281">
        <f>'7b-TtlAwrds_RawData'!BM66</f>
        <v>5</v>
      </c>
      <c r="BN200" s="281">
        <f>'7b-TtlAwrds_RawData'!BN66</f>
        <v>0</v>
      </c>
      <c r="BO200" s="281">
        <f>'7b-TtlAwrds_RawData'!BO66</f>
        <v>5</v>
      </c>
      <c r="BP200" s="281">
        <f>'7b-TtlAwrds_RawData'!BP66</f>
        <v>0</v>
      </c>
      <c r="BQ200" s="281">
        <f>'7b-TtlAwrds_RawData'!BQ66</f>
        <v>0</v>
      </c>
      <c r="BR200" s="281">
        <f>'7b-TtlAwrds_RawData'!BR66</f>
        <v>0</v>
      </c>
      <c r="BS200" s="281">
        <f>'7b-TtlAwrds_RawData'!BS66</f>
        <v>0</v>
      </c>
      <c r="BT200" s="281">
        <f>'7b-TtlAwrds_RawData'!BT66</f>
        <v>0</v>
      </c>
      <c r="BU200" s="282">
        <f>'7b-TtlAwrds_RawData'!BU66</f>
        <v>0</v>
      </c>
      <c r="BV200" s="283" t="s">
        <v>297</v>
      </c>
      <c r="BX200" s="280">
        <f>'7b-TtlAwrds_RawData'!BX66</f>
        <v>273</v>
      </c>
      <c r="BY200" s="281">
        <f>'7b-TtlAwrds_RawData'!BY66</f>
        <v>2</v>
      </c>
      <c r="BZ200" s="281">
        <f>'7b-TtlAwrds_RawData'!BZ66</f>
        <v>0</v>
      </c>
      <c r="CA200" s="281">
        <f>'7b-TtlAwrds_RawData'!CA66</f>
        <v>7</v>
      </c>
      <c r="CB200" s="281">
        <f>'7b-TtlAwrds_RawData'!CB66</f>
        <v>0</v>
      </c>
      <c r="CC200" s="281">
        <f>'7b-TtlAwrds_RawData'!CC66</f>
        <v>0</v>
      </c>
      <c r="CD200" s="281">
        <f>'7b-TtlAwrds_RawData'!CD66</f>
        <v>0</v>
      </c>
      <c r="CE200" s="281">
        <f>'7b-TtlAwrds_RawData'!CE66</f>
        <v>0</v>
      </c>
      <c r="CF200" s="281">
        <f>'7b-TtlAwrds_RawData'!CF66</f>
        <v>0</v>
      </c>
      <c r="CG200" s="282">
        <f>'7b-TtlAwrds_RawData'!CG66</f>
        <v>0</v>
      </c>
      <c r="CH200" s="283" t="s">
        <v>297</v>
      </c>
      <c r="CJ200" s="280">
        <f>'7b-TtlAwrds_RawData'!CJ66</f>
        <v>230</v>
      </c>
      <c r="CK200" s="281">
        <f>'7b-TtlAwrds_RawData'!CK66</f>
        <v>3</v>
      </c>
      <c r="CL200" s="281">
        <f>'7b-TtlAwrds_RawData'!CL66</f>
        <v>0</v>
      </c>
      <c r="CM200" s="281">
        <f>'7b-TtlAwrds_RawData'!CM66</f>
        <v>11</v>
      </c>
      <c r="CN200" s="281">
        <f>'7b-TtlAwrds_RawData'!CN66</f>
        <v>0</v>
      </c>
      <c r="CO200" s="281">
        <f>'7b-TtlAwrds_RawData'!CO66</f>
        <v>0</v>
      </c>
      <c r="CP200" s="281">
        <f>'7b-TtlAwrds_RawData'!CP66</f>
        <v>0</v>
      </c>
      <c r="CQ200" s="281">
        <f>'7b-TtlAwrds_RawData'!CQ66</f>
        <v>0</v>
      </c>
      <c r="CR200" s="281">
        <f>'7b-TtlAwrds_RawData'!CR66</f>
        <v>0</v>
      </c>
      <c r="CS200" s="282">
        <f>'7b-TtlAwrds_RawData'!CS66</f>
        <v>0</v>
      </c>
      <c r="CT200" s="283" t="s">
        <v>297</v>
      </c>
      <c r="CV200" s="280">
        <f>'7b-TtlAwrds_RawData'!CV66</f>
        <v>194</v>
      </c>
      <c r="CW200" s="281">
        <f>'7b-TtlAwrds_RawData'!CW66</f>
        <v>5</v>
      </c>
      <c r="CX200" s="281">
        <f>'7b-TtlAwrds_RawData'!CX66</f>
        <v>0</v>
      </c>
      <c r="CY200" s="281">
        <f>'7b-TtlAwrds_RawData'!CY66</f>
        <v>7</v>
      </c>
      <c r="CZ200" s="281">
        <f>'7b-TtlAwrds_RawData'!CZ66</f>
        <v>0</v>
      </c>
      <c r="DA200" s="281">
        <f>'7b-TtlAwrds_RawData'!DA66</f>
        <v>0</v>
      </c>
      <c r="DB200" s="281">
        <f>'7b-TtlAwrds_RawData'!DB66</f>
        <v>0</v>
      </c>
      <c r="DC200" s="281">
        <f>'7b-TtlAwrds_RawData'!DC66</f>
        <v>0</v>
      </c>
      <c r="DD200" s="281">
        <f>'7b-TtlAwrds_RawData'!DD66</f>
        <v>0</v>
      </c>
      <c r="DE200" s="282">
        <f>'7b-TtlAwrds_RawData'!DE66</f>
        <v>0</v>
      </c>
      <c r="DF200" s="283" t="s">
        <v>297</v>
      </c>
      <c r="DG200" s="109"/>
      <c r="DH200" s="280">
        <f>'7b-TtlAwrds_RawData'!DH66</f>
        <v>80</v>
      </c>
      <c r="DI200" s="281">
        <f>'7b-TtlAwrds_RawData'!DI66</f>
        <v>14</v>
      </c>
      <c r="DJ200" s="281">
        <f>'7b-TtlAwrds_RawData'!DJ66</f>
        <v>0</v>
      </c>
      <c r="DK200" s="281">
        <f>'7b-TtlAwrds_RawData'!DK66</f>
        <v>6</v>
      </c>
      <c r="DL200" s="281">
        <f>'7b-TtlAwrds_RawData'!DL66</f>
        <v>0</v>
      </c>
      <c r="DM200" s="281">
        <f>'7b-TtlAwrds_RawData'!DM66</f>
        <v>0</v>
      </c>
      <c r="DN200" s="281">
        <f>'7b-TtlAwrds_RawData'!DN66</f>
        <v>0</v>
      </c>
      <c r="DO200" s="281">
        <f>'7b-TtlAwrds_RawData'!DO66</f>
        <v>0</v>
      </c>
      <c r="DP200" s="281">
        <f>'7b-TtlAwrds_RawData'!DP66</f>
        <v>0</v>
      </c>
      <c r="DQ200" s="282">
        <f>'7b-TtlAwrds_RawData'!DQ66</f>
        <v>0</v>
      </c>
      <c r="DR200" s="283" t="s">
        <v>297</v>
      </c>
      <c r="DT200" s="280">
        <f>'7b-TtlAwrds_RawData'!DT66</f>
        <v>100</v>
      </c>
      <c r="DU200" s="281">
        <f>'7b-TtlAwrds_RawData'!DU66</f>
        <v>18</v>
      </c>
      <c r="DV200" s="281">
        <f>'7b-TtlAwrds_RawData'!DV66</f>
        <v>0</v>
      </c>
      <c r="DW200" s="281">
        <f>'7b-TtlAwrds_RawData'!DW66</f>
        <v>15</v>
      </c>
      <c r="DX200" s="281">
        <f>'7b-TtlAwrds_RawData'!DX66</f>
        <v>0</v>
      </c>
      <c r="DY200" s="281">
        <f>'7b-TtlAwrds_RawData'!DY66</f>
        <v>0</v>
      </c>
      <c r="DZ200" s="281">
        <f>'7b-TtlAwrds_RawData'!DZ66</f>
        <v>0</v>
      </c>
      <c r="EA200" s="281">
        <f>'7b-TtlAwrds_RawData'!EA66</f>
        <v>0</v>
      </c>
      <c r="EB200" s="281">
        <f>'7b-TtlAwrds_RawData'!EB66</f>
        <v>0</v>
      </c>
      <c r="EC200" s="282">
        <f>'7b-TtlAwrds_RawData'!EC66</f>
        <v>0</v>
      </c>
      <c r="ED200" s="283" t="s">
        <v>297</v>
      </c>
    </row>
    <row r="201" spans="1:134" x14ac:dyDescent="0.25">
      <c r="A201" s="320"/>
      <c r="D201" s="288">
        <f t="shared" ref="D201:M201" si="418">SUM(D198:D200)</f>
        <v>50</v>
      </c>
      <c r="E201" s="286">
        <f t="shared" si="418"/>
        <v>5</v>
      </c>
      <c r="F201" s="286">
        <f t="shared" si="418"/>
        <v>0</v>
      </c>
      <c r="G201" s="286">
        <f t="shared" si="418"/>
        <v>44</v>
      </c>
      <c r="H201" s="286">
        <f t="shared" si="418"/>
        <v>0</v>
      </c>
      <c r="I201" s="286">
        <f t="shared" si="418"/>
        <v>0</v>
      </c>
      <c r="J201" s="286">
        <f t="shared" si="418"/>
        <v>0</v>
      </c>
      <c r="K201" s="286">
        <f t="shared" si="418"/>
        <v>0</v>
      </c>
      <c r="L201" s="286">
        <f t="shared" si="418"/>
        <v>0</v>
      </c>
      <c r="M201" s="287">
        <f t="shared" si="418"/>
        <v>0</v>
      </c>
      <c r="N201" s="283">
        <f>SUM(D201:M201)</f>
        <v>99</v>
      </c>
      <c r="O201" s="277"/>
      <c r="P201" s="288">
        <f t="shared" ref="P201:Y201" si="419">SUM(P198:P200)</f>
        <v>61</v>
      </c>
      <c r="Q201" s="286">
        <f t="shared" si="419"/>
        <v>5</v>
      </c>
      <c r="R201" s="286">
        <f t="shared" si="419"/>
        <v>0</v>
      </c>
      <c r="S201" s="286">
        <f t="shared" si="419"/>
        <v>46</v>
      </c>
      <c r="T201" s="286">
        <f t="shared" si="419"/>
        <v>0</v>
      </c>
      <c r="U201" s="286">
        <f t="shared" si="419"/>
        <v>0</v>
      </c>
      <c r="V201" s="286">
        <f t="shared" si="419"/>
        <v>0</v>
      </c>
      <c r="W201" s="286">
        <f t="shared" si="419"/>
        <v>0</v>
      </c>
      <c r="X201" s="286">
        <f t="shared" si="419"/>
        <v>0</v>
      </c>
      <c r="Y201" s="287">
        <f t="shared" si="419"/>
        <v>0</v>
      </c>
      <c r="Z201" s="283">
        <f>SUM(P201:Y201)</f>
        <v>112</v>
      </c>
      <c r="AA201" s="277"/>
      <c r="AB201" s="288">
        <f t="shared" ref="AB201:AK201" si="420">SUM(AB198:AB200)</f>
        <v>63</v>
      </c>
      <c r="AC201" s="286">
        <f t="shared" si="420"/>
        <v>5</v>
      </c>
      <c r="AD201" s="286">
        <f t="shared" si="420"/>
        <v>0</v>
      </c>
      <c r="AE201" s="286">
        <f t="shared" si="420"/>
        <v>46</v>
      </c>
      <c r="AF201" s="286">
        <f t="shared" si="420"/>
        <v>0</v>
      </c>
      <c r="AG201" s="286">
        <f t="shared" si="420"/>
        <v>0</v>
      </c>
      <c r="AH201" s="286">
        <f t="shared" si="420"/>
        <v>0</v>
      </c>
      <c r="AI201" s="286">
        <f t="shared" si="420"/>
        <v>0</v>
      </c>
      <c r="AJ201" s="286">
        <f t="shared" si="420"/>
        <v>0</v>
      </c>
      <c r="AK201" s="287">
        <f t="shared" si="420"/>
        <v>0</v>
      </c>
      <c r="AL201" s="283">
        <f>SUM(AB201:AK201)</f>
        <v>114</v>
      </c>
      <c r="AM201" s="277"/>
      <c r="AN201" s="288">
        <f t="shared" ref="AN201:AW201" si="421">SUM(AN198:AN200)</f>
        <v>52</v>
      </c>
      <c r="AO201" s="286">
        <f t="shared" si="421"/>
        <v>1</v>
      </c>
      <c r="AP201" s="286">
        <f t="shared" si="421"/>
        <v>0</v>
      </c>
      <c r="AQ201" s="286">
        <f t="shared" si="421"/>
        <v>47</v>
      </c>
      <c r="AR201" s="286">
        <f t="shared" si="421"/>
        <v>0</v>
      </c>
      <c r="AS201" s="286">
        <f t="shared" si="421"/>
        <v>0</v>
      </c>
      <c r="AT201" s="286">
        <f t="shared" si="421"/>
        <v>0</v>
      </c>
      <c r="AU201" s="286">
        <f t="shared" si="421"/>
        <v>0</v>
      </c>
      <c r="AV201" s="286">
        <f t="shared" si="421"/>
        <v>0</v>
      </c>
      <c r="AW201" s="287">
        <f t="shared" si="421"/>
        <v>0</v>
      </c>
      <c r="AX201" s="283">
        <f>SUM(AN201:AW201)</f>
        <v>100</v>
      </c>
      <c r="AY201" s="277"/>
      <c r="AZ201" s="288">
        <f t="shared" ref="AZ201:BI201" si="422">SUM(AZ198:AZ200)</f>
        <v>266</v>
      </c>
      <c r="BA201" s="286">
        <f t="shared" si="422"/>
        <v>10</v>
      </c>
      <c r="BB201" s="286">
        <f t="shared" si="422"/>
        <v>0</v>
      </c>
      <c r="BC201" s="286">
        <f t="shared" si="422"/>
        <v>53</v>
      </c>
      <c r="BD201" s="286">
        <f t="shared" si="422"/>
        <v>0</v>
      </c>
      <c r="BE201" s="286">
        <f t="shared" si="422"/>
        <v>0</v>
      </c>
      <c r="BF201" s="286">
        <f t="shared" si="422"/>
        <v>0</v>
      </c>
      <c r="BG201" s="286">
        <f t="shared" si="422"/>
        <v>0</v>
      </c>
      <c r="BH201" s="286">
        <f t="shared" si="422"/>
        <v>0</v>
      </c>
      <c r="BI201" s="287">
        <f t="shared" si="422"/>
        <v>0</v>
      </c>
      <c r="BJ201" s="283">
        <f>SUM(AZ201:BI201)</f>
        <v>329</v>
      </c>
      <c r="BK201" s="277"/>
      <c r="BL201" s="289">
        <f t="shared" ref="BL201:BU201" si="423">SUM(BL198:BL200)</f>
        <v>185</v>
      </c>
      <c r="BM201" s="290">
        <f t="shared" si="423"/>
        <v>7</v>
      </c>
      <c r="BN201" s="290">
        <f t="shared" si="423"/>
        <v>0</v>
      </c>
      <c r="BO201" s="290">
        <f t="shared" si="423"/>
        <v>28</v>
      </c>
      <c r="BP201" s="290">
        <f t="shared" si="423"/>
        <v>0</v>
      </c>
      <c r="BQ201" s="290">
        <f t="shared" si="423"/>
        <v>0</v>
      </c>
      <c r="BR201" s="290">
        <f t="shared" si="423"/>
        <v>0</v>
      </c>
      <c r="BS201" s="290">
        <f t="shared" si="423"/>
        <v>0</v>
      </c>
      <c r="BT201" s="290">
        <f t="shared" si="423"/>
        <v>0</v>
      </c>
      <c r="BU201" s="291">
        <f t="shared" si="423"/>
        <v>0</v>
      </c>
      <c r="BV201" s="283">
        <f>SUM(BL201:BU201)</f>
        <v>220</v>
      </c>
      <c r="BX201" s="289">
        <f t="shared" ref="BX201:CG201" si="424">SUM(BX198:BX200)</f>
        <v>278</v>
      </c>
      <c r="BY201" s="290">
        <f t="shared" si="424"/>
        <v>2</v>
      </c>
      <c r="BZ201" s="290">
        <f t="shared" si="424"/>
        <v>0</v>
      </c>
      <c r="CA201" s="290">
        <f t="shared" si="424"/>
        <v>50</v>
      </c>
      <c r="CB201" s="290">
        <f t="shared" si="424"/>
        <v>0</v>
      </c>
      <c r="CC201" s="290">
        <f t="shared" si="424"/>
        <v>0</v>
      </c>
      <c r="CD201" s="290">
        <f t="shared" si="424"/>
        <v>0</v>
      </c>
      <c r="CE201" s="290">
        <f t="shared" si="424"/>
        <v>0</v>
      </c>
      <c r="CF201" s="290">
        <f t="shared" si="424"/>
        <v>0</v>
      </c>
      <c r="CG201" s="291">
        <f t="shared" si="424"/>
        <v>0</v>
      </c>
      <c r="CH201" s="283">
        <f>SUM(BX201:CG201)</f>
        <v>330</v>
      </c>
      <c r="CJ201" s="289">
        <f t="shared" ref="CJ201:CS201" si="425">SUM(CJ198:CJ200)</f>
        <v>243</v>
      </c>
      <c r="CK201" s="290">
        <f t="shared" si="425"/>
        <v>5</v>
      </c>
      <c r="CL201" s="290">
        <f t="shared" si="425"/>
        <v>0</v>
      </c>
      <c r="CM201" s="290">
        <f t="shared" si="425"/>
        <v>61</v>
      </c>
      <c r="CN201" s="290">
        <f t="shared" si="425"/>
        <v>0</v>
      </c>
      <c r="CO201" s="290">
        <f t="shared" si="425"/>
        <v>0</v>
      </c>
      <c r="CP201" s="290">
        <f t="shared" si="425"/>
        <v>0</v>
      </c>
      <c r="CQ201" s="290">
        <f t="shared" si="425"/>
        <v>0</v>
      </c>
      <c r="CR201" s="290">
        <f t="shared" si="425"/>
        <v>0</v>
      </c>
      <c r="CS201" s="291">
        <f t="shared" si="425"/>
        <v>0</v>
      </c>
      <c r="CT201" s="283">
        <f>SUM(CJ201:CS201)</f>
        <v>309</v>
      </c>
      <c r="CV201" s="289">
        <f t="shared" ref="CV201:DE201" si="426">SUM(CV198:CV200)</f>
        <v>204</v>
      </c>
      <c r="CW201" s="290">
        <f t="shared" si="426"/>
        <v>9</v>
      </c>
      <c r="CX201" s="290">
        <f t="shared" si="426"/>
        <v>0</v>
      </c>
      <c r="CY201" s="290">
        <f t="shared" si="426"/>
        <v>47</v>
      </c>
      <c r="CZ201" s="290">
        <f t="shared" si="426"/>
        <v>0</v>
      </c>
      <c r="DA201" s="290">
        <f t="shared" si="426"/>
        <v>0</v>
      </c>
      <c r="DB201" s="290">
        <f t="shared" si="426"/>
        <v>0</v>
      </c>
      <c r="DC201" s="290">
        <f t="shared" si="426"/>
        <v>0</v>
      </c>
      <c r="DD201" s="290">
        <f t="shared" si="426"/>
        <v>0</v>
      </c>
      <c r="DE201" s="291">
        <f t="shared" si="426"/>
        <v>0</v>
      </c>
      <c r="DF201" s="283">
        <f>SUM(CV201:DE201)</f>
        <v>260</v>
      </c>
      <c r="DG201" s="109"/>
      <c r="DH201" s="289">
        <f t="shared" ref="DH201:DQ201" si="427">SUM(DH198:DH200)</f>
        <v>89</v>
      </c>
      <c r="DI201" s="290">
        <f t="shared" si="427"/>
        <v>17</v>
      </c>
      <c r="DJ201" s="290">
        <f t="shared" si="427"/>
        <v>0</v>
      </c>
      <c r="DK201" s="290">
        <f t="shared" si="427"/>
        <v>64</v>
      </c>
      <c r="DL201" s="290">
        <f t="shared" si="427"/>
        <v>0</v>
      </c>
      <c r="DM201" s="290">
        <f t="shared" si="427"/>
        <v>0</v>
      </c>
      <c r="DN201" s="290">
        <f t="shared" si="427"/>
        <v>0</v>
      </c>
      <c r="DO201" s="290">
        <f t="shared" si="427"/>
        <v>0</v>
      </c>
      <c r="DP201" s="290">
        <f t="shared" si="427"/>
        <v>0</v>
      </c>
      <c r="DQ201" s="291">
        <f t="shared" si="427"/>
        <v>0</v>
      </c>
      <c r="DR201" s="283">
        <f>SUM(DH201:DQ201)</f>
        <v>170</v>
      </c>
      <c r="DT201" s="289">
        <f t="shared" ref="DT201:EC201" si="428">SUM(DT198:DT200)</f>
        <v>110</v>
      </c>
      <c r="DU201" s="290">
        <f t="shared" si="428"/>
        <v>20</v>
      </c>
      <c r="DV201" s="290">
        <f t="shared" si="428"/>
        <v>0</v>
      </c>
      <c r="DW201" s="290">
        <f t="shared" si="428"/>
        <v>74</v>
      </c>
      <c r="DX201" s="290">
        <f t="shared" si="428"/>
        <v>0</v>
      </c>
      <c r="DY201" s="290">
        <f t="shared" si="428"/>
        <v>0</v>
      </c>
      <c r="DZ201" s="290">
        <f t="shared" si="428"/>
        <v>0</v>
      </c>
      <c r="EA201" s="290">
        <f t="shared" si="428"/>
        <v>0</v>
      </c>
      <c r="EB201" s="290">
        <f t="shared" si="428"/>
        <v>0</v>
      </c>
      <c r="EC201" s="291">
        <f t="shared" si="428"/>
        <v>0</v>
      </c>
      <c r="ED201" s="283">
        <f>SUM(DT201:EC201)</f>
        <v>204</v>
      </c>
    </row>
    <row r="202" spans="1:134" ht="15" customHeight="1" thickBot="1" x14ac:dyDescent="0.3">
      <c r="A202" s="320"/>
      <c r="D202" s="279"/>
      <c r="E202" s="277"/>
      <c r="F202" s="277"/>
      <c r="G202" s="277"/>
      <c r="H202" s="277"/>
      <c r="I202" s="277"/>
      <c r="J202" s="277"/>
      <c r="K202" s="277"/>
      <c r="L202" s="277"/>
      <c r="M202" s="278"/>
      <c r="N202" s="283"/>
      <c r="O202" s="277"/>
      <c r="P202" s="279"/>
      <c r="Q202" s="277"/>
      <c r="R202" s="277"/>
      <c r="S202" s="277"/>
      <c r="T202" s="277"/>
      <c r="U202" s="277"/>
      <c r="V202" s="277"/>
      <c r="W202" s="277"/>
      <c r="X202" s="277"/>
      <c r="Y202" s="278"/>
      <c r="Z202" s="283"/>
      <c r="AA202" s="277"/>
      <c r="AB202" s="279"/>
      <c r="AC202" s="277"/>
      <c r="AD202" s="277"/>
      <c r="AE202" s="277"/>
      <c r="AF202" s="277"/>
      <c r="AG202" s="277"/>
      <c r="AH202" s="277"/>
      <c r="AI202" s="277"/>
      <c r="AJ202" s="277"/>
      <c r="AK202" s="278"/>
      <c r="AL202" s="283"/>
      <c r="AM202" s="277"/>
      <c r="AN202" s="279"/>
      <c r="AO202" s="277"/>
      <c r="AP202" s="277"/>
      <c r="AQ202" s="277"/>
      <c r="AR202" s="277"/>
      <c r="AS202" s="277"/>
      <c r="AT202" s="277"/>
      <c r="AU202" s="277"/>
      <c r="AV202" s="277"/>
      <c r="AW202" s="278"/>
      <c r="AX202" s="283"/>
      <c r="AY202" s="277"/>
      <c r="AZ202" s="279"/>
      <c r="BA202" s="277"/>
      <c r="BB202" s="277"/>
      <c r="BC202" s="277"/>
      <c r="BD202" s="277"/>
      <c r="BE202" s="277"/>
      <c r="BF202" s="277"/>
      <c r="BG202" s="277"/>
      <c r="BH202" s="277"/>
      <c r="BI202" s="278"/>
      <c r="BJ202" s="283"/>
      <c r="BK202" s="277"/>
      <c r="BL202" s="280"/>
      <c r="BM202" s="281"/>
      <c r="BN202" s="281"/>
      <c r="BO202" s="281"/>
      <c r="BP202" s="281"/>
      <c r="BQ202" s="281"/>
      <c r="BR202" s="281"/>
      <c r="BS202" s="281"/>
      <c r="BT202" s="281"/>
      <c r="BU202" s="282"/>
      <c r="BV202" s="283"/>
      <c r="BX202" s="280"/>
      <c r="BY202" s="281"/>
      <c r="BZ202" s="281"/>
      <c r="CA202" s="281"/>
      <c r="CB202" s="281"/>
      <c r="CC202" s="281"/>
      <c r="CD202" s="281"/>
      <c r="CE202" s="281"/>
      <c r="CF202" s="281"/>
      <c r="CG202" s="282"/>
      <c r="CH202" s="283"/>
      <c r="CJ202" s="280"/>
      <c r="CK202" s="281"/>
      <c r="CL202" s="281"/>
      <c r="CM202" s="281"/>
      <c r="CN202" s="281"/>
      <c r="CO202" s="281"/>
      <c r="CP202" s="281"/>
      <c r="CQ202" s="281"/>
      <c r="CR202" s="281"/>
      <c r="CS202" s="282"/>
      <c r="CT202" s="283"/>
      <c r="CV202" s="280"/>
      <c r="CW202" s="281"/>
      <c r="CX202" s="281"/>
      <c r="CY202" s="281"/>
      <c r="CZ202" s="281"/>
      <c r="DA202" s="281"/>
      <c r="DB202" s="281"/>
      <c r="DC202" s="281"/>
      <c r="DD202" s="281"/>
      <c r="DE202" s="282"/>
      <c r="DF202" s="283"/>
      <c r="DG202" s="109"/>
      <c r="DH202" s="280"/>
      <c r="DI202" s="281"/>
      <c r="DJ202" s="281"/>
      <c r="DK202" s="281"/>
      <c r="DL202" s="281"/>
      <c r="DM202" s="281"/>
      <c r="DN202" s="281"/>
      <c r="DO202" s="281"/>
      <c r="DP202" s="281"/>
      <c r="DQ202" s="282"/>
      <c r="DR202" s="283"/>
      <c r="DT202" s="280"/>
      <c r="DU202" s="281"/>
      <c r="DV202" s="281"/>
      <c r="DW202" s="281"/>
      <c r="DX202" s="281"/>
      <c r="DY202" s="281"/>
      <c r="DZ202" s="281"/>
      <c r="EA202" s="281"/>
      <c r="EB202" s="281"/>
      <c r="EC202" s="282"/>
      <c r="ED202" s="283"/>
    </row>
    <row r="203" spans="1:134" x14ac:dyDescent="0.25">
      <c r="A203" s="1470" t="s">
        <v>211</v>
      </c>
      <c r="B203" s="285" t="s">
        <v>100</v>
      </c>
      <c r="C203" s="268" t="s">
        <v>138</v>
      </c>
      <c r="D203" s="277">
        <f>D198*'8-Matrices'!$J$7</f>
        <v>237600</v>
      </c>
      <c r="E203" s="277">
        <f>E198*'8-Matrices'!$K$7</f>
        <v>14520</v>
      </c>
      <c r="F203" s="277">
        <f>F198*'8-Matrices'!$L$7</f>
        <v>0</v>
      </c>
      <c r="G203" s="277">
        <f>G198*'8-Matrices'!$M$7</f>
        <v>448105</v>
      </c>
      <c r="H203" s="277">
        <f>H198*'8-Matrices'!$N$7</f>
        <v>0</v>
      </c>
      <c r="I203" s="277">
        <f>I198*'8-Matrices'!$O$7</f>
        <v>0</v>
      </c>
      <c r="J203" s="277">
        <f>J198*'8-Matrices'!$P$7</f>
        <v>0</v>
      </c>
      <c r="K203" s="277">
        <f>K198*'8-Matrices'!$Q$7</f>
        <v>0</v>
      </c>
      <c r="L203" s="277">
        <f>L198*'8-Matrices'!$R$7</f>
        <v>0</v>
      </c>
      <c r="M203" s="278">
        <f>M198*'8-Matrices'!$S$7</f>
        <v>0</v>
      </c>
      <c r="N203" s="283"/>
      <c r="O203" s="277"/>
      <c r="P203" s="279">
        <f>P198*'8-Matrices'!$J$7</f>
        <v>207900</v>
      </c>
      <c r="Q203" s="277">
        <f>Q198*'8-Matrices'!$K$7</f>
        <v>14520</v>
      </c>
      <c r="R203" s="277">
        <f>R198*'8-Matrices'!$L$7</f>
        <v>0</v>
      </c>
      <c r="S203" s="277">
        <f>S198*'8-Matrices'!$M$7</f>
        <v>419195</v>
      </c>
      <c r="T203" s="277">
        <f>T198*'8-Matrices'!$N$7</f>
        <v>0</v>
      </c>
      <c r="U203" s="277">
        <f>U198*'8-Matrices'!$O$7</f>
        <v>0</v>
      </c>
      <c r="V203" s="277">
        <f>V198*'8-Matrices'!$P$7</f>
        <v>0</v>
      </c>
      <c r="W203" s="277">
        <f>W198*'8-Matrices'!$Q$7</f>
        <v>0</v>
      </c>
      <c r="X203" s="277">
        <f>X198*'8-Matrices'!$R$7</f>
        <v>0</v>
      </c>
      <c r="Y203" s="278">
        <f>Y198*'8-Matrices'!$S$7</f>
        <v>0</v>
      </c>
      <c r="Z203" s="283"/>
      <c r="AA203" s="277"/>
      <c r="AB203" s="279">
        <f>AB198*'8-Matrices'!$J$7</f>
        <v>163350</v>
      </c>
      <c r="AC203" s="277">
        <f>AC198*'8-Matrices'!$K$7</f>
        <v>7260</v>
      </c>
      <c r="AD203" s="277">
        <f>AD198*'8-Matrices'!$L$7</f>
        <v>0</v>
      </c>
      <c r="AE203" s="277">
        <f>AE198*'8-Matrices'!$M$7</f>
        <v>419195</v>
      </c>
      <c r="AF203" s="277">
        <f>AF198*'8-Matrices'!$N$7</f>
        <v>0</v>
      </c>
      <c r="AG203" s="277">
        <f>AG198*'8-Matrices'!$O$7</f>
        <v>0</v>
      </c>
      <c r="AH203" s="277">
        <f>AH198*'8-Matrices'!$P$7</f>
        <v>0</v>
      </c>
      <c r="AI203" s="277">
        <f>AI198*'8-Matrices'!$Q$7</f>
        <v>0</v>
      </c>
      <c r="AJ203" s="277">
        <f>AJ198*'8-Matrices'!$R$7</f>
        <v>0</v>
      </c>
      <c r="AK203" s="278">
        <f>AK198*'8-Matrices'!$S$7</f>
        <v>0</v>
      </c>
      <c r="AL203" s="283"/>
      <c r="AM203" s="277"/>
      <c r="AN203" s="279">
        <f>AN198*'8-Matrices'!$J$7</f>
        <v>84150</v>
      </c>
      <c r="AO203" s="277">
        <f>AO198*'8-Matrices'!$K$7</f>
        <v>0</v>
      </c>
      <c r="AP203" s="277">
        <f>AP198*'8-Matrices'!$L$7</f>
        <v>0</v>
      </c>
      <c r="AQ203" s="277">
        <f>AQ198*'8-Matrices'!$M$7</f>
        <v>578200</v>
      </c>
      <c r="AR203" s="277">
        <f>AR198*'8-Matrices'!$N$7</f>
        <v>0</v>
      </c>
      <c r="AS203" s="277">
        <f>AS198*'8-Matrices'!$O$7</f>
        <v>0</v>
      </c>
      <c r="AT203" s="277">
        <f>AT198*'8-Matrices'!$P$7</f>
        <v>0</v>
      </c>
      <c r="AU203" s="277">
        <f>AU198*'8-Matrices'!$Q$7</f>
        <v>0</v>
      </c>
      <c r="AV203" s="277">
        <f>AV198*'8-Matrices'!$R$7</f>
        <v>0</v>
      </c>
      <c r="AW203" s="278">
        <f>AW198*'8-Matrices'!$S$7</f>
        <v>0</v>
      </c>
      <c r="AX203" s="283"/>
      <c r="AY203" s="277"/>
      <c r="AZ203" s="279">
        <f>AZ198*'8-Matrices'!$J$7</f>
        <v>227700</v>
      </c>
      <c r="BA203" s="277">
        <f>BA198*'8-Matrices'!$K$7</f>
        <v>21780</v>
      </c>
      <c r="BB203" s="277">
        <f>BB198*'8-Matrices'!$L$7</f>
        <v>0</v>
      </c>
      <c r="BC203" s="277">
        <f>BC198*'8-Matrices'!$M$7</f>
        <v>448105</v>
      </c>
      <c r="BD203" s="277">
        <f>BD198*'8-Matrices'!$N$7</f>
        <v>0</v>
      </c>
      <c r="BE203" s="277">
        <f>BE198*'8-Matrices'!$O$7</f>
        <v>0</v>
      </c>
      <c r="BF203" s="277">
        <f>BF198*'8-Matrices'!$P$7</f>
        <v>0</v>
      </c>
      <c r="BG203" s="277">
        <f>BG198*'8-Matrices'!$Q$7</f>
        <v>0</v>
      </c>
      <c r="BH203" s="277">
        <f>BH198*'8-Matrices'!$R$7</f>
        <v>0</v>
      </c>
      <c r="BI203" s="278">
        <f>BI198*'8-Matrices'!$S$7</f>
        <v>0</v>
      </c>
      <c r="BJ203" s="283"/>
      <c r="BK203" s="277"/>
      <c r="BL203" s="280">
        <f>BL198*'8-Matrices'!$J$7</f>
        <v>0</v>
      </c>
      <c r="BM203" s="281">
        <f>BM198*'8-Matrices'!$K$7</f>
        <v>7260</v>
      </c>
      <c r="BN203" s="281">
        <f>BN198*'8-Matrices'!$L$7</f>
        <v>0</v>
      </c>
      <c r="BO203" s="281">
        <f>BO198*'8-Matrices'!$M$7</f>
        <v>332465</v>
      </c>
      <c r="BP203" s="281">
        <f>BP198*'8-Matrices'!$N$7</f>
        <v>0</v>
      </c>
      <c r="BQ203" s="281">
        <f>BQ198*'8-Matrices'!$O$7</f>
        <v>0</v>
      </c>
      <c r="BR203" s="281">
        <f>BR198*'8-Matrices'!$P$7</f>
        <v>0</v>
      </c>
      <c r="BS203" s="281">
        <f>BS198*'8-Matrices'!$Q$7</f>
        <v>0</v>
      </c>
      <c r="BT203" s="281">
        <f>BT198*'8-Matrices'!$R$7</f>
        <v>0</v>
      </c>
      <c r="BU203" s="282">
        <f>BU198*'8-Matrices'!$S$7</f>
        <v>0</v>
      </c>
      <c r="BV203" s="283"/>
      <c r="BX203" s="280">
        <f>BX198*'8-Matrices'!$J$7</f>
        <v>24750</v>
      </c>
      <c r="BY203" s="281">
        <f>BY198*'8-Matrices'!$K$7</f>
        <v>0</v>
      </c>
      <c r="BZ203" s="281">
        <f>BZ198*'8-Matrices'!$L$7</f>
        <v>0</v>
      </c>
      <c r="CA203" s="281">
        <f>CA198*'8-Matrices'!$M$7</f>
        <v>621565</v>
      </c>
      <c r="CB203" s="281">
        <f>CB198*'8-Matrices'!$N$7</f>
        <v>0</v>
      </c>
      <c r="CC203" s="281">
        <f>CC198*'8-Matrices'!$O$7</f>
        <v>0</v>
      </c>
      <c r="CD203" s="281">
        <f>CD198*'8-Matrices'!$P$7</f>
        <v>0</v>
      </c>
      <c r="CE203" s="281">
        <f>CE198*'8-Matrices'!$Q$7</f>
        <v>0</v>
      </c>
      <c r="CF203" s="281">
        <f>CF198*'8-Matrices'!$R$7</f>
        <v>0</v>
      </c>
      <c r="CG203" s="282">
        <f>CG198*'8-Matrices'!$S$7</f>
        <v>0</v>
      </c>
      <c r="CH203" s="283"/>
      <c r="CJ203" s="280">
        <f>CJ198*'8-Matrices'!$J$7</f>
        <v>64350</v>
      </c>
      <c r="CK203" s="281">
        <f>CK198*'8-Matrices'!$K$7</f>
        <v>7260</v>
      </c>
      <c r="CL203" s="281">
        <f>CL198*'8-Matrices'!$L$7</f>
        <v>0</v>
      </c>
      <c r="CM203" s="281">
        <f>CM198*'8-Matrices'!$M$7</f>
        <v>722750</v>
      </c>
      <c r="CN203" s="281">
        <f>CN198*'8-Matrices'!$N$7</f>
        <v>0</v>
      </c>
      <c r="CO203" s="281">
        <f>CO198*'8-Matrices'!$O$7</f>
        <v>0</v>
      </c>
      <c r="CP203" s="281">
        <f>CP198*'8-Matrices'!$P$7</f>
        <v>0</v>
      </c>
      <c r="CQ203" s="281">
        <f>CQ198*'8-Matrices'!$Q$7</f>
        <v>0</v>
      </c>
      <c r="CR203" s="281">
        <f>CR198*'8-Matrices'!$R$7</f>
        <v>0</v>
      </c>
      <c r="CS203" s="282">
        <f>CS198*'8-Matrices'!$S$7</f>
        <v>0</v>
      </c>
      <c r="CT203" s="283"/>
      <c r="CV203" s="280">
        <f>CV198*'8-Matrices'!$J$7</f>
        <v>9900</v>
      </c>
      <c r="CW203" s="281">
        <f>CW198*'8-Matrices'!$K$7</f>
        <v>0</v>
      </c>
      <c r="CX203" s="281">
        <f>CX198*'8-Matrices'!$L$7</f>
        <v>0</v>
      </c>
      <c r="CY203" s="281">
        <f>CY198*'8-Matrices'!$M$7</f>
        <v>563745</v>
      </c>
      <c r="CZ203" s="281">
        <f>CZ198*'8-Matrices'!$N$7</f>
        <v>0</v>
      </c>
      <c r="DA203" s="281">
        <f>DA198*'8-Matrices'!$O$7</f>
        <v>0</v>
      </c>
      <c r="DB203" s="281">
        <f>DB198*'8-Matrices'!$P$7</f>
        <v>0</v>
      </c>
      <c r="DC203" s="281">
        <f>DC198*'8-Matrices'!$Q$7</f>
        <v>0</v>
      </c>
      <c r="DD203" s="281">
        <f>DD198*'8-Matrices'!$R$7</f>
        <v>0</v>
      </c>
      <c r="DE203" s="282">
        <f>DE198*'8-Matrices'!$S$7</f>
        <v>0</v>
      </c>
      <c r="DF203" s="283"/>
      <c r="DG203" s="109"/>
      <c r="DH203" s="280">
        <f>DH198*'8-Matrices'!$J$7</f>
        <v>0</v>
      </c>
      <c r="DI203" s="281">
        <f>DI198*'8-Matrices'!$K$7</f>
        <v>0</v>
      </c>
      <c r="DJ203" s="281">
        <f>DJ198*'8-Matrices'!$L$7</f>
        <v>0</v>
      </c>
      <c r="DK203" s="281">
        <f>DK198*'8-Matrices'!$M$7</f>
        <v>809480</v>
      </c>
      <c r="DL203" s="281">
        <f>DL198*'8-Matrices'!$N$7</f>
        <v>0</v>
      </c>
      <c r="DM203" s="281">
        <f>DM198*'8-Matrices'!$O$7</f>
        <v>0</v>
      </c>
      <c r="DN203" s="281">
        <f>DN198*'8-Matrices'!$P$7</f>
        <v>0</v>
      </c>
      <c r="DO203" s="281">
        <f>DO198*'8-Matrices'!$Q$7</f>
        <v>0</v>
      </c>
      <c r="DP203" s="281">
        <f>DP198*'8-Matrices'!$R$7</f>
        <v>0</v>
      </c>
      <c r="DQ203" s="282">
        <f>DQ198*'8-Matrices'!$S$7</f>
        <v>0</v>
      </c>
      <c r="DR203" s="283"/>
      <c r="DT203" s="280">
        <f>DT198*'8-Matrices'!$J$7</f>
        <v>14850</v>
      </c>
      <c r="DU203" s="281">
        <f>DU198*'8-Matrices'!$K$7</f>
        <v>0</v>
      </c>
      <c r="DV203" s="281">
        <f>DV198*'8-Matrices'!$L$7</f>
        <v>0</v>
      </c>
      <c r="DW203" s="281">
        <f>DW198*'8-Matrices'!$M$7</f>
        <v>823935</v>
      </c>
      <c r="DX203" s="281">
        <f>DX198*'8-Matrices'!$N$7</f>
        <v>0</v>
      </c>
      <c r="DY203" s="281">
        <f>DY198*'8-Matrices'!$O$7</f>
        <v>0</v>
      </c>
      <c r="DZ203" s="281">
        <f>DZ198*'8-Matrices'!$P$7</f>
        <v>0</v>
      </c>
      <c r="EA203" s="281">
        <f>EA198*'8-Matrices'!$Q$7</f>
        <v>0</v>
      </c>
      <c r="EB203" s="281">
        <f>EB198*'8-Matrices'!$R$7</f>
        <v>0</v>
      </c>
      <c r="EC203" s="282">
        <f>EC198*'8-Matrices'!$S$7</f>
        <v>0</v>
      </c>
      <c r="ED203" s="283"/>
    </row>
    <row r="204" spans="1:134" x14ac:dyDescent="0.25">
      <c r="A204" s="1471"/>
      <c r="B204" t="s">
        <v>100</v>
      </c>
      <c r="C204" s="276" t="s">
        <v>139</v>
      </c>
      <c r="D204" s="277">
        <f>D199*'8-Matrices'!$J$8</f>
        <v>0</v>
      </c>
      <c r="E204" s="277">
        <f>E199*'8-Matrices'!$K$8</f>
        <v>0</v>
      </c>
      <c r="F204" s="277">
        <f>F199*'8-Matrices'!$L$8</f>
        <v>0</v>
      </c>
      <c r="G204" s="277">
        <f>G199*'8-Matrices'!$M$8</f>
        <v>146020</v>
      </c>
      <c r="H204" s="277">
        <f>H199*'8-Matrices'!$N$8</f>
        <v>0</v>
      </c>
      <c r="I204" s="277">
        <f>I199*'8-Matrices'!$O$8</f>
        <v>0</v>
      </c>
      <c r="J204" s="277">
        <f>J199*'8-Matrices'!$P$8</f>
        <v>0</v>
      </c>
      <c r="K204" s="277">
        <f>K199*'8-Matrices'!$Q$8</f>
        <v>0</v>
      </c>
      <c r="L204" s="277">
        <f>L199*'8-Matrices'!$R$8</f>
        <v>0</v>
      </c>
      <c r="M204" s="278">
        <f>M199*'8-Matrices'!$S$8</f>
        <v>0</v>
      </c>
      <c r="N204" s="283"/>
      <c r="O204" s="277"/>
      <c r="P204" s="279">
        <f>P199*'8-Matrices'!$J$8</f>
        <v>0</v>
      </c>
      <c r="Q204" s="277">
        <f>Q199*'8-Matrices'!$K$8</f>
        <v>0</v>
      </c>
      <c r="R204" s="277">
        <f>R199*'8-Matrices'!$L$8</f>
        <v>0</v>
      </c>
      <c r="S204" s="277">
        <f>S199*'8-Matrices'!$M$8</f>
        <v>83440</v>
      </c>
      <c r="T204" s="277">
        <f>T199*'8-Matrices'!$N$8</f>
        <v>0</v>
      </c>
      <c r="U204" s="277">
        <f>U199*'8-Matrices'!$O$8</f>
        <v>0</v>
      </c>
      <c r="V204" s="277">
        <f>V199*'8-Matrices'!$P$8</f>
        <v>0</v>
      </c>
      <c r="W204" s="277">
        <f>W199*'8-Matrices'!$Q$8</f>
        <v>0</v>
      </c>
      <c r="X204" s="277">
        <f>X199*'8-Matrices'!$R$8</f>
        <v>0</v>
      </c>
      <c r="Y204" s="278">
        <f>Y199*'8-Matrices'!$S$8</f>
        <v>0</v>
      </c>
      <c r="Z204" s="283"/>
      <c r="AA204" s="277"/>
      <c r="AB204" s="279">
        <f>AB199*'8-Matrices'!$J$8</f>
        <v>0</v>
      </c>
      <c r="AC204" s="277">
        <f>AC199*'8-Matrices'!$K$8</f>
        <v>0</v>
      </c>
      <c r="AD204" s="277">
        <f>AD199*'8-Matrices'!$L$8</f>
        <v>0</v>
      </c>
      <c r="AE204" s="277">
        <f>AE199*'8-Matrices'!$M$8</f>
        <v>83440</v>
      </c>
      <c r="AF204" s="277">
        <f>AF199*'8-Matrices'!$N$8</f>
        <v>0</v>
      </c>
      <c r="AG204" s="277">
        <f>AG199*'8-Matrices'!$O$8</f>
        <v>0</v>
      </c>
      <c r="AH204" s="277">
        <f>AH199*'8-Matrices'!$P$8</f>
        <v>0</v>
      </c>
      <c r="AI204" s="277">
        <f>AI199*'8-Matrices'!$Q$8</f>
        <v>0</v>
      </c>
      <c r="AJ204" s="277">
        <f>AJ199*'8-Matrices'!$R$8</f>
        <v>0</v>
      </c>
      <c r="AK204" s="278">
        <f>AK199*'8-Matrices'!$S$8</f>
        <v>0</v>
      </c>
      <c r="AL204" s="283"/>
      <c r="AM204" s="277"/>
      <c r="AN204" s="279">
        <f>AN199*'8-Matrices'!$J$8</f>
        <v>0</v>
      </c>
      <c r="AO204" s="277">
        <f>AO199*'8-Matrices'!$K$8</f>
        <v>0</v>
      </c>
      <c r="AP204" s="277">
        <f>AP199*'8-Matrices'!$L$8</f>
        <v>0</v>
      </c>
      <c r="AQ204" s="277">
        <f>AQ199*'8-Matrices'!$M$8</f>
        <v>41720</v>
      </c>
      <c r="AR204" s="277">
        <f>AR199*'8-Matrices'!$N$8</f>
        <v>0</v>
      </c>
      <c r="AS204" s="277">
        <f>AS199*'8-Matrices'!$O$8</f>
        <v>0</v>
      </c>
      <c r="AT204" s="277">
        <f>AT199*'8-Matrices'!$P$8</f>
        <v>0</v>
      </c>
      <c r="AU204" s="277">
        <f>AU199*'8-Matrices'!$Q$8</f>
        <v>0</v>
      </c>
      <c r="AV204" s="277">
        <f>AV199*'8-Matrices'!$R$8</f>
        <v>0</v>
      </c>
      <c r="AW204" s="278">
        <f>AW199*'8-Matrices'!$S$8</f>
        <v>0</v>
      </c>
      <c r="AX204" s="283"/>
      <c r="AY204" s="277"/>
      <c r="AZ204" s="279">
        <f>AZ199*'8-Matrices'!$J$8</f>
        <v>0</v>
      </c>
      <c r="BA204" s="277">
        <f>BA199*'8-Matrices'!$K$8</f>
        <v>20954</v>
      </c>
      <c r="BB204" s="277">
        <f>BB199*'8-Matrices'!$L$8</f>
        <v>0</v>
      </c>
      <c r="BC204" s="277">
        <f>BC199*'8-Matrices'!$M$8</f>
        <v>20860</v>
      </c>
      <c r="BD204" s="277">
        <f>BD199*'8-Matrices'!$N$8</f>
        <v>0</v>
      </c>
      <c r="BE204" s="277">
        <f>BE199*'8-Matrices'!$O$8</f>
        <v>0</v>
      </c>
      <c r="BF204" s="277">
        <f>BF199*'8-Matrices'!$P$8</f>
        <v>0</v>
      </c>
      <c r="BG204" s="277">
        <f>BG199*'8-Matrices'!$Q$8</f>
        <v>0</v>
      </c>
      <c r="BH204" s="277">
        <f>BH199*'8-Matrices'!$R$8</f>
        <v>0</v>
      </c>
      <c r="BI204" s="278">
        <f>BI199*'8-Matrices'!$S$8</f>
        <v>0</v>
      </c>
      <c r="BJ204" s="283"/>
      <c r="BK204" s="277"/>
      <c r="BL204" s="280">
        <f>BL199*'8-Matrices'!$J$8</f>
        <v>0</v>
      </c>
      <c r="BM204" s="281">
        <f>BM199*'8-Matrices'!$K$8</f>
        <v>10477</v>
      </c>
      <c r="BN204" s="281">
        <f>BN199*'8-Matrices'!$L$8</f>
        <v>0</v>
      </c>
      <c r="BO204" s="281">
        <f>BO199*'8-Matrices'!$M$8</f>
        <v>0</v>
      </c>
      <c r="BP204" s="281">
        <f>BP199*'8-Matrices'!$N$8</f>
        <v>0</v>
      </c>
      <c r="BQ204" s="281">
        <f>BQ199*'8-Matrices'!$O$8</f>
        <v>0</v>
      </c>
      <c r="BR204" s="281">
        <f>BR199*'8-Matrices'!$P$8</f>
        <v>0</v>
      </c>
      <c r="BS204" s="281">
        <f>BS199*'8-Matrices'!$Q$8</f>
        <v>0</v>
      </c>
      <c r="BT204" s="281">
        <f>BT199*'8-Matrices'!$R$8</f>
        <v>0</v>
      </c>
      <c r="BU204" s="282">
        <f>BU199*'8-Matrices'!$S$8</f>
        <v>0</v>
      </c>
      <c r="BV204" s="283"/>
      <c r="BX204" s="280">
        <f>BX199*'8-Matrices'!$J$8</f>
        <v>0</v>
      </c>
      <c r="BY204" s="281">
        <f>BY199*'8-Matrices'!$K$8</f>
        <v>0</v>
      </c>
      <c r="BZ204" s="281">
        <f>BZ199*'8-Matrices'!$L$8</f>
        <v>0</v>
      </c>
      <c r="CA204" s="281">
        <f>CA199*'8-Matrices'!$M$8</f>
        <v>0</v>
      </c>
      <c r="CB204" s="281">
        <f>CB199*'8-Matrices'!$N$8</f>
        <v>0</v>
      </c>
      <c r="CC204" s="281">
        <f>CC199*'8-Matrices'!$O$8</f>
        <v>0</v>
      </c>
      <c r="CD204" s="281">
        <f>CD199*'8-Matrices'!$P$8</f>
        <v>0</v>
      </c>
      <c r="CE204" s="281">
        <f>CE199*'8-Matrices'!$Q$8</f>
        <v>0</v>
      </c>
      <c r="CF204" s="281">
        <f>CF199*'8-Matrices'!$R$8</f>
        <v>0</v>
      </c>
      <c r="CG204" s="282">
        <f>CG199*'8-Matrices'!$S$8</f>
        <v>0</v>
      </c>
      <c r="CH204" s="283"/>
      <c r="CJ204" s="280">
        <f>CJ199*'8-Matrices'!$J$8</f>
        <v>0</v>
      </c>
      <c r="CK204" s="281">
        <f>CK199*'8-Matrices'!$K$8</f>
        <v>10477</v>
      </c>
      <c r="CL204" s="281">
        <f>CL199*'8-Matrices'!$L$8</f>
        <v>0</v>
      </c>
      <c r="CM204" s="281">
        <f>CM199*'8-Matrices'!$M$8</f>
        <v>0</v>
      </c>
      <c r="CN204" s="281">
        <f>CN199*'8-Matrices'!$N$8</f>
        <v>0</v>
      </c>
      <c r="CO204" s="281">
        <f>CO199*'8-Matrices'!$O$8</f>
        <v>0</v>
      </c>
      <c r="CP204" s="281">
        <f>CP199*'8-Matrices'!$P$8</f>
        <v>0</v>
      </c>
      <c r="CQ204" s="281">
        <f>CQ199*'8-Matrices'!$Q$8</f>
        <v>0</v>
      </c>
      <c r="CR204" s="281">
        <f>CR199*'8-Matrices'!$R$8</f>
        <v>0</v>
      </c>
      <c r="CS204" s="282">
        <f>CS199*'8-Matrices'!$S$8</f>
        <v>0</v>
      </c>
      <c r="CT204" s="283"/>
      <c r="CV204" s="280">
        <f>CV199*'8-Matrices'!$J$8</f>
        <v>57144</v>
      </c>
      <c r="CW204" s="281">
        <f>CW199*'8-Matrices'!$K$8</f>
        <v>41908</v>
      </c>
      <c r="CX204" s="281">
        <f>CX199*'8-Matrices'!$L$8</f>
        <v>0</v>
      </c>
      <c r="CY204" s="281">
        <f>CY199*'8-Matrices'!$M$8</f>
        <v>20860</v>
      </c>
      <c r="CZ204" s="281">
        <f>CZ199*'8-Matrices'!$N$8</f>
        <v>0</v>
      </c>
      <c r="DA204" s="281">
        <f>DA199*'8-Matrices'!$O$8</f>
        <v>0</v>
      </c>
      <c r="DB204" s="281">
        <f>DB199*'8-Matrices'!$P$8</f>
        <v>0</v>
      </c>
      <c r="DC204" s="281">
        <f>DC199*'8-Matrices'!$Q$8</f>
        <v>0</v>
      </c>
      <c r="DD204" s="281">
        <f>DD199*'8-Matrices'!$R$8</f>
        <v>0</v>
      </c>
      <c r="DE204" s="282">
        <f>DE199*'8-Matrices'!$S$8</f>
        <v>0</v>
      </c>
      <c r="DF204" s="283"/>
      <c r="DG204" s="109"/>
      <c r="DH204" s="280">
        <f>DH199*'8-Matrices'!$J$8</f>
        <v>64287</v>
      </c>
      <c r="DI204" s="281">
        <f>DI199*'8-Matrices'!$K$8</f>
        <v>31431</v>
      </c>
      <c r="DJ204" s="281">
        <f>DJ199*'8-Matrices'!$L$8</f>
        <v>0</v>
      </c>
      <c r="DK204" s="281">
        <f>DK199*'8-Matrices'!$M$8</f>
        <v>41720</v>
      </c>
      <c r="DL204" s="281">
        <f>DL199*'8-Matrices'!$N$8</f>
        <v>0</v>
      </c>
      <c r="DM204" s="281">
        <f>DM199*'8-Matrices'!$O$8</f>
        <v>0</v>
      </c>
      <c r="DN204" s="281">
        <f>DN199*'8-Matrices'!$P$8</f>
        <v>0</v>
      </c>
      <c r="DO204" s="281">
        <f>DO199*'8-Matrices'!$Q$8</f>
        <v>0</v>
      </c>
      <c r="DP204" s="281">
        <f>DP199*'8-Matrices'!$R$8</f>
        <v>0</v>
      </c>
      <c r="DQ204" s="282">
        <f>DQ199*'8-Matrices'!$S$8</f>
        <v>0</v>
      </c>
      <c r="DR204" s="283"/>
      <c r="DT204" s="280">
        <f>DT199*'8-Matrices'!$J$8</f>
        <v>50001</v>
      </c>
      <c r="DU204" s="281">
        <f>DU199*'8-Matrices'!$K$8</f>
        <v>20954</v>
      </c>
      <c r="DV204" s="281">
        <f>DV199*'8-Matrices'!$L$8</f>
        <v>0</v>
      </c>
      <c r="DW204" s="281">
        <f>DW199*'8-Matrices'!$M$8</f>
        <v>41720</v>
      </c>
      <c r="DX204" s="281">
        <f>DX199*'8-Matrices'!$N$8</f>
        <v>0</v>
      </c>
      <c r="DY204" s="281">
        <f>DY199*'8-Matrices'!$O$8</f>
        <v>0</v>
      </c>
      <c r="DZ204" s="281">
        <f>DZ199*'8-Matrices'!$P$8</f>
        <v>0</v>
      </c>
      <c r="EA204" s="281">
        <f>EA199*'8-Matrices'!$Q$8</f>
        <v>0</v>
      </c>
      <c r="EB204" s="281">
        <f>EB199*'8-Matrices'!$R$8</f>
        <v>0</v>
      </c>
      <c r="EC204" s="282">
        <f>EC199*'8-Matrices'!$S$8</f>
        <v>0</v>
      </c>
      <c r="ED204" s="283"/>
    </row>
    <row r="205" spans="1:134" ht="15.75" thickBot="1" x14ac:dyDescent="0.3">
      <c r="A205" s="1472"/>
      <c r="B205" s="293" t="s">
        <v>100</v>
      </c>
      <c r="C205" s="294" t="s">
        <v>140</v>
      </c>
      <c r="D205" s="277">
        <f>D200*'8-Matrices'!$J$9</f>
        <v>20938</v>
      </c>
      <c r="E205" s="277">
        <f>E200*'8-Matrices'!$K$9</f>
        <v>46062</v>
      </c>
      <c r="F205" s="277">
        <f>F200*'8-Matrices'!$L$9</f>
        <v>0</v>
      </c>
      <c r="G205" s="277">
        <f>G200*'8-Matrices'!$M$9</f>
        <v>183420</v>
      </c>
      <c r="H205" s="277">
        <f>H200*'8-Matrices'!$N$9</f>
        <v>0</v>
      </c>
      <c r="I205" s="277">
        <f>I200*'8-Matrices'!$O$9</f>
        <v>0</v>
      </c>
      <c r="J205" s="277">
        <f>J200*'8-Matrices'!$P$9</f>
        <v>0</v>
      </c>
      <c r="K205" s="277">
        <f>K200*'8-Matrices'!$Q$9</f>
        <v>0</v>
      </c>
      <c r="L205" s="277">
        <f>L200*'8-Matrices'!$R$9</f>
        <v>0</v>
      </c>
      <c r="M205" s="278">
        <f>M200*'8-Matrices'!$S$9</f>
        <v>0</v>
      </c>
      <c r="N205" s="283" t="s">
        <v>298</v>
      </c>
      <c r="O205" s="277"/>
      <c r="P205" s="279">
        <f>P200*'8-Matrices'!$J$9</f>
        <v>198911</v>
      </c>
      <c r="Q205" s="277">
        <f>Q200*'8-Matrices'!$K$9</f>
        <v>46062</v>
      </c>
      <c r="R205" s="277">
        <f>R200*'8-Matrices'!$L$9</f>
        <v>0</v>
      </c>
      <c r="S205" s="277">
        <f>S200*'8-Matrices'!$M$9</f>
        <v>397410</v>
      </c>
      <c r="T205" s="277">
        <f>T200*'8-Matrices'!$N$9</f>
        <v>0</v>
      </c>
      <c r="U205" s="277">
        <f>U200*'8-Matrices'!$O$9</f>
        <v>0</v>
      </c>
      <c r="V205" s="277">
        <f>V200*'8-Matrices'!$P$9</f>
        <v>0</v>
      </c>
      <c r="W205" s="277">
        <f>W200*'8-Matrices'!$Q$9</f>
        <v>0</v>
      </c>
      <c r="X205" s="277">
        <f>X200*'8-Matrices'!$R$9</f>
        <v>0</v>
      </c>
      <c r="Y205" s="278">
        <f>Y200*'8-Matrices'!$S$9</f>
        <v>0</v>
      </c>
      <c r="Z205" s="283" t="s">
        <v>298</v>
      </c>
      <c r="AA205" s="277"/>
      <c r="AB205" s="279">
        <f>AB200*'8-Matrices'!$J$9</f>
        <v>314070</v>
      </c>
      <c r="AC205" s="277">
        <f>AC200*'8-Matrices'!$K$9</f>
        <v>61416</v>
      </c>
      <c r="AD205" s="277">
        <f>AD200*'8-Matrices'!$L$9</f>
        <v>0</v>
      </c>
      <c r="AE205" s="277">
        <f>AE200*'8-Matrices'!$M$9</f>
        <v>397410</v>
      </c>
      <c r="AF205" s="277">
        <f>AF200*'8-Matrices'!$N$9</f>
        <v>0</v>
      </c>
      <c r="AG205" s="277">
        <f>AG200*'8-Matrices'!$O$9</f>
        <v>0</v>
      </c>
      <c r="AH205" s="277">
        <f>AH200*'8-Matrices'!$P$9</f>
        <v>0</v>
      </c>
      <c r="AI205" s="277">
        <f>AI200*'8-Matrices'!$Q$9</f>
        <v>0</v>
      </c>
      <c r="AJ205" s="277">
        <f>AJ200*'8-Matrices'!$R$9</f>
        <v>0</v>
      </c>
      <c r="AK205" s="278">
        <f>AK200*'8-Matrices'!$S$9</f>
        <v>0</v>
      </c>
      <c r="AL205" s="283" t="s">
        <v>298</v>
      </c>
      <c r="AM205" s="277"/>
      <c r="AN205" s="279">
        <f>AN200*'8-Matrices'!$J$9</f>
        <v>366415</v>
      </c>
      <c r="AO205" s="277">
        <f>AO200*'8-Matrices'!$K$9</f>
        <v>15354</v>
      </c>
      <c r="AP205" s="277">
        <f>AP200*'8-Matrices'!$L$9</f>
        <v>0</v>
      </c>
      <c r="AQ205" s="277">
        <f>AQ200*'8-Matrices'!$M$9</f>
        <v>152850</v>
      </c>
      <c r="AR205" s="277">
        <f>AR200*'8-Matrices'!$N$9</f>
        <v>0</v>
      </c>
      <c r="AS205" s="277">
        <f>AS200*'8-Matrices'!$O$9</f>
        <v>0</v>
      </c>
      <c r="AT205" s="277">
        <f>AT200*'8-Matrices'!$P$9</f>
        <v>0</v>
      </c>
      <c r="AU205" s="277">
        <f>AU200*'8-Matrices'!$Q$9</f>
        <v>0</v>
      </c>
      <c r="AV205" s="277">
        <f>AV200*'8-Matrices'!$R$9</f>
        <v>0</v>
      </c>
      <c r="AW205" s="278">
        <f>AW200*'8-Matrices'!$S$9</f>
        <v>0</v>
      </c>
      <c r="AX205" s="283" t="s">
        <v>298</v>
      </c>
      <c r="AY205" s="277"/>
      <c r="AZ205" s="279">
        <f>AZ200*'8-Matrices'!$J$9</f>
        <v>2303180</v>
      </c>
      <c r="BA205" s="277">
        <f>BA200*'8-Matrices'!$K$9</f>
        <v>76770</v>
      </c>
      <c r="BB205" s="277">
        <f>BB200*'8-Matrices'!$L$9</f>
        <v>0</v>
      </c>
      <c r="BC205" s="277">
        <f>BC200*'8-Matrices'!$M$9</f>
        <v>641970</v>
      </c>
      <c r="BD205" s="277">
        <f>BD200*'8-Matrices'!$N$9</f>
        <v>0</v>
      </c>
      <c r="BE205" s="277">
        <f>BE200*'8-Matrices'!$O$9</f>
        <v>0</v>
      </c>
      <c r="BF205" s="277">
        <f>BF200*'8-Matrices'!$P$9</f>
        <v>0</v>
      </c>
      <c r="BG205" s="277">
        <f>BG200*'8-Matrices'!$Q$9</f>
        <v>0</v>
      </c>
      <c r="BH205" s="277">
        <f>BH200*'8-Matrices'!$R$9</f>
        <v>0</v>
      </c>
      <c r="BI205" s="278">
        <f>BI200*'8-Matrices'!$S$9</f>
        <v>0</v>
      </c>
      <c r="BJ205" s="283" t="s">
        <v>298</v>
      </c>
      <c r="BK205" s="277"/>
      <c r="BL205" s="280">
        <f>BL200*'8-Matrices'!$J$9</f>
        <v>1936765</v>
      </c>
      <c r="BM205" s="281">
        <f>BM200*'8-Matrices'!$K$9</f>
        <v>76770</v>
      </c>
      <c r="BN205" s="281">
        <f>BN200*'8-Matrices'!$L$9</f>
        <v>0</v>
      </c>
      <c r="BO205" s="281">
        <f>BO200*'8-Matrices'!$M$9</f>
        <v>152850</v>
      </c>
      <c r="BP205" s="281">
        <f>BP200*'8-Matrices'!$N$9</f>
        <v>0</v>
      </c>
      <c r="BQ205" s="281">
        <f>BQ200*'8-Matrices'!$O$9</f>
        <v>0</v>
      </c>
      <c r="BR205" s="281">
        <f>BR200*'8-Matrices'!$P$9</f>
        <v>0</v>
      </c>
      <c r="BS205" s="281">
        <f>BS200*'8-Matrices'!$Q$9</f>
        <v>0</v>
      </c>
      <c r="BT205" s="281">
        <f>BT200*'8-Matrices'!$R$9</f>
        <v>0</v>
      </c>
      <c r="BU205" s="282">
        <f>BU200*'8-Matrices'!$S$9</f>
        <v>0</v>
      </c>
      <c r="BV205" s="283" t="s">
        <v>298</v>
      </c>
      <c r="BX205" s="280">
        <f>BX200*'8-Matrices'!$J$9</f>
        <v>2858037</v>
      </c>
      <c r="BY205" s="281">
        <f>BY200*'8-Matrices'!$K$9</f>
        <v>30708</v>
      </c>
      <c r="BZ205" s="281">
        <f>BZ200*'8-Matrices'!$L$9</f>
        <v>0</v>
      </c>
      <c r="CA205" s="281">
        <f>CA200*'8-Matrices'!$M$9</f>
        <v>213990</v>
      </c>
      <c r="CB205" s="281">
        <f>CB200*'8-Matrices'!$N$9</f>
        <v>0</v>
      </c>
      <c r="CC205" s="281">
        <f>CC200*'8-Matrices'!$O$9</f>
        <v>0</v>
      </c>
      <c r="CD205" s="281">
        <f>CD200*'8-Matrices'!$P$9</f>
        <v>0</v>
      </c>
      <c r="CE205" s="281">
        <f>CE200*'8-Matrices'!$Q$9</f>
        <v>0</v>
      </c>
      <c r="CF205" s="281">
        <f>CF200*'8-Matrices'!$R$9</f>
        <v>0</v>
      </c>
      <c r="CG205" s="282">
        <f>CG200*'8-Matrices'!$S$9</f>
        <v>0</v>
      </c>
      <c r="CH205" s="283" t="s">
        <v>298</v>
      </c>
      <c r="CJ205" s="280">
        <f>CJ200*'8-Matrices'!$J$9</f>
        <v>2407870</v>
      </c>
      <c r="CK205" s="281">
        <f>CK200*'8-Matrices'!$K$9</f>
        <v>46062</v>
      </c>
      <c r="CL205" s="281">
        <f>CL200*'8-Matrices'!$L$9</f>
        <v>0</v>
      </c>
      <c r="CM205" s="281">
        <f>CM200*'8-Matrices'!$M$9</f>
        <v>336270</v>
      </c>
      <c r="CN205" s="281">
        <f>CN200*'8-Matrices'!$N$9</f>
        <v>0</v>
      </c>
      <c r="CO205" s="281">
        <f>CO200*'8-Matrices'!$O$9</f>
        <v>0</v>
      </c>
      <c r="CP205" s="281">
        <f>CP200*'8-Matrices'!$P$9</f>
        <v>0</v>
      </c>
      <c r="CQ205" s="281">
        <f>CQ200*'8-Matrices'!$Q$9</f>
        <v>0</v>
      </c>
      <c r="CR205" s="281">
        <f>CR200*'8-Matrices'!$R$9</f>
        <v>0</v>
      </c>
      <c r="CS205" s="282">
        <f>CS200*'8-Matrices'!$S$9</f>
        <v>0</v>
      </c>
      <c r="CT205" s="283" t="s">
        <v>298</v>
      </c>
      <c r="CV205" s="280">
        <f>CV200*'8-Matrices'!$J$9</f>
        <v>2030986</v>
      </c>
      <c r="CW205" s="281">
        <f>CW200*'8-Matrices'!$K$9</f>
        <v>76770</v>
      </c>
      <c r="CX205" s="281">
        <f>CX200*'8-Matrices'!$L$9</f>
        <v>0</v>
      </c>
      <c r="CY205" s="281">
        <f>CY200*'8-Matrices'!$M$9</f>
        <v>213990</v>
      </c>
      <c r="CZ205" s="281">
        <f>CZ200*'8-Matrices'!$N$9</f>
        <v>0</v>
      </c>
      <c r="DA205" s="281">
        <f>DA200*'8-Matrices'!$O$9</f>
        <v>0</v>
      </c>
      <c r="DB205" s="281">
        <f>DB200*'8-Matrices'!$P$9</f>
        <v>0</v>
      </c>
      <c r="DC205" s="281">
        <f>DC200*'8-Matrices'!$Q$9</f>
        <v>0</v>
      </c>
      <c r="DD205" s="281">
        <f>DD200*'8-Matrices'!$R$9</f>
        <v>0</v>
      </c>
      <c r="DE205" s="282">
        <f>DE200*'8-Matrices'!$S$9</f>
        <v>0</v>
      </c>
      <c r="DF205" s="283" t="s">
        <v>298</v>
      </c>
      <c r="DG205" s="109"/>
      <c r="DH205" s="280">
        <f>DH200*'8-Matrices'!$J$9</f>
        <v>837520</v>
      </c>
      <c r="DI205" s="281">
        <f>DI200*'8-Matrices'!$K$9</f>
        <v>214956</v>
      </c>
      <c r="DJ205" s="281">
        <f>DJ200*'8-Matrices'!$L$9</f>
        <v>0</v>
      </c>
      <c r="DK205" s="281">
        <f>DK200*'8-Matrices'!$M$9</f>
        <v>183420</v>
      </c>
      <c r="DL205" s="281">
        <f>DL200*'8-Matrices'!$N$9</f>
        <v>0</v>
      </c>
      <c r="DM205" s="281">
        <f>DM200*'8-Matrices'!$O$9</f>
        <v>0</v>
      </c>
      <c r="DN205" s="281">
        <f>DN200*'8-Matrices'!$P$9</f>
        <v>0</v>
      </c>
      <c r="DO205" s="281">
        <f>DO200*'8-Matrices'!$Q$9</f>
        <v>0</v>
      </c>
      <c r="DP205" s="281">
        <f>DP200*'8-Matrices'!$R$9</f>
        <v>0</v>
      </c>
      <c r="DQ205" s="282">
        <f>DQ200*'8-Matrices'!$S$9</f>
        <v>0</v>
      </c>
      <c r="DR205" s="283" t="s">
        <v>298</v>
      </c>
      <c r="DT205" s="280">
        <f>DT200*'8-Matrices'!$J$9</f>
        <v>1046900</v>
      </c>
      <c r="DU205" s="281">
        <f>DU200*'8-Matrices'!$K$9</f>
        <v>276372</v>
      </c>
      <c r="DV205" s="281">
        <f>DV200*'8-Matrices'!$L$9</f>
        <v>0</v>
      </c>
      <c r="DW205" s="281">
        <f>DW200*'8-Matrices'!$M$9</f>
        <v>458550</v>
      </c>
      <c r="DX205" s="281">
        <f>DX200*'8-Matrices'!$N$9</f>
        <v>0</v>
      </c>
      <c r="DY205" s="281">
        <f>DY200*'8-Matrices'!$O$9</f>
        <v>0</v>
      </c>
      <c r="DZ205" s="281">
        <f>DZ200*'8-Matrices'!$P$9</f>
        <v>0</v>
      </c>
      <c r="EA205" s="281">
        <f>EA200*'8-Matrices'!$Q$9</f>
        <v>0</v>
      </c>
      <c r="EB205" s="281">
        <f>EB200*'8-Matrices'!$R$9</f>
        <v>0</v>
      </c>
      <c r="EC205" s="282">
        <f>EC200*'8-Matrices'!$S$9</f>
        <v>0</v>
      </c>
      <c r="ED205" s="283" t="s">
        <v>298</v>
      </c>
    </row>
    <row r="206" spans="1:134" ht="30.75" thickBot="1" x14ac:dyDescent="0.3">
      <c r="A206" s="315" t="s">
        <v>212</v>
      </c>
      <c r="B206" s="293" t="s">
        <v>100</v>
      </c>
      <c r="C206" s="316"/>
      <c r="D206" s="300">
        <f t="shared" ref="D206:M206" si="429">SUM(D203:D205)</f>
        <v>258538</v>
      </c>
      <c r="E206" s="297">
        <f t="shared" si="429"/>
        <v>60582</v>
      </c>
      <c r="F206" s="297">
        <f t="shared" si="429"/>
        <v>0</v>
      </c>
      <c r="G206" s="297">
        <f t="shared" si="429"/>
        <v>777545</v>
      </c>
      <c r="H206" s="297">
        <f t="shared" si="429"/>
        <v>0</v>
      </c>
      <c r="I206" s="297">
        <f t="shared" si="429"/>
        <v>0</v>
      </c>
      <c r="J206" s="297">
        <f t="shared" si="429"/>
        <v>0</v>
      </c>
      <c r="K206" s="297">
        <f t="shared" si="429"/>
        <v>0</v>
      </c>
      <c r="L206" s="297">
        <f t="shared" si="429"/>
        <v>0</v>
      </c>
      <c r="M206" s="298">
        <f t="shared" si="429"/>
        <v>0</v>
      </c>
      <c r="N206" s="304">
        <f>SUM(D206:M206)</f>
        <v>1096665</v>
      </c>
      <c r="O206" s="299"/>
      <c r="P206" s="300">
        <f t="shared" ref="P206:Y206" si="430">SUM(P203:P205)</f>
        <v>406811</v>
      </c>
      <c r="Q206" s="297">
        <f t="shared" si="430"/>
        <v>60582</v>
      </c>
      <c r="R206" s="297">
        <f t="shared" si="430"/>
        <v>0</v>
      </c>
      <c r="S206" s="297">
        <f t="shared" si="430"/>
        <v>900045</v>
      </c>
      <c r="T206" s="297">
        <f t="shared" si="430"/>
        <v>0</v>
      </c>
      <c r="U206" s="297">
        <f t="shared" si="430"/>
        <v>0</v>
      </c>
      <c r="V206" s="297">
        <f t="shared" si="430"/>
        <v>0</v>
      </c>
      <c r="W206" s="297">
        <f t="shared" si="430"/>
        <v>0</v>
      </c>
      <c r="X206" s="297">
        <f t="shared" si="430"/>
        <v>0</v>
      </c>
      <c r="Y206" s="298">
        <f t="shared" si="430"/>
        <v>0</v>
      </c>
      <c r="Z206" s="304">
        <f>SUM(P206:Y206)</f>
        <v>1367438</v>
      </c>
      <c r="AA206" s="299"/>
      <c r="AB206" s="300">
        <f t="shared" ref="AB206:AK206" si="431">SUM(AB203:AB205)</f>
        <v>477420</v>
      </c>
      <c r="AC206" s="297">
        <f t="shared" si="431"/>
        <v>68676</v>
      </c>
      <c r="AD206" s="297">
        <f t="shared" si="431"/>
        <v>0</v>
      </c>
      <c r="AE206" s="297">
        <f t="shared" si="431"/>
        <v>900045</v>
      </c>
      <c r="AF206" s="297">
        <f t="shared" si="431"/>
        <v>0</v>
      </c>
      <c r="AG206" s="297">
        <f t="shared" si="431"/>
        <v>0</v>
      </c>
      <c r="AH206" s="297">
        <f t="shared" si="431"/>
        <v>0</v>
      </c>
      <c r="AI206" s="297">
        <f t="shared" si="431"/>
        <v>0</v>
      </c>
      <c r="AJ206" s="297">
        <f t="shared" si="431"/>
        <v>0</v>
      </c>
      <c r="AK206" s="298">
        <f t="shared" si="431"/>
        <v>0</v>
      </c>
      <c r="AL206" s="304">
        <f>SUM(AB206:AK206)</f>
        <v>1446141</v>
      </c>
      <c r="AM206" s="299"/>
      <c r="AN206" s="300">
        <f t="shared" ref="AN206:AW206" si="432">SUM(AN203:AN205)</f>
        <v>450565</v>
      </c>
      <c r="AO206" s="297">
        <f t="shared" si="432"/>
        <v>15354</v>
      </c>
      <c r="AP206" s="297">
        <f t="shared" si="432"/>
        <v>0</v>
      </c>
      <c r="AQ206" s="297">
        <f t="shared" si="432"/>
        <v>772770</v>
      </c>
      <c r="AR206" s="297">
        <f t="shared" si="432"/>
        <v>0</v>
      </c>
      <c r="AS206" s="297">
        <f t="shared" si="432"/>
        <v>0</v>
      </c>
      <c r="AT206" s="297">
        <f t="shared" si="432"/>
        <v>0</v>
      </c>
      <c r="AU206" s="297">
        <f t="shared" si="432"/>
        <v>0</v>
      </c>
      <c r="AV206" s="297">
        <f t="shared" si="432"/>
        <v>0</v>
      </c>
      <c r="AW206" s="298">
        <f t="shared" si="432"/>
        <v>0</v>
      </c>
      <c r="AX206" s="304">
        <f>SUM(AN206:AW206)</f>
        <v>1238689</v>
      </c>
      <c r="AY206" s="299"/>
      <c r="AZ206" s="300">
        <f t="shared" ref="AZ206:BI206" si="433">SUM(AZ203:AZ205)</f>
        <v>2530880</v>
      </c>
      <c r="BA206" s="297">
        <f t="shared" si="433"/>
        <v>119504</v>
      </c>
      <c r="BB206" s="297">
        <f t="shared" si="433"/>
        <v>0</v>
      </c>
      <c r="BC206" s="297">
        <f t="shared" si="433"/>
        <v>1110935</v>
      </c>
      <c r="BD206" s="297">
        <f t="shared" si="433"/>
        <v>0</v>
      </c>
      <c r="BE206" s="297">
        <f t="shared" si="433"/>
        <v>0</v>
      </c>
      <c r="BF206" s="297">
        <f t="shared" si="433"/>
        <v>0</v>
      </c>
      <c r="BG206" s="297">
        <f t="shared" si="433"/>
        <v>0</v>
      </c>
      <c r="BH206" s="297">
        <f t="shared" si="433"/>
        <v>0</v>
      </c>
      <c r="BI206" s="298">
        <f t="shared" si="433"/>
        <v>0</v>
      </c>
      <c r="BJ206" s="304">
        <f>SUM(AZ206:BI206)</f>
        <v>3761319</v>
      </c>
      <c r="BK206" s="299"/>
      <c r="BL206" s="301">
        <f t="shared" ref="BL206:BU206" si="434">SUM(BL203:BL205)</f>
        <v>1936765</v>
      </c>
      <c r="BM206" s="302">
        <f t="shared" si="434"/>
        <v>94507</v>
      </c>
      <c r="BN206" s="302">
        <f t="shared" si="434"/>
        <v>0</v>
      </c>
      <c r="BO206" s="302">
        <f t="shared" si="434"/>
        <v>485315</v>
      </c>
      <c r="BP206" s="302">
        <f t="shared" si="434"/>
        <v>0</v>
      </c>
      <c r="BQ206" s="302">
        <f t="shared" si="434"/>
        <v>0</v>
      </c>
      <c r="BR206" s="302">
        <f t="shared" si="434"/>
        <v>0</v>
      </c>
      <c r="BS206" s="302">
        <f t="shared" si="434"/>
        <v>0</v>
      </c>
      <c r="BT206" s="302">
        <f t="shared" si="434"/>
        <v>0</v>
      </c>
      <c r="BU206" s="303">
        <f t="shared" si="434"/>
        <v>0</v>
      </c>
      <c r="BV206" s="304">
        <f>SUM(BL206:BU206)</f>
        <v>2516587</v>
      </c>
      <c r="BX206" s="301">
        <f t="shared" ref="BX206:CG206" si="435">SUM(BX203:BX205)</f>
        <v>2882787</v>
      </c>
      <c r="BY206" s="302">
        <f t="shared" si="435"/>
        <v>30708</v>
      </c>
      <c r="BZ206" s="302">
        <f t="shared" si="435"/>
        <v>0</v>
      </c>
      <c r="CA206" s="302">
        <f t="shared" si="435"/>
        <v>835555</v>
      </c>
      <c r="CB206" s="302">
        <f t="shared" si="435"/>
        <v>0</v>
      </c>
      <c r="CC206" s="302">
        <f t="shared" si="435"/>
        <v>0</v>
      </c>
      <c r="CD206" s="302">
        <f t="shared" si="435"/>
        <v>0</v>
      </c>
      <c r="CE206" s="302">
        <f t="shared" si="435"/>
        <v>0</v>
      </c>
      <c r="CF206" s="302">
        <f t="shared" si="435"/>
        <v>0</v>
      </c>
      <c r="CG206" s="303">
        <f t="shared" si="435"/>
        <v>0</v>
      </c>
      <c r="CH206" s="304">
        <f>SUM(BX206:CG206)</f>
        <v>3749050</v>
      </c>
      <c r="CJ206" s="301">
        <f t="shared" ref="CJ206:CS206" si="436">SUM(CJ203:CJ205)</f>
        <v>2472220</v>
      </c>
      <c r="CK206" s="302">
        <f t="shared" si="436"/>
        <v>63799</v>
      </c>
      <c r="CL206" s="302">
        <f t="shared" si="436"/>
        <v>0</v>
      </c>
      <c r="CM206" s="302">
        <f t="shared" si="436"/>
        <v>1059020</v>
      </c>
      <c r="CN206" s="302">
        <f t="shared" si="436"/>
        <v>0</v>
      </c>
      <c r="CO206" s="302">
        <f t="shared" si="436"/>
        <v>0</v>
      </c>
      <c r="CP206" s="302">
        <f t="shared" si="436"/>
        <v>0</v>
      </c>
      <c r="CQ206" s="302">
        <f t="shared" si="436"/>
        <v>0</v>
      </c>
      <c r="CR206" s="302">
        <f t="shared" si="436"/>
        <v>0</v>
      </c>
      <c r="CS206" s="303">
        <f t="shared" si="436"/>
        <v>0</v>
      </c>
      <c r="CT206" s="304">
        <f>SUM(CJ206:CS206)</f>
        <v>3595039</v>
      </c>
      <c r="CV206" s="301">
        <f t="shared" ref="CV206:DE206" si="437">SUM(CV203:CV205)</f>
        <v>2098030</v>
      </c>
      <c r="CW206" s="302">
        <f t="shared" si="437"/>
        <v>118678</v>
      </c>
      <c r="CX206" s="302">
        <f t="shared" si="437"/>
        <v>0</v>
      </c>
      <c r="CY206" s="302">
        <f t="shared" si="437"/>
        <v>798595</v>
      </c>
      <c r="CZ206" s="302">
        <f t="shared" si="437"/>
        <v>0</v>
      </c>
      <c r="DA206" s="302">
        <f t="shared" si="437"/>
        <v>0</v>
      </c>
      <c r="DB206" s="302">
        <f t="shared" si="437"/>
        <v>0</v>
      </c>
      <c r="DC206" s="302">
        <f t="shared" si="437"/>
        <v>0</v>
      </c>
      <c r="DD206" s="302">
        <f t="shared" si="437"/>
        <v>0</v>
      </c>
      <c r="DE206" s="303">
        <f t="shared" si="437"/>
        <v>0</v>
      </c>
      <c r="DF206" s="304">
        <f>SUM(CV206:DE206)</f>
        <v>3015303</v>
      </c>
      <c r="DG206" s="109"/>
      <c r="DH206" s="301">
        <f t="shared" ref="DH206:DQ206" si="438">SUM(DH203:DH205)</f>
        <v>901807</v>
      </c>
      <c r="DI206" s="302">
        <f t="shared" si="438"/>
        <v>246387</v>
      </c>
      <c r="DJ206" s="302">
        <f t="shared" si="438"/>
        <v>0</v>
      </c>
      <c r="DK206" s="302">
        <f t="shared" si="438"/>
        <v>1034620</v>
      </c>
      <c r="DL206" s="302">
        <f t="shared" si="438"/>
        <v>0</v>
      </c>
      <c r="DM206" s="302">
        <f t="shared" si="438"/>
        <v>0</v>
      </c>
      <c r="DN206" s="302">
        <f t="shared" si="438"/>
        <v>0</v>
      </c>
      <c r="DO206" s="302">
        <f t="shared" si="438"/>
        <v>0</v>
      </c>
      <c r="DP206" s="302">
        <f t="shared" si="438"/>
        <v>0</v>
      </c>
      <c r="DQ206" s="303">
        <f t="shared" si="438"/>
        <v>0</v>
      </c>
      <c r="DR206" s="304">
        <f>SUM(DH206:DQ206)</f>
        <v>2182814</v>
      </c>
      <c r="DT206" s="301">
        <f t="shared" ref="DT206:EC206" si="439">SUM(DT203:DT205)</f>
        <v>1111751</v>
      </c>
      <c r="DU206" s="302">
        <f t="shared" si="439"/>
        <v>297326</v>
      </c>
      <c r="DV206" s="302">
        <f t="shared" si="439"/>
        <v>0</v>
      </c>
      <c r="DW206" s="302">
        <f t="shared" si="439"/>
        <v>1324205</v>
      </c>
      <c r="DX206" s="302">
        <f t="shared" si="439"/>
        <v>0</v>
      </c>
      <c r="DY206" s="302">
        <f t="shared" si="439"/>
        <v>0</v>
      </c>
      <c r="DZ206" s="302">
        <f t="shared" si="439"/>
        <v>0</v>
      </c>
      <c r="EA206" s="302">
        <f t="shared" si="439"/>
        <v>0</v>
      </c>
      <c r="EB206" s="302">
        <f t="shared" si="439"/>
        <v>0</v>
      </c>
      <c r="EC206" s="303">
        <f t="shared" si="439"/>
        <v>0</v>
      </c>
      <c r="ED206" s="304">
        <f>SUM(DT206:EC206)</f>
        <v>2733282</v>
      </c>
    </row>
    <row r="207" spans="1:134" ht="27.75" customHeight="1" thickBot="1" x14ac:dyDescent="0.3">
      <c r="A207" s="305"/>
      <c r="B207" s="306"/>
      <c r="C207" s="307"/>
      <c r="D207" s="308"/>
      <c r="E207" s="309"/>
      <c r="F207" s="309"/>
      <c r="G207" s="309"/>
      <c r="H207" s="309"/>
      <c r="I207" s="309"/>
      <c r="J207" s="309"/>
      <c r="K207" s="309"/>
      <c r="L207" s="309"/>
      <c r="M207" s="310"/>
      <c r="N207" s="314"/>
      <c r="O207" s="309"/>
      <c r="P207" s="308"/>
      <c r="Q207" s="309"/>
      <c r="R207" s="309"/>
      <c r="S207" s="309"/>
      <c r="T207" s="309"/>
      <c r="U207" s="309"/>
      <c r="V207" s="309"/>
      <c r="W207" s="309"/>
      <c r="X207" s="309"/>
      <c r="Y207" s="310"/>
      <c r="Z207" s="314"/>
      <c r="AA207" s="309"/>
      <c r="AB207" s="308"/>
      <c r="AC207" s="309"/>
      <c r="AD207" s="309"/>
      <c r="AE207" s="309"/>
      <c r="AF207" s="309"/>
      <c r="AG207" s="309"/>
      <c r="AH207" s="309"/>
      <c r="AI207" s="309"/>
      <c r="AJ207" s="309"/>
      <c r="AK207" s="310"/>
      <c r="AL207" s="314"/>
      <c r="AM207" s="309"/>
      <c r="AN207" s="308"/>
      <c r="AO207" s="309"/>
      <c r="AP207" s="309"/>
      <c r="AQ207" s="309"/>
      <c r="AR207" s="309"/>
      <c r="AS207" s="309"/>
      <c r="AT207" s="309"/>
      <c r="AU207" s="309"/>
      <c r="AV207" s="309"/>
      <c r="AW207" s="310"/>
      <c r="AX207" s="314"/>
      <c r="AY207" s="309"/>
      <c r="AZ207" s="308"/>
      <c r="BA207" s="309"/>
      <c r="BB207" s="309"/>
      <c r="BC207" s="309"/>
      <c r="BD207" s="309"/>
      <c r="BE207" s="309"/>
      <c r="BF207" s="309"/>
      <c r="BG207" s="309"/>
      <c r="BH207" s="309"/>
      <c r="BI207" s="310"/>
      <c r="BJ207" s="314"/>
      <c r="BK207" s="309"/>
      <c r="BL207" s="311"/>
      <c r="BM207" s="312"/>
      <c r="BN207" s="312"/>
      <c r="BO207" s="312"/>
      <c r="BP207" s="312"/>
      <c r="BQ207" s="312"/>
      <c r="BR207" s="312"/>
      <c r="BS207" s="312"/>
      <c r="BT207" s="312"/>
      <c r="BU207" s="313"/>
      <c r="BV207" s="314"/>
      <c r="BX207" s="311"/>
      <c r="BY207" s="312"/>
      <c r="BZ207" s="312"/>
      <c r="CA207" s="312"/>
      <c r="CB207" s="312"/>
      <c r="CC207" s="312"/>
      <c r="CD207" s="312"/>
      <c r="CE207" s="312"/>
      <c r="CF207" s="312"/>
      <c r="CG207" s="313"/>
      <c r="CH207" s="314"/>
      <c r="CJ207" s="311"/>
      <c r="CK207" s="312"/>
      <c r="CL207" s="312"/>
      <c r="CM207" s="312"/>
      <c r="CN207" s="312"/>
      <c r="CO207" s="312"/>
      <c r="CP207" s="312"/>
      <c r="CQ207" s="312"/>
      <c r="CR207" s="312"/>
      <c r="CS207" s="313"/>
      <c r="CT207" s="314"/>
      <c r="CV207" s="311"/>
      <c r="CW207" s="312"/>
      <c r="CX207" s="312"/>
      <c r="CY207" s="312"/>
      <c r="CZ207" s="312"/>
      <c r="DA207" s="312"/>
      <c r="DB207" s="312"/>
      <c r="DC207" s="312"/>
      <c r="DD207" s="312"/>
      <c r="DE207" s="313"/>
      <c r="DF207" s="314"/>
      <c r="DG207" s="109"/>
      <c r="DH207" s="311"/>
      <c r="DI207" s="312"/>
      <c r="DJ207" s="312"/>
      <c r="DK207" s="312"/>
      <c r="DL207" s="312"/>
      <c r="DM207" s="312"/>
      <c r="DN207" s="312"/>
      <c r="DO207" s="312"/>
      <c r="DP207" s="312"/>
      <c r="DQ207" s="313"/>
      <c r="DR207" s="314"/>
      <c r="DT207" s="311"/>
      <c r="DU207" s="312"/>
      <c r="DV207" s="312"/>
      <c r="DW207" s="312"/>
      <c r="DX207" s="312"/>
      <c r="DY207" s="312"/>
      <c r="DZ207" s="312"/>
      <c r="EA207" s="312"/>
      <c r="EB207" s="312"/>
      <c r="EC207" s="313"/>
      <c r="ED207" s="314"/>
    </row>
    <row r="208" spans="1:134" ht="15" customHeight="1" x14ac:dyDescent="0.25">
      <c r="A208" s="1470" t="s">
        <v>210</v>
      </c>
      <c r="B208" s="285" t="s">
        <v>101</v>
      </c>
      <c r="C208" s="268" t="s">
        <v>138</v>
      </c>
      <c r="D208" s="271">
        <f>'7b-TtlAwrds_RawData'!D67</f>
        <v>0</v>
      </c>
      <c r="E208" s="269">
        <f>'7b-TtlAwrds_RawData'!E67</f>
        <v>44</v>
      </c>
      <c r="F208" s="269">
        <f>'7b-TtlAwrds_RawData'!F67</f>
        <v>0</v>
      </c>
      <c r="G208" s="269">
        <f>'7b-TtlAwrds_RawData'!G67</f>
        <v>199</v>
      </c>
      <c r="H208" s="269">
        <f>'7b-TtlAwrds_RawData'!H67</f>
        <v>0</v>
      </c>
      <c r="I208" s="269">
        <f>'7b-TtlAwrds_RawData'!I67</f>
        <v>0</v>
      </c>
      <c r="J208" s="269">
        <f>'7b-TtlAwrds_RawData'!J67</f>
        <v>0</v>
      </c>
      <c r="K208" s="269">
        <f>'7b-TtlAwrds_RawData'!K67</f>
        <v>0</v>
      </c>
      <c r="L208" s="269">
        <f>'7b-TtlAwrds_RawData'!L67</f>
        <v>0</v>
      </c>
      <c r="M208" s="270">
        <f>'7b-TtlAwrds_RawData'!M67</f>
        <v>0</v>
      </c>
      <c r="N208" s="275"/>
      <c r="O208" s="269"/>
      <c r="P208" s="271">
        <f>'7b-TtlAwrds_RawData'!P67</f>
        <v>0</v>
      </c>
      <c r="Q208" s="269">
        <f>'7b-TtlAwrds_RawData'!Q67</f>
        <v>50</v>
      </c>
      <c r="R208" s="269">
        <f>'7b-TtlAwrds_RawData'!R67</f>
        <v>0</v>
      </c>
      <c r="S208" s="269">
        <f>'7b-TtlAwrds_RawData'!S67</f>
        <v>196</v>
      </c>
      <c r="T208" s="269">
        <f>'7b-TtlAwrds_RawData'!T67</f>
        <v>0</v>
      </c>
      <c r="U208" s="269">
        <f>'7b-TtlAwrds_RawData'!U67</f>
        <v>0</v>
      </c>
      <c r="V208" s="269">
        <f>'7b-TtlAwrds_RawData'!V67</f>
        <v>0</v>
      </c>
      <c r="W208" s="269">
        <f>'7b-TtlAwrds_RawData'!W67</f>
        <v>0</v>
      </c>
      <c r="X208" s="269">
        <f>'7b-TtlAwrds_RawData'!X67</f>
        <v>0</v>
      </c>
      <c r="Y208" s="270">
        <f>'7b-TtlAwrds_RawData'!Y67</f>
        <v>0</v>
      </c>
      <c r="Z208" s="275"/>
      <c r="AA208" s="269"/>
      <c r="AB208" s="271">
        <f>'7b-TtlAwrds_RawData'!AB67</f>
        <v>0</v>
      </c>
      <c r="AC208" s="269">
        <f>'7b-TtlAwrds_RawData'!AC67</f>
        <v>68</v>
      </c>
      <c r="AD208" s="269">
        <f>'7b-TtlAwrds_RawData'!AD67</f>
        <v>0</v>
      </c>
      <c r="AE208" s="269">
        <f>'7b-TtlAwrds_RawData'!AE67</f>
        <v>371</v>
      </c>
      <c r="AF208" s="269">
        <f>'7b-TtlAwrds_RawData'!AF67</f>
        <v>0</v>
      </c>
      <c r="AG208" s="269">
        <f>'7b-TtlAwrds_RawData'!AG67</f>
        <v>0</v>
      </c>
      <c r="AH208" s="269">
        <f>'7b-TtlAwrds_RawData'!AH67</f>
        <v>0</v>
      </c>
      <c r="AI208" s="269">
        <f>'7b-TtlAwrds_RawData'!AI67</f>
        <v>0</v>
      </c>
      <c r="AJ208" s="269">
        <f>'7b-TtlAwrds_RawData'!AJ67</f>
        <v>0</v>
      </c>
      <c r="AK208" s="270">
        <f>'7b-TtlAwrds_RawData'!AK67</f>
        <v>0</v>
      </c>
      <c r="AL208" s="275"/>
      <c r="AM208" s="269"/>
      <c r="AN208" s="271">
        <f>'7b-TtlAwrds_RawData'!AN67</f>
        <v>0</v>
      </c>
      <c r="AO208" s="269">
        <f>'7b-TtlAwrds_RawData'!AO67</f>
        <v>25</v>
      </c>
      <c r="AP208" s="269">
        <f>'7b-TtlAwrds_RawData'!AP67</f>
        <v>0</v>
      </c>
      <c r="AQ208" s="269">
        <f>'7b-TtlAwrds_RawData'!AQ67</f>
        <v>201</v>
      </c>
      <c r="AR208" s="269">
        <f>'7b-TtlAwrds_RawData'!AR67</f>
        <v>0</v>
      </c>
      <c r="AS208" s="269">
        <f>'7b-TtlAwrds_RawData'!AS67</f>
        <v>0</v>
      </c>
      <c r="AT208" s="269">
        <f>'7b-TtlAwrds_RawData'!AT67</f>
        <v>0</v>
      </c>
      <c r="AU208" s="269">
        <f>'7b-TtlAwrds_RawData'!AU67</f>
        <v>0</v>
      </c>
      <c r="AV208" s="269">
        <f>'7b-TtlAwrds_RawData'!AV67</f>
        <v>0</v>
      </c>
      <c r="AW208" s="270">
        <f>'7b-TtlAwrds_RawData'!AW67</f>
        <v>0</v>
      </c>
      <c r="AX208" s="275"/>
      <c r="AY208" s="269"/>
      <c r="AZ208" s="271">
        <f>'7b-TtlAwrds_RawData'!AZ67</f>
        <v>0</v>
      </c>
      <c r="BA208" s="269">
        <f>'7b-TtlAwrds_RawData'!BA67</f>
        <v>61</v>
      </c>
      <c r="BB208" s="269">
        <f>'7b-TtlAwrds_RawData'!BB67</f>
        <v>0</v>
      </c>
      <c r="BC208" s="269">
        <f>'7b-TtlAwrds_RawData'!BC67</f>
        <v>248</v>
      </c>
      <c r="BD208" s="269">
        <f>'7b-TtlAwrds_RawData'!BD67</f>
        <v>0</v>
      </c>
      <c r="BE208" s="269">
        <f>'7b-TtlAwrds_RawData'!BE67</f>
        <v>0</v>
      </c>
      <c r="BF208" s="269">
        <f>'7b-TtlAwrds_RawData'!BF67</f>
        <v>0</v>
      </c>
      <c r="BG208" s="269">
        <f>'7b-TtlAwrds_RawData'!BG67</f>
        <v>0</v>
      </c>
      <c r="BH208" s="269">
        <f>'7b-TtlAwrds_RawData'!BH67</f>
        <v>0</v>
      </c>
      <c r="BI208" s="270">
        <f>'7b-TtlAwrds_RawData'!BI67</f>
        <v>0</v>
      </c>
      <c r="BJ208" s="275"/>
      <c r="BK208" s="269"/>
      <c r="BL208" s="272">
        <f>'7b-TtlAwrds_RawData'!BL67</f>
        <v>0</v>
      </c>
      <c r="BM208" s="273">
        <f>'7b-TtlAwrds_RawData'!BM67</f>
        <v>37</v>
      </c>
      <c r="BN208" s="273">
        <f>'7b-TtlAwrds_RawData'!BN67</f>
        <v>0</v>
      </c>
      <c r="BO208" s="273">
        <f>'7b-TtlAwrds_RawData'!BO67</f>
        <v>178</v>
      </c>
      <c r="BP208" s="273">
        <f>'7b-TtlAwrds_RawData'!BP67</f>
        <v>0</v>
      </c>
      <c r="BQ208" s="273">
        <f>'7b-TtlAwrds_RawData'!BQ67</f>
        <v>0</v>
      </c>
      <c r="BR208" s="273">
        <f>'7b-TtlAwrds_RawData'!BR67</f>
        <v>0</v>
      </c>
      <c r="BS208" s="273">
        <f>'7b-TtlAwrds_RawData'!BS67</f>
        <v>0</v>
      </c>
      <c r="BT208" s="273">
        <f>'7b-TtlAwrds_RawData'!BT67</f>
        <v>0</v>
      </c>
      <c r="BU208" s="274">
        <f>'7b-TtlAwrds_RawData'!BU67</f>
        <v>0</v>
      </c>
      <c r="BV208" s="275"/>
      <c r="BX208" s="272">
        <f>'7b-TtlAwrds_RawData'!BX67</f>
        <v>0</v>
      </c>
      <c r="BY208" s="273">
        <f>'7b-TtlAwrds_RawData'!BY67</f>
        <v>42</v>
      </c>
      <c r="BZ208" s="273">
        <f>'7b-TtlAwrds_RawData'!BZ67</f>
        <v>0</v>
      </c>
      <c r="CA208" s="273">
        <f>'7b-TtlAwrds_RawData'!CA67</f>
        <v>188</v>
      </c>
      <c r="CB208" s="273">
        <f>'7b-TtlAwrds_RawData'!CB67</f>
        <v>0</v>
      </c>
      <c r="CC208" s="273">
        <f>'7b-TtlAwrds_RawData'!CC67</f>
        <v>0</v>
      </c>
      <c r="CD208" s="273">
        <f>'7b-TtlAwrds_RawData'!CD67</f>
        <v>0</v>
      </c>
      <c r="CE208" s="273">
        <f>'7b-TtlAwrds_RawData'!CE67</f>
        <v>0</v>
      </c>
      <c r="CF208" s="273">
        <f>'7b-TtlAwrds_RawData'!CF67</f>
        <v>0</v>
      </c>
      <c r="CG208" s="274">
        <f>'7b-TtlAwrds_RawData'!CG67</f>
        <v>0</v>
      </c>
      <c r="CH208" s="275"/>
      <c r="CJ208" s="272">
        <f>'7b-TtlAwrds_RawData'!CJ67</f>
        <v>0</v>
      </c>
      <c r="CK208" s="273">
        <f>'7b-TtlAwrds_RawData'!CK67</f>
        <v>47</v>
      </c>
      <c r="CL208" s="273">
        <f>'7b-TtlAwrds_RawData'!CL67</f>
        <v>0</v>
      </c>
      <c r="CM208" s="273">
        <f>'7b-TtlAwrds_RawData'!CM67</f>
        <v>218</v>
      </c>
      <c r="CN208" s="273">
        <f>'7b-TtlAwrds_RawData'!CN67</f>
        <v>0</v>
      </c>
      <c r="CO208" s="273">
        <f>'7b-TtlAwrds_RawData'!CO67</f>
        <v>0</v>
      </c>
      <c r="CP208" s="273">
        <f>'7b-TtlAwrds_RawData'!CP67</f>
        <v>0</v>
      </c>
      <c r="CQ208" s="273">
        <f>'7b-TtlAwrds_RawData'!CQ67</f>
        <v>0</v>
      </c>
      <c r="CR208" s="273">
        <f>'7b-TtlAwrds_RawData'!CR67</f>
        <v>0</v>
      </c>
      <c r="CS208" s="274">
        <f>'7b-TtlAwrds_RawData'!CS67</f>
        <v>0</v>
      </c>
      <c r="CT208" s="275"/>
      <c r="CV208" s="272">
        <f>'7b-TtlAwrds_RawData'!CV67</f>
        <v>0</v>
      </c>
      <c r="CW208" s="273">
        <f>'7b-TtlAwrds_RawData'!CW67</f>
        <v>57</v>
      </c>
      <c r="CX208" s="273">
        <f>'7b-TtlAwrds_RawData'!CX67</f>
        <v>0</v>
      </c>
      <c r="CY208" s="273">
        <f>'7b-TtlAwrds_RawData'!CY67</f>
        <v>193</v>
      </c>
      <c r="CZ208" s="273">
        <f>'7b-TtlAwrds_RawData'!CZ67</f>
        <v>0</v>
      </c>
      <c r="DA208" s="273">
        <f>'7b-TtlAwrds_RawData'!DA67</f>
        <v>0</v>
      </c>
      <c r="DB208" s="273">
        <f>'7b-TtlAwrds_RawData'!DB67</f>
        <v>0</v>
      </c>
      <c r="DC208" s="273">
        <f>'7b-TtlAwrds_RawData'!DC67</f>
        <v>0</v>
      </c>
      <c r="DD208" s="273">
        <f>'7b-TtlAwrds_RawData'!DD67</f>
        <v>0</v>
      </c>
      <c r="DE208" s="274">
        <f>'7b-TtlAwrds_RawData'!DE67</f>
        <v>0</v>
      </c>
      <c r="DF208" s="275"/>
      <c r="DG208" s="109"/>
      <c r="DH208" s="272">
        <f>'7b-TtlAwrds_RawData'!DH67</f>
        <v>0</v>
      </c>
      <c r="DI208" s="273">
        <f>'7b-TtlAwrds_RawData'!DI67</f>
        <v>71</v>
      </c>
      <c r="DJ208" s="273">
        <f>'7b-TtlAwrds_RawData'!DJ67</f>
        <v>0</v>
      </c>
      <c r="DK208" s="273">
        <f>'7b-TtlAwrds_RawData'!DK67</f>
        <v>205</v>
      </c>
      <c r="DL208" s="273">
        <f>'7b-TtlAwrds_RawData'!DL67</f>
        <v>0</v>
      </c>
      <c r="DM208" s="273">
        <f>'7b-TtlAwrds_RawData'!DM67</f>
        <v>0</v>
      </c>
      <c r="DN208" s="273">
        <f>'7b-TtlAwrds_RawData'!DN67</f>
        <v>0</v>
      </c>
      <c r="DO208" s="273">
        <f>'7b-TtlAwrds_RawData'!DO67</f>
        <v>0</v>
      </c>
      <c r="DP208" s="273">
        <f>'7b-TtlAwrds_RawData'!DP67</f>
        <v>0</v>
      </c>
      <c r="DQ208" s="274">
        <f>'7b-TtlAwrds_RawData'!DQ67</f>
        <v>0</v>
      </c>
      <c r="DR208" s="275"/>
      <c r="DT208" s="272">
        <f>'7b-TtlAwrds_RawData'!DT67</f>
        <v>0</v>
      </c>
      <c r="DU208" s="273">
        <f>'7b-TtlAwrds_RawData'!DU67</f>
        <v>60</v>
      </c>
      <c r="DV208" s="273">
        <f>'7b-TtlAwrds_RawData'!DV67</f>
        <v>0</v>
      </c>
      <c r="DW208" s="273">
        <f>'7b-TtlAwrds_RawData'!DW67</f>
        <v>251</v>
      </c>
      <c r="DX208" s="273">
        <f>'7b-TtlAwrds_RawData'!DX67</f>
        <v>0</v>
      </c>
      <c r="DY208" s="273">
        <f>'7b-TtlAwrds_RawData'!DY67</f>
        <v>0</v>
      </c>
      <c r="DZ208" s="273">
        <f>'7b-TtlAwrds_RawData'!DZ67</f>
        <v>0</v>
      </c>
      <c r="EA208" s="273">
        <f>'7b-TtlAwrds_RawData'!EA67</f>
        <v>0</v>
      </c>
      <c r="EB208" s="273">
        <f>'7b-TtlAwrds_RawData'!EB67</f>
        <v>0</v>
      </c>
      <c r="EC208" s="274">
        <f>'7b-TtlAwrds_RawData'!EC67</f>
        <v>0</v>
      </c>
      <c r="ED208" s="275"/>
    </row>
    <row r="209" spans="1:134" x14ac:dyDescent="0.25">
      <c r="A209" s="1471"/>
      <c r="B209" t="s">
        <v>101</v>
      </c>
      <c r="C209" s="276" t="s">
        <v>139</v>
      </c>
      <c r="D209" s="279">
        <f>'7b-TtlAwrds_RawData'!D68</f>
        <v>0</v>
      </c>
      <c r="E209" s="277">
        <f>'7b-TtlAwrds_RawData'!E68</f>
        <v>47</v>
      </c>
      <c r="F209" s="277">
        <f>'7b-TtlAwrds_RawData'!F68</f>
        <v>0</v>
      </c>
      <c r="G209" s="277">
        <f>'7b-TtlAwrds_RawData'!G68</f>
        <v>30</v>
      </c>
      <c r="H209" s="277">
        <f>'7b-TtlAwrds_RawData'!H68</f>
        <v>0</v>
      </c>
      <c r="I209" s="277">
        <f>'7b-TtlAwrds_RawData'!I68</f>
        <v>0</v>
      </c>
      <c r="J209" s="277">
        <f>'7b-TtlAwrds_RawData'!J68</f>
        <v>0</v>
      </c>
      <c r="K209" s="277">
        <f>'7b-TtlAwrds_RawData'!K68</f>
        <v>0</v>
      </c>
      <c r="L209" s="277">
        <f>'7b-TtlAwrds_RawData'!L68</f>
        <v>0</v>
      </c>
      <c r="M209" s="278">
        <f>'7b-TtlAwrds_RawData'!M68</f>
        <v>0</v>
      </c>
      <c r="N209" s="283"/>
      <c r="O209" s="277"/>
      <c r="P209" s="279">
        <f>'7b-TtlAwrds_RawData'!P68</f>
        <v>0</v>
      </c>
      <c r="Q209" s="277">
        <f>'7b-TtlAwrds_RawData'!Q68</f>
        <v>39</v>
      </c>
      <c r="R209" s="277">
        <f>'7b-TtlAwrds_RawData'!R68</f>
        <v>0</v>
      </c>
      <c r="S209" s="277">
        <f>'7b-TtlAwrds_RawData'!S68</f>
        <v>32</v>
      </c>
      <c r="T209" s="277">
        <f>'7b-TtlAwrds_RawData'!T68</f>
        <v>0</v>
      </c>
      <c r="U209" s="277">
        <f>'7b-TtlAwrds_RawData'!U68</f>
        <v>0</v>
      </c>
      <c r="V209" s="277">
        <f>'7b-TtlAwrds_RawData'!V68</f>
        <v>0</v>
      </c>
      <c r="W209" s="277">
        <f>'7b-TtlAwrds_RawData'!W68</f>
        <v>0</v>
      </c>
      <c r="X209" s="277">
        <f>'7b-TtlAwrds_RawData'!X68</f>
        <v>0</v>
      </c>
      <c r="Y209" s="278">
        <f>'7b-TtlAwrds_RawData'!Y68</f>
        <v>0</v>
      </c>
      <c r="Z209" s="283"/>
      <c r="AA209" s="277"/>
      <c r="AB209" s="279">
        <f>'7b-TtlAwrds_RawData'!AB68</f>
        <v>0</v>
      </c>
      <c r="AC209" s="277">
        <f>'7b-TtlAwrds_RawData'!AC68</f>
        <v>32</v>
      </c>
      <c r="AD209" s="277">
        <f>'7b-TtlAwrds_RawData'!AD68</f>
        <v>0</v>
      </c>
      <c r="AE209" s="277">
        <f>'7b-TtlAwrds_RawData'!AE68</f>
        <v>26</v>
      </c>
      <c r="AF209" s="277">
        <f>'7b-TtlAwrds_RawData'!AF68</f>
        <v>0</v>
      </c>
      <c r="AG209" s="277">
        <f>'7b-TtlAwrds_RawData'!AG68</f>
        <v>0</v>
      </c>
      <c r="AH209" s="277">
        <f>'7b-TtlAwrds_RawData'!AH68</f>
        <v>0</v>
      </c>
      <c r="AI209" s="277">
        <f>'7b-TtlAwrds_RawData'!AI68</f>
        <v>0</v>
      </c>
      <c r="AJ209" s="277">
        <f>'7b-TtlAwrds_RawData'!AJ68</f>
        <v>0</v>
      </c>
      <c r="AK209" s="278">
        <f>'7b-TtlAwrds_RawData'!AK68</f>
        <v>0</v>
      </c>
      <c r="AL209" s="283"/>
      <c r="AM209" s="277"/>
      <c r="AN209" s="279">
        <f>'7b-TtlAwrds_RawData'!AN68</f>
        <v>0</v>
      </c>
      <c r="AO209" s="277">
        <f>'7b-TtlAwrds_RawData'!AO68</f>
        <v>19</v>
      </c>
      <c r="AP209" s="277">
        <f>'7b-TtlAwrds_RawData'!AP68</f>
        <v>0</v>
      </c>
      <c r="AQ209" s="277">
        <f>'7b-TtlAwrds_RawData'!AQ68</f>
        <v>48</v>
      </c>
      <c r="AR209" s="277">
        <f>'7b-TtlAwrds_RawData'!AR68</f>
        <v>0</v>
      </c>
      <c r="AS209" s="277">
        <f>'7b-TtlAwrds_RawData'!AS68</f>
        <v>0</v>
      </c>
      <c r="AT209" s="277">
        <f>'7b-TtlAwrds_RawData'!AT68</f>
        <v>0</v>
      </c>
      <c r="AU209" s="277">
        <f>'7b-TtlAwrds_RawData'!AU68</f>
        <v>0</v>
      </c>
      <c r="AV209" s="277">
        <f>'7b-TtlAwrds_RawData'!AV68</f>
        <v>0</v>
      </c>
      <c r="AW209" s="278">
        <f>'7b-TtlAwrds_RawData'!AW68</f>
        <v>0</v>
      </c>
      <c r="AX209" s="283"/>
      <c r="AY209" s="277"/>
      <c r="AZ209" s="279">
        <f>'7b-TtlAwrds_RawData'!AZ68</f>
        <v>0</v>
      </c>
      <c r="BA209" s="277">
        <f>'7b-TtlAwrds_RawData'!BA68</f>
        <v>26</v>
      </c>
      <c r="BB209" s="277">
        <f>'7b-TtlAwrds_RawData'!BB68</f>
        <v>0</v>
      </c>
      <c r="BC209" s="277">
        <f>'7b-TtlAwrds_RawData'!BC68</f>
        <v>35</v>
      </c>
      <c r="BD209" s="277">
        <f>'7b-TtlAwrds_RawData'!BD68</f>
        <v>0</v>
      </c>
      <c r="BE209" s="277">
        <f>'7b-TtlAwrds_RawData'!BE68</f>
        <v>0</v>
      </c>
      <c r="BF209" s="277">
        <f>'7b-TtlAwrds_RawData'!BF68</f>
        <v>0</v>
      </c>
      <c r="BG209" s="277">
        <f>'7b-TtlAwrds_RawData'!BG68</f>
        <v>0</v>
      </c>
      <c r="BH209" s="277">
        <f>'7b-TtlAwrds_RawData'!BH68</f>
        <v>0</v>
      </c>
      <c r="BI209" s="278">
        <f>'7b-TtlAwrds_RawData'!BI68</f>
        <v>0</v>
      </c>
      <c r="BJ209" s="283"/>
      <c r="BK209" s="277"/>
      <c r="BL209" s="280">
        <f>'7b-TtlAwrds_RawData'!BL68</f>
        <v>0</v>
      </c>
      <c r="BM209" s="281">
        <f>'7b-TtlAwrds_RawData'!BM68</f>
        <v>57</v>
      </c>
      <c r="BN209" s="281">
        <f>'7b-TtlAwrds_RawData'!BN68</f>
        <v>0</v>
      </c>
      <c r="BO209" s="281">
        <f>'7b-TtlAwrds_RawData'!BO68</f>
        <v>30</v>
      </c>
      <c r="BP209" s="281">
        <f>'7b-TtlAwrds_RawData'!BP68</f>
        <v>0</v>
      </c>
      <c r="BQ209" s="281">
        <f>'7b-TtlAwrds_RawData'!BQ68</f>
        <v>0</v>
      </c>
      <c r="BR209" s="281">
        <f>'7b-TtlAwrds_RawData'!BR68</f>
        <v>0</v>
      </c>
      <c r="BS209" s="281">
        <f>'7b-TtlAwrds_RawData'!BS68</f>
        <v>0</v>
      </c>
      <c r="BT209" s="281">
        <f>'7b-TtlAwrds_RawData'!BT68</f>
        <v>0</v>
      </c>
      <c r="BU209" s="282">
        <f>'7b-TtlAwrds_RawData'!BU68</f>
        <v>0</v>
      </c>
      <c r="BV209" s="283"/>
      <c r="BX209" s="280">
        <f>'7b-TtlAwrds_RawData'!BX68</f>
        <v>0</v>
      </c>
      <c r="BY209" s="281">
        <f>'7b-TtlAwrds_RawData'!BY68</f>
        <v>31</v>
      </c>
      <c r="BZ209" s="281">
        <f>'7b-TtlAwrds_RawData'!BZ68</f>
        <v>0</v>
      </c>
      <c r="CA209" s="281">
        <f>'7b-TtlAwrds_RawData'!CA68</f>
        <v>18</v>
      </c>
      <c r="CB209" s="281">
        <f>'7b-TtlAwrds_RawData'!CB68</f>
        <v>0</v>
      </c>
      <c r="CC209" s="281">
        <f>'7b-TtlAwrds_RawData'!CC68</f>
        <v>0</v>
      </c>
      <c r="CD209" s="281">
        <f>'7b-TtlAwrds_RawData'!CD68</f>
        <v>0</v>
      </c>
      <c r="CE209" s="281">
        <f>'7b-TtlAwrds_RawData'!CE68</f>
        <v>0</v>
      </c>
      <c r="CF209" s="281">
        <f>'7b-TtlAwrds_RawData'!CF68</f>
        <v>0</v>
      </c>
      <c r="CG209" s="282">
        <f>'7b-TtlAwrds_RawData'!CG68</f>
        <v>0</v>
      </c>
      <c r="CH209" s="283"/>
      <c r="CJ209" s="280">
        <f>'7b-TtlAwrds_RawData'!CJ68</f>
        <v>0</v>
      </c>
      <c r="CK209" s="281">
        <f>'7b-TtlAwrds_RawData'!CK68</f>
        <v>48</v>
      </c>
      <c r="CL209" s="281">
        <f>'7b-TtlAwrds_RawData'!CL68</f>
        <v>0</v>
      </c>
      <c r="CM209" s="281">
        <f>'7b-TtlAwrds_RawData'!CM68</f>
        <v>14</v>
      </c>
      <c r="CN209" s="281">
        <f>'7b-TtlAwrds_RawData'!CN68</f>
        <v>0</v>
      </c>
      <c r="CO209" s="281">
        <f>'7b-TtlAwrds_RawData'!CO68</f>
        <v>0</v>
      </c>
      <c r="CP209" s="281">
        <f>'7b-TtlAwrds_RawData'!CP68</f>
        <v>0</v>
      </c>
      <c r="CQ209" s="281">
        <f>'7b-TtlAwrds_RawData'!CQ68</f>
        <v>0</v>
      </c>
      <c r="CR209" s="281">
        <f>'7b-TtlAwrds_RawData'!CR68</f>
        <v>0</v>
      </c>
      <c r="CS209" s="282">
        <f>'7b-TtlAwrds_RawData'!CS68</f>
        <v>0</v>
      </c>
      <c r="CT209" s="283"/>
      <c r="CV209" s="280">
        <f>'7b-TtlAwrds_RawData'!CV68</f>
        <v>0</v>
      </c>
      <c r="CW209" s="281">
        <f>'7b-TtlAwrds_RawData'!CW68</f>
        <v>68</v>
      </c>
      <c r="CX209" s="281">
        <f>'7b-TtlAwrds_RawData'!CX68</f>
        <v>0</v>
      </c>
      <c r="CY209" s="281">
        <f>'7b-TtlAwrds_RawData'!CY68</f>
        <v>16</v>
      </c>
      <c r="CZ209" s="281">
        <f>'7b-TtlAwrds_RawData'!CZ68</f>
        <v>0</v>
      </c>
      <c r="DA209" s="281">
        <f>'7b-TtlAwrds_RawData'!DA68</f>
        <v>0</v>
      </c>
      <c r="DB209" s="281">
        <f>'7b-TtlAwrds_RawData'!DB68</f>
        <v>0</v>
      </c>
      <c r="DC209" s="281">
        <f>'7b-TtlAwrds_RawData'!DC68</f>
        <v>0</v>
      </c>
      <c r="DD209" s="281">
        <f>'7b-TtlAwrds_RawData'!DD68</f>
        <v>0</v>
      </c>
      <c r="DE209" s="282">
        <f>'7b-TtlAwrds_RawData'!DE68</f>
        <v>0</v>
      </c>
      <c r="DF209" s="283"/>
      <c r="DG209" s="109"/>
      <c r="DH209" s="280">
        <f>'7b-TtlAwrds_RawData'!DH68</f>
        <v>0</v>
      </c>
      <c r="DI209" s="281">
        <f>'7b-TtlAwrds_RawData'!DI68</f>
        <v>49</v>
      </c>
      <c r="DJ209" s="281">
        <f>'7b-TtlAwrds_RawData'!DJ68</f>
        <v>0</v>
      </c>
      <c r="DK209" s="281">
        <f>'7b-TtlAwrds_RawData'!DK68</f>
        <v>12</v>
      </c>
      <c r="DL209" s="281">
        <f>'7b-TtlAwrds_RawData'!DL68</f>
        <v>0</v>
      </c>
      <c r="DM209" s="281">
        <f>'7b-TtlAwrds_RawData'!DM68</f>
        <v>0</v>
      </c>
      <c r="DN209" s="281">
        <f>'7b-TtlAwrds_RawData'!DN68</f>
        <v>0</v>
      </c>
      <c r="DO209" s="281">
        <f>'7b-TtlAwrds_RawData'!DO68</f>
        <v>0</v>
      </c>
      <c r="DP209" s="281">
        <f>'7b-TtlAwrds_RawData'!DP68</f>
        <v>0</v>
      </c>
      <c r="DQ209" s="282">
        <f>'7b-TtlAwrds_RawData'!DQ68</f>
        <v>0</v>
      </c>
      <c r="DR209" s="283"/>
      <c r="DT209" s="280">
        <f>'7b-TtlAwrds_RawData'!DT68</f>
        <v>0</v>
      </c>
      <c r="DU209" s="281">
        <f>'7b-TtlAwrds_RawData'!DU68</f>
        <v>57</v>
      </c>
      <c r="DV209" s="281">
        <f>'7b-TtlAwrds_RawData'!DV68</f>
        <v>0</v>
      </c>
      <c r="DW209" s="281">
        <f>'7b-TtlAwrds_RawData'!DW68</f>
        <v>10</v>
      </c>
      <c r="DX209" s="281">
        <f>'7b-TtlAwrds_RawData'!DX68</f>
        <v>0</v>
      </c>
      <c r="DY209" s="281">
        <f>'7b-TtlAwrds_RawData'!DY68</f>
        <v>0</v>
      </c>
      <c r="DZ209" s="281">
        <f>'7b-TtlAwrds_RawData'!DZ68</f>
        <v>0</v>
      </c>
      <c r="EA209" s="281">
        <f>'7b-TtlAwrds_RawData'!EA68</f>
        <v>0</v>
      </c>
      <c r="EB209" s="281">
        <f>'7b-TtlAwrds_RawData'!EB68</f>
        <v>0</v>
      </c>
      <c r="EC209" s="282">
        <f>'7b-TtlAwrds_RawData'!EC68</f>
        <v>0</v>
      </c>
      <c r="ED209" s="283"/>
    </row>
    <row r="210" spans="1:134" ht="15.75" thickBot="1" x14ac:dyDescent="0.3">
      <c r="A210" s="1472"/>
      <c r="B210" s="293" t="s">
        <v>101</v>
      </c>
      <c r="C210" s="294" t="s">
        <v>140</v>
      </c>
      <c r="D210" s="279">
        <f>'7b-TtlAwrds_RawData'!D69</f>
        <v>0</v>
      </c>
      <c r="E210" s="277">
        <f>'7b-TtlAwrds_RawData'!E69</f>
        <v>1</v>
      </c>
      <c r="F210" s="277">
        <f>'7b-TtlAwrds_RawData'!F69</f>
        <v>0</v>
      </c>
      <c r="G210" s="277">
        <f>'7b-TtlAwrds_RawData'!G69</f>
        <v>22</v>
      </c>
      <c r="H210" s="277">
        <f>'7b-TtlAwrds_RawData'!H69</f>
        <v>0</v>
      </c>
      <c r="I210" s="277">
        <f>'7b-TtlAwrds_RawData'!I69</f>
        <v>0</v>
      </c>
      <c r="J210" s="277">
        <f>'7b-TtlAwrds_RawData'!J69</f>
        <v>0</v>
      </c>
      <c r="K210" s="277">
        <f>'7b-TtlAwrds_RawData'!K69</f>
        <v>0</v>
      </c>
      <c r="L210" s="277">
        <f>'7b-TtlAwrds_RawData'!L69</f>
        <v>0</v>
      </c>
      <c r="M210" s="278">
        <f>'7b-TtlAwrds_RawData'!M69</f>
        <v>0</v>
      </c>
      <c r="N210" s="283" t="s">
        <v>297</v>
      </c>
      <c r="O210" s="277"/>
      <c r="P210" s="279">
        <f>'7b-TtlAwrds_RawData'!P69</f>
        <v>0</v>
      </c>
      <c r="Q210" s="277">
        <f>'7b-TtlAwrds_RawData'!Q69</f>
        <v>0</v>
      </c>
      <c r="R210" s="277">
        <f>'7b-TtlAwrds_RawData'!R69</f>
        <v>0</v>
      </c>
      <c r="S210" s="277">
        <f>'7b-TtlAwrds_RawData'!S69</f>
        <v>15</v>
      </c>
      <c r="T210" s="277">
        <f>'7b-TtlAwrds_RawData'!T69</f>
        <v>0</v>
      </c>
      <c r="U210" s="277">
        <f>'7b-TtlAwrds_RawData'!U69</f>
        <v>0</v>
      </c>
      <c r="V210" s="277">
        <f>'7b-TtlAwrds_RawData'!V69</f>
        <v>0</v>
      </c>
      <c r="W210" s="277">
        <f>'7b-TtlAwrds_RawData'!W69</f>
        <v>0</v>
      </c>
      <c r="X210" s="277">
        <f>'7b-TtlAwrds_RawData'!X69</f>
        <v>0</v>
      </c>
      <c r="Y210" s="278">
        <f>'7b-TtlAwrds_RawData'!Y69</f>
        <v>0</v>
      </c>
      <c r="Z210" s="283" t="s">
        <v>297</v>
      </c>
      <c r="AA210" s="277"/>
      <c r="AB210" s="279">
        <f>'7b-TtlAwrds_RawData'!AB69</f>
        <v>0</v>
      </c>
      <c r="AC210" s="277">
        <f>'7b-TtlAwrds_RawData'!AC69</f>
        <v>0</v>
      </c>
      <c r="AD210" s="277">
        <f>'7b-TtlAwrds_RawData'!AD69</f>
        <v>0</v>
      </c>
      <c r="AE210" s="277">
        <f>'7b-TtlAwrds_RawData'!AE69</f>
        <v>30</v>
      </c>
      <c r="AF210" s="277">
        <f>'7b-TtlAwrds_RawData'!AF69</f>
        <v>0</v>
      </c>
      <c r="AG210" s="277">
        <f>'7b-TtlAwrds_RawData'!AG69</f>
        <v>0</v>
      </c>
      <c r="AH210" s="277">
        <f>'7b-TtlAwrds_RawData'!AH69</f>
        <v>0</v>
      </c>
      <c r="AI210" s="277">
        <f>'7b-TtlAwrds_RawData'!AI69</f>
        <v>0</v>
      </c>
      <c r="AJ210" s="277">
        <f>'7b-TtlAwrds_RawData'!AJ69</f>
        <v>0</v>
      </c>
      <c r="AK210" s="278">
        <f>'7b-TtlAwrds_RawData'!AK69</f>
        <v>0</v>
      </c>
      <c r="AL210" s="283" t="s">
        <v>297</v>
      </c>
      <c r="AM210" s="277"/>
      <c r="AN210" s="279">
        <f>'7b-TtlAwrds_RawData'!AN69</f>
        <v>0</v>
      </c>
      <c r="AO210" s="277">
        <f>'7b-TtlAwrds_RawData'!AO69</f>
        <v>0</v>
      </c>
      <c r="AP210" s="277">
        <f>'7b-TtlAwrds_RawData'!AP69</f>
        <v>0</v>
      </c>
      <c r="AQ210" s="277">
        <f>'7b-TtlAwrds_RawData'!AQ69</f>
        <v>20</v>
      </c>
      <c r="AR210" s="277">
        <f>'7b-TtlAwrds_RawData'!AR69</f>
        <v>0</v>
      </c>
      <c r="AS210" s="277">
        <f>'7b-TtlAwrds_RawData'!AS69</f>
        <v>0</v>
      </c>
      <c r="AT210" s="277">
        <f>'7b-TtlAwrds_RawData'!AT69</f>
        <v>0</v>
      </c>
      <c r="AU210" s="277">
        <f>'7b-TtlAwrds_RawData'!AU69</f>
        <v>0</v>
      </c>
      <c r="AV210" s="277">
        <f>'7b-TtlAwrds_RawData'!AV69</f>
        <v>0</v>
      </c>
      <c r="AW210" s="278">
        <f>'7b-TtlAwrds_RawData'!AW69</f>
        <v>0</v>
      </c>
      <c r="AX210" s="283" t="s">
        <v>297</v>
      </c>
      <c r="AY210" s="277"/>
      <c r="AZ210" s="279">
        <f>'7b-TtlAwrds_RawData'!AZ69</f>
        <v>0</v>
      </c>
      <c r="BA210" s="277">
        <f>'7b-TtlAwrds_RawData'!BA69</f>
        <v>0</v>
      </c>
      <c r="BB210" s="277">
        <f>'7b-TtlAwrds_RawData'!BB69</f>
        <v>0</v>
      </c>
      <c r="BC210" s="277">
        <f>'7b-TtlAwrds_RawData'!BC69</f>
        <v>48</v>
      </c>
      <c r="BD210" s="277">
        <f>'7b-TtlAwrds_RawData'!BD69</f>
        <v>0</v>
      </c>
      <c r="BE210" s="277">
        <f>'7b-TtlAwrds_RawData'!BE69</f>
        <v>0</v>
      </c>
      <c r="BF210" s="277">
        <f>'7b-TtlAwrds_RawData'!BF69</f>
        <v>0</v>
      </c>
      <c r="BG210" s="277">
        <f>'7b-TtlAwrds_RawData'!BG69</f>
        <v>0</v>
      </c>
      <c r="BH210" s="277">
        <f>'7b-TtlAwrds_RawData'!BH69</f>
        <v>0</v>
      </c>
      <c r="BI210" s="278">
        <f>'7b-TtlAwrds_RawData'!BI69</f>
        <v>0</v>
      </c>
      <c r="BJ210" s="283" t="s">
        <v>297</v>
      </c>
      <c r="BK210" s="277"/>
      <c r="BL210" s="280">
        <f>'7b-TtlAwrds_RawData'!BL69</f>
        <v>0</v>
      </c>
      <c r="BM210" s="281">
        <f>'7b-TtlAwrds_RawData'!BM69</f>
        <v>0</v>
      </c>
      <c r="BN210" s="281">
        <f>'7b-TtlAwrds_RawData'!BN69</f>
        <v>0</v>
      </c>
      <c r="BO210" s="281">
        <f>'7b-TtlAwrds_RawData'!BO69</f>
        <v>36</v>
      </c>
      <c r="BP210" s="281">
        <f>'7b-TtlAwrds_RawData'!BP69</f>
        <v>0</v>
      </c>
      <c r="BQ210" s="281">
        <f>'7b-TtlAwrds_RawData'!BQ69</f>
        <v>0</v>
      </c>
      <c r="BR210" s="281">
        <f>'7b-TtlAwrds_RawData'!BR69</f>
        <v>0</v>
      </c>
      <c r="BS210" s="281">
        <f>'7b-TtlAwrds_RawData'!BS69</f>
        <v>0</v>
      </c>
      <c r="BT210" s="281">
        <f>'7b-TtlAwrds_RawData'!BT69</f>
        <v>0</v>
      </c>
      <c r="BU210" s="282">
        <f>'7b-TtlAwrds_RawData'!BU69</f>
        <v>0</v>
      </c>
      <c r="BV210" s="283" t="s">
        <v>297</v>
      </c>
      <c r="BX210" s="280">
        <f>'7b-TtlAwrds_RawData'!BX69</f>
        <v>0</v>
      </c>
      <c r="BY210" s="281">
        <f>'7b-TtlAwrds_RawData'!BY69</f>
        <v>1</v>
      </c>
      <c r="BZ210" s="281">
        <f>'7b-TtlAwrds_RawData'!BZ69</f>
        <v>0</v>
      </c>
      <c r="CA210" s="281">
        <f>'7b-TtlAwrds_RawData'!CA69</f>
        <v>26</v>
      </c>
      <c r="CB210" s="281">
        <f>'7b-TtlAwrds_RawData'!CB69</f>
        <v>0</v>
      </c>
      <c r="CC210" s="281">
        <f>'7b-TtlAwrds_RawData'!CC69</f>
        <v>0</v>
      </c>
      <c r="CD210" s="281">
        <f>'7b-TtlAwrds_RawData'!CD69</f>
        <v>0</v>
      </c>
      <c r="CE210" s="281">
        <f>'7b-TtlAwrds_RawData'!CE69</f>
        <v>0</v>
      </c>
      <c r="CF210" s="281">
        <f>'7b-TtlAwrds_RawData'!CF69</f>
        <v>0</v>
      </c>
      <c r="CG210" s="282">
        <f>'7b-TtlAwrds_RawData'!CG69</f>
        <v>0</v>
      </c>
      <c r="CH210" s="283" t="s">
        <v>297</v>
      </c>
      <c r="CJ210" s="280">
        <f>'7b-TtlAwrds_RawData'!CJ69</f>
        <v>0</v>
      </c>
      <c r="CK210" s="281">
        <f>'7b-TtlAwrds_RawData'!CK69</f>
        <v>0</v>
      </c>
      <c r="CL210" s="281">
        <f>'7b-TtlAwrds_RawData'!CL69</f>
        <v>0</v>
      </c>
      <c r="CM210" s="281">
        <f>'7b-TtlAwrds_RawData'!CM69</f>
        <v>32</v>
      </c>
      <c r="CN210" s="281">
        <f>'7b-TtlAwrds_RawData'!CN69</f>
        <v>0</v>
      </c>
      <c r="CO210" s="281">
        <f>'7b-TtlAwrds_RawData'!CO69</f>
        <v>0</v>
      </c>
      <c r="CP210" s="281">
        <f>'7b-TtlAwrds_RawData'!CP69</f>
        <v>0</v>
      </c>
      <c r="CQ210" s="281">
        <f>'7b-TtlAwrds_RawData'!CQ69</f>
        <v>0</v>
      </c>
      <c r="CR210" s="281">
        <f>'7b-TtlAwrds_RawData'!CR69</f>
        <v>0</v>
      </c>
      <c r="CS210" s="282">
        <f>'7b-TtlAwrds_RawData'!CS69</f>
        <v>0</v>
      </c>
      <c r="CT210" s="283" t="s">
        <v>297</v>
      </c>
      <c r="CV210" s="280">
        <f>'7b-TtlAwrds_RawData'!CV69</f>
        <v>0</v>
      </c>
      <c r="CW210" s="281">
        <f>'7b-TtlAwrds_RawData'!CW69</f>
        <v>0</v>
      </c>
      <c r="CX210" s="281">
        <f>'7b-TtlAwrds_RawData'!CX69</f>
        <v>0</v>
      </c>
      <c r="CY210" s="281">
        <f>'7b-TtlAwrds_RawData'!CY69</f>
        <v>14</v>
      </c>
      <c r="CZ210" s="281">
        <f>'7b-TtlAwrds_RawData'!CZ69</f>
        <v>0</v>
      </c>
      <c r="DA210" s="281">
        <f>'7b-TtlAwrds_RawData'!DA69</f>
        <v>0</v>
      </c>
      <c r="DB210" s="281">
        <f>'7b-TtlAwrds_RawData'!DB69</f>
        <v>0</v>
      </c>
      <c r="DC210" s="281">
        <f>'7b-TtlAwrds_RawData'!DC69</f>
        <v>0</v>
      </c>
      <c r="DD210" s="281">
        <f>'7b-TtlAwrds_RawData'!DD69</f>
        <v>0</v>
      </c>
      <c r="DE210" s="282">
        <f>'7b-TtlAwrds_RawData'!DE69</f>
        <v>0</v>
      </c>
      <c r="DF210" s="283" t="s">
        <v>297</v>
      </c>
      <c r="DG210" s="109"/>
      <c r="DH210" s="280">
        <f>'7b-TtlAwrds_RawData'!DH69</f>
        <v>0</v>
      </c>
      <c r="DI210" s="281">
        <f>'7b-TtlAwrds_RawData'!DI69</f>
        <v>0</v>
      </c>
      <c r="DJ210" s="281">
        <f>'7b-TtlAwrds_RawData'!DJ69</f>
        <v>0</v>
      </c>
      <c r="DK210" s="281">
        <f>'7b-TtlAwrds_RawData'!DK69</f>
        <v>27</v>
      </c>
      <c r="DL210" s="281">
        <f>'7b-TtlAwrds_RawData'!DL69</f>
        <v>0</v>
      </c>
      <c r="DM210" s="281">
        <f>'7b-TtlAwrds_RawData'!DM69</f>
        <v>0</v>
      </c>
      <c r="DN210" s="281">
        <f>'7b-TtlAwrds_RawData'!DN69</f>
        <v>0</v>
      </c>
      <c r="DO210" s="281">
        <f>'7b-TtlAwrds_RawData'!DO69</f>
        <v>0</v>
      </c>
      <c r="DP210" s="281">
        <f>'7b-TtlAwrds_RawData'!DP69</f>
        <v>0</v>
      </c>
      <c r="DQ210" s="282">
        <f>'7b-TtlAwrds_RawData'!DQ69</f>
        <v>0</v>
      </c>
      <c r="DR210" s="283" t="s">
        <v>297</v>
      </c>
      <c r="DT210" s="280">
        <f>'7b-TtlAwrds_RawData'!DT69</f>
        <v>0</v>
      </c>
      <c r="DU210" s="281">
        <f>'7b-TtlAwrds_RawData'!DU69</f>
        <v>0</v>
      </c>
      <c r="DV210" s="281">
        <f>'7b-TtlAwrds_RawData'!DV69</f>
        <v>0</v>
      </c>
      <c r="DW210" s="281">
        <f>'7b-TtlAwrds_RawData'!DW69</f>
        <v>29</v>
      </c>
      <c r="DX210" s="281">
        <f>'7b-TtlAwrds_RawData'!DX69</f>
        <v>0</v>
      </c>
      <c r="DY210" s="281">
        <f>'7b-TtlAwrds_RawData'!DY69</f>
        <v>0</v>
      </c>
      <c r="DZ210" s="281">
        <f>'7b-TtlAwrds_RawData'!DZ69</f>
        <v>0</v>
      </c>
      <c r="EA210" s="281">
        <f>'7b-TtlAwrds_RawData'!EA69</f>
        <v>0</v>
      </c>
      <c r="EB210" s="281">
        <f>'7b-TtlAwrds_RawData'!EB69</f>
        <v>0</v>
      </c>
      <c r="EC210" s="282">
        <f>'7b-TtlAwrds_RawData'!EC69</f>
        <v>0</v>
      </c>
      <c r="ED210" s="283" t="s">
        <v>297</v>
      </c>
    </row>
    <row r="211" spans="1:134" x14ac:dyDescent="0.25">
      <c r="A211" s="320"/>
      <c r="D211" s="288">
        <f t="shared" ref="D211:M211" si="440">SUM(D208:D210)</f>
        <v>0</v>
      </c>
      <c r="E211" s="286">
        <f t="shared" si="440"/>
        <v>92</v>
      </c>
      <c r="F211" s="286">
        <f t="shared" si="440"/>
        <v>0</v>
      </c>
      <c r="G211" s="286">
        <f t="shared" si="440"/>
        <v>251</v>
      </c>
      <c r="H211" s="286">
        <f t="shared" si="440"/>
        <v>0</v>
      </c>
      <c r="I211" s="286">
        <f t="shared" si="440"/>
        <v>0</v>
      </c>
      <c r="J211" s="286">
        <f t="shared" si="440"/>
        <v>0</v>
      </c>
      <c r="K211" s="286">
        <f t="shared" si="440"/>
        <v>0</v>
      </c>
      <c r="L211" s="286">
        <f t="shared" si="440"/>
        <v>0</v>
      </c>
      <c r="M211" s="287">
        <f t="shared" si="440"/>
        <v>0</v>
      </c>
      <c r="N211" s="283">
        <f>SUM(D211:M211)</f>
        <v>343</v>
      </c>
      <c r="O211" s="277"/>
      <c r="P211" s="288">
        <f t="shared" ref="P211:Y211" si="441">SUM(P208:P210)</f>
        <v>0</v>
      </c>
      <c r="Q211" s="286">
        <f t="shared" si="441"/>
        <v>89</v>
      </c>
      <c r="R211" s="286">
        <f t="shared" si="441"/>
        <v>0</v>
      </c>
      <c r="S211" s="286">
        <f t="shared" si="441"/>
        <v>243</v>
      </c>
      <c r="T211" s="286">
        <f t="shared" si="441"/>
        <v>0</v>
      </c>
      <c r="U211" s="286">
        <f t="shared" si="441"/>
        <v>0</v>
      </c>
      <c r="V211" s="286">
        <f t="shared" si="441"/>
        <v>0</v>
      </c>
      <c r="W211" s="286">
        <f t="shared" si="441"/>
        <v>0</v>
      </c>
      <c r="X211" s="286">
        <f t="shared" si="441"/>
        <v>0</v>
      </c>
      <c r="Y211" s="287">
        <f t="shared" si="441"/>
        <v>0</v>
      </c>
      <c r="Z211" s="283">
        <f>SUM(P211:Y211)</f>
        <v>332</v>
      </c>
      <c r="AA211" s="277"/>
      <c r="AB211" s="288">
        <f t="shared" ref="AB211:AK211" si="442">SUM(AB208:AB210)</f>
        <v>0</v>
      </c>
      <c r="AC211" s="286">
        <f t="shared" si="442"/>
        <v>100</v>
      </c>
      <c r="AD211" s="286">
        <f t="shared" si="442"/>
        <v>0</v>
      </c>
      <c r="AE211" s="286">
        <f t="shared" si="442"/>
        <v>427</v>
      </c>
      <c r="AF211" s="286">
        <f t="shared" si="442"/>
        <v>0</v>
      </c>
      <c r="AG211" s="286">
        <f t="shared" si="442"/>
        <v>0</v>
      </c>
      <c r="AH211" s="286">
        <f t="shared" si="442"/>
        <v>0</v>
      </c>
      <c r="AI211" s="286">
        <f t="shared" si="442"/>
        <v>0</v>
      </c>
      <c r="AJ211" s="286">
        <f t="shared" si="442"/>
        <v>0</v>
      </c>
      <c r="AK211" s="287">
        <f t="shared" si="442"/>
        <v>0</v>
      </c>
      <c r="AL211" s="283">
        <f>SUM(AB211:AK211)</f>
        <v>527</v>
      </c>
      <c r="AM211" s="277"/>
      <c r="AN211" s="288">
        <f t="shared" ref="AN211:AW211" si="443">SUM(AN208:AN210)</f>
        <v>0</v>
      </c>
      <c r="AO211" s="286">
        <f t="shared" si="443"/>
        <v>44</v>
      </c>
      <c r="AP211" s="286">
        <f t="shared" si="443"/>
        <v>0</v>
      </c>
      <c r="AQ211" s="286">
        <f t="shared" si="443"/>
        <v>269</v>
      </c>
      <c r="AR211" s="286">
        <f t="shared" si="443"/>
        <v>0</v>
      </c>
      <c r="AS211" s="286">
        <f t="shared" si="443"/>
        <v>0</v>
      </c>
      <c r="AT211" s="286">
        <f t="shared" si="443"/>
        <v>0</v>
      </c>
      <c r="AU211" s="286">
        <f t="shared" si="443"/>
        <v>0</v>
      </c>
      <c r="AV211" s="286">
        <f t="shared" si="443"/>
        <v>0</v>
      </c>
      <c r="AW211" s="287">
        <f t="shared" si="443"/>
        <v>0</v>
      </c>
      <c r="AX211" s="283">
        <f>SUM(AN211:AW211)</f>
        <v>313</v>
      </c>
      <c r="AY211" s="277"/>
      <c r="AZ211" s="288">
        <f t="shared" ref="AZ211:BI211" si="444">SUM(AZ208:AZ210)</f>
        <v>0</v>
      </c>
      <c r="BA211" s="286">
        <f t="shared" si="444"/>
        <v>87</v>
      </c>
      <c r="BB211" s="286">
        <f t="shared" si="444"/>
        <v>0</v>
      </c>
      <c r="BC211" s="286">
        <f t="shared" si="444"/>
        <v>331</v>
      </c>
      <c r="BD211" s="286">
        <f t="shared" si="444"/>
        <v>0</v>
      </c>
      <c r="BE211" s="286">
        <f t="shared" si="444"/>
        <v>0</v>
      </c>
      <c r="BF211" s="286">
        <f t="shared" si="444"/>
        <v>0</v>
      </c>
      <c r="BG211" s="286">
        <f t="shared" si="444"/>
        <v>0</v>
      </c>
      <c r="BH211" s="286">
        <f t="shared" si="444"/>
        <v>0</v>
      </c>
      <c r="BI211" s="287">
        <f t="shared" si="444"/>
        <v>0</v>
      </c>
      <c r="BJ211" s="283">
        <f>SUM(AZ211:BI211)</f>
        <v>418</v>
      </c>
      <c r="BK211" s="277"/>
      <c r="BL211" s="289">
        <f t="shared" ref="BL211:BU211" si="445">SUM(BL208:BL210)</f>
        <v>0</v>
      </c>
      <c r="BM211" s="290">
        <f t="shared" si="445"/>
        <v>94</v>
      </c>
      <c r="BN211" s="290">
        <f t="shared" si="445"/>
        <v>0</v>
      </c>
      <c r="BO211" s="290">
        <f t="shared" si="445"/>
        <v>244</v>
      </c>
      <c r="BP211" s="290">
        <f t="shared" si="445"/>
        <v>0</v>
      </c>
      <c r="BQ211" s="290">
        <f t="shared" si="445"/>
        <v>0</v>
      </c>
      <c r="BR211" s="290">
        <f t="shared" si="445"/>
        <v>0</v>
      </c>
      <c r="BS211" s="290">
        <f t="shared" si="445"/>
        <v>0</v>
      </c>
      <c r="BT211" s="290">
        <f t="shared" si="445"/>
        <v>0</v>
      </c>
      <c r="BU211" s="291">
        <f t="shared" si="445"/>
        <v>0</v>
      </c>
      <c r="BV211" s="283">
        <f>SUM(BL211:BU211)</f>
        <v>338</v>
      </c>
      <c r="BX211" s="289">
        <f t="shared" ref="BX211:CG211" si="446">SUM(BX208:BX210)</f>
        <v>0</v>
      </c>
      <c r="BY211" s="290">
        <f t="shared" si="446"/>
        <v>74</v>
      </c>
      <c r="BZ211" s="290">
        <f t="shared" si="446"/>
        <v>0</v>
      </c>
      <c r="CA211" s="290">
        <f t="shared" si="446"/>
        <v>232</v>
      </c>
      <c r="CB211" s="290">
        <f t="shared" si="446"/>
        <v>0</v>
      </c>
      <c r="CC211" s="290">
        <f t="shared" si="446"/>
        <v>0</v>
      </c>
      <c r="CD211" s="290">
        <f t="shared" si="446"/>
        <v>0</v>
      </c>
      <c r="CE211" s="290">
        <f t="shared" si="446"/>
        <v>0</v>
      </c>
      <c r="CF211" s="290">
        <f t="shared" si="446"/>
        <v>0</v>
      </c>
      <c r="CG211" s="291">
        <f t="shared" si="446"/>
        <v>0</v>
      </c>
      <c r="CH211" s="283">
        <f>SUM(BX211:CG211)</f>
        <v>306</v>
      </c>
      <c r="CJ211" s="289">
        <f t="shared" ref="CJ211:CS211" si="447">SUM(CJ208:CJ210)</f>
        <v>0</v>
      </c>
      <c r="CK211" s="290">
        <f t="shared" si="447"/>
        <v>95</v>
      </c>
      <c r="CL211" s="290">
        <f t="shared" si="447"/>
        <v>0</v>
      </c>
      <c r="CM211" s="290">
        <f t="shared" si="447"/>
        <v>264</v>
      </c>
      <c r="CN211" s="290">
        <f t="shared" si="447"/>
        <v>0</v>
      </c>
      <c r="CO211" s="290">
        <f t="shared" si="447"/>
        <v>0</v>
      </c>
      <c r="CP211" s="290">
        <f t="shared" si="447"/>
        <v>0</v>
      </c>
      <c r="CQ211" s="290">
        <f t="shared" si="447"/>
        <v>0</v>
      </c>
      <c r="CR211" s="290">
        <f t="shared" si="447"/>
        <v>0</v>
      </c>
      <c r="CS211" s="291">
        <f t="shared" si="447"/>
        <v>0</v>
      </c>
      <c r="CT211" s="283">
        <f>SUM(CJ211:CS211)</f>
        <v>359</v>
      </c>
      <c r="CV211" s="289">
        <f t="shared" ref="CV211:DE211" si="448">SUM(CV208:CV210)</f>
        <v>0</v>
      </c>
      <c r="CW211" s="290">
        <f t="shared" si="448"/>
        <v>125</v>
      </c>
      <c r="CX211" s="290">
        <f t="shared" si="448"/>
        <v>0</v>
      </c>
      <c r="CY211" s="290">
        <f t="shared" si="448"/>
        <v>223</v>
      </c>
      <c r="CZ211" s="290">
        <f t="shared" si="448"/>
        <v>0</v>
      </c>
      <c r="DA211" s="290">
        <f t="shared" si="448"/>
        <v>0</v>
      </c>
      <c r="DB211" s="290">
        <f t="shared" si="448"/>
        <v>0</v>
      </c>
      <c r="DC211" s="290">
        <f t="shared" si="448"/>
        <v>0</v>
      </c>
      <c r="DD211" s="290">
        <f t="shared" si="448"/>
        <v>0</v>
      </c>
      <c r="DE211" s="291">
        <f t="shared" si="448"/>
        <v>0</v>
      </c>
      <c r="DF211" s="283">
        <f>SUM(CV211:DE211)</f>
        <v>348</v>
      </c>
      <c r="DG211" s="109"/>
      <c r="DH211" s="289">
        <f t="shared" ref="DH211:DQ211" si="449">SUM(DH208:DH210)</f>
        <v>0</v>
      </c>
      <c r="DI211" s="290">
        <f t="shared" si="449"/>
        <v>120</v>
      </c>
      <c r="DJ211" s="290">
        <f t="shared" si="449"/>
        <v>0</v>
      </c>
      <c r="DK211" s="290">
        <f t="shared" si="449"/>
        <v>244</v>
      </c>
      <c r="DL211" s="290">
        <f t="shared" si="449"/>
        <v>0</v>
      </c>
      <c r="DM211" s="290">
        <f t="shared" si="449"/>
        <v>0</v>
      </c>
      <c r="DN211" s="290">
        <f t="shared" si="449"/>
        <v>0</v>
      </c>
      <c r="DO211" s="290">
        <f t="shared" si="449"/>
        <v>0</v>
      </c>
      <c r="DP211" s="290">
        <f t="shared" si="449"/>
        <v>0</v>
      </c>
      <c r="DQ211" s="291">
        <f t="shared" si="449"/>
        <v>0</v>
      </c>
      <c r="DR211" s="283">
        <f>SUM(DH211:DQ211)</f>
        <v>364</v>
      </c>
      <c r="DT211" s="289">
        <f t="shared" ref="DT211:EC211" si="450">SUM(DT208:DT210)</f>
        <v>0</v>
      </c>
      <c r="DU211" s="290">
        <f t="shared" si="450"/>
        <v>117</v>
      </c>
      <c r="DV211" s="290">
        <f t="shared" si="450"/>
        <v>0</v>
      </c>
      <c r="DW211" s="290">
        <f t="shared" si="450"/>
        <v>290</v>
      </c>
      <c r="DX211" s="290">
        <f t="shared" si="450"/>
        <v>0</v>
      </c>
      <c r="DY211" s="290">
        <f t="shared" si="450"/>
        <v>0</v>
      </c>
      <c r="DZ211" s="290">
        <f t="shared" si="450"/>
        <v>0</v>
      </c>
      <c r="EA211" s="290">
        <f t="shared" si="450"/>
        <v>0</v>
      </c>
      <c r="EB211" s="290">
        <f t="shared" si="450"/>
        <v>0</v>
      </c>
      <c r="EC211" s="291">
        <f t="shared" si="450"/>
        <v>0</v>
      </c>
      <c r="ED211" s="283">
        <f>SUM(DT211:EC211)</f>
        <v>407</v>
      </c>
    </row>
    <row r="212" spans="1:134" ht="13.7" customHeight="1" thickBot="1" x14ac:dyDescent="0.3">
      <c r="A212" s="320"/>
      <c r="D212" s="279"/>
      <c r="E212" s="277"/>
      <c r="F212" s="277"/>
      <c r="G212" s="277"/>
      <c r="H212" s="277"/>
      <c r="I212" s="277"/>
      <c r="J212" s="277"/>
      <c r="K212" s="277"/>
      <c r="L212" s="277"/>
      <c r="M212" s="278"/>
      <c r="N212" s="283"/>
      <c r="O212" s="277"/>
      <c r="P212" s="279"/>
      <c r="Q212" s="277"/>
      <c r="R212" s="277"/>
      <c r="S212" s="277"/>
      <c r="T212" s="277"/>
      <c r="U212" s="277"/>
      <c r="V212" s="277"/>
      <c r="W212" s="277"/>
      <c r="X212" s="277"/>
      <c r="Y212" s="278"/>
      <c r="Z212" s="283"/>
      <c r="AA212" s="277"/>
      <c r="AB212" s="279"/>
      <c r="AC212" s="277"/>
      <c r="AD212" s="277"/>
      <c r="AE212" s="277"/>
      <c r="AF212" s="277"/>
      <c r="AG212" s="277"/>
      <c r="AH212" s="277"/>
      <c r="AI212" s="277"/>
      <c r="AJ212" s="277"/>
      <c r="AK212" s="278"/>
      <c r="AL212" s="283"/>
      <c r="AM212" s="277"/>
      <c r="AN212" s="279"/>
      <c r="AO212" s="277"/>
      <c r="AP212" s="277"/>
      <c r="AQ212" s="277"/>
      <c r="AR212" s="277"/>
      <c r="AS212" s="277"/>
      <c r="AT212" s="277"/>
      <c r="AU212" s="277"/>
      <c r="AV212" s="277"/>
      <c r="AW212" s="278"/>
      <c r="AX212" s="283"/>
      <c r="AY212" s="277"/>
      <c r="AZ212" s="279"/>
      <c r="BA212" s="277"/>
      <c r="BB212" s="277"/>
      <c r="BC212" s="277"/>
      <c r="BD212" s="277"/>
      <c r="BE212" s="277"/>
      <c r="BF212" s="277"/>
      <c r="BG212" s="277"/>
      <c r="BH212" s="277"/>
      <c r="BI212" s="278"/>
      <c r="BJ212" s="283"/>
      <c r="BK212" s="277"/>
      <c r="BL212" s="280"/>
      <c r="BM212" s="281"/>
      <c r="BN212" s="281"/>
      <c r="BO212" s="281"/>
      <c r="BP212" s="281"/>
      <c r="BQ212" s="281"/>
      <c r="BR212" s="281"/>
      <c r="BS212" s="281"/>
      <c r="BT212" s="281"/>
      <c r="BU212" s="282"/>
      <c r="BV212" s="283"/>
      <c r="BX212" s="280"/>
      <c r="BY212" s="281"/>
      <c r="BZ212" s="281"/>
      <c r="CA212" s="281"/>
      <c r="CB212" s="281"/>
      <c r="CC212" s="281"/>
      <c r="CD212" s="281"/>
      <c r="CE212" s="281"/>
      <c r="CF212" s="281"/>
      <c r="CG212" s="282"/>
      <c r="CH212" s="283"/>
      <c r="CJ212" s="280"/>
      <c r="CK212" s="281"/>
      <c r="CL212" s="281"/>
      <c r="CM212" s="281"/>
      <c r="CN212" s="281"/>
      <c r="CO212" s="281"/>
      <c r="CP212" s="281"/>
      <c r="CQ212" s="281"/>
      <c r="CR212" s="281"/>
      <c r="CS212" s="282"/>
      <c r="CT212" s="283"/>
      <c r="CV212" s="280"/>
      <c r="CW212" s="281"/>
      <c r="CX212" s="281"/>
      <c r="CY212" s="281"/>
      <c r="CZ212" s="281"/>
      <c r="DA212" s="281"/>
      <c r="DB212" s="281"/>
      <c r="DC212" s="281"/>
      <c r="DD212" s="281"/>
      <c r="DE212" s="282"/>
      <c r="DF212" s="283"/>
      <c r="DG212" s="109"/>
      <c r="DH212" s="280"/>
      <c r="DI212" s="281"/>
      <c r="DJ212" s="281"/>
      <c r="DK212" s="281"/>
      <c r="DL212" s="281"/>
      <c r="DM212" s="281"/>
      <c r="DN212" s="281"/>
      <c r="DO212" s="281"/>
      <c r="DP212" s="281"/>
      <c r="DQ212" s="282"/>
      <c r="DR212" s="283"/>
      <c r="DT212" s="280"/>
      <c r="DU212" s="281"/>
      <c r="DV212" s="281"/>
      <c r="DW212" s="281"/>
      <c r="DX212" s="281"/>
      <c r="DY212" s="281"/>
      <c r="DZ212" s="281"/>
      <c r="EA212" s="281"/>
      <c r="EB212" s="281"/>
      <c r="EC212" s="282"/>
      <c r="ED212" s="283"/>
    </row>
    <row r="213" spans="1:134" x14ac:dyDescent="0.25">
      <c r="A213" s="1470" t="s">
        <v>211</v>
      </c>
      <c r="B213" s="285" t="s">
        <v>101</v>
      </c>
      <c r="C213" s="268" t="s">
        <v>138</v>
      </c>
      <c r="D213" s="277">
        <f>D208*'8-Matrices'!$J$7</f>
        <v>0</v>
      </c>
      <c r="E213" s="277">
        <f>E208*'8-Matrices'!$K$7</f>
        <v>319440</v>
      </c>
      <c r="F213" s="277">
        <f>F208*'8-Matrices'!$L$7</f>
        <v>0</v>
      </c>
      <c r="G213" s="277">
        <f>G208*'8-Matrices'!$M$7</f>
        <v>2876545</v>
      </c>
      <c r="H213" s="277">
        <f>H208*'8-Matrices'!$N$7</f>
        <v>0</v>
      </c>
      <c r="I213" s="277">
        <f>I208*'8-Matrices'!$O$7</f>
        <v>0</v>
      </c>
      <c r="J213" s="277">
        <f>J208*'8-Matrices'!$P$7</f>
        <v>0</v>
      </c>
      <c r="K213" s="277">
        <f>K208*'8-Matrices'!$Q$7</f>
        <v>0</v>
      </c>
      <c r="L213" s="277">
        <f>L208*'8-Matrices'!$R$7</f>
        <v>0</v>
      </c>
      <c r="M213" s="278">
        <f>M208*'8-Matrices'!$S$7</f>
        <v>0</v>
      </c>
      <c r="N213" s="283"/>
      <c r="O213" s="277"/>
      <c r="P213" s="279">
        <f>P208*'8-Matrices'!$J$7</f>
        <v>0</v>
      </c>
      <c r="Q213" s="277">
        <f>Q208*'8-Matrices'!$K$7</f>
        <v>363000</v>
      </c>
      <c r="R213" s="277">
        <f>R208*'8-Matrices'!$L$7</f>
        <v>0</v>
      </c>
      <c r="S213" s="277">
        <f>S208*'8-Matrices'!$M$7</f>
        <v>2833180</v>
      </c>
      <c r="T213" s="277">
        <f>T208*'8-Matrices'!$N$7</f>
        <v>0</v>
      </c>
      <c r="U213" s="277">
        <f>U208*'8-Matrices'!$O$7</f>
        <v>0</v>
      </c>
      <c r="V213" s="277">
        <f>V208*'8-Matrices'!$P$7</f>
        <v>0</v>
      </c>
      <c r="W213" s="277">
        <f>W208*'8-Matrices'!$Q$7</f>
        <v>0</v>
      </c>
      <c r="X213" s="277">
        <f>X208*'8-Matrices'!$R$7</f>
        <v>0</v>
      </c>
      <c r="Y213" s="278">
        <f>Y208*'8-Matrices'!$S$7</f>
        <v>0</v>
      </c>
      <c r="Z213" s="283"/>
      <c r="AA213" s="277"/>
      <c r="AB213" s="279">
        <f>AB208*'8-Matrices'!$J$7</f>
        <v>0</v>
      </c>
      <c r="AC213" s="277">
        <f>AC208*'8-Matrices'!$K$7</f>
        <v>493680</v>
      </c>
      <c r="AD213" s="277">
        <f>AD208*'8-Matrices'!$L$7</f>
        <v>0</v>
      </c>
      <c r="AE213" s="277">
        <f>AE208*'8-Matrices'!$M$7</f>
        <v>5362805</v>
      </c>
      <c r="AF213" s="277">
        <f>AF208*'8-Matrices'!$N$7</f>
        <v>0</v>
      </c>
      <c r="AG213" s="277">
        <f>AG208*'8-Matrices'!$O$7</f>
        <v>0</v>
      </c>
      <c r="AH213" s="277">
        <f>AH208*'8-Matrices'!$P$7</f>
        <v>0</v>
      </c>
      <c r="AI213" s="277">
        <f>AI208*'8-Matrices'!$Q$7</f>
        <v>0</v>
      </c>
      <c r="AJ213" s="277">
        <f>AJ208*'8-Matrices'!$R$7</f>
        <v>0</v>
      </c>
      <c r="AK213" s="278">
        <f>AK208*'8-Matrices'!$S$7</f>
        <v>0</v>
      </c>
      <c r="AL213" s="283"/>
      <c r="AM213" s="277"/>
      <c r="AN213" s="279">
        <f>AN208*'8-Matrices'!$J$7</f>
        <v>0</v>
      </c>
      <c r="AO213" s="277">
        <f>AO208*'8-Matrices'!$K$7</f>
        <v>181500</v>
      </c>
      <c r="AP213" s="277">
        <f>AP208*'8-Matrices'!$L$7</f>
        <v>0</v>
      </c>
      <c r="AQ213" s="277">
        <f>AQ208*'8-Matrices'!$M$7</f>
        <v>2905455</v>
      </c>
      <c r="AR213" s="277">
        <f>AR208*'8-Matrices'!$N$7</f>
        <v>0</v>
      </c>
      <c r="AS213" s="277">
        <f>AS208*'8-Matrices'!$O$7</f>
        <v>0</v>
      </c>
      <c r="AT213" s="277">
        <f>AT208*'8-Matrices'!$P$7</f>
        <v>0</v>
      </c>
      <c r="AU213" s="277">
        <f>AU208*'8-Matrices'!$Q$7</f>
        <v>0</v>
      </c>
      <c r="AV213" s="277">
        <f>AV208*'8-Matrices'!$R$7</f>
        <v>0</v>
      </c>
      <c r="AW213" s="278">
        <f>AW208*'8-Matrices'!$S$7</f>
        <v>0</v>
      </c>
      <c r="AX213" s="283"/>
      <c r="AY213" s="277"/>
      <c r="AZ213" s="279">
        <f>AZ208*'8-Matrices'!$J$7</f>
        <v>0</v>
      </c>
      <c r="BA213" s="277">
        <f>BA208*'8-Matrices'!$K$7</f>
        <v>442860</v>
      </c>
      <c r="BB213" s="277">
        <f>BB208*'8-Matrices'!$L$7</f>
        <v>0</v>
      </c>
      <c r="BC213" s="277">
        <f>BC208*'8-Matrices'!$M$7</f>
        <v>3584840</v>
      </c>
      <c r="BD213" s="277">
        <f>BD208*'8-Matrices'!$N$7</f>
        <v>0</v>
      </c>
      <c r="BE213" s="277">
        <f>BE208*'8-Matrices'!$O$7</f>
        <v>0</v>
      </c>
      <c r="BF213" s="277">
        <f>BF208*'8-Matrices'!$P$7</f>
        <v>0</v>
      </c>
      <c r="BG213" s="277">
        <f>BG208*'8-Matrices'!$Q$7</f>
        <v>0</v>
      </c>
      <c r="BH213" s="277">
        <f>BH208*'8-Matrices'!$R$7</f>
        <v>0</v>
      </c>
      <c r="BI213" s="278">
        <f>BI208*'8-Matrices'!$S$7</f>
        <v>0</v>
      </c>
      <c r="BJ213" s="283"/>
      <c r="BK213" s="277"/>
      <c r="BL213" s="280">
        <f>BL208*'8-Matrices'!$J$7</f>
        <v>0</v>
      </c>
      <c r="BM213" s="281">
        <f>BM208*'8-Matrices'!$K$7</f>
        <v>268620</v>
      </c>
      <c r="BN213" s="281">
        <f>BN208*'8-Matrices'!$L$7</f>
        <v>0</v>
      </c>
      <c r="BO213" s="281">
        <f>BO208*'8-Matrices'!$M$7</f>
        <v>2572990</v>
      </c>
      <c r="BP213" s="281">
        <f>BP208*'8-Matrices'!$N$7</f>
        <v>0</v>
      </c>
      <c r="BQ213" s="281">
        <f>BQ208*'8-Matrices'!$O$7</f>
        <v>0</v>
      </c>
      <c r="BR213" s="281">
        <f>BR208*'8-Matrices'!$P$7</f>
        <v>0</v>
      </c>
      <c r="BS213" s="281">
        <f>BS208*'8-Matrices'!$Q$7</f>
        <v>0</v>
      </c>
      <c r="BT213" s="281">
        <f>BT208*'8-Matrices'!$R$7</f>
        <v>0</v>
      </c>
      <c r="BU213" s="282">
        <f>BU208*'8-Matrices'!$S$7</f>
        <v>0</v>
      </c>
      <c r="BV213" s="283"/>
      <c r="BX213" s="280">
        <f>BX208*'8-Matrices'!$J$7</f>
        <v>0</v>
      </c>
      <c r="BY213" s="281">
        <f>BY208*'8-Matrices'!$K$7</f>
        <v>304920</v>
      </c>
      <c r="BZ213" s="281">
        <f>BZ208*'8-Matrices'!$L$7</f>
        <v>0</v>
      </c>
      <c r="CA213" s="281">
        <f>CA208*'8-Matrices'!$M$7</f>
        <v>2717540</v>
      </c>
      <c r="CB213" s="281">
        <f>CB208*'8-Matrices'!$N$7</f>
        <v>0</v>
      </c>
      <c r="CC213" s="281">
        <f>CC208*'8-Matrices'!$O$7</f>
        <v>0</v>
      </c>
      <c r="CD213" s="281">
        <f>CD208*'8-Matrices'!$P$7</f>
        <v>0</v>
      </c>
      <c r="CE213" s="281">
        <f>CE208*'8-Matrices'!$Q$7</f>
        <v>0</v>
      </c>
      <c r="CF213" s="281">
        <f>CF208*'8-Matrices'!$R$7</f>
        <v>0</v>
      </c>
      <c r="CG213" s="282">
        <f>CG208*'8-Matrices'!$S$7</f>
        <v>0</v>
      </c>
      <c r="CH213" s="283"/>
      <c r="CJ213" s="280">
        <f>CJ208*'8-Matrices'!$J$7</f>
        <v>0</v>
      </c>
      <c r="CK213" s="281">
        <f>CK208*'8-Matrices'!$K$7</f>
        <v>341220</v>
      </c>
      <c r="CL213" s="281">
        <f>CL208*'8-Matrices'!$L$7</f>
        <v>0</v>
      </c>
      <c r="CM213" s="281">
        <f>CM208*'8-Matrices'!$M$7</f>
        <v>3151190</v>
      </c>
      <c r="CN213" s="281">
        <f>CN208*'8-Matrices'!$N$7</f>
        <v>0</v>
      </c>
      <c r="CO213" s="281">
        <f>CO208*'8-Matrices'!$O$7</f>
        <v>0</v>
      </c>
      <c r="CP213" s="281">
        <f>CP208*'8-Matrices'!$P$7</f>
        <v>0</v>
      </c>
      <c r="CQ213" s="281">
        <f>CQ208*'8-Matrices'!$Q$7</f>
        <v>0</v>
      </c>
      <c r="CR213" s="281">
        <f>CR208*'8-Matrices'!$R$7</f>
        <v>0</v>
      </c>
      <c r="CS213" s="282">
        <f>CS208*'8-Matrices'!$S$7</f>
        <v>0</v>
      </c>
      <c r="CT213" s="283"/>
      <c r="CV213" s="280">
        <f>CV208*'8-Matrices'!$J$7</f>
        <v>0</v>
      </c>
      <c r="CW213" s="281">
        <f>CW208*'8-Matrices'!$K$7</f>
        <v>413820</v>
      </c>
      <c r="CX213" s="281">
        <f>CX208*'8-Matrices'!$L$7</f>
        <v>0</v>
      </c>
      <c r="CY213" s="281">
        <f>CY208*'8-Matrices'!$M$7</f>
        <v>2789815</v>
      </c>
      <c r="CZ213" s="281">
        <f>CZ208*'8-Matrices'!$N$7</f>
        <v>0</v>
      </c>
      <c r="DA213" s="281">
        <f>DA208*'8-Matrices'!$O$7</f>
        <v>0</v>
      </c>
      <c r="DB213" s="281">
        <f>DB208*'8-Matrices'!$P$7</f>
        <v>0</v>
      </c>
      <c r="DC213" s="281">
        <f>DC208*'8-Matrices'!$Q$7</f>
        <v>0</v>
      </c>
      <c r="DD213" s="281">
        <f>DD208*'8-Matrices'!$R$7</f>
        <v>0</v>
      </c>
      <c r="DE213" s="282">
        <f>DE208*'8-Matrices'!$S$7</f>
        <v>0</v>
      </c>
      <c r="DF213" s="283"/>
      <c r="DG213" s="109"/>
      <c r="DH213" s="280">
        <f>DH208*'8-Matrices'!$J$7</f>
        <v>0</v>
      </c>
      <c r="DI213" s="281">
        <f>DI208*'8-Matrices'!$K$7</f>
        <v>515460</v>
      </c>
      <c r="DJ213" s="281">
        <f>DJ208*'8-Matrices'!$L$7</f>
        <v>0</v>
      </c>
      <c r="DK213" s="281">
        <f>DK208*'8-Matrices'!$M$7</f>
        <v>2963275</v>
      </c>
      <c r="DL213" s="281">
        <f>DL208*'8-Matrices'!$N$7</f>
        <v>0</v>
      </c>
      <c r="DM213" s="281">
        <f>DM208*'8-Matrices'!$O$7</f>
        <v>0</v>
      </c>
      <c r="DN213" s="281">
        <f>DN208*'8-Matrices'!$P$7</f>
        <v>0</v>
      </c>
      <c r="DO213" s="281">
        <f>DO208*'8-Matrices'!$Q$7</f>
        <v>0</v>
      </c>
      <c r="DP213" s="281">
        <f>DP208*'8-Matrices'!$R$7</f>
        <v>0</v>
      </c>
      <c r="DQ213" s="282">
        <f>DQ208*'8-Matrices'!$S$7</f>
        <v>0</v>
      </c>
      <c r="DR213" s="283"/>
      <c r="DT213" s="280">
        <f>DT208*'8-Matrices'!$J$7</f>
        <v>0</v>
      </c>
      <c r="DU213" s="281">
        <f>DU208*'8-Matrices'!$K$7</f>
        <v>435600</v>
      </c>
      <c r="DV213" s="281">
        <f>DV208*'8-Matrices'!$L$7</f>
        <v>0</v>
      </c>
      <c r="DW213" s="281">
        <f>DW208*'8-Matrices'!$M$7</f>
        <v>3628205</v>
      </c>
      <c r="DX213" s="281">
        <f>DX208*'8-Matrices'!$N$7</f>
        <v>0</v>
      </c>
      <c r="DY213" s="281">
        <f>DY208*'8-Matrices'!$O$7</f>
        <v>0</v>
      </c>
      <c r="DZ213" s="281">
        <f>DZ208*'8-Matrices'!$P$7</f>
        <v>0</v>
      </c>
      <c r="EA213" s="281">
        <f>EA208*'8-Matrices'!$Q$7</f>
        <v>0</v>
      </c>
      <c r="EB213" s="281">
        <f>EB208*'8-Matrices'!$R$7</f>
        <v>0</v>
      </c>
      <c r="EC213" s="282">
        <f>EC208*'8-Matrices'!$S$7</f>
        <v>0</v>
      </c>
      <c r="ED213" s="283"/>
    </row>
    <row r="214" spans="1:134" x14ac:dyDescent="0.25">
      <c r="A214" s="1471"/>
      <c r="B214" t="s">
        <v>101</v>
      </c>
      <c r="C214" s="276" t="s">
        <v>139</v>
      </c>
      <c r="D214" s="277">
        <f>D209*'8-Matrices'!$J$8</f>
        <v>0</v>
      </c>
      <c r="E214" s="277">
        <f>E209*'8-Matrices'!$K$8</f>
        <v>492419</v>
      </c>
      <c r="F214" s="277">
        <f>F209*'8-Matrices'!$L$8</f>
        <v>0</v>
      </c>
      <c r="G214" s="277">
        <f>G209*'8-Matrices'!$M$8</f>
        <v>625800</v>
      </c>
      <c r="H214" s="277">
        <f>H209*'8-Matrices'!$N$8</f>
        <v>0</v>
      </c>
      <c r="I214" s="277">
        <f>I209*'8-Matrices'!$O$8</f>
        <v>0</v>
      </c>
      <c r="J214" s="277">
        <f>J209*'8-Matrices'!$P$8</f>
        <v>0</v>
      </c>
      <c r="K214" s="277">
        <f>K209*'8-Matrices'!$Q$8</f>
        <v>0</v>
      </c>
      <c r="L214" s="277">
        <f>L209*'8-Matrices'!$R$8</f>
        <v>0</v>
      </c>
      <c r="M214" s="278">
        <f>M209*'8-Matrices'!$S$8</f>
        <v>0</v>
      </c>
      <c r="N214" s="283"/>
      <c r="O214" s="277"/>
      <c r="P214" s="279">
        <f>P209*'8-Matrices'!$J$8</f>
        <v>0</v>
      </c>
      <c r="Q214" s="277">
        <f>Q209*'8-Matrices'!$K$8</f>
        <v>408603</v>
      </c>
      <c r="R214" s="277">
        <f>R209*'8-Matrices'!$L$8</f>
        <v>0</v>
      </c>
      <c r="S214" s="277">
        <f>S209*'8-Matrices'!$M$8</f>
        <v>667520</v>
      </c>
      <c r="T214" s="277">
        <f>T209*'8-Matrices'!$N$8</f>
        <v>0</v>
      </c>
      <c r="U214" s="277">
        <f>U209*'8-Matrices'!$O$8</f>
        <v>0</v>
      </c>
      <c r="V214" s="277">
        <f>V209*'8-Matrices'!$P$8</f>
        <v>0</v>
      </c>
      <c r="W214" s="277">
        <f>W209*'8-Matrices'!$Q$8</f>
        <v>0</v>
      </c>
      <c r="X214" s="277">
        <f>X209*'8-Matrices'!$R$8</f>
        <v>0</v>
      </c>
      <c r="Y214" s="278">
        <f>Y209*'8-Matrices'!$S$8</f>
        <v>0</v>
      </c>
      <c r="Z214" s="283"/>
      <c r="AA214" s="277"/>
      <c r="AB214" s="279">
        <f>AB209*'8-Matrices'!$J$8</f>
        <v>0</v>
      </c>
      <c r="AC214" s="277">
        <f>AC209*'8-Matrices'!$K$8</f>
        <v>335264</v>
      </c>
      <c r="AD214" s="277">
        <f>AD209*'8-Matrices'!$L$8</f>
        <v>0</v>
      </c>
      <c r="AE214" s="277">
        <f>AE209*'8-Matrices'!$M$8</f>
        <v>542360</v>
      </c>
      <c r="AF214" s="277">
        <f>AF209*'8-Matrices'!$N$8</f>
        <v>0</v>
      </c>
      <c r="AG214" s="277">
        <f>AG209*'8-Matrices'!$O$8</f>
        <v>0</v>
      </c>
      <c r="AH214" s="277">
        <f>AH209*'8-Matrices'!$P$8</f>
        <v>0</v>
      </c>
      <c r="AI214" s="277">
        <f>AI209*'8-Matrices'!$Q$8</f>
        <v>0</v>
      </c>
      <c r="AJ214" s="277">
        <f>AJ209*'8-Matrices'!$R$8</f>
        <v>0</v>
      </c>
      <c r="AK214" s="278">
        <f>AK209*'8-Matrices'!$S$8</f>
        <v>0</v>
      </c>
      <c r="AL214" s="283"/>
      <c r="AM214" s="277"/>
      <c r="AN214" s="279">
        <f>AN209*'8-Matrices'!$J$8</f>
        <v>0</v>
      </c>
      <c r="AO214" s="277">
        <f>AO209*'8-Matrices'!$K$8</f>
        <v>199063</v>
      </c>
      <c r="AP214" s="277">
        <f>AP209*'8-Matrices'!$L$8</f>
        <v>0</v>
      </c>
      <c r="AQ214" s="277">
        <f>AQ209*'8-Matrices'!$M$8</f>
        <v>1001280</v>
      </c>
      <c r="AR214" s="277">
        <f>AR209*'8-Matrices'!$N$8</f>
        <v>0</v>
      </c>
      <c r="AS214" s="277">
        <f>AS209*'8-Matrices'!$O$8</f>
        <v>0</v>
      </c>
      <c r="AT214" s="277">
        <f>AT209*'8-Matrices'!$P$8</f>
        <v>0</v>
      </c>
      <c r="AU214" s="277">
        <f>AU209*'8-Matrices'!$Q$8</f>
        <v>0</v>
      </c>
      <c r="AV214" s="277">
        <f>AV209*'8-Matrices'!$R$8</f>
        <v>0</v>
      </c>
      <c r="AW214" s="278">
        <f>AW209*'8-Matrices'!$S$8</f>
        <v>0</v>
      </c>
      <c r="AX214" s="283"/>
      <c r="AY214" s="277"/>
      <c r="AZ214" s="279">
        <f>AZ209*'8-Matrices'!$J$8</f>
        <v>0</v>
      </c>
      <c r="BA214" s="277">
        <f>BA209*'8-Matrices'!$K$8</f>
        <v>272402</v>
      </c>
      <c r="BB214" s="277">
        <f>BB209*'8-Matrices'!$L$8</f>
        <v>0</v>
      </c>
      <c r="BC214" s="277">
        <f>BC209*'8-Matrices'!$M$8</f>
        <v>730100</v>
      </c>
      <c r="BD214" s="277">
        <f>BD209*'8-Matrices'!$N$8</f>
        <v>0</v>
      </c>
      <c r="BE214" s="277">
        <f>BE209*'8-Matrices'!$O$8</f>
        <v>0</v>
      </c>
      <c r="BF214" s="277">
        <f>BF209*'8-Matrices'!$P$8</f>
        <v>0</v>
      </c>
      <c r="BG214" s="277">
        <f>BG209*'8-Matrices'!$Q$8</f>
        <v>0</v>
      </c>
      <c r="BH214" s="277">
        <f>BH209*'8-Matrices'!$R$8</f>
        <v>0</v>
      </c>
      <c r="BI214" s="278">
        <f>BI209*'8-Matrices'!$S$8</f>
        <v>0</v>
      </c>
      <c r="BJ214" s="283"/>
      <c r="BK214" s="277"/>
      <c r="BL214" s="280">
        <f>BL209*'8-Matrices'!$J$8</f>
        <v>0</v>
      </c>
      <c r="BM214" s="281">
        <f>BM209*'8-Matrices'!$K$8</f>
        <v>597189</v>
      </c>
      <c r="BN214" s="281">
        <f>BN209*'8-Matrices'!$L$8</f>
        <v>0</v>
      </c>
      <c r="BO214" s="281">
        <f>BO209*'8-Matrices'!$M$8</f>
        <v>625800</v>
      </c>
      <c r="BP214" s="281">
        <f>BP209*'8-Matrices'!$N$8</f>
        <v>0</v>
      </c>
      <c r="BQ214" s="281">
        <f>BQ209*'8-Matrices'!$O$8</f>
        <v>0</v>
      </c>
      <c r="BR214" s="281">
        <f>BR209*'8-Matrices'!$P$8</f>
        <v>0</v>
      </c>
      <c r="BS214" s="281">
        <f>BS209*'8-Matrices'!$Q$8</f>
        <v>0</v>
      </c>
      <c r="BT214" s="281">
        <f>BT209*'8-Matrices'!$R$8</f>
        <v>0</v>
      </c>
      <c r="BU214" s="282">
        <f>BU209*'8-Matrices'!$S$8</f>
        <v>0</v>
      </c>
      <c r="BV214" s="283"/>
      <c r="BX214" s="280">
        <f>BX209*'8-Matrices'!$J$8</f>
        <v>0</v>
      </c>
      <c r="BY214" s="281">
        <f>BY209*'8-Matrices'!$K$8</f>
        <v>324787</v>
      </c>
      <c r="BZ214" s="281">
        <f>BZ209*'8-Matrices'!$L$8</f>
        <v>0</v>
      </c>
      <c r="CA214" s="281">
        <f>CA209*'8-Matrices'!$M$8</f>
        <v>375480</v>
      </c>
      <c r="CB214" s="281">
        <f>CB209*'8-Matrices'!$N$8</f>
        <v>0</v>
      </c>
      <c r="CC214" s="281">
        <f>CC209*'8-Matrices'!$O$8</f>
        <v>0</v>
      </c>
      <c r="CD214" s="281">
        <f>CD209*'8-Matrices'!$P$8</f>
        <v>0</v>
      </c>
      <c r="CE214" s="281">
        <f>CE209*'8-Matrices'!$Q$8</f>
        <v>0</v>
      </c>
      <c r="CF214" s="281">
        <f>CF209*'8-Matrices'!$R$8</f>
        <v>0</v>
      </c>
      <c r="CG214" s="282">
        <f>CG209*'8-Matrices'!$S$8</f>
        <v>0</v>
      </c>
      <c r="CH214" s="283"/>
      <c r="CJ214" s="280">
        <f>CJ209*'8-Matrices'!$J$8</f>
        <v>0</v>
      </c>
      <c r="CK214" s="281">
        <f>CK209*'8-Matrices'!$K$8</f>
        <v>502896</v>
      </c>
      <c r="CL214" s="281">
        <f>CL209*'8-Matrices'!$L$8</f>
        <v>0</v>
      </c>
      <c r="CM214" s="281">
        <f>CM209*'8-Matrices'!$M$8</f>
        <v>292040</v>
      </c>
      <c r="CN214" s="281">
        <f>CN209*'8-Matrices'!$N$8</f>
        <v>0</v>
      </c>
      <c r="CO214" s="281">
        <f>CO209*'8-Matrices'!$O$8</f>
        <v>0</v>
      </c>
      <c r="CP214" s="281">
        <f>CP209*'8-Matrices'!$P$8</f>
        <v>0</v>
      </c>
      <c r="CQ214" s="281">
        <f>CQ209*'8-Matrices'!$Q$8</f>
        <v>0</v>
      </c>
      <c r="CR214" s="281">
        <f>CR209*'8-Matrices'!$R$8</f>
        <v>0</v>
      </c>
      <c r="CS214" s="282">
        <f>CS209*'8-Matrices'!$S$8</f>
        <v>0</v>
      </c>
      <c r="CT214" s="283"/>
      <c r="CV214" s="280">
        <f>CV209*'8-Matrices'!$J$8</f>
        <v>0</v>
      </c>
      <c r="CW214" s="281">
        <f>CW209*'8-Matrices'!$K$8</f>
        <v>712436</v>
      </c>
      <c r="CX214" s="281">
        <f>CX209*'8-Matrices'!$L$8</f>
        <v>0</v>
      </c>
      <c r="CY214" s="281">
        <f>CY209*'8-Matrices'!$M$8</f>
        <v>333760</v>
      </c>
      <c r="CZ214" s="281">
        <f>CZ209*'8-Matrices'!$N$8</f>
        <v>0</v>
      </c>
      <c r="DA214" s="281">
        <f>DA209*'8-Matrices'!$O$8</f>
        <v>0</v>
      </c>
      <c r="DB214" s="281">
        <f>DB209*'8-Matrices'!$P$8</f>
        <v>0</v>
      </c>
      <c r="DC214" s="281">
        <f>DC209*'8-Matrices'!$Q$8</f>
        <v>0</v>
      </c>
      <c r="DD214" s="281">
        <f>DD209*'8-Matrices'!$R$8</f>
        <v>0</v>
      </c>
      <c r="DE214" s="282">
        <f>DE209*'8-Matrices'!$S$8</f>
        <v>0</v>
      </c>
      <c r="DF214" s="283"/>
      <c r="DG214" s="109"/>
      <c r="DH214" s="280">
        <f>DH209*'8-Matrices'!$J$8</f>
        <v>0</v>
      </c>
      <c r="DI214" s="281">
        <f>DI209*'8-Matrices'!$K$8</f>
        <v>513373</v>
      </c>
      <c r="DJ214" s="281">
        <f>DJ209*'8-Matrices'!$L$8</f>
        <v>0</v>
      </c>
      <c r="DK214" s="281">
        <f>DK209*'8-Matrices'!$M$8</f>
        <v>250320</v>
      </c>
      <c r="DL214" s="281">
        <f>DL209*'8-Matrices'!$N$8</f>
        <v>0</v>
      </c>
      <c r="DM214" s="281">
        <f>DM209*'8-Matrices'!$O$8</f>
        <v>0</v>
      </c>
      <c r="DN214" s="281">
        <f>DN209*'8-Matrices'!$P$8</f>
        <v>0</v>
      </c>
      <c r="DO214" s="281">
        <f>DO209*'8-Matrices'!$Q$8</f>
        <v>0</v>
      </c>
      <c r="DP214" s="281">
        <f>DP209*'8-Matrices'!$R$8</f>
        <v>0</v>
      </c>
      <c r="DQ214" s="282">
        <f>DQ209*'8-Matrices'!$S$8</f>
        <v>0</v>
      </c>
      <c r="DR214" s="283"/>
      <c r="DT214" s="280">
        <f>DT209*'8-Matrices'!$J$8</f>
        <v>0</v>
      </c>
      <c r="DU214" s="281">
        <f>DU209*'8-Matrices'!$K$8</f>
        <v>597189</v>
      </c>
      <c r="DV214" s="281">
        <f>DV209*'8-Matrices'!$L$8</f>
        <v>0</v>
      </c>
      <c r="DW214" s="281">
        <f>DW209*'8-Matrices'!$M$8</f>
        <v>208600</v>
      </c>
      <c r="DX214" s="281">
        <f>DX209*'8-Matrices'!$N$8</f>
        <v>0</v>
      </c>
      <c r="DY214" s="281">
        <f>DY209*'8-Matrices'!$O$8</f>
        <v>0</v>
      </c>
      <c r="DZ214" s="281">
        <f>DZ209*'8-Matrices'!$P$8</f>
        <v>0</v>
      </c>
      <c r="EA214" s="281">
        <f>EA209*'8-Matrices'!$Q$8</f>
        <v>0</v>
      </c>
      <c r="EB214" s="281">
        <f>EB209*'8-Matrices'!$R$8</f>
        <v>0</v>
      </c>
      <c r="EC214" s="282">
        <f>EC209*'8-Matrices'!$S$8</f>
        <v>0</v>
      </c>
      <c r="ED214" s="283"/>
    </row>
    <row r="215" spans="1:134" ht="15.75" thickBot="1" x14ac:dyDescent="0.3">
      <c r="A215" s="1472"/>
      <c r="B215" s="293" t="s">
        <v>101</v>
      </c>
      <c r="C215" s="294" t="s">
        <v>140</v>
      </c>
      <c r="D215" s="277">
        <f>D210*'8-Matrices'!$J$9</f>
        <v>0</v>
      </c>
      <c r="E215" s="277">
        <f>E210*'8-Matrices'!$K$9</f>
        <v>15354</v>
      </c>
      <c r="F215" s="277">
        <f>F210*'8-Matrices'!$L$9</f>
        <v>0</v>
      </c>
      <c r="G215" s="277">
        <f>G210*'8-Matrices'!$M$9</f>
        <v>672540</v>
      </c>
      <c r="H215" s="277">
        <f>H210*'8-Matrices'!$N$9</f>
        <v>0</v>
      </c>
      <c r="I215" s="277">
        <f>I210*'8-Matrices'!$O$9</f>
        <v>0</v>
      </c>
      <c r="J215" s="277">
        <f>J210*'8-Matrices'!$P$9</f>
        <v>0</v>
      </c>
      <c r="K215" s="277">
        <f>K210*'8-Matrices'!$Q$9</f>
        <v>0</v>
      </c>
      <c r="L215" s="277">
        <f>L210*'8-Matrices'!$R$9</f>
        <v>0</v>
      </c>
      <c r="M215" s="278">
        <f>M210*'8-Matrices'!$S$9</f>
        <v>0</v>
      </c>
      <c r="N215" s="283" t="s">
        <v>298</v>
      </c>
      <c r="O215" s="277"/>
      <c r="P215" s="279">
        <f>P210*'8-Matrices'!$J$9</f>
        <v>0</v>
      </c>
      <c r="Q215" s="277">
        <f>Q210*'8-Matrices'!$K$9</f>
        <v>0</v>
      </c>
      <c r="R215" s="277">
        <f>R210*'8-Matrices'!$L$9</f>
        <v>0</v>
      </c>
      <c r="S215" s="277">
        <f>S210*'8-Matrices'!$M$9</f>
        <v>458550</v>
      </c>
      <c r="T215" s="277">
        <f>T210*'8-Matrices'!$N$9</f>
        <v>0</v>
      </c>
      <c r="U215" s="277">
        <f>U210*'8-Matrices'!$O$9</f>
        <v>0</v>
      </c>
      <c r="V215" s="277">
        <f>V210*'8-Matrices'!$P$9</f>
        <v>0</v>
      </c>
      <c r="W215" s="277">
        <f>W210*'8-Matrices'!$Q$9</f>
        <v>0</v>
      </c>
      <c r="X215" s="277">
        <f>X210*'8-Matrices'!$R$9</f>
        <v>0</v>
      </c>
      <c r="Y215" s="278">
        <f>Y210*'8-Matrices'!$S$9</f>
        <v>0</v>
      </c>
      <c r="Z215" s="283" t="s">
        <v>298</v>
      </c>
      <c r="AA215" s="277"/>
      <c r="AB215" s="279">
        <f>AB210*'8-Matrices'!$J$9</f>
        <v>0</v>
      </c>
      <c r="AC215" s="277">
        <f>AC210*'8-Matrices'!$K$9</f>
        <v>0</v>
      </c>
      <c r="AD215" s="277">
        <f>AD210*'8-Matrices'!$L$9</f>
        <v>0</v>
      </c>
      <c r="AE215" s="277">
        <f>AE210*'8-Matrices'!$M$9</f>
        <v>917100</v>
      </c>
      <c r="AF215" s="277">
        <f>AF210*'8-Matrices'!$N$9</f>
        <v>0</v>
      </c>
      <c r="AG215" s="277">
        <f>AG210*'8-Matrices'!$O$9</f>
        <v>0</v>
      </c>
      <c r="AH215" s="277">
        <f>AH210*'8-Matrices'!$P$9</f>
        <v>0</v>
      </c>
      <c r="AI215" s="277">
        <f>AI210*'8-Matrices'!$Q$9</f>
        <v>0</v>
      </c>
      <c r="AJ215" s="277">
        <f>AJ210*'8-Matrices'!$R$9</f>
        <v>0</v>
      </c>
      <c r="AK215" s="278">
        <f>AK210*'8-Matrices'!$S$9</f>
        <v>0</v>
      </c>
      <c r="AL215" s="283" t="s">
        <v>298</v>
      </c>
      <c r="AM215" s="277"/>
      <c r="AN215" s="279">
        <f>AN210*'8-Matrices'!$J$9</f>
        <v>0</v>
      </c>
      <c r="AO215" s="277">
        <f>AO210*'8-Matrices'!$K$9</f>
        <v>0</v>
      </c>
      <c r="AP215" s="277">
        <f>AP210*'8-Matrices'!$L$9</f>
        <v>0</v>
      </c>
      <c r="AQ215" s="277">
        <f>AQ210*'8-Matrices'!$M$9</f>
        <v>611400</v>
      </c>
      <c r="AR215" s="277">
        <f>AR210*'8-Matrices'!$N$9</f>
        <v>0</v>
      </c>
      <c r="AS215" s="277">
        <f>AS210*'8-Matrices'!$O$9</f>
        <v>0</v>
      </c>
      <c r="AT215" s="277">
        <f>AT210*'8-Matrices'!$P$9</f>
        <v>0</v>
      </c>
      <c r="AU215" s="277">
        <f>AU210*'8-Matrices'!$Q$9</f>
        <v>0</v>
      </c>
      <c r="AV215" s="277">
        <f>AV210*'8-Matrices'!$R$9</f>
        <v>0</v>
      </c>
      <c r="AW215" s="278">
        <f>AW210*'8-Matrices'!$S$9</f>
        <v>0</v>
      </c>
      <c r="AX215" s="283" t="s">
        <v>298</v>
      </c>
      <c r="AY215" s="277"/>
      <c r="AZ215" s="279">
        <f>AZ210*'8-Matrices'!$J$9</f>
        <v>0</v>
      </c>
      <c r="BA215" s="277">
        <f>BA210*'8-Matrices'!$K$9</f>
        <v>0</v>
      </c>
      <c r="BB215" s="277">
        <f>BB210*'8-Matrices'!$L$9</f>
        <v>0</v>
      </c>
      <c r="BC215" s="277">
        <f>BC210*'8-Matrices'!$M$9</f>
        <v>1467360</v>
      </c>
      <c r="BD215" s="277">
        <f>BD210*'8-Matrices'!$N$9</f>
        <v>0</v>
      </c>
      <c r="BE215" s="277">
        <f>BE210*'8-Matrices'!$O$9</f>
        <v>0</v>
      </c>
      <c r="BF215" s="277">
        <f>BF210*'8-Matrices'!$P$9</f>
        <v>0</v>
      </c>
      <c r="BG215" s="277">
        <f>BG210*'8-Matrices'!$Q$9</f>
        <v>0</v>
      </c>
      <c r="BH215" s="277">
        <f>BH210*'8-Matrices'!$R$9</f>
        <v>0</v>
      </c>
      <c r="BI215" s="278">
        <f>BI210*'8-Matrices'!$S$9</f>
        <v>0</v>
      </c>
      <c r="BJ215" s="283" t="s">
        <v>298</v>
      </c>
      <c r="BK215" s="277"/>
      <c r="BL215" s="280">
        <f>BL210*'8-Matrices'!$J$9</f>
        <v>0</v>
      </c>
      <c r="BM215" s="281">
        <f>BM210*'8-Matrices'!$K$9</f>
        <v>0</v>
      </c>
      <c r="BN215" s="281">
        <f>BN210*'8-Matrices'!$L$9</f>
        <v>0</v>
      </c>
      <c r="BO215" s="281">
        <f>BO210*'8-Matrices'!$M$9</f>
        <v>1100520</v>
      </c>
      <c r="BP215" s="281">
        <f>BP210*'8-Matrices'!$N$9</f>
        <v>0</v>
      </c>
      <c r="BQ215" s="281">
        <f>BQ210*'8-Matrices'!$O$9</f>
        <v>0</v>
      </c>
      <c r="BR215" s="281">
        <f>BR210*'8-Matrices'!$P$9</f>
        <v>0</v>
      </c>
      <c r="BS215" s="281">
        <f>BS210*'8-Matrices'!$Q$9</f>
        <v>0</v>
      </c>
      <c r="BT215" s="281">
        <f>BT210*'8-Matrices'!$R$9</f>
        <v>0</v>
      </c>
      <c r="BU215" s="282">
        <f>BU210*'8-Matrices'!$S$9</f>
        <v>0</v>
      </c>
      <c r="BV215" s="283" t="s">
        <v>298</v>
      </c>
      <c r="BX215" s="280">
        <f>BX210*'8-Matrices'!$J$9</f>
        <v>0</v>
      </c>
      <c r="BY215" s="281">
        <f>BY210*'8-Matrices'!$K$9</f>
        <v>15354</v>
      </c>
      <c r="BZ215" s="281">
        <f>BZ210*'8-Matrices'!$L$9</f>
        <v>0</v>
      </c>
      <c r="CA215" s="281">
        <f>CA210*'8-Matrices'!$M$9</f>
        <v>794820</v>
      </c>
      <c r="CB215" s="281">
        <f>CB210*'8-Matrices'!$N$9</f>
        <v>0</v>
      </c>
      <c r="CC215" s="281">
        <f>CC210*'8-Matrices'!$O$9</f>
        <v>0</v>
      </c>
      <c r="CD215" s="281">
        <f>CD210*'8-Matrices'!$P$9</f>
        <v>0</v>
      </c>
      <c r="CE215" s="281">
        <f>CE210*'8-Matrices'!$Q$9</f>
        <v>0</v>
      </c>
      <c r="CF215" s="281">
        <f>CF210*'8-Matrices'!$R$9</f>
        <v>0</v>
      </c>
      <c r="CG215" s="282">
        <f>CG210*'8-Matrices'!$S$9</f>
        <v>0</v>
      </c>
      <c r="CH215" s="283" t="s">
        <v>298</v>
      </c>
      <c r="CJ215" s="280">
        <f>CJ210*'8-Matrices'!$J$9</f>
        <v>0</v>
      </c>
      <c r="CK215" s="281">
        <f>CK210*'8-Matrices'!$K$9</f>
        <v>0</v>
      </c>
      <c r="CL215" s="281">
        <f>CL210*'8-Matrices'!$L$9</f>
        <v>0</v>
      </c>
      <c r="CM215" s="281">
        <f>CM210*'8-Matrices'!$M$9</f>
        <v>978240</v>
      </c>
      <c r="CN215" s="281">
        <f>CN210*'8-Matrices'!$N$9</f>
        <v>0</v>
      </c>
      <c r="CO215" s="281">
        <f>CO210*'8-Matrices'!$O$9</f>
        <v>0</v>
      </c>
      <c r="CP215" s="281">
        <f>CP210*'8-Matrices'!$P$9</f>
        <v>0</v>
      </c>
      <c r="CQ215" s="281">
        <f>CQ210*'8-Matrices'!$Q$9</f>
        <v>0</v>
      </c>
      <c r="CR215" s="281">
        <f>CR210*'8-Matrices'!$R$9</f>
        <v>0</v>
      </c>
      <c r="CS215" s="282">
        <f>CS210*'8-Matrices'!$S$9</f>
        <v>0</v>
      </c>
      <c r="CT215" s="283" t="s">
        <v>298</v>
      </c>
      <c r="CV215" s="280">
        <f>CV210*'8-Matrices'!$J$9</f>
        <v>0</v>
      </c>
      <c r="CW215" s="281">
        <f>CW210*'8-Matrices'!$K$9</f>
        <v>0</v>
      </c>
      <c r="CX215" s="281">
        <f>CX210*'8-Matrices'!$L$9</f>
        <v>0</v>
      </c>
      <c r="CY215" s="281">
        <f>CY210*'8-Matrices'!$M$9</f>
        <v>427980</v>
      </c>
      <c r="CZ215" s="281">
        <f>CZ210*'8-Matrices'!$N$9</f>
        <v>0</v>
      </c>
      <c r="DA215" s="281">
        <f>DA210*'8-Matrices'!$O$9</f>
        <v>0</v>
      </c>
      <c r="DB215" s="281">
        <f>DB210*'8-Matrices'!$P$9</f>
        <v>0</v>
      </c>
      <c r="DC215" s="281">
        <f>DC210*'8-Matrices'!$Q$9</f>
        <v>0</v>
      </c>
      <c r="DD215" s="281">
        <f>DD210*'8-Matrices'!$R$9</f>
        <v>0</v>
      </c>
      <c r="DE215" s="282">
        <f>DE210*'8-Matrices'!$S$9</f>
        <v>0</v>
      </c>
      <c r="DF215" s="283" t="s">
        <v>298</v>
      </c>
      <c r="DG215" s="109"/>
      <c r="DH215" s="280">
        <f>DH210*'8-Matrices'!$J$9</f>
        <v>0</v>
      </c>
      <c r="DI215" s="281">
        <f>DI210*'8-Matrices'!$K$9</f>
        <v>0</v>
      </c>
      <c r="DJ215" s="281">
        <f>DJ210*'8-Matrices'!$L$9</f>
        <v>0</v>
      </c>
      <c r="DK215" s="281">
        <f>DK210*'8-Matrices'!$M$9</f>
        <v>825390</v>
      </c>
      <c r="DL215" s="281">
        <f>DL210*'8-Matrices'!$N$9</f>
        <v>0</v>
      </c>
      <c r="DM215" s="281">
        <f>DM210*'8-Matrices'!$O$9</f>
        <v>0</v>
      </c>
      <c r="DN215" s="281">
        <f>DN210*'8-Matrices'!$P$9</f>
        <v>0</v>
      </c>
      <c r="DO215" s="281">
        <f>DO210*'8-Matrices'!$Q$9</f>
        <v>0</v>
      </c>
      <c r="DP215" s="281">
        <f>DP210*'8-Matrices'!$R$9</f>
        <v>0</v>
      </c>
      <c r="DQ215" s="282">
        <f>DQ210*'8-Matrices'!$S$9</f>
        <v>0</v>
      </c>
      <c r="DR215" s="283" t="s">
        <v>298</v>
      </c>
      <c r="DT215" s="280">
        <f>DT210*'8-Matrices'!$J$9</f>
        <v>0</v>
      </c>
      <c r="DU215" s="281">
        <f>DU210*'8-Matrices'!$K$9</f>
        <v>0</v>
      </c>
      <c r="DV215" s="281">
        <f>DV210*'8-Matrices'!$L$9</f>
        <v>0</v>
      </c>
      <c r="DW215" s="281">
        <f>DW210*'8-Matrices'!$M$9</f>
        <v>886530</v>
      </c>
      <c r="DX215" s="281">
        <f>DX210*'8-Matrices'!$N$9</f>
        <v>0</v>
      </c>
      <c r="DY215" s="281">
        <f>DY210*'8-Matrices'!$O$9</f>
        <v>0</v>
      </c>
      <c r="DZ215" s="281">
        <f>DZ210*'8-Matrices'!$P$9</f>
        <v>0</v>
      </c>
      <c r="EA215" s="281">
        <f>EA210*'8-Matrices'!$Q$9</f>
        <v>0</v>
      </c>
      <c r="EB215" s="281">
        <f>EB210*'8-Matrices'!$R$9</f>
        <v>0</v>
      </c>
      <c r="EC215" s="282">
        <f>EC210*'8-Matrices'!$S$9</f>
        <v>0</v>
      </c>
      <c r="ED215" s="283" t="s">
        <v>298</v>
      </c>
    </row>
    <row r="216" spans="1:134" ht="30.75" thickBot="1" x14ac:dyDescent="0.3">
      <c r="A216" s="315" t="s">
        <v>212</v>
      </c>
      <c r="B216" s="293" t="s">
        <v>101</v>
      </c>
      <c r="C216" s="316"/>
      <c r="D216" s="300">
        <f t="shared" ref="D216:M216" si="451">SUM(D213:D215)</f>
        <v>0</v>
      </c>
      <c r="E216" s="297">
        <f t="shared" si="451"/>
        <v>827213</v>
      </c>
      <c r="F216" s="297">
        <f t="shared" si="451"/>
        <v>0</v>
      </c>
      <c r="G216" s="297">
        <f t="shared" si="451"/>
        <v>4174885</v>
      </c>
      <c r="H216" s="297">
        <f t="shared" si="451"/>
        <v>0</v>
      </c>
      <c r="I216" s="297">
        <f t="shared" si="451"/>
        <v>0</v>
      </c>
      <c r="J216" s="297">
        <f t="shared" si="451"/>
        <v>0</v>
      </c>
      <c r="K216" s="297">
        <f t="shared" si="451"/>
        <v>0</v>
      </c>
      <c r="L216" s="297">
        <f t="shared" si="451"/>
        <v>0</v>
      </c>
      <c r="M216" s="298">
        <f t="shared" si="451"/>
        <v>0</v>
      </c>
      <c r="N216" s="304">
        <f>SUM(D216:M216)</f>
        <v>5002098</v>
      </c>
      <c r="O216" s="299"/>
      <c r="P216" s="300">
        <f t="shared" ref="P216:Y216" si="452">SUM(P213:P215)</f>
        <v>0</v>
      </c>
      <c r="Q216" s="297">
        <f t="shared" si="452"/>
        <v>771603</v>
      </c>
      <c r="R216" s="297">
        <f t="shared" si="452"/>
        <v>0</v>
      </c>
      <c r="S216" s="297">
        <f t="shared" si="452"/>
        <v>3959250</v>
      </c>
      <c r="T216" s="297">
        <f t="shared" si="452"/>
        <v>0</v>
      </c>
      <c r="U216" s="297">
        <f t="shared" si="452"/>
        <v>0</v>
      </c>
      <c r="V216" s="297">
        <f t="shared" si="452"/>
        <v>0</v>
      </c>
      <c r="W216" s="297">
        <f t="shared" si="452"/>
        <v>0</v>
      </c>
      <c r="X216" s="297">
        <f t="shared" si="452"/>
        <v>0</v>
      </c>
      <c r="Y216" s="298">
        <f t="shared" si="452"/>
        <v>0</v>
      </c>
      <c r="Z216" s="304">
        <f>SUM(P216:Y216)</f>
        <v>4730853</v>
      </c>
      <c r="AA216" s="299"/>
      <c r="AB216" s="300">
        <f t="shared" ref="AB216:AK216" si="453">SUM(AB213:AB215)</f>
        <v>0</v>
      </c>
      <c r="AC216" s="297">
        <f t="shared" si="453"/>
        <v>828944</v>
      </c>
      <c r="AD216" s="297">
        <f t="shared" si="453"/>
        <v>0</v>
      </c>
      <c r="AE216" s="297">
        <f t="shared" si="453"/>
        <v>6822265</v>
      </c>
      <c r="AF216" s="297">
        <f t="shared" si="453"/>
        <v>0</v>
      </c>
      <c r="AG216" s="297">
        <f t="shared" si="453"/>
        <v>0</v>
      </c>
      <c r="AH216" s="297">
        <f t="shared" si="453"/>
        <v>0</v>
      </c>
      <c r="AI216" s="297">
        <f t="shared" si="453"/>
        <v>0</v>
      </c>
      <c r="AJ216" s="297">
        <f t="shared" si="453"/>
        <v>0</v>
      </c>
      <c r="AK216" s="298">
        <f t="shared" si="453"/>
        <v>0</v>
      </c>
      <c r="AL216" s="304">
        <f>SUM(AB216:AK216)</f>
        <v>7651209</v>
      </c>
      <c r="AM216" s="299"/>
      <c r="AN216" s="300">
        <f t="shared" ref="AN216:AW216" si="454">SUM(AN213:AN215)</f>
        <v>0</v>
      </c>
      <c r="AO216" s="297">
        <f t="shared" si="454"/>
        <v>380563</v>
      </c>
      <c r="AP216" s="297">
        <f t="shared" si="454"/>
        <v>0</v>
      </c>
      <c r="AQ216" s="297">
        <f t="shared" si="454"/>
        <v>4518135</v>
      </c>
      <c r="AR216" s="297">
        <f t="shared" si="454"/>
        <v>0</v>
      </c>
      <c r="AS216" s="297">
        <f t="shared" si="454"/>
        <v>0</v>
      </c>
      <c r="AT216" s="297">
        <f t="shared" si="454"/>
        <v>0</v>
      </c>
      <c r="AU216" s="297">
        <f t="shared" si="454"/>
        <v>0</v>
      </c>
      <c r="AV216" s="297">
        <f t="shared" si="454"/>
        <v>0</v>
      </c>
      <c r="AW216" s="298">
        <f t="shared" si="454"/>
        <v>0</v>
      </c>
      <c r="AX216" s="304">
        <f>SUM(AN216:AW216)</f>
        <v>4898698</v>
      </c>
      <c r="AY216" s="299"/>
      <c r="AZ216" s="300">
        <f t="shared" ref="AZ216:BI216" si="455">SUM(AZ213:AZ215)</f>
        <v>0</v>
      </c>
      <c r="BA216" s="297">
        <f t="shared" si="455"/>
        <v>715262</v>
      </c>
      <c r="BB216" s="297">
        <f t="shared" si="455"/>
        <v>0</v>
      </c>
      <c r="BC216" s="297">
        <f t="shared" si="455"/>
        <v>5782300</v>
      </c>
      <c r="BD216" s="297">
        <f t="shared" si="455"/>
        <v>0</v>
      </c>
      <c r="BE216" s="297">
        <f t="shared" si="455"/>
        <v>0</v>
      </c>
      <c r="BF216" s="297">
        <f t="shared" si="455"/>
        <v>0</v>
      </c>
      <c r="BG216" s="297">
        <f t="shared" si="455"/>
        <v>0</v>
      </c>
      <c r="BH216" s="297">
        <f t="shared" si="455"/>
        <v>0</v>
      </c>
      <c r="BI216" s="298">
        <f t="shared" si="455"/>
        <v>0</v>
      </c>
      <c r="BJ216" s="304">
        <f>SUM(AZ216:BI216)</f>
        <v>6497562</v>
      </c>
      <c r="BK216" s="299"/>
      <c r="BL216" s="301">
        <f t="shared" ref="BL216:BU216" si="456">SUM(BL213:BL215)</f>
        <v>0</v>
      </c>
      <c r="BM216" s="302">
        <f t="shared" si="456"/>
        <v>865809</v>
      </c>
      <c r="BN216" s="302">
        <f t="shared" si="456"/>
        <v>0</v>
      </c>
      <c r="BO216" s="302">
        <f t="shared" si="456"/>
        <v>4299310</v>
      </c>
      <c r="BP216" s="302">
        <f t="shared" si="456"/>
        <v>0</v>
      </c>
      <c r="BQ216" s="302">
        <f t="shared" si="456"/>
        <v>0</v>
      </c>
      <c r="BR216" s="302">
        <f t="shared" si="456"/>
        <v>0</v>
      </c>
      <c r="BS216" s="302">
        <f t="shared" si="456"/>
        <v>0</v>
      </c>
      <c r="BT216" s="302">
        <f t="shared" si="456"/>
        <v>0</v>
      </c>
      <c r="BU216" s="303">
        <f t="shared" si="456"/>
        <v>0</v>
      </c>
      <c r="BV216" s="304">
        <f>SUM(BL216:BU216)</f>
        <v>5165119</v>
      </c>
      <c r="BX216" s="301">
        <f t="shared" ref="BX216:CG216" si="457">SUM(BX213:BX215)</f>
        <v>0</v>
      </c>
      <c r="BY216" s="302">
        <f t="shared" si="457"/>
        <v>645061</v>
      </c>
      <c r="BZ216" s="302">
        <f t="shared" si="457"/>
        <v>0</v>
      </c>
      <c r="CA216" s="302">
        <f t="shared" si="457"/>
        <v>3887840</v>
      </c>
      <c r="CB216" s="302">
        <f t="shared" si="457"/>
        <v>0</v>
      </c>
      <c r="CC216" s="302">
        <f t="shared" si="457"/>
        <v>0</v>
      </c>
      <c r="CD216" s="302">
        <f t="shared" si="457"/>
        <v>0</v>
      </c>
      <c r="CE216" s="302">
        <f t="shared" si="457"/>
        <v>0</v>
      </c>
      <c r="CF216" s="302">
        <f t="shared" si="457"/>
        <v>0</v>
      </c>
      <c r="CG216" s="303">
        <f t="shared" si="457"/>
        <v>0</v>
      </c>
      <c r="CH216" s="304">
        <f>SUM(BX216:CG216)</f>
        <v>4532901</v>
      </c>
      <c r="CJ216" s="301">
        <f t="shared" ref="CJ216:CS216" si="458">SUM(CJ213:CJ215)</f>
        <v>0</v>
      </c>
      <c r="CK216" s="302">
        <f t="shared" si="458"/>
        <v>844116</v>
      </c>
      <c r="CL216" s="302">
        <f t="shared" si="458"/>
        <v>0</v>
      </c>
      <c r="CM216" s="302">
        <f t="shared" si="458"/>
        <v>4421470</v>
      </c>
      <c r="CN216" s="302">
        <f t="shared" si="458"/>
        <v>0</v>
      </c>
      <c r="CO216" s="302">
        <f t="shared" si="458"/>
        <v>0</v>
      </c>
      <c r="CP216" s="302">
        <f t="shared" si="458"/>
        <v>0</v>
      </c>
      <c r="CQ216" s="302">
        <f t="shared" si="458"/>
        <v>0</v>
      </c>
      <c r="CR216" s="302">
        <f t="shared" si="458"/>
        <v>0</v>
      </c>
      <c r="CS216" s="303">
        <f t="shared" si="458"/>
        <v>0</v>
      </c>
      <c r="CT216" s="304">
        <f>SUM(CJ216:CS216)</f>
        <v>5265586</v>
      </c>
      <c r="CV216" s="301">
        <f t="shared" ref="CV216:DE216" si="459">SUM(CV213:CV215)</f>
        <v>0</v>
      </c>
      <c r="CW216" s="302">
        <f t="shared" si="459"/>
        <v>1126256</v>
      </c>
      <c r="CX216" s="302">
        <f t="shared" si="459"/>
        <v>0</v>
      </c>
      <c r="CY216" s="302">
        <f t="shared" si="459"/>
        <v>3551555</v>
      </c>
      <c r="CZ216" s="302">
        <f t="shared" si="459"/>
        <v>0</v>
      </c>
      <c r="DA216" s="302">
        <f t="shared" si="459"/>
        <v>0</v>
      </c>
      <c r="DB216" s="302">
        <f t="shared" si="459"/>
        <v>0</v>
      </c>
      <c r="DC216" s="302">
        <f t="shared" si="459"/>
        <v>0</v>
      </c>
      <c r="DD216" s="302">
        <f t="shared" si="459"/>
        <v>0</v>
      </c>
      <c r="DE216" s="303">
        <f t="shared" si="459"/>
        <v>0</v>
      </c>
      <c r="DF216" s="304">
        <f>SUM(CV216:DE216)</f>
        <v>4677811</v>
      </c>
      <c r="DG216" s="109"/>
      <c r="DH216" s="301">
        <f t="shared" ref="DH216:DQ216" si="460">SUM(DH213:DH215)</f>
        <v>0</v>
      </c>
      <c r="DI216" s="302">
        <f t="shared" si="460"/>
        <v>1028833</v>
      </c>
      <c r="DJ216" s="302">
        <f t="shared" si="460"/>
        <v>0</v>
      </c>
      <c r="DK216" s="302">
        <f t="shared" si="460"/>
        <v>4038985</v>
      </c>
      <c r="DL216" s="302">
        <f t="shared" si="460"/>
        <v>0</v>
      </c>
      <c r="DM216" s="302">
        <f t="shared" si="460"/>
        <v>0</v>
      </c>
      <c r="DN216" s="302">
        <f t="shared" si="460"/>
        <v>0</v>
      </c>
      <c r="DO216" s="302">
        <f t="shared" si="460"/>
        <v>0</v>
      </c>
      <c r="DP216" s="302">
        <f t="shared" si="460"/>
        <v>0</v>
      </c>
      <c r="DQ216" s="303">
        <f t="shared" si="460"/>
        <v>0</v>
      </c>
      <c r="DR216" s="304">
        <f>SUM(DH216:DQ216)</f>
        <v>5067818</v>
      </c>
      <c r="DT216" s="301">
        <f t="shared" ref="DT216:EC216" si="461">SUM(DT213:DT215)</f>
        <v>0</v>
      </c>
      <c r="DU216" s="302">
        <f t="shared" si="461"/>
        <v>1032789</v>
      </c>
      <c r="DV216" s="302">
        <f t="shared" si="461"/>
        <v>0</v>
      </c>
      <c r="DW216" s="302">
        <f t="shared" si="461"/>
        <v>4723335</v>
      </c>
      <c r="DX216" s="302">
        <f t="shared" si="461"/>
        <v>0</v>
      </c>
      <c r="DY216" s="302">
        <f t="shared" si="461"/>
        <v>0</v>
      </c>
      <c r="DZ216" s="302">
        <f t="shared" si="461"/>
        <v>0</v>
      </c>
      <c r="EA216" s="302">
        <f t="shared" si="461"/>
        <v>0</v>
      </c>
      <c r="EB216" s="302">
        <f t="shared" si="461"/>
        <v>0</v>
      </c>
      <c r="EC216" s="303">
        <f t="shared" si="461"/>
        <v>0</v>
      </c>
      <c r="ED216" s="304">
        <f>SUM(DT216:EC216)</f>
        <v>5756124</v>
      </c>
    </row>
    <row r="217" spans="1:134" ht="55.5" customHeight="1" thickBot="1" x14ac:dyDescent="0.3">
      <c r="A217" s="305"/>
      <c r="B217" s="306"/>
      <c r="C217" s="307"/>
      <c r="D217" s="308"/>
      <c r="E217" s="309"/>
      <c r="F217" s="309"/>
      <c r="G217" s="309"/>
      <c r="H217" s="309"/>
      <c r="I217" s="309"/>
      <c r="J217" s="309"/>
      <c r="K217" s="309"/>
      <c r="L217" s="309"/>
      <c r="M217" s="310"/>
      <c r="N217" s="314"/>
      <c r="O217" s="309"/>
      <c r="P217" s="308"/>
      <c r="Q217" s="309"/>
      <c r="R217" s="309"/>
      <c r="S217" s="309"/>
      <c r="T217" s="309"/>
      <c r="U217" s="309"/>
      <c r="V217" s="309"/>
      <c r="W217" s="309"/>
      <c r="X217" s="309"/>
      <c r="Y217" s="310"/>
      <c r="Z217" s="314"/>
      <c r="AA217" s="309"/>
      <c r="AB217" s="308"/>
      <c r="AC217" s="309"/>
      <c r="AD217" s="309"/>
      <c r="AE217" s="309"/>
      <c r="AF217" s="309"/>
      <c r="AG217" s="309"/>
      <c r="AH217" s="309"/>
      <c r="AI217" s="309"/>
      <c r="AJ217" s="309"/>
      <c r="AK217" s="310"/>
      <c r="AL217" s="314"/>
      <c r="AM217" s="309"/>
      <c r="AN217" s="308"/>
      <c r="AO217" s="309"/>
      <c r="AP217" s="309"/>
      <c r="AQ217" s="309"/>
      <c r="AR217" s="309"/>
      <c r="AS217" s="309"/>
      <c r="AT217" s="309"/>
      <c r="AU217" s="309"/>
      <c r="AV217" s="309"/>
      <c r="AW217" s="310"/>
      <c r="AX217" s="314"/>
      <c r="AY217" s="309"/>
      <c r="AZ217" s="308"/>
      <c r="BA217" s="309"/>
      <c r="BB217" s="309"/>
      <c r="BC217" s="309"/>
      <c r="BD217" s="309"/>
      <c r="BE217" s="309"/>
      <c r="BF217" s="309"/>
      <c r="BG217" s="309"/>
      <c r="BH217" s="309"/>
      <c r="BI217" s="310"/>
      <c r="BJ217" s="314"/>
      <c r="BK217" s="309"/>
      <c r="BL217" s="311"/>
      <c r="BM217" s="312"/>
      <c r="BN217" s="312"/>
      <c r="BO217" s="312"/>
      <c r="BP217" s="312"/>
      <c r="BQ217" s="312"/>
      <c r="BR217" s="312"/>
      <c r="BS217" s="312"/>
      <c r="BT217" s="312"/>
      <c r="BU217" s="313"/>
      <c r="BV217" s="314"/>
      <c r="BX217" s="311"/>
      <c r="BY217" s="312"/>
      <c r="BZ217" s="312"/>
      <c r="CA217" s="312"/>
      <c r="CB217" s="312"/>
      <c r="CC217" s="312"/>
      <c r="CD217" s="312"/>
      <c r="CE217" s="312"/>
      <c r="CF217" s="312"/>
      <c r="CG217" s="313"/>
      <c r="CH217" s="314"/>
      <c r="CJ217" s="311"/>
      <c r="CK217" s="312"/>
      <c r="CL217" s="312"/>
      <c r="CM217" s="312"/>
      <c r="CN217" s="312"/>
      <c r="CO217" s="312"/>
      <c r="CP217" s="312"/>
      <c r="CQ217" s="312"/>
      <c r="CR217" s="312"/>
      <c r="CS217" s="313"/>
      <c r="CT217" s="314"/>
      <c r="CV217" s="311"/>
      <c r="CW217" s="312"/>
      <c r="CX217" s="312"/>
      <c r="CY217" s="312"/>
      <c r="CZ217" s="312"/>
      <c r="DA217" s="312"/>
      <c r="DB217" s="312"/>
      <c r="DC217" s="312"/>
      <c r="DD217" s="312"/>
      <c r="DE217" s="313"/>
      <c r="DF217" s="314"/>
      <c r="DG217" s="109"/>
      <c r="DH217" s="311"/>
      <c r="DI217" s="312"/>
      <c r="DJ217" s="312"/>
      <c r="DK217" s="312"/>
      <c r="DL217" s="312"/>
      <c r="DM217" s="312"/>
      <c r="DN217" s="312"/>
      <c r="DO217" s="312"/>
      <c r="DP217" s="312"/>
      <c r="DQ217" s="313"/>
      <c r="DR217" s="314"/>
      <c r="DT217" s="311"/>
      <c r="DU217" s="312"/>
      <c r="DV217" s="312"/>
      <c r="DW217" s="312"/>
      <c r="DX217" s="312"/>
      <c r="DY217" s="312"/>
      <c r="DZ217" s="312"/>
      <c r="EA217" s="312"/>
      <c r="EB217" s="312"/>
      <c r="EC217" s="313"/>
      <c r="ED217" s="314"/>
    </row>
    <row r="218" spans="1:134" ht="15" customHeight="1" x14ac:dyDescent="0.25">
      <c r="A218" s="1470" t="s">
        <v>210</v>
      </c>
      <c r="B218" s="285" t="s">
        <v>103</v>
      </c>
      <c r="C218" s="268" t="s">
        <v>138</v>
      </c>
      <c r="D218" s="271">
        <f>'7b-TtlAwrds_RawData'!D70</f>
        <v>2</v>
      </c>
      <c r="E218" s="269">
        <f>'7b-TtlAwrds_RawData'!E70</f>
        <v>50</v>
      </c>
      <c r="F218" s="269">
        <f>'7b-TtlAwrds_RawData'!F70</f>
        <v>0</v>
      </c>
      <c r="G218" s="269">
        <f>'7b-TtlAwrds_RawData'!G70</f>
        <v>291</v>
      </c>
      <c r="H218" s="269">
        <f>'7b-TtlAwrds_RawData'!H70</f>
        <v>0</v>
      </c>
      <c r="I218" s="269">
        <f>'7b-TtlAwrds_RawData'!I70</f>
        <v>0</v>
      </c>
      <c r="J218" s="269">
        <f>'7b-TtlAwrds_RawData'!J70</f>
        <v>0</v>
      </c>
      <c r="K218" s="269">
        <f>'7b-TtlAwrds_RawData'!K70</f>
        <v>0</v>
      </c>
      <c r="L218" s="269">
        <f>'7b-TtlAwrds_RawData'!L70</f>
        <v>0</v>
      </c>
      <c r="M218" s="270">
        <f>'7b-TtlAwrds_RawData'!M70</f>
        <v>0</v>
      </c>
      <c r="N218" s="275"/>
      <c r="O218" s="269"/>
      <c r="P218" s="271">
        <f>'7b-TtlAwrds_RawData'!P70</f>
        <v>0</v>
      </c>
      <c r="Q218" s="269">
        <f>'7b-TtlAwrds_RawData'!Q70</f>
        <v>51</v>
      </c>
      <c r="R218" s="269">
        <f>'7b-TtlAwrds_RawData'!R70</f>
        <v>0</v>
      </c>
      <c r="S218" s="269">
        <f>'7b-TtlAwrds_RawData'!S70</f>
        <v>306</v>
      </c>
      <c r="T218" s="269">
        <f>'7b-TtlAwrds_RawData'!T70</f>
        <v>0</v>
      </c>
      <c r="U218" s="269">
        <f>'7b-TtlAwrds_RawData'!U70</f>
        <v>0</v>
      </c>
      <c r="V218" s="269">
        <f>'7b-TtlAwrds_RawData'!V70</f>
        <v>0</v>
      </c>
      <c r="W218" s="269">
        <f>'7b-TtlAwrds_RawData'!W70</f>
        <v>0</v>
      </c>
      <c r="X218" s="269">
        <f>'7b-TtlAwrds_RawData'!X70</f>
        <v>0</v>
      </c>
      <c r="Y218" s="270">
        <f>'7b-TtlAwrds_RawData'!Y70</f>
        <v>0</v>
      </c>
      <c r="Z218" s="275"/>
      <c r="AA218" s="269"/>
      <c r="AB218" s="271">
        <f>'7b-TtlAwrds_RawData'!AB70</f>
        <v>1</v>
      </c>
      <c r="AC218" s="269">
        <f>'7b-TtlAwrds_RawData'!AC70</f>
        <v>12</v>
      </c>
      <c r="AD218" s="269">
        <f>'7b-TtlAwrds_RawData'!AD70</f>
        <v>0</v>
      </c>
      <c r="AE218" s="269">
        <f>'7b-TtlAwrds_RawData'!AE70</f>
        <v>373</v>
      </c>
      <c r="AF218" s="269">
        <f>'7b-TtlAwrds_RawData'!AF70</f>
        <v>0</v>
      </c>
      <c r="AG218" s="269">
        <f>'7b-TtlAwrds_RawData'!AG70</f>
        <v>0</v>
      </c>
      <c r="AH218" s="269">
        <f>'7b-TtlAwrds_RawData'!AH70</f>
        <v>0</v>
      </c>
      <c r="AI218" s="269">
        <f>'7b-TtlAwrds_RawData'!AI70</f>
        <v>0</v>
      </c>
      <c r="AJ218" s="269">
        <f>'7b-TtlAwrds_RawData'!AJ70</f>
        <v>0</v>
      </c>
      <c r="AK218" s="270">
        <f>'7b-TtlAwrds_RawData'!AK70</f>
        <v>0</v>
      </c>
      <c r="AL218" s="275"/>
      <c r="AM218" s="269"/>
      <c r="AN218" s="271">
        <f>'7b-TtlAwrds_RawData'!AN70</f>
        <v>6</v>
      </c>
      <c r="AO218" s="269">
        <f>'7b-TtlAwrds_RawData'!AO70</f>
        <v>49</v>
      </c>
      <c r="AP218" s="269">
        <f>'7b-TtlAwrds_RawData'!AP70</f>
        <v>0</v>
      </c>
      <c r="AQ218" s="269">
        <f>'7b-TtlAwrds_RawData'!AQ70</f>
        <v>334</v>
      </c>
      <c r="AR218" s="269">
        <f>'7b-TtlAwrds_RawData'!AR70</f>
        <v>0</v>
      </c>
      <c r="AS218" s="269">
        <f>'7b-TtlAwrds_RawData'!AS70</f>
        <v>0</v>
      </c>
      <c r="AT218" s="269">
        <f>'7b-TtlAwrds_RawData'!AT70</f>
        <v>0</v>
      </c>
      <c r="AU218" s="269">
        <f>'7b-TtlAwrds_RawData'!AU70</f>
        <v>0</v>
      </c>
      <c r="AV218" s="269">
        <f>'7b-TtlAwrds_RawData'!AV70</f>
        <v>0</v>
      </c>
      <c r="AW218" s="270">
        <f>'7b-TtlAwrds_RawData'!AW70</f>
        <v>0</v>
      </c>
      <c r="AX218" s="275"/>
      <c r="AY218" s="269"/>
      <c r="AZ218" s="271">
        <f>'7b-TtlAwrds_RawData'!AZ70</f>
        <v>11</v>
      </c>
      <c r="BA218" s="269">
        <f>'7b-TtlAwrds_RawData'!BA70</f>
        <v>17</v>
      </c>
      <c r="BB218" s="269">
        <f>'7b-TtlAwrds_RawData'!BB70</f>
        <v>0</v>
      </c>
      <c r="BC218" s="269">
        <f>'7b-TtlAwrds_RawData'!BC70</f>
        <v>364</v>
      </c>
      <c r="BD218" s="269">
        <f>'7b-TtlAwrds_RawData'!BD70</f>
        <v>0</v>
      </c>
      <c r="BE218" s="269">
        <f>'7b-TtlAwrds_RawData'!BE70</f>
        <v>0</v>
      </c>
      <c r="BF218" s="269">
        <f>'7b-TtlAwrds_RawData'!BF70</f>
        <v>0</v>
      </c>
      <c r="BG218" s="269">
        <f>'7b-TtlAwrds_RawData'!BG70</f>
        <v>0</v>
      </c>
      <c r="BH218" s="269">
        <f>'7b-TtlAwrds_RawData'!BH70</f>
        <v>0</v>
      </c>
      <c r="BI218" s="270">
        <f>'7b-TtlAwrds_RawData'!BI70</f>
        <v>0</v>
      </c>
      <c r="BJ218" s="275"/>
      <c r="BK218" s="269"/>
      <c r="BL218" s="272">
        <f>'7b-TtlAwrds_RawData'!BL70</f>
        <v>6</v>
      </c>
      <c r="BM218" s="273">
        <f>'7b-TtlAwrds_RawData'!BM70</f>
        <v>171</v>
      </c>
      <c r="BN218" s="273">
        <f>'7b-TtlAwrds_RawData'!BN70</f>
        <v>0</v>
      </c>
      <c r="BO218" s="273">
        <f>'7b-TtlAwrds_RawData'!BO70</f>
        <v>313</v>
      </c>
      <c r="BP218" s="273">
        <f>'7b-TtlAwrds_RawData'!BP70</f>
        <v>0</v>
      </c>
      <c r="BQ218" s="273">
        <f>'7b-TtlAwrds_RawData'!BQ70</f>
        <v>0</v>
      </c>
      <c r="BR218" s="273">
        <f>'7b-TtlAwrds_RawData'!BR70</f>
        <v>0</v>
      </c>
      <c r="BS218" s="273">
        <f>'7b-TtlAwrds_RawData'!BS70</f>
        <v>0</v>
      </c>
      <c r="BT218" s="273">
        <f>'7b-TtlAwrds_RawData'!BT70</f>
        <v>0</v>
      </c>
      <c r="BU218" s="274">
        <f>'7b-TtlAwrds_RawData'!BU70</f>
        <v>0</v>
      </c>
      <c r="BV218" s="275"/>
      <c r="BX218" s="272">
        <f>'7b-TtlAwrds_RawData'!BX70</f>
        <v>0</v>
      </c>
      <c r="BY218" s="273">
        <f>'7b-TtlAwrds_RawData'!BY70</f>
        <v>41</v>
      </c>
      <c r="BZ218" s="273">
        <f>'7b-TtlAwrds_RawData'!BZ70</f>
        <v>0</v>
      </c>
      <c r="CA218" s="273">
        <f>'7b-TtlAwrds_RawData'!CA70</f>
        <v>329</v>
      </c>
      <c r="CB218" s="273">
        <f>'7b-TtlAwrds_RawData'!CB70</f>
        <v>0</v>
      </c>
      <c r="CC218" s="273">
        <f>'7b-TtlAwrds_RawData'!CC70</f>
        <v>0</v>
      </c>
      <c r="CD218" s="273">
        <f>'7b-TtlAwrds_RawData'!CD70</f>
        <v>0</v>
      </c>
      <c r="CE218" s="273">
        <f>'7b-TtlAwrds_RawData'!CE70</f>
        <v>0</v>
      </c>
      <c r="CF218" s="273">
        <f>'7b-TtlAwrds_RawData'!CF70</f>
        <v>0</v>
      </c>
      <c r="CG218" s="274">
        <f>'7b-TtlAwrds_RawData'!CG70</f>
        <v>0</v>
      </c>
      <c r="CH218" s="275"/>
      <c r="CJ218" s="272">
        <f>'7b-TtlAwrds_RawData'!CJ70</f>
        <v>117</v>
      </c>
      <c r="CK218" s="273">
        <f>'7b-TtlAwrds_RawData'!CK70</f>
        <v>25</v>
      </c>
      <c r="CL218" s="273">
        <f>'7b-TtlAwrds_RawData'!CL70</f>
        <v>0</v>
      </c>
      <c r="CM218" s="273">
        <f>'7b-TtlAwrds_RawData'!CM70</f>
        <v>300</v>
      </c>
      <c r="CN218" s="273">
        <f>'7b-TtlAwrds_RawData'!CN70</f>
        <v>0</v>
      </c>
      <c r="CO218" s="273">
        <f>'7b-TtlAwrds_RawData'!CO70</f>
        <v>0</v>
      </c>
      <c r="CP218" s="273">
        <f>'7b-TtlAwrds_RawData'!CP70</f>
        <v>0</v>
      </c>
      <c r="CQ218" s="273">
        <f>'7b-TtlAwrds_RawData'!CQ70</f>
        <v>0</v>
      </c>
      <c r="CR218" s="273">
        <f>'7b-TtlAwrds_RawData'!CR70</f>
        <v>0</v>
      </c>
      <c r="CS218" s="274">
        <f>'7b-TtlAwrds_RawData'!CS70</f>
        <v>0</v>
      </c>
      <c r="CT218" s="275"/>
      <c r="CV218" s="272">
        <f>'7b-TtlAwrds_RawData'!CV70</f>
        <v>7</v>
      </c>
      <c r="CW218" s="273">
        <f>'7b-TtlAwrds_RawData'!CW70</f>
        <v>31</v>
      </c>
      <c r="CX218" s="273">
        <f>'7b-TtlAwrds_RawData'!CX70</f>
        <v>0</v>
      </c>
      <c r="CY218" s="273">
        <f>'7b-TtlAwrds_RawData'!CY70</f>
        <v>241</v>
      </c>
      <c r="CZ218" s="273">
        <f>'7b-TtlAwrds_RawData'!CZ70</f>
        <v>0</v>
      </c>
      <c r="DA218" s="273">
        <f>'7b-TtlAwrds_RawData'!DA70</f>
        <v>0</v>
      </c>
      <c r="DB218" s="273">
        <f>'7b-TtlAwrds_RawData'!DB70</f>
        <v>0</v>
      </c>
      <c r="DC218" s="273">
        <f>'7b-TtlAwrds_RawData'!DC70</f>
        <v>0</v>
      </c>
      <c r="DD218" s="273">
        <f>'7b-TtlAwrds_RawData'!DD70</f>
        <v>0</v>
      </c>
      <c r="DE218" s="274">
        <f>'7b-TtlAwrds_RawData'!DE70</f>
        <v>0</v>
      </c>
      <c r="DF218" s="275"/>
      <c r="DG218" s="109"/>
      <c r="DH218" s="272">
        <f>'7b-TtlAwrds_RawData'!DH70</f>
        <v>37</v>
      </c>
      <c r="DI218" s="273">
        <f>'7b-TtlAwrds_RawData'!DI70</f>
        <v>38</v>
      </c>
      <c r="DJ218" s="273">
        <f>'7b-TtlAwrds_RawData'!DJ70</f>
        <v>0</v>
      </c>
      <c r="DK218" s="273">
        <f>'7b-TtlAwrds_RawData'!DK70</f>
        <v>306</v>
      </c>
      <c r="DL218" s="273">
        <f>'7b-TtlAwrds_RawData'!DL70</f>
        <v>0</v>
      </c>
      <c r="DM218" s="273">
        <f>'7b-TtlAwrds_RawData'!DM70</f>
        <v>0</v>
      </c>
      <c r="DN218" s="273">
        <f>'7b-TtlAwrds_RawData'!DN70</f>
        <v>0</v>
      </c>
      <c r="DO218" s="273">
        <f>'7b-TtlAwrds_RawData'!DO70</f>
        <v>0</v>
      </c>
      <c r="DP218" s="273">
        <f>'7b-TtlAwrds_RawData'!DP70</f>
        <v>0</v>
      </c>
      <c r="DQ218" s="274">
        <f>'7b-TtlAwrds_RawData'!DQ70</f>
        <v>0</v>
      </c>
      <c r="DR218" s="275"/>
      <c r="DT218" s="272">
        <f>'7b-TtlAwrds_RawData'!DT70</f>
        <v>15</v>
      </c>
      <c r="DU218" s="273">
        <f>'7b-TtlAwrds_RawData'!DU70</f>
        <v>18</v>
      </c>
      <c r="DV218" s="273">
        <f>'7b-TtlAwrds_RawData'!DV70</f>
        <v>0</v>
      </c>
      <c r="DW218" s="273">
        <f>'7b-TtlAwrds_RawData'!DW70</f>
        <v>236</v>
      </c>
      <c r="DX218" s="273">
        <f>'7b-TtlAwrds_RawData'!DX70</f>
        <v>0</v>
      </c>
      <c r="DY218" s="273">
        <f>'7b-TtlAwrds_RawData'!DY70</f>
        <v>0</v>
      </c>
      <c r="DZ218" s="273">
        <f>'7b-TtlAwrds_RawData'!DZ70</f>
        <v>0</v>
      </c>
      <c r="EA218" s="273">
        <f>'7b-TtlAwrds_RawData'!EA70</f>
        <v>0</v>
      </c>
      <c r="EB218" s="273">
        <f>'7b-TtlAwrds_RawData'!EB70</f>
        <v>0</v>
      </c>
      <c r="EC218" s="274">
        <f>'7b-TtlAwrds_RawData'!EC70</f>
        <v>0</v>
      </c>
      <c r="ED218" s="275"/>
    </row>
    <row r="219" spans="1:134" x14ac:dyDescent="0.25">
      <c r="A219" s="1471"/>
      <c r="B219" t="s">
        <v>103</v>
      </c>
      <c r="C219" s="276" t="s">
        <v>139</v>
      </c>
      <c r="D219" s="279">
        <f>'7b-TtlAwrds_RawData'!D71</f>
        <v>33</v>
      </c>
      <c r="E219" s="277">
        <f>'7b-TtlAwrds_RawData'!E71</f>
        <v>57</v>
      </c>
      <c r="F219" s="277">
        <f>'7b-TtlAwrds_RawData'!F71</f>
        <v>9</v>
      </c>
      <c r="G219" s="277">
        <f>'7b-TtlAwrds_RawData'!G71</f>
        <v>196</v>
      </c>
      <c r="H219" s="277">
        <f>'7b-TtlAwrds_RawData'!H71</f>
        <v>0</v>
      </c>
      <c r="I219" s="277">
        <f>'7b-TtlAwrds_RawData'!I71</f>
        <v>0</v>
      </c>
      <c r="J219" s="277">
        <f>'7b-TtlAwrds_RawData'!J71</f>
        <v>0</v>
      </c>
      <c r="K219" s="277">
        <f>'7b-TtlAwrds_RawData'!K71</f>
        <v>0</v>
      </c>
      <c r="L219" s="277">
        <f>'7b-TtlAwrds_RawData'!L71</f>
        <v>0</v>
      </c>
      <c r="M219" s="278">
        <f>'7b-TtlAwrds_RawData'!M71</f>
        <v>0</v>
      </c>
      <c r="N219" s="283"/>
      <c r="O219" s="277"/>
      <c r="P219" s="279">
        <f>'7b-TtlAwrds_RawData'!P71</f>
        <v>61</v>
      </c>
      <c r="Q219" s="277">
        <f>'7b-TtlAwrds_RawData'!Q71</f>
        <v>75</v>
      </c>
      <c r="R219" s="277">
        <f>'7b-TtlAwrds_RawData'!R71</f>
        <v>6</v>
      </c>
      <c r="S219" s="277">
        <f>'7b-TtlAwrds_RawData'!S71</f>
        <v>233</v>
      </c>
      <c r="T219" s="277">
        <f>'7b-TtlAwrds_RawData'!T71</f>
        <v>0</v>
      </c>
      <c r="U219" s="277">
        <f>'7b-TtlAwrds_RawData'!U71</f>
        <v>0</v>
      </c>
      <c r="V219" s="277">
        <f>'7b-TtlAwrds_RawData'!V71</f>
        <v>0</v>
      </c>
      <c r="W219" s="277">
        <f>'7b-TtlAwrds_RawData'!W71</f>
        <v>0</v>
      </c>
      <c r="X219" s="277">
        <f>'7b-TtlAwrds_RawData'!X71</f>
        <v>0</v>
      </c>
      <c r="Y219" s="278">
        <f>'7b-TtlAwrds_RawData'!Y71</f>
        <v>0</v>
      </c>
      <c r="Z219" s="283"/>
      <c r="AA219" s="277"/>
      <c r="AB219" s="279">
        <f>'7b-TtlAwrds_RawData'!AB71</f>
        <v>20</v>
      </c>
      <c r="AC219" s="277">
        <f>'7b-TtlAwrds_RawData'!AC71</f>
        <v>108</v>
      </c>
      <c r="AD219" s="277">
        <f>'7b-TtlAwrds_RawData'!AD71</f>
        <v>13</v>
      </c>
      <c r="AE219" s="277">
        <f>'7b-TtlAwrds_RawData'!AE71</f>
        <v>244</v>
      </c>
      <c r="AF219" s="277">
        <f>'7b-TtlAwrds_RawData'!AF71</f>
        <v>0</v>
      </c>
      <c r="AG219" s="277">
        <f>'7b-TtlAwrds_RawData'!AG71</f>
        <v>0</v>
      </c>
      <c r="AH219" s="277">
        <f>'7b-TtlAwrds_RawData'!AH71</f>
        <v>0</v>
      </c>
      <c r="AI219" s="277">
        <f>'7b-TtlAwrds_RawData'!AI71</f>
        <v>0</v>
      </c>
      <c r="AJ219" s="277">
        <f>'7b-TtlAwrds_RawData'!AJ71</f>
        <v>0</v>
      </c>
      <c r="AK219" s="278">
        <f>'7b-TtlAwrds_RawData'!AK71</f>
        <v>0</v>
      </c>
      <c r="AL219" s="283"/>
      <c r="AM219" s="277"/>
      <c r="AN219" s="279">
        <f>'7b-TtlAwrds_RawData'!AN71</f>
        <v>8</v>
      </c>
      <c r="AO219" s="277">
        <f>'7b-TtlAwrds_RawData'!AO71</f>
        <v>96</v>
      </c>
      <c r="AP219" s="277">
        <f>'7b-TtlAwrds_RawData'!AP71</f>
        <v>12</v>
      </c>
      <c r="AQ219" s="277">
        <f>'7b-TtlAwrds_RawData'!AQ71</f>
        <v>248</v>
      </c>
      <c r="AR219" s="277">
        <f>'7b-TtlAwrds_RawData'!AR71</f>
        <v>0</v>
      </c>
      <c r="AS219" s="277">
        <f>'7b-TtlAwrds_RawData'!AS71</f>
        <v>0</v>
      </c>
      <c r="AT219" s="277">
        <f>'7b-TtlAwrds_RawData'!AT71</f>
        <v>0</v>
      </c>
      <c r="AU219" s="277">
        <f>'7b-TtlAwrds_RawData'!AU71</f>
        <v>0</v>
      </c>
      <c r="AV219" s="277">
        <f>'7b-TtlAwrds_RawData'!AV71</f>
        <v>0</v>
      </c>
      <c r="AW219" s="278">
        <f>'7b-TtlAwrds_RawData'!AW71</f>
        <v>0</v>
      </c>
      <c r="AX219" s="283"/>
      <c r="AY219" s="277"/>
      <c r="AZ219" s="279">
        <f>'7b-TtlAwrds_RawData'!AZ71</f>
        <v>0</v>
      </c>
      <c r="BA219" s="277">
        <f>'7b-TtlAwrds_RawData'!BA71</f>
        <v>175</v>
      </c>
      <c r="BB219" s="277">
        <f>'7b-TtlAwrds_RawData'!BB71</f>
        <v>21</v>
      </c>
      <c r="BC219" s="277">
        <f>'7b-TtlAwrds_RawData'!BC71</f>
        <v>208</v>
      </c>
      <c r="BD219" s="277">
        <f>'7b-TtlAwrds_RawData'!BD71</f>
        <v>0</v>
      </c>
      <c r="BE219" s="277">
        <f>'7b-TtlAwrds_RawData'!BE71</f>
        <v>0</v>
      </c>
      <c r="BF219" s="277">
        <f>'7b-TtlAwrds_RawData'!BF71</f>
        <v>0</v>
      </c>
      <c r="BG219" s="277">
        <f>'7b-TtlAwrds_RawData'!BG71</f>
        <v>0</v>
      </c>
      <c r="BH219" s="277">
        <f>'7b-TtlAwrds_RawData'!BH71</f>
        <v>0</v>
      </c>
      <c r="BI219" s="278">
        <f>'7b-TtlAwrds_RawData'!BI71</f>
        <v>0</v>
      </c>
      <c r="BJ219" s="283"/>
      <c r="BK219" s="277"/>
      <c r="BL219" s="280">
        <f>'7b-TtlAwrds_RawData'!BL71</f>
        <v>0</v>
      </c>
      <c r="BM219" s="281">
        <f>'7b-TtlAwrds_RawData'!BM71</f>
        <v>109</v>
      </c>
      <c r="BN219" s="281">
        <f>'7b-TtlAwrds_RawData'!BN71</f>
        <v>2</v>
      </c>
      <c r="BO219" s="281">
        <f>'7b-TtlAwrds_RawData'!BO71</f>
        <v>152</v>
      </c>
      <c r="BP219" s="281">
        <f>'7b-TtlAwrds_RawData'!BP71</f>
        <v>0</v>
      </c>
      <c r="BQ219" s="281">
        <f>'7b-TtlAwrds_RawData'!BQ71</f>
        <v>0</v>
      </c>
      <c r="BR219" s="281">
        <f>'7b-TtlAwrds_RawData'!BR71</f>
        <v>0</v>
      </c>
      <c r="BS219" s="281">
        <f>'7b-TtlAwrds_RawData'!BS71</f>
        <v>0</v>
      </c>
      <c r="BT219" s="281">
        <f>'7b-TtlAwrds_RawData'!BT71</f>
        <v>0</v>
      </c>
      <c r="BU219" s="282">
        <f>'7b-TtlAwrds_RawData'!BU71</f>
        <v>0</v>
      </c>
      <c r="BV219" s="283"/>
      <c r="BX219" s="280">
        <f>'7b-TtlAwrds_RawData'!BX71</f>
        <v>0</v>
      </c>
      <c r="BY219" s="281">
        <f>'7b-TtlAwrds_RawData'!BY71</f>
        <v>60</v>
      </c>
      <c r="BZ219" s="281">
        <f>'7b-TtlAwrds_RawData'!BZ71</f>
        <v>5</v>
      </c>
      <c r="CA219" s="281">
        <f>'7b-TtlAwrds_RawData'!CA71</f>
        <v>173</v>
      </c>
      <c r="CB219" s="281">
        <f>'7b-TtlAwrds_RawData'!CB71</f>
        <v>0</v>
      </c>
      <c r="CC219" s="281">
        <f>'7b-TtlAwrds_RawData'!CC71</f>
        <v>0</v>
      </c>
      <c r="CD219" s="281">
        <f>'7b-TtlAwrds_RawData'!CD71</f>
        <v>0</v>
      </c>
      <c r="CE219" s="281">
        <f>'7b-TtlAwrds_RawData'!CE71</f>
        <v>0</v>
      </c>
      <c r="CF219" s="281">
        <f>'7b-TtlAwrds_RawData'!CF71</f>
        <v>0</v>
      </c>
      <c r="CG219" s="282">
        <f>'7b-TtlAwrds_RawData'!CG71</f>
        <v>0</v>
      </c>
      <c r="CH219" s="283"/>
      <c r="CJ219" s="280">
        <f>'7b-TtlAwrds_RawData'!CJ71</f>
        <v>0</v>
      </c>
      <c r="CK219" s="281">
        <f>'7b-TtlAwrds_RawData'!CK71</f>
        <v>59</v>
      </c>
      <c r="CL219" s="281">
        <f>'7b-TtlAwrds_RawData'!CL71</f>
        <v>3</v>
      </c>
      <c r="CM219" s="281">
        <f>'7b-TtlAwrds_RawData'!CM71</f>
        <v>118</v>
      </c>
      <c r="CN219" s="281">
        <f>'7b-TtlAwrds_RawData'!CN71</f>
        <v>0</v>
      </c>
      <c r="CO219" s="281">
        <f>'7b-TtlAwrds_RawData'!CO71</f>
        <v>0</v>
      </c>
      <c r="CP219" s="281">
        <f>'7b-TtlAwrds_RawData'!CP71</f>
        <v>0</v>
      </c>
      <c r="CQ219" s="281">
        <f>'7b-TtlAwrds_RawData'!CQ71</f>
        <v>0</v>
      </c>
      <c r="CR219" s="281">
        <f>'7b-TtlAwrds_RawData'!CR71</f>
        <v>0</v>
      </c>
      <c r="CS219" s="282">
        <f>'7b-TtlAwrds_RawData'!CS71</f>
        <v>0</v>
      </c>
      <c r="CT219" s="283"/>
      <c r="CV219" s="280">
        <f>'7b-TtlAwrds_RawData'!CV71</f>
        <v>105</v>
      </c>
      <c r="CW219" s="281">
        <f>'7b-TtlAwrds_RawData'!CW71</f>
        <v>56</v>
      </c>
      <c r="CX219" s="281">
        <f>'7b-TtlAwrds_RawData'!CX71</f>
        <v>8</v>
      </c>
      <c r="CY219" s="281">
        <f>'7b-TtlAwrds_RawData'!CY71</f>
        <v>147</v>
      </c>
      <c r="CZ219" s="281">
        <f>'7b-TtlAwrds_RawData'!CZ71</f>
        <v>0</v>
      </c>
      <c r="DA219" s="281">
        <f>'7b-TtlAwrds_RawData'!DA71</f>
        <v>0</v>
      </c>
      <c r="DB219" s="281">
        <f>'7b-TtlAwrds_RawData'!DB71</f>
        <v>0</v>
      </c>
      <c r="DC219" s="281">
        <f>'7b-TtlAwrds_RawData'!DC71</f>
        <v>0</v>
      </c>
      <c r="DD219" s="281">
        <f>'7b-TtlAwrds_RawData'!DD71</f>
        <v>0</v>
      </c>
      <c r="DE219" s="282">
        <f>'7b-TtlAwrds_RawData'!DE71</f>
        <v>0</v>
      </c>
      <c r="DF219" s="283"/>
      <c r="DG219" s="109"/>
      <c r="DH219" s="280">
        <f>'7b-TtlAwrds_RawData'!DH71</f>
        <v>298</v>
      </c>
      <c r="DI219" s="281">
        <f>'7b-TtlAwrds_RawData'!DI71</f>
        <v>107</v>
      </c>
      <c r="DJ219" s="281">
        <f>'7b-TtlAwrds_RawData'!DJ71</f>
        <v>10</v>
      </c>
      <c r="DK219" s="281">
        <f>'7b-TtlAwrds_RawData'!DK71</f>
        <v>166</v>
      </c>
      <c r="DL219" s="281">
        <f>'7b-TtlAwrds_RawData'!DL71</f>
        <v>0</v>
      </c>
      <c r="DM219" s="281">
        <f>'7b-TtlAwrds_RawData'!DM71</f>
        <v>0</v>
      </c>
      <c r="DN219" s="281">
        <f>'7b-TtlAwrds_RawData'!DN71</f>
        <v>0</v>
      </c>
      <c r="DO219" s="281">
        <f>'7b-TtlAwrds_RawData'!DO71</f>
        <v>0</v>
      </c>
      <c r="DP219" s="281">
        <f>'7b-TtlAwrds_RawData'!DP71</f>
        <v>0</v>
      </c>
      <c r="DQ219" s="282">
        <f>'7b-TtlAwrds_RawData'!DQ71</f>
        <v>0</v>
      </c>
      <c r="DR219" s="283"/>
      <c r="DT219" s="280">
        <f>'7b-TtlAwrds_RawData'!DT71</f>
        <v>133</v>
      </c>
      <c r="DU219" s="281">
        <f>'7b-TtlAwrds_RawData'!DU71</f>
        <v>122</v>
      </c>
      <c r="DV219" s="281">
        <f>'7b-TtlAwrds_RawData'!DV71</f>
        <v>9</v>
      </c>
      <c r="DW219" s="281">
        <f>'7b-TtlAwrds_RawData'!DW71</f>
        <v>149</v>
      </c>
      <c r="DX219" s="281">
        <f>'7b-TtlAwrds_RawData'!DX71</f>
        <v>0</v>
      </c>
      <c r="DY219" s="281">
        <f>'7b-TtlAwrds_RawData'!DY71</f>
        <v>0</v>
      </c>
      <c r="DZ219" s="281">
        <f>'7b-TtlAwrds_RawData'!DZ71</f>
        <v>0</v>
      </c>
      <c r="EA219" s="281">
        <f>'7b-TtlAwrds_RawData'!EA71</f>
        <v>0</v>
      </c>
      <c r="EB219" s="281">
        <f>'7b-TtlAwrds_RawData'!EB71</f>
        <v>0</v>
      </c>
      <c r="EC219" s="282">
        <f>'7b-TtlAwrds_RawData'!EC71</f>
        <v>0</v>
      </c>
      <c r="ED219" s="283"/>
    </row>
    <row r="220" spans="1:134" ht="15.75" thickBot="1" x14ac:dyDescent="0.3">
      <c r="A220" s="1472"/>
      <c r="B220" s="293" t="s">
        <v>103</v>
      </c>
      <c r="C220" s="294" t="s">
        <v>140</v>
      </c>
      <c r="D220" s="279">
        <f>'7b-TtlAwrds_RawData'!D72</f>
        <v>63</v>
      </c>
      <c r="E220" s="277">
        <f>'7b-TtlAwrds_RawData'!E72</f>
        <v>45</v>
      </c>
      <c r="F220" s="277">
        <f>'7b-TtlAwrds_RawData'!F72</f>
        <v>0</v>
      </c>
      <c r="G220" s="277">
        <f>'7b-TtlAwrds_RawData'!G72</f>
        <v>140</v>
      </c>
      <c r="H220" s="277">
        <f>'7b-TtlAwrds_RawData'!H72</f>
        <v>0</v>
      </c>
      <c r="I220" s="277">
        <f>'7b-TtlAwrds_RawData'!I72</f>
        <v>0</v>
      </c>
      <c r="J220" s="277">
        <f>'7b-TtlAwrds_RawData'!J72</f>
        <v>0</v>
      </c>
      <c r="K220" s="277">
        <f>'7b-TtlAwrds_RawData'!K72</f>
        <v>0</v>
      </c>
      <c r="L220" s="277">
        <f>'7b-TtlAwrds_RawData'!L72</f>
        <v>0</v>
      </c>
      <c r="M220" s="278">
        <f>'7b-TtlAwrds_RawData'!M72</f>
        <v>0</v>
      </c>
      <c r="N220" s="283" t="s">
        <v>297</v>
      </c>
      <c r="O220" s="277"/>
      <c r="P220" s="279">
        <f>'7b-TtlAwrds_RawData'!P72</f>
        <v>53</v>
      </c>
      <c r="Q220" s="277">
        <f>'7b-TtlAwrds_RawData'!Q72</f>
        <v>343</v>
      </c>
      <c r="R220" s="277">
        <f>'7b-TtlAwrds_RawData'!R72</f>
        <v>0</v>
      </c>
      <c r="S220" s="277">
        <f>'7b-TtlAwrds_RawData'!S72</f>
        <v>152</v>
      </c>
      <c r="T220" s="277">
        <f>'7b-TtlAwrds_RawData'!T72</f>
        <v>0</v>
      </c>
      <c r="U220" s="277">
        <f>'7b-TtlAwrds_RawData'!U72</f>
        <v>0</v>
      </c>
      <c r="V220" s="277">
        <f>'7b-TtlAwrds_RawData'!V72</f>
        <v>0</v>
      </c>
      <c r="W220" s="277">
        <f>'7b-TtlAwrds_RawData'!W72</f>
        <v>0</v>
      </c>
      <c r="X220" s="277">
        <f>'7b-TtlAwrds_RawData'!X72</f>
        <v>0</v>
      </c>
      <c r="Y220" s="278">
        <f>'7b-TtlAwrds_RawData'!Y72</f>
        <v>0</v>
      </c>
      <c r="Z220" s="283" t="s">
        <v>297</v>
      </c>
      <c r="AA220" s="277"/>
      <c r="AB220" s="279">
        <f>'7b-TtlAwrds_RawData'!AB72</f>
        <v>43</v>
      </c>
      <c r="AC220" s="277">
        <f>'7b-TtlAwrds_RawData'!AC72</f>
        <v>441</v>
      </c>
      <c r="AD220" s="277">
        <f>'7b-TtlAwrds_RawData'!AD72</f>
        <v>0</v>
      </c>
      <c r="AE220" s="277">
        <f>'7b-TtlAwrds_RawData'!AE72</f>
        <v>189</v>
      </c>
      <c r="AF220" s="277">
        <f>'7b-TtlAwrds_RawData'!AF72</f>
        <v>0</v>
      </c>
      <c r="AG220" s="277">
        <f>'7b-TtlAwrds_RawData'!AG72</f>
        <v>0</v>
      </c>
      <c r="AH220" s="277">
        <f>'7b-TtlAwrds_RawData'!AH72</f>
        <v>0</v>
      </c>
      <c r="AI220" s="277">
        <f>'7b-TtlAwrds_RawData'!AI72</f>
        <v>0</v>
      </c>
      <c r="AJ220" s="277">
        <f>'7b-TtlAwrds_RawData'!AJ72</f>
        <v>0</v>
      </c>
      <c r="AK220" s="278">
        <f>'7b-TtlAwrds_RawData'!AK72</f>
        <v>0</v>
      </c>
      <c r="AL220" s="283" t="s">
        <v>297</v>
      </c>
      <c r="AM220" s="277"/>
      <c r="AN220" s="279">
        <f>'7b-TtlAwrds_RawData'!AN72</f>
        <v>57</v>
      </c>
      <c r="AO220" s="277">
        <f>'7b-TtlAwrds_RawData'!AO72</f>
        <v>96</v>
      </c>
      <c r="AP220" s="277">
        <f>'7b-TtlAwrds_RawData'!AP72</f>
        <v>0</v>
      </c>
      <c r="AQ220" s="277">
        <f>'7b-TtlAwrds_RawData'!AQ72</f>
        <v>192</v>
      </c>
      <c r="AR220" s="277">
        <f>'7b-TtlAwrds_RawData'!AR72</f>
        <v>0</v>
      </c>
      <c r="AS220" s="277">
        <f>'7b-TtlAwrds_RawData'!AS72</f>
        <v>0</v>
      </c>
      <c r="AT220" s="277">
        <f>'7b-TtlAwrds_RawData'!AT72</f>
        <v>0</v>
      </c>
      <c r="AU220" s="277">
        <f>'7b-TtlAwrds_RawData'!AU72</f>
        <v>0</v>
      </c>
      <c r="AV220" s="277">
        <f>'7b-TtlAwrds_RawData'!AV72</f>
        <v>0</v>
      </c>
      <c r="AW220" s="278">
        <f>'7b-TtlAwrds_RawData'!AW72</f>
        <v>0</v>
      </c>
      <c r="AX220" s="283" t="s">
        <v>297</v>
      </c>
      <c r="AY220" s="277"/>
      <c r="AZ220" s="279">
        <f>'7b-TtlAwrds_RawData'!AZ72</f>
        <v>47</v>
      </c>
      <c r="BA220" s="277">
        <f>'7b-TtlAwrds_RawData'!BA72</f>
        <v>547</v>
      </c>
      <c r="BB220" s="277">
        <f>'7b-TtlAwrds_RawData'!BB72</f>
        <v>0</v>
      </c>
      <c r="BC220" s="277">
        <f>'7b-TtlAwrds_RawData'!BC72</f>
        <v>188</v>
      </c>
      <c r="BD220" s="277">
        <f>'7b-TtlAwrds_RawData'!BD72</f>
        <v>0</v>
      </c>
      <c r="BE220" s="277">
        <f>'7b-TtlAwrds_RawData'!BE72</f>
        <v>0</v>
      </c>
      <c r="BF220" s="277">
        <f>'7b-TtlAwrds_RawData'!BF72</f>
        <v>0</v>
      </c>
      <c r="BG220" s="277">
        <f>'7b-TtlAwrds_RawData'!BG72</f>
        <v>0</v>
      </c>
      <c r="BH220" s="277">
        <f>'7b-TtlAwrds_RawData'!BH72</f>
        <v>0</v>
      </c>
      <c r="BI220" s="278">
        <f>'7b-TtlAwrds_RawData'!BI72</f>
        <v>0</v>
      </c>
      <c r="BJ220" s="283" t="s">
        <v>297</v>
      </c>
      <c r="BK220" s="277"/>
      <c r="BL220" s="280">
        <f>'7b-TtlAwrds_RawData'!BL72</f>
        <v>42</v>
      </c>
      <c r="BM220" s="281">
        <f>'7b-TtlAwrds_RawData'!BM72</f>
        <v>235</v>
      </c>
      <c r="BN220" s="281">
        <f>'7b-TtlAwrds_RawData'!BN72</f>
        <v>0</v>
      </c>
      <c r="BO220" s="281">
        <f>'7b-TtlAwrds_RawData'!BO72</f>
        <v>181</v>
      </c>
      <c r="BP220" s="281">
        <f>'7b-TtlAwrds_RawData'!BP72</f>
        <v>0</v>
      </c>
      <c r="BQ220" s="281">
        <f>'7b-TtlAwrds_RawData'!BQ72</f>
        <v>0</v>
      </c>
      <c r="BR220" s="281">
        <f>'7b-TtlAwrds_RawData'!BR72</f>
        <v>0</v>
      </c>
      <c r="BS220" s="281">
        <f>'7b-TtlAwrds_RawData'!BS72</f>
        <v>0</v>
      </c>
      <c r="BT220" s="281">
        <f>'7b-TtlAwrds_RawData'!BT72</f>
        <v>0</v>
      </c>
      <c r="BU220" s="282">
        <f>'7b-TtlAwrds_RawData'!BU72</f>
        <v>0</v>
      </c>
      <c r="BV220" s="283" t="s">
        <v>297</v>
      </c>
      <c r="BX220" s="280">
        <f>'7b-TtlAwrds_RawData'!BX72</f>
        <v>36</v>
      </c>
      <c r="BY220" s="281">
        <f>'7b-TtlAwrds_RawData'!BY72</f>
        <v>141</v>
      </c>
      <c r="BZ220" s="281">
        <f>'7b-TtlAwrds_RawData'!BZ72</f>
        <v>0</v>
      </c>
      <c r="CA220" s="281">
        <f>'7b-TtlAwrds_RawData'!CA72</f>
        <v>174</v>
      </c>
      <c r="CB220" s="281">
        <f>'7b-TtlAwrds_RawData'!CB72</f>
        <v>0</v>
      </c>
      <c r="CC220" s="281">
        <f>'7b-TtlAwrds_RawData'!CC72</f>
        <v>0</v>
      </c>
      <c r="CD220" s="281">
        <f>'7b-TtlAwrds_RawData'!CD72</f>
        <v>0</v>
      </c>
      <c r="CE220" s="281">
        <f>'7b-TtlAwrds_RawData'!CE72</f>
        <v>0</v>
      </c>
      <c r="CF220" s="281">
        <f>'7b-TtlAwrds_RawData'!CF72</f>
        <v>0</v>
      </c>
      <c r="CG220" s="282">
        <f>'7b-TtlAwrds_RawData'!CG72</f>
        <v>0</v>
      </c>
      <c r="CH220" s="283" t="s">
        <v>297</v>
      </c>
      <c r="CJ220" s="280">
        <f>'7b-TtlAwrds_RawData'!CJ72</f>
        <v>120</v>
      </c>
      <c r="CK220" s="281">
        <f>'7b-TtlAwrds_RawData'!CK72</f>
        <v>224</v>
      </c>
      <c r="CL220" s="281">
        <f>'7b-TtlAwrds_RawData'!CL72</f>
        <v>0</v>
      </c>
      <c r="CM220" s="281">
        <f>'7b-TtlAwrds_RawData'!CM72</f>
        <v>160</v>
      </c>
      <c r="CN220" s="281">
        <f>'7b-TtlAwrds_RawData'!CN72</f>
        <v>0</v>
      </c>
      <c r="CO220" s="281">
        <f>'7b-TtlAwrds_RawData'!CO72</f>
        <v>0</v>
      </c>
      <c r="CP220" s="281">
        <f>'7b-TtlAwrds_RawData'!CP72</f>
        <v>0</v>
      </c>
      <c r="CQ220" s="281">
        <f>'7b-TtlAwrds_RawData'!CQ72</f>
        <v>0</v>
      </c>
      <c r="CR220" s="281">
        <f>'7b-TtlAwrds_RawData'!CR72</f>
        <v>0</v>
      </c>
      <c r="CS220" s="282">
        <f>'7b-TtlAwrds_RawData'!CS72</f>
        <v>0</v>
      </c>
      <c r="CT220" s="283" t="s">
        <v>297</v>
      </c>
      <c r="CV220" s="280">
        <f>'7b-TtlAwrds_RawData'!CV72</f>
        <v>156</v>
      </c>
      <c r="CW220" s="281">
        <f>'7b-TtlAwrds_RawData'!CW72</f>
        <v>82</v>
      </c>
      <c r="CX220" s="281">
        <f>'7b-TtlAwrds_RawData'!CX72</f>
        <v>0</v>
      </c>
      <c r="CY220" s="281">
        <f>'7b-TtlAwrds_RawData'!CY72</f>
        <v>141</v>
      </c>
      <c r="CZ220" s="281">
        <f>'7b-TtlAwrds_RawData'!CZ72</f>
        <v>0</v>
      </c>
      <c r="DA220" s="281">
        <f>'7b-TtlAwrds_RawData'!DA72</f>
        <v>0</v>
      </c>
      <c r="DB220" s="281">
        <f>'7b-TtlAwrds_RawData'!DB72</f>
        <v>0</v>
      </c>
      <c r="DC220" s="281">
        <f>'7b-TtlAwrds_RawData'!DC72</f>
        <v>0</v>
      </c>
      <c r="DD220" s="281">
        <f>'7b-TtlAwrds_RawData'!DD72</f>
        <v>0</v>
      </c>
      <c r="DE220" s="282">
        <f>'7b-TtlAwrds_RawData'!DE72</f>
        <v>0</v>
      </c>
      <c r="DF220" s="283" t="s">
        <v>297</v>
      </c>
      <c r="DG220" s="109"/>
      <c r="DH220" s="280">
        <f>'7b-TtlAwrds_RawData'!DH72</f>
        <v>234</v>
      </c>
      <c r="DI220" s="281">
        <f>'7b-TtlAwrds_RawData'!DI72</f>
        <v>222</v>
      </c>
      <c r="DJ220" s="281">
        <f>'7b-TtlAwrds_RawData'!DJ72</f>
        <v>0</v>
      </c>
      <c r="DK220" s="281">
        <f>'7b-TtlAwrds_RawData'!DK72</f>
        <v>148</v>
      </c>
      <c r="DL220" s="281">
        <f>'7b-TtlAwrds_RawData'!DL72</f>
        <v>0</v>
      </c>
      <c r="DM220" s="281">
        <f>'7b-TtlAwrds_RawData'!DM72</f>
        <v>0</v>
      </c>
      <c r="DN220" s="281">
        <f>'7b-TtlAwrds_RawData'!DN72</f>
        <v>0</v>
      </c>
      <c r="DO220" s="281">
        <f>'7b-TtlAwrds_RawData'!DO72</f>
        <v>0</v>
      </c>
      <c r="DP220" s="281">
        <f>'7b-TtlAwrds_RawData'!DP72</f>
        <v>0</v>
      </c>
      <c r="DQ220" s="282">
        <f>'7b-TtlAwrds_RawData'!DQ72</f>
        <v>0</v>
      </c>
      <c r="DR220" s="283" t="s">
        <v>297</v>
      </c>
      <c r="DT220" s="280">
        <f>'7b-TtlAwrds_RawData'!DT72</f>
        <v>179</v>
      </c>
      <c r="DU220" s="281">
        <f>'7b-TtlAwrds_RawData'!DU72</f>
        <v>97</v>
      </c>
      <c r="DV220" s="281">
        <f>'7b-TtlAwrds_RawData'!DV72</f>
        <v>0</v>
      </c>
      <c r="DW220" s="281">
        <f>'7b-TtlAwrds_RawData'!DW72</f>
        <v>139</v>
      </c>
      <c r="DX220" s="281">
        <f>'7b-TtlAwrds_RawData'!DX72</f>
        <v>0</v>
      </c>
      <c r="DY220" s="281">
        <f>'7b-TtlAwrds_RawData'!DY72</f>
        <v>0</v>
      </c>
      <c r="DZ220" s="281">
        <f>'7b-TtlAwrds_RawData'!DZ72</f>
        <v>0</v>
      </c>
      <c r="EA220" s="281">
        <f>'7b-TtlAwrds_RawData'!EA72</f>
        <v>0</v>
      </c>
      <c r="EB220" s="281">
        <f>'7b-TtlAwrds_RawData'!EB72</f>
        <v>0</v>
      </c>
      <c r="EC220" s="282">
        <f>'7b-TtlAwrds_RawData'!EC72</f>
        <v>0</v>
      </c>
      <c r="ED220" s="283" t="s">
        <v>297</v>
      </c>
    </row>
    <row r="221" spans="1:134" x14ac:dyDescent="0.25">
      <c r="A221" s="320"/>
      <c r="D221" s="288">
        <f t="shared" ref="D221:M221" si="462">SUM(D218:D220)</f>
        <v>98</v>
      </c>
      <c r="E221" s="286">
        <f t="shared" si="462"/>
        <v>152</v>
      </c>
      <c r="F221" s="286">
        <f t="shared" si="462"/>
        <v>9</v>
      </c>
      <c r="G221" s="286">
        <f t="shared" si="462"/>
        <v>627</v>
      </c>
      <c r="H221" s="286">
        <f t="shared" si="462"/>
        <v>0</v>
      </c>
      <c r="I221" s="286">
        <f t="shared" si="462"/>
        <v>0</v>
      </c>
      <c r="J221" s="286">
        <f t="shared" si="462"/>
        <v>0</v>
      </c>
      <c r="K221" s="286">
        <f t="shared" si="462"/>
        <v>0</v>
      </c>
      <c r="L221" s="286">
        <f t="shared" si="462"/>
        <v>0</v>
      </c>
      <c r="M221" s="287">
        <f t="shared" si="462"/>
        <v>0</v>
      </c>
      <c r="N221" s="283">
        <f>SUM(D221:M221)</f>
        <v>886</v>
      </c>
      <c r="O221" s="277"/>
      <c r="P221" s="288">
        <f t="shared" ref="P221:Y221" si="463">SUM(P218:P220)</f>
        <v>114</v>
      </c>
      <c r="Q221" s="286">
        <f t="shared" si="463"/>
        <v>469</v>
      </c>
      <c r="R221" s="286">
        <f t="shared" si="463"/>
        <v>6</v>
      </c>
      <c r="S221" s="286">
        <f t="shared" si="463"/>
        <v>691</v>
      </c>
      <c r="T221" s="286">
        <f t="shared" si="463"/>
        <v>0</v>
      </c>
      <c r="U221" s="286">
        <f t="shared" si="463"/>
        <v>0</v>
      </c>
      <c r="V221" s="286">
        <f t="shared" si="463"/>
        <v>0</v>
      </c>
      <c r="W221" s="286">
        <f t="shared" si="463"/>
        <v>0</v>
      </c>
      <c r="X221" s="286">
        <f t="shared" si="463"/>
        <v>0</v>
      </c>
      <c r="Y221" s="287">
        <f t="shared" si="463"/>
        <v>0</v>
      </c>
      <c r="Z221" s="283">
        <f>SUM(P221:Y221)</f>
        <v>1280</v>
      </c>
      <c r="AA221" s="277"/>
      <c r="AB221" s="288">
        <f t="shared" ref="AB221:AK221" si="464">SUM(AB218:AB220)</f>
        <v>64</v>
      </c>
      <c r="AC221" s="286">
        <f t="shared" si="464"/>
        <v>561</v>
      </c>
      <c r="AD221" s="286">
        <f t="shared" si="464"/>
        <v>13</v>
      </c>
      <c r="AE221" s="286">
        <f t="shared" si="464"/>
        <v>806</v>
      </c>
      <c r="AF221" s="286">
        <f t="shared" si="464"/>
        <v>0</v>
      </c>
      <c r="AG221" s="286">
        <f t="shared" si="464"/>
        <v>0</v>
      </c>
      <c r="AH221" s="286">
        <f t="shared" si="464"/>
        <v>0</v>
      </c>
      <c r="AI221" s="286">
        <f t="shared" si="464"/>
        <v>0</v>
      </c>
      <c r="AJ221" s="286">
        <f t="shared" si="464"/>
        <v>0</v>
      </c>
      <c r="AK221" s="287">
        <f t="shared" si="464"/>
        <v>0</v>
      </c>
      <c r="AL221" s="283">
        <f>SUM(AB221:AK221)</f>
        <v>1444</v>
      </c>
      <c r="AM221" s="277"/>
      <c r="AN221" s="288">
        <f t="shared" ref="AN221:AW221" si="465">SUM(AN218:AN220)</f>
        <v>71</v>
      </c>
      <c r="AO221" s="286">
        <f t="shared" si="465"/>
        <v>241</v>
      </c>
      <c r="AP221" s="286">
        <f t="shared" si="465"/>
        <v>12</v>
      </c>
      <c r="AQ221" s="286">
        <f t="shared" si="465"/>
        <v>774</v>
      </c>
      <c r="AR221" s="286">
        <f t="shared" si="465"/>
        <v>0</v>
      </c>
      <c r="AS221" s="286">
        <f t="shared" si="465"/>
        <v>0</v>
      </c>
      <c r="AT221" s="286">
        <f t="shared" si="465"/>
        <v>0</v>
      </c>
      <c r="AU221" s="286">
        <f t="shared" si="465"/>
        <v>0</v>
      </c>
      <c r="AV221" s="286">
        <f t="shared" si="465"/>
        <v>0</v>
      </c>
      <c r="AW221" s="287">
        <f t="shared" si="465"/>
        <v>0</v>
      </c>
      <c r="AX221" s="283">
        <f>SUM(AN221:AW221)</f>
        <v>1098</v>
      </c>
      <c r="AY221" s="277"/>
      <c r="AZ221" s="288">
        <f t="shared" ref="AZ221:BI221" si="466">SUM(AZ218:AZ220)</f>
        <v>58</v>
      </c>
      <c r="BA221" s="286">
        <f t="shared" si="466"/>
        <v>739</v>
      </c>
      <c r="BB221" s="286">
        <f t="shared" si="466"/>
        <v>21</v>
      </c>
      <c r="BC221" s="286">
        <f t="shared" si="466"/>
        <v>760</v>
      </c>
      <c r="BD221" s="286">
        <f t="shared" si="466"/>
        <v>0</v>
      </c>
      <c r="BE221" s="286">
        <f t="shared" si="466"/>
        <v>0</v>
      </c>
      <c r="BF221" s="286">
        <f t="shared" si="466"/>
        <v>0</v>
      </c>
      <c r="BG221" s="286">
        <f t="shared" si="466"/>
        <v>0</v>
      </c>
      <c r="BH221" s="286">
        <f t="shared" si="466"/>
        <v>0</v>
      </c>
      <c r="BI221" s="287">
        <f t="shared" si="466"/>
        <v>0</v>
      </c>
      <c r="BJ221" s="283">
        <f>SUM(AZ221:BI221)</f>
        <v>1578</v>
      </c>
      <c r="BK221" s="277"/>
      <c r="BL221" s="289">
        <f t="shared" ref="BL221:BU221" si="467">SUM(BL218:BL220)</f>
        <v>48</v>
      </c>
      <c r="BM221" s="290">
        <f t="shared" si="467"/>
        <v>515</v>
      </c>
      <c r="BN221" s="290">
        <f t="shared" si="467"/>
        <v>2</v>
      </c>
      <c r="BO221" s="290">
        <f t="shared" si="467"/>
        <v>646</v>
      </c>
      <c r="BP221" s="290">
        <f t="shared" si="467"/>
        <v>0</v>
      </c>
      <c r="BQ221" s="290">
        <f t="shared" si="467"/>
        <v>0</v>
      </c>
      <c r="BR221" s="290">
        <f t="shared" si="467"/>
        <v>0</v>
      </c>
      <c r="BS221" s="290">
        <f t="shared" si="467"/>
        <v>0</v>
      </c>
      <c r="BT221" s="290">
        <f t="shared" si="467"/>
        <v>0</v>
      </c>
      <c r="BU221" s="291">
        <f t="shared" si="467"/>
        <v>0</v>
      </c>
      <c r="BV221" s="283">
        <f>SUM(BL221:BU221)</f>
        <v>1211</v>
      </c>
      <c r="BX221" s="289">
        <f t="shared" ref="BX221:CG221" si="468">SUM(BX218:BX220)</f>
        <v>36</v>
      </c>
      <c r="BY221" s="290">
        <f t="shared" si="468"/>
        <v>242</v>
      </c>
      <c r="BZ221" s="290">
        <f t="shared" si="468"/>
        <v>5</v>
      </c>
      <c r="CA221" s="290">
        <f t="shared" si="468"/>
        <v>676</v>
      </c>
      <c r="CB221" s="290">
        <f t="shared" si="468"/>
        <v>0</v>
      </c>
      <c r="CC221" s="290">
        <f t="shared" si="468"/>
        <v>0</v>
      </c>
      <c r="CD221" s="290">
        <f t="shared" si="468"/>
        <v>0</v>
      </c>
      <c r="CE221" s="290">
        <f t="shared" si="468"/>
        <v>0</v>
      </c>
      <c r="CF221" s="290">
        <f t="shared" si="468"/>
        <v>0</v>
      </c>
      <c r="CG221" s="291">
        <f t="shared" si="468"/>
        <v>0</v>
      </c>
      <c r="CH221" s="283">
        <f>SUM(BX221:CG221)</f>
        <v>959</v>
      </c>
      <c r="CJ221" s="289">
        <f t="shared" ref="CJ221:CS221" si="469">SUM(CJ218:CJ220)</f>
        <v>237</v>
      </c>
      <c r="CK221" s="290">
        <f t="shared" si="469"/>
        <v>308</v>
      </c>
      <c r="CL221" s="290">
        <f t="shared" si="469"/>
        <v>3</v>
      </c>
      <c r="CM221" s="290">
        <f t="shared" si="469"/>
        <v>578</v>
      </c>
      <c r="CN221" s="290">
        <f t="shared" si="469"/>
        <v>0</v>
      </c>
      <c r="CO221" s="290">
        <f t="shared" si="469"/>
        <v>0</v>
      </c>
      <c r="CP221" s="290">
        <f t="shared" si="469"/>
        <v>0</v>
      </c>
      <c r="CQ221" s="290">
        <f t="shared" si="469"/>
        <v>0</v>
      </c>
      <c r="CR221" s="290">
        <f t="shared" si="469"/>
        <v>0</v>
      </c>
      <c r="CS221" s="291">
        <f t="shared" si="469"/>
        <v>0</v>
      </c>
      <c r="CT221" s="283">
        <f>SUM(CJ221:CS221)</f>
        <v>1126</v>
      </c>
      <c r="CV221" s="289">
        <f t="shared" ref="CV221:DE221" si="470">SUM(CV218:CV220)</f>
        <v>268</v>
      </c>
      <c r="CW221" s="290">
        <f t="shared" si="470"/>
        <v>169</v>
      </c>
      <c r="CX221" s="290">
        <f t="shared" si="470"/>
        <v>8</v>
      </c>
      <c r="CY221" s="290">
        <f t="shared" si="470"/>
        <v>529</v>
      </c>
      <c r="CZ221" s="290">
        <f t="shared" si="470"/>
        <v>0</v>
      </c>
      <c r="DA221" s="290">
        <f t="shared" si="470"/>
        <v>0</v>
      </c>
      <c r="DB221" s="290">
        <f t="shared" si="470"/>
        <v>0</v>
      </c>
      <c r="DC221" s="290">
        <f t="shared" si="470"/>
        <v>0</v>
      </c>
      <c r="DD221" s="290">
        <f t="shared" si="470"/>
        <v>0</v>
      </c>
      <c r="DE221" s="291">
        <f t="shared" si="470"/>
        <v>0</v>
      </c>
      <c r="DF221" s="283">
        <f>SUM(CV221:DE221)</f>
        <v>974</v>
      </c>
      <c r="DG221" s="109"/>
      <c r="DH221" s="289">
        <f t="shared" ref="DH221:DQ221" si="471">SUM(DH218:DH220)</f>
        <v>569</v>
      </c>
      <c r="DI221" s="290">
        <f t="shared" si="471"/>
        <v>367</v>
      </c>
      <c r="DJ221" s="290">
        <f t="shared" si="471"/>
        <v>10</v>
      </c>
      <c r="DK221" s="290">
        <f t="shared" si="471"/>
        <v>620</v>
      </c>
      <c r="DL221" s="290">
        <f t="shared" si="471"/>
        <v>0</v>
      </c>
      <c r="DM221" s="290">
        <f t="shared" si="471"/>
        <v>0</v>
      </c>
      <c r="DN221" s="290">
        <f t="shared" si="471"/>
        <v>0</v>
      </c>
      <c r="DO221" s="290">
        <f t="shared" si="471"/>
        <v>0</v>
      </c>
      <c r="DP221" s="290">
        <f t="shared" si="471"/>
        <v>0</v>
      </c>
      <c r="DQ221" s="291">
        <f t="shared" si="471"/>
        <v>0</v>
      </c>
      <c r="DR221" s="283">
        <f>SUM(DH221:DQ221)</f>
        <v>1566</v>
      </c>
      <c r="DT221" s="289">
        <f t="shared" ref="DT221:EC221" si="472">SUM(DT218:DT220)</f>
        <v>327</v>
      </c>
      <c r="DU221" s="290">
        <f t="shared" si="472"/>
        <v>237</v>
      </c>
      <c r="DV221" s="290">
        <f t="shared" si="472"/>
        <v>9</v>
      </c>
      <c r="DW221" s="290">
        <f t="shared" si="472"/>
        <v>524</v>
      </c>
      <c r="DX221" s="290">
        <f t="shared" si="472"/>
        <v>0</v>
      </c>
      <c r="DY221" s="290">
        <f t="shared" si="472"/>
        <v>0</v>
      </c>
      <c r="DZ221" s="290">
        <f t="shared" si="472"/>
        <v>0</v>
      </c>
      <c r="EA221" s="290">
        <f t="shared" si="472"/>
        <v>0</v>
      </c>
      <c r="EB221" s="290">
        <f t="shared" si="472"/>
        <v>0</v>
      </c>
      <c r="EC221" s="291">
        <f t="shared" si="472"/>
        <v>0</v>
      </c>
      <c r="ED221" s="283">
        <f>SUM(DT221:EC221)</f>
        <v>1097</v>
      </c>
    </row>
    <row r="222" spans="1:134" ht="12" customHeight="1" thickBot="1" x14ac:dyDescent="0.3">
      <c r="A222" s="320"/>
      <c r="D222" s="279"/>
      <c r="E222" s="277"/>
      <c r="F222" s="277"/>
      <c r="G222" s="277"/>
      <c r="H222" s="277"/>
      <c r="I222" s="277"/>
      <c r="J222" s="277"/>
      <c r="K222" s="277"/>
      <c r="L222" s="277"/>
      <c r="M222" s="278"/>
      <c r="N222" s="283"/>
      <c r="O222" s="277"/>
      <c r="P222" s="279"/>
      <c r="Q222" s="277"/>
      <c r="R222" s="277"/>
      <c r="S222" s="277"/>
      <c r="T222" s="277"/>
      <c r="U222" s="277"/>
      <c r="V222" s="277"/>
      <c r="W222" s="277"/>
      <c r="X222" s="277"/>
      <c r="Y222" s="278"/>
      <c r="Z222" s="283"/>
      <c r="AA222" s="277"/>
      <c r="AB222" s="279"/>
      <c r="AC222" s="277"/>
      <c r="AD222" s="277"/>
      <c r="AE222" s="277"/>
      <c r="AF222" s="277"/>
      <c r="AG222" s="277"/>
      <c r="AH222" s="277"/>
      <c r="AI222" s="277"/>
      <c r="AJ222" s="277"/>
      <c r="AK222" s="278"/>
      <c r="AL222" s="283"/>
      <c r="AM222" s="277"/>
      <c r="AN222" s="279"/>
      <c r="AO222" s="277"/>
      <c r="AP222" s="277"/>
      <c r="AQ222" s="277"/>
      <c r="AR222" s="277"/>
      <c r="AS222" s="277"/>
      <c r="AT222" s="277"/>
      <c r="AU222" s="277"/>
      <c r="AV222" s="277"/>
      <c r="AW222" s="278"/>
      <c r="AX222" s="283"/>
      <c r="AY222" s="277"/>
      <c r="AZ222" s="279"/>
      <c r="BA222" s="277"/>
      <c r="BB222" s="277"/>
      <c r="BC222" s="277"/>
      <c r="BD222" s="277"/>
      <c r="BE222" s="277"/>
      <c r="BF222" s="277"/>
      <c r="BG222" s="277"/>
      <c r="BH222" s="277"/>
      <c r="BI222" s="278"/>
      <c r="BJ222" s="283"/>
      <c r="BK222" s="277"/>
      <c r="BL222" s="280"/>
      <c r="BM222" s="281"/>
      <c r="BN222" s="281"/>
      <c r="BO222" s="281"/>
      <c r="BP222" s="281"/>
      <c r="BQ222" s="281"/>
      <c r="BR222" s="281"/>
      <c r="BS222" s="281"/>
      <c r="BT222" s="281"/>
      <c r="BU222" s="282"/>
      <c r="BV222" s="283"/>
      <c r="BX222" s="280"/>
      <c r="BY222" s="281"/>
      <c r="BZ222" s="281"/>
      <c r="CA222" s="281"/>
      <c r="CB222" s="281"/>
      <c r="CC222" s="281"/>
      <c r="CD222" s="281"/>
      <c r="CE222" s="281"/>
      <c r="CF222" s="281"/>
      <c r="CG222" s="282"/>
      <c r="CH222" s="283"/>
      <c r="CJ222" s="280"/>
      <c r="CK222" s="281"/>
      <c r="CL222" s="281"/>
      <c r="CM222" s="281"/>
      <c r="CN222" s="281"/>
      <c r="CO222" s="281"/>
      <c r="CP222" s="281"/>
      <c r="CQ222" s="281"/>
      <c r="CR222" s="281"/>
      <c r="CS222" s="282"/>
      <c r="CT222" s="283"/>
      <c r="CV222" s="280"/>
      <c r="CW222" s="281"/>
      <c r="CX222" s="281"/>
      <c r="CY222" s="281"/>
      <c r="CZ222" s="281"/>
      <c r="DA222" s="281"/>
      <c r="DB222" s="281"/>
      <c r="DC222" s="281"/>
      <c r="DD222" s="281"/>
      <c r="DE222" s="282"/>
      <c r="DF222" s="283"/>
      <c r="DG222" s="109"/>
      <c r="DH222" s="280"/>
      <c r="DI222" s="281"/>
      <c r="DJ222" s="281"/>
      <c r="DK222" s="281"/>
      <c r="DL222" s="281"/>
      <c r="DM222" s="281"/>
      <c r="DN222" s="281"/>
      <c r="DO222" s="281"/>
      <c r="DP222" s="281"/>
      <c r="DQ222" s="282"/>
      <c r="DR222" s="283"/>
      <c r="DT222" s="280"/>
      <c r="DU222" s="281"/>
      <c r="DV222" s="281"/>
      <c r="DW222" s="281"/>
      <c r="DX222" s="281"/>
      <c r="DY222" s="281"/>
      <c r="DZ222" s="281"/>
      <c r="EA222" s="281"/>
      <c r="EB222" s="281"/>
      <c r="EC222" s="282"/>
      <c r="ED222" s="283"/>
    </row>
    <row r="223" spans="1:134" x14ac:dyDescent="0.25">
      <c r="A223" s="1470" t="s">
        <v>211</v>
      </c>
      <c r="B223" s="285" t="s">
        <v>103</v>
      </c>
      <c r="C223" s="268" t="s">
        <v>138</v>
      </c>
      <c r="D223" s="277">
        <f>D218*'8-Matrices'!$J$7</f>
        <v>9900</v>
      </c>
      <c r="E223" s="277">
        <f>E218*'8-Matrices'!$K$7</f>
        <v>363000</v>
      </c>
      <c r="F223" s="277">
        <f>F218*'8-Matrices'!$L$7</f>
        <v>0</v>
      </c>
      <c r="G223" s="277">
        <f>G218*'8-Matrices'!$M$7</f>
        <v>4206405</v>
      </c>
      <c r="H223" s="277">
        <f>H218*'8-Matrices'!$N$7</f>
        <v>0</v>
      </c>
      <c r="I223" s="277">
        <f>I218*'8-Matrices'!$O$7</f>
        <v>0</v>
      </c>
      <c r="J223" s="277">
        <f>J218*'8-Matrices'!$P$7</f>
        <v>0</v>
      </c>
      <c r="K223" s="277">
        <f>K218*'8-Matrices'!$Q$7</f>
        <v>0</v>
      </c>
      <c r="L223" s="277">
        <f>L218*'8-Matrices'!$R$7</f>
        <v>0</v>
      </c>
      <c r="M223" s="278">
        <f>M218*'8-Matrices'!$S$7</f>
        <v>0</v>
      </c>
      <c r="N223" s="283"/>
      <c r="O223" s="277"/>
      <c r="P223" s="279">
        <f>P218*'8-Matrices'!$J$7</f>
        <v>0</v>
      </c>
      <c r="Q223" s="277">
        <f>Q218*'8-Matrices'!$K$7</f>
        <v>370260</v>
      </c>
      <c r="R223" s="277">
        <f>R218*'8-Matrices'!$L$7</f>
        <v>0</v>
      </c>
      <c r="S223" s="277">
        <f>S218*'8-Matrices'!$M$7</f>
        <v>4423230</v>
      </c>
      <c r="T223" s="277">
        <f>T218*'8-Matrices'!$N$7</f>
        <v>0</v>
      </c>
      <c r="U223" s="277">
        <f>U218*'8-Matrices'!$O$7</f>
        <v>0</v>
      </c>
      <c r="V223" s="277">
        <f>V218*'8-Matrices'!$P$7</f>
        <v>0</v>
      </c>
      <c r="W223" s="277">
        <f>W218*'8-Matrices'!$Q$7</f>
        <v>0</v>
      </c>
      <c r="X223" s="277">
        <f>X218*'8-Matrices'!$R$7</f>
        <v>0</v>
      </c>
      <c r="Y223" s="278">
        <f>Y218*'8-Matrices'!$S$7</f>
        <v>0</v>
      </c>
      <c r="Z223" s="283"/>
      <c r="AA223" s="277"/>
      <c r="AB223" s="279">
        <f>AB218*'8-Matrices'!$J$7</f>
        <v>4950</v>
      </c>
      <c r="AC223" s="277">
        <f>AC218*'8-Matrices'!$K$7</f>
        <v>87120</v>
      </c>
      <c r="AD223" s="277">
        <f>AD218*'8-Matrices'!$L$7</f>
        <v>0</v>
      </c>
      <c r="AE223" s="277">
        <f>AE218*'8-Matrices'!$M$7</f>
        <v>5391715</v>
      </c>
      <c r="AF223" s="277">
        <f>AF218*'8-Matrices'!$N$7</f>
        <v>0</v>
      </c>
      <c r="AG223" s="277">
        <f>AG218*'8-Matrices'!$O$7</f>
        <v>0</v>
      </c>
      <c r="AH223" s="277">
        <f>AH218*'8-Matrices'!$P$7</f>
        <v>0</v>
      </c>
      <c r="AI223" s="277">
        <f>AI218*'8-Matrices'!$Q$7</f>
        <v>0</v>
      </c>
      <c r="AJ223" s="277">
        <f>AJ218*'8-Matrices'!$R$7</f>
        <v>0</v>
      </c>
      <c r="AK223" s="278">
        <f>AK218*'8-Matrices'!$S$7</f>
        <v>0</v>
      </c>
      <c r="AL223" s="283"/>
      <c r="AM223" s="277"/>
      <c r="AN223" s="279">
        <f>AN218*'8-Matrices'!$J$7</f>
        <v>29700</v>
      </c>
      <c r="AO223" s="277">
        <f>AO218*'8-Matrices'!$K$7</f>
        <v>355740</v>
      </c>
      <c r="AP223" s="277">
        <f>AP218*'8-Matrices'!$L$7</f>
        <v>0</v>
      </c>
      <c r="AQ223" s="277">
        <f>AQ218*'8-Matrices'!$M$7</f>
        <v>4827970</v>
      </c>
      <c r="AR223" s="277">
        <f>AR218*'8-Matrices'!$N$7</f>
        <v>0</v>
      </c>
      <c r="AS223" s="277">
        <f>AS218*'8-Matrices'!$O$7</f>
        <v>0</v>
      </c>
      <c r="AT223" s="277">
        <f>AT218*'8-Matrices'!$P$7</f>
        <v>0</v>
      </c>
      <c r="AU223" s="277">
        <f>AU218*'8-Matrices'!$Q$7</f>
        <v>0</v>
      </c>
      <c r="AV223" s="277">
        <f>AV218*'8-Matrices'!$R$7</f>
        <v>0</v>
      </c>
      <c r="AW223" s="278">
        <f>AW218*'8-Matrices'!$S$7</f>
        <v>0</v>
      </c>
      <c r="AX223" s="283"/>
      <c r="AY223" s="277"/>
      <c r="AZ223" s="279">
        <f>AZ218*'8-Matrices'!$J$7</f>
        <v>54450</v>
      </c>
      <c r="BA223" s="277">
        <f>BA218*'8-Matrices'!$K$7</f>
        <v>123420</v>
      </c>
      <c r="BB223" s="277">
        <f>BB218*'8-Matrices'!$L$7</f>
        <v>0</v>
      </c>
      <c r="BC223" s="277">
        <f>BC218*'8-Matrices'!$M$7</f>
        <v>5261620</v>
      </c>
      <c r="BD223" s="277">
        <f>BD218*'8-Matrices'!$N$7</f>
        <v>0</v>
      </c>
      <c r="BE223" s="277">
        <f>BE218*'8-Matrices'!$O$7</f>
        <v>0</v>
      </c>
      <c r="BF223" s="277">
        <f>BF218*'8-Matrices'!$P$7</f>
        <v>0</v>
      </c>
      <c r="BG223" s="277">
        <f>BG218*'8-Matrices'!$Q$7</f>
        <v>0</v>
      </c>
      <c r="BH223" s="277">
        <f>BH218*'8-Matrices'!$R$7</f>
        <v>0</v>
      </c>
      <c r="BI223" s="278">
        <f>BI218*'8-Matrices'!$S$7</f>
        <v>0</v>
      </c>
      <c r="BJ223" s="283"/>
      <c r="BK223" s="277"/>
      <c r="BL223" s="280">
        <f>BL218*'8-Matrices'!$J$7</f>
        <v>29700</v>
      </c>
      <c r="BM223" s="281">
        <f>BM218*'8-Matrices'!$K$7</f>
        <v>1241460</v>
      </c>
      <c r="BN223" s="281">
        <f>BN218*'8-Matrices'!$L$7</f>
        <v>0</v>
      </c>
      <c r="BO223" s="281">
        <f>BO218*'8-Matrices'!$M$7</f>
        <v>4524415</v>
      </c>
      <c r="BP223" s="281">
        <f>BP218*'8-Matrices'!$N$7</f>
        <v>0</v>
      </c>
      <c r="BQ223" s="281">
        <f>BQ218*'8-Matrices'!$O$7</f>
        <v>0</v>
      </c>
      <c r="BR223" s="281">
        <f>BR218*'8-Matrices'!$P$7</f>
        <v>0</v>
      </c>
      <c r="BS223" s="281">
        <f>BS218*'8-Matrices'!$Q$7</f>
        <v>0</v>
      </c>
      <c r="BT223" s="281">
        <f>BT218*'8-Matrices'!$R$7</f>
        <v>0</v>
      </c>
      <c r="BU223" s="282">
        <f>BU218*'8-Matrices'!$S$7</f>
        <v>0</v>
      </c>
      <c r="BV223" s="283"/>
      <c r="BX223" s="280">
        <f>BX218*'8-Matrices'!$J$7</f>
        <v>0</v>
      </c>
      <c r="BY223" s="281">
        <f>BY218*'8-Matrices'!$K$7</f>
        <v>297660</v>
      </c>
      <c r="BZ223" s="281">
        <f>BZ218*'8-Matrices'!$L$7</f>
        <v>0</v>
      </c>
      <c r="CA223" s="281">
        <f>CA218*'8-Matrices'!$M$7</f>
        <v>4755695</v>
      </c>
      <c r="CB223" s="281">
        <f>CB218*'8-Matrices'!$N$7</f>
        <v>0</v>
      </c>
      <c r="CC223" s="281">
        <f>CC218*'8-Matrices'!$O$7</f>
        <v>0</v>
      </c>
      <c r="CD223" s="281">
        <f>CD218*'8-Matrices'!$P$7</f>
        <v>0</v>
      </c>
      <c r="CE223" s="281">
        <f>CE218*'8-Matrices'!$Q$7</f>
        <v>0</v>
      </c>
      <c r="CF223" s="281">
        <f>CF218*'8-Matrices'!$R$7</f>
        <v>0</v>
      </c>
      <c r="CG223" s="282">
        <f>CG218*'8-Matrices'!$S$7</f>
        <v>0</v>
      </c>
      <c r="CH223" s="283"/>
      <c r="CJ223" s="280">
        <f>CJ218*'8-Matrices'!$J$7</f>
        <v>579150</v>
      </c>
      <c r="CK223" s="281">
        <f>CK218*'8-Matrices'!$K$7</f>
        <v>181500</v>
      </c>
      <c r="CL223" s="281">
        <f>CL218*'8-Matrices'!$L$7</f>
        <v>0</v>
      </c>
      <c r="CM223" s="281">
        <f>CM218*'8-Matrices'!$M$7</f>
        <v>4336500</v>
      </c>
      <c r="CN223" s="281">
        <f>CN218*'8-Matrices'!$N$7</f>
        <v>0</v>
      </c>
      <c r="CO223" s="281">
        <f>CO218*'8-Matrices'!$O$7</f>
        <v>0</v>
      </c>
      <c r="CP223" s="281">
        <f>CP218*'8-Matrices'!$P$7</f>
        <v>0</v>
      </c>
      <c r="CQ223" s="281">
        <f>CQ218*'8-Matrices'!$Q$7</f>
        <v>0</v>
      </c>
      <c r="CR223" s="281">
        <f>CR218*'8-Matrices'!$R$7</f>
        <v>0</v>
      </c>
      <c r="CS223" s="282">
        <f>CS218*'8-Matrices'!$S$7</f>
        <v>0</v>
      </c>
      <c r="CT223" s="283"/>
      <c r="CV223" s="280">
        <f>CV218*'8-Matrices'!$J$7</f>
        <v>34650</v>
      </c>
      <c r="CW223" s="281">
        <f>CW218*'8-Matrices'!$K$7</f>
        <v>225060</v>
      </c>
      <c r="CX223" s="281">
        <f>CX218*'8-Matrices'!$L$7</f>
        <v>0</v>
      </c>
      <c r="CY223" s="281">
        <f>CY218*'8-Matrices'!$M$7</f>
        <v>3483655</v>
      </c>
      <c r="CZ223" s="281">
        <f>CZ218*'8-Matrices'!$N$7</f>
        <v>0</v>
      </c>
      <c r="DA223" s="281">
        <f>DA218*'8-Matrices'!$O$7</f>
        <v>0</v>
      </c>
      <c r="DB223" s="281">
        <f>DB218*'8-Matrices'!$P$7</f>
        <v>0</v>
      </c>
      <c r="DC223" s="281">
        <f>DC218*'8-Matrices'!$Q$7</f>
        <v>0</v>
      </c>
      <c r="DD223" s="281">
        <f>DD218*'8-Matrices'!$R$7</f>
        <v>0</v>
      </c>
      <c r="DE223" s="282">
        <f>DE218*'8-Matrices'!$S$7</f>
        <v>0</v>
      </c>
      <c r="DF223" s="283"/>
      <c r="DG223" s="109"/>
      <c r="DH223" s="280">
        <f>DH218*'8-Matrices'!$J$7</f>
        <v>183150</v>
      </c>
      <c r="DI223" s="281">
        <f>DI218*'8-Matrices'!$K$7</f>
        <v>275880</v>
      </c>
      <c r="DJ223" s="281">
        <f>DJ218*'8-Matrices'!$L$7</f>
        <v>0</v>
      </c>
      <c r="DK223" s="281">
        <f>DK218*'8-Matrices'!$M$7</f>
        <v>4423230</v>
      </c>
      <c r="DL223" s="281">
        <f>DL218*'8-Matrices'!$N$7</f>
        <v>0</v>
      </c>
      <c r="DM223" s="281">
        <f>DM218*'8-Matrices'!$O$7</f>
        <v>0</v>
      </c>
      <c r="DN223" s="281">
        <f>DN218*'8-Matrices'!$P$7</f>
        <v>0</v>
      </c>
      <c r="DO223" s="281">
        <f>DO218*'8-Matrices'!$Q$7</f>
        <v>0</v>
      </c>
      <c r="DP223" s="281">
        <f>DP218*'8-Matrices'!$R$7</f>
        <v>0</v>
      </c>
      <c r="DQ223" s="282">
        <f>DQ218*'8-Matrices'!$S$7</f>
        <v>0</v>
      </c>
      <c r="DR223" s="283"/>
      <c r="DT223" s="280">
        <f>DT218*'8-Matrices'!$J$7</f>
        <v>74250</v>
      </c>
      <c r="DU223" s="281">
        <f>DU218*'8-Matrices'!$K$7</f>
        <v>130680</v>
      </c>
      <c r="DV223" s="281">
        <f>DV218*'8-Matrices'!$L$7</f>
        <v>0</v>
      </c>
      <c r="DW223" s="281">
        <f>DW218*'8-Matrices'!$M$7</f>
        <v>3411380</v>
      </c>
      <c r="DX223" s="281">
        <f>DX218*'8-Matrices'!$N$7</f>
        <v>0</v>
      </c>
      <c r="DY223" s="281">
        <f>DY218*'8-Matrices'!$O$7</f>
        <v>0</v>
      </c>
      <c r="DZ223" s="281">
        <f>DZ218*'8-Matrices'!$P$7</f>
        <v>0</v>
      </c>
      <c r="EA223" s="281">
        <f>EA218*'8-Matrices'!$Q$7</f>
        <v>0</v>
      </c>
      <c r="EB223" s="281">
        <f>EB218*'8-Matrices'!$R$7</f>
        <v>0</v>
      </c>
      <c r="EC223" s="282">
        <f>EC218*'8-Matrices'!$S$7</f>
        <v>0</v>
      </c>
      <c r="ED223" s="283"/>
    </row>
    <row r="224" spans="1:134" x14ac:dyDescent="0.25">
      <c r="A224" s="1471"/>
      <c r="B224" t="s">
        <v>103</v>
      </c>
      <c r="C224" s="276" t="s">
        <v>139</v>
      </c>
      <c r="D224" s="277">
        <f>D219*'8-Matrices'!$J$8</f>
        <v>235719</v>
      </c>
      <c r="E224" s="277">
        <f>E219*'8-Matrices'!$K$8</f>
        <v>597189</v>
      </c>
      <c r="F224" s="277">
        <f>F219*'8-Matrices'!$L$8</f>
        <v>187740</v>
      </c>
      <c r="G224" s="277">
        <f>G219*'8-Matrices'!$M$8</f>
        <v>4088560</v>
      </c>
      <c r="H224" s="277">
        <f>H219*'8-Matrices'!$N$8</f>
        <v>0</v>
      </c>
      <c r="I224" s="277">
        <f>I219*'8-Matrices'!$O$8</f>
        <v>0</v>
      </c>
      <c r="J224" s="277">
        <f>J219*'8-Matrices'!$P$8</f>
        <v>0</v>
      </c>
      <c r="K224" s="277">
        <f>K219*'8-Matrices'!$Q$8</f>
        <v>0</v>
      </c>
      <c r="L224" s="277">
        <f>L219*'8-Matrices'!$R$8</f>
        <v>0</v>
      </c>
      <c r="M224" s="278">
        <f>M219*'8-Matrices'!$S$8</f>
        <v>0</v>
      </c>
      <c r="N224" s="283"/>
      <c r="O224" s="277"/>
      <c r="P224" s="279">
        <f>P219*'8-Matrices'!$J$8</f>
        <v>435723</v>
      </c>
      <c r="Q224" s="277">
        <f>Q219*'8-Matrices'!$K$8</f>
        <v>785775</v>
      </c>
      <c r="R224" s="277">
        <f>R219*'8-Matrices'!$L$8</f>
        <v>125160</v>
      </c>
      <c r="S224" s="277">
        <f>S219*'8-Matrices'!$M$8</f>
        <v>4860380</v>
      </c>
      <c r="T224" s="277">
        <f>T219*'8-Matrices'!$N$8</f>
        <v>0</v>
      </c>
      <c r="U224" s="277">
        <f>U219*'8-Matrices'!$O$8</f>
        <v>0</v>
      </c>
      <c r="V224" s="277">
        <f>V219*'8-Matrices'!$P$8</f>
        <v>0</v>
      </c>
      <c r="W224" s="277">
        <f>W219*'8-Matrices'!$Q$8</f>
        <v>0</v>
      </c>
      <c r="X224" s="277">
        <f>X219*'8-Matrices'!$R$8</f>
        <v>0</v>
      </c>
      <c r="Y224" s="278">
        <f>Y219*'8-Matrices'!$S$8</f>
        <v>0</v>
      </c>
      <c r="Z224" s="283"/>
      <c r="AA224" s="277"/>
      <c r="AB224" s="279">
        <f>AB219*'8-Matrices'!$J$8</f>
        <v>142860</v>
      </c>
      <c r="AC224" s="277">
        <f>AC219*'8-Matrices'!$K$8</f>
        <v>1131516</v>
      </c>
      <c r="AD224" s="277">
        <f>AD219*'8-Matrices'!$L$8</f>
        <v>271180</v>
      </c>
      <c r="AE224" s="277">
        <f>AE219*'8-Matrices'!$M$8</f>
        <v>5089840</v>
      </c>
      <c r="AF224" s="277">
        <f>AF219*'8-Matrices'!$N$8</f>
        <v>0</v>
      </c>
      <c r="AG224" s="277">
        <f>AG219*'8-Matrices'!$O$8</f>
        <v>0</v>
      </c>
      <c r="AH224" s="277">
        <f>AH219*'8-Matrices'!$P$8</f>
        <v>0</v>
      </c>
      <c r="AI224" s="277">
        <f>AI219*'8-Matrices'!$Q$8</f>
        <v>0</v>
      </c>
      <c r="AJ224" s="277">
        <f>AJ219*'8-Matrices'!$R$8</f>
        <v>0</v>
      </c>
      <c r="AK224" s="278">
        <f>AK219*'8-Matrices'!$S$8</f>
        <v>0</v>
      </c>
      <c r="AL224" s="283"/>
      <c r="AM224" s="277"/>
      <c r="AN224" s="279">
        <f>AN219*'8-Matrices'!$J$8</f>
        <v>57144</v>
      </c>
      <c r="AO224" s="277">
        <f>AO219*'8-Matrices'!$K$8</f>
        <v>1005792</v>
      </c>
      <c r="AP224" s="277">
        <f>AP219*'8-Matrices'!$L$8</f>
        <v>250320</v>
      </c>
      <c r="AQ224" s="277">
        <f>AQ219*'8-Matrices'!$M$8</f>
        <v>5173280</v>
      </c>
      <c r="AR224" s="277">
        <f>AR219*'8-Matrices'!$N$8</f>
        <v>0</v>
      </c>
      <c r="AS224" s="277">
        <f>AS219*'8-Matrices'!$O$8</f>
        <v>0</v>
      </c>
      <c r="AT224" s="277">
        <f>AT219*'8-Matrices'!$P$8</f>
        <v>0</v>
      </c>
      <c r="AU224" s="277">
        <f>AU219*'8-Matrices'!$Q$8</f>
        <v>0</v>
      </c>
      <c r="AV224" s="277">
        <f>AV219*'8-Matrices'!$R$8</f>
        <v>0</v>
      </c>
      <c r="AW224" s="278">
        <f>AW219*'8-Matrices'!$S$8</f>
        <v>0</v>
      </c>
      <c r="AX224" s="283"/>
      <c r="AY224" s="277"/>
      <c r="AZ224" s="279">
        <f>AZ219*'8-Matrices'!$J$8</f>
        <v>0</v>
      </c>
      <c r="BA224" s="277">
        <f>BA219*'8-Matrices'!$K$8</f>
        <v>1833475</v>
      </c>
      <c r="BB224" s="277">
        <f>BB219*'8-Matrices'!$L$8</f>
        <v>438060</v>
      </c>
      <c r="BC224" s="277">
        <f>BC219*'8-Matrices'!$M$8</f>
        <v>4338880</v>
      </c>
      <c r="BD224" s="277">
        <f>BD219*'8-Matrices'!$N$8</f>
        <v>0</v>
      </c>
      <c r="BE224" s="277">
        <f>BE219*'8-Matrices'!$O$8</f>
        <v>0</v>
      </c>
      <c r="BF224" s="277">
        <f>BF219*'8-Matrices'!$P$8</f>
        <v>0</v>
      </c>
      <c r="BG224" s="277">
        <f>BG219*'8-Matrices'!$Q$8</f>
        <v>0</v>
      </c>
      <c r="BH224" s="277">
        <f>BH219*'8-Matrices'!$R$8</f>
        <v>0</v>
      </c>
      <c r="BI224" s="278">
        <f>BI219*'8-Matrices'!$S$8</f>
        <v>0</v>
      </c>
      <c r="BJ224" s="283"/>
      <c r="BK224" s="277"/>
      <c r="BL224" s="280">
        <f>BL219*'8-Matrices'!$J$8</f>
        <v>0</v>
      </c>
      <c r="BM224" s="281">
        <f>BM219*'8-Matrices'!$K$8</f>
        <v>1141993</v>
      </c>
      <c r="BN224" s="281">
        <f>BN219*'8-Matrices'!$L$8</f>
        <v>41720</v>
      </c>
      <c r="BO224" s="281">
        <f>BO219*'8-Matrices'!$M$8</f>
        <v>3170720</v>
      </c>
      <c r="BP224" s="281">
        <f>BP219*'8-Matrices'!$N$8</f>
        <v>0</v>
      </c>
      <c r="BQ224" s="281">
        <f>BQ219*'8-Matrices'!$O$8</f>
        <v>0</v>
      </c>
      <c r="BR224" s="281">
        <f>BR219*'8-Matrices'!$P$8</f>
        <v>0</v>
      </c>
      <c r="BS224" s="281">
        <f>BS219*'8-Matrices'!$Q$8</f>
        <v>0</v>
      </c>
      <c r="BT224" s="281">
        <f>BT219*'8-Matrices'!$R$8</f>
        <v>0</v>
      </c>
      <c r="BU224" s="282">
        <f>BU219*'8-Matrices'!$S$8</f>
        <v>0</v>
      </c>
      <c r="BV224" s="283"/>
      <c r="BX224" s="280">
        <f>BX219*'8-Matrices'!$J$8</f>
        <v>0</v>
      </c>
      <c r="BY224" s="281">
        <f>BY219*'8-Matrices'!$K$8</f>
        <v>628620</v>
      </c>
      <c r="BZ224" s="281">
        <f>BZ219*'8-Matrices'!$L$8</f>
        <v>104300</v>
      </c>
      <c r="CA224" s="281">
        <f>CA219*'8-Matrices'!$M$8</f>
        <v>3608780</v>
      </c>
      <c r="CB224" s="281">
        <f>CB219*'8-Matrices'!$N$8</f>
        <v>0</v>
      </c>
      <c r="CC224" s="281">
        <f>CC219*'8-Matrices'!$O$8</f>
        <v>0</v>
      </c>
      <c r="CD224" s="281">
        <f>CD219*'8-Matrices'!$P$8</f>
        <v>0</v>
      </c>
      <c r="CE224" s="281">
        <f>CE219*'8-Matrices'!$Q$8</f>
        <v>0</v>
      </c>
      <c r="CF224" s="281">
        <f>CF219*'8-Matrices'!$R$8</f>
        <v>0</v>
      </c>
      <c r="CG224" s="282">
        <f>CG219*'8-Matrices'!$S$8</f>
        <v>0</v>
      </c>
      <c r="CH224" s="283"/>
      <c r="CJ224" s="280">
        <f>CJ219*'8-Matrices'!$J$8</f>
        <v>0</v>
      </c>
      <c r="CK224" s="281">
        <f>CK219*'8-Matrices'!$K$8</f>
        <v>618143</v>
      </c>
      <c r="CL224" s="281">
        <f>CL219*'8-Matrices'!$L$8</f>
        <v>62580</v>
      </c>
      <c r="CM224" s="281">
        <f>CM219*'8-Matrices'!$M$8</f>
        <v>2461480</v>
      </c>
      <c r="CN224" s="281">
        <f>CN219*'8-Matrices'!$N$8</f>
        <v>0</v>
      </c>
      <c r="CO224" s="281">
        <f>CO219*'8-Matrices'!$O$8</f>
        <v>0</v>
      </c>
      <c r="CP224" s="281">
        <f>CP219*'8-Matrices'!$P$8</f>
        <v>0</v>
      </c>
      <c r="CQ224" s="281">
        <f>CQ219*'8-Matrices'!$Q$8</f>
        <v>0</v>
      </c>
      <c r="CR224" s="281">
        <f>CR219*'8-Matrices'!$R$8</f>
        <v>0</v>
      </c>
      <c r="CS224" s="282">
        <f>CS219*'8-Matrices'!$S$8</f>
        <v>0</v>
      </c>
      <c r="CT224" s="283"/>
      <c r="CV224" s="280">
        <f>CV219*'8-Matrices'!$J$8</f>
        <v>750015</v>
      </c>
      <c r="CW224" s="281">
        <f>CW219*'8-Matrices'!$K$8</f>
        <v>586712</v>
      </c>
      <c r="CX224" s="281">
        <f>CX219*'8-Matrices'!$L$8</f>
        <v>166880</v>
      </c>
      <c r="CY224" s="281">
        <f>CY219*'8-Matrices'!$M$8</f>
        <v>3066420</v>
      </c>
      <c r="CZ224" s="281">
        <f>CZ219*'8-Matrices'!$N$8</f>
        <v>0</v>
      </c>
      <c r="DA224" s="281">
        <f>DA219*'8-Matrices'!$O$8</f>
        <v>0</v>
      </c>
      <c r="DB224" s="281">
        <f>DB219*'8-Matrices'!$P$8</f>
        <v>0</v>
      </c>
      <c r="DC224" s="281">
        <f>DC219*'8-Matrices'!$Q$8</f>
        <v>0</v>
      </c>
      <c r="DD224" s="281">
        <f>DD219*'8-Matrices'!$R$8</f>
        <v>0</v>
      </c>
      <c r="DE224" s="282">
        <f>DE219*'8-Matrices'!$S$8</f>
        <v>0</v>
      </c>
      <c r="DF224" s="283"/>
      <c r="DG224" s="109"/>
      <c r="DH224" s="280">
        <f>DH219*'8-Matrices'!$J$8</f>
        <v>2128614</v>
      </c>
      <c r="DI224" s="281">
        <f>DI219*'8-Matrices'!$K$8</f>
        <v>1121039</v>
      </c>
      <c r="DJ224" s="281">
        <f>DJ219*'8-Matrices'!$L$8</f>
        <v>208600</v>
      </c>
      <c r="DK224" s="281">
        <f>DK219*'8-Matrices'!$M$8</f>
        <v>3462760</v>
      </c>
      <c r="DL224" s="281">
        <f>DL219*'8-Matrices'!$N$8</f>
        <v>0</v>
      </c>
      <c r="DM224" s="281">
        <f>DM219*'8-Matrices'!$O$8</f>
        <v>0</v>
      </c>
      <c r="DN224" s="281">
        <f>DN219*'8-Matrices'!$P$8</f>
        <v>0</v>
      </c>
      <c r="DO224" s="281">
        <f>DO219*'8-Matrices'!$Q$8</f>
        <v>0</v>
      </c>
      <c r="DP224" s="281">
        <f>DP219*'8-Matrices'!$R$8</f>
        <v>0</v>
      </c>
      <c r="DQ224" s="282">
        <f>DQ219*'8-Matrices'!$S$8</f>
        <v>0</v>
      </c>
      <c r="DR224" s="283"/>
      <c r="DT224" s="280">
        <f>DT219*'8-Matrices'!$J$8</f>
        <v>950019</v>
      </c>
      <c r="DU224" s="281">
        <f>DU219*'8-Matrices'!$K$8</f>
        <v>1278194</v>
      </c>
      <c r="DV224" s="281">
        <f>DV219*'8-Matrices'!$L$8</f>
        <v>187740</v>
      </c>
      <c r="DW224" s="281">
        <f>DW219*'8-Matrices'!$M$8</f>
        <v>3108140</v>
      </c>
      <c r="DX224" s="281">
        <f>DX219*'8-Matrices'!$N$8</f>
        <v>0</v>
      </c>
      <c r="DY224" s="281">
        <f>DY219*'8-Matrices'!$O$8</f>
        <v>0</v>
      </c>
      <c r="DZ224" s="281">
        <f>DZ219*'8-Matrices'!$P$8</f>
        <v>0</v>
      </c>
      <c r="EA224" s="281">
        <f>EA219*'8-Matrices'!$Q$8</f>
        <v>0</v>
      </c>
      <c r="EB224" s="281">
        <f>EB219*'8-Matrices'!$R$8</f>
        <v>0</v>
      </c>
      <c r="EC224" s="282">
        <f>EC219*'8-Matrices'!$S$8</f>
        <v>0</v>
      </c>
      <c r="ED224" s="283"/>
    </row>
    <row r="225" spans="1:134" ht="15.75" thickBot="1" x14ac:dyDescent="0.3">
      <c r="A225" s="1472"/>
      <c r="B225" s="293" t="s">
        <v>103</v>
      </c>
      <c r="C225" s="294" t="s">
        <v>140</v>
      </c>
      <c r="D225" s="277">
        <f>D220*'8-Matrices'!$J$9</f>
        <v>659547</v>
      </c>
      <c r="E225" s="277">
        <f>E220*'8-Matrices'!$K$9</f>
        <v>690930</v>
      </c>
      <c r="F225" s="277">
        <f>F220*'8-Matrices'!$L$9</f>
        <v>0</v>
      </c>
      <c r="G225" s="277">
        <f>G220*'8-Matrices'!$M$9</f>
        <v>4279800</v>
      </c>
      <c r="H225" s="277">
        <f>H220*'8-Matrices'!$N$9</f>
        <v>0</v>
      </c>
      <c r="I225" s="277">
        <f>I220*'8-Matrices'!$O$9</f>
        <v>0</v>
      </c>
      <c r="J225" s="277">
        <f>J220*'8-Matrices'!$P$9</f>
        <v>0</v>
      </c>
      <c r="K225" s="277">
        <f>K220*'8-Matrices'!$Q$9</f>
        <v>0</v>
      </c>
      <c r="L225" s="277">
        <f>L220*'8-Matrices'!$R$9</f>
        <v>0</v>
      </c>
      <c r="M225" s="278">
        <f>M220*'8-Matrices'!$S$9</f>
        <v>0</v>
      </c>
      <c r="N225" s="283" t="s">
        <v>298</v>
      </c>
      <c r="O225" s="277"/>
      <c r="P225" s="279">
        <f>P220*'8-Matrices'!$J$9</f>
        <v>554857</v>
      </c>
      <c r="Q225" s="277">
        <f>Q220*'8-Matrices'!$K$9</f>
        <v>5266422</v>
      </c>
      <c r="R225" s="277">
        <f>R220*'8-Matrices'!$L$9</f>
        <v>0</v>
      </c>
      <c r="S225" s="277">
        <f>S220*'8-Matrices'!$M$9</f>
        <v>4646640</v>
      </c>
      <c r="T225" s="277">
        <f>T220*'8-Matrices'!$N$9</f>
        <v>0</v>
      </c>
      <c r="U225" s="277">
        <f>U220*'8-Matrices'!$O$9</f>
        <v>0</v>
      </c>
      <c r="V225" s="277">
        <f>V220*'8-Matrices'!$P$9</f>
        <v>0</v>
      </c>
      <c r="W225" s="277">
        <f>W220*'8-Matrices'!$Q$9</f>
        <v>0</v>
      </c>
      <c r="X225" s="277">
        <f>X220*'8-Matrices'!$R$9</f>
        <v>0</v>
      </c>
      <c r="Y225" s="278">
        <f>Y220*'8-Matrices'!$S$9</f>
        <v>0</v>
      </c>
      <c r="Z225" s="283" t="s">
        <v>298</v>
      </c>
      <c r="AA225" s="277"/>
      <c r="AB225" s="279">
        <f>AB220*'8-Matrices'!$J$9</f>
        <v>450167</v>
      </c>
      <c r="AC225" s="277">
        <f>AC220*'8-Matrices'!$K$9</f>
        <v>6771114</v>
      </c>
      <c r="AD225" s="277">
        <f>AD220*'8-Matrices'!$L$9</f>
        <v>0</v>
      </c>
      <c r="AE225" s="277">
        <f>AE220*'8-Matrices'!$M$9</f>
        <v>5777730</v>
      </c>
      <c r="AF225" s="277">
        <f>AF220*'8-Matrices'!$N$9</f>
        <v>0</v>
      </c>
      <c r="AG225" s="277">
        <f>AG220*'8-Matrices'!$O$9</f>
        <v>0</v>
      </c>
      <c r="AH225" s="277">
        <f>AH220*'8-Matrices'!$P$9</f>
        <v>0</v>
      </c>
      <c r="AI225" s="277">
        <f>AI220*'8-Matrices'!$Q$9</f>
        <v>0</v>
      </c>
      <c r="AJ225" s="277">
        <f>AJ220*'8-Matrices'!$R$9</f>
        <v>0</v>
      </c>
      <c r="AK225" s="278">
        <f>AK220*'8-Matrices'!$S$9</f>
        <v>0</v>
      </c>
      <c r="AL225" s="283" t="s">
        <v>298</v>
      </c>
      <c r="AM225" s="277"/>
      <c r="AN225" s="279">
        <f>AN220*'8-Matrices'!$J$9</f>
        <v>596733</v>
      </c>
      <c r="AO225" s="277">
        <f>AO220*'8-Matrices'!$K$9</f>
        <v>1473984</v>
      </c>
      <c r="AP225" s="277">
        <f>AP220*'8-Matrices'!$L$9</f>
        <v>0</v>
      </c>
      <c r="AQ225" s="277">
        <f>AQ220*'8-Matrices'!$M$9</f>
        <v>5869440</v>
      </c>
      <c r="AR225" s="277">
        <f>AR220*'8-Matrices'!$N$9</f>
        <v>0</v>
      </c>
      <c r="AS225" s="277">
        <f>AS220*'8-Matrices'!$O$9</f>
        <v>0</v>
      </c>
      <c r="AT225" s="277">
        <f>AT220*'8-Matrices'!$P$9</f>
        <v>0</v>
      </c>
      <c r="AU225" s="277">
        <f>AU220*'8-Matrices'!$Q$9</f>
        <v>0</v>
      </c>
      <c r="AV225" s="277">
        <f>AV220*'8-Matrices'!$R$9</f>
        <v>0</v>
      </c>
      <c r="AW225" s="278">
        <f>AW220*'8-Matrices'!$S$9</f>
        <v>0</v>
      </c>
      <c r="AX225" s="283" t="s">
        <v>298</v>
      </c>
      <c r="AY225" s="277"/>
      <c r="AZ225" s="279">
        <f>AZ220*'8-Matrices'!$J$9</f>
        <v>492043</v>
      </c>
      <c r="BA225" s="277">
        <f>BA220*'8-Matrices'!$K$9</f>
        <v>8398638</v>
      </c>
      <c r="BB225" s="277">
        <f>BB220*'8-Matrices'!$L$9</f>
        <v>0</v>
      </c>
      <c r="BC225" s="277">
        <f>BC220*'8-Matrices'!$M$9</f>
        <v>5747160</v>
      </c>
      <c r="BD225" s="277">
        <f>BD220*'8-Matrices'!$N$9</f>
        <v>0</v>
      </c>
      <c r="BE225" s="277">
        <f>BE220*'8-Matrices'!$O$9</f>
        <v>0</v>
      </c>
      <c r="BF225" s="277">
        <f>BF220*'8-Matrices'!$P$9</f>
        <v>0</v>
      </c>
      <c r="BG225" s="277">
        <f>BG220*'8-Matrices'!$Q$9</f>
        <v>0</v>
      </c>
      <c r="BH225" s="277">
        <f>BH220*'8-Matrices'!$R$9</f>
        <v>0</v>
      </c>
      <c r="BI225" s="278">
        <f>BI220*'8-Matrices'!$S$9</f>
        <v>0</v>
      </c>
      <c r="BJ225" s="283" t="s">
        <v>298</v>
      </c>
      <c r="BK225" s="277"/>
      <c r="BL225" s="280">
        <f>BL220*'8-Matrices'!$J$9</f>
        <v>439698</v>
      </c>
      <c r="BM225" s="281">
        <f>BM220*'8-Matrices'!$K$9</f>
        <v>3608190</v>
      </c>
      <c r="BN225" s="281">
        <f>BN220*'8-Matrices'!$L$9</f>
        <v>0</v>
      </c>
      <c r="BO225" s="281">
        <f>BO220*'8-Matrices'!$M$9</f>
        <v>5533170</v>
      </c>
      <c r="BP225" s="281">
        <f>BP220*'8-Matrices'!$N$9</f>
        <v>0</v>
      </c>
      <c r="BQ225" s="281">
        <f>BQ220*'8-Matrices'!$O$9</f>
        <v>0</v>
      </c>
      <c r="BR225" s="281">
        <f>BR220*'8-Matrices'!$P$9</f>
        <v>0</v>
      </c>
      <c r="BS225" s="281">
        <f>BS220*'8-Matrices'!$Q$9</f>
        <v>0</v>
      </c>
      <c r="BT225" s="281">
        <f>BT220*'8-Matrices'!$R$9</f>
        <v>0</v>
      </c>
      <c r="BU225" s="282">
        <f>BU220*'8-Matrices'!$S$9</f>
        <v>0</v>
      </c>
      <c r="BV225" s="283" t="s">
        <v>298</v>
      </c>
      <c r="BX225" s="280">
        <f>BX220*'8-Matrices'!$J$9</f>
        <v>376884</v>
      </c>
      <c r="BY225" s="281">
        <f>BY220*'8-Matrices'!$K$9</f>
        <v>2164914</v>
      </c>
      <c r="BZ225" s="281">
        <f>BZ220*'8-Matrices'!$L$9</f>
        <v>0</v>
      </c>
      <c r="CA225" s="281">
        <f>CA220*'8-Matrices'!$M$9</f>
        <v>5319180</v>
      </c>
      <c r="CB225" s="281">
        <f>CB220*'8-Matrices'!$N$9</f>
        <v>0</v>
      </c>
      <c r="CC225" s="281">
        <f>CC220*'8-Matrices'!$O$9</f>
        <v>0</v>
      </c>
      <c r="CD225" s="281">
        <f>CD220*'8-Matrices'!$P$9</f>
        <v>0</v>
      </c>
      <c r="CE225" s="281">
        <f>CE220*'8-Matrices'!$Q$9</f>
        <v>0</v>
      </c>
      <c r="CF225" s="281">
        <f>CF220*'8-Matrices'!$R$9</f>
        <v>0</v>
      </c>
      <c r="CG225" s="282">
        <f>CG220*'8-Matrices'!$S$9</f>
        <v>0</v>
      </c>
      <c r="CH225" s="283" t="s">
        <v>298</v>
      </c>
      <c r="CJ225" s="280">
        <f>CJ220*'8-Matrices'!$J$9</f>
        <v>1256280</v>
      </c>
      <c r="CK225" s="281">
        <f>CK220*'8-Matrices'!$K$9</f>
        <v>3439296</v>
      </c>
      <c r="CL225" s="281">
        <f>CL220*'8-Matrices'!$L$9</f>
        <v>0</v>
      </c>
      <c r="CM225" s="281">
        <f>CM220*'8-Matrices'!$M$9</f>
        <v>4891200</v>
      </c>
      <c r="CN225" s="281">
        <f>CN220*'8-Matrices'!$N$9</f>
        <v>0</v>
      </c>
      <c r="CO225" s="281">
        <f>CO220*'8-Matrices'!$O$9</f>
        <v>0</v>
      </c>
      <c r="CP225" s="281">
        <f>CP220*'8-Matrices'!$P$9</f>
        <v>0</v>
      </c>
      <c r="CQ225" s="281">
        <f>CQ220*'8-Matrices'!$Q$9</f>
        <v>0</v>
      </c>
      <c r="CR225" s="281">
        <f>CR220*'8-Matrices'!$R$9</f>
        <v>0</v>
      </c>
      <c r="CS225" s="282">
        <f>CS220*'8-Matrices'!$S$9</f>
        <v>0</v>
      </c>
      <c r="CT225" s="283" t="s">
        <v>298</v>
      </c>
      <c r="CV225" s="280">
        <f>CV220*'8-Matrices'!$J$9</f>
        <v>1633164</v>
      </c>
      <c r="CW225" s="281">
        <f>CW220*'8-Matrices'!$K$9</f>
        <v>1259028</v>
      </c>
      <c r="CX225" s="281">
        <f>CX220*'8-Matrices'!$L$9</f>
        <v>0</v>
      </c>
      <c r="CY225" s="281">
        <f>CY220*'8-Matrices'!$M$9</f>
        <v>4310370</v>
      </c>
      <c r="CZ225" s="281">
        <f>CZ220*'8-Matrices'!$N$9</f>
        <v>0</v>
      </c>
      <c r="DA225" s="281">
        <f>DA220*'8-Matrices'!$O$9</f>
        <v>0</v>
      </c>
      <c r="DB225" s="281">
        <f>DB220*'8-Matrices'!$P$9</f>
        <v>0</v>
      </c>
      <c r="DC225" s="281">
        <f>DC220*'8-Matrices'!$Q$9</f>
        <v>0</v>
      </c>
      <c r="DD225" s="281">
        <f>DD220*'8-Matrices'!$R$9</f>
        <v>0</v>
      </c>
      <c r="DE225" s="282">
        <f>DE220*'8-Matrices'!$S$9</f>
        <v>0</v>
      </c>
      <c r="DF225" s="283" t="s">
        <v>298</v>
      </c>
      <c r="DG225" s="109"/>
      <c r="DH225" s="280">
        <f>DH220*'8-Matrices'!$J$9</f>
        <v>2449746</v>
      </c>
      <c r="DI225" s="281">
        <f>DI220*'8-Matrices'!$K$9</f>
        <v>3408588</v>
      </c>
      <c r="DJ225" s="281">
        <f>DJ220*'8-Matrices'!$L$9</f>
        <v>0</v>
      </c>
      <c r="DK225" s="281">
        <f>DK220*'8-Matrices'!$M$9</f>
        <v>4524360</v>
      </c>
      <c r="DL225" s="281">
        <f>DL220*'8-Matrices'!$N$9</f>
        <v>0</v>
      </c>
      <c r="DM225" s="281">
        <f>DM220*'8-Matrices'!$O$9</f>
        <v>0</v>
      </c>
      <c r="DN225" s="281">
        <f>DN220*'8-Matrices'!$P$9</f>
        <v>0</v>
      </c>
      <c r="DO225" s="281">
        <f>DO220*'8-Matrices'!$Q$9</f>
        <v>0</v>
      </c>
      <c r="DP225" s="281">
        <f>DP220*'8-Matrices'!$R$9</f>
        <v>0</v>
      </c>
      <c r="DQ225" s="282">
        <f>DQ220*'8-Matrices'!$S$9</f>
        <v>0</v>
      </c>
      <c r="DR225" s="283" t="s">
        <v>298</v>
      </c>
      <c r="DT225" s="280">
        <f>DT220*'8-Matrices'!$J$9</f>
        <v>1873951</v>
      </c>
      <c r="DU225" s="281">
        <f>DU220*'8-Matrices'!$K$9</f>
        <v>1489338</v>
      </c>
      <c r="DV225" s="281">
        <f>DV220*'8-Matrices'!$L$9</f>
        <v>0</v>
      </c>
      <c r="DW225" s="281">
        <f>DW220*'8-Matrices'!$M$9</f>
        <v>4249230</v>
      </c>
      <c r="DX225" s="281">
        <f>DX220*'8-Matrices'!$N$9</f>
        <v>0</v>
      </c>
      <c r="DY225" s="281">
        <f>DY220*'8-Matrices'!$O$9</f>
        <v>0</v>
      </c>
      <c r="DZ225" s="281">
        <f>DZ220*'8-Matrices'!$P$9</f>
        <v>0</v>
      </c>
      <c r="EA225" s="281">
        <f>EA220*'8-Matrices'!$Q$9</f>
        <v>0</v>
      </c>
      <c r="EB225" s="281">
        <f>EB220*'8-Matrices'!$R$9</f>
        <v>0</v>
      </c>
      <c r="EC225" s="282">
        <f>EC220*'8-Matrices'!$S$9</f>
        <v>0</v>
      </c>
      <c r="ED225" s="283" t="s">
        <v>298</v>
      </c>
    </row>
    <row r="226" spans="1:134" ht="30.75" thickBot="1" x14ac:dyDescent="0.3">
      <c r="A226" s="315" t="s">
        <v>212</v>
      </c>
      <c r="B226" s="293" t="s">
        <v>103</v>
      </c>
      <c r="C226" s="316"/>
      <c r="D226" s="300">
        <f t="shared" ref="D226:M226" si="473">SUM(D223:D225)</f>
        <v>905166</v>
      </c>
      <c r="E226" s="297">
        <f t="shared" si="473"/>
        <v>1651119</v>
      </c>
      <c r="F226" s="297">
        <f t="shared" si="473"/>
        <v>187740</v>
      </c>
      <c r="G226" s="297">
        <f t="shared" si="473"/>
        <v>12574765</v>
      </c>
      <c r="H226" s="297">
        <f t="shared" si="473"/>
        <v>0</v>
      </c>
      <c r="I226" s="297">
        <f t="shared" si="473"/>
        <v>0</v>
      </c>
      <c r="J226" s="297">
        <f t="shared" si="473"/>
        <v>0</v>
      </c>
      <c r="K226" s="297">
        <f t="shared" si="473"/>
        <v>0</v>
      </c>
      <c r="L226" s="297">
        <f t="shared" si="473"/>
        <v>0</v>
      </c>
      <c r="M226" s="298">
        <f t="shared" si="473"/>
        <v>0</v>
      </c>
      <c r="N226" s="304">
        <f>SUM(D226:M226)</f>
        <v>15318790</v>
      </c>
      <c r="O226" s="299"/>
      <c r="P226" s="300">
        <f t="shared" ref="P226:Y226" si="474">SUM(P223:P225)</f>
        <v>990580</v>
      </c>
      <c r="Q226" s="297">
        <f t="shared" si="474"/>
        <v>6422457</v>
      </c>
      <c r="R226" s="297">
        <f t="shared" si="474"/>
        <v>125160</v>
      </c>
      <c r="S226" s="297">
        <f t="shared" si="474"/>
        <v>13930250</v>
      </c>
      <c r="T226" s="297">
        <f t="shared" si="474"/>
        <v>0</v>
      </c>
      <c r="U226" s="297">
        <f t="shared" si="474"/>
        <v>0</v>
      </c>
      <c r="V226" s="297">
        <f t="shared" si="474"/>
        <v>0</v>
      </c>
      <c r="W226" s="297">
        <f t="shared" si="474"/>
        <v>0</v>
      </c>
      <c r="X226" s="297">
        <f t="shared" si="474"/>
        <v>0</v>
      </c>
      <c r="Y226" s="298">
        <f t="shared" si="474"/>
        <v>0</v>
      </c>
      <c r="Z226" s="304">
        <f>SUM(P226:Y226)</f>
        <v>21468447</v>
      </c>
      <c r="AA226" s="299"/>
      <c r="AB226" s="300">
        <f t="shared" ref="AB226:AK226" si="475">SUM(AB223:AB225)</f>
        <v>597977</v>
      </c>
      <c r="AC226" s="297">
        <f t="shared" si="475"/>
        <v>7989750</v>
      </c>
      <c r="AD226" s="297">
        <f t="shared" si="475"/>
        <v>271180</v>
      </c>
      <c r="AE226" s="297">
        <f t="shared" si="475"/>
        <v>16259285</v>
      </c>
      <c r="AF226" s="297">
        <f t="shared" si="475"/>
        <v>0</v>
      </c>
      <c r="AG226" s="297">
        <f t="shared" si="475"/>
        <v>0</v>
      </c>
      <c r="AH226" s="297">
        <f t="shared" si="475"/>
        <v>0</v>
      </c>
      <c r="AI226" s="297">
        <f t="shared" si="475"/>
        <v>0</v>
      </c>
      <c r="AJ226" s="297">
        <f t="shared" si="475"/>
        <v>0</v>
      </c>
      <c r="AK226" s="298">
        <f t="shared" si="475"/>
        <v>0</v>
      </c>
      <c r="AL226" s="304">
        <f>SUM(AB226:AK226)</f>
        <v>25118192</v>
      </c>
      <c r="AM226" s="299"/>
      <c r="AN226" s="300">
        <f t="shared" ref="AN226:AW226" si="476">SUM(AN223:AN225)</f>
        <v>683577</v>
      </c>
      <c r="AO226" s="297">
        <f t="shared" si="476"/>
        <v>2835516</v>
      </c>
      <c r="AP226" s="297">
        <f t="shared" si="476"/>
        <v>250320</v>
      </c>
      <c r="AQ226" s="297">
        <f t="shared" si="476"/>
        <v>15870690</v>
      </c>
      <c r="AR226" s="297">
        <f t="shared" si="476"/>
        <v>0</v>
      </c>
      <c r="AS226" s="297">
        <f t="shared" si="476"/>
        <v>0</v>
      </c>
      <c r="AT226" s="297">
        <f t="shared" si="476"/>
        <v>0</v>
      </c>
      <c r="AU226" s="297">
        <f t="shared" si="476"/>
        <v>0</v>
      </c>
      <c r="AV226" s="297">
        <f t="shared" si="476"/>
        <v>0</v>
      </c>
      <c r="AW226" s="298">
        <f t="shared" si="476"/>
        <v>0</v>
      </c>
      <c r="AX226" s="304">
        <f>SUM(AN226:AW226)</f>
        <v>19640103</v>
      </c>
      <c r="AY226" s="299"/>
      <c r="AZ226" s="300">
        <f t="shared" ref="AZ226:BI226" si="477">SUM(AZ223:AZ225)</f>
        <v>546493</v>
      </c>
      <c r="BA226" s="297">
        <f t="shared" si="477"/>
        <v>10355533</v>
      </c>
      <c r="BB226" s="297">
        <f t="shared" si="477"/>
        <v>438060</v>
      </c>
      <c r="BC226" s="297">
        <f t="shared" si="477"/>
        <v>15347660</v>
      </c>
      <c r="BD226" s="297">
        <f t="shared" si="477"/>
        <v>0</v>
      </c>
      <c r="BE226" s="297">
        <f t="shared" si="477"/>
        <v>0</v>
      </c>
      <c r="BF226" s="297">
        <f t="shared" si="477"/>
        <v>0</v>
      </c>
      <c r="BG226" s="297">
        <f t="shared" si="477"/>
        <v>0</v>
      </c>
      <c r="BH226" s="297">
        <f t="shared" si="477"/>
        <v>0</v>
      </c>
      <c r="BI226" s="298">
        <f t="shared" si="477"/>
        <v>0</v>
      </c>
      <c r="BJ226" s="304">
        <f>SUM(AZ226:BI226)</f>
        <v>26687746</v>
      </c>
      <c r="BK226" s="299"/>
      <c r="BL226" s="301">
        <f t="shared" ref="BL226:BU226" si="478">SUM(BL223:BL225)</f>
        <v>469398</v>
      </c>
      <c r="BM226" s="302">
        <f t="shared" si="478"/>
        <v>5991643</v>
      </c>
      <c r="BN226" s="302">
        <f t="shared" si="478"/>
        <v>41720</v>
      </c>
      <c r="BO226" s="302">
        <f t="shared" si="478"/>
        <v>13228305</v>
      </c>
      <c r="BP226" s="302">
        <f t="shared" si="478"/>
        <v>0</v>
      </c>
      <c r="BQ226" s="302">
        <f t="shared" si="478"/>
        <v>0</v>
      </c>
      <c r="BR226" s="302">
        <f t="shared" si="478"/>
        <v>0</v>
      </c>
      <c r="BS226" s="302">
        <f t="shared" si="478"/>
        <v>0</v>
      </c>
      <c r="BT226" s="302">
        <f t="shared" si="478"/>
        <v>0</v>
      </c>
      <c r="BU226" s="303">
        <f t="shared" si="478"/>
        <v>0</v>
      </c>
      <c r="BV226" s="304">
        <f>SUM(BL226:BU226)</f>
        <v>19731066</v>
      </c>
      <c r="BX226" s="301">
        <f t="shared" ref="BX226:CG226" si="479">SUM(BX223:BX225)</f>
        <v>376884</v>
      </c>
      <c r="BY226" s="302">
        <f t="shared" si="479"/>
        <v>3091194</v>
      </c>
      <c r="BZ226" s="302">
        <f t="shared" si="479"/>
        <v>104300</v>
      </c>
      <c r="CA226" s="302">
        <f t="shared" si="479"/>
        <v>13683655</v>
      </c>
      <c r="CB226" s="302">
        <f t="shared" si="479"/>
        <v>0</v>
      </c>
      <c r="CC226" s="302">
        <f t="shared" si="479"/>
        <v>0</v>
      </c>
      <c r="CD226" s="302">
        <f t="shared" si="479"/>
        <v>0</v>
      </c>
      <c r="CE226" s="302">
        <f t="shared" si="479"/>
        <v>0</v>
      </c>
      <c r="CF226" s="302">
        <f t="shared" si="479"/>
        <v>0</v>
      </c>
      <c r="CG226" s="303">
        <f t="shared" si="479"/>
        <v>0</v>
      </c>
      <c r="CH226" s="304">
        <f>SUM(BX226:CG226)</f>
        <v>17256033</v>
      </c>
      <c r="CJ226" s="301">
        <f t="shared" ref="CJ226:CS226" si="480">SUM(CJ223:CJ225)</f>
        <v>1835430</v>
      </c>
      <c r="CK226" s="302">
        <f t="shared" si="480"/>
        <v>4238939</v>
      </c>
      <c r="CL226" s="302">
        <f t="shared" si="480"/>
        <v>62580</v>
      </c>
      <c r="CM226" s="302">
        <f t="shared" si="480"/>
        <v>11689180</v>
      </c>
      <c r="CN226" s="302">
        <f t="shared" si="480"/>
        <v>0</v>
      </c>
      <c r="CO226" s="302">
        <f t="shared" si="480"/>
        <v>0</v>
      </c>
      <c r="CP226" s="302">
        <f t="shared" si="480"/>
        <v>0</v>
      </c>
      <c r="CQ226" s="302">
        <f t="shared" si="480"/>
        <v>0</v>
      </c>
      <c r="CR226" s="302">
        <f t="shared" si="480"/>
        <v>0</v>
      </c>
      <c r="CS226" s="303">
        <f t="shared" si="480"/>
        <v>0</v>
      </c>
      <c r="CT226" s="304">
        <f>SUM(CJ226:CS226)</f>
        <v>17826129</v>
      </c>
      <c r="CV226" s="301">
        <f t="shared" ref="CV226:DE226" si="481">SUM(CV223:CV225)</f>
        <v>2417829</v>
      </c>
      <c r="CW226" s="302">
        <f t="shared" si="481"/>
        <v>2070800</v>
      </c>
      <c r="CX226" s="302">
        <f t="shared" si="481"/>
        <v>166880</v>
      </c>
      <c r="CY226" s="302">
        <f t="shared" si="481"/>
        <v>10860445</v>
      </c>
      <c r="CZ226" s="302">
        <f t="shared" si="481"/>
        <v>0</v>
      </c>
      <c r="DA226" s="302">
        <f t="shared" si="481"/>
        <v>0</v>
      </c>
      <c r="DB226" s="302">
        <f t="shared" si="481"/>
        <v>0</v>
      </c>
      <c r="DC226" s="302">
        <f t="shared" si="481"/>
        <v>0</v>
      </c>
      <c r="DD226" s="302">
        <f t="shared" si="481"/>
        <v>0</v>
      </c>
      <c r="DE226" s="303">
        <f t="shared" si="481"/>
        <v>0</v>
      </c>
      <c r="DF226" s="304">
        <f>SUM(CV226:DE226)</f>
        <v>15515954</v>
      </c>
      <c r="DG226" s="109"/>
      <c r="DH226" s="301">
        <f t="shared" ref="DH226:DQ226" si="482">SUM(DH223:DH225)</f>
        <v>4761510</v>
      </c>
      <c r="DI226" s="302">
        <f t="shared" si="482"/>
        <v>4805507</v>
      </c>
      <c r="DJ226" s="302">
        <f t="shared" si="482"/>
        <v>208600</v>
      </c>
      <c r="DK226" s="302">
        <f t="shared" si="482"/>
        <v>12410350</v>
      </c>
      <c r="DL226" s="302">
        <f t="shared" si="482"/>
        <v>0</v>
      </c>
      <c r="DM226" s="302">
        <f t="shared" si="482"/>
        <v>0</v>
      </c>
      <c r="DN226" s="302">
        <f t="shared" si="482"/>
        <v>0</v>
      </c>
      <c r="DO226" s="302">
        <f t="shared" si="482"/>
        <v>0</v>
      </c>
      <c r="DP226" s="302">
        <f t="shared" si="482"/>
        <v>0</v>
      </c>
      <c r="DQ226" s="303">
        <f t="shared" si="482"/>
        <v>0</v>
      </c>
      <c r="DR226" s="304">
        <f>SUM(DH226:DQ226)</f>
        <v>22185967</v>
      </c>
      <c r="DT226" s="301">
        <f t="shared" ref="DT226:EC226" si="483">SUM(DT223:DT225)</f>
        <v>2898220</v>
      </c>
      <c r="DU226" s="302">
        <f t="shared" si="483"/>
        <v>2898212</v>
      </c>
      <c r="DV226" s="302">
        <f t="shared" si="483"/>
        <v>187740</v>
      </c>
      <c r="DW226" s="302">
        <f t="shared" si="483"/>
        <v>10768750</v>
      </c>
      <c r="DX226" s="302">
        <f t="shared" si="483"/>
        <v>0</v>
      </c>
      <c r="DY226" s="302">
        <f t="shared" si="483"/>
        <v>0</v>
      </c>
      <c r="DZ226" s="302">
        <f t="shared" si="483"/>
        <v>0</v>
      </c>
      <c r="EA226" s="302">
        <f t="shared" si="483"/>
        <v>0</v>
      </c>
      <c r="EB226" s="302">
        <f t="shared" si="483"/>
        <v>0</v>
      </c>
      <c r="EC226" s="303">
        <f t="shared" si="483"/>
        <v>0</v>
      </c>
      <c r="ED226" s="304">
        <f>SUM(DT226:EC226)</f>
        <v>16752922</v>
      </c>
    </row>
    <row r="227" spans="1:134" ht="43.5" customHeight="1" thickBot="1" x14ac:dyDescent="0.3">
      <c r="A227" s="305"/>
      <c r="B227" s="306"/>
      <c r="C227" s="307"/>
      <c r="D227" s="308"/>
      <c r="E227" s="309"/>
      <c r="F227" s="309"/>
      <c r="G227" s="309"/>
      <c r="H227" s="309"/>
      <c r="I227" s="309"/>
      <c r="J227" s="309"/>
      <c r="K227" s="309"/>
      <c r="L227" s="309"/>
      <c r="M227" s="310"/>
      <c r="N227" s="314"/>
      <c r="O227" s="309"/>
      <c r="P227" s="308"/>
      <c r="Q227" s="309"/>
      <c r="R227" s="309"/>
      <c r="S227" s="309"/>
      <c r="T227" s="309"/>
      <c r="U227" s="309"/>
      <c r="V227" s="309"/>
      <c r="W227" s="309"/>
      <c r="X227" s="309"/>
      <c r="Y227" s="310"/>
      <c r="Z227" s="314"/>
      <c r="AA227" s="309"/>
      <c r="AB227" s="308"/>
      <c r="AC227" s="309"/>
      <c r="AD227" s="309"/>
      <c r="AE227" s="309"/>
      <c r="AF227" s="309"/>
      <c r="AG227" s="309"/>
      <c r="AH227" s="309"/>
      <c r="AI227" s="309"/>
      <c r="AJ227" s="309"/>
      <c r="AK227" s="310"/>
      <c r="AL227" s="314"/>
      <c r="AM227" s="309"/>
      <c r="AN227" s="308"/>
      <c r="AO227" s="309"/>
      <c r="AP227" s="309"/>
      <c r="AQ227" s="309"/>
      <c r="AR227" s="309"/>
      <c r="AS227" s="309"/>
      <c r="AT227" s="309"/>
      <c r="AU227" s="309"/>
      <c r="AV227" s="309"/>
      <c r="AW227" s="310"/>
      <c r="AX227" s="314"/>
      <c r="AY227" s="309"/>
      <c r="AZ227" s="308"/>
      <c r="BA227" s="309"/>
      <c r="BB227" s="309"/>
      <c r="BC227" s="309"/>
      <c r="BD227" s="309"/>
      <c r="BE227" s="309"/>
      <c r="BF227" s="309"/>
      <c r="BG227" s="309"/>
      <c r="BH227" s="309"/>
      <c r="BI227" s="310"/>
      <c r="BJ227" s="314"/>
      <c r="BK227" s="309"/>
      <c r="BL227" s="311"/>
      <c r="BM227" s="312"/>
      <c r="BN227" s="312"/>
      <c r="BO227" s="312"/>
      <c r="BP227" s="312"/>
      <c r="BQ227" s="312"/>
      <c r="BR227" s="312"/>
      <c r="BS227" s="312"/>
      <c r="BT227" s="312"/>
      <c r="BU227" s="313"/>
      <c r="BV227" s="314"/>
      <c r="BX227" s="311"/>
      <c r="BY227" s="312"/>
      <c r="BZ227" s="312"/>
      <c r="CA227" s="312"/>
      <c r="CB227" s="312"/>
      <c r="CC227" s="312"/>
      <c r="CD227" s="312"/>
      <c r="CE227" s="312"/>
      <c r="CF227" s="312"/>
      <c r="CG227" s="313"/>
      <c r="CH227" s="314"/>
      <c r="CJ227" s="311"/>
      <c r="CK227" s="312"/>
      <c r="CL227" s="312"/>
      <c r="CM227" s="312"/>
      <c r="CN227" s="312"/>
      <c r="CO227" s="312"/>
      <c r="CP227" s="312"/>
      <c r="CQ227" s="312"/>
      <c r="CR227" s="312"/>
      <c r="CS227" s="313"/>
      <c r="CT227" s="314"/>
      <c r="CV227" s="311"/>
      <c r="CW227" s="312"/>
      <c r="CX227" s="312"/>
      <c r="CY227" s="312"/>
      <c r="CZ227" s="312"/>
      <c r="DA227" s="312"/>
      <c r="DB227" s="312"/>
      <c r="DC227" s="312"/>
      <c r="DD227" s="312"/>
      <c r="DE227" s="313"/>
      <c r="DF227" s="314"/>
      <c r="DG227" s="109"/>
      <c r="DH227" s="311"/>
      <c r="DI227" s="312"/>
      <c r="DJ227" s="312"/>
      <c r="DK227" s="312"/>
      <c r="DL227" s="312"/>
      <c r="DM227" s="312"/>
      <c r="DN227" s="312"/>
      <c r="DO227" s="312"/>
      <c r="DP227" s="312"/>
      <c r="DQ227" s="313"/>
      <c r="DR227" s="314"/>
      <c r="DT227" s="311"/>
      <c r="DU227" s="312"/>
      <c r="DV227" s="312"/>
      <c r="DW227" s="312"/>
      <c r="DX227" s="312"/>
      <c r="DY227" s="312"/>
      <c r="DZ227" s="312"/>
      <c r="EA227" s="312"/>
      <c r="EB227" s="312"/>
      <c r="EC227" s="313"/>
      <c r="ED227" s="314"/>
    </row>
    <row r="228" spans="1:134" ht="15" customHeight="1" x14ac:dyDescent="0.25">
      <c r="A228" s="1470" t="s">
        <v>210</v>
      </c>
      <c r="B228" s="285" t="s">
        <v>104</v>
      </c>
      <c r="C228" s="268" t="s">
        <v>138</v>
      </c>
      <c r="D228" s="271">
        <f>'7b-TtlAwrds_RawData'!D73</f>
        <v>0</v>
      </c>
      <c r="E228" s="269">
        <f>'7b-TtlAwrds_RawData'!E73</f>
        <v>175</v>
      </c>
      <c r="F228" s="269">
        <f>'7b-TtlAwrds_RawData'!F73</f>
        <v>0</v>
      </c>
      <c r="G228" s="269">
        <f>'7b-TtlAwrds_RawData'!G73</f>
        <v>267</v>
      </c>
      <c r="H228" s="269">
        <f>'7b-TtlAwrds_RawData'!H73</f>
        <v>0</v>
      </c>
      <c r="I228" s="269">
        <f>'7b-TtlAwrds_RawData'!I73</f>
        <v>0</v>
      </c>
      <c r="J228" s="269">
        <f>'7b-TtlAwrds_RawData'!J73</f>
        <v>0</v>
      </c>
      <c r="K228" s="269">
        <f>'7b-TtlAwrds_RawData'!K73</f>
        <v>0</v>
      </c>
      <c r="L228" s="269">
        <f>'7b-TtlAwrds_RawData'!L73</f>
        <v>0</v>
      </c>
      <c r="M228" s="270">
        <f>'7b-TtlAwrds_RawData'!M73</f>
        <v>0</v>
      </c>
      <c r="N228" s="275"/>
      <c r="O228" s="269"/>
      <c r="P228" s="271">
        <f>'7b-TtlAwrds_RawData'!P73</f>
        <v>0</v>
      </c>
      <c r="Q228" s="269">
        <f>'7b-TtlAwrds_RawData'!Q73</f>
        <v>176</v>
      </c>
      <c r="R228" s="269">
        <f>'7b-TtlAwrds_RawData'!R73</f>
        <v>0</v>
      </c>
      <c r="S228" s="269">
        <f>'7b-TtlAwrds_RawData'!S73</f>
        <v>214</v>
      </c>
      <c r="T228" s="269">
        <f>'7b-TtlAwrds_RawData'!T73</f>
        <v>0</v>
      </c>
      <c r="U228" s="269">
        <f>'7b-TtlAwrds_RawData'!U73</f>
        <v>0</v>
      </c>
      <c r="V228" s="269">
        <f>'7b-TtlAwrds_RawData'!V73</f>
        <v>0</v>
      </c>
      <c r="W228" s="269">
        <f>'7b-TtlAwrds_RawData'!W73</f>
        <v>0</v>
      </c>
      <c r="X228" s="269">
        <f>'7b-TtlAwrds_RawData'!X73</f>
        <v>0</v>
      </c>
      <c r="Y228" s="270">
        <f>'7b-TtlAwrds_RawData'!Y73</f>
        <v>0</v>
      </c>
      <c r="Z228" s="275"/>
      <c r="AA228" s="269"/>
      <c r="AB228" s="271">
        <f>'7b-TtlAwrds_RawData'!AB73</f>
        <v>12</v>
      </c>
      <c r="AC228" s="269">
        <f>'7b-TtlAwrds_RawData'!AC73</f>
        <v>186</v>
      </c>
      <c r="AD228" s="269">
        <f>'7b-TtlAwrds_RawData'!AD73</f>
        <v>0</v>
      </c>
      <c r="AE228" s="269">
        <f>'7b-TtlAwrds_RawData'!AE73</f>
        <v>244</v>
      </c>
      <c r="AF228" s="269">
        <f>'7b-TtlAwrds_RawData'!AF73</f>
        <v>0</v>
      </c>
      <c r="AG228" s="269">
        <f>'7b-TtlAwrds_RawData'!AG73</f>
        <v>0</v>
      </c>
      <c r="AH228" s="269">
        <f>'7b-TtlAwrds_RawData'!AH73</f>
        <v>0</v>
      </c>
      <c r="AI228" s="269">
        <f>'7b-TtlAwrds_RawData'!AI73</f>
        <v>0</v>
      </c>
      <c r="AJ228" s="269">
        <f>'7b-TtlAwrds_RawData'!AJ73</f>
        <v>0</v>
      </c>
      <c r="AK228" s="270">
        <f>'7b-TtlAwrds_RawData'!AK73</f>
        <v>0</v>
      </c>
      <c r="AL228" s="275"/>
      <c r="AM228" s="269"/>
      <c r="AN228" s="271">
        <f>'7b-TtlAwrds_RawData'!AN73</f>
        <v>0</v>
      </c>
      <c r="AO228" s="269">
        <f>'7b-TtlAwrds_RawData'!AO73</f>
        <v>184</v>
      </c>
      <c r="AP228" s="269">
        <f>'7b-TtlAwrds_RawData'!AP73</f>
        <v>0</v>
      </c>
      <c r="AQ228" s="269">
        <f>'7b-TtlAwrds_RawData'!AQ73</f>
        <v>203</v>
      </c>
      <c r="AR228" s="269">
        <f>'7b-TtlAwrds_RawData'!AR73</f>
        <v>0</v>
      </c>
      <c r="AS228" s="269">
        <f>'7b-TtlAwrds_RawData'!AS73</f>
        <v>0</v>
      </c>
      <c r="AT228" s="269">
        <f>'7b-TtlAwrds_RawData'!AT73</f>
        <v>0</v>
      </c>
      <c r="AU228" s="269">
        <f>'7b-TtlAwrds_RawData'!AU73</f>
        <v>0</v>
      </c>
      <c r="AV228" s="269">
        <f>'7b-TtlAwrds_RawData'!AV73</f>
        <v>0</v>
      </c>
      <c r="AW228" s="270">
        <f>'7b-TtlAwrds_RawData'!AW73</f>
        <v>0</v>
      </c>
      <c r="AX228" s="275"/>
      <c r="AY228" s="269"/>
      <c r="AZ228" s="271">
        <f>'7b-TtlAwrds_RawData'!AZ73</f>
        <v>0</v>
      </c>
      <c r="BA228" s="269">
        <f>'7b-TtlAwrds_RawData'!BA73</f>
        <v>232</v>
      </c>
      <c r="BB228" s="269">
        <f>'7b-TtlAwrds_RawData'!BB73</f>
        <v>0</v>
      </c>
      <c r="BC228" s="269">
        <f>'7b-TtlAwrds_RawData'!BC73</f>
        <v>205</v>
      </c>
      <c r="BD228" s="269">
        <f>'7b-TtlAwrds_RawData'!BD73</f>
        <v>0</v>
      </c>
      <c r="BE228" s="269">
        <f>'7b-TtlAwrds_RawData'!BE73</f>
        <v>0</v>
      </c>
      <c r="BF228" s="269">
        <f>'7b-TtlAwrds_RawData'!BF73</f>
        <v>0</v>
      </c>
      <c r="BG228" s="269">
        <f>'7b-TtlAwrds_RawData'!BG73</f>
        <v>0</v>
      </c>
      <c r="BH228" s="269">
        <f>'7b-TtlAwrds_RawData'!BH73</f>
        <v>0</v>
      </c>
      <c r="BI228" s="270">
        <f>'7b-TtlAwrds_RawData'!BI73</f>
        <v>0</v>
      </c>
      <c r="BJ228" s="275"/>
      <c r="BK228" s="269"/>
      <c r="BL228" s="272">
        <f>'7b-TtlAwrds_RawData'!BL73</f>
        <v>0</v>
      </c>
      <c r="BM228" s="273">
        <f>'7b-TtlAwrds_RawData'!BM73</f>
        <v>168</v>
      </c>
      <c r="BN228" s="273">
        <f>'7b-TtlAwrds_RawData'!BN73</f>
        <v>0</v>
      </c>
      <c r="BO228" s="273">
        <f>'7b-TtlAwrds_RawData'!BO73</f>
        <v>156</v>
      </c>
      <c r="BP228" s="273">
        <f>'7b-TtlAwrds_RawData'!BP73</f>
        <v>0</v>
      </c>
      <c r="BQ228" s="273">
        <f>'7b-TtlAwrds_RawData'!BQ73</f>
        <v>0</v>
      </c>
      <c r="BR228" s="273">
        <f>'7b-TtlAwrds_RawData'!BR73</f>
        <v>0</v>
      </c>
      <c r="BS228" s="273">
        <f>'7b-TtlAwrds_RawData'!BS73</f>
        <v>0</v>
      </c>
      <c r="BT228" s="273">
        <f>'7b-TtlAwrds_RawData'!BT73</f>
        <v>0</v>
      </c>
      <c r="BU228" s="274">
        <f>'7b-TtlAwrds_RawData'!BU73</f>
        <v>0</v>
      </c>
      <c r="BV228" s="275"/>
      <c r="BX228" s="272">
        <f>'7b-TtlAwrds_RawData'!BX73</f>
        <v>0</v>
      </c>
      <c r="BY228" s="273">
        <f>'7b-TtlAwrds_RawData'!BY73</f>
        <v>171</v>
      </c>
      <c r="BZ228" s="273">
        <f>'7b-TtlAwrds_RawData'!BZ73</f>
        <v>0</v>
      </c>
      <c r="CA228" s="273">
        <f>'7b-TtlAwrds_RawData'!CA73</f>
        <v>144</v>
      </c>
      <c r="CB228" s="273">
        <f>'7b-TtlAwrds_RawData'!CB73</f>
        <v>0</v>
      </c>
      <c r="CC228" s="273">
        <f>'7b-TtlAwrds_RawData'!CC73</f>
        <v>0</v>
      </c>
      <c r="CD228" s="273">
        <f>'7b-TtlAwrds_RawData'!CD73</f>
        <v>0</v>
      </c>
      <c r="CE228" s="273">
        <f>'7b-TtlAwrds_RawData'!CE73</f>
        <v>0</v>
      </c>
      <c r="CF228" s="273">
        <f>'7b-TtlAwrds_RawData'!CF73</f>
        <v>0</v>
      </c>
      <c r="CG228" s="274">
        <f>'7b-TtlAwrds_RawData'!CG73</f>
        <v>0</v>
      </c>
      <c r="CH228" s="275"/>
      <c r="CJ228" s="272">
        <f>'7b-TtlAwrds_RawData'!CJ73</f>
        <v>0</v>
      </c>
      <c r="CK228" s="273">
        <f>'7b-TtlAwrds_RawData'!CK73</f>
        <v>138</v>
      </c>
      <c r="CL228" s="273">
        <f>'7b-TtlAwrds_RawData'!CL73</f>
        <v>0</v>
      </c>
      <c r="CM228" s="273">
        <f>'7b-TtlAwrds_RawData'!CM73</f>
        <v>155</v>
      </c>
      <c r="CN228" s="273">
        <f>'7b-TtlAwrds_RawData'!CN73</f>
        <v>0</v>
      </c>
      <c r="CO228" s="273">
        <f>'7b-TtlAwrds_RawData'!CO73</f>
        <v>0</v>
      </c>
      <c r="CP228" s="273">
        <f>'7b-TtlAwrds_RawData'!CP73</f>
        <v>0</v>
      </c>
      <c r="CQ228" s="273">
        <f>'7b-TtlAwrds_RawData'!CQ73</f>
        <v>0</v>
      </c>
      <c r="CR228" s="273">
        <f>'7b-TtlAwrds_RawData'!CR73</f>
        <v>0</v>
      </c>
      <c r="CS228" s="274">
        <f>'7b-TtlAwrds_RawData'!CS73</f>
        <v>0</v>
      </c>
      <c r="CT228" s="275"/>
      <c r="CV228" s="272">
        <f>'7b-TtlAwrds_RawData'!CV73</f>
        <v>0</v>
      </c>
      <c r="CW228" s="273">
        <f>'7b-TtlAwrds_RawData'!CW73</f>
        <v>105</v>
      </c>
      <c r="CX228" s="273">
        <f>'7b-TtlAwrds_RawData'!CX73</f>
        <v>0</v>
      </c>
      <c r="CY228" s="273">
        <f>'7b-TtlAwrds_RawData'!CY73</f>
        <v>131</v>
      </c>
      <c r="CZ228" s="273">
        <f>'7b-TtlAwrds_RawData'!CZ73</f>
        <v>0</v>
      </c>
      <c r="DA228" s="273">
        <f>'7b-TtlAwrds_RawData'!DA73</f>
        <v>0</v>
      </c>
      <c r="DB228" s="273">
        <f>'7b-TtlAwrds_RawData'!DB73</f>
        <v>0</v>
      </c>
      <c r="DC228" s="273">
        <f>'7b-TtlAwrds_RawData'!DC73</f>
        <v>0</v>
      </c>
      <c r="DD228" s="273">
        <f>'7b-TtlAwrds_RawData'!DD73</f>
        <v>0</v>
      </c>
      <c r="DE228" s="274">
        <f>'7b-TtlAwrds_RawData'!DE73</f>
        <v>0</v>
      </c>
      <c r="DF228" s="275"/>
      <c r="DG228" s="109"/>
      <c r="DH228" s="272">
        <f>'7b-TtlAwrds_RawData'!DH73</f>
        <v>0</v>
      </c>
      <c r="DI228" s="273">
        <f>'7b-TtlAwrds_RawData'!DI73</f>
        <v>108</v>
      </c>
      <c r="DJ228" s="273">
        <f>'7b-TtlAwrds_RawData'!DJ73</f>
        <v>0</v>
      </c>
      <c r="DK228" s="273">
        <f>'7b-TtlAwrds_RawData'!DK73</f>
        <v>103</v>
      </c>
      <c r="DL228" s="273">
        <f>'7b-TtlAwrds_RawData'!DL73</f>
        <v>0</v>
      </c>
      <c r="DM228" s="273">
        <f>'7b-TtlAwrds_RawData'!DM73</f>
        <v>0</v>
      </c>
      <c r="DN228" s="273">
        <f>'7b-TtlAwrds_RawData'!DN73</f>
        <v>0</v>
      </c>
      <c r="DO228" s="273">
        <f>'7b-TtlAwrds_RawData'!DO73</f>
        <v>0</v>
      </c>
      <c r="DP228" s="273">
        <f>'7b-TtlAwrds_RawData'!DP73</f>
        <v>0</v>
      </c>
      <c r="DQ228" s="274">
        <f>'7b-TtlAwrds_RawData'!DQ73</f>
        <v>0</v>
      </c>
      <c r="DR228" s="275"/>
      <c r="DT228" s="272">
        <f>'7b-TtlAwrds_RawData'!DT73</f>
        <v>1</v>
      </c>
      <c r="DU228" s="273">
        <f>'7b-TtlAwrds_RawData'!DU73</f>
        <v>155</v>
      </c>
      <c r="DV228" s="273">
        <f>'7b-TtlAwrds_RawData'!DV73</f>
        <v>0</v>
      </c>
      <c r="DW228" s="273">
        <f>'7b-TtlAwrds_RawData'!DW73</f>
        <v>138</v>
      </c>
      <c r="DX228" s="273">
        <f>'7b-TtlAwrds_RawData'!DX73</f>
        <v>0</v>
      </c>
      <c r="DY228" s="273">
        <f>'7b-TtlAwrds_RawData'!DY73</f>
        <v>0</v>
      </c>
      <c r="DZ228" s="273">
        <f>'7b-TtlAwrds_RawData'!DZ73</f>
        <v>0</v>
      </c>
      <c r="EA228" s="273">
        <f>'7b-TtlAwrds_RawData'!EA73</f>
        <v>0</v>
      </c>
      <c r="EB228" s="273">
        <f>'7b-TtlAwrds_RawData'!EB73</f>
        <v>0</v>
      </c>
      <c r="EC228" s="274">
        <f>'7b-TtlAwrds_RawData'!EC73</f>
        <v>0</v>
      </c>
      <c r="ED228" s="275"/>
    </row>
    <row r="229" spans="1:134" x14ac:dyDescent="0.25">
      <c r="A229" s="1471"/>
      <c r="B229" t="s">
        <v>104</v>
      </c>
      <c r="C229" s="276" t="s">
        <v>139</v>
      </c>
      <c r="D229" s="279">
        <f>'7b-TtlAwrds_RawData'!D74</f>
        <v>0</v>
      </c>
      <c r="E229" s="277">
        <f>'7b-TtlAwrds_RawData'!E74</f>
        <v>27</v>
      </c>
      <c r="F229" s="277">
        <f>'7b-TtlAwrds_RawData'!F74</f>
        <v>0</v>
      </c>
      <c r="G229" s="277">
        <f>'7b-TtlAwrds_RawData'!G74</f>
        <v>45</v>
      </c>
      <c r="H229" s="277">
        <f>'7b-TtlAwrds_RawData'!H74</f>
        <v>0</v>
      </c>
      <c r="I229" s="277">
        <f>'7b-TtlAwrds_RawData'!I74</f>
        <v>0</v>
      </c>
      <c r="J229" s="277">
        <f>'7b-TtlAwrds_RawData'!J74</f>
        <v>0</v>
      </c>
      <c r="K229" s="277">
        <f>'7b-TtlAwrds_RawData'!K74</f>
        <v>0</v>
      </c>
      <c r="L229" s="277">
        <f>'7b-TtlAwrds_RawData'!L74</f>
        <v>0</v>
      </c>
      <c r="M229" s="278">
        <f>'7b-TtlAwrds_RawData'!M74</f>
        <v>0</v>
      </c>
      <c r="N229" s="283"/>
      <c r="O229" s="277"/>
      <c r="P229" s="279">
        <f>'7b-TtlAwrds_RawData'!P74</f>
        <v>0</v>
      </c>
      <c r="Q229" s="277">
        <f>'7b-TtlAwrds_RawData'!Q74</f>
        <v>43</v>
      </c>
      <c r="R229" s="277">
        <f>'7b-TtlAwrds_RawData'!R74</f>
        <v>0</v>
      </c>
      <c r="S229" s="277">
        <f>'7b-TtlAwrds_RawData'!S74</f>
        <v>57</v>
      </c>
      <c r="T229" s="277">
        <f>'7b-TtlAwrds_RawData'!T74</f>
        <v>0</v>
      </c>
      <c r="U229" s="277">
        <f>'7b-TtlAwrds_RawData'!U74</f>
        <v>0</v>
      </c>
      <c r="V229" s="277">
        <f>'7b-TtlAwrds_RawData'!V74</f>
        <v>0</v>
      </c>
      <c r="W229" s="277">
        <f>'7b-TtlAwrds_RawData'!W74</f>
        <v>0</v>
      </c>
      <c r="X229" s="277">
        <f>'7b-TtlAwrds_RawData'!X74</f>
        <v>0</v>
      </c>
      <c r="Y229" s="278">
        <f>'7b-TtlAwrds_RawData'!Y74</f>
        <v>0</v>
      </c>
      <c r="Z229" s="283"/>
      <c r="AA229" s="277"/>
      <c r="AB229" s="279">
        <f>'7b-TtlAwrds_RawData'!AB74</f>
        <v>0</v>
      </c>
      <c r="AC229" s="277">
        <f>'7b-TtlAwrds_RawData'!AC74</f>
        <v>35</v>
      </c>
      <c r="AD229" s="277">
        <f>'7b-TtlAwrds_RawData'!AD74</f>
        <v>0</v>
      </c>
      <c r="AE229" s="277">
        <f>'7b-TtlAwrds_RawData'!AE74</f>
        <v>43</v>
      </c>
      <c r="AF229" s="277">
        <f>'7b-TtlAwrds_RawData'!AF74</f>
        <v>0</v>
      </c>
      <c r="AG229" s="277">
        <f>'7b-TtlAwrds_RawData'!AG74</f>
        <v>0</v>
      </c>
      <c r="AH229" s="277">
        <f>'7b-TtlAwrds_RawData'!AH74</f>
        <v>0</v>
      </c>
      <c r="AI229" s="277">
        <f>'7b-TtlAwrds_RawData'!AI74</f>
        <v>0</v>
      </c>
      <c r="AJ229" s="277">
        <f>'7b-TtlAwrds_RawData'!AJ74</f>
        <v>0</v>
      </c>
      <c r="AK229" s="278">
        <f>'7b-TtlAwrds_RawData'!AK74</f>
        <v>0</v>
      </c>
      <c r="AL229" s="283"/>
      <c r="AM229" s="277"/>
      <c r="AN229" s="279">
        <f>'7b-TtlAwrds_RawData'!AN74</f>
        <v>0</v>
      </c>
      <c r="AO229" s="277">
        <f>'7b-TtlAwrds_RawData'!AO74</f>
        <v>70</v>
      </c>
      <c r="AP229" s="277">
        <f>'7b-TtlAwrds_RawData'!AP74</f>
        <v>0</v>
      </c>
      <c r="AQ229" s="277">
        <f>'7b-TtlAwrds_RawData'!AQ74</f>
        <v>36</v>
      </c>
      <c r="AR229" s="277">
        <f>'7b-TtlAwrds_RawData'!AR74</f>
        <v>0</v>
      </c>
      <c r="AS229" s="277">
        <f>'7b-TtlAwrds_RawData'!AS74</f>
        <v>0</v>
      </c>
      <c r="AT229" s="277">
        <f>'7b-TtlAwrds_RawData'!AT74</f>
        <v>0</v>
      </c>
      <c r="AU229" s="277">
        <f>'7b-TtlAwrds_RawData'!AU74</f>
        <v>0</v>
      </c>
      <c r="AV229" s="277">
        <f>'7b-TtlAwrds_RawData'!AV74</f>
        <v>0</v>
      </c>
      <c r="AW229" s="278">
        <f>'7b-TtlAwrds_RawData'!AW74</f>
        <v>0</v>
      </c>
      <c r="AX229" s="283"/>
      <c r="AY229" s="277"/>
      <c r="AZ229" s="279">
        <f>'7b-TtlAwrds_RawData'!AZ74</f>
        <v>0</v>
      </c>
      <c r="BA229" s="277">
        <f>'7b-TtlAwrds_RawData'!BA74</f>
        <v>50</v>
      </c>
      <c r="BB229" s="277">
        <f>'7b-TtlAwrds_RawData'!BB74</f>
        <v>0</v>
      </c>
      <c r="BC229" s="277">
        <f>'7b-TtlAwrds_RawData'!BC74</f>
        <v>49</v>
      </c>
      <c r="BD229" s="277">
        <f>'7b-TtlAwrds_RawData'!BD74</f>
        <v>0</v>
      </c>
      <c r="BE229" s="277">
        <f>'7b-TtlAwrds_RawData'!BE74</f>
        <v>0</v>
      </c>
      <c r="BF229" s="277">
        <f>'7b-TtlAwrds_RawData'!BF74</f>
        <v>0</v>
      </c>
      <c r="BG229" s="277">
        <f>'7b-TtlAwrds_RawData'!BG74</f>
        <v>0</v>
      </c>
      <c r="BH229" s="277">
        <f>'7b-TtlAwrds_RawData'!BH74</f>
        <v>0</v>
      </c>
      <c r="BI229" s="278">
        <f>'7b-TtlAwrds_RawData'!BI74</f>
        <v>0</v>
      </c>
      <c r="BJ229" s="283"/>
      <c r="BK229" s="277"/>
      <c r="BL229" s="280">
        <f>'7b-TtlAwrds_RawData'!BL74</f>
        <v>0</v>
      </c>
      <c r="BM229" s="281">
        <f>'7b-TtlAwrds_RawData'!BM74</f>
        <v>54</v>
      </c>
      <c r="BN229" s="281">
        <f>'7b-TtlAwrds_RawData'!BN74</f>
        <v>0</v>
      </c>
      <c r="BO229" s="281">
        <f>'7b-TtlAwrds_RawData'!BO74</f>
        <v>32</v>
      </c>
      <c r="BP229" s="281">
        <f>'7b-TtlAwrds_RawData'!BP74</f>
        <v>0</v>
      </c>
      <c r="BQ229" s="281">
        <f>'7b-TtlAwrds_RawData'!BQ74</f>
        <v>0</v>
      </c>
      <c r="BR229" s="281">
        <f>'7b-TtlAwrds_RawData'!BR74</f>
        <v>0</v>
      </c>
      <c r="BS229" s="281">
        <f>'7b-TtlAwrds_RawData'!BS74</f>
        <v>0</v>
      </c>
      <c r="BT229" s="281">
        <f>'7b-TtlAwrds_RawData'!BT74</f>
        <v>0</v>
      </c>
      <c r="BU229" s="282">
        <f>'7b-TtlAwrds_RawData'!BU74</f>
        <v>0</v>
      </c>
      <c r="BV229" s="283"/>
      <c r="BX229" s="280">
        <f>'7b-TtlAwrds_RawData'!BX74</f>
        <v>0</v>
      </c>
      <c r="BY229" s="281">
        <f>'7b-TtlAwrds_RawData'!BY74</f>
        <v>29</v>
      </c>
      <c r="BZ229" s="281">
        <f>'7b-TtlAwrds_RawData'!BZ74</f>
        <v>0</v>
      </c>
      <c r="CA229" s="281">
        <f>'7b-TtlAwrds_RawData'!CA74</f>
        <v>24</v>
      </c>
      <c r="CB229" s="281">
        <f>'7b-TtlAwrds_RawData'!CB74</f>
        <v>0</v>
      </c>
      <c r="CC229" s="281">
        <f>'7b-TtlAwrds_RawData'!CC74</f>
        <v>0</v>
      </c>
      <c r="CD229" s="281">
        <f>'7b-TtlAwrds_RawData'!CD74</f>
        <v>0</v>
      </c>
      <c r="CE229" s="281">
        <f>'7b-TtlAwrds_RawData'!CE74</f>
        <v>0</v>
      </c>
      <c r="CF229" s="281">
        <f>'7b-TtlAwrds_RawData'!CF74</f>
        <v>0</v>
      </c>
      <c r="CG229" s="282">
        <f>'7b-TtlAwrds_RawData'!CG74</f>
        <v>0</v>
      </c>
      <c r="CH229" s="283"/>
      <c r="CJ229" s="280">
        <f>'7b-TtlAwrds_RawData'!CJ74</f>
        <v>0</v>
      </c>
      <c r="CK229" s="281">
        <f>'7b-TtlAwrds_RawData'!CK74</f>
        <v>21</v>
      </c>
      <c r="CL229" s="281">
        <f>'7b-TtlAwrds_RawData'!CL74</f>
        <v>0</v>
      </c>
      <c r="CM229" s="281">
        <f>'7b-TtlAwrds_RawData'!CM74</f>
        <v>27</v>
      </c>
      <c r="CN229" s="281">
        <f>'7b-TtlAwrds_RawData'!CN74</f>
        <v>0</v>
      </c>
      <c r="CO229" s="281">
        <f>'7b-TtlAwrds_RawData'!CO74</f>
        <v>0</v>
      </c>
      <c r="CP229" s="281">
        <f>'7b-TtlAwrds_RawData'!CP74</f>
        <v>0</v>
      </c>
      <c r="CQ229" s="281">
        <f>'7b-TtlAwrds_RawData'!CQ74</f>
        <v>0</v>
      </c>
      <c r="CR229" s="281">
        <f>'7b-TtlAwrds_RawData'!CR74</f>
        <v>0</v>
      </c>
      <c r="CS229" s="282">
        <f>'7b-TtlAwrds_RawData'!CS74</f>
        <v>0</v>
      </c>
      <c r="CT229" s="283"/>
      <c r="CV229" s="280">
        <f>'7b-TtlAwrds_RawData'!CV74</f>
        <v>2</v>
      </c>
      <c r="CW229" s="281">
        <f>'7b-TtlAwrds_RawData'!CW74</f>
        <v>34</v>
      </c>
      <c r="CX229" s="281">
        <f>'7b-TtlAwrds_RawData'!CX74</f>
        <v>0</v>
      </c>
      <c r="CY229" s="281">
        <f>'7b-TtlAwrds_RawData'!CY74</f>
        <v>26</v>
      </c>
      <c r="CZ229" s="281">
        <f>'7b-TtlAwrds_RawData'!CZ74</f>
        <v>0</v>
      </c>
      <c r="DA229" s="281">
        <f>'7b-TtlAwrds_RawData'!DA74</f>
        <v>0</v>
      </c>
      <c r="DB229" s="281">
        <f>'7b-TtlAwrds_RawData'!DB74</f>
        <v>0</v>
      </c>
      <c r="DC229" s="281">
        <f>'7b-TtlAwrds_RawData'!DC74</f>
        <v>0</v>
      </c>
      <c r="DD229" s="281">
        <f>'7b-TtlAwrds_RawData'!DD74</f>
        <v>0</v>
      </c>
      <c r="DE229" s="282">
        <f>'7b-TtlAwrds_RawData'!DE74</f>
        <v>0</v>
      </c>
      <c r="DF229" s="283"/>
      <c r="DG229" s="109"/>
      <c r="DH229" s="280">
        <f>'7b-TtlAwrds_RawData'!DH74</f>
        <v>3</v>
      </c>
      <c r="DI229" s="281">
        <f>'7b-TtlAwrds_RawData'!DI74</f>
        <v>58</v>
      </c>
      <c r="DJ229" s="281">
        <f>'7b-TtlAwrds_RawData'!DJ74</f>
        <v>0</v>
      </c>
      <c r="DK229" s="281">
        <f>'7b-TtlAwrds_RawData'!DK74</f>
        <v>25</v>
      </c>
      <c r="DL229" s="281">
        <f>'7b-TtlAwrds_RawData'!DL74</f>
        <v>0</v>
      </c>
      <c r="DM229" s="281">
        <f>'7b-TtlAwrds_RawData'!DM74</f>
        <v>0</v>
      </c>
      <c r="DN229" s="281">
        <f>'7b-TtlAwrds_RawData'!DN74</f>
        <v>0</v>
      </c>
      <c r="DO229" s="281">
        <f>'7b-TtlAwrds_RawData'!DO74</f>
        <v>0</v>
      </c>
      <c r="DP229" s="281">
        <f>'7b-TtlAwrds_RawData'!DP74</f>
        <v>0</v>
      </c>
      <c r="DQ229" s="282">
        <f>'7b-TtlAwrds_RawData'!DQ74</f>
        <v>0</v>
      </c>
      <c r="DR229" s="283"/>
      <c r="DT229" s="280">
        <f>'7b-TtlAwrds_RawData'!DT74</f>
        <v>1</v>
      </c>
      <c r="DU229" s="281">
        <f>'7b-TtlAwrds_RawData'!DU74</f>
        <v>60</v>
      </c>
      <c r="DV229" s="281">
        <f>'7b-TtlAwrds_RawData'!DV74</f>
        <v>0</v>
      </c>
      <c r="DW229" s="281">
        <f>'7b-TtlAwrds_RawData'!DW74</f>
        <v>28</v>
      </c>
      <c r="DX229" s="281">
        <f>'7b-TtlAwrds_RawData'!DX74</f>
        <v>0</v>
      </c>
      <c r="DY229" s="281">
        <f>'7b-TtlAwrds_RawData'!DY74</f>
        <v>0</v>
      </c>
      <c r="DZ229" s="281">
        <f>'7b-TtlAwrds_RawData'!DZ74</f>
        <v>0</v>
      </c>
      <c r="EA229" s="281">
        <f>'7b-TtlAwrds_RawData'!EA74</f>
        <v>0</v>
      </c>
      <c r="EB229" s="281">
        <f>'7b-TtlAwrds_RawData'!EB74</f>
        <v>0</v>
      </c>
      <c r="EC229" s="282">
        <f>'7b-TtlAwrds_RawData'!EC74</f>
        <v>0</v>
      </c>
      <c r="ED229" s="283"/>
    </row>
    <row r="230" spans="1:134" ht="15.75" thickBot="1" x14ac:dyDescent="0.3">
      <c r="A230" s="1472"/>
      <c r="B230" s="293" t="s">
        <v>104</v>
      </c>
      <c r="C230" s="294" t="s">
        <v>140</v>
      </c>
      <c r="D230" s="279">
        <f>'7b-TtlAwrds_RawData'!D75</f>
        <v>120</v>
      </c>
      <c r="E230" s="277">
        <f>'7b-TtlAwrds_RawData'!E75</f>
        <v>58</v>
      </c>
      <c r="F230" s="277">
        <f>'7b-TtlAwrds_RawData'!F75</f>
        <v>0</v>
      </c>
      <c r="G230" s="277">
        <f>'7b-TtlAwrds_RawData'!G75</f>
        <v>106</v>
      </c>
      <c r="H230" s="277">
        <f>'7b-TtlAwrds_RawData'!H75</f>
        <v>0</v>
      </c>
      <c r="I230" s="277">
        <f>'7b-TtlAwrds_RawData'!I75</f>
        <v>0</v>
      </c>
      <c r="J230" s="277">
        <f>'7b-TtlAwrds_RawData'!J75</f>
        <v>0</v>
      </c>
      <c r="K230" s="277">
        <f>'7b-TtlAwrds_RawData'!K75</f>
        <v>0</v>
      </c>
      <c r="L230" s="277">
        <f>'7b-TtlAwrds_RawData'!L75</f>
        <v>0</v>
      </c>
      <c r="M230" s="278">
        <f>'7b-TtlAwrds_RawData'!M75</f>
        <v>0</v>
      </c>
      <c r="N230" s="283" t="s">
        <v>297</v>
      </c>
      <c r="O230" s="277"/>
      <c r="P230" s="279">
        <f>'7b-TtlAwrds_RawData'!P75</f>
        <v>127</v>
      </c>
      <c r="Q230" s="277">
        <f>'7b-TtlAwrds_RawData'!Q75</f>
        <v>64</v>
      </c>
      <c r="R230" s="277">
        <f>'7b-TtlAwrds_RawData'!R75</f>
        <v>0</v>
      </c>
      <c r="S230" s="277">
        <f>'7b-TtlAwrds_RawData'!S75</f>
        <v>60</v>
      </c>
      <c r="T230" s="277">
        <f>'7b-TtlAwrds_RawData'!T75</f>
        <v>0</v>
      </c>
      <c r="U230" s="277">
        <f>'7b-TtlAwrds_RawData'!U75</f>
        <v>0</v>
      </c>
      <c r="V230" s="277">
        <f>'7b-TtlAwrds_RawData'!V75</f>
        <v>0</v>
      </c>
      <c r="W230" s="277">
        <f>'7b-TtlAwrds_RawData'!W75</f>
        <v>0</v>
      </c>
      <c r="X230" s="277">
        <f>'7b-TtlAwrds_RawData'!X75</f>
        <v>0</v>
      </c>
      <c r="Y230" s="278">
        <f>'7b-TtlAwrds_RawData'!Y75</f>
        <v>0</v>
      </c>
      <c r="Z230" s="283" t="s">
        <v>297</v>
      </c>
      <c r="AA230" s="277"/>
      <c r="AB230" s="279">
        <f>'7b-TtlAwrds_RawData'!AB75</f>
        <v>131</v>
      </c>
      <c r="AC230" s="277">
        <f>'7b-TtlAwrds_RawData'!AC75</f>
        <v>44</v>
      </c>
      <c r="AD230" s="277">
        <f>'7b-TtlAwrds_RawData'!AD75</f>
        <v>0</v>
      </c>
      <c r="AE230" s="277">
        <f>'7b-TtlAwrds_RawData'!AE75</f>
        <v>150</v>
      </c>
      <c r="AF230" s="277">
        <f>'7b-TtlAwrds_RawData'!AF75</f>
        <v>0</v>
      </c>
      <c r="AG230" s="277">
        <f>'7b-TtlAwrds_RawData'!AG75</f>
        <v>0</v>
      </c>
      <c r="AH230" s="277">
        <f>'7b-TtlAwrds_RawData'!AH75</f>
        <v>0</v>
      </c>
      <c r="AI230" s="277">
        <f>'7b-TtlAwrds_RawData'!AI75</f>
        <v>0</v>
      </c>
      <c r="AJ230" s="277">
        <f>'7b-TtlAwrds_RawData'!AJ75</f>
        <v>0</v>
      </c>
      <c r="AK230" s="278">
        <f>'7b-TtlAwrds_RawData'!AK75</f>
        <v>0</v>
      </c>
      <c r="AL230" s="283" t="s">
        <v>297</v>
      </c>
      <c r="AM230" s="277"/>
      <c r="AN230" s="279">
        <f>'7b-TtlAwrds_RawData'!AN75</f>
        <v>179</v>
      </c>
      <c r="AO230" s="277">
        <f>'7b-TtlAwrds_RawData'!AO75</f>
        <v>101</v>
      </c>
      <c r="AP230" s="277">
        <f>'7b-TtlAwrds_RawData'!AP75</f>
        <v>0</v>
      </c>
      <c r="AQ230" s="277">
        <f>'7b-TtlAwrds_RawData'!AQ75</f>
        <v>114</v>
      </c>
      <c r="AR230" s="277">
        <f>'7b-TtlAwrds_RawData'!AR75</f>
        <v>0</v>
      </c>
      <c r="AS230" s="277">
        <f>'7b-TtlAwrds_RawData'!AS75</f>
        <v>0</v>
      </c>
      <c r="AT230" s="277">
        <f>'7b-TtlAwrds_RawData'!AT75</f>
        <v>0</v>
      </c>
      <c r="AU230" s="277">
        <f>'7b-TtlAwrds_RawData'!AU75</f>
        <v>0</v>
      </c>
      <c r="AV230" s="277">
        <f>'7b-TtlAwrds_RawData'!AV75</f>
        <v>0</v>
      </c>
      <c r="AW230" s="278">
        <f>'7b-TtlAwrds_RawData'!AW75</f>
        <v>0</v>
      </c>
      <c r="AX230" s="283" t="s">
        <v>297</v>
      </c>
      <c r="AY230" s="277"/>
      <c r="AZ230" s="279">
        <f>'7b-TtlAwrds_RawData'!AZ75</f>
        <v>155</v>
      </c>
      <c r="BA230" s="277">
        <f>'7b-TtlAwrds_RawData'!BA75</f>
        <v>136</v>
      </c>
      <c r="BB230" s="277">
        <f>'7b-TtlAwrds_RawData'!BB75</f>
        <v>0</v>
      </c>
      <c r="BC230" s="277">
        <f>'7b-TtlAwrds_RawData'!BC75</f>
        <v>80</v>
      </c>
      <c r="BD230" s="277">
        <f>'7b-TtlAwrds_RawData'!BD75</f>
        <v>0</v>
      </c>
      <c r="BE230" s="277">
        <f>'7b-TtlAwrds_RawData'!BE75</f>
        <v>0</v>
      </c>
      <c r="BF230" s="277">
        <f>'7b-TtlAwrds_RawData'!BF75</f>
        <v>0</v>
      </c>
      <c r="BG230" s="277">
        <f>'7b-TtlAwrds_RawData'!BG75</f>
        <v>0</v>
      </c>
      <c r="BH230" s="277">
        <f>'7b-TtlAwrds_RawData'!BH75</f>
        <v>0</v>
      </c>
      <c r="BI230" s="278">
        <f>'7b-TtlAwrds_RawData'!BI75</f>
        <v>0</v>
      </c>
      <c r="BJ230" s="283" t="s">
        <v>297</v>
      </c>
      <c r="BK230" s="277"/>
      <c r="BL230" s="280">
        <f>'7b-TtlAwrds_RawData'!BL75</f>
        <v>147</v>
      </c>
      <c r="BM230" s="281">
        <f>'7b-TtlAwrds_RawData'!BM75</f>
        <v>61</v>
      </c>
      <c r="BN230" s="281">
        <f>'7b-TtlAwrds_RawData'!BN75</f>
        <v>0</v>
      </c>
      <c r="BO230" s="281">
        <f>'7b-TtlAwrds_RawData'!BO75</f>
        <v>58</v>
      </c>
      <c r="BP230" s="281">
        <f>'7b-TtlAwrds_RawData'!BP75</f>
        <v>0</v>
      </c>
      <c r="BQ230" s="281">
        <f>'7b-TtlAwrds_RawData'!BQ75</f>
        <v>0</v>
      </c>
      <c r="BR230" s="281">
        <f>'7b-TtlAwrds_RawData'!BR75</f>
        <v>0</v>
      </c>
      <c r="BS230" s="281">
        <f>'7b-TtlAwrds_RawData'!BS75</f>
        <v>0</v>
      </c>
      <c r="BT230" s="281">
        <f>'7b-TtlAwrds_RawData'!BT75</f>
        <v>0</v>
      </c>
      <c r="BU230" s="282">
        <f>'7b-TtlAwrds_RawData'!BU75</f>
        <v>0</v>
      </c>
      <c r="BV230" s="283" t="s">
        <v>297</v>
      </c>
      <c r="BX230" s="280">
        <f>'7b-TtlAwrds_RawData'!BX75</f>
        <v>60</v>
      </c>
      <c r="BY230" s="281">
        <f>'7b-TtlAwrds_RawData'!BY75</f>
        <v>36</v>
      </c>
      <c r="BZ230" s="281">
        <f>'7b-TtlAwrds_RawData'!BZ75</f>
        <v>0</v>
      </c>
      <c r="CA230" s="281">
        <f>'7b-TtlAwrds_RawData'!CA75</f>
        <v>67</v>
      </c>
      <c r="CB230" s="281">
        <f>'7b-TtlAwrds_RawData'!CB75</f>
        <v>0</v>
      </c>
      <c r="CC230" s="281">
        <f>'7b-TtlAwrds_RawData'!CC75</f>
        <v>0</v>
      </c>
      <c r="CD230" s="281">
        <f>'7b-TtlAwrds_RawData'!CD75</f>
        <v>0</v>
      </c>
      <c r="CE230" s="281">
        <f>'7b-TtlAwrds_RawData'!CE75</f>
        <v>0</v>
      </c>
      <c r="CF230" s="281">
        <f>'7b-TtlAwrds_RawData'!CF75</f>
        <v>0</v>
      </c>
      <c r="CG230" s="282">
        <f>'7b-TtlAwrds_RawData'!CG75</f>
        <v>0</v>
      </c>
      <c r="CH230" s="283" t="s">
        <v>297</v>
      </c>
      <c r="CJ230" s="280">
        <f>'7b-TtlAwrds_RawData'!CJ75</f>
        <v>113</v>
      </c>
      <c r="CK230" s="281">
        <f>'7b-TtlAwrds_RawData'!CK75</f>
        <v>78</v>
      </c>
      <c r="CL230" s="281">
        <f>'7b-TtlAwrds_RawData'!CL75</f>
        <v>0</v>
      </c>
      <c r="CM230" s="281">
        <f>'7b-TtlAwrds_RawData'!CM75</f>
        <v>62</v>
      </c>
      <c r="CN230" s="281">
        <f>'7b-TtlAwrds_RawData'!CN75</f>
        <v>0</v>
      </c>
      <c r="CO230" s="281">
        <f>'7b-TtlAwrds_RawData'!CO75</f>
        <v>0</v>
      </c>
      <c r="CP230" s="281">
        <f>'7b-TtlAwrds_RawData'!CP75</f>
        <v>0</v>
      </c>
      <c r="CQ230" s="281">
        <f>'7b-TtlAwrds_RawData'!CQ75</f>
        <v>0</v>
      </c>
      <c r="CR230" s="281">
        <f>'7b-TtlAwrds_RawData'!CR75</f>
        <v>0</v>
      </c>
      <c r="CS230" s="282">
        <f>'7b-TtlAwrds_RawData'!CS75</f>
        <v>0</v>
      </c>
      <c r="CT230" s="283" t="s">
        <v>297</v>
      </c>
      <c r="CV230" s="280">
        <f>'7b-TtlAwrds_RawData'!CV75</f>
        <v>96</v>
      </c>
      <c r="CW230" s="281">
        <f>'7b-TtlAwrds_RawData'!CW75</f>
        <v>62</v>
      </c>
      <c r="CX230" s="281">
        <f>'7b-TtlAwrds_RawData'!CX75</f>
        <v>0</v>
      </c>
      <c r="CY230" s="281">
        <f>'7b-TtlAwrds_RawData'!CY75</f>
        <v>39</v>
      </c>
      <c r="CZ230" s="281">
        <f>'7b-TtlAwrds_RawData'!CZ75</f>
        <v>0</v>
      </c>
      <c r="DA230" s="281">
        <f>'7b-TtlAwrds_RawData'!DA75</f>
        <v>0</v>
      </c>
      <c r="DB230" s="281">
        <f>'7b-TtlAwrds_RawData'!DB75</f>
        <v>0</v>
      </c>
      <c r="DC230" s="281">
        <f>'7b-TtlAwrds_RawData'!DC75</f>
        <v>0</v>
      </c>
      <c r="DD230" s="281">
        <f>'7b-TtlAwrds_RawData'!DD75</f>
        <v>0</v>
      </c>
      <c r="DE230" s="282">
        <f>'7b-TtlAwrds_RawData'!DE75</f>
        <v>0</v>
      </c>
      <c r="DF230" s="283" t="s">
        <v>297</v>
      </c>
      <c r="DG230" s="109"/>
      <c r="DH230" s="280">
        <f>'7b-TtlAwrds_RawData'!DH75</f>
        <v>79</v>
      </c>
      <c r="DI230" s="281">
        <f>'7b-TtlAwrds_RawData'!DI75</f>
        <v>63</v>
      </c>
      <c r="DJ230" s="281">
        <f>'7b-TtlAwrds_RawData'!DJ75</f>
        <v>0</v>
      </c>
      <c r="DK230" s="281">
        <f>'7b-TtlAwrds_RawData'!DK75</f>
        <v>59</v>
      </c>
      <c r="DL230" s="281">
        <f>'7b-TtlAwrds_RawData'!DL75</f>
        <v>0</v>
      </c>
      <c r="DM230" s="281">
        <f>'7b-TtlAwrds_RawData'!DM75</f>
        <v>0</v>
      </c>
      <c r="DN230" s="281">
        <f>'7b-TtlAwrds_RawData'!DN75</f>
        <v>0</v>
      </c>
      <c r="DO230" s="281">
        <f>'7b-TtlAwrds_RawData'!DO75</f>
        <v>0</v>
      </c>
      <c r="DP230" s="281">
        <f>'7b-TtlAwrds_RawData'!DP75</f>
        <v>0</v>
      </c>
      <c r="DQ230" s="282">
        <f>'7b-TtlAwrds_RawData'!DQ75</f>
        <v>0</v>
      </c>
      <c r="DR230" s="283" t="s">
        <v>297</v>
      </c>
      <c r="DT230" s="280">
        <f>'7b-TtlAwrds_RawData'!DT75</f>
        <v>99</v>
      </c>
      <c r="DU230" s="281">
        <f>'7b-TtlAwrds_RawData'!DU75</f>
        <v>42</v>
      </c>
      <c r="DV230" s="281">
        <f>'7b-TtlAwrds_RawData'!DV75</f>
        <v>0</v>
      </c>
      <c r="DW230" s="281">
        <f>'7b-TtlAwrds_RawData'!DW75</f>
        <v>43</v>
      </c>
      <c r="DX230" s="281">
        <f>'7b-TtlAwrds_RawData'!DX75</f>
        <v>0</v>
      </c>
      <c r="DY230" s="281">
        <f>'7b-TtlAwrds_RawData'!DY75</f>
        <v>0</v>
      </c>
      <c r="DZ230" s="281">
        <f>'7b-TtlAwrds_RawData'!DZ75</f>
        <v>0</v>
      </c>
      <c r="EA230" s="281">
        <f>'7b-TtlAwrds_RawData'!EA75</f>
        <v>0</v>
      </c>
      <c r="EB230" s="281">
        <f>'7b-TtlAwrds_RawData'!EB75</f>
        <v>0</v>
      </c>
      <c r="EC230" s="282">
        <f>'7b-TtlAwrds_RawData'!EC75</f>
        <v>0</v>
      </c>
      <c r="ED230" s="283" t="s">
        <v>297</v>
      </c>
    </row>
    <row r="231" spans="1:134" x14ac:dyDescent="0.25">
      <c r="A231" s="320"/>
      <c r="D231" s="288">
        <f t="shared" ref="D231:M231" si="484">SUM(D228:D230)</f>
        <v>120</v>
      </c>
      <c r="E231" s="286">
        <f t="shared" si="484"/>
        <v>260</v>
      </c>
      <c r="F231" s="286">
        <f t="shared" si="484"/>
        <v>0</v>
      </c>
      <c r="G231" s="286">
        <f t="shared" si="484"/>
        <v>418</v>
      </c>
      <c r="H231" s="286">
        <f t="shared" si="484"/>
        <v>0</v>
      </c>
      <c r="I231" s="286">
        <f t="shared" si="484"/>
        <v>0</v>
      </c>
      <c r="J231" s="286">
        <f t="shared" si="484"/>
        <v>0</v>
      </c>
      <c r="K231" s="286">
        <f t="shared" si="484"/>
        <v>0</v>
      </c>
      <c r="L231" s="286">
        <f t="shared" si="484"/>
        <v>0</v>
      </c>
      <c r="M231" s="287">
        <f t="shared" si="484"/>
        <v>0</v>
      </c>
      <c r="N231" s="283">
        <f>SUM(D231:M231)</f>
        <v>798</v>
      </c>
      <c r="O231" s="277"/>
      <c r="P231" s="288">
        <f t="shared" ref="P231:Y231" si="485">SUM(P228:P230)</f>
        <v>127</v>
      </c>
      <c r="Q231" s="286">
        <f t="shared" si="485"/>
        <v>283</v>
      </c>
      <c r="R231" s="286">
        <f t="shared" si="485"/>
        <v>0</v>
      </c>
      <c r="S231" s="286">
        <f t="shared" si="485"/>
        <v>331</v>
      </c>
      <c r="T231" s="286">
        <f t="shared" si="485"/>
        <v>0</v>
      </c>
      <c r="U231" s="286">
        <f t="shared" si="485"/>
        <v>0</v>
      </c>
      <c r="V231" s="286">
        <f t="shared" si="485"/>
        <v>0</v>
      </c>
      <c r="W231" s="286">
        <f t="shared" si="485"/>
        <v>0</v>
      </c>
      <c r="X231" s="286">
        <f t="shared" si="485"/>
        <v>0</v>
      </c>
      <c r="Y231" s="287">
        <f t="shared" si="485"/>
        <v>0</v>
      </c>
      <c r="Z231" s="283">
        <f>SUM(P231:Y231)</f>
        <v>741</v>
      </c>
      <c r="AA231" s="277"/>
      <c r="AB231" s="288">
        <f t="shared" ref="AB231:AK231" si="486">SUM(AB228:AB230)</f>
        <v>143</v>
      </c>
      <c r="AC231" s="286">
        <f t="shared" si="486"/>
        <v>265</v>
      </c>
      <c r="AD231" s="286">
        <f t="shared" si="486"/>
        <v>0</v>
      </c>
      <c r="AE231" s="286">
        <f t="shared" si="486"/>
        <v>437</v>
      </c>
      <c r="AF231" s="286">
        <f t="shared" si="486"/>
        <v>0</v>
      </c>
      <c r="AG231" s="286">
        <f t="shared" si="486"/>
        <v>0</v>
      </c>
      <c r="AH231" s="286">
        <f t="shared" si="486"/>
        <v>0</v>
      </c>
      <c r="AI231" s="286">
        <f t="shared" si="486"/>
        <v>0</v>
      </c>
      <c r="AJ231" s="286">
        <f t="shared" si="486"/>
        <v>0</v>
      </c>
      <c r="AK231" s="287">
        <f t="shared" si="486"/>
        <v>0</v>
      </c>
      <c r="AL231" s="283">
        <f>SUM(AB231:AK231)</f>
        <v>845</v>
      </c>
      <c r="AM231" s="277"/>
      <c r="AN231" s="288">
        <f t="shared" ref="AN231:AW231" si="487">SUM(AN228:AN230)</f>
        <v>179</v>
      </c>
      <c r="AO231" s="286">
        <f t="shared" si="487"/>
        <v>355</v>
      </c>
      <c r="AP231" s="286">
        <f t="shared" si="487"/>
        <v>0</v>
      </c>
      <c r="AQ231" s="286">
        <f t="shared" si="487"/>
        <v>353</v>
      </c>
      <c r="AR231" s="286">
        <f t="shared" si="487"/>
        <v>0</v>
      </c>
      <c r="AS231" s="286">
        <f t="shared" si="487"/>
        <v>0</v>
      </c>
      <c r="AT231" s="286">
        <f t="shared" si="487"/>
        <v>0</v>
      </c>
      <c r="AU231" s="286">
        <f t="shared" si="487"/>
        <v>0</v>
      </c>
      <c r="AV231" s="286">
        <f t="shared" si="487"/>
        <v>0</v>
      </c>
      <c r="AW231" s="287">
        <f t="shared" si="487"/>
        <v>0</v>
      </c>
      <c r="AX231" s="283">
        <f>SUM(AN231:AW231)</f>
        <v>887</v>
      </c>
      <c r="AY231" s="277"/>
      <c r="AZ231" s="288">
        <f t="shared" ref="AZ231:BI231" si="488">SUM(AZ228:AZ230)</f>
        <v>155</v>
      </c>
      <c r="BA231" s="286">
        <f t="shared" si="488"/>
        <v>418</v>
      </c>
      <c r="BB231" s="286">
        <f t="shared" si="488"/>
        <v>0</v>
      </c>
      <c r="BC231" s="286">
        <f t="shared" si="488"/>
        <v>334</v>
      </c>
      <c r="BD231" s="286">
        <f t="shared" si="488"/>
        <v>0</v>
      </c>
      <c r="BE231" s="286">
        <f t="shared" si="488"/>
        <v>0</v>
      </c>
      <c r="BF231" s="286">
        <f t="shared" si="488"/>
        <v>0</v>
      </c>
      <c r="BG231" s="286">
        <f t="shared" si="488"/>
        <v>0</v>
      </c>
      <c r="BH231" s="286">
        <f t="shared" si="488"/>
        <v>0</v>
      </c>
      <c r="BI231" s="287">
        <f t="shared" si="488"/>
        <v>0</v>
      </c>
      <c r="BJ231" s="283">
        <f>SUM(AZ231:BI231)</f>
        <v>907</v>
      </c>
      <c r="BK231" s="277"/>
      <c r="BL231" s="289">
        <f t="shared" ref="BL231:BU231" si="489">SUM(BL228:BL230)</f>
        <v>147</v>
      </c>
      <c r="BM231" s="290">
        <f t="shared" si="489"/>
        <v>283</v>
      </c>
      <c r="BN231" s="290">
        <f t="shared" si="489"/>
        <v>0</v>
      </c>
      <c r="BO231" s="290">
        <f t="shared" si="489"/>
        <v>246</v>
      </c>
      <c r="BP231" s="290">
        <f t="shared" si="489"/>
        <v>0</v>
      </c>
      <c r="BQ231" s="290">
        <f t="shared" si="489"/>
        <v>0</v>
      </c>
      <c r="BR231" s="290">
        <f t="shared" si="489"/>
        <v>0</v>
      </c>
      <c r="BS231" s="290">
        <f t="shared" si="489"/>
        <v>0</v>
      </c>
      <c r="BT231" s="290">
        <f t="shared" si="489"/>
        <v>0</v>
      </c>
      <c r="BU231" s="291">
        <f t="shared" si="489"/>
        <v>0</v>
      </c>
      <c r="BV231" s="283">
        <f>SUM(BL231:BU231)</f>
        <v>676</v>
      </c>
      <c r="BX231" s="289">
        <f t="shared" ref="BX231:CG231" si="490">SUM(BX228:BX230)</f>
        <v>60</v>
      </c>
      <c r="BY231" s="290">
        <f t="shared" si="490"/>
        <v>236</v>
      </c>
      <c r="BZ231" s="290">
        <f t="shared" si="490"/>
        <v>0</v>
      </c>
      <c r="CA231" s="290">
        <f t="shared" si="490"/>
        <v>235</v>
      </c>
      <c r="CB231" s="290">
        <f t="shared" si="490"/>
        <v>0</v>
      </c>
      <c r="CC231" s="290">
        <f t="shared" si="490"/>
        <v>0</v>
      </c>
      <c r="CD231" s="290">
        <f t="shared" si="490"/>
        <v>0</v>
      </c>
      <c r="CE231" s="290">
        <f t="shared" si="490"/>
        <v>0</v>
      </c>
      <c r="CF231" s="290">
        <f t="shared" si="490"/>
        <v>0</v>
      </c>
      <c r="CG231" s="291">
        <f t="shared" si="490"/>
        <v>0</v>
      </c>
      <c r="CH231" s="283">
        <f>SUM(BX231:CG231)</f>
        <v>531</v>
      </c>
      <c r="CJ231" s="289">
        <f t="shared" ref="CJ231:CS231" si="491">SUM(CJ228:CJ230)</f>
        <v>113</v>
      </c>
      <c r="CK231" s="290">
        <f t="shared" si="491"/>
        <v>237</v>
      </c>
      <c r="CL231" s="290">
        <f t="shared" si="491"/>
        <v>0</v>
      </c>
      <c r="CM231" s="290">
        <f t="shared" si="491"/>
        <v>244</v>
      </c>
      <c r="CN231" s="290">
        <f t="shared" si="491"/>
        <v>0</v>
      </c>
      <c r="CO231" s="290">
        <f t="shared" si="491"/>
        <v>0</v>
      </c>
      <c r="CP231" s="290">
        <f t="shared" si="491"/>
        <v>0</v>
      </c>
      <c r="CQ231" s="290">
        <f t="shared" si="491"/>
        <v>0</v>
      </c>
      <c r="CR231" s="290">
        <f t="shared" si="491"/>
        <v>0</v>
      </c>
      <c r="CS231" s="291">
        <f t="shared" si="491"/>
        <v>0</v>
      </c>
      <c r="CT231" s="283">
        <f>SUM(CJ231:CS231)</f>
        <v>594</v>
      </c>
      <c r="CV231" s="289">
        <f t="shared" ref="CV231:DE231" si="492">SUM(CV228:CV230)</f>
        <v>98</v>
      </c>
      <c r="CW231" s="290">
        <f t="shared" si="492"/>
        <v>201</v>
      </c>
      <c r="CX231" s="290">
        <f t="shared" si="492"/>
        <v>0</v>
      </c>
      <c r="CY231" s="290">
        <f t="shared" si="492"/>
        <v>196</v>
      </c>
      <c r="CZ231" s="290">
        <f t="shared" si="492"/>
        <v>0</v>
      </c>
      <c r="DA231" s="290">
        <f t="shared" si="492"/>
        <v>0</v>
      </c>
      <c r="DB231" s="290">
        <f t="shared" si="492"/>
        <v>0</v>
      </c>
      <c r="DC231" s="290">
        <f t="shared" si="492"/>
        <v>0</v>
      </c>
      <c r="DD231" s="290">
        <f t="shared" si="492"/>
        <v>0</v>
      </c>
      <c r="DE231" s="291">
        <f t="shared" si="492"/>
        <v>0</v>
      </c>
      <c r="DF231" s="283">
        <f>SUM(CV231:DE231)</f>
        <v>495</v>
      </c>
      <c r="DG231" s="109"/>
      <c r="DH231" s="289">
        <f t="shared" ref="DH231:DQ231" si="493">SUM(DH228:DH230)</f>
        <v>82</v>
      </c>
      <c r="DI231" s="290">
        <f t="shared" si="493"/>
        <v>229</v>
      </c>
      <c r="DJ231" s="290">
        <f t="shared" si="493"/>
        <v>0</v>
      </c>
      <c r="DK231" s="290">
        <f t="shared" si="493"/>
        <v>187</v>
      </c>
      <c r="DL231" s="290">
        <f t="shared" si="493"/>
        <v>0</v>
      </c>
      <c r="DM231" s="290">
        <f t="shared" si="493"/>
        <v>0</v>
      </c>
      <c r="DN231" s="290">
        <f t="shared" si="493"/>
        <v>0</v>
      </c>
      <c r="DO231" s="290">
        <f t="shared" si="493"/>
        <v>0</v>
      </c>
      <c r="DP231" s="290">
        <f t="shared" si="493"/>
        <v>0</v>
      </c>
      <c r="DQ231" s="291">
        <f t="shared" si="493"/>
        <v>0</v>
      </c>
      <c r="DR231" s="283">
        <f>SUM(DH231:DQ231)</f>
        <v>498</v>
      </c>
      <c r="DT231" s="289">
        <f t="shared" ref="DT231:EC231" si="494">SUM(DT228:DT230)</f>
        <v>101</v>
      </c>
      <c r="DU231" s="290">
        <f t="shared" si="494"/>
        <v>257</v>
      </c>
      <c r="DV231" s="290">
        <f t="shared" si="494"/>
        <v>0</v>
      </c>
      <c r="DW231" s="290">
        <f t="shared" si="494"/>
        <v>209</v>
      </c>
      <c r="DX231" s="290">
        <f t="shared" si="494"/>
        <v>0</v>
      </c>
      <c r="DY231" s="290">
        <f t="shared" si="494"/>
        <v>0</v>
      </c>
      <c r="DZ231" s="290">
        <f t="shared" si="494"/>
        <v>0</v>
      </c>
      <c r="EA231" s="290">
        <f t="shared" si="494"/>
        <v>0</v>
      </c>
      <c r="EB231" s="290">
        <f t="shared" si="494"/>
        <v>0</v>
      </c>
      <c r="EC231" s="291">
        <f t="shared" si="494"/>
        <v>0</v>
      </c>
      <c r="ED231" s="283">
        <f>SUM(DT231:EC231)</f>
        <v>567</v>
      </c>
    </row>
    <row r="232" spans="1:134" ht="10.5" customHeight="1" thickBot="1" x14ac:dyDescent="0.3">
      <c r="A232" s="320"/>
      <c r="D232" s="279"/>
      <c r="E232" s="277"/>
      <c r="F232" s="277"/>
      <c r="G232" s="277"/>
      <c r="H232" s="277"/>
      <c r="I232" s="277"/>
      <c r="J232" s="277"/>
      <c r="K232" s="277"/>
      <c r="L232" s="277"/>
      <c r="M232" s="278"/>
      <c r="N232" s="283"/>
      <c r="O232" s="277"/>
      <c r="P232" s="279"/>
      <c r="Q232" s="277"/>
      <c r="R232" s="277"/>
      <c r="S232" s="277"/>
      <c r="T232" s="277"/>
      <c r="U232" s="277"/>
      <c r="V232" s="277"/>
      <c r="W232" s="277"/>
      <c r="X232" s="277"/>
      <c r="Y232" s="278"/>
      <c r="Z232" s="283"/>
      <c r="AA232" s="277"/>
      <c r="AB232" s="279"/>
      <c r="AC232" s="277"/>
      <c r="AD232" s="277"/>
      <c r="AE232" s="277"/>
      <c r="AF232" s="277"/>
      <c r="AG232" s="277"/>
      <c r="AH232" s="277"/>
      <c r="AI232" s="277"/>
      <c r="AJ232" s="277"/>
      <c r="AK232" s="278"/>
      <c r="AL232" s="283"/>
      <c r="AM232" s="277"/>
      <c r="AN232" s="279"/>
      <c r="AO232" s="277"/>
      <c r="AP232" s="277"/>
      <c r="AQ232" s="277"/>
      <c r="AR232" s="277"/>
      <c r="AS232" s="277"/>
      <c r="AT232" s="277"/>
      <c r="AU232" s="277"/>
      <c r="AV232" s="277"/>
      <c r="AW232" s="278"/>
      <c r="AX232" s="283"/>
      <c r="AY232" s="277"/>
      <c r="AZ232" s="279"/>
      <c r="BA232" s="277"/>
      <c r="BB232" s="277"/>
      <c r="BC232" s="277"/>
      <c r="BD232" s="277"/>
      <c r="BE232" s="277"/>
      <c r="BF232" s="277"/>
      <c r="BG232" s="277"/>
      <c r="BH232" s="277"/>
      <c r="BI232" s="278"/>
      <c r="BJ232" s="283"/>
      <c r="BK232" s="277"/>
      <c r="BL232" s="280"/>
      <c r="BM232" s="281"/>
      <c r="BN232" s="281"/>
      <c r="BO232" s="281"/>
      <c r="BP232" s="281"/>
      <c r="BQ232" s="281"/>
      <c r="BR232" s="281"/>
      <c r="BS232" s="281"/>
      <c r="BT232" s="281"/>
      <c r="BU232" s="282"/>
      <c r="BV232" s="283"/>
      <c r="BX232" s="280"/>
      <c r="BY232" s="281"/>
      <c r="BZ232" s="281"/>
      <c r="CA232" s="281"/>
      <c r="CB232" s="281"/>
      <c r="CC232" s="281"/>
      <c r="CD232" s="281"/>
      <c r="CE232" s="281"/>
      <c r="CF232" s="281"/>
      <c r="CG232" s="282"/>
      <c r="CH232" s="283"/>
      <c r="CJ232" s="280"/>
      <c r="CK232" s="281"/>
      <c r="CL232" s="281"/>
      <c r="CM232" s="281"/>
      <c r="CN232" s="281"/>
      <c r="CO232" s="281"/>
      <c r="CP232" s="281"/>
      <c r="CQ232" s="281"/>
      <c r="CR232" s="281"/>
      <c r="CS232" s="282"/>
      <c r="CT232" s="283"/>
      <c r="CV232" s="280"/>
      <c r="CW232" s="281"/>
      <c r="CX232" s="281"/>
      <c r="CY232" s="281"/>
      <c r="CZ232" s="281"/>
      <c r="DA232" s="281"/>
      <c r="DB232" s="281"/>
      <c r="DC232" s="281"/>
      <c r="DD232" s="281"/>
      <c r="DE232" s="282"/>
      <c r="DF232" s="283"/>
      <c r="DG232" s="109"/>
      <c r="DH232" s="280"/>
      <c r="DI232" s="281"/>
      <c r="DJ232" s="281"/>
      <c r="DK232" s="281"/>
      <c r="DL232" s="281"/>
      <c r="DM232" s="281"/>
      <c r="DN232" s="281"/>
      <c r="DO232" s="281"/>
      <c r="DP232" s="281"/>
      <c r="DQ232" s="282"/>
      <c r="DR232" s="283"/>
      <c r="DT232" s="280"/>
      <c r="DU232" s="281"/>
      <c r="DV232" s="281"/>
      <c r="DW232" s="281"/>
      <c r="DX232" s="281"/>
      <c r="DY232" s="281"/>
      <c r="DZ232" s="281"/>
      <c r="EA232" s="281"/>
      <c r="EB232" s="281"/>
      <c r="EC232" s="282"/>
      <c r="ED232" s="283"/>
    </row>
    <row r="233" spans="1:134" x14ac:dyDescent="0.25">
      <c r="A233" s="1470" t="s">
        <v>211</v>
      </c>
      <c r="B233" s="285" t="s">
        <v>104</v>
      </c>
      <c r="C233" s="268" t="s">
        <v>138</v>
      </c>
      <c r="D233" s="277">
        <f>D228*'8-Matrices'!$J$7</f>
        <v>0</v>
      </c>
      <c r="E233" s="277">
        <f>E228*'8-Matrices'!$K$7</f>
        <v>1270500</v>
      </c>
      <c r="F233" s="277">
        <f>F228*'8-Matrices'!$L$7</f>
        <v>0</v>
      </c>
      <c r="G233" s="277">
        <f>G228*'8-Matrices'!$M$7</f>
        <v>3859485</v>
      </c>
      <c r="H233" s="277">
        <f>H228*'8-Matrices'!$N$7</f>
        <v>0</v>
      </c>
      <c r="I233" s="277">
        <f>I228*'8-Matrices'!$O$7</f>
        <v>0</v>
      </c>
      <c r="J233" s="277">
        <f>J228*'8-Matrices'!$P$7</f>
        <v>0</v>
      </c>
      <c r="K233" s="277">
        <f>K228*'8-Matrices'!$Q$7</f>
        <v>0</v>
      </c>
      <c r="L233" s="277">
        <f>L228*'8-Matrices'!$R$7</f>
        <v>0</v>
      </c>
      <c r="M233" s="278">
        <f>M228*'8-Matrices'!$S$7</f>
        <v>0</v>
      </c>
      <c r="N233" s="283"/>
      <c r="O233" s="277"/>
      <c r="P233" s="279">
        <f>P228*'8-Matrices'!$J$7</f>
        <v>0</v>
      </c>
      <c r="Q233" s="277">
        <f>Q228*'8-Matrices'!$K$7</f>
        <v>1277760</v>
      </c>
      <c r="R233" s="277">
        <f>R228*'8-Matrices'!$L$7</f>
        <v>0</v>
      </c>
      <c r="S233" s="277">
        <f>S228*'8-Matrices'!$M$7</f>
        <v>3093370</v>
      </c>
      <c r="T233" s="277">
        <f>T228*'8-Matrices'!$N$7</f>
        <v>0</v>
      </c>
      <c r="U233" s="277">
        <f>U228*'8-Matrices'!$O$7</f>
        <v>0</v>
      </c>
      <c r="V233" s="277">
        <f>V228*'8-Matrices'!$P$7</f>
        <v>0</v>
      </c>
      <c r="W233" s="277">
        <f>W228*'8-Matrices'!$Q$7</f>
        <v>0</v>
      </c>
      <c r="X233" s="277">
        <f>X228*'8-Matrices'!$R$7</f>
        <v>0</v>
      </c>
      <c r="Y233" s="278">
        <f>Y228*'8-Matrices'!$S$7</f>
        <v>0</v>
      </c>
      <c r="Z233" s="283"/>
      <c r="AA233" s="277"/>
      <c r="AB233" s="279">
        <f>AB228*'8-Matrices'!$J$7</f>
        <v>59400</v>
      </c>
      <c r="AC233" s="277">
        <f>AC228*'8-Matrices'!$K$7</f>
        <v>1350360</v>
      </c>
      <c r="AD233" s="277">
        <f>AD228*'8-Matrices'!$L$7</f>
        <v>0</v>
      </c>
      <c r="AE233" s="277">
        <f>AE228*'8-Matrices'!$M$7</f>
        <v>3527020</v>
      </c>
      <c r="AF233" s="277">
        <f>AF228*'8-Matrices'!$N$7</f>
        <v>0</v>
      </c>
      <c r="AG233" s="277">
        <f>AG228*'8-Matrices'!$O$7</f>
        <v>0</v>
      </c>
      <c r="AH233" s="277">
        <f>AH228*'8-Matrices'!$P$7</f>
        <v>0</v>
      </c>
      <c r="AI233" s="277">
        <f>AI228*'8-Matrices'!$Q$7</f>
        <v>0</v>
      </c>
      <c r="AJ233" s="277">
        <f>AJ228*'8-Matrices'!$R$7</f>
        <v>0</v>
      </c>
      <c r="AK233" s="278">
        <f>AK228*'8-Matrices'!$S$7</f>
        <v>0</v>
      </c>
      <c r="AL233" s="283"/>
      <c r="AM233" s="277"/>
      <c r="AN233" s="279">
        <f>AN228*'8-Matrices'!$J$7</f>
        <v>0</v>
      </c>
      <c r="AO233" s="277">
        <f>AO228*'8-Matrices'!$K$7</f>
        <v>1335840</v>
      </c>
      <c r="AP233" s="277">
        <f>AP228*'8-Matrices'!$L$7</f>
        <v>0</v>
      </c>
      <c r="AQ233" s="277">
        <f>AQ228*'8-Matrices'!$M$7</f>
        <v>2934365</v>
      </c>
      <c r="AR233" s="277">
        <f>AR228*'8-Matrices'!$N$7</f>
        <v>0</v>
      </c>
      <c r="AS233" s="277">
        <f>AS228*'8-Matrices'!$O$7</f>
        <v>0</v>
      </c>
      <c r="AT233" s="277">
        <f>AT228*'8-Matrices'!$P$7</f>
        <v>0</v>
      </c>
      <c r="AU233" s="277">
        <f>AU228*'8-Matrices'!$Q$7</f>
        <v>0</v>
      </c>
      <c r="AV233" s="277">
        <f>AV228*'8-Matrices'!$R$7</f>
        <v>0</v>
      </c>
      <c r="AW233" s="278">
        <f>AW228*'8-Matrices'!$S$7</f>
        <v>0</v>
      </c>
      <c r="AX233" s="283"/>
      <c r="AY233" s="277"/>
      <c r="AZ233" s="279">
        <f>AZ228*'8-Matrices'!$J$7</f>
        <v>0</v>
      </c>
      <c r="BA233" s="277">
        <f>BA228*'8-Matrices'!$K$7</f>
        <v>1684320</v>
      </c>
      <c r="BB233" s="277">
        <f>BB228*'8-Matrices'!$L$7</f>
        <v>0</v>
      </c>
      <c r="BC233" s="277">
        <f>BC228*'8-Matrices'!$M$7</f>
        <v>2963275</v>
      </c>
      <c r="BD233" s="277">
        <f>BD228*'8-Matrices'!$N$7</f>
        <v>0</v>
      </c>
      <c r="BE233" s="277">
        <f>BE228*'8-Matrices'!$O$7</f>
        <v>0</v>
      </c>
      <c r="BF233" s="277">
        <f>BF228*'8-Matrices'!$P$7</f>
        <v>0</v>
      </c>
      <c r="BG233" s="277">
        <f>BG228*'8-Matrices'!$Q$7</f>
        <v>0</v>
      </c>
      <c r="BH233" s="277">
        <f>BH228*'8-Matrices'!$R$7</f>
        <v>0</v>
      </c>
      <c r="BI233" s="278">
        <f>BI228*'8-Matrices'!$S$7</f>
        <v>0</v>
      </c>
      <c r="BJ233" s="283"/>
      <c r="BK233" s="277"/>
      <c r="BL233" s="280">
        <f>BL228*'8-Matrices'!$J$7</f>
        <v>0</v>
      </c>
      <c r="BM233" s="281">
        <f>BM228*'8-Matrices'!$K$7</f>
        <v>1219680</v>
      </c>
      <c r="BN233" s="281">
        <f>BN228*'8-Matrices'!$L$7</f>
        <v>0</v>
      </c>
      <c r="BO233" s="281">
        <f>BO228*'8-Matrices'!$M$7</f>
        <v>2254980</v>
      </c>
      <c r="BP233" s="281">
        <f>BP228*'8-Matrices'!$N$7</f>
        <v>0</v>
      </c>
      <c r="BQ233" s="281">
        <f>BQ228*'8-Matrices'!$O$7</f>
        <v>0</v>
      </c>
      <c r="BR233" s="281">
        <f>BR228*'8-Matrices'!$P$7</f>
        <v>0</v>
      </c>
      <c r="BS233" s="281">
        <f>BS228*'8-Matrices'!$Q$7</f>
        <v>0</v>
      </c>
      <c r="BT233" s="281">
        <f>BT228*'8-Matrices'!$R$7</f>
        <v>0</v>
      </c>
      <c r="BU233" s="282">
        <f>BU228*'8-Matrices'!$S$7</f>
        <v>0</v>
      </c>
      <c r="BV233" s="283"/>
      <c r="BX233" s="280">
        <f>BX228*'8-Matrices'!$J$7</f>
        <v>0</v>
      </c>
      <c r="BY233" s="281">
        <f>BY228*'8-Matrices'!$K$7</f>
        <v>1241460</v>
      </c>
      <c r="BZ233" s="281">
        <f>BZ228*'8-Matrices'!$L$7</f>
        <v>0</v>
      </c>
      <c r="CA233" s="281">
        <f>CA228*'8-Matrices'!$M$7</f>
        <v>2081520</v>
      </c>
      <c r="CB233" s="281">
        <f>CB228*'8-Matrices'!$N$7</f>
        <v>0</v>
      </c>
      <c r="CC233" s="281">
        <f>CC228*'8-Matrices'!$O$7</f>
        <v>0</v>
      </c>
      <c r="CD233" s="281">
        <f>CD228*'8-Matrices'!$P$7</f>
        <v>0</v>
      </c>
      <c r="CE233" s="281">
        <f>CE228*'8-Matrices'!$Q$7</f>
        <v>0</v>
      </c>
      <c r="CF233" s="281">
        <f>CF228*'8-Matrices'!$R$7</f>
        <v>0</v>
      </c>
      <c r="CG233" s="282">
        <f>CG228*'8-Matrices'!$S$7</f>
        <v>0</v>
      </c>
      <c r="CH233" s="283"/>
      <c r="CJ233" s="280">
        <f>CJ228*'8-Matrices'!$J$7</f>
        <v>0</v>
      </c>
      <c r="CK233" s="281">
        <f>CK228*'8-Matrices'!$K$7</f>
        <v>1001880</v>
      </c>
      <c r="CL233" s="281">
        <f>CL228*'8-Matrices'!$L$7</f>
        <v>0</v>
      </c>
      <c r="CM233" s="281">
        <f>CM228*'8-Matrices'!$M$7</f>
        <v>2240525</v>
      </c>
      <c r="CN233" s="281">
        <f>CN228*'8-Matrices'!$N$7</f>
        <v>0</v>
      </c>
      <c r="CO233" s="281">
        <f>CO228*'8-Matrices'!$O$7</f>
        <v>0</v>
      </c>
      <c r="CP233" s="281">
        <f>CP228*'8-Matrices'!$P$7</f>
        <v>0</v>
      </c>
      <c r="CQ233" s="281">
        <f>CQ228*'8-Matrices'!$Q$7</f>
        <v>0</v>
      </c>
      <c r="CR233" s="281">
        <f>CR228*'8-Matrices'!$R$7</f>
        <v>0</v>
      </c>
      <c r="CS233" s="282">
        <f>CS228*'8-Matrices'!$S$7</f>
        <v>0</v>
      </c>
      <c r="CT233" s="283"/>
      <c r="CV233" s="280">
        <f>CV228*'8-Matrices'!$J$7</f>
        <v>0</v>
      </c>
      <c r="CW233" s="281">
        <f>CW228*'8-Matrices'!$K$7</f>
        <v>762300</v>
      </c>
      <c r="CX233" s="281">
        <f>CX228*'8-Matrices'!$L$7</f>
        <v>0</v>
      </c>
      <c r="CY233" s="281">
        <f>CY228*'8-Matrices'!$M$7</f>
        <v>1893605</v>
      </c>
      <c r="CZ233" s="281">
        <f>CZ228*'8-Matrices'!$N$7</f>
        <v>0</v>
      </c>
      <c r="DA233" s="281">
        <f>DA228*'8-Matrices'!$O$7</f>
        <v>0</v>
      </c>
      <c r="DB233" s="281">
        <f>DB228*'8-Matrices'!$P$7</f>
        <v>0</v>
      </c>
      <c r="DC233" s="281">
        <f>DC228*'8-Matrices'!$Q$7</f>
        <v>0</v>
      </c>
      <c r="DD233" s="281">
        <f>DD228*'8-Matrices'!$R$7</f>
        <v>0</v>
      </c>
      <c r="DE233" s="282">
        <f>DE228*'8-Matrices'!$S$7</f>
        <v>0</v>
      </c>
      <c r="DF233" s="283"/>
      <c r="DG233" s="109"/>
      <c r="DH233" s="280">
        <f>DH228*'8-Matrices'!$J$7</f>
        <v>0</v>
      </c>
      <c r="DI233" s="281">
        <f>DI228*'8-Matrices'!$K$7</f>
        <v>784080</v>
      </c>
      <c r="DJ233" s="281">
        <f>DJ228*'8-Matrices'!$L$7</f>
        <v>0</v>
      </c>
      <c r="DK233" s="281">
        <f>DK228*'8-Matrices'!$M$7</f>
        <v>1488865</v>
      </c>
      <c r="DL233" s="281">
        <f>DL228*'8-Matrices'!$N$7</f>
        <v>0</v>
      </c>
      <c r="DM233" s="281">
        <f>DM228*'8-Matrices'!$O$7</f>
        <v>0</v>
      </c>
      <c r="DN233" s="281">
        <f>DN228*'8-Matrices'!$P$7</f>
        <v>0</v>
      </c>
      <c r="DO233" s="281">
        <f>DO228*'8-Matrices'!$Q$7</f>
        <v>0</v>
      </c>
      <c r="DP233" s="281">
        <f>DP228*'8-Matrices'!$R$7</f>
        <v>0</v>
      </c>
      <c r="DQ233" s="282">
        <f>DQ228*'8-Matrices'!$S$7</f>
        <v>0</v>
      </c>
      <c r="DR233" s="283"/>
      <c r="DT233" s="280">
        <f>DT228*'8-Matrices'!$J$7</f>
        <v>4950</v>
      </c>
      <c r="DU233" s="281">
        <f>DU228*'8-Matrices'!$K$7</f>
        <v>1125300</v>
      </c>
      <c r="DV233" s="281">
        <f>DV228*'8-Matrices'!$L$7</f>
        <v>0</v>
      </c>
      <c r="DW233" s="281">
        <f>DW228*'8-Matrices'!$M$7</f>
        <v>1994790</v>
      </c>
      <c r="DX233" s="281">
        <f>DX228*'8-Matrices'!$N$7</f>
        <v>0</v>
      </c>
      <c r="DY233" s="281">
        <f>DY228*'8-Matrices'!$O$7</f>
        <v>0</v>
      </c>
      <c r="DZ233" s="281">
        <f>DZ228*'8-Matrices'!$P$7</f>
        <v>0</v>
      </c>
      <c r="EA233" s="281">
        <f>EA228*'8-Matrices'!$Q$7</f>
        <v>0</v>
      </c>
      <c r="EB233" s="281">
        <f>EB228*'8-Matrices'!$R$7</f>
        <v>0</v>
      </c>
      <c r="EC233" s="282">
        <f>EC228*'8-Matrices'!$S$7</f>
        <v>0</v>
      </c>
      <c r="ED233" s="283"/>
    </row>
    <row r="234" spans="1:134" x14ac:dyDescent="0.25">
      <c r="A234" s="1471"/>
      <c r="B234" t="s">
        <v>104</v>
      </c>
      <c r="C234" s="276" t="s">
        <v>139</v>
      </c>
      <c r="D234" s="277">
        <f>D229*'8-Matrices'!$J$8</f>
        <v>0</v>
      </c>
      <c r="E234" s="277">
        <f>E229*'8-Matrices'!$K$8</f>
        <v>282879</v>
      </c>
      <c r="F234" s="277">
        <f>F229*'8-Matrices'!$L$8</f>
        <v>0</v>
      </c>
      <c r="G234" s="277">
        <f>G229*'8-Matrices'!$M$8</f>
        <v>938700</v>
      </c>
      <c r="H234" s="277">
        <f>H229*'8-Matrices'!$N$8</f>
        <v>0</v>
      </c>
      <c r="I234" s="277">
        <f>I229*'8-Matrices'!$O$8</f>
        <v>0</v>
      </c>
      <c r="J234" s="277">
        <f>J229*'8-Matrices'!$P$8</f>
        <v>0</v>
      </c>
      <c r="K234" s="277">
        <f>K229*'8-Matrices'!$Q$8</f>
        <v>0</v>
      </c>
      <c r="L234" s="277">
        <f>L229*'8-Matrices'!$R$8</f>
        <v>0</v>
      </c>
      <c r="M234" s="278">
        <f>M229*'8-Matrices'!$S$8</f>
        <v>0</v>
      </c>
      <c r="N234" s="283"/>
      <c r="O234" s="277"/>
      <c r="P234" s="279">
        <f>P229*'8-Matrices'!$J$8</f>
        <v>0</v>
      </c>
      <c r="Q234" s="277">
        <f>Q229*'8-Matrices'!$K$8</f>
        <v>450511</v>
      </c>
      <c r="R234" s="277">
        <f>R229*'8-Matrices'!$L$8</f>
        <v>0</v>
      </c>
      <c r="S234" s="277">
        <f>S229*'8-Matrices'!$M$8</f>
        <v>1189020</v>
      </c>
      <c r="T234" s="277">
        <f>T229*'8-Matrices'!$N$8</f>
        <v>0</v>
      </c>
      <c r="U234" s="277">
        <f>U229*'8-Matrices'!$O$8</f>
        <v>0</v>
      </c>
      <c r="V234" s="277">
        <f>V229*'8-Matrices'!$P$8</f>
        <v>0</v>
      </c>
      <c r="W234" s="277">
        <f>W229*'8-Matrices'!$Q$8</f>
        <v>0</v>
      </c>
      <c r="X234" s="277">
        <f>X229*'8-Matrices'!$R$8</f>
        <v>0</v>
      </c>
      <c r="Y234" s="278">
        <f>Y229*'8-Matrices'!$S$8</f>
        <v>0</v>
      </c>
      <c r="Z234" s="283"/>
      <c r="AA234" s="277"/>
      <c r="AB234" s="279">
        <f>AB229*'8-Matrices'!$J$8</f>
        <v>0</v>
      </c>
      <c r="AC234" s="277">
        <f>AC229*'8-Matrices'!$K$8</f>
        <v>366695</v>
      </c>
      <c r="AD234" s="277">
        <f>AD229*'8-Matrices'!$L$8</f>
        <v>0</v>
      </c>
      <c r="AE234" s="277">
        <f>AE229*'8-Matrices'!$M$8</f>
        <v>896980</v>
      </c>
      <c r="AF234" s="277">
        <f>AF229*'8-Matrices'!$N$8</f>
        <v>0</v>
      </c>
      <c r="AG234" s="277">
        <f>AG229*'8-Matrices'!$O$8</f>
        <v>0</v>
      </c>
      <c r="AH234" s="277">
        <f>AH229*'8-Matrices'!$P$8</f>
        <v>0</v>
      </c>
      <c r="AI234" s="277">
        <f>AI229*'8-Matrices'!$Q$8</f>
        <v>0</v>
      </c>
      <c r="AJ234" s="277">
        <f>AJ229*'8-Matrices'!$R$8</f>
        <v>0</v>
      </c>
      <c r="AK234" s="278">
        <f>AK229*'8-Matrices'!$S$8</f>
        <v>0</v>
      </c>
      <c r="AL234" s="283"/>
      <c r="AM234" s="277"/>
      <c r="AN234" s="279">
        <f>AN229*'8-Matrices'!$J$8</f>
        <v>0</v>
      </c>
      <c r="AO234" s="277">
        <f>AO229*'8-Matrices'!$K$8</f>
        <v>733390</v>
      </c>
      <c r="AP234" s="277">
        <f>AP229*'8-Matrices'!$L$8</f>
        <v>0</v>
      </c>
      <c r="AQ234" s="277">
        <f>AQ229*'8-Matrices'!$M$8</f>
        <v>750960</v>
      </c>
      <c r="AR234" s="277">
        <f>AR229*'8-Matrices'!$N$8</f>
        <v>0</v>
      </c>
      <c r="AS234" s="277">
        <f>AS229*'8-Matrices'!$O$8</f>
        <v>0</v>
      </c>
      <c r="AT234" s="277">
        <f>AT229*'8-Matrices'!$P$8</f>
        <v>0</v>
      </c>
      <c r="AU234" s="277">
        <f>AU229*'8-Matrices'!$Q$8</f>
        <v>0</v>
      </c>
      <c r="AV234" s="277">
        <f>AV229*'8-Matrices'!$R$8</f>
        <v>0</v>
      </c>
      <c r="AW234" s="278">
        <f>AW229*'8-Matrices'!$S$8</f>
        <v>0</v>
      </c>
      <c r="AX234" s="283"/>
      <c r="AY234" s="277"/>
      <c r="AZ234" s="279">
        <f>AZ229*'8-Matrices'!$J$8</f>
        <v>0</v>
      </c>
      <c r="BA234" s="277">
        <f>BA229*'8-Matrices'!$K$8</f>
        <v>523850</v>
      </c>
      <c r="BB234" s="277">
        <f>BB229*'8-Matrices'!$L$8</f>
        <v>0</v>
      </c>
      <c r="BC234" s="277">
        <f>BC229*'8-Matrices'!$M$8</f>
        <v>1022140</v>
      </c>
      <c r="BD234" s="277">
        <f>BD229*'8-Matrices'!$N$8</f>
        <v>0</v>
      </c>
      <c r="BE234" s="277">
        <f>BE229*'8-Matrices'!$O$8</f>
        <v>0</v>
      </c>
      <c r="BF234" s="277">
        <f>BF229*'8-Matrices'!$P$8</f>
        <v>0</v>
      </c>
      <c r="BG234" s="277">
        <f>BG229*'8-Matrices'!$Q$8</f>
        <v>0</v>
      </c>
      <c r="BH234" s="277">
        <f>BH229*'8-Matrices'!$R$8</f>
        <v>0</v>
      </c>
      <c r="BI234" s="278">
        <f>BI229*'8-Matrices'!$S$8</f>
        <v>0</v>
      </c>
      <c r="BJ234" s="283"/>
      <c r="BK234" s="277"/>
      <c r="BL234" s="280">
        <f>BL229*'8-Matrices'!$J$8</f>
        <v>0</v>
      </c>
      <c r="BM234" s="281">
        <f>BM229*'8-Matrices'!$K$8</f>
        <v>565758</v>
      </c>
      <c r="BN234" s="281">
        <f>BN229*'8-Matrices'!$L$8</f>
        <v>0</v>
      </c>
      <c r="BO234" s="281">
        <f>BO229*'8-Matrices'!$M$8</f>
        <v>667520</v>
      </c>
      <c r="BP234" s="281">
        <f>BP229*'8-Matrices'!$N$8</f>
        <v>0</v>
      </c>
      <c r="BQ234" s="281">
        <f>BQ229*'8-Matrices'!$O$8</f>
        <v>0</v>
      </c>
      <c r="BR234" s="281">
        <f>BR229*'8-Matrices'!$P$8</f>
        <v>0</v>
      </c>
      <c r="BS234" s="281">
        <f>BS229*'8-Matrices'!$Q$8</f>
        <v>0</v>
      </c>
      <c r="BT234" s="281">
        <f>BT229*'8-Matrices'!$R$8</f>
        <v>0</v>
      </c>
      <c r="BU234" s="282">
        <f>BU229*'8-Matrices'!$S$8</f>
        <v>0</v>
      </c>
      <c r="BV234" s="283"/>
      <c r="BX234" s="280">
        <f>BX229*'8-Matrices'!$J$8</f>
        <v>0</v>
      </c>
      <c r="BY234" s="281">
        <f>BY229*'8-Matrices'!$K$8</f>
        <v>303833</v>
      </c>
      <c r="BZ234" s="281">
        <f>BZ229*'8-Matrices'!$L$8</f>
        <v>0</v>
      </c>
      <c r="CA234" s="281">
        <f>CA229*'8-Matrices'!$M$8</f>
        <v>500640</v>
      </c>
      <c r="CB234" s="281">
        <f>CB229*'8-Matrices'!$N$8</f>
        <v>0</v>
      </c>
      <c r="CC234" s="281">
        <f>CC229*'8-Matrices'!$O$8</f>
        <v>0</v>
      </c>
      <c r="CD234" s="281">
        <f>CD229*'8-Matrices'!$P$8</f>
        <v>0</v>
      </c>
      <c r="CE234" s="281">
        <f>CE229*'8-Matrices'!$Q$8</f>
        <v>0</v>
      </c>
      <c r="CF234" s="281">
        <f>CF229*'8-Matrices'!$R$8</f>
        <v>0</v>
      </c>
      <c r="CG234" s="282">
        <f>CG229*'8-Matrices'!$S$8</f>
        <v>0</v>
      </c>
      <c r="CH234" s="283"/>
      <c r="CJ234" s="280">
        <f>CJ229*'8-Matrices'!$J$8</f>
        <v>0</v>
      </c>
      <c r="CK234" s="281">
        <f>CK229*'8-Matrices'!$K$8</f>
        <v>220017</v>
      </c>
      <c r="CL234" s="281">
        <f>CL229*'8-Matrices'!$L$8</f>
        <v>0</v>
      </c>
      <c r="CM234" s="281">
        <f>CM229*'8-Matrices'!$M$8</f>
        <v>563220</v>
      </c>
      <c r="CN234" s="281">
        <f>CN229*'8-Matrices'!$N$8</f>
        <v>0</v>
      </c>
      <c r="CO234" s="281">
        <f>CO229*'8-Matrices'!$O$8</f>
        <v>0</v>
      </c>
      <c r="CP234" s="281">
        <f>CP229*'8-Matrices'!$P$8</f>
        <v>0</v>
      </c>
      <c r="CQ234" s="281">
        <f>CQ229*'8-Matrices'!$Q$8</f>
        <v>0</v>
      </c>
      <c r="CR234" s="281">
        <f>CR229*'8-Matrices'!$R$8</f>
        <v>0</v>
      </c>
      <c r="CS234" s="282">
        <f>CS229*'8-Matrices'!$S$8</f>
        <v>0</v>
      </c>
      <c r="CT234" s="283"/>
      <c r="CV234" s="280">
        <f>CV229*'8-Matrices'!$J$8</f>
        <v>14286</v>
      </c>
      <c r="CW234" s="281">
        <f>CW229*'8-Matrices'!$K$8</f>
        <v>356218</v>
      </c>
      <c r="CX234" s="281">
        <f>CX229*'8-Matrices'!$L$8</f>
        <v>0</v>
      </c>
      <c r="CY234" s="281">
        <f>CY229*'8-Matrices'!$M$8</f>
        <v>542360</v>
      </c>
      <c r="CZ234" s="281">
        <f>CZ229*'8-Matrices'!$N$8</f>
        <v>0</v>
      </c>
      <c r="DA234" s="281">
        <f>DA229*'8-Matrices'!$O$8</f>
        <v>0</v>
      </c>
      <c r="DB234" s="281">
        <f>DB229*'8-Matrices'!$P$8</f>
        <v>0</v>
      </c>
      <c r="DC234" s="281">
        <f>DC229*'8-Matrices'!$Q$8</f>
        <v>0</v>
      </c>
      <c r="DD234" s="281">
        <f>DD229*'8-Matrices'!$R$8</f>
        <v>0</v>
      </c>
      <c r="DE234" s="282">
        <f>DE229*'8-Matrices'!$S$8</f>
        <v>0</v>
      </c>
      <c r="DF234" s="283"/>
      <c r="DG234" s="109"/>
      <c r="DH234" s="280">
        <f>DH229*'8-Matrices'!$J$8</f>
        <v>21429</v>
      </c>
      <c r="DI234" s="281">
        <f>DI229*'8-Matrices'!$K$8</f>
        <v>607666</v>
      </c>
      <c r="DJ234" s="281">
        <f>DJ229*'8-Matrices'!$L$8</f>
        <v>0</v>
      </c>
      <c r="DK234" s="281">
        <f>DK229*'8-Matrices'!$M$8</f>
        <v>521500</v>
      </c>
      <c r="DL234" s="281">
        <f>DL229*'8-Matrices'!$N$8</f>
        <v>0</v>
      </c>
      <c r="DM234" s="281">
        <f>DM229*'8-Matrices'!$O$8</f>
        <v>0</v>
      </c>
      <c r="DN234" s="281">
        <f>DN229*'8-Matrices'!$P$8</f>
        <v>0</v>
      </c>
      <c r="DO234" s="281">
        <f>DO229*'8-Matrices'!$Q$8</f>
        <v>0</v>
      </c>
      <c r="DP234" s="281">
        <f>DP229*'8-Matrices'!$R$8</f>
        <v>0</v>
      </c>
      <c r="DQ234" s="282">
        <f>DQ229*'8-Matrices'!$S$8</f>
        <v>0</v>
      </c>
      <c r="DR234" s="283"/>
      <c r="DT234" s="280">
        <f>DT229*'8-Matrices'!$J$8</f>
        <v>7143</v>
      </c>
      <c r="DU234" s="281">
        <f>DU229*'8-Matrices'!$K$8</f>
        <v>628620</v>
      </c>
      <c r="DV234" s="281">
        <f>DV229*'8-Matrices'!$L$8</f>
        <v>0</v>
      </c>
      <c r="DW234" s="281">
        <f>DW229*'8-Matrices'!$M$8</f>
        <v>584080</v>
      </c>
      <c r="DX234" s="281">
        <f>DX229*'8-Matrices'!$N$8</f>
        <v>0</v>
      </c>
      <c r="DY234" s="281">
        <f>DY229*'8-Matrices'!$O$8</f>
        <v>0</v>
      </c>
      <c r="DZ234" s="281">
        <f>DZ229*'8-Matrices'!$P$8</f>
        <v>0</v>
      </c>
      <c r="EA234" s="281">
        <f>EA229*'8-Matrices'!$Q$8</f>
        <v>0</v>
      </c>
      <c r="EB234" s="281">
        <f>EB229*'8-Matrices'!$R$8</f>
        <v>0</v>
      </c>
      <c r="EC234" s="282">
        <f>EC229*'8-Matrices'!$S$8</f>
        <v>0</v>
      </c>
      <c r="ED234" s="283"/>
    </row>
    <row r="235" spans="1:134" ht="15.75" thickBot="1" x14ac:dyDescent="0.3">
      <c r="A235" s="1472"/>
      <c r="B235" s="293" t="s">
        <v>104</v>
      </c>
      <c r="C235" s="294" t="s">
        <v>140</v>
      </c>
      <c r="D235" s="277">
        <f>D230*'8-Matrices'!$J$9</f>
        <v>1256280</v>
      </c>
      <c r="E235" s="277">
        <f>E230*'8-Matrices'!$K$9</f>
        <v>890532</v>
      </c>
      <c r="F235" s="277">
        <f>F230*'8-Matrices'!$L$9</f>
        <v>0</v>
      </c>
      <c r="G235" s="277">
        <f>G230*'8-Matrices'!$M$9</f>
        <v>3240420</v>
      </c>
      <c r="H235" s="277">
        <f>H230*'8-Matrices'!$N$9</f>
        <v>0</v>
      </c>
      <c r="I235" s="277">
        <f>I230*'8-Matrices'!$O$9</f>
        <v>0</v>
      </c>
      <c r="J235" s="277">
        <f>J230*'8-Matrices'!$P$9</f>
        <v>0</v>
      </c>
      <c r="K235" s="277">
        <f>K230*'8-Matrices'!$Q$9</f>
        <v>0</v>
      </c>
      <c r="L235" s="277">
        <f>L230*'8-Matrices'!$R$9</f>
        <v>0</v>
      </c>
      <c r="M235" s="278">
        <f>M230*'8-Matrices'!$S$9</f>
        <v>0</v>
      </c>
      <c r="N235" s="283" t="s">
        <v>298</v>
      </c>
      <c r="O235" s="277"/>
      <c r="P235" s="279">
        <f>P230*'8-Matrices'!$J$9</f>
        <v>1329563</v>
      </c>
      <c r="Q235" s="277">
        <f>Q230*'8-Matrices'!$K$9</f>
        <v>982656</v>
      </c>
      <c r="R235" s="277">
        <f>R230*'8-Matrices'!$L$9</f>
        <v>0</v>
      </c>
      <c r="S235" s="277">
        <f>S230*'8-Matrices'!$M$9</f>
        <v>1834200</v>
      </c>
      <c r="T235" s="277">
        <f>T230*'8-Matrices'!$N$9</f>
        <v>0</v>
      </c>
      <c r="U235" s="277">
        <f>U230*'8-Matrices'!$O$9</f>
        <v>0</v>
      </c>
      <c r="V235" s="277">
        <f>V230*'8-Matrices'!$P$9</f>
        <v>0</v>
      </c>
      <c r="W235" s="277">
        <f>W230*'8-Matrices'!$Q$9</f>
        <v>0</v>
      </c>
      <c r="X235" s="277">
        <f>X230*'8-Matrices'!$R$9</f>
        <v>0</v>
      </c>
      <c r="Y235" s="278">
        <f>Y230*'8-Matrices'!$S$9</f>
        <v>0</v>
      </c>
      <c r="Z235" s="283" t="s">
        <v>298</v>
      </c>
      <c r="AA235" s="277"/>
      <c r="AB235" s="279">
        <f>AB230*'8-Matrices'!$J$9</f>
        <v>1371439</v>
      </c>
      <c r="AC235" s="277">
        <f>AC230*'8-Matrices'!$K$9</f>
        <v>675576</v>
      </c>
      <c r="AD235" s="277">
        <f>AD230*'8-Matrices'!$L$9</f>
        <v>0</v>
      </c>
      <c r="AE235" s="277">
        <f>AE230*'8-Matrices'!$M$9</f>
        <v>4585500</v>
      </c>
      <c r="AF235" s="277">
        <f>AF230*'8-Matrices'!$N$9</f>
        <v>0</v>
      </c>
      <c r="AG235" s="277">
        <f>AG230*'8-Matrices'!$O$9</f>
        <v>0</v>
      </c>
      <c r="AH235" s="277">
        <f>AH230*'8-Matrices'!$P$9</f>
        <v>0</v>
      </c>
      <c r="AI235" s="277">
        <f>AI230*'8-Matrices'!$Q$9</f>
        <v>0</v>
      </c>
      <c r="AJ235" s="277">
        <f>AJ230*'8-Matrices'!$R$9</f>
        <v>0</v>
      </c>
      <c r="AK235" s="278">
        <f>AK230*'8-Matrices'!$S$9</f>
        <v>0</v>
      </c>
      <c r="AL235" s="283" t="s">
        <v>298</v>
      </c>
      <c r="AM235" s="277"/>
      <c r="AN235" s="279">
        <f>AN230*'8-Matrices'!$J$9</f>
        <v>1873951</v>
      </c>
      <c r="AO235" s="277">
        <f>AO230*'8-Matrices'!$K$9</f>
        <v>1550754</v>
      </c>
      <c r="AP235" s="277">
        <f>AP230*'8-Matrices'!$L$9</f>
        <v>0</v>
      </c>
      <c r="AQ235" s="277">
        <f>AQ230*'8-Matrices'!$M$9</f>
        <v>3484980</v>
      </c>
      <c r="AR235" s="277">
        <f>AR230*'8-Matrices'!$N$9</f>
        <v>0</v>
      </c>
      <c r="AS235" s="277">
        <f>AS230*'8-Matrices'!$O$9</f>
        <v>0</v>
      </c>
      <c r="AT235" s="277">
        <f>AT230*'8-Matrices'!$P$9</f>
        <v>0</v>
      </c>
      <c r="AU235" s="277">
        <f>AU230*'8-Matrices'!$Q$9</f>
        <v>0</v>
      </c>
      <c r="AV235" s="277">
        <f>AV230*'8-Matrices'!$R$9</f>
        <v>0</v>
      </c>
      <c r="AW235" s="278">
        <f>AW230*'8-Matrices'!$S$9</f>
        <v>0</v>
      </c>
      <c r="AX235" s="283" t="s">
        <v>298</v>
      </c>
      <c r="AY235" s="277"/>
      <c r="AZ235" s="279">
        <f>AZ230*'8-Matrices'!$J$9</f>
        <v>1622695</v>
      </c>
      <c r="BA235" s="277">
        <f>BA230*'8-Matrices'!$K$9</f>
        <v>2088144</v>
      </c>
      <c r="BB235" s="277">
        <f>BB230*'8-Matrices'!$L$9</f>
        <v>0</v>
      </c>
      <c r="BC235" s="277">
        <f>BC230*'8-Matrices'!$M$9</f>
        <v>2445600</v>
      </c>
      <c r="BD235" s="277">
        <f>BD230*'8-Matrices'!$N$9</f>
        <v>0</v>
      </c>
      <c r="BE235" s="277">
        <f>BE230*'8-Matrices'!$O$9</f>
        <v>0</v>
      </c>
      <c r="BF235" s="277">
        <f>BF230*'8-Matrices'!$P$9</f>
        <v>0</v>
      </c>
      <c r="BG235" s="277">
        <f>BG230*'8-Matrices'!$Q$9</f>
        <v>0</v>
      </c>
      <c r="BH235" s="277">
        <f>BH230*'8-Matrices'!$R$9</f>
        <v>0</v>
      </c>
      <c r="BI235" s="278">
        <f>BI230*'8-Matrices'!$S$9</f>
        <v>0</v>
      </c>
      <c r="BJ235" s="283" t="s">
        <v>298</v>
      </c>
      <c r="BK235" s="277"/>
      <c r="BL235" s="280">
        <f>BL230*'8-Matrices'!$J$9</f>
        <v>1538943</v>
      </c>
      <c r="BM235" s="281">
        <f>BM230*'8-Matrices'!$K$9</f>
        <v>936594</v>
      </c>
      <c r="BN235" s="281">
        <f>BN230*'8-Matrices'!$L$9</f>
        <v>0</v>
      </c>
      <c r="BO235" s="281">
        <f>BO230*'8-Matrices'!$M$9</f>
        <v>1773060</v>
      </c>
      <c r="BP235" s="281">
        <f>BP230*'8-Matrices'!$N$9</f>
        <v>0</v>
      </c>
      <c r="BQ235" s="281">
        <f>BQ230*'8-Matrices'!$O$9</f>
        <v>0</v>
      </c>
      <c r="BR235" s="281">
        <f>BR230*'8-Matrices'!$P$9</f>
        <v>0</v>
      </c>
      <c r="BS235" s="281">
        <f>BS230*'8-Matrices'!$Q$9</f>
        <v>0</v>
      </c>
      <c r="BT235" s="281">
        <f>BT230*'8-Matrices'!$R$9</f>
        <v>0</v>
      </c>
      <c r="BU235" s="282">
        <f>BU230*'8-Matrices'!$S$9</f>
        <v>0</v>
      </c>
      <c r="BV235" s="283" t="s">
        <v>298</v>
      </c>
      <c r="BX235" s="280">
        <f>BX230*'8-Matrices'!$J$9</f>
        <v>628140</v>
      </c>
      <c r="BY235" s="281">
        <f>BY230*'8-Matrices'!$K$9</f>
        <v>552744</v>
      </c>
      <c r="BZ235" s="281">
        <f>BZ230*'8-Matrices'!$L$9</f>
        <v>0</v>
      </c>
      <c r="CA235" s="281">
        <f>CA230*'8-Matrices'!$M$9</f>
        <v>2048190</v>
      </c>
      <c r="CB235" s="281">
        <f>CB230*'8-Matrices'!$N$9</f>
        <v>0</v>
      </c>
      <c r="CC235" s="281">
        <f>CC230*'8-Matrices'!$O$9</f>
        <v>0</v>
      </c>
      <c r="CD235" s="281">
        <f>CD230*'8-Matrices'!$P$9</f>
        <v>0</v>
      </c>
      <c r="CE235" s="281">
        <f>CE230*'8-Matrices'!$Q$9</f>
        <v>0</v>
      </c>
      <c r="CF235" s="281">
        <f>CF230*'8-Matrices'!$R$9</f>
        <v>0</v>
      </c>
      <c r="CG235" s="282">
        <f>CG230*'8-Matrices'!$S$9</f>
        <v>0</v>
      </c>
      <c r="CH235" s="283" t="s">
        <v>298</v>
      </c>
      <c r="CJ235" s="280">
        <f>CJ230*'8-Matrices'!$J$9</f>
        <v>1182997</v>
      </c>
      <c r="CK235" s="281">
        <f>CK230*'8-Matrices'!$K$9</f>
        <v>1197612</v>
      </c>
      <c r="CL235" s="281">
        <f>CL230*'8-Matrices'!$L$9</f>
        <v>0</v>
      </c>
      <c r="CM235" s="281">
        <f>CM230*'8-Matrices'!$M$9</f>
        <v>1895340</v>
      </c>
      <c r="CN235" s="281">
        <f>CN230*'8-Matrices'!$N$9</f>
        <v>0</v>
      </c>
      <c r="CO235" s="281">
        <f>CO230*'8-Matrices'!$O$9</f>
        <v>0</v>
      </c>
      <c r="CP235" s="281">
        <f>CP230*'8-Matrices'!$P$9</f>
        <v>0</v>
      </c>
      <c r="CQ235" s="281">
        <f>CQ230*'8-Matrices'!$Q$9</f>
        <v>0</v>
      </c>
      <c r="CR235" s="281">
        <f>CR230*'8-Matrices'!$R$9</f>
        <v>0</v>
      </c>
      <c r="CS235" s="282">
        <f>CS230*'8-Matrices'!$S$9</f>
        <v>0</v>
      </c>
      <c r="CT235" s="283" t="s">
        <v>298</v>
      </c>
      <c r="CV235" s="280">
        <f>CV230*'8-Matrices'!$J$9</f>
        <v>1005024</v>
      </c>
      <c r="CW235" s="281">
        <f>CW230*'8-Matrices'!$K$9</f>
        <v>951948</v>
      </c>
      <c r="CX235" s="281">
        <f>CX230*'8-Matrices'!$L$9</f>
        <v>0</v>
      </c>
      <c r="CY235" s="281">
        <f>CY230*'8-Matrices'!$M$9</f>
        <v>1192230</v>
      </c>
      <c r="CZ235" s="281">
        <f>CZ230*'8-Matrices'!$N$9</f>
        <v>0</v>
      </c>
      <c r="DA235" s="281">
        <f>DA230*'8-Matrices'!$O$9</f>
        <v>0</v>
      </c>
      <c r="DB235" s="281">
        <f>DB230*'8-Matrices'!$P$9</f>
        <v>0</v>
      </c>
      <c r="DC235" s="281">
        <f>DC230*'8-Matrices'!$Q$9</f>
        <v>0</v>
      </c>
      <c r="DD235" s="281">
        <f>DD230*'8-Matrices'!$R$9</f>
        <v>0</v>
      </c>
      <c r="DE235" s="282">
        <f>DE230*'8-Matrices'!$S$9</f>
        <v>0</v>
      </c>
      <c r="DF235" s="283" t="s">
        <v>298</v>
      </c>
      <c r="DG235" s="109"/>
      <c r="DH235" s="280">
        <f>DH230*'8-Matrices'!$J$9</f>
        <v>827051</v>
      </c>
      <c r="DI235" s="281">
        <f>DI230*'8-Matrices'!$K$9</f>
        <v>967302</v>
      </c>
      <c r="DJ235" s="281">
        <f>DJ230*'8-Matrices'!$L$9</f>
        <v>0</v>
      </c>
      <c r="DK235" s="281">
        <f>DK230*'8-Matrices'!$M$9</f>
        <v>1803630</v>
      </c>
      <c r="DL235" s="281">
        <f>DL230*'8-Matrices'!$N$9</f>
        <v>0</v>
      </c>
      <c r="DM235" s="281">
        <f>DM230*'8-Matrices'!$O$9</f>
        <v>0</v>
      </c>
      <c r="DN235" s="281">
        <f>DN230*'8-Matrices'!$P$9</f>
        <v>0</v>
      </c>
      <c r="DO235" s="281">
        <f>DO230*'8-Matrices'!$Q$9</f>
        <v>0</v>
      </c>
      <c r="DP235" s="281">
        <f>DP230*'8-Matrices'!$R$9</f>
        <v>0</v>
      </c>
      <c r="DQ235" s="282">
        <f>DQ230*'8-Matrices'!$S$9</f>
        <v>0</v>
      </c>
      <c r="DR235" s="283" t="s">
        <v>298</v>
      </c>
      <c r="DT235" s="280">
        <f>DT230*'8-Matrices'!$J$9</f>
        <v>1036431</v>
      </c>
      <c r="DU235" s="281">
        <f>DU230*'8-Matrices'!$K$9</f>
        <v>644868</v>
      </c>
      <c r="DV235" s="281">
        <f>DV230*'8-Matrices'!$L$9</f>
        <v>0</v>
      </c>
      <c r="DW235" s="281">
        <f>DW230*'8-Matrices'!$M$9</f>
        <v>1314510</v>
      </c>
      <c r="DX235" s="281">
        <f>DX230*'8-Matrices'!$N$9</f>
        <v>0</v>
      </c>
      <c r="DY235" s="281">
        <f>DY230*'8-Matrices'!$O$9</f>
        <v>0</v>
      </c>
      <c r="DZ235" s="281">
        <f>DZ230*'8-Matrices'!$P$9</f>
        <v>0</v>
      </c>
      <c r="EA235" s="281">
        <f>EA230*'8-Matrices'!$Q$9</f>
        <v>0</v>
      </c>
      <c r="EB235" s="281">
        <f>EB230*'8-Matrices'!$R$9</f>
        <v>0</v>
      </c>
      <c r="EC235" s="282">
        <f>EC230*'8-Matrices'!$S$9</f>
        <v>0</v>
      </c>
      <c r="ED235" s="283" t="s">
        <v>298</v>
      </c>
    </row>
    <row r="236" spans="1:134" ht="30.75" thickBot="1" x14ac:dyDescent="0.3">
      <c r="A236" s="315" t="s">
        <v>212</v>
      </c>
      <c r="B236" s="293" t="s">
        <v>104</v>
      </c>
      <c r="C236" s="316"/>
      <c r="D236" s="300">
        <f t="shared" ref="D236:M236" si="495">SUM(D233:D235)</f>
        <v>1256280</v>
      </c>
      <c r="E236" s="297">
        <f t="shared" si="495"/>
        <v>2443911</v>
      </c>
      <c r="F236" s="297">
        <f t="shared" si="495"/>
        <v>0</v>
      </c>
      <c r="G236" s="297">
        <f t="shared" si="495"/>
        <v>8038605</v>
      </c>
      <c r="H236" s="297">
        <f t="shared" si="495"/>
        <v>0</v>
      </c>
      <c r="I236" s="297">
        <f t="shared" si="495"/>
        <v>0</v>
      </c>
      <c r="J236" s="297">
        <f t="shared" si="495"/>
        <v>0</v>
      </c>
      <c r="K236" s="297">
        <f t="shared" si="495"/>
        <v>0</v>
      </c>
      <c r="L236" s="297">
        <f t="shared" si="495"/>
        <v>0</v>
      </c>
      <c r="M236" s="298">
        <f t="shared" si="495"/>
        <v>0</v>
      </c>
      <c r="N236" s="304">
        <f>SUM(D236:M236)</f>
        <v>11738796</v>
      </c>
      <c r="O236" s="299"/>
      <c r="P236" s="300">
        <f t="shared" ref="P236:Y236" si="496">SUM(P233:P235)</f>
        <v>1329563</v>
      </c>
      <c r="Q236" s="297">
        <f t="shared" si="496"/>
        <v>2710927</v>
      </c>
      <c r="R236" s="297">
        <f t="shared" si="496"/>
        <v>0</v>
      </c>
      <c r="S236" s="297">
        <f t="shared" si="496"/>
        <v>6116590</v>
      </c>
      <c r="T236" s="297">
        <f t="shared" si="496"/>
        <v>0</v>
      </c>
      <c r="U236" s="297">
        <f t="shared" si="496"/>
        <v>0</v>
      </c>
      <c r="V236" s="297">
        <f t="shared" si="496"/>
        <v>0</v>
      </c>
      <c r="W236" s="297">
        <f t="shared" si="496"/>
        <v>0</v>
      </c>
      <c r="X236" s="297">
        <f t="shared" si="496"/>
        <v>0</v>
      </c>
      <c r="Y236" s="298">
        <f t="shared" si="496"/>
        <v>0</v>
      </c>
      <c r="Z236" s="304">
        <f>SUM(P236:Y236)</f>
        <v>10157080</v>
      </c>
      <c r="AA236" s="299"/>
      <c r="AB236" s="300">
        <f t="shared" ref="AB236:AK236" si="497">SUM(AB233:AB235)</f>
        <v>1430839</v>
      </c>
      <c r="AC236" s="297">
        <f t="shared" si="497"/>
        <v>2392631</v>
      </c>
      <c r="AD236" s="297">
        <f t="shared" si="497"/>
        <v>0</v>
      </c>
      <c r="AE236" s="297">
        <f t="shared" si="497"/>
        <v>9009500</v>
      </c>
      <c r="AF236" s="297">
        <f t="shared" si="497"/>
        <v>0</v>
      </c>
      <c r="AG236" s="297">
        <f t="shared" si="497"/>
        <v>0</v>
      </c>
      <c r="AH236" s="297">
        <f t="shared" si="497"/>
        <v>0</v>
      </c>
      <c r="AI236" s="297">
        <f t="shared" si="497"/>
        <v>0</v>
      </c>
      <c r="AJ236" s="297">
        <f t="shared" si="497"/>
        <v>0</v>
      </c>
      <c r="AK236" s="298">
        <f t="shared" si="497"/>
        <v>0</v>
      </c>
      <c r="AL236" s="304">
        <f>SUM(AB236:AK236)</f>
        <v>12832970</v>
      </c>
      <c r="AM236" s="299"/>
      <c r="AN236" s="300">
        <f t="shared" ref="AN236:AW236" si="498">SUM(AN233:AN235)</f>
        <v>1873951</v>
      </c>
      <c r="AO236" s="297">
        <f t="shared" si="498"/>
        <v>3619984</v>
      </c>
      <c r="AP236" s="297">
        <f t="shared" si="498"/>
        <v>0</v>
      </c>
      <c r="AQ236" s="297">
        <f t="shared" si="498"/>
        <v>7170305</v>
      </c>
      <c r="AR236" s="297">
        <f t="shared" si="498"/>
        <v>0</v>
      </c>
      <c r="AS236" s="297">
        <f t="shared" si="498"/>
        <v>0</v>
      </c>
      <c r="AT236" s="297">
        <f t="shared" si="498"/>
        <v>0</v>
      </c>
      <c r="AU236" s="297">
        <f t="shared" si="498"/>
        <v>0</v>
      </c>
      <c r="AV236" s="297">
        <f t="shared" si="498"/>
        <v>0</v>
      </c>
      <c r="AW236" s="298">
        <f t="shared" si="498"/>
        <v>0</v>
      </c>
      <c r="AX236" s="304">
        <f>SUM(AN236:AW236)</f>
        <v>12664240</v>
      </c>
      <c r="AY236" s="299"/>
      <c r="AZ236" s="300">
        <f t="shared" ref="AZ236:BI236" si="499">SUM(AZ233:AZ235)</f>
        <v>1622695</v>
      </c>
      <c r="BA236" s="297">
        <f t="shared" si="499"/>
        <v>4296314</v>
      </c>
      <c r="BB236" s="297">
        <f t="shared" si="499"/>
        <v>0</v>
      </c>
      <c r="BC236" s="297">
        <f t="shared" si="499"/>
        <v>6431015</v>
      </c>
      <c r="BD236" s="297">
        <f t="shared" si="499"/>
        <v>0</v>
      </c>
      <c r="BE236" s="297">
        <f t="shared" si="499"/>
        <v>0</v>
      </c>
      <c r="BF236" s="297">
        <f t="shared" si="499"/>
        <v>0</v>
      </c>
      <c r="BG236" s="297">
        <f t="shared" si="499"/>
        <v>0</v>
      </c>
      <c r="BH236" s="297">
        <f t="shared" si="499"/>
        <v>0</v>
      </c>
      <c r="BI236" s="298">
        <f t="shared" si="499"/>
        <v>0</v>
      </c>
      <c r="BJ236" s="304">
        <f>SUM(AZ236:BI236)</f>
        <v>12350024</v>
      </c>
      <c r="BK236" s="299"/>
      <c r="BL236" s="301">
        <f t="shared" ref="BL236:BU236" si="500">SUM(BL233:BL235)</f>
        <v>1538943</v>
      </c>
      <c r="BM236" s="302">
        <f t="shared" si="500"/>
        <v>2722032</v>
      </c>
      <c r="BN236" s="302">
        <f t="shared" si="500"/>
        <v>0</v>
      </c>
      <c r="BO236" s="302">
        <f t="shared" si="500"/>
        <v>4695560</v>
      </c>
      <c r="BP236" s="302">
        <f t="shared" si="500"/>
        <v>0</v>
      </c>
      <c r="BQ236" s="302">
        <f t="shared" si="500"/>
        <v>0</v>
      </c>
      <c r="BR236" s="302">
        <f t="shared" si="500"/>
        <v>0</v>
      </c>
      <c r="BS236" s="302">
        <f t="shared" si="500"/>
        <v>0</v>
      </c>
      <c r="BT236" s="302">
        <f t="shared" si="500"/>
        <v>0</v>
      </c>
      <c r="BU236" s="303">
        <f t="shared" si="500"/>
        <v>0</v>
      </c>
      <c r="BV236" s="304">
        <f>SUM(BL236:BU236)</f>
        <v>8956535</v>
      </c>
      <c r="BX236" s="301">
        <f t="shared" ref="BX236:CG236" si="501">SUM(BX233:BX235)</f>
        <v>628140</v>
      </c>
      <c r="BY236" s="302">
        <f t="shared" si="501"/>
        <v>2098037</v>
      </c>
      <c r="BZ236" s="302">
        <f t="shared" si="501"/>
        <v>0</v>
      </c>
      <c r="CA236" s="302">
        <f t="shared" si="501"/>
        <v>4630350</v>
      </c>
      <c r="CB236" s="302">
        <f t="shared" si="501"/>
        <v>0</v>
      </c>
      <c r="CC236" s="302">
        <f t="shared" si="501"/>
        <v>0</v>
      </c>
      <c r="CD236" s="302">
        <f t="shared" si="501"/>
        <v>0</v>
      </c>
      <c r="CE236" s="302">
        <f t="shared" si="501"/>
        <v>0</v>
      </c>
      <c r="CF236" s="302">
        <f t="shared" si="501"/>
        <v>0</v>
      </c>
      <c r="CG236" s="303">
        <f t="shared" si="501"/>
        <v>0</v>
      </c>
      <c r="CH236" s="304">
        <f>SUM(BX236:CG236)</f>
        <v>7356527</v>
      </c>
      <c r="CJ236" s="301">
        <f t="shared" ref="CJ236:CS236" si="502">SUM(CJ233:CJ235)</f>
        <v>1182997</v>
      </c>
      <c r="CK236" s="302">
        <f t="shared" si="502"/>
        <v>2419509</v>
      </c>
      <c r="CL236" s="302">
        <f t="shared" si="502"/>
        <v>0</v>
      </c>
      <c r="CM236" s="302">
        <f t="shared" si="502"/>
        <v>4699085</v>
      </c>
      <c r="CN236" s="302">
        <f t="shared" si="502"/>
        <v>0</v>
      </c>
      <c r="CO236" s="302">
        <f t="shared" si="502"/>
        <v>0</v>
      </c>
      <c r="CP236" s="302">
        <f t="shared" si="502"/>
        <v>0</v>
      </c>
      <c r="CQ236" s="302">
        <f t="shared" si="502"/>
        <v>0</v>
      </c>
      <c r="CR236" s="302">
        <f t="shared" si="502"/>
        <v>0</v>
      </c>
      <c r="CS236" s="303">
        <f t="shared" si="502"/>
        <v>0</v>
      </c>
      <c r="CT236" s="304">
        <f>SUM(CJ236:CS236)</f>
        <v>8301591</v>
      </c>
      <c r="CV236" s="301">
        <f t="shared" ref="CV236:DE236" si="503">SUM(CV233:CV235)</f>
        <v>1019310</v>
      </c>
      <c r="CW236" s="302">
        <f t="shared" si="503"/>
        <v>2070466</v>
      </c>
      <c r="CX236" s="302">
        <f t="shared" si="503"/>
        <v>0</v>
      </c>
      <c r="CY236" s="302">
        <f t="shared" si="503"/>
        <v>3628195</v>
      </c>
      <c r="CZ236" s="302">
        <f t="shared" si="503"/>
        <v>0</v>
      </c>
      <c r="DA236" s="302">
        <f t="shared" si="503"/>
        <v>0</v>
      </c>
      <c r="DB236" s="302">
        <f t="shared" si="503"/>
        <v>0</v>
      </c>
      <c r="DC236" s="302">
        <f t="shared" si="503"/>
        <v>0</v>
      </c>
      <c r="DD236" s="302">
        <f t="shared" si="503"/>
        <v>0</v>
      </c>
      <c r="DE236" s="303">
        <f t="shared" si="503"/>
        <v>0</v>
      </c>
      <c r="DF236" s="304">
        <f>SUM(CV236:DE236)</f>
        <v>6717971</v>
      </c>
      <c r="DG236" s="109"/>
      <c r="DH236" s="301">
        <f t="shared" ref="DH236:DQ236" si="504">SUM(DH233:DH235)</f>
        <v>848480</v>
      </c>
      <c r="DI236" s="302">
        <f t="shared" si="504"/>
        <v>2359048</v>
      </c>
      <c r="DJ236" s="302">
        <f t="shared" si="504"/>
        <v>0</v>
      </c>
      <c r="DK236" s="302">
        <f t="shared" si="504"/>
        <v>3813995</v>
      </c>
      <c r="DL236" s="302">
        <f t="shared" si="504"/>
        <v>0</v>
      </c>
      <c r="DM236" s="302">
        <f t="shared" si="504"/>
        <v>0</v>
      </c>
      <c r="DN236" s="302">
        <f t="shared" si="504"/>
        <v>0</v>
      </c>
      <c r="DO236" s="302">
        <f t="shared" si="504"/>
        <v>0</v>
      </c>
      <c r="DP236" s="302">
        <f t="shared" si="504"/>
        <v>0</v>
      </c>
      <c r="DQ236" s="303">
        <f t="shared" si="504"/>
        <v>0</v>
      </c>
      <c r="DR236" s="304">
        <f>SUM(DH236:DQ236)</f>
        <v>7021523</v>
      </c>
      <c r="DT236" s="301">
        <f t="shared" ref="DT236:EC236" si="505">SUM(DT233:DT235)</f>
        <v>1048524</v>
      </c>
      <c r="DU236" s="302">
        <f t="shared" si="505"/>
        <v>2398788</v>
      </c>
      <c r="DV236" s="302">
        <f t="shared" si="505"/>
        <v>0</v>
      </c>
      <c r="DW236" s="302">
        <f t="shared" si="505"/>
        <v>3893380</v>
      </c>
      <c r="DX236" s="302">
        <f t="shared" si="505"/>
        <v>0</v>
      </c>
      <c r="DY236" s="302">
        <f t="shared" si="505"/>
        <v>0</v>
      </c>
      <c r="DZ236" s="302">
        <f t="shared" si="505"/>
        <v>0</v>
      </c>
      <c r="EA236" s="302">
        <f t="shared" si="505"/>
        <v>0</v>
      </c>
      <c r="EB236" s="302">
        <f t="shared" si="505"/>
        <v>0</v>
      </c>
      <c r="EC236" s="303">
        <f t="shared" si="505"/>
        <v>0</v>
      </c>
      <c r="ED236" s="304">
        <f>SUM(DT236:EC236)</f>
        <v>7340692</v>
      </c>
    </row>
    <row r="237" spans="1:134" ht="61.5" customHeight="1" thickBot="1" x14ac:dyDescent="0.3">
      <c r="A237" s="305"/>
      <c r="B237" s="306"/>
      <c r="C237" s="307"/>
      <c r="D237" s="308"/>
      <c r="E237" s="309"/>
      <c r="F237" s="309"/>
      <c r="G237" s="309"/>
      <c r="H237" s="309"/>
      <c r="I237" s="309"/>
      <c r="J237" s="309"/>
      <c r="K237" s="309"/>
      <c r="L237" s="309"/>
      <c r="M237" s="310"/>
      <c r="N237" s="314"/>
      <c r="O237" s="309"/>
      <c r="P237" s="308"/>
      <c r="Q237" s="309"/>
      <c r="R237" s="309"/>
      <c r="S237" s="309"/>
      <c r="T237" s="309"/>
      <c r="U237" s="309"/>
      <c r="V237" s="309"/>
      <c r="W237" s="309"/>
      <c r="X237" s="309"/>
      <c r="Y237" s="310"/>
      <c r="Z237" s="314"/>
      <c r="AA237" s="309"/>
      <c r="AB237" s="308"/>
      <c r="AC237" s="309"/>
      <c r="AD237" s="309"/>
      <c r="AE237" s="309"/>
      <c r="AF237" s="309"/>
      <c r="AG237" s="309"/>
      <c r="AH237" s="309"/>
      <c r="AI237" s="309"/>
      <c r="AJ237" s="309"/>
      <c r="AK237" s="310"/>
      <c r="AL237" s="314"/>
      <c r="AM237" s="309"/>
      <c r="AN237" s="308"/>
      <c r="AO237" s="309"/>
      <c r="AP237" s="309"/>
      <c r="AQ237" s="309"/>
      <c r="AR237" s="309"/>
      <c r="AS237" s="309"/>
      <c r="AT237" s="309"/>
      <c r="AU237" s="309"/>
      <c r="AV237" s="309"/>
      <c r="AW237" s="310"/>
      <c r="AX237" s="314"/>
      <c r="AY237" s="309"/>
      <c r="AZ237" s="308"/>
      <c r="BA237" s="309"/>
      <c r="BB237" s="309"/>
      <c r="BC237" s="309"/>
      <c r="BD237" s="309"/>
      <c r="BE237" s="309"/>
      <c r="BF237" s="309"/>
      <c r="BG237" s="309"/>
      <c r="BH237" s="309"/>
      <c r="BI237" s="310"/>
      <c r="BJ237" s="314"/>
      <c r="BK237" s="309"/>
      <c r="BL237" s="311"/>
      <c r="BM237" s="312"/>
      <c r="BN237" s="312"/>
      <c r="BO237" s="312"/>
      <c r="BP237" s="312"/>
      <c r="BQ237" s="312"/>
      <c r="BR237" s="312"/>
      <c r="BS237" s="312"/>
      <c r="BT237" s="312"/>
      <c r="BU237" s="313"/>
      <c r="BV237" s="314"/>
      <c r="BX237" s="311"/>
      <c r="BY237" s="312"/>
      <c r="BZ237" s="312"/>
      <c r="CA237" s="312"/>
      <c r="CB237" s="312"/>
      <c r="CC237" s="312"/>
      <c r="CD237" s="312"/>
      <c r="CE237" s="312"/>
      <c r="CF237" s="312"/>
      <c r="CG237" s="313"/>
      <c r="CH237" s="314"/>
      <c r="CJ237" s="311"/>
      <c r="CK237" s="312"/>
      <c r="CL237" s="312"/>
      <c r="CM237" s="312"/>
      <c r="CN237" s="312"/>
      <c r="CO237" s="312"/>
      <c r="CP237" s="312"/>
      <c r="CQ237" s="312"/>
      <c r="CR237" s="312"/>
      <c r="CS237" s="313"/>
      <c r="CT237" s="314"/>
      <c r="CV237" s="311"/>
      <c r="CW237" s="312"/>
      <c r="CX237" s="312"/>
      <c r="CY237" s="312"/>
      <c r="CZ237" s="312"/>
      <c r="DA237" s="312"/>
      <c r="DB237" s="312"/>
      <c r="DC237" s="312"/>
      <c r="DD237" s="312"/>
      <c r="DE237" s="313"/>
      <c r="DF237" s="314"/>
      <c r="DH237" s="311"/>
      <c r="DI237" s="312"/>
      <c r="DJ237" s="312"/>
      <c r="DK237" s="312"/>
      <c r="DL237" s="312"/>
      <c r="DM237" s="312"/>
      <c r="DN237" s="312"/>
      <c r="DO237" s="312"/>
      <c r="DP237" s="312"/>
      <c r="DQ237" s="313"/>
      <c r="DR237" s="314"/>
      <c r="DT237" s="311"/>
      <c r="DU237" s="312"/>
      <c r="DV237" s="312"/>
      <c r="DW237" s="312"/>
      <c r="DX237" s="312"/>
      <c r="DY237" s="312"/>
      <c r="DZ237" s="312"/>
      <c r="EA237" s="312"/>
      <c r="EB237" s="312"/>
      <c r="EC237" s="313"/>
      <c r="ED237" s="314"/>
    </row>
    <row r="238" spans="1:134" ht="15" customHeight="1" x14ac:dyDescent="0.25">
      <c r="A238" s="1470" t="s">
        <v>210</v>
      </c>
      <c r="B238" s="285" t="s">
        <v>102</v>
      </c>
      <c r="C238" s="268" t="s">
        <v>138</v>
      </c>
      <c r="D238" s="271">
        <f>'7b-TtlAwrds_RawData'!D76</f>
        <v>0</v>
      </c>
      <c r="E238" s="269">
        <f>'7b-TtlAwrds_RawData'!E76</f>
        <v>3</v>
      </c>
      <c r="F238" s="269">
        <f>'7b-TtlAwrds_RawData'!F76</f>
        <v>0</v>
      </c>
      <c r="G238" s="269">
        <f>'7b-TtlAwrds_RawData'!G76</f>
        <v>81</v>
      </c>
      <c r="H238" s="269">
        <f>'7b-TtlAwrds_RawData'!H76</f>
        <v>0</v>
      </c>
      <c r="I238" s="269">
        <f>'7b-TtlAwrds_RawData'!I76</f>
        <v>0</v>
      </c>
      <c r="J238" s="269">
        <f>'7b-TtlAwrds_RawData'!J76</f>
        <v>0</v>
      </c>
      <c r="K238" s="269">
        <f>'7b-TtlAwrds_RawData'!K76</f>
        <v>0</v>
      </c>
      <c r="L238" s="269">
        <f>'7b-TtlAwrds_RawData'!L76</f>
        <v>0</v>
      </c>
      <c r="M238" s="270">
        <f>'7b-TtlAwrds_RawData'!M76</f>
        <v>0</v>
      </c>
      <c r="N238" s="275"/>
      <c r="O238" s="269"/>
      <c r="P238" s="271">
        <f>'7b-TtlAwrds_RawData'!P76</f>
        <v>0</v>
      </c>
      <c r="Q238" s="269">
        <f>'7b-TtlAwrds_RawData'!Q76</f>
        <v>1</v>
      </c>
      <c r="R238" s="269">
        <f>'7b-TtlAwrds_RawData'!R76</f>
        <v>0</v>
      </c>
      <c r="S238" s="269">
        <f>'7b-TtlAwrds_RawData'!S76</f>
        <v>77</v>
      </c>
      <c r="T238" s="269">
        <f>'7b-TtlAwrds_RawData'!T76</f>
        <v>0</v>
      </c>
      <c r="U238" s="269">
        <f>'7b-TtlAwrds_RawData'!U76</f>
        <v>0</v>
      </c>
      <c r="V238" s="269">
        <f>'7b-TtlAwrds_RawData'!V76</f>
        <v>0</v>
      </c>
      <c r="W238" s="269">
        <f>'7b-TtlAwrds_RawData'!W76</f>
        <v>0</v>
      </c>
      <c r="X238" s="269">
        <f>'7b-TtlAwrds_RawData'!X76</f>
        <v>0</v>
      </c>
      <c r="Y238" s="270">
        <f>'7b-TtlAwrds_RawData'!Y76</f>
        <v>0</v>
      </c>
      <c r="Z238" s="275"/>
      <c r="AA238" s="269"/>
      <c r="AB238" s="271">
        <f>'7b-TtlAwrds_RawData'!AB76</f>
        <v>0</v>
      </c>
      <c r="AC238" s="269">
        <f>'7b-TtlAwrds_RawData'!AC76</f>
        <v>2</v>
      </c>
      <c r="AD238" s="269">
        <f>'7b-TtlAwrds_RawData'!AD76</f>
        <v>0</v>
      </c>
      <c r="AE238" s="269">
        <f>'7b-TtlAwrds_RawData'!AE76</f>
        <v>70</v>
      </c>
      <c r="AF238" s="269">
        <f>'7b-TtlAwrds_RawData'!AF76</f>
        <v>0</v>
      </c>
      <c r="AG238" s="269">
        <f>'7b-TtlAwrds_RawData'!AG76</f>
        <v>0</v>
      </c>
      <c r="AH238" s="269">
        <f>'7b-TtlAwrds_RawData'!AH76</f>
        <v>0</v>
      </c>
      <c r="AI238" s="269">
        <f>'7b-TtlAwrds_RawData'!AI76</f>
        <v>0</v>
      </c>
      <c r="AJ238" s="269">
        <f>'7b-TtlAwrds_RawData'!AJ76</f>
        <v>0</v>
      </c>
      <c r="AK238" s="270">
        <f>'7b-TtlAwrds_RawData'!AK76</f>
        <v>0</v>
      </c>
      <c r="AL238" s="275"/>
      <c r="AM238" s="269"/>
      <c r="AN238" s="271">
        <f>'7b-TtlAwrds_RawData'!AN76</f>
        <v>0</v>
      </c>
      <c r="AO238" s="269">
        <f>'7b-TtlAwrds_RawData'!AO76</f>
        <v>6</v>
      </c>
      <c r="AP238" s="269">
        <f>'7b-TtlAwrds_RawData'!AP76</f>
        <v>0</v>
      </c>
      <c r="AQ238" s="269">
        <f>'7b-TtlAwrds_RawData'!AQ76</f>
        <v>120</v>
      </c>
      <c r="AR238" s="269">
        <f>'7b-TtlAwrds_RawData'!AR76</f>
        <v>0</v>
      </c>
      <c r="AS238" s="269">
        <f>'7b-TtlAwrds_RawData'!AS76</f>
        <v>0</v>
      </c>
      <c r="AT238" s="269">
        <f>'7b-TtlAwrds_RawData'!AT76</f>
        <v>0</v>
      </c>
      <c r="AU238" s="269">
        <f>'7b-TtlAwrds_RawData'!AU76</f>
        <v>0</v>
      </c>
      <c r="AV238" s="269">
        <f>'7b-TtlAwrds_RawData'!AV76</f>
        <v>0</v>
      </c>
      <c r="AW238" s="270">
        <f>'7b-TtlAwrds_RawData'!AW76</f>
        <v>0</v>
      </c>
      <c r="AX238" s="275"/>
      <c r="AY238" s="269"/>
      <c r="AZ238" s="271">
        <f>'7b-TtlAwrds_RawData'!AZ76</f>
        <v>0</v>
      </c>
      <c r="BA238" s="269">
        <f>'7b-TtlAwrds_RawData'!BA76</f>
        <v>4</v>
      </c>
      <c r="BB238" s="269">
        <f>'7b-TtlAwrds_RawData'!BB76</f>
        <v>0</v>
      </c>
      <c r="BC238" s="269">
        <f>'7b-TtlAwrds_RawData'!BC76</f>
        <v>103</v>
      </c>
      <c r="BD238" s="269">
        <f>'7b-TtlAwrds_RawData'!BD76</f>
        <v>0</v>
      </c>
      <c r="BE238" s="269">
        <f>'7b-TtlAwrds_RawData'!BE76</f>
        <v>0</v>
      </c>
      <c r="BF238" s="269">
        <f>'7b-TtlAwrds_RawData'!BF76</f>
        <v>0</v>
      </c>
      <c r="BG238" s="269">
        <f>'7b-TtlAwrds_RawData'!BG76</f>
        <v>0</v>
      </c>
      <c r="BH238" s="269">
        <f>'7b-TtlAwrds_RawData'!BH76</f>
        <v>0</v>
      </c>
      <c r="BI238" s="270">
        <f>'7b-TtlAwrds_RawData'!BI76</f>
        <v>0</v>
      </c>
      <c r="BJ238" s="275"/>
      <c r="BK238" s="269"/>
      <c r="BL238" s="272">
        <f>'7b-TtlAwrds_RawData'!BL76</f>
        <v>0</v>
      </c>
      <c r="BM238" s="273">
        <f>'7b-TtlAwrds_RawData'!BM76</f>
        <v>3</v>
      </c>
      <c r="BN238" s="273">
        <f>'7b-TtlAwrds_RawData'!BN76</f>
        <v>0</v>
      </c>
      <c r="BO238" s="273">
        <f>'7b-TtlAwrds_RawData'!BO76</f>
        <v>94</v>
      </c>
      <c r="BP238" s="273">
        <f>'7b-TtlAwrds_RawData'!BP76</f>
        <v>0</v>
      </c>
      <c r="BQ238" s="273">
        <f>'7b-TtlAwrds_RawData'!BQ76</f>
        <v>0</v>
      </c>
      <c r="BR238" s="273">
        <f>'7b-TtlAwrds_RawData'!BR76</f>
        <v>0</v>
      </c>
      <c r="BS238" s="273">
        <f>'7b-TtlAwrds_RawData'!BS76</f>
        <v>0</v>
      </c>
      <c r="BT238" s="273">
        <f>'7b-TtlAwrds_RawData'!BT76</f>
        <v>0</v>
      </c>
      <c r="BU238" s="274">
        <f>'7b-TtlAwrds_RawData'!BU76</f>
        <v>0</v>
      </c>
      <c r="BV238" s="275"/>
      <c r="BX238" s="272">
        <f>'7b-TtlAwrds_RawData'!BX76</f>
        <v>0</v>
      </c>
      <c r="BY238" s="273">
        <f>'7b-TtlAwrds_RawData'!BY76</f>
        <v>13</v>
      </c>
      <c r="BZ238" s="273">
        <f>'7b-TtlAwrds_RawData'!BZ76</f>
        <v>0</v>
      </c>
      <c r="CA238" s="273">
        <f>'7b-TtlAwrds_RawData'!CA76</f>
        <v>88</v>
      </c>
      <c r="CB238" s="273">
        <f>'7b-TtlAwrds_RawData'!CB76</f>
        <v>0</v>
      </c>
      <c r="CC238" s="273">
        <f>'7b-TtlAwrds_RawData'!CC76</f>
        <v>0</v>
      </c>
      <c r="CD238" s="273">
        <f>'7b-TtlAwrds_RawData'!CD76</f>
        <v>0</v>
      </c>
      <c r="CE238" s="273">
        <f>'7b-TtlAwrds_RawData'!CE76</f>
        <v>0</v>
      </c>
      <c r="CF238" s="273">
        <f>'7b-TtlAwrds_RawData'!CF76</f>
        <v>0</v>
      </c>
      <c r="CG238" s="274">
        <f>'7b-TtlAwrds_RawData'!CG76</f>
        <v>0</v>
      </c>
      <c r="CH238" s="275"/>
      <c r="CJ238" s="272">
        <f>'7b-TtlAwrds_RawData'!CJ76</f>
        <v>0</v>
      </c>
      <c r="CK238" s="273">
        <f>'7b-TtlAwrds_RawData'!CK76</f>
        <v>0</v>
      </c>
      <c r="CL238" s="273">
        <f>'7b-TtlAwrds_RawData'!CL76</f>
        <v>0</v>
      </c>
      <c r="CM238" s="273">
        <f>'7b-TtlAwrds_RawData'!CM76</f>
        <v>100</v>
      </c>
      <c r="CN238" s="273">
        <f>'7b-TtlAwrds_RawData'!CN76</f>
        <v>0</v>
      </c>
      <c r="CO238" s="273">
        <f>'7b-TtlAwrds_RawData'!CO76</f>
        <v>0</v>
      </c>
      <c r="CP238" s="273">
        <f>'7b-TtlAwrds_RawData'!CP76</f>
        <v>0</v>
      </c>
      <c r="CQ238" s="273">
        <f>'7b-TtlAwrds_RawData'!CQ76</f>
        <v>0</v>
      </c>
      <c r="CR238" s="273">
        <f>'7b-TtlAwrds_RawData'!CR76</f>
        <v>0</v>
      </c>
      <c r="CS238" s="274">
        <f>'7b-TtlAwrds_RawData'!CS76</f>
        <v>0</v>
      </c>
      <c r="CT238" s="275"/>
      <c r="CV238" s="272">
        <f>'7b-TtlAwrds_RawData'!CV76</f>
        <v>0</v>
      </c>
      <c r="CW238" s="273">
        <f>'7b-TtlAwrds_RawData'!CW76</f>
        <v>1</v>
      </c>
      <c r="CX238" s="273">
        <f>'7b-TtlAwrds_RawData'!CX76</f>
        <v>0</v>
      </c>
      <c r="CY238" s="273">
        <f>'7b-TtlAwrds_RawData'!CY76</f>
        <v>70</v>
      </c>
      <c r="CZ238" s="273">
        <f>'7b-TtlAwrds_RawData'!CZ76</f>
        <v>0</v>
      </c>
      <c r="DA238" s="273">
        <f>'7b-TtlAwrds_RawData'!DA76</f>
        <v>0</v>
      </c>
      <c r="DB238" s="273">
        <f>'7b-TtlAwrds_RawData'!DB76</f>
        <v>0</v>
      </c>
      <c r="DC238" s="273">
        <f>'7b-TtlAwrds_RawData'!DC76</f>
        <v>0</v>
      </c>
      <c r="DD238" s="273">
        <f>'7b-TtlAwrds_RawData'!DD76</f>
        <v>0</v>
      </c>
      <c r="DE238" s="274">
        <f>'7b-TtlAwrds_RawData'!DE76</f>
        <v>0</v>
      </c>
      <c r="DF238" s="275"/>
      <c r="DH238" s="272">
        <f>'7b-TtlAwrds_RawData'!DH76</f>
        <v>0</v>
      </c>
      <c r="DI238" s="273">
        <f>'7b-TtlAwrds_RawData'!DI76</f>
        <v>0</v>
      </c>
      <c r="DJ238" s="273">
        <f>'7b-TtlAwrds_RawData'!DJ76</f>
        <v>0</v>
      </c>
      <c r="DK238" s="273">
        <f>'7b-TtlAwrds_RawData'!DK76</f>
        <v>74</v>
      </c>
      <c r="DL238" s="273">
        <f>'7b-TtlAwrds_RawData'!DL76</f>
        <v>0</v>
      </c>
      <c r="DM238" s="273">
        <f>'7b-TtlAwrds_RawData'!DM76</f>
        <v>0</v>
      </c>
      <c r="DN238" s="273">
        <f>'7b-TtlAwrds_RawData'!DN76</f>
        <v>0</v>
      </c>
      <c r="DO238" s="273">
        <f>'7b-TtlAwrds_RawData'!DO76</f>
        <v>0</v>
      </c>
      <c r="DP238" s="273">
        <f>'7b-TtlAwrds_RawData'!DP76</f>
        <v>0</v>
      </c>
      <c r="DQ238" s="274">
        <f>'7b-TtlAwrds_RawData'!DQ76</f>
        <v>0</v>
      </c>
      <c r="DR238" s="275"/>
      <c r="DT238" s="272">
        <f>'7b-TtlAwrds_RawData'!DT76</f>
        <v>0</v>
      </c>
      <c r="DU238" s="273">
        <f>'7b-TtlAwrds_RawData'!DU76</f>
        <v>0</v>
      </c>
      <c r="DV238" s="273">
        <f>'7b-TtlAwrds_RawData'!DV76</f>
        <v>0</v>
      </c>
      <c r="DW238" s="273">
        <f>'7b-TtlAwrds_RawData'!DW76</f>
        <v>61</v>
      </c>
      <c r="DX238" s="273">
        <f>'7b-TtlAwrds_RawData'!DX76</f>
        <v>0</v>
      </c>
      <c r="DY238" s="273">
        <f>'7b-TtlAwrds_RawData'!DY76</f>
        <v>0</v>
      </c>
      <c r="DZ238" s="273">
        <f>'7b-TtlAwrds_RawData'!DZ76</f>
        <v>0</v>
      </c>
      <c r="EA238" s="273">
        <f>'7b-TtlAwrds_RawData'!EA76</f>
        <v>0</v>
      </c>
      <c r="EB238" s="273">
        <f>'7b-TtlAwrds_RawData'!EB76</f>
        <v>0</v>
      </c>
      <c r="EC238" s="274">
        <f>'7b-TtlAwrds_RawData'!EC76</f>
        <v>0</v>
      </c>
      <c r="ED238" s="275"/>
    </row>
    <row r="239" spans="1:134" x14ac:dyDescent="0.25">
      <c r="A239" s="1471"/>
      <c r="B239" t="s">
        <v>102</v>
      </c>
      <c r="C239" s="276" t="s">
        <v>139</v>
      </c>
      <c r="D239" s="279">
        <f>'7b-TtlAwrds_RawData'!D77</f>
        <v>0</v>
      </c>
      <c r="E239" s="277">
        <f>'7b-TtlAwrds_RawData'!E77</f>
        <v>16</v>
      </c>
      <c r="F239" s="277">
        <f>'7b-TtlAwrds_RawData'!F77</f>
        <v>0</v>
      </c>
      <c r="G239" s="277">
        <f>'7b-TtlAwrds_RawData'!G77</f>
        <v>9</v>
      </c>
      <c r="H239" s="277">
        <f>'7b-TtlAwrds_RawData'!H77</f>
        <v>0</v>
      </c>
      <c r="I239" s="277">
        <f>'7b-TtlAwrds_RawData'!I77</f>
        <v>0</v>
      </c>
      <c r="J239" s="277">
        <f>'7b-TtlAwrds_RawData'!J77</f>
        <v>0</v>
      </c>
      <c r="K239" s="277">
        <f>'7b-TtlAwrds_RawData'!K77</f>
        <v>0</v>
      </c>
      <c r="L239" s="277">
        <f>'7b-TtlAwrds_RawData'!L77</f>
        <v>0</v>
      </c>
      <c r="M239" s="278">
        <f>'7b-TtlAwrds_RawData'!M77</f>
        <v>0</v>
      </c>
      <c r="N239" s="283"/>
      <c r="O239" s="277"/>
      <c r="P239" s="279">
        <f>'7b-TtlAwrds_RawData'!P77</f>
        <v>0</v>
      </c>
      <c r="Q239" s="277">
        <f>'7b-TtlAwrds_RawData'!Q77</f>
        <v>3</v>
      </c>
      <c r="R239" s="277">
        <f>'7b-TtlAwrds_RawData'!R77</f>
        <v>0</v>
      </c>
      <c r="S239" s="277">
        <f>'7b-TtlAwrds_RawData'!S77</f>
        <v>5</v>
      </c>
      <c r="T239" s="277">
        <f>'7b-TtlAwrds_RawData'!T77</f>
        <v>0</v>
      </c>
      <c r="U239" s="277">
        <f>'7b-TtlAwrds_RawData'!U77</f>
        <v>0</v>
      </c>
      <c r="V239" s="277">
        <f>'7b-TtlAwrds_RawData'!V77</f>
        <v>0</v>
      </c>
      <c r="W239" s="277">
        <f>'7b-TtlAwrds_RawData'!W77</f>
        <v>0</v>
      </c>
      <c r="X239" s="277">
        <f>'7b-TtlAwrds_RawData'!X77</f>
        <v>0</v>
      </c>
      <c r="Y239" s="278">
        <f>'7b-TtlAwrds_RawData'!Y77</f>
        <v>0</v>
      </c>
      <c r="Z239" s="283"/>
      <c r="AA239" s="277"/>
      <c r="AB239" s="279">
        <f>'7b-TtlAwrds_RawData'!AB77</f>
        <v>0</v>
      </c>
      <c r="AC239" s="277">
        <f>'7b-TtlAwrds_RawData'!AC77</f>
        <v>5</v>
      </c>
      <c r="AD239" s="277">
        <f>'7b-TtlAwrds_RawData'!AD77</f>
        <v>0</v>
      </c>
      <c r="AE239" s="277">
        <f>'7b-TtlAwrds_RawData'!AE77</f>
        <v>8</v>
      </c>
      <c r="AF239" s="277">
        <f>'7b-TtlAwrds_RawData'!AF77</f>
        <v>0</v>
      </c>
      <c r="AG239" s="277">
        <f>'7b-TtlAwrds_RawData'!AG77</f>
        <v>0</v>
      </c>
      <c r="AH239" s="277">
        <f>'7b-TtlAwrds_RawData'!AH77</f>
        <v>0</v>
      </c>
      <c r="AI239" s="277">
        <f>'7b-TtlAwrds_RawData'!AI77</f>
        <v>0</v>
      </c>
      <c r="AJ239" s="277">
        <f>'7b-TtlAwrds_RawData'!AJ77</f>
        <v>0</v>
      </c>
      <c r="AK239" s="278">
        <f>'7b-TtlAwrds_RawData'!AK77</f>
        <v>0</v>
      </c>
      <c r="AL239" s="283"/>
      <c r="AM239" s="277"/>
      <c r="AN239" s="279">
        <f>'7b-TtlAwrds_RawData'!AN77</f>
        <v>0</v>
      </c>
      <c r="AO239" s="277">
        <f>'7b-TtlAwrds_RawData'!AO77</f>
        <v>6</v>
      </c>
      <c r="AP239" s="277">
        <f>'7b-TtlAwrds_RawData'!AP77</f>
        <v>0</v>
      </c>
      <c r="AQ239" s="277">
        <f>'7b-TtlAwrds_RawData'!AQ77</f>
        <v>11</v>
      </c>
      <c r="AR239" s="277">
        <f>'7b-TtlAwrds_RawData'!AR77</f>
        <v>0</v>
      </c>
      <c r="AS239" s="277">
        <f>'7b-TtlAwrds_RawData'!AS77</f>
        <v>0</v>
      </c>
      <c r="AT239" s="277">
        <f>'7b-TtlAwrds_RawData'!AT77</f>
        <v>0</v>
      </c>
      <c r="AU239" s="277">
        <f>'7b-TtlAwrds_RawData'!AU77</f>
        <v>0</v>
      </c>
      <c r="AV239" s="277">
        <f>'7b-TtlAwrds_RawData'!AV77</f>
        <v>0</v>
      </c>
      <c r="AW239" s="278">
        <f>'7b-TtlAwrds_RawData'!AW77</f>
        <v>0</v>
      </c>
      <c r="AX239" s="283"/>
      <c r="AY239" s="277"/>
      <c r="AZ239" s="279">
        <f>'7b-TtlAwrds_RawData'!AZ77</f>
        <v>0</v>
      </c>
      <c r="BA239" s="277">
        <f>'7b-TtlAwrds_RawData'!BA77</f>
        <v>3</v>
      </c>
      <c r="BB239" s="277">
        <f>'7b-TtlAwrds_RawData'!BB77</f>
        <v>0</v>
      </c>
      <c r="BC239" s="277">
        <f>'7b-TtlAwrds_RawData'!BC77</f>
        <v>14</v>
      </c>
      <c r="BD239" s="277">
        <f>'7b-TtlAwrds_RawData'!BD77</f>
        <v>0</v>
      </c>
      <c r="BE239" s="277">
        <f>'7b-TtlAwrds_RawData'!BE77</f>
        <v>0</v>
      </c>
      <c r="BF239" s="277">
        <f>'7b-TtlAwrds_RawData'!BF77</f>
        <v>0</v>
      </c>
      <c r="BG239" s="277">
        <f>'7b-TtlAwrds_RawData'!BG77</f>
        <v>0</v>
      </c>
      <c r="BH239" s="277">
        <f>'7b-TtlAwrds_RawData'!BH77</f>
        <v>0</v>
      </c>
      <c r="BI239" s="278">
        <f>'7b-TtlAwrds_RawData'!BI77</f>
        <v>0</v>
      </c>
      <c r="BJ239" s="283"/>
      <c r="BK239" s="277"/>
      <c r="BL239" s="280">
        <f>'7b-TtlAwrds_RawData'!BL77</f>
        <v>0</v>
      </c>
      <c r="BM239" s="281">
        <f>'7b-TtlAwrds_RawData'!BM77</f>
        <v>2</v>
      </c>
      <c r="BN239" s="281">
        <f>'7b-TtlAwrds_RawData'!BN77</f>
        <v>0</v>
      </c>
      <c r="BO239" s="281">
        <f>'7b-TtlAwrds_RawData'!BO77</f>
        <v>7</v>
      </c>
      <c r="BP239" s="281">
        <f>'7b-TtlAwrds_RawData'!BP77</f>
        <v>0</v>
      </c>
      <c r="BQ239" s="281">
        <f>'7b-TtlAwrds_RawData'!BQ77</f>
        <v>0</v>
      </c>
      <c r="BR239" s="281">
        <f>'7b-TtlAwrds_RawData'!BR77</f>
        <v>0</v>
      </c>
      <c r="BS239" s="281">
        <f>'7b-TtlAwrds_RawData'!BS77</f>
        <v>0</v>
      </c>
      <c r="BT239" s="281">
        <f>'7b-TtlAwrds_RawData'!BT77</f>
        <v>0</v>
      </c>
      <c r="BU239" s="282">
        <f>'7b-TtlAwrds_RawData'!BU77</f>
        <v>0</v>
      </c>
      <c r="BV239" s="283"/>
      <c r="BX239" s="280">
        <f>'7b-TtlAwrds_RawData'!BX77</f>
        <v>0</v>
      </c>
      <c r="BY239" s="281">
        <f>'7b-TtlAwrds_RawData'!BY77</f>
        <v>6</v>
      </c>
      <c r="BZ239" s="281">
        <f>'7b-TtlAwrds_RawData'!BZ77</f>
        <v>0</v>
      </c>
      <c r="CA239" s="281">
        <f>'7b-TtlAwrds_RawData'!CA77</f>
        <v>9</v>
      </c>
      <c r="CB239" s="281">
        <f>'7b-TtlAwrds_RawData'!CB77</f>
        <v>0</v>
      </c>
      <c r="CC239" s="281">
        <f>'7b-TtlAwrds_RawData'!CC77</f>
        <v>0</v>
      </c>
      <c r="CD239" s="281">
        <f>'7b-TtlAwrds_RawData'!CD77</f>
        <v>0</v>
      </c>
      <c r="CE239" s="281">
        <f>'7b-TtlAwrds_RawData'!CE77</f>
        <v>0</v>
      </c>
      <c r="CF239" s="281">
        <f>'7b-TtlAwrds_RawData'!CF77</f>
        <v>0</v>
      </c>
      <c r="CG239" s="282">
        <f>'7b-TtlAwrds_RawData'!CG77</f>
        <v>0</v>
      </c>
      <c r="CH239" s="283"/>
      <c r="CJ239" s="280">
        <f>'7b-TtlAwrds_RawData'!CJ77</f>
        <v>2</v>
      </c>
      <c r="CK239" s="281">
        <f>'7b-TtlAwrds_RawData'!CK77</f>
        <v>7</v>
      </c>
      <c r="CL239" s="281">
        <f>'7b-TtlAwrds_RawData'!CL77</f>
        <v>0</v>
      </c>
      <c r="CM239" s="281">
        <f>'7b-TtlAwrds_RawData'!CM77</f>
        <v>7</v>
      </c>
      <c r="CN239" s="281">
        <f>'7b-TtlAwrds_RawData'!CN77</f>
        <v>0</v>
      </c>
      <c r="CO239" s="281">
        <f>'7b-TtlAwrds_RawData'!CO77</f>
        <v>0</v>
      </c>
      <c r="CP239" s="281">
        <f>'7b-TtlAwrds_RawData'!CP77</f>
        <v>0</v>
      </c>
      <c r="CQ239" s="281">
        <f>'7b-TtlAwrds_RawData'!CQ77</f>
        <v>0</v>
      </c>
      <c r="CR239" s="281">
        <f>'7b-TtlAwrds_RawData'!CR77</f>
        <v>0</v>
      </c>
      <c r="CS239" s="282">
        <f>'7b-TtlAwrds_RawData'!CS77</f>
        <v>0</v>
      </c>
      <c r="CT239" s="283"/>
      <c r="CV239" s="280">
        <f>'7b-TtlAwrds_RawData'!CV77</f>
        <v>0</v>
      </c>
      <c r="CW239" s="281">
        <f>'7b-TtlAwrds_RawData'!CW77</f>
        <v>3</v>
      </c>
      <c r="CX239" s="281">
        <f>'7b-TtlAwrds_RawData'!CX77</f>
        <v>0</v>
      </c>
      <c r="CY239" s="281">
        <f>'7b-TtlAwrds_RawData'!CY77</f>
        <v>5</v>
      </c>
      <c r="CZ239" s="281">
        <f>'7b-TtlAwrds_RawData'!CZ77</f>
        <v>0</v>
      </c>
      <c r="DA239" s="281">
        <f>'7b-TtlAwrds_RawData'!DA77</f>
        <v>0</v>
      </c>
      <c r="DB239" s="281">
        <f>'7b-TtlAwrds_RawData'!DB77</f>
        <v>0</v>
      </c>
      <c r="DC239" s="281">
        <f>'7b-TtlAwrds_RawData'!DC77</f>
        <v>0</v>
      </c>
      <c r="DD239" s="281">
        <f>'7b-TtlAwrds_RawData'!DD77</f>
        <v>0</v>
      </c>
      <c r="DE239" s="282">
        <f>'7b-TtlAwrds_RawData'!DE77</f>
        <v>0</v>
      </c>
      <c r="DF239" s="283"/>
      <c r="DH239" s="280">
        <f>'7b-TtlAwrds_RawData'!DH77</f>
        <v>0</v>
      </c>
      <c r="DI239" s="281">
        <f>'7b-TtlAwrds_RawData'!DI77</f>
        <v>3</v>
      </c>
      <c r="DJ239" s="281">
        <f>'7b-TtlAwrds_RawData'!DJ77</f>
        <v>0</v>
      </c>
      <c r="DK239" s="281">
        <f>'7b-TtlAwrds_RawData'!DK77</f>
        <v>3</v>
      </c>
      <c r="DL239" s="281">
        <f>'7b-TtlAwrds_RawData'!DL77</f>
        <v>0</v>
      </c>
      <c r="DM239" s="281">
        <f>'7b-TtlAwrds_RawData'!DM77</f>
        <v>0</v>
      </c>
      <c r="DN239" s="281">
        <f>'7b-TtlAwrds_RawData'!DN77</f>
        <v>0</v>
      </c>
      <c r="DO239" s="281">
        <f>'7b-TtlAwrds_RawData'!DO77</f>
        <v>0</v>
      </c>
      <c r="DP239" s="281">
        <f>'7b-TtlAwrds_RawData'!DP77</f>
        <v>0</v>
      </c>
      <c r="DQ239" s="282">
        <f>'7b-TtlAwrds_RawData'!DQ77</f>
        <v>0</v>
      </c>
      <c r="DR239" s="283"/>
      <c r="DT239" s="280">
        <f>'7b-TtlAwrds_RawData'!DT77</f>
        <v>0</v>
      </c>
      <c r="DU239" s="281">
        <f>'7b-TtlAwrds_RawData'!DU77</f>
        <v>4</v>
      </c>
      <c r="DV239" s="281">
        <f>'7b-TtlAwrds_RawData'!DV77</f>
        <v>0</v>
      </c>
      <c r="DW239" s="281">
        <f>'7b-TtlAwrds_RawData'!DW77</f>
        <v>13</v>
      </c>
      <c r="DX239" s="281">
        <f>'7b-TtlAwrds_RawData'!DX77</f>
        <v>0</v>
      </c>
      <c r="DY239" s="281">
        <f>'7b-TtlAwrds_RawData'!DY77</f>
        <v>0</v>
      </c>
      <c r="DZ239" s="281">
        <f>'7b-TtlAwrds_RawData'!DZ77</f>
        <v>0</v>
      </c>
      <c r="EA239" s="281">
        <f>'7b-TtlAwrds_RawData'!EA77</f>
        <v>0</v>
      </c>
      <c r="EB239" s="281">
        <f>'7b-TtlAwrds_RawData'!EB77</f>
        <v>0</v>
      </c>
      <c r="EC239" s="282">
        <f>'7b-TtlAwrds_RawData'!EC77</f>
        <v>0</v>
      </c>
      <c r="ED239" s="283"/>
    </row>
    <row r="240" spans="1:134" ht="15.75" thickBot="1" x14ac:dyDescent="0.3">
      <c r="A240" s="1471"/>
      <c r="B240" t="s">
        <v>102</v>
      </c>
      <c r="C240" s="276" t="s">
        <v>140</v>
      </c>
      <c r="D240" s="279">
        <f>'7b-TtlAwrds_RawData'!D78</f>
        <v>0</v>
      </c>
      <c r="E240" s="277">
        <f>'7b-TtlAwrds_RawData'!E78</f>
        <v>8</v>
      </c>
      <c r="F240" s="277">
        <f>'7b-TtlAwrds_RawData'!F78</f>
        <v>0</v>
      </c>
      <c r="G240" s="277">
        <f>'7b-TtlAwrds_RawData'!G78</f>
        <v>9</v>
      </c>
      <c r="H240" s="277">
        <f>'7b-TtlAwrds_RawData'!H78</f>
        <v>0</v>
      </c>
      <c r="I240" s="277">
        <f>'7b-TtlAwrds_RawData'!I78</f>
        <v>0</v>
      </c>
      <c r="J240" s="277">
        <f>'7b-TtlAwrds_RawData'!J78</f>
        <v>0</v>
      </c>
      <c r="K240" s="277">
        <f>'7b-TtlAwrds_RawData'!K78</f>
        <v>0</v>
      </c>
      <c r="L240" s="277">
        <f>'7b-TtlAwrds_RawData'!L78</f>
        <v>0</v>
      </c>
      <c r="M240" s="278">
        <f>'7b-TtlAwrds_RawData'!M78</f>
        <v>0</v>
      </c>
      <c r="N240" s="283" t="s">
        <v>297</v>
      </c>
      <c r="O240" s="277"/>
      <c r="P240" s="279">
        <f>'7b-TtlAwrds_RawData'!P78</f>
        <v>0</v>
      </c>
      <c r="Q240" s="277">
        <f>'7b-TtlAwrds_RawData'!Q78</f>
        <v>8</v>
      </c>
      <c r="R240" s="277">
        <f>'7b-TtlAwrds_RawData'!R78</f>
        <v>0</v>
      </c>
      <c r="S240" s="277">
        <f>'7b-TtlAwrds_RawData'!S78</f>
        <v>14</v>
      </c>
      <c r="T240" s="277">
        <f>'7b-TtlAwrds_RawData'!T78</f>
        <v>0</v>
      </c>
      <c r="U240" s="277">
        <f>'7b-TtlAwrds_RawData'!U78</f>
        <v>0</v>
      </c>
      <c r="V240" s="277">
        <f>'7b-TtlAwrds_RawData'!V78</f>
        <v>0</v>
      </c>
      <c r="W240" s="277">
        <f>'7b-TtlAwrds_RawData'!W78</f>
        <v>0</v>
      </c>
      <c r="X240" s="277">
        <f>'7b-TtlAwrds_RawData'!X78</f>
        <v>0</v>
      </c>
      <c r="Y240" s="278">
        <f>'7b-TtlAwrds_RawData'!Y78</f>
        <v>0</v>
      </c>
      <c r="Z240" s="283" t="s">
        <v>297</v>
      </c>
      <c r="AA240" s="277"/>
      <c r="AB240" s="279">
        <f>'7b-TtlAwrds_RawData'!AB78</f>
        <v>0</v>
      </c>
      <c r="AC240" s="277">
        <f>'7b-TtlAwrds_RawData'!AC78</f>
        <v>6</v>
      </c>
      <c r="AD240" s="277">
        <f>'7b-TtlAwrds_RawData'!AD78</f>
        <v>0</v>
      </c>
      <c r="AE240" s="277">
        <f>'7b-TtlAwrds_RawData'!AE78</f>
        <v>14</v>
      </c>
      <c r="AF240" s="277">
        <f>'7b-TtlAwrds_RawData'!AF78</f>
        <v>0</v>
      </c>
      <c r="AG240" s="277">
        <f>'7b-TtlAwrds_RawData'!AG78</f>
        <v>0</v>
      </c>
      <c r="AH240" s="277">
        <f>'7b-TtlAwrds_RawData'!AH78</f>
        <v>0</v>
      </c>
      <c r="AI240" s="277">
        <f>'7b-TtlAwrds_RawData'!AI78</f>
        <v>0</v>
      </c>
      <c r="AJ240" s="277">
        <f>'7b-TtlAwrds_RawData'!AJ78</f>
        <v>0</v>
      </c>
      <c r="AK240" s="278">
        <f>'7b-TtlAwrds_RawData'!AK78</f>
        <v>0</v>
      </c>
      <c r="AL240" s="283" t="s">
        <v>297</v>
      </c>
      <c r="AM240" s="277"/>
      <c r="AN240" s="279">
        <f>'7b-TtlAwrds_RawData'!AN78</f>
        <v>0</v>
      </c>
      <c r="AO240" s="277">
        <f>'7b-TtlAwrds_RawData'!AO78</f>
        <v>9</v>
      </c>
      <c r="AP240" s="277">
        <f>'7b-TtlAwrds_RawData'!AP78</f>
        <v>0</v>
      </c>
      <c r="AQ240" s="277">
        <f>'7b-TtlAwrds_RawData'!AQ78</f>
        <v>12</v>
      </c>
      <c r="AR240" s="277">
        <f>'7b-TtlAwrds_RawData'!AR78</f>
        <v>0</v>
      </c>
      <c r="AS240" s="277">
        <f>'7b-TtlAwrds_RawData'!AS78</f>
        <v>0</v>
      </c>
      <c r="AT240" s="277">
        <f>'7b-TtlAwrds_RawData'!AT78</f>
        <v>0</v>
      </c>
      <c r="AU240" s="277">
        <f>'7b-TtlAwrds_RawData'!AU78</f>
        <v>0</v>
      </c>
      <c r="AV240" s="277">
        <f>'7b-TtlAwrds_RawData'!AV78</f>
        <v>0</v>
      </c>
      <c r="AW240" s="278">
        <f>'7b-TtlAwrds_RawData'!AW78</f>
        <v>0</v>
      </c>
      <c r="AX240" s="283" t="s">
        <v>297</v>
      </c>
      <c r="AY240" s="277"/>
      <c r="AZ240" s="279">
        <f>'7b-TtlAwrds_RawData'!AZ78</f>
        <v>0</v>
      </c>
      <c r="BA240" s="277">
        <f>'7b-TtlAwrds_RawData'!BA78</f>
        <v>6</v>
      </c>
      <c r="BB240" s="277">
        <f>'7b-TtlAwrds_RawData'!BB78</f>
        <v>0</v>
      </c>
      <c r="BC240" s="277">
        <f>'7b-TtlAwrds_RawData'!BC78</f>
        <v>28</v>
      </c>
      <c r="BD240" s="277">
        <f>'7b-TtlAwrds_RawData'!BD78</f>
        <v>0</v>
      </c>
      <c r="BE240" s="277">
        <f>'7b-TtlAwrds_RawData'!BE78</f>
        <v>0</v>
      </c>
      <c r="BF240" s="277">
        <f>'7b-TtlAwrds_RawData'!BF78</f>
        <v>0</v>
      </c>
      <c r="BG240" s="277">
        <f>'7b-TtlAwrds_RawData'!BG78</f>
        <v>0</v>
      </c>
      <c r="BH240" s="277">
        <f>'7b-TtlAwrds_RawData'!BH78</f>
        <v>0</v>
      </c>
      <c r="BI240" s="278">
        <f>'7b-TtlAwrds_RawData'!BI78</f>
        <v>0</v>
      </c>
      <c r="BJ240" s="283" t="s">
        <v>297</v>
      </c>
      <c r="BK240" s="277"/>
      <c r="BL240" s="280">
        <f>'7b-TtlAwrds_RawData'!BL78</f>
        <v>0</v>
      </c>
      <c r="BM240" s="281">
        <f>'7b-TtlAwrds_RawData'!BM78</f>
        <v>0</v>
      </c>
      <c r="BN240" s="281">
        <f>'7b-TtlAwrds_RawData'!BN78</f>
        <v>0</v>
      </c>
      <c r="BO240" s="281">
        <f>'7b-TtlAwrds_RawData'!BO78</f>
        <v>18</v>
      </c>
      <c r="BP240" s="281">
        <f>'7b-TtlAwrds_RawData'!BP78</f>
        <v>0</v>
      </c>
      <c r="BQ240" s="281">
        <f>'7b-TtlAwrds_RawData'!BQ78</f>
        <v>0</v>
      </c>
      <c r="BR240" s="281">
        <f>'7b-TtlAwrds_RawData'!BR78</f>
        <v>0</v>
      </c>
      <c r="BS240" s="281">
        <f>'7b-TtlAwrds_RawData'!BS78</f>
        <v>0</v>
      </c>
      <c r="BT240" s="281">
        <f>'7b-TtlAwrds_RawData'!BT78</f>
        <v>0</v>
      </c>
      <c r="BU240" s="282">
        <f>'7b-TtlAwrds_RawData'!BU78</f>
        <v>0</v>
      </c>
      <c r="BV240" s="283" t="s">
        <v>297</v>
      </c>
      <c r="BX240" s="280">
        <f>'7b-TtlAwrds_RawData'!BX78</f>
        <v>0</v>
      </c>
      <c r="BY240" s="281">
        <f>'7b-TtlAwrds_RawData'!BY78</f>
        <v>4</v>
      </c>
      <c r="BZ240" s="281">
        <f>'7b-TtlAwrds_RawData'!BZ78</f>
        <v>0</v>
      </c>
      <c r="CA240" s="281">
        <f>'7b-TtlAwrds_RawData'!CA78</f>
        <v>25</v>
      </c>
      <c r="CB240" s="281">
        <f>'7b-TtlAwrds_RawData'!CB78</f>
        <v>0</v>
      </c>
      <c r="CC240" s="281">
        <f>'7b-TtlAwrds_RawData'!CC78</f>
        <v>0</v>
      </c>
      <c r="CD240" s="281">
        <f>'7b-TtlAwrds_RawData'!CD78</f>
        <v>0</v>
      </c>
      <c r="CE240" s="281">
        <f>'7b-TtlAwrds_RawData'!CE78</f>
        <v>0</v>
      </c>
      <c r="CF240" s="281">
        <f>'7b-TtlAwrds_RawData'!CF78</f>
        <v>0</v>
      </c>
      <c r="CG240" s="282">
        <f>'7b-TtlAwrds_RawData'!CG78</f>
        <v>0</v>
      </c>
      <c r="CH240" s="283" t="s">
        <v>297</v>
      </c>
      <c r="CJ240" s="280">
        <f>'7b-TtlAwrds_RawData'!CJ78</f>
        <v>14</v>
      </c>
      <c r="CK240" s="281">
        <f>'7b-TtlAwrds_RawData'!CK78</f>
        <v>0</v>
      </c>
      <c r="CL240" s="281">
        <f>'7b-TtlAwrds_RawData'!CL78</f>
        <v>0</v>
      </c>
      <c r="CM240" s="281">
        <f>'7b-TtlAwrds_RawData'!CM78</f>
        <v>18</v>
      </c>
      <c r="CN240" s="281">
        <f>'7b-TtlAwrds_RawData'!CN78</f>
        <v>0</v>
      </c>
      <c r="CO240" s="281">
        <f>'7b-TtlAwrds_RawData'!CO78</f>
        <v>0</v>
      </c>
      <c r="CP240" s="281">
        <f>'7b-TtlAwrds_RawData'!CP78</f>
        <v>0</v>
      </c>
      <c r="CQ240" s="281">
        <f>'7b-TtlAwrds_RawData'!CQ78</f>
        <v>0</v>
      </c>
      <c r="CR240" s="281">
        <f>'7b-TtlAwrds_RawData'!CR78</f>
        <v>0</v>
      </c>
      <c r="CS240" s="282">
        <f>'7b-TtlAwrds_RawData'!CS78</f>
        <v>0</v>
      </c>
      <c r="CT240" s="283" t="s">
        <v>297</v>
      </c>
      <c r="CV240" s="280">
        <f>'7b-TtlAwrds_RawData'!CV78</f>
        <v>12</v>
      </c>
      <c r="CW240" s="281">
        <f>'7b-TtlAwrds_RawData'!CW78</f>
        <v>0</v>
      </c>
      <c r="CX240" s="281">
        <f>'7b-TtlAwrds_RawData'!CX78</f>
        <v>0</v>
      </c>
      <c r="CY240" s="281">
        <f>'7b-TtlAwrds_RawData'!CY78</f>
        <v>14</v>
      </c>
      <c r="CZ240" s="281">
        <f>'7b-TtlAwrds_RawData'!CZ78</f>
        <v>0</v>
      </c>
      <c r="DA240" s="281">
        <f>'7b-TtlAwrds_RawData'!DA78</f>
        <v>0</v>
      </c>
      <c r="DB240" s="281">
        <f>'7b-TtlAwrds_RawData'!DB78</f>
        <v>0</v>
      </c>
      <c r="DC240" s="281">
        <f>'7b-TtlAwrds_RawData'!DC78</f>
        <v>0</v>
      </c>
      <c r="DD240" s="281">
        <f>'7b-TtlAwrds_RawData'!DD78</f>
        <v>0</v>
      </c>
      <c r="DE240" s="282">
        <f>'7b-TtlAwrds_RawData'!DE78</f>
        <v>0</v>
      </c>
      <c r="DF240" s="283" t="s">
        <v>297</v>
      </c>
      <c r="DH240" s="280">
        <f>'7b-TtlAwrds_RawData'!DH78</f>
        <v>10</v>
      </c>
      <c r="DI240" s="281">
        <f>'7b-TtlAwrds_RawData'!DI78</f>
        <v>1</v>
      </c>
      <c r="DJ240" s="281">
        <f>'7b-TtlAwrds_RawData'!DJ78</f>
        <v>0</v>
      </c>
      <c r="DK240" s="281">
        <f>'7b-TtlAwrds_RawData'!DK78</f>
        <v>18</v>
      </c>
      <c r="DL240" s="281">
        <f>'7b-TtlAwrds_RawData'!DL78</f>
        <v>0</v>
      </c>
      <c r="DM240" s="281">
        <f>'7b-TtlAwrds_RawData'!DM78</f>
        <v>0</v>
      </c>
      <c r="DN240" s="281">
        <f>'7b-TtlAwrds_RawData'!DN78</f>
        <v>0</v>
      </c>
      <c r="DO240" s="281">
        <f>'7b-TtlAwrds_RawData'!DO78</f>
        <v>0</v>
      </c>
      <c r="DP240" s="281">
        <f>'7b-TtlAwrds_RawData'!DP78</f>
        <v>0</v>
      </c>
      <c r="DQ240" s="282">
        <f>'7b-TtlAwrds_RawData'!DQ78</f>
        <v>0</v>
      </c>
      <c r="DR240" s="283" t="s">
        <v>297</v>
      </c>
      <c r="DT240" s="280">
        <f>'7b-TtlAwrds_RawData'!DT78</f>
        <v>15</v>
      </c>
      <c r="DU240" s="281">
        <f>'7b-TtlAwrds_RawData'!DU78</f>
        <v>1</v>
      </c>
      <c r="DV240" s="281">
        <f>'7b-TtlAwrds_RawData'!DV78</f>
        <v>0</v>
      </c>
      <c r="DW240" s="281">
        <f>'7b-TtlAwrds_RawData'!DW78</f>
        <v>20</v>
      </c>
      <c r="DX240" s="281">
        <f>'7b-TtlAwrds_RawData'!DX78</f>
        <v>0</v>
      </c>
      <c r="DY240" s="281">
        <f>'7b-TtlAwrds_RawData'!DY78</f>
        <v>0</v>
      </c>
      <c r="DZ240" s="281">
        <f>'7b-TtlAwrds_RawData'!DZ78</f>
        <v>0</v>
      </c>
      <c r="EA240" s="281">
        <f>'7b-TtlAwrds_RawData'!EA78</f>
        <v>0</v>
      </c>
      <c r="EB240" s="281">
        <f>'7b-TtlAwrds_RawData'!EB78</f>
        <v>0</v>
      </c>
      <c r="EC240" s="282">
        <f>'7b-TtlAwrds_RawData'!EC78</f>
        <v>0</v>
      </c>
      <c r="ED240" s="283" t="s">
        <v>297</v>
      </c>
    </row>
    <row r="241" spans="1:134" x14ac:dyDescent="0.25">
      <c r="A241" s="284"/>
      <c r="B241" s="285"/>
      <c r="C241" s="268"/>
      <c r="D241" s="286">
        <f>SUM(D238:D240)</f>
        <v>0</v>
      </c>
      <c r="E241" s="286">
        <f>SUM(E238:E240)</f>
        <v>27</v>
      </c>
      <c r="F241" s="286">
        <f>SUM(F238:F240)</f>
        <v>0</v>
      </c>
      <c r="G241" s="286">
        <f>SUM(G238:G240)</f>
        <v>99</v>
      </c>
      <c r="H241" s="286">
        <f t="shared" ref="H241:M241" si="506">SUM(H238:H240)</f>
        <v>0</v>
      </c>
      <c r="I241" s="286">
        <f t="shared" si="506"/>
        <v>0</v>
      </c>
      <c r="J241" s="286">
        <f t="shared" si="506"/>
        <v>0</v>
      </c>
      <c r="K241" s="286">
        <f t="shared" si="506"/>
        <v>0</v>
      </c>
      <c r="L241" s="286">
        <f t="shared" si="506"/>
        <v>0</v>
      </c>
      <c r="M241" s="287">
        <f t="shared" si="506"/>
        <v>0</v>
      </c>
      <c r="N241" s="283">
        <f>SUM(D241:M241)</f>
        <v>126</v>
      </c>
      <c r="O241" s="277"/>
      <c r="P241" s="288">
        <f>SUM(P238:P240)</f>
        <v>0</v>
      </c>
      <c r="Q241" s="286">
        <f>SUM(Q238:Q240)</f>
        <v>12</v>
      </c>
      <c r="R241" s="286">
        <f>SUM(R238:R240)</f>
        <v>0</v>
      </c>
      <c r="S241" s="286">
        <f>SUM(S238:S240)</f>
        <v>96</v>
      </c>
      <c r="T241" s="286">
        <f t="shared" ref="T241:Y241" si="507">SUM(T238:T240)</f>
        <v>0</v>
      </c>
      <c r="U241" s="286">
        <f t="shared" si="507"/>
        <v>0</v>
      </c>
      <c r="V241" s="286">
        <f t="shared" si="507"/>
        <v>0</v>
      </c>
      <c r="W241" s="286">
        <f t="shared" si="507"/>
        <v>0</v>
      </c>
      <c r="X241" s="286">
        <f t="shared" si="507"/>
        <v>0</v>
      </c>
      <c r="Y241" s="287">
        <f t="shared" si="507"/>
        <v>0</v>
      </c>
      <c r="Z241" s="283">
        <f>SUM(P241:Y241)</f>
        <v>108</v>
      </c>
      <c r="AA241" s="277"/>
      <c r="AB241" s="288">
        <f>SUM(AB238:AB240)</f>
        <v>0</v>
      </c>
      <c r="AC241" s="286">
        <f>SUM(AC238:AC240)</f>
        <v>13</v>
      </c>
      <c r="AD241" s="286">
        <f>SUM(AD238:AD240)</f>
        <v>0</v>
      </c>
      <c r="AE241" s="286">
        <f>SUM(AE238:AE240)</f>
        <v>92</v>
      </c>
      <c r="AF241" s="286">
        <f t="shared" ref="AF241:AK241" si="508">SUM(AF238:AF240)</f>
        <v>0</v>
      </c>
      <c r="AG241" s="286">
        <f t="shared" si="508"/>
        <v>0</v>
      </c>
      <c r="AH241" s="286">
        <f t="shared" si="508"/>
        <v>0</v>
      </c>
      <c r="AI241" s="286">
        <f t="shared" si="508"/>
        <v>0</v>
      </c>
      <c r="AJ241" s="286">
        <f t="shared" si="508"/>
        <v>0</v>
      </c>
      <c r="AK241" s="287">
        <f t="shared" si="508"/>
        <v>0</v>
      </c>
      <c r="AL241" s="283">
        <f>SUM(AB241:AK241)</f>
        <v>105</v>
      </c>
      <c r="AM241" s="277"/>
      <c r="AN241" s="288">
        <f>SUM(AN238:AN240)</f>
        <v>0</v>
      </c>
      <c r="AO241" s="286">
        <f>SUM(AO238:AO240)</f>
        <v>21</v>
      </c>
      <c r="AP241" s="286">
        <f>SUM(AP238:AP240)</f>
        <v>0</v>
      </c>
      <c r="AQ241" s="286">
        <f>SUM(AQ238:AQ240)</f>
        <v>143</v>
      </c>
      <c r="AR241" s="286">
        <f t="shared" ref="AR241:AW241" si="509">SUM(AR238:AR240)</f>
        <v>0</v>
      </c>
      <c r="AS241" s="286">
        <f t="shared" si="509"/>
        <v>0</v>
      </c>
      <c r="AT241" s="286">
        <f t="shared" si="509"/>
        <v>0</v>
      </c>
      <c r="AU241" s="286">
        <f t="shared" si="509"/>
        <v>0</v>
      </c>
      <c r="AV241" s="286">
        <f t="shared" si="509"/>
        <v>0</v>
      </c>
      <c r="AW241" s="287">
        <f t="shared" si="509"/>
        <v>0</v>
      </c>
      <c r="AX241" s="283">
        <f>SUM(AN241:AW241)</f>
        <v>164</v>
      </c>
      <c r="AY241" s="277"/>
      <c r="AZ241" s="288">
        <f>SUM(AZ238:AZ240)</f>
        <v>0</v>
      </c>
      <c r="BA241" s="286">
        <f>SUM(BA238:BA240)</f>
        <v>13</v>
      </c>
      <c r="BB241" s="286">
        <f>SUM(BB238:BB240)</f>
        <v>0</v>
      </c>
      <c r="BC241" s="286">
        <f>SUM(BC238:BC240)</f>
        <v>145</v>
      </c>
      <c r="BD241" s="286">
        <f t="shared" ref="BD241:BI241" si="510">SUM(BD238:BD240)</f>
        <v>0</v>
      </c>
      <c r="BE241" s="286">
        <f t="shared" si="510"/>
        <v>0</v>
      </c>
      <c r="BF241" s="286">
        <f t="shared" si="510"/>
        <v>0</v>
      </c>
      <c r="BG241" s="286">
        <f t="shared" si="510"/>
        <v>0</v>
      </c>
      <c r="BH241" s="286">
        <f t="shared" si="510"/>
        <v>0</v>
      </c>
      <c r="BI241" s="287">
        <f t="shared" si="510"/>
        <v>0</v>
      </c>
      <c r="BJ241" s="283">
        <f>SUM(AZ241:BI241)</f>
        <v>158</v>
      </c>
      <c r="BK241" s="277"/>
      <c r="BL241" s="289">
        <f>SUM(BL238:BL240)</f>
        <v>0</v>
      </c>
      <c r="BM241" s="290">
        <f>SUM(BM238:BM240)</f>
        <v>5</v>
      </c>
      <c r="BN241" s="290">
        <f>SUM(BN238:BN240)</f>
        <v>0</v>
      </c>
      <c r="BO241" s="290">
        <f>SUM(BO238:BO240)</f>
        <v>119</v>
      </c>
      <c r="BP241" s="290">
        <f t="shared" ref="BP241:BU241" si="511">SUM(BP238:BP240)</f>
        <v>0</v>
      </c>
      <c r="BQ241" s="290">
        <f t="shared" si="511"/>
        <v>0</v>
      </c>
      <c r="BR241" s="290">
        <f t="shared" si="511"/>
        <v>0</v>
      </c>
      <c r="BS241" s="290">
        <f t="shared" si="511"/>
        <v>0</v>
      </c>
      <c r="BT241" s="290">
        <f t="shared" si="511"/>
        <v>0</v>
      </c>
      <c r="BU241" s="291">
        <f t="shared" si="511"/>
        <v>0</v>
      </c>
      <c r="BV241" s="283">
        <f>SUM(BL241:BU241)</f>
        <v>124</v>
      </c>
      <c r="BX241" s="289">
        <f>SUM(BX238:BX240)</f>
        <v>0</v>
      </c>
      <c r="BY241" s="290">
        <f>SUM(BY238:BY240)</f>
        <v>23</v>
      </c>
      <c r="BZ241" s="290">
        <f>SUM(BZ238:BZ240)</f>
        <v>0</v>
      </c>
      <c r="CA241" s="290">
        <f>SUM(CA238:CA240)</f>
        <v>122</v>
      </c>
      <c r="CB241" s="290">
        <f t="shared" ref="CB241:CG241" si="512">SUM(CB238:CB240)</f>
        <v>0</v>
      </c>
      <c r="CC241" s="290">
        <f t="shared" si="512"/>
        <v>0</v>
      </c>
      <c r="CD241" s="290">
        <f t="shared" si="512"/>
        <v>0</v>
      </c>
      <c r="CE241" s="290">
        <f t="shared" si="512"/>
        <v>0</v>
      </c>
      <c r="CF241" s="290">
        <f t="shared" si="512"/>
        <v>0</v>
      </c>
      <c r="CG241" s="291">
        <f t="shared" si="512"/>
        <v>0</v>
      </c>
      <c r="CH241" s="283">
        <f>SUM(BX241:CG241)</f>
        <v>145</v>
      </c>
      <c r="CJ241" s="289">
        <f>SUM(CJ238:CJ240)</f>
        <v>16</v>
      </c>
      <c r="CK241" s="290">
        <f>SUM(CK238:CK240)</f>
        <v>7</v>
      </c>
      <c r="CL241" s="290">
        <f>SUM(CL238:CL240)</f>
        <v>0</v>
      </c>
      <c r="CM241" s="290">
        <f>SUM(CM238:CM240)</f>
        <v>125</v>
      </c>
      <c r="CN241" s="290">
        <f t="shared" ref="CN241:CS241" si="513">SUM(CN238:CN240)</f>
        <v>0</v>
      </c>
      <c r="CO241" s="290">
        <f t="shared" si="513"/>
        <v>0</v>
      </c>
      <c r="CP241" s="290">
        <f t="shared" si="513"/>
        <v>0</v>
      </c>
      <c r="CQ241" s="290">
        <f t="shared" si="513"/>
        <v>0</v>
      </c>
      <c r="CR241" s="290">
        <f t="shared" si="513"/>
        <v>0</v>
      </c>
      <c r="CS241" s="291">
        <f t="shared" si="513"/>
        <v>0</v>
      </c>
      <c r="CT241" s="283">
        <f>SUM(CJ241:CS241)</f>
        <v>148</v>
      </c>
      <c r="CV241" s="289">
        <f>SUM(CV238:CV240)</f>
        <v>12</v>
      </c>
      <c r="CW241" s="290">
        <f>SUM(CW238:CW240)</f>
        <v>4</v>
      </c>
      <c r="CX241" s="290">
        <f>SUM(CX238:CX240)</f>
        <v>0</v>
      </c>
      <c r="CY241" s="290">
        <f>SUM(CY238:CY240)</f>
        <v>89</v>
      </c>
      <c r="CZ241" s="290">
        <f t="shared" ref="CZ241:DE241" si="514">SUM(CZ238:CZ240)</f>
        <v>0</v>
      </c>
      <c r="DA241" s="290">
        <f t="shared" si="514"/>
        <v>0</v>
      </c>
      <c r="DB241" s="290">
        <f t="shared" si="514"/>
        <v>0</v>
      </c>
      <c r="DC241" s="290">
        <f t="shared" si="514"/>
        <v>0</v>
      </c>
      <c r="DD241" s="290">
        <f t="shared" si="514"/>
        <v>0</v>
      </c>
      <c r="DE241" s="291">
        <f t="shared" si="514"/>
        <v>0</v>
      </c>
      <c r="DF241" s="283">
        <f>SUM(CV241:DE241)</f>
        <v>105</v>
      </c>
      <c r="DH241" s="289">
        <f>SUM(DH238:DH240)</f>
        <v>10</v>
      </c>
      <c r="DI241" s="290">
        <f>SUM(DI238:DI240)</f>
        <v>4</v>
      </c>
      <c r="DJ241" s="290">
        <f>SUM(DJ238:DJ240)</f>
        <v>0</v>
      </c>
      <c r="DK241" s="290">
        <f>SUM(DK238:DK240)</f>
        <v>95</v>
      </c>
      <c r="DL241" s="290">
        <f t="shared" ref="DL241:DQ241" si="515">SUM(DL238:DL240)</f>
        <v>0</v>
      </c>
      <c r="DM241" s="290">
        <f t="shared" si="515"/>
        <v>0</v>
      </c>
      <c r="DN241" s="290">
        <f t="shared" si="515"/>
        <v>0</v>
      </c>
      <c r="DO241" s="290">
        <f t="shared" si="515"/>
        <v>0</v>
      </c>
      <c r="DP241" s="290">
        <f t="shared" si="515"/>
        <v>0</v>
      </c>
      <c r="DQ241" s="291">
        <f t="shared" si="515"/>
        <v>0</v>
      </c>
      <c r="DR241" s="283">
        <f>SUM(DH241:DQ241)</f>
        <v>109</v>
      </c>
      <c r="DT241" s="289">
        <f>SUM(DT238:DT240)</f>
        <v>15</v>
      </c>
      <c r="DU241" s="290">
        <f>SUM(DU238:DU240)</f>
        <v>5</v>
      </c>
      <c r="DV241" s="290">
        <f>SUM(DV238:DV240)</f>
        <v>0</v>
      </c>
      <c r="DW241" s="290">
        <f>SUM(DW238:DW240)</f>
        <v>94</v>
      </c>
      <c r="DX241" s="290">
        <f t="shared" ref="DX241:EC241" si="516">SUM(DX238:DX240)</f>
        <v>0</v>
      </c>
      <c r="DY241" s="290">
        <f t="shared" si="516"/>
        <v>0</v>
      </c>
      <c r="DZ241" s="290">
        <f t="shared" si="516"/>
        <v>0</v>
      </c>
      <c r="EA241" s="290">
        <f t="shared" si="516"/>
        <v>0</v>
      </c>
      <c r="EB241" s="290">
        <f t="shared" si="516"/>
        <v>0</v>
      </c>
      <c r="EC241" s="291">
        <f t="shared" si="516"/>
        <v>0</v>
      </c>
      <c r="ED241" s="283">
        <f>SUM(DT241:EC241)</f>
        <v>114</v>
      </c>
    </row>
    <row r="242" spans="1:134" ht="10.5" customHeight="1" thickBot="1" x14ac:dyDescent="0.3">
      <c r="A242" s="292"/>
      <c r="B242" s="293"/>
      <c r="C242" s="294"/>
      <c r="D242" s="277"/>
      <c r="E242" s="277"/>
      <c r="F242" s="277"/>
      <c r="G242" s="277"/>
      <c r="H242" s="277"/>
      <c r="I242" s="277"/>
      <c r="J242" s="277"/>
      <c r="K242" s="277"/>
      <c r="L242" s="277"/>
      <c r="M242" s="278"/>
      <c r="N242" s="283"/>
      <c r="O242" s="277"/>
      <c r="P242" s="279"/>
      <c r="Q242" s="277"/>
      <c r="R242" s="277"/>
      <c r="S242" s="277"/>
      <c r="T242" s="277"/>
      <c r="U242" s="277"/>
      <c r="V242" s="277"/>
      <c r="W242" s="277"/>
      <c r="X242" s="277"/>
      <c r="Y242" s="278"/>
      <c r="Z242" s="283"/>
      <c r="AA242" s="277"/>
      <c r="AB242" s="279"/>
      <c r="AC242" s="277"/>
      <c r="AD242" s="277"/>
      <c r="AE242" s="277"/>
      <c r="AF242" s="277"/>
      <c r="AG242" s="277"/>
      <c r="AH242" s="277"/>
      <c r="AI242" s="277"/>
      <c r="AJ242" s="277"/>
      <c r="AK242" s="278"/>
      <c r="AL242" s="283"/>
      <c r="AM242" s="277"/>
      <c r="AN242" s="279"/>
      <c r="AO242" s="277"/>
      <c r="AP242" s="277"/>
      <c r="AQ242" s="277"/>
      <c r="AR242" s="277"/>
      <c r="AS242" s="277"/>
      <c r="AT242" s="277"/>
      <c r="AU242" s="277"/>
      <c r="AV242" s="277"/>
      <c r="AW242" s="278"/>
      <c r="AX242" s="283"/>
      <c r="AY242" s="277"/>
      <c r="AZ242" s="279"/>
      <c r="BA242" s="277"/>
      <c r="BB242" s="277"/>
      <c r="BC242" s="277"/>
      <c r="BD242" s="277"/>
      <c r="BE242" s="277"/>
      <c r="BF242" s="277"/>
      <c r="BG242" s="277"/>
      <c r="BH242" s="277"/>
      <c r="BI242" s="278"/>
      <c r="BJ242" s="283"/>
      <c r="BK242" s="277"/>
      <c r="BL242" s="280"/>
      <c r="BM242" s="281"/>
      <c r="BN242" s="281"/>
      <c r="BO242" s="281"/>
      <c r="BP242" s="281"/>
      <c r="BQ242" s="281"/>
      <c r="BR242" s="281"/>
      <c r="BS242" s="281"/>
      <c r="BT242" s="281"/>
      <c r="BU242" s="282"/>
      <c r="BV242" s="283"/>
      <c r="BX242" s="280"/>
      <c r="BY242" s="281"/>
      <c r="BZ242" s="281"/>
      <c r="CA242" s="281"/>
      <c r="CB242" s="281"/>
      <c r="CC242" s="281"/>
      <c r="CD242" s="281"/>
      <c r="CE242" s="281"/>
      <c r="CF242" s="281"/>
      <c r="CG242" s="282"/>
      <c r="CH242" s="283"/>
      <c r="CJ242" s="280"/>
      <c r="CK242" s="281"/>
      <c r="CL242" s="281"/>
      <c r="CM242" s="281"/>
      <c r="CN242" s="281"/>
      <c r="CO242" s="281"/>
      <c r="CP242" s="281"/>
      <c r="CQ242" s="281"/>
      <c r="CR242" s="281"/>
      <c r="CS242" s="282"/>
      <c r="CT242" s="283"/>
      <c r="CV242" s="280"/>
      <c r="CW242" s="281"/>
      <c r="CX242" s="281"/>
      <c r="CY242" s="281"/>
      <c r="CZ242" s="281"/>
      <c r="DA242" s="281"/>
      <c r="DB242" s="281"/>
      <c r="DC242" s="281"/>
      <c r="DD242" s="281"/>
      <c r="DE242" s="282"/>
      <c r="DF242" s="283"/>
      <c r="DH242" s="280"/>
      <c r="DI242" s="281"/>
      <c r="DJ242" s="281"/>
      <c r="DK242" s="281"/>
      <c r="DL242" s="281"/>
      <c r="DM242" s="281"/>
      <c r="DN242" s="281"/>
      <c r="DO242" s="281"/>
      <c r="DP242" s="281"/>
      <c r="DQ242" s="282"/>
      <c r="DR242" s="283"/>
      <c r="DT242" s="280"/>
      <c r="DU242" s="281"/>
      <c r="DV242" s="281"/>
      <c r="DW242" s="281"/>
      <c r="DX242" s="281"/>
      <c r="DY242" s="281"/>
      <c r="DZ242" s="281"/>
      <c r="EA242" s="281"/>
      <c r="EB242" s="281"/>
      <c r="EC242" s="282"/>
      <c r="ED242" s="283"/>
    </row>
    <row r="243" spans="1:134" x14ac:dyDescent="0.25">
      <c r="A243" s="1471" t="s">
        <v>211</v>
      </c>
      <c r="B243" t="s">
        <v>102</v>
      </c>
      <c r="C243" s="276" t="s">
        <v>138</v>
      </c>
      <c r="D243" s="277">
        <f>D238*'8-Matrices'!$J$7</f>
        <v>0</v>
      </c>
      <c r="E243" s="277">
        <f>E238*'8-Matrices'!$K$7</f>
        <v>21780</v>
      </c>
      <c r="F243" s="277">
        <f>F238*'8-Matrices'!$L$7</f>
        <v>0</v>
      </c>
      <c r="G243" s="277">
        <f>G238*'8-Matrices'!$M$7</f>
        <v>1170855</v>
      </c>
      <c r="H243" s="277">
        <f>H238*'8-Matrices'!$N$7</f>
        <v>0</v>
      </c>
      <c r="I243" s="277">
        <f>I238*'8-Matrices'!$O$7</f>
        <v>0</v>
      </c>
      <c r="J243" s="277">
        <f>J238*'8-Matrices'!$P$7</f>
        <v>0</v>
      </c>
      <c r="K243" s="277">
        <f>K238*'8-Matrices'!$Q$7</f>
        <v>0</v>
      </c>
      <c r="L243" s="277">
        <f>L238*'8-Matrices'!$R$7</f>
        <v>0</v>
      </c>
      <c r="M243" s="278">
        <f>M238*'8-Matrices'!$S$7</f>
        <v>0</v>
      </c>
      <c r="N243" s="283"/>
      <c r="O243" s="277"/>
      <c r="P243" s="279">
        <f>P238*'8-Matrices'!$J$7</f>
        <v>0</v>
      </c>
      <c r="Q243" s="277">
        <f>Q238*'8-Matrices'!$K$7</f>
        <v>7260</v>
      </c>
      <c r="R243" s="277">
        <f>R238*'8-Matrices'!$L$7</f>
        <v>0</v>
      </c>
      <c r="S243" s="277">
        <f>S238*'8-Matrices'!$M$7</f>
        <v>1113035</v>
      </c>
      <c r="T243" s="277">
        <f>T238*'8-Matrices'!$N$7</f>
        <v>0</v>
      </c>
      <c r="U243" s="277">
        <f>U238*'8-Matrices'!$O$7</f>
        <v>0</v>
      </c>
      <c r="V243" s="277">
        <f>V238*'8-Matrices'!$P$7</f>
        <v>0</v>
      </c>
      <c r="W243" s="277">
        <f>W238*'8-Matrices'!$Q$7</f>
        <v>0</v>
      </c>
      <c r="X243" s="277">
        <f>X238*'8-Matrices'!$R$7</f>
        <v>0</v>
      </c>
      <c r="Y243" s="278">
        <f>Y238*'8-Matrices'!$S$7</f>
        <v>0</v>
      </c>
      <c r="Z243" s="283"/>
      <c r="AA243" s="277"/>
      <c r="AB243" s="279">
        <f>AB238*'8-Matrices'!$J$7</f>
        <v>0</v>
      </c>
      <c r="AC243" s="277">
        <f>AC238*'8-Matrices'!$K$7</f>
        <v>14520</v>
      </c>
      <c r="AD243" s="277">
        <f>AD238*'8-Matrices'!$L$7</f>
        <v>0</v>
      </c>
      <c r="AE243" s="277">
        <f>AE238*'8-Matrices'!$M$7</f>
        <v>1011850</v>
      </c>
      <c r="AF243" s="277">
        <f>AF238*'8-Matrices'!$N$7</f>
        <v>0</v>
      </c>
      <c r="AG243" s="277">
        <f>AG238*'8-Matrices'!$O$7</f>
        <v>0</v>
      </c>
      <c r="AH243" s="277">
        <f>AH238*'8-Matrices'!$P$7</f>
        <v>0</v>
      </c>
      <c r="AI243" s="277">
        <f>AI238*'8-Matrices'!$Q$7</f>
        <v>0</v>
      </c>
      <c r="AJ243" s="277">
        <f>AJ238*'8-Matrices'!$R$7</f>
        <v>0</v>
      </c>
      <c r="AK243" s="278">
        <f>AK238*'8-Matrices'!$S$7</f>
        <v>0</v>
      </c>
      <c r="AL243" s="283"/>
      <c r="AM243" s="277"/>
      <c r="AN243" s="279">
        <f>AN238*'8-Matrices'!$J$7</f>
        <v>0</v>
      </c>
      <c r="AO243" s="277">
        <f>AO238*'8-Matrices'!$K$7</f>
        <v>43560</v>
      </c>
      <c r="AP243" s="277">
        <f>AP238*'8-Matrices'!$L$7</f>
        <v>0</v>
      </c>
      <c r="AQ243" s="277">
        <f>AQ238*'8-Matrices'!$M$7</f>
        <v>1734600</v>
      </c>
      <c r="AR243" s="277">
        <f>AR238*'8-Matrices'!$N$7</f>
        <v>0</v>
      </c>
      <c r="AS243" s="277">
        <f>AS238*'8-Matrices'!$O$7</f>
        <v>0</v>
      </c>
      <c r="AT243" s="277">
        <f>AT238*'8-Matrices'!$P$7</f>
        <v>0</v>
      </c>
      <c r="AU243" s="277">
        <f>AU238*'8-Matrices'!$Q$7</f>
        <v>0</v>
      </c>
      <c r="AV243" s="277">
        <f>AV238*'8-Matrices'!$R$7</f>
        <v>0</v>
      </c>
      <c r="AW243" s="278">
        <f>AW238*'8-Matrices'!$S$7</f>
        <v>0</v>
      </c>
      <c r="AX243" s="283"/>
      <c r="AY243" s="277"/>
      <c r="AZ243" s="279">
        <f>AZ238*'8-Matrices'!$J$7</f>
        <v>0</v>
      </c>
      <c r="BA243" s="277">
        <f>BA238*'8-Matrices'!$K$7</f>
        <v>29040</v>
      </c>
      <c r="BB243" s="277">
        <f>BB238*'8-Matrices'!$L$7</f>
        <v>0</v>
      </c>
      <c r="BC243" s="277">
        <f>BC238*'8-Matrices'!$M$7</f>
        <v>1488865</v>
      </c>
      <c r="BD243" s="277">
        <f>BD238*'8-Matrices'!$N$7</f>
        <v>0</v>
      </c>
      <c r="BE243" s="277">
        <f>BE238*'8-Matrices'!$O$7</f>
        <v>0</v>
      </c>
      <c r="BF243" s="277">
        <f>BF238*'8-Matrices'!$P$7</f>
        <v>0</v>
      </c>
      <c r="BG243" s="277">
        <f>BG238*'8-Matrices'!$Q$7</f>
        <v>0</v>
      </c>
      <c r="BH243" s="277">
        <f>BH238*'8-Matrices'!$R$7</f>
        <v>0</v>
      </c>
      <c r="BI243" s="278">
        <f>BI238*'8-Matrices'!$S$7</f>
        <v>0</v>
      </c>
      <c r="BJ243" s="283"/>
      <c r="BK243" s="277"/>
      <c r="BL243" s="280">
        <f>BL238*'8-Matrices'!$J$7</f>
        <v>0</v>
      </c>
      <c r="BM243" s="281">
        <f>BM238*'8-Matrices'!$K$7</f>
        <v>21780</v>
      </c>
      <c r="BN243" s="281">
        <f>BN238*'8-Matrices'!$L$7</f>
        <v>0</v>
      </c>
      <c r="BO243" s="281">
        <f>BO238*'8-Matrices'!$M$7</f>
        <v>1358770</v>
      </c>
      <c r="BP243" s="281">
        <f>BP238*'8-Matrices'!$N$7</f>
        <v>0</v>
      </c>
      <c r="BQ243" s="281">
        <f>BQ238*'8-Matrices'!$O$7</f>
        <v>0</v>
      </c>
      <c r="BR243" s="281">
        <f>BR238*'8-Matrices'!$P$7</f>
        <v>0</v>
      </c>
      <c r="BS243" s="281">
        <f>BS238*'8-Matrices'!$Q$7</f>
        <v>0</v>
      </c>
      <c r="BT243" s="281">
        <f>BT238*'8-Matrices'!$R$7</f>
        <v>0</v>
      </c>
      <c r="BU243" s="282">
        <f>BU238*'8-Matrices'!$S$7</f>
        <v>0</v>
      </c>
      <c r="BV243" s="283"/>
      <c r="BX243" s="280">
        <f>BX238*'8-Matrices'!$J$7</f>
        <v>0</v>
      </c>
      <c r="BY243" s="281">
        <f>BY238*'8-Matrices'!$K$7</f>
        <v>94380</v>
      </c>
      <c r="BZ243" s="281">
        <f>BZ238*'8-Matrices'!$L$7</f>
        <v>0</v>
      </c>
      <c r="CA243" s="281">
        <f>CA238*'8-Matrices'!$M$7</f>
        <v>1272040</v>
      </c>
      <c r="CB243" s="281">
        <f>CB238*'8-Matrices'!$N$7</f>
        <v>0</v>
      </c>
      <c r="CC243" s="281">
        <f>CC238*'8-Matrices'!$O$7</f>
        <v>0</v>
      </c>
      <c r="CD243" s="281">
        <f>CD238*'8-Matrices'!$P$7</f>
        <v>0</v>
      </c>
      <c r="CE243" s="281">
        <f>CE238*'8-Matrices'!$Q$7</f>
        <v>0</v>
      </c>
      <c r="CF243" s="281">
        <f>CF238*'8-Matrices'!$R$7</f>
        <v>0</v>
      </c>
      <c r="CG243" s="282">
        <f>CG238*'8-Matrices'!$S$7</f>
        <v>0</v>
      </c>
      <c r="CH243" s="283"/>
      <c r="CJ243" s="280">
        <f>CJ238*'8-Matrices'!$J$7</f>
        <v>0</v>
      </c>
      <c r="CK243" s="281">
        <f>CK238*'8-Matrices'!$K$7</f>
        <v>0</v>
      </c>
      <c r="CL243" s="281">
        <f>CL238*'8-Matrices'!$L$7</f>
        <v>0</v>
      </c>
      <c r="CM243" s="281">
        <f>CM238*'8-Matrices'!$M$7</f>
        <v>1445500</v>
      </c>
      <c r="CN243" s="281">
        <f>CN238*'8-Matrices'!$N$7</f>
        <v>0</v>
      </c>
      <c r="CO243" s="281">
        <f>CO238*'8-Matrices'!$O$7</f>
        <v>0</v>
      </c>
      <c r="CP243" s="281">
        <f>CP238*'8-Matrices'!$P$7</f>
        <v>0</v>
      </c>
      <c r="CQ243" s="281">
        <f>CQ238*'8-Matrices'!$Q$7</f>
        <v>0</v>
      </c>
      <c r="CR243" s="281">
        <f>CR238*'8-Matrices'!$R$7</f>
        <v>0</v>
      </c>
      <c r="CS243" s="282">
        <f>CS238*'8-Matrices'!$S$7</f>
        <v>0</v>
      </c>
      <c r="CT243" s="283"/>
      <c r="CV243" s="280">
        <f>CV238*'8-Matrices'!$J$7</f>
        <v>0</v>
      </c>
      <c r="CW243" s="281">
        <f>CW238*'8-Matrices'!$K$7</f>
        <v>7260</v>
      </c>
      <c r="CX243" s="281">
        <f>CX238*'8-Matrices'!$L$7</f>
        <v>0</v>
      </c>
      <c r="CY243" s="281">
        <f>CY238*'8-Matrices'!$M$7</f>
        <v>1011850</v>
      </c>
      <c r="CZ243" s="281">
        <f>CZ238*'8-Matrices'!$N$7</f>
        <v>0</v>
      </c>
      <c r="DA243" s="281">
        <f>DA238*'8-Matrices'!$O$7</f>
        <v>0</v>
      </c>
      <c r="DB243" s="281">
        <f>DB238*'8-Matrices'!$P$7</f>
        <v>0</v>
      </c>
      <c r="DC243" s="281">
        <f>DC238*'8-Matrices'!$Q$7</f>
        <v>0</v>
      </c>
      <c r="DD243" s="281">
        <f>DD238*'8-Matrices'!$R$7</f>
        <v>0</v>
      </c>
      <c r="DE243" s="282">
        <f>DE238*'8-Matrices'!$S$7</f>
        <v>0</v>
      </c>
      <c r="DF243" s="283"/>
      <c r="DH243" s="280">
        <f>DH238*'8-Matrices'!$J$7</f>
        <v>0</v>
      </c>
      <c r="DI243" s="281">
        <f>DI238*'8-Matrices'!$K$7</f>
        <v>0</v>
      </c>
      <c r="DJ243" s="281">
        <f>DJ238*'8-Matrices'!$L$7</f>
        <v>0</v>
      </c>
      <c r="DK243" s="281">
        <f>DK238*'8-Matrices'!$M$7</f>
        <v>1069670</v>
      </c>
      <c r="DL243" s="281">
        <f>DL238*'8-Matrices'!$N$7</f>
        <v>0</v>
      </c>
      <c r="DM243" s="281">
        <f>DM238*'8-Matrices'!$O$7</f>
        <v>0</v>
      </c>
      <c r="DN243" s="281">
        <f>DN238*'8-Matrices'!$P$7</f>
        <v>0</v>
      </c>
      <c r="DO243" s="281">
        <f>DO238*'8-Matrices'!$Q$7</f>
        <v>0</v>
      </c>
      <c r="DP243" s="281">
        <f>DP238*'8-Matrices'!$R$7</f>
        <v>0</v>
      </c>
      <c r="DQ243" s="282">
        <f>DQ238*'8-Matrices'!$S$7</f>
        <v>0</v>
      </c>
      <c r="DR243" s="283"/>
      <c r="DT243" s="280">
        <f>DT238*'8-Matrices'!$J$7</f>
        <v>0</v>
      </c>
      <c r="DU243" s="281">
        <f>DU238*'8-Matrices'!$K$7</f>
        <v>0</v>
      </c>
      <c r="DV243" s="281">
        <f>DV238*'8-Matrices'!$L$7</f>
        <v>0</v>
      </c>
      <c r="DW243" s="281">
        <f>DW238*'8-Matrices'!$M$7</f>
        <v>881755</v>
      </c>
      <c r="DX243" s="281">
        <f>DX238*'8-Matrices'!$N$7</f>
        <v>0</v>
      </c>
      <c r="DY243" s="281">
        <f>DY238*'8-Matrices'!$O$7</f>
        <v>0</v>
      </c>
      <c r="DZ243" s="281">
        <f>DZ238*'8-Matrices'!$P$7</f>
        <v>0</v>
      </c>
      <c r="EA243" s="281">
        <f>EA238*'8-Matrices'!$Q$7</f>
        <v>0</v>
      </c>
      <c r="EB243" s="281">
        <f>EB238*'8-Matrices'!$R$7</f>
        <v>0</v>
      </c>
      <c r="EC243" s="282">
        <f>EC238*'8-Matrices'!$S$7</f>
        <v>0</v>
      </c>
      <c r="ED243" s="283"/>
    </row>
    <row r="244" spans="1:134" x14ac:dyDescent="0.25">
      <c r="A244" s="1471"/>
      <c r="B244" t="s">
        <v>102</v>
      </c>
      <c r="C244" s="276" t="s">
        <v>139</v>
      </c>
      <c r="D244" s="277">
        <f>D239*'8-Matrices'!$J$8</f>
        <v>0</v>
      </c>
      <c r="E244" s="277">
        <f>E239*'8-Matrices'!$K$8</f>
        <v>167632</v>
      </c>
      <c r="F244" s="277">
        <f>F239*'8-Matrices'!$L$8</f>
        <v>0</v>
      </c>
      <c r="G244" s="277">
        <f>G239*'8-Matrices'!$M$8</f>
        <v>187740</v>
      </c>
      <c r="H244" s="277">
        <f>H239*'8-Matrices'!$N$8</f>
        <v>0</v>
      </c>
      <c r="I244" s="277">
        <f>I239*'8-Matrices'!$O$8</f>
        <v>0</v>
      </c>
      <c r="J244" s="277">
        <f>J239*'8-Matrices'!$P$8</f>
        <v>0</v>
      </c>
      <c r="K244" s="277">
        <f>K239*'8-Matrices'!$Q$8</f>
        <v>0</v>
      </c>
      <c r="L244" s="277">
        <f>L239*'8-Matrices'!$R$8</f>
        <v>0</v>
      </c>
      <c r="M244" s="278">
        <f>M239*'8-Matrices'!$S$8</f>
        <v>0</v>
      </c>
      <c r="N244" s="283"/>
      <c r="O244" s="277"/>
      <c r="P244" s="279">
        <f>P239*'8-Matrices'!$J$8</f>
        <v>0</v>
      </c>
      <c r="Q244" s="277">
        <f>Q239*'8-Matrices'!$K$8</f>
        <v>31431</v>
      </c>
      <c r="R244" s="277">
        <f>R239*'8-Matrices'!$L$8</f>
        <v>0</v>
      </c>
      <c r="S244" s="277">
        <f>S239*'8-Matrices'!$M$8</f>
        <v>104300</v>
      </c>
      <c r="T244" s="277">
        <f>T239*'8-Matrices'!$N$8</f>
        <v>0</v>
      </c>
      <c r="U244" s="277">
        <f>U239*'8-Matrices'!$O$8</f>
        <v>0</v>
      </c>
      <c r="V244" s="277">
        <f>V239*'8-Matrices'!$P$8</f>
        <v>0</v>
      </c>
      <c r="W244" s="277">
        <f>W239*'8-Matrices'!$Q$8</f>
        <v>0</v>
      </c>
      <c r="X244" s="277">
        <f>X239*'8-Matrices'!$R$8</f>
        <v>0</v>
      </c>
      <c r="Y244" s="278">
        <f>Y239*'8-Matrices'!$S$8</f>
        <v>0</v>
      </c>
      <c r="Z244" s="283"/>
      <c r="AA244" s="277"/>
      <c r="AB244" s="279">
        <f>AB239*'8-Matrices'!$J$8</f>
        <v>0</v>
      </c>
      <c r="AC244" s="277">
        <f>AC239*'8-Matrices'!$K$8</f>
        <v>52385</v>
      </c>
      <c r="AD244" s="277">
        <f>AD239*'8-Matrices'!$L$8</f>
        <v>0</v>
      </c>
      <c r="AE244" s="277">
        <f>AE239*'8-Matrices'!$M$8</f>
        <v>166880</v>
      </c>
      <c r="AF244" s="277">
        <f>AF239*'8-Matrices'!$N$8</f>
        <v>0</v>
      </c>
      <c r="AG244" s="277">
        <f>AG239*'8-Matrices'!$O$8</f>
        <v>0</v>
      </c>
      <c r="AH244" s="277">
        <f>AH239*'8-Matrices'!$P$8</f>
        <v>0</v>
      </c>
      <c r="AI244" s="277">
        <f>AI239*'8-Matrices'!$Q$8</f>
        <v>0</v>
      </c>
      <c r="AJ244" s="277">
        <f>AJ239*'8-Matrices'!$R$8</f>
        <v>0</v>
      </c>
      <c r="AK244" s="278">
        <f>AK239*'8-Matrices'!$S$8</f>
        <v>0</v>
      </c>
      <c r="AL244" s="283"/>
      <c r="AM244" s="277"/>
      <c r="AN244" s="279">
        <f>AN239*'8-Matrices'!$J$8</f>
        <v>0</v>
      </c>
      <c r="AO244" s="277">
        <f>AO239*'8-Matrices'!$K$8</f>
        <v>62862</v>
      </c>
      <c r="AP244" s="277">
        <f>AP239*'8-Matrices'!$L$8</f>
        <v>0</v>
      </c>
      <c r="AQ244" s="277">
        <f>AQ239*'8-Matrices'!$M$8</f>
        <v>229460</v>
      </c>
      <c r="AR244" s="277">
        <f>AR239*'8-Matrices'!$N$8</f>
        <v>0</v>
      </c>
      <c r="AS244" s="277">
        <f>AS239*'8-Matrices'!$O$8</f>
        <v>0</v>
      </c>
      <c r="AT244" s="277">
        <f>AT239*'8-Matrices'!$P$8</f>
        <v>0</v>
      </c>
      <c r="AU244" s="277">
        <f>AU239*'8-Matrices'!$Q$8</f>
        <v>0</v>
      </c>
      <c r="AV244" s="277">
        <f>AV239*'8-Matrices'!$R$8</f>
        <v>0</v>
      </c>
      <c r="AW244" s="278">
        <f>AW239*'8-Matrices'!$S$8</f>
        <v>0</v>
      </c>
      <c r="AX244" s="283"/>
      <c r="AY244" s="277"/>
      <c r="AZ244" s="279">
        <f>AZ239*'8-Matrices'!$J$8</f>
        <v>0</v>
      </c>
      <c r="BA244" s="277">
        <f>BA239*'8-Matrices'!$K$8</f>
        <v>31431</v>
      </c>
      <c r="BB244" s="277">
        <f>BB239*'8-Matrices'!$L$8</f>
        <v>0</v>
      </c>
      <c r="BC244" s="277">
        <f>BC239*'8-Matrices'!$M$8</f>
        <v>292040</v>
      </c>
      <c r="BD244" s="277">
        <f>BD239*'8-Matrices'!$N$8</f>
        <v>0</v>
      </c>
      <c r="BE244" s="277">
        <f>BE239*'8-Matrices'!$O$8</f>
        <v>0</v>
      </c>
      <c r="BF244" s="277">
        <f>BF239*'8-Matrices'!$P$8</f>
        <v>0</v>
      </c>
      <c r="BG244" s="277">
        <f>BG239*'8-Matrices'!$Q$8</f>
        <v>0</v>
      </c>
      <c r="BH244" s="277">
        <f>BH239*'8-Matrices'!$R$8</f>
        <v>0</v>
      </c>
      <c r="BI244" s="278">
        <f>BI239*'8-Matrices'!$S$8</f>
        <v>0</v>
      </c>
      <c r="BJ244" s="283"/>
      <c r="BK244" s="277"/>
      <c r="BL244" s="280">
        <f>BL239*'8-Matrices'!$J$8</f>
        <v>0</v>
      </c>
      <c r="BM244" s="281">
        <f>BM239*'8-Matrices'!$K$8</f>
        <v>20954</v>
      </c>
      <c r="BN244" s="281">
        <f>BN239*'8-Matrices'!$L$8</f>
        <v>0</v>
      </c>
      <c r="BO244" s="281">
        <f>BO239*'8-Matrices'!$M$8</f>
        <v>146020</v>
      </c>
      <c r="BP244" s="281">
        <f>BP239*'8-Matrices'!$N$8</f>
        <v>0</v>
      </c>
      <c r="BQ244" s="281">
        <f>BQ239*'8-Matrices'!$O$8</f>
        <v>0</v>
      </c>
      <c r="BR244" s="281">
        <f>BR239*'8-Matrices'!$P$8</f>
        <v>0</v>
      </c>
      <c r="BS244" s="281">
        <f>BS239*'8-Matrices'!$Q$8</f>
        <v>0</v>
      </c>
      <c r="BT244" s="281">
        <f>BT239*'8-Matrices'!$R$8</f>
        <v>0</v>
      </c>
      <c r="BU244" s="282">
        <f>BU239*'8-Matrices'!$S$8</f>
        <v>0</v>
      </c>
      <c r="BV244" s="283"/>
      <c r="BX244" s="280">
        <f>BX239*'8-Matrices'!$J$8</f>
        <v>0</v>
      </c>
      <c r="BY244" s="281">
        <f>BY239*'8-Matrices'!$K$8</f>
        <v>62862</v>
      </c>
      <c r="BZ244" s="281">
        <f>BZ239*'8-Matrices'!$L$8</f>
        <v>0</v>
      </c>
      <c r="CA244" s="281">
        <f>CA239*'8-Matrices'!$M$8</f>
        <v>187740</v>
      </c>
      <c r="CB244" s="281">
        <f>CB239*'8-Matrices'!$N$8</f>
        <v>0</v>
      </c>
      <c r="CC244" s="281">
        <f>CC239*'8-Matrices'!$O$8</f>
        <v>0</v>
      </c>
      <c r="CD244" s="281">
        <f>CD239*'8-Matrices'!$P$8</f>
        <v>0</v>
      </c>
      <c r="CE244" s="281">
        <f>CE239*'8-Matrices'!$Q$8</f>
        <v>0</v>
      </c>
      <c r="CF244" s="281">
        <f>CF239*'8-Matrices'!$R$8</f>
        <v>0</v>
      </c>
      <c r="CG244" s="282">
        <f>CG239*'8-Matrices'!$S$8</f>
        <v>0</v>
      </c>
      <c r="CH244" s="283"/>
      <c r="CJ244" s="280">
        <f>CJ239*'8-Matrices'!$J$8</f>
        <v>14286</v>
      </c>
      <c r="CK244" s="281">
        <f>CK239*'8-Matrices'!$K$8</f>
        <v>73339</v>
      </c>
      <c r="CL244" s="281">
        <f>CL239*'8-Matrices'!$L$8</f>
        <v>0</v>
      </c>
      <c r="CM244" s="281">
        <f>CM239*'8-Matrices'!$M$8</f>
        <v>146020</v>
      </c>
      <c r="CN244" s="281">
        <f>CN239*'8-Matrices'!$N$8</f>
        <v>0</v>
      </c>
      <c r="CO244" s="281">
        <f>CO239*'8-Matrices'!$O$8</f>
        <v>0</v>
      </c>
      <c r="CP244" s="281">
        <f>CP239*'8-Matrices'!$P$8</f>
        <v>0</v>
      </c>
      <c r="CQ244" s="281">
        <f>CQ239*'8-Matrices'!$Q$8</f>
        <v>0</v>
      </c>
      <c r="CR244" s="281">
        <f>CR239*'8-Matrices'!$R$8</f>
        <v>0</v>
      </c>
      <c r="CS244" s="282">
        <f>CS239*'8-Matrices'!$S$8</f>
        <v>0</v>
      </c>
      <c r="CT244" s="283"/>
      <c r="CV244" s="280">
        <f>CV239*'8-Matrices'!$J$8</f>
        <v>0</v>
      </c>
      <c r="CW244" s="281">
        <f>CW239*'8-Matrices'!$K$8</f>
        <v>31431</v>
      </c>
      <c r="CX244" s="281">
        <f>CX239*'8-Matrices'!$L$8</f>
        <v>0</v>
      </c>
      <c r="CY244" s="281">
        <f>CY239*'8-Matrices'!$M$8</f>
        <v>104300</v>
      </c>
      <c r="CZ244" s="281">
        <f>CZ239*'8-Matrices'!$N$8</f>
        <v>0</v>
      </c>
      <c r="DA244" s="281">
        <f>DA239*'8-Matrices'!$O$8</f>
        <v>0</v>
      </c>
      <c r="DB244" s="281">
        <f>DB239*'8-Matrices'!$P$8</f>
        <v>0</v>
      </c>
      <c r="DC244" s="281">
        <f>DC239*'8-Matrices'!$Q$8</f>
        <v>0</v>
      </c>
      <c r="DD244" s="281">
        <f>DD239*'8-Matrices'!$R$8</f>
        <v>0</v>
      </c>
      <c r="DE244" s="282">
        <f>DE239*'8-Matrices'!$S$8</f>
        <v>0</v>
      </c>
      <c r="DF244" s="283"/>
      <c r="DH244" s="280">
        <f>DH239*'8-Matrices'!$J$8</f>
        <v>0</v>
      </c>
      <c r="DI244" s="281">
        <f>DI239*'8-Matrices'!$K$8</f>
        <v>31431</v>
      </c>
      <c r="DJ244" s="281">
        <f>DJ239*'8-Matrices'!$L$8</f>
        <v>0</v>
      </c>
      <c r="DK244" s="281">
        <f>DK239*'8-Matrices'!$M$8</f>
        <v>62580</v>
      </c>
      <c r="DL244" s="281">
        <f>DL239*'8-Matrices'!$N$8</f>
        <v>0</v>
      </c>
      <c r="DM244" s="281">
        <f>DM239*'8-Matrices'!$O$8</f>
        <v>0</v>
      </c>
      <c r="DN244" s="281">
        <f>DN239*'8-Matrices'!$P$8</f>
        <v>0</v>
      </c>
      <c r="DO244" s="281">
        <f>DO239*'8-Matrices'!$Q$8</f>
        <v>0</v>
      </c>
      <c r="DP244" s="281">
        <f>DP239*'8-Matrices'!$R$8</f>
        <v>0</v>
      </c>
      <c r="DQ244" s="282">
        <f>DQ239*'8-Matrices'!$S$8</f>
        <v>0</v>
      </c>
      <c r="DR244" s="283"/>
      <c r="DT244" s="280">
        <f>DT239*'8-Matrices'!$J$8</f>
        <v>0</v>
      </c>
      <c r="DU244" s="281">
        <f>DU239*'8-Matrices'!$K$8</f>
        <v>41908</v>
      </c>
      <c r="DV244" s="281">
        <f>DV239*'8-Matrices'!$L$8</f>
        <v>0</v>
      </c>
      <c r="DW244" s="281">
        <f>DW239*'8-Matrices'!$M$8</f>
        <v>271180</v>
      </c>
      <c r="DX244" s="281">
        <f>DX239*'8-Matrices'!$N$8</f>
        <v>0</v>
      </c>
      <c r="DY244" s="281">
        <f>DY239*'8-Matrices'!$O$8</f>
        <v>0</v>
      </c>
      <c r="DZ244" s="281">
        <f>DZ239*'8-Matrices'!$P$8</f>
        <v>0</v>
      </c>
      <c r="EA244" s="281">
        <f>EA239*'8-Matrices'!$Q$8</f>
        <v>0</v>
      </c>
      <c r="EB244" s="281">
        <f>EB239*'8-Matrices'!$R$8</f>
        <v>0</v>
      </c>
      <c r="EC244" s="282">
        <f>EC239*'8-Matrices'!$S$8</f>
        <v>0</v>
      </c>
      <c r="ED244" s="283"/>
    </row>
    <row r="245" spans="1:134" ht="15.75" thickBot="1" x14ac:dyDescent="0.3">
      <c r="A245" s="1472"/>
      <c r="B245" s="293" t="s">
        <v>102</v>
      </c>
      <c r="C245" s="294" t="s">
        <v>140</v>
      </c>
      <c r="D245" s="277">
        <f>D240*'8-Matrices'!$J$9</f>
        <v>0</v>
      </c>
      <c r="E245" s="277">
        <f>E240*'8-Matrices'!$K$9</f>
        <v>122832</v>
      </c>
      <c r="F245" s="277">
        <f>F240*'8-Matrices'!$L$9</f>
        <v>0</v>
      </c>
      <c r="G245" s="277">
        <f>G240*'8-Matrices'!$M$9</f>
        <v>275130</v>
      </c>
      <c r="H245" s="277">
        <f>H240*'8-Matrices'!$N$9</f>
        <v>0</v>
      </c>
      <c r="I245" s="277">
        <f>I240*'8-Matrices'!$O$9</f>
        <v>0</v>
      </c>
      <c r="J245" s="277">
        <f>J240*'8-Matrices'!$P$9</f>
        <v>0</v>
      </c>
      <c r="K245" s="277">
        <f>K240*'8-Matrices'!$Q$9</f>
        <v>0</v>
      </c>
      <c r="L245" s="277">
        <f>L240*'8-Matrices'!$R$9</f>
        <v>0</v>
      </c>
      <c r="M245" s="278">
        <f>M240*'8-Matrices'!$S$9</f>
        <v>0</v>
      </c>
      <c r="N245" s="283" t="s">
        <v>298</v>
      </c>
      <c r="O245" s="277"/>
      <c r="P245" s="279">
        <f>P240*'8-Matrices'!$J$9</f>
        <v>0</v>
      </c>
      <c r="Q245" s="277">
        <f>Q240*'8-Matrices'!$K$9</f>
        <v>122832</v>
      </c>
      <c r="R245" s="277">
        <f>R240*'8-Matrices'!$L$9</f>
        <v>0</v>
      </c>
      <c r="S245" s="277">
        <f>S240*'8-Matrices'!$M$9</f>
        <v>427980</v>
      </c>
      <c r="T245" s="277">
        <f>T240*'8-Matrices'!$N$9</f>
        <v>0</v>
      </c>
      <c r="U245" s="277">
        <f>U240*'8-Matrices'!$O$9</f>
        <v>0</v>
      </c>
      <c r="V245" s="277">
        <f>V240*'8-Matrices'!$P$9</f>
        <v>0</v>
      </c>
      <c r="W245" s="277">
        <f>W240*'8-Matrices'!$Q$9</f>
        <v>0</v>
      </c>
      <c r="X245" s="277">
        <f>X240*'8-Matrices'!$R$9</f>
        <v>0</v>
      </c>
      <c r="Y245" s="278">
        <f>Y240*'8-Matrices'!$S$9</f>
        <v>0</v>
      </c>
      <c r="Z245" s="283" t="s">
        <v>298</v>
      </c>
      <c r="AA245" s="277"/>
      <c r="AB245" s="279">
        <f>AB240*'8-Matrices'!$J$9</f>
        <v>0</v>
      </c>
      <c r="AC245" s="277">
        <f>AC240*'8-Matrices'!$K$9</f>
        <v>92124</v>
      </c>
      <c r="AD245" s="277">
        <f>AD240*'8-Matrices'!$L$9</f>
        <v>0</v>
      </c>
      <c r="AE245" s="277">
        <f>AE240*'8-Matrices'!$M$9</f>
        <v>427980</v>
      </c>
      <c r="AF245" s="277">
        <f>AF240*'8-Matrices'!$N$9</f>
        <v>0</v>
      </c>
      <c r="AG245" s="277">
        <f>AG240*'8-Matrices'!$O$9</f>
        <v>0</v>
      </c>
      <c r="AH245" s="277">
        <f>AH240*'8-Matrices'!$P$9</f>
        <v>0</v>
      </c>
      <c r="AI245" s="277">
        <f>AI240*'8-Matrices'!$Q$9</f>
        <v>0</v>
      </c>
      <c r="AJ245" s="277">
        <f>AJ240*'8-Matrices'!$R$9</f>
        <v>0</v>
      </c>
      <c r="AK245" s="278">
        <f>AK240*'8-Matrices'!$S$9</f>
        <v>0</v>
      </c>
      <c r="AL245" s="283" t="s">
        <v>298</v>
      </c>
      <c r="AM245" s="277"/>
      <c r="AN245" s="279">
        <f>AN240*'8-Matrices'!$J$9</f>
        <v>0</v>
      </c>
      <c r="AO245" s="277">
        <f>AO240*'8-Matrices'!$K$9</f>
        <v>138186</v>
      </c>
      <c r="AP245" s="277">
        <f>AP240*'8-Matrices'!$L$9</f>
        <v>0</v>
      </c>
      <c r="AQ245" s="277">
        <f>AQ240*'8-Matrices'!$M$9</f>
        <v>366840</v>
      </c>
      <c r="AR245" s="277">
        <f>AR240*'8-Matrices'!$N$9</f>
        <v>0</v>
      </c>
      <c r="AS245" s="277">
        <f>AS240*'8-Matrices'!$O$9</f>
        <v>0</v>
      </c>
      <c r="AT245" s="277">
        <f>AT240*'8-Matrices'!$P$9</f>
        <v>0</v>
      </c>
      <c r="AU245" s="277">
        <f>AU240*'8-Matrices'!$Q$9</f>
        <v>0</v>
      </c>
      <c r="AV245" s="277">
        <f>AV240*'8-Matrices'!$R$9</f>
        <v>0</v>
      </c>
      <c r="AW245" s="278">
        <f>AW240*'8-Matrices'!$S$9</f>
        <v>0</v>
      </c>
      <c r="AX245" s="283" t="s">
        <v>298</v>
      </c>
      <c r="AY245" s="277"/>
      <c r="AZ245" s="279">
        <f>AZ240*'8-Matrices'!$J$9</f>
        <v>0</v>
      </c>
      <c r="BA245" s="277">
        <f>BA240*'8-Matrices'!$K$9</f>
        <v>92124</v>
      </c>
      <c r="BB245" s="277">
        <f>BB240*'8-Matrices'!$L$9</f>
        <v>0</v>
      </c>
      <c r="BC245" s="277">
        <f>BC240*'8-Matrices'!$M$9</f>
        <v>855960</v>
      </c>
      <c r="BD245" s="277">
        <f>BD240*'8-Matrices'!$N$9</f>
        <v>0</v>
      </c>
      <c r="BE245" s="277">
        <f>BE240*'8-Matrices'!$O$9</f>
        <v>0</v>
      </c>
      <c r="BF245" s="277">
        <f>BF240*'8-Matrices'!$P$9</f>
        <v>0</v>
      </c>
      <c r="BG245" s="277">
        <f>BG240*'8-Matrices'!$Q$9</f>
        <v>0</v>
      </c>
      <c r="BH245" s="277">
        <f>BH240*'8-Matrices'!$R$9</f>
        <v>0</v>
      </c>
      <c r="BI245" s="278">
        <f>BI240*'8-Matrices'!$S$9</f>
        <v>0</v>
      </c>
      <c r="BJ245" s="283" t="s">
        <v>298</v>
      </c>
      <c r="BK245" s="277"/>
      <c r="BL245" s="280">
        <f>BL240*'8-Matrices'!$J$9</f>
        <v>0</v>
      </c>
      <c r="BM245" s="281">
        <f>BM240*'8-Matrices'!$K$9</f>
        <v>0</v>
      </c>
      <c r="BN245" s="281">
        <f>BN240*'8-Matrices'!$L$9</f>
        <v>0</v>
      </c>
      <c r="BO245" s="281">
        <f>BO240*'8-Matrices'!$M$9</f>
        <v>550260</v>
      </c>
      <c r="BP245" s="281">
        <f>BP240*'8-Matrices'!$N$9</f>
        <v>0</v>
      </c>
      <c r="BQ245" s="281">
        <f>BQ240*'8-Matrices'!$O$9</f>
        <v>0</v>
      </c>
      <c r="BR245" s="281">
        <f>BR240*'8-Matrices'!$P$9</f>
        <v>0</v>
      </c>
      <c r="BS245" s="281">
        <f>BS240*'8-Matrices'!$Q$9</f>
        <v>0</v>
      </c>
      <c r="BT245" s="281">
        <f>BT240*'8-Matrices'!$R$9</f>
        <v>0</v>
      </c>
      <c r="BU245" s="282">
        <f>BU240*'8-Matrices'!$S$9</f>
        <v>0</v>
      </c>
      <c r="BV245" s="283" t="s">
        <v>298</v>
      </c>
      <c r="BX245" s="280">
        <f>BX240*'8-Matrices'!$J$9</f>
        <v>0</v>
      </c>
      <c r="BY245" s="281">
        <f>BY240*'8-Matrices'!$K$9</f>
        <v>61416</v>
      </c>
      <c r="BZ245" s="281">
        <f>BZ240*'8-Matrices'!$L$9</f>
        <v>0</v>
      </c>
      <c r="CA245" s="281">
        <f>CA240*'8-Matrices'!$M$9</f>
        <v>764250</v>
      </c>
      <c r="CB245" s="281">
        <f>CB240*'8-Matrices'!$N$9</f>
        <v>0</v>
      </c>
      <c r="CC245" s="281">
        <f>CC240*'8-Matrices'!$O$9</f>
        <v>0</v>
      </c>
      <c r="CD245" s="281">
        <f>CD240*'8-Matrices'!$P$9</f>
        <v>0</v>
      </c>
      <c r="CE245" s="281">
        <f>CE240*'8-Matrices'!$Q$9</f>
        <v>0</v>
      </c>
      <c r="CF245" s="281">
        <f>CF240*'8-Matrices'!$R$9</f>
        <v>0</v>
      </c>
      <c r="CG245" s="282">
        <f>CG240*'8-Matrices'!$S$9</f>
        <v>0</v>
      </c>
      <c r="CH245" s="283" t="s">
        <v>298</v>
      </c>
      <c r="CJ245" s="280">
        <f>CJ240*'8-Matrices'!$J$9</f>
        <v>146566</v>
      </c>
      <c r="CK245" s="281">
        <f>CK240*'8-Matrices'!$K$9</f>
        <v>0</v>
      </c>
      <c r="CL245" s="281">
        <f>CL240*'8-Matrices'!$L$9</f>
        <v>0</v>
      </c>
      <c r="CM245" s="281">
        <f>CM240*'8-Matrices'!$M$9</f>
        <v>550260</v>
      </c>
      <c r="CN245" s="281">
        <f>CN240*'8-Matrices'!$N$9</f>
        <v>0</v>
      </c>
      <c r="CO245" s="281">
        <f>CO240*'8-Matrices'!$O$9</f>
        <v>0</v>
      </c>
      <c r="CP245" s="281">
        <f>CP240*'8-Matrices'!$P$9</f>
        <v>0</v>
      </c>
      <c r="CQ245" s="281">
        <f>CQ240*'8-Matrices'!$Q$9</f>
        <v>0</v>
      </c>
      <c r="CR245" s="281">
        <f>CR240*'8-Matrices'!$R$9</f>
        <v>0</v>
      </c>
      <c r="CS245" s="282">
        <f>CS240*'8-Matrices'!$S$9</f>
        <v>0</v>
      </c>
      <c r="CT245" s="283" t="s">
        <v>298</v>
      </c>
      <c r="CV245" s="280">
        <f>CV240*'8-Matrices'!$J$9</f>
        <v>125628</v>
      </c>
      <c r="CW245" s="281">
        <f>CW240*'8-Matrices'!$K$9</f>
        <v>0</v>
      </c>
      <c r="CX245" s="281">
        <f>CX240*'8-Matrices'!$L$9</f>
        <v>0</v>
      </c>
      <c r="CY245" s="281">
        <f>CY240*'8-Matrices'!$M$9</f>
        <v>427980</v>
      </c>
      <c r="CZ245" s="281">
        <f>CZ240*'8-Matrices'!$N$9</f>
        <v>0</v>
      </c>
      <c r="DA245" s="281">
        <f>DA240*'8-Matrices'!$O$9</f>
        <v>0</v>
      </c>
      <c r="DB245" s="281">
        <f>DB240*'8-Matrices'!$P$9</f>
        <v>0</v>
      </c>
      <c r="DC245" s="281">
        <f>DC240*'8-Matrices'!$Q$9</f>
        <v>0</v>
      </c>
      <c r="DD245" s="281">
        <f>DD240*'8-Matrices'!$R$9</f>
        <v>0</v>
      </c>
      <c r="DE245" s="282">
        <f>DE240*'8-Matrices'!$S$9</f>
        <v>0</v>
      </c>
      <c r="DF245" s="283" t="s">
        <v>298</v>
      </c>
      <c r="DH245" s="280">
        <f>DH240*'8-Matrices'!$J$9</f>
        <v>104690</v>
      </c>
      <c r="DI245" s="281">
        <f>DI240*'8-Matrices'!$K$9</f>
        <v>15354</v>
      </c>
      <c r="DJ245" s="281">
        <f>DJ240*'8-Matrices'!$L$9</f>
        <v>0</v>
      </c>
      <c r="DK245" s="281">
        <f>DK240*'8-Matrices'!$M$9</f>
        <v>550260</v>
      </c>
      <c r="DL245" s="281">
        <f>DL240*'8-Matrices'!$N$9</f>
        <v>0</v>
      </c>
      <c r="DM245" s="281">
        <f>DM240*'8-Matrices'!$O$9</f>
        <v>0</v>
      </c>
      <c r="DN245" s="281">
        <f>DN240*'8-Matrices'!$P$9</f>
        <v>0</v>
      </c>
      <c r="DO245" s="281">
        <f>DO240*'8-Matrices'!$Q$9</f>
        <v>0</v>
      </c>
      <c r="DP245" s="281">
        <f>DP240*'8-Matrices'!$R$9</f>
        <v>0</v>
      </c>
      <c r="DQ245" s="282">
        <f>DQ240*'8-Matrices'!$S$9</f>
        <v>0</v>
      </c>
      <c r="DR245" s="283" t="s">
        <v>298</v>
      </c>
      <c r="DT245" s="280">
        <f>DT240*'8-Matrices'!$J$9</f>
        <v>157035</v>
      </c>
      <c r="DU245" s="281">
        <f>DU240*'8-Matrices'!$K$9</f>
        <v>15354</v>
      </c>
      <c r="DV245" s="281">
        <f>DV240*'8-Matrices'!$L$9</f>
        <v>0</v>
      </c>
      <c r="DW245" s="281">
        <f>DW240*'8-Matrices'!$M$9</f>
        <v>611400</v>
      </c>
      <c r="DX245" s="281">
        <f>DX240*'8-Matrices'!$N$9</f>
        <v>0</v>
      </c>
      <c r="DY245" s="281">
        <f>DY240*'8-Matrices'!$O$9</f>
        <v>0</v>
      </c>
      <c r="DZ245" s="281">
        <f>DZ240*'8-Matrices'!$P$9</f>
        <v>0</v>
      </c>
      <c r="EA245" s="281">
        <f>EA240*'8-Matrices'!$Q$9</f>
        <v>0</v>
      </c>
      <c r="EB245" s="281">
        <f>EB240*'8-Matrices'!$R$9</f>
        <v>0</v>
      </c>
      <c r="EC245" s="282">
        <f>EC240*'8-Matrices'!$S$9</f>
        <v>0</v>
      </c>
      <c r="ED245" s="283" t="s">
        <v>298</v>
      </c>
    </row>
    <row r="246" spans="1:134" ht="30.75" thickBot="1" x14ac:dyDescent="0.3">
      <c r="A246" s="315" t="s">
        <v>212</v>
      </c>
      <c r="B246" s="293" t="s">
        <v>102</v>
      </c>
      <c r="C246" s="316"/>
      <c r="D246" s="300">
        <f t="shared" ref="D246:M246" si="517">SUM(D243:D245)</f>
        <v>0</v>
      </c>
      <c r="E246" s="297">
        <f t="shared" si="517"/>
        <v>312244</v>
      </c>
      <c r="F246" s="297">
        <f t="shared" si="517"/>
        <v>0</v>
      </c>
      <c r="G246" s="297">
        <f t="shared" si="517"/>
        <v>1633725</v>
      </c>
      <c r="H246" s="297">
        <f t="shared" si="517"/>
        <v>0</v>
      </c>
      <c r="I246" s="297">
        <f t="shared" si="517"/>
        <v>0</v>
      </c>
      <c r="J246" s="297">
        <f t="shared" si="517"/>
        <v>0</v>
      </c>
      <c r="K246" s="297">
        <f t="shared" si="517"/>
        <v>0</v>
      </c>
      <c r="L246" s="297">
        <f t="shared" si="517"/>
        <v>0</v>
      </c>
      <c r="M246" s="298">
        <f t="shared" si="517"/>
        <v>0</v>
      </c>
      <c r="N246" s="304">
        <f>SUM(D246:M246)</f>
        <v>1945969</v>
      </c>
      <c r="O246" s="299"/>
      <c r="P246" s="300">
        <f t="shared" ref="P246:Y246" si="518">SUM(P243:P245)</f>
        <v>0</v>
      </c>
      <c r="Q246" s="297">
        <f t="shared" si="518"/>
        <v>161523</v>
      </c>
      <c r="R246" s="297">
        <f t="shared" si="518"/>
        <v>0</v>
      </c>
      <c r="S246" s="297">
        <f t="shared" si="518"/>
        <v>1645315</v>
      </c>
      <c r="T246" s="297">
        <f t="shared" si="518"/>
        <v>0</v>
      </c>
      <c r="U246" s="297">
        <f t="shared" si="518"/>
        <v>0</v>
      </c>
      <c r="V246" s="297">
        <f t="shared" si="518"/>
        <v>0</v>
      </c>
      <c r="W246" s="297">
        <f t="shared" si="518"/>
        <v>0</v>
      </c>
      <c r="X246" s="297">
        <f t="shared" si="518"/>
        <v>0</v>
      </c>
      <c r="Y246" s="298">
        <f t="shared" si="518"/>
        <v>0</v>
      </c>
      <c r="Z246" s="304">
        <f>SUM(P246:Y246)</f>
        <v>1806838</v>
      </c>
      <c r="AA246" s="299"/>
      <c r="AB246" s="300">
        <f t="shared" ref="AB246:AK246" si="519">SUM(AB243:AB245)</f>
        <v>0</v>
      </c>
      <c r="AC246" s="297">
        <f t="shared" si="519"/>
        <v>159029</v>
      </c>
      <c r="AD246" s="297">
        <f t="shared" si="519"/>
        <v>0</v>
      </c>
      <c r="AE246" s="297">
        <f t="shared" si="519"/>
        <v>1606710</v>
      </c>
      <c r="AF246" s="297">
        <f t="shared" si="519"/>
        <v>0</v>
      </c>
      <c r="AG246" s="297">
        <f t="shared" si="519"/>
        <v>0</v>
      </c>
      <c r="AH246" s="297">
        <f t="shared" si="519"/>
        <v>0</v>
      </c>
      <c r="AI246" s="297">
        <f t="shared" si="519"/>
        <v>0</v>
      </c>
      <c r="AJ246" s="297">
        <f t="shared" si="519"/>
        <v>0</v>
      </c>
      <c r="AK246" s="298">
        <f t="shared" si="519"/>
        <v>0</v>
      </c>
      <c r="AL246" s="304">
        <f>SUM(AB246:AK246)</f>
        <v>1765739</v>
      </c>
      <c r="AM246" s="299"/>
      <c r="AN246" s="300">
        <f t="shared" ref="AN246:AW246" si="520">SUM(AN243:AN245)</f>
        <v>0</v>
      </c>
      <c r="AO246" s="297">
        <f t="shared" si="520"/>
        <v>244608</v>
      </c>
      <c r="AP246" s="297">
        <f t="shared" si="520"/>
        <v>0</v>
      </c>
      <c r="AQ246" s="297">
        <f t="shared" si="520"/>
        <v>2330900</v>
      </c>
      <c r="AR246" s="297">
        <f t="shared" si="520"/>
        <v>0</v>
      </c>
      <c r="AS246" s="297">
        <f t="shared" si="520"/>
        <v>0</v>
      </c>
      <c r="AT246" s="297">
        <f t="shared" si="520"/>
        <v>0</v>
      </c>
      <c r="AU246" s="297">
        <f t="shared" si="520"/>
        <v>0</v>
      </c>
      <c r="AV246" s="297">
        <f t="shared" si="520"/>
        <v>0</v>
      </c>
      <c r="AW246" s="298">
        <f t="shared" si="520"/>
        <v>0</v>
      </c>
      <c r="AX246" s="304">
        <f>SUM(AN246:AW246)</f>
        <v>2575508</v>
      </c>
      <c r="AY246" s="299"/>
      <c r="AZ246" s="300">
        <f t="shared" ref="AZ246:BI246" si="521">SUM(AZ243:AZ245)</f>
        <v>0</v>
      </c>
      <c r="BA246" s="297">
        <f t="shared" si="521"/>
        <v>152595</v>
      </c>
      <c r="BB246" s="297">
        <f t="shared" si="521"/>
        <v>0</v>
      </c>
      <c r="BC246" s="297">
        <f t="shared" si="521"/>
        <v>2636865</v>
      </c>
      <c r="BD246" s="297">
        <f t="shared" si="521"/>
        <v>0</v>
      </c>
      <c r="BE246" s="297">
        <f t="shared" si="521"/>
        <v>0</v>
      </c>
      <c r="BF246" s="297">
        <f t="shared" si="521"/>
        <v>0</v>
      </c>
      <c r="BG246" s="297">
        <f t="shared" si="521"/>
        <v>0</v>
      </c>
      <c r="BH246" s="297">
        <f t="shared" si="521"/>
        <v>0</v>
      </c>
      <c r="BI246" s="298">
        <f t="shared" si="521"/>
        <v>0</v>
      </c>
      <c r="BJ246" s="304">
        <f>SUM(AZ246:BI246)</f>
        <v>2789460</v>
      </c>
      <c r="BK246" s="299"/>
      <c r="BL246" s="301">
        <f t="shared" ref="BL246:BU246" si="522">SUM(BL243:BL245)</f>
        <v>0</v>
      </c>
      <c r="BM246" s="302">
        <f t="shared" si="522"/>
        <v>42734</v>
      </c>
      <c r="BN246" s="302">
        <f t="shared" si="522"/>
        <v>0</v>
      </c>
      <c r="BO246" s="302">
        <f t="shared" si="522"/>
        <v>2055050</v>
      </c>
      <c r="BP246" s="302">
        <f t="shared" si="522"/>
        <v>0</v>
      </c>
      <c r="BQ246" s="302">
        <f t="shared" si="522"/>
        <v>0</v>
      </c>
      <c r="BR246" s="302">
        <f t="shared" si="522"/>
        <v>0</v>
      </c>
      <c r="BS246" s="302">
        <f t="shared" si="522"/>
        <v>0</v>
      </c>
      <c r="BT246" s="302">
        <f t="shared" si="522"/>
        <v>0</v>
      </c>
      <c r="BU246" s="303">
        <f t="shared" si="522"/>
        <v>0</v>
      </c>
      <c r="BV246" s="304">
        <f>SUM(BL246:BU246)</f>
        <v>2097784</v>
      </c>
      <c r="BX246" s="301">
        <f t="shared" ref="BX246:CG246" si="523">SUM(BX243:BX245)</f>
        <v>0</v>
      </c>
      <c r="BY246" s="302">
        <f t="shared" si="523"/>
        <v>218658</v>
      </c>
      <c r="BZ246" s="302">
        <f t="shared" si="523"/>
        <v>0</v>
      </c>
      <c r="CA246" s="302">
        <f t="shared" si="523"/>
        <v>2224030</v>
      </c>
      <c r="CB246" s="302">
        <f t="shared" si="523"/>
        <v>0</v>
      </c>
      <c r="CC246" s="302">
        <f t="shared" si="523"/>
        <v>0</v>
      </c>
      <c r="CD246" s="302">
        <f t="shared" si="523"/>
        <v>0</v>
      </c>
      <c r="CE246" s="302">
        <f t="shared" si="523"/>
        <v>0</v>
      </c>
      <c r="CF246" s="302">
        <f t="shared" si="523"/>
        <v>0</v>
      </c>
      <c r="CG246" s="303">
        <f t="shared" si="523"/>
        <v>0</v>
      </c>
      <c r="CH246" s="304">
        <f>SUM(BX246:CG246)</f>
        <v>2442688</v>
      </c>
      <c r="CJ246" s="301">
        <f t="shared" ref="CJ246:CS246" si="524">SUM(CJ243:CJ245)</f>
        <v>160852</v>
      </c>
      <c r="CK246" s="302">
        <f t="shared" si="524"/>
        <v>73339</v>
      </c>
      <c r="CL246" s="302">
        <f t="shared" si="524"/>
        <v>0</v>
      </c>
      <c r="CM246" s="302">
        <f t="shared" si="524"/>
        <v>2141780</v>
      </c>
      <c r="CN246" s="302">
        <f t="shared" si="524"/>
        <v>0</v>
      </c>
      <c r="CO246" s="302">
        <f t="shared" si="524"/>
        <v>0</v>
      </c>
      <c r="CP246" s="302">
        <f t="shared" si="524"/>
        <v>0</v>
      </c>
      <c r="CQ246" s="302">
        <f t="shared" si="524"/>
        <v>0</v>
      </c>
      <c r="CR246" s="302">
        <f t="shared" si="524"/>
        <v>0</v>
      </c>
      <c r="CS246" s="303">
        <f t="shared" si="524"/>
        <v>0</v>
      </c>
      <c r="CT246" s="304">
        <f>SUM(CJ246:CS246)</f>
        <v>2375971</v>
      </c>
      <c r="CV246" s="301">
        <f t="shared" ref="CV246:DE246" si="525">SUM(CV243:CV245)</f>
        <v>125628</v>
      </c>
      <c r="CW246" s="302">
        <f t="shared" si="525"/>
        <v>38691</v>
      </c>
      <c r="CX246" s="302">
        <f t="shared" si="525"/>
        <v>0</v>
      </c>
      <c r="CY246" s="302">
        <f t="shared" si="525"/>
        <v>1544130</v>
      </c>
      <c r="CZ246" s="302">
        <f t="shared" si="525"/>
        <v>0</v>
      </c>
      <c r="DA246" s="302">
        <f t="shared" si="525"/>
        <v>0</v>
      </c>
      <c r="DB246" s="302">
        <f t="shared" si="525"/>
        <v>0</v>
      </c>
      <c r="DC246" s="302">
        <f t="shared" si="525"/>
        <v>0</v>
      </c>
      <c r="DD246" s="302">
        <f t="shared" si="525"/>
        <v>0</v>
      </c>
      <c r="DE246" s="303">
        <f t="shared" si="525"/>
        <v>0</v>
      </c>
      <c r="DF246" s="304">
        <f>SUM(CV246:DE246)</f>
        <v>1708449</v>
      </c>
      <c r="DH246" s="301">
        <f t="shared" ref="DH246:DQ246" si="526">SUM(DH243:DH245)</f>
        <v>104690</v>
      </c>
      <c r="DI246" s="302">
        <f t="shared" si="526"/>
        <v>46785</v>
      </c>
      <c r="DJ246" s="302">
        <f t="shared" si="526"/>
        <v>0</v>
      </c>
      <c r="DK246" s="302">
        <f t="shared" si="526"/>
        <v>1682510</v>
      </c>
      <c r="DL246" s="302">
        <f t="shared" si="526"/>
        <v>0</v>
      </c>
      <c r="DM246" s="302">
        <f t="shared" si="526"/>
        <v>0</v>
      </c>
      <c r="DN246" s="302">
        <f t="shared" si="526"/>
        <v>0</v>
      </c>
      <c r="DO246" s="302">
        <f t="shared" si="526"/>
        <v>0</v>
      </c>
      <c r="DP246" s="302">
        <f t="shared" si="526"/>
        <v>0</v>
      </c>
      <c r="DQ246" s="303">
        <f t="shared" si="526"/>
        <v>0</v>
      </c>
      <c r="DR246" s="304">
        <f>SUM(DH246:DQ246)</f>
        <v>1833985</v>
      </c>
      <c r="DT246" s="301">
        <f t="shared" ref="DT246:EC246" si="527">SUM(DT243:DT245)</f>
        <v>157035</v>
      </c>
      <c r="DU246" s="302">
        <f t="shared" si="527"/>
        <v>57262</v>
      </c>
      <c r="DV246" s="302">
        <f t="shared" si="527"/>
        <v>0</v>
      </c>
      <c r="DW246" s="302">
        <f t="shared" si="527"/>
        <v>1764335</v>
      </c>
      <c r="DX246" s="302">
        <f t="shared" si="527"/>
        <v>0</v>
      </c>
      <c r="DY246" s="302">
        <f t="shared" si="527"/>
        <v>0</v>
      </c>
      <c r="DZ246" s="302">
        <f t="shared" si="527"/>
        <v>0</v>
      </c>
      <c r="EA246" s="302">
        <f t="shared" si="527"/>
        <v>0</v>
      </c>
      <c r="EB246" s="302">
        <f t="shared" si="527"/>
        <v>0</v>
      </c>
      <c r="EC246" s="303">
        <f t="shared" si="527"/>
        <v>0</v>
      </c>
      <c r="ED246" s="304">
        <f>SUM(DT246:EC246)</f>
        <v>1978632</v>
      </c>
    </row>
    <row r="247" spans="1:134" x14ac:dyDescent="0.25">
      <c r="A247"/>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BL247" s="385"/>
      <c r="BM247" s="385"/>
      <c r="BN247" s="385"/>
      <c r="BO247" s="385"/>
      <c r="BP247" s="385"/>
      <c r="BQ247" s="385"/>
      <c r="BR247" s="385"/>
      <c r="BS247" s="385"/>
      <c r="BT247" s="385"/>
      <c r="BU247" s="385"/>
      <c r="BV247" s="385"/>
      <c r="BX247" s="385"/>
      <c r="BY247" s="385"/>
      <c r="BZ247" s="385"/>
      <c r="CA247" s="385"/>
      <c r="CB247" s="385"/>
      <c r="CC247" s="385"/>
      <c r="CD247" s="385"/>
      <c r="CE247" s="385"/>
      <c r="CF247" s="385"/>
      <c r="CG247" s="385"/>
      <c r="CH247" s="385"/>
      <c r="CJ247" s="385"/>
      <c r="CK247" s="385"/>
      <c r="CL247" s="385"/>
      <c r="CM247" s="385"/>
      <c r="CN247" s="385"/>
      <c r="CO247" s="385"/>
      <c r="CP247" s="385"/>
      <c r="CQ247" s="385"/>
      <c r="CR247" s="385"/>
      <c r="CS247" s="385"/>
      <c r="CT247" s="385"/>
      <c r="CV247" s="385"/>
      <c r="CW247" s="385"/>
      <c r="CX247" s="385"/>
      <c r="CY247" s="385"/>
      <c r="CZ247" s="385"/>
      <c r="DA247" s="385"/>
      <c r="DB247" s="385"/>
      <c r="DC247" s="385"/>
      <c r="DD247" s="385"/>
      <c r="DE247" s="385"/>
      <c r="DF247" s="385"/>
      <c r="DG247" s="109"/>
      <c r="DH247" s="385"/>
      <c r="DI247" s="385"/>
      <c r="DJ247" s="385"/>
      <c r="DK247" s="385"/>
      <c r="DL247" s="385"/>
      <c r="DM247" s="385"/>
      <c r="DN247" s="385"/>
      <c r="DO247" s="385"/>
      <c r="DP247" s="385"/>
      <c r="DQ247" s="385"/>
      <c r="DR247" s="385"/>
      <c r="DT247" s="385"/>
      <c r="DU247" s="385"/>
      <c r="DV247" s="385"/>
      <c r="DW247" s="385"/>
      <c r="DX247" s="385"/>
      <c r="DY247" s="385"/>
      <c r="DZ247" s="385"/>
      <c r="EA247" s="385"/>
      <c r="EB247" s="385"/>
      <c r="EC247" s="385"/>
      <c r="ED247" s="385"/>
    </row>
    <row r="248" spans="1:134" x14ac:dyDescent="0.25">
      <c r="A248"/>
      <c r="C248" s="34"/>
      <c r="D248" s="34"/>
      <c r="E248" s="34"/>
      <c r="F248" s="34"/>
      <c r="G248" s="34"/>
      <c r="H248" s="34"/>
      <c r="I248" s="34"/>
      <c r="J248" s="34"/>
      <c r="K248" s="34"/>
      <c r="L248" s="34"/>
      <c r="M248" s="34"/>
      <c r="N248"/>
      <c r="O248" s="34"/>
      <c r="P248" s="34"/>
      <c r="Q248" s="34"/>
      <c r="R248" s="34"/>
      <c r="S248" s="34"/>
      <c r="T248" s="34"/>
      <c r="U248" s="34"/>
      <c r="V248" s="34"/>
      <c r="W248" s="34"/>
      <c r="X248" s="34"/>
      <c r="Y248" s="34"/>
      <c r="Z248" s="34"/>
      <c r="AA248" s="34"/>
      <c r="BL248" s="385"/>
      <c r="BM248" s="385"/>
      <c r="BN248" s="385"/>
      <c r="BO248" s="385"/>
      <c r="BP248" s="385"/>
      <c r="BQ248" s="385"/>
      <c r="BR248" s="385"/>
      <c r="BS248" s="385"/>
      <c r="BT248" s="385"/>
      <c r="BU248" s="385"/>
      <c r="BV248" s="385"/>
      <c r="BX248" s="385"/>
      <c r="BY248" s="385"/>
      <c r="BZ248" s="385"/>
      <c r="CA248" s="385"/>
      <c r="CB248" s="385"/>
      <c r="CC248" s="385"/>
      <c r="CD248" s="385"/>
      <c r="CE248" s="385"/>
      <c r="CF248" s="385"/>
      <c r="CG248" s="385"/>
      <c r="CH248" s="385"/>
      <c r="CJ248" s="385"/>
      <c r="CK248" s="385"/>
      <c r="CL248" s="385"/>
      <c r="CM248" s="385"/>
      <c r="CN248" s="385"/>
      <c r="CO248" s="385"/>
      <c r="CP248" s="385"/>
      <c r="CQ248" s="385"/>
      <c r="CR248" s="385"/>
      <c r="CS248" s="385"/>
      <c r="CT248" s="385"/>
      <c r="CV248" s="385"/>
      <c r="CW248" s="385"/>
      <c r="CX248" s="385"/>
      <c r="CY248" s="385"/>
      <c r="CZ248" s="385"/>
      <c r="DA248" s="385"/>
      <c r="DB248" s="385"/>
      <c r="DC248" s="385"/>
      <c r="DD248" s="385"/>
      <c r="DE248" s="385"/>
      <c r="DF248" s="385"/>
      <c r="DG248" s="109"/>
      <c r="DH248" s="385"/>
      <c r="DI248" s="385"/>
      <c r="DJ248" s="385"/>
      <c r="DK248" s="385"/>
      <c r="DL248" s="385"/>
      <c r="DM248" s="385"/>
      <c r="DN248" s="385"/>
      <c r="DO248" s="385"/>
      <c r="DP248" s="385"/>
      <c r="DQ248" s="385"/>
      <c r="DR248" s="385"/>
      <c r="DT248" s="385"/>
      <c r="DU248" s="385"/>
      <c r="DV248" s="385"/>
      <c r="DW248" s="385"/>
      <c r="DX248" s="385"/>
      <c r="DY248" s="385"/>
      <c r="DZ248" s="385"/>
      <c r="EA248" s="385"/>
      <c r="EB248" s="385"/>
      <c r="EC248" s="385"/>
      <c r="ED248" s="385"/>
    </row>
    <row r="249" spans="1:134" x14ac:dyDescent="0.25">
      <c r="A249" t="s">
        <v>299</v>
      </c>
      <c r="C249" s="34"/>
      <c r="D249"/>
      <c r="E249"/>
      <c r="F249"/>
      <c r="G249"/>
      <c r="H249"/>
      <c r="I249"/>
      <c r="J249"/>
      <c r="K249"/>
      <c r="L249"/>
      <c r="M249"/>
      <c r="N249" s="386">
        <f>N11+N21+N31+N41+N51+N61+N71+N81+N91+N101+N111+N121+N131+N141+N151+N161+N171+N181+N191+N201+N211+N241+N221+N231</f>
        <v>23244</v>
      </c>
      <c r="O249"/>
      <c r="P249"/>
      <c r="Q249"/>
      <c r="R249"/>
      <c r="S249"/>
      <c r="T249"/>
      <c r="U249"/>
      <c r="V249"/>
      <c r="W249"/>
      <c r="X249"/>
      <c r="Y249"/>
      <c r="Z249" s="386">
        <f>Z11+Z21+Z31+Z41+Z51+Z61+Z71+Z81+Z91+Z101+Z111+Z121+Z131+Z141+Z151+Z161+Z171+Z181+Z191+Z201+Z211+Z241+Z221+Z231</f>
        <v>22885</v>
      </c>
      <c r="AA249"/>
      <c r="AL249" s="386">
        <f>AL11+AL21+AL31+AL41+AL51+AL61+AL71+AL81+AL91+AL101+AL111+AL121+AL131+AL141+AL151+AL161+AL171+AL181+AL191+AL201+AL211+AL241+AL221+AL231</f>
        <v>26694</v>
      </c>
      <c r="AX249" s="386">
        <f>AX11+AX21+AX31+AX41+AX51+AX61+AX71+AX81+AX91+AX101+AX111+AX121+AX131+AX141+AX151+AX161+AX171+AX181+AX191+AX201+AX211+AX241+AX221+AX231</f>
        <v>24578</v>
      </c>
      <c r="BJ249" s="386">
        <f>BJ11+BJ21+BJ31+BJ41+BJ51+BJ61+BJ71+BJ81+BJ91+BJ101+BJ111+BJ121+BJ131+BJ141+BJ151+BJ161+BJ171+BJ181+BJ191+BJ201+BJ211+BJ241+BJ221+BJ231</f>
        <v>24898</v>
      </c>
      <c r="BL249"/>
      <c r="BM249"/>
      <c r="BN249"/>
      <c r="BO249"/>
      <c r="BP249"/>
      <c r="BQ249"/>
      <c r="BR249"/>
      <c r="BS249"/>
      <c r="BT249"/>
      <c r="BU249"/>
      <c r="BV249" s="386">
        <f>BV11+BV21+BV31+BV41+BV51+BV61+BV71+BV81+BV91+BV101+BV111+BV121+BV131+BV141+BV151+BV161+BV171+BV181+BV191+BV201+BV211+BV241+BV221+BV231</f>
        <v>24013</v>
      </c>
      <c r="BX249"/>
      <c r="BY249"/>
      <c r="BZ249"/>
      <c r="CA249"/>
      <c r="CB249"/>
      <c r="CC249"/>
      <c r="CD249"/>
      <c r="CE249"/>
      <c r="CF249"/>
      <c r="CG249"/>
      <c r="CH249" s="386">
        <f>CH11+CH21+CH31+CH41+CH51+CH61+CH71+CH81+CH91+CH101+CH111+CH121+CH131+CH141+CH151+CH161+CH171+CH181+CH191+CH201+CH211+CH241+CH221+CH231</f>
        <v>22815</v>
      </c>
      <c r="CI249"/>
      <c r="CJ249"/>
      <c r="CK249"/>
      <c r="CL249"/>
      <c r="CM249"/>
      <c r="CN249"/>
      <c r="CO249"/>
      <c r="CP249"/>
      <c r="CQ249"/>
      <c r="CR249"/>
      <c r="CS249"/>
      <c r="CT249" s="386">
        <f>CT11+CT21+CT31+CT41+CT51+CT61+CT71+CT81+CT91+CT101+CT111+CT121+CT131+CT141+CT151+CT161+CT171+CT181+CT191+CT201+CT211+CT241+CT221+CT231</f>
        <v>21441</v>
      </c>
      <c r="CU249"/>
      <c r="DF249" s="386">
        <f>DF11+DF21+DF31+DF41+DF51+DF61+DF71+DF81+DF91+DF101+DF111+DF121+DF131+DF141+DF151+DF161+DF171+DF181+DF191+DF201+DF211+DF241+DF221+DF231</f>
        <v>20945</v>
      </c>
      <c r="DR249" s="386">
        <f>DR11+DR21+DR31+DR41+DR51+DR61+DR71+DR81+DR91+DR101+DR111+DR121+DR131+DR141+DR151+DR161+DR171+DR181+DR191+DR201+DR211+DR241+DR221+DR231</f>
        <v>21563</v>
      </c>
      <c r="ED249" s="386">
        <f>ED11+ED21+ED31+ED41+ED51+ED61+ED71+ED81+ED91+ED101+ED111+ED121+ED131+ED141+ED151+ED161+ED171+ED181+ED191+ED201+ED211+ED241+ED221+ED231</f>
        <v>21257</v>
      </c>
    </row>
    <row r="250" spans="1:134" x14ac:dyDescent="0.25">
      <c r="A250" t="s">
        <v>300</v>
      </c>
      <c r="C250" s="34"/>
      <c r="D250"/>
      <c r="E250"/>
      <c r="F250"/>
      <c r="G250"/>
      <c r="H250"/>
      <c r="I250"/>
      <c r="J250"/>
      <c r="K250"/>
      <c r="L250"/>
      <c r="M250"/>
      <c r="N250" s="386">
        <f>N16+N26+N36+N46+N56+N66+N76+N86+N96+N106+N116+N126+N136+N146+N156+N166+N176+N186+N196+N206+N216+N246+N226+N236</f>
        <v>699088125</v>
      </c>
      <c r="O250"/>
      <c r="P250"/>
      <c r="Q250"/>
      <c r="R250"/>
      <c r="S250"/>
      <c r="T250"/>
      <c r="U250"/>
      <c r="V250"/>
      <c r="W250"/>
      <c r="X250"/>
      <c r="Y250"/>
      <c r="Z250" s="386">
        <f>Z16+Z26+Z36+Z46+Z56+Z66+Z76+Z86+Z96+Z106+Z116+Z126+Z136+Z146+Z156+Z166+Z176+Z186+Z196+Z206+Z216+Z246+Z226+Z236</f>
        <v>699956555</v>
      </c>
      <c r="AA250"/>
      <c r="AL250" s="386">
        <f>AL16+AL26+AL36+AL46+AL56+AL66+AL76+AL86+AL96+AL106+AL116+AL126+AL136+AL146+AL156+AL166+AL176+AL186+AL196+AL206+AL216+AL246+AL226+AL236</f>
        <v>755761169</v>
      </c>
      <c r="AX250" s="386">
        <f>AX16+AX26+AX36+AX46+AX56+AX66+AX76+AX86+AX96+AX106+AX116+AX126+AX136+AX146+AX156+AX166+AX176+AX186+AX196+AX206+AX216+AX246+AX226+AX236</f>
        <v>731047215</v>
      </c>
      <c r="BJ250" s="386">
        <f>BJ16+BJ26+BJ36+BJ46+BJ56+BJ66+BJ76+BJ86+BJ96+BJ106+BJ116+BJ126+BJ136+BJ146+BJ156+BJ166+BJ176+BJ186+BJ196+BJ206+BJ216+BJ246+BJ226+BJ236</f>
        <v>743747291</v>
      </c>
      <c r="BL250"/>
      <c r="BM250"/>
      <c r="BN250"/>
      <c r="BO250"/>
      <c r="BP250"/>
      <c r="BQ250"/>
      <c r="BR250"/>
      <c r="BS250"/>
      <c r="BT250"/>
      <c r="BU250"/>
      <c r="BV250" s="386">
        <f>BV16+BV26+BV36+BV46+BV56+BV66+BV76+BV86+BV96+BV106+BV116+BV126+BV136+BV146+BV156+BV166+BV176+BV186+BV196+BV206+BV216+BV246+BV226+BV236</f>
        <v>699661029</v>
      </c>
      <c r="BX250"/>
      <c r="BY250"/>
      <c r="BZ250"/>
      <c r="CA250"/>
      <c r="CB250"/>
      <c r="CC250"/>
      <c r="CD250"/>
      <c r="CE250"/>
      <c r="CF250"/>
      <c r="CG250"/>
      <c r="CH250" s="386">
        <f>CH16+CH26+CH36+CH46+CH56+CH66+CH76+CH86+CH96+CH106+CH116+CH126+CH136+CH146+CH156+CH166+CH176+CH186+CH196+CH206+CH216+CH246+CH226+CH236</f>
        <v>671919001</v>
      </c>
      <c r="CI250"/>
      <c r="CJ250"/>
      <c r="CK250"/>
      <c r="CL250"/>
      <c r="CM250"/>
      <c r="CN250"/>
      <c r="CO250"/>
      <c r="CP250"/>
      <c r="CQ250"/>
      <c r="CR250"/>
      <c r="CS250"/>
      <c r="CT250" s="386">
        <f>CT16+CT26+CT36+CT46+CT56+CT66+CT76+CT86+CT96+CT106+CT116+CT126+CT136+CT146+CT156+CT166+CT176+CT186+CT196+CT206+CT216+CT246+CT226+CT236</f>
        <v>647662034</v>
      </c>
      <c r="CU250"/>
      <c r="DF250" s="386">
        <f>DF16+DF26+DF36+DF46+DF56+DF66+DF76+DF86+DF96+DF106+DF116+DF126+DF136+DF146+DF156+DF166+DF176+DF186+DF196+DF206+DF216+DF246+DF226+DF236</f>
        <v>640977449</v>
      </c>
      <c r="DR250" s="386">
        <f>DR16+DR26+DR36+DR46+DR56+DR66+DR76+DR86+DR96+DR106+DR116+DR126+DR136+DR146+DR156+DR166+DR176+DR186+DR196+DR206+DR216+DR246+DR226+DR236</f>
        <v>644198179</v>
      </c>
      <c r="ED250" s="386">
        <f>ED16+ED26+ED36+ED46+ED56+ED66+ED76+ED86+ED96+ED106+ED116+ED126+ED136+ED146+ED156+ED166+ED176+ED186+ED196+ED206+ED216+ED246+ED226+ED236</f>
        <v>643144671</v>
      </c>
    </row>
    <row r="251" spans="1:134" x14ac:dyDescent="0.25">
      <c r="A251"/>
      <c r="C251" s="34"/>
      <c r="D251"/>
      <c r="E251"/>
      <c r="F251"/>
      <c r="G251"/>
      <c r="H251"/>
      <c r="I251"/>
      <c r="J251"/>
      <c r="K251"/>
      <c r="L251"/>
      <c r="M251"/>
      <c r="N251" s="241"/>
      <c r="O251"/>
      <c r="P251"/>
      <c r="Q251"/>
      <c r="R251"/>
      <c r="S251"/>
      <c r="T251"/>
      <c r="U251"/>
      <c r="V251"/>
      <c r="W251"/>
      <c r="X251"/>
      <c r="Y251"/>
      <c r="Z251"/>
      <c r="AA251"/>
      <c r="BL251"/>
      <c r="BM251"/>
      <c r="BN251"/>
      <c r="BO251"/>
      <c r="BP251"/>
      <c r="BQ251"/>
      <c r="BR251"/>
      <c r="BS251"/>
      <c r="BT251"/>
      <c r="BU251"/>
      <c r="BV251"/>
      <c r="BX251"/>
      <c r="BY251"/>
      <c r="BZ251"/>
      <c r="CA251"/>
      <c r="CB251"/>
      <c r="CC251"/>
      <c r="CD251"/>
      <c r="CE251"/>
      <c r="CF251"/>
      <c r="CG251"/>
      <c r="CH251"/>
      <c r="CI251"/>
      <c r="CJ251"/>
      <c r="CK251"/>
      <c r="CL251"/>
      <c r="CM251"/>
      <c r="CN251"/>
      <c r="CO251"/>
      <c r="CP251"/>
      <c r="CQ251"/>
      <c r="CR251"/>
      <c r="CS251"/>
      <c r="CT251"/>
      <c r="CU251"/>
    </row>
    <row r="252" spans="1:134" x14ac:dyDescent="0.25">
      <c r="A252"/>
      <c r="C252" s="34"/>
      <c r="D252"/>
      <c r="E252"/>
      <c r="F252"/>
      <c r="G252"/>
      <c r="H252"/>
      <c r="I252"/>
      <c r="J252"/>
      <c r="K252"/>
      <c r="L252"/>
      <c r="M252"/>
      <c r="N252" s="241"/>
      <c r="O252"/>
      <c r="P252"/>
      <c r="Q252"/>
      <c r="R252"/>
      <c r="S252"/>
      <c r="T252"/>
      <c r="U252"/>
      <c r="V252"/>
      <c r="W252"/>
      <c r="X252"/>
      <c r="Y252"/>
      <c r="Z252"/>
      <c r="AA252"/>
      <c r="BL252"/>
      <c r="BM252"/>
      <c r="BN252"/>
      <c r="BO252"/>
      <c r="BP252"/>
      <c r="BQ252"/>
      <c r="BR252"/>
      <c r="BS252"/>
      <c r="BT252"/>
      <c r="BU252"/>
      <c r="BV252"/>
      <c r="BX252"/>
      <c r="BY252"/>
      <c r="BZ252"/>
      <c r="CA252"/>
      <c r="CB252"/>
      <c r="CC252"/>
      <c r="CD252"/>
      <c r="CE252"/>
      <c r="CF252"/>
      <c r="CG252"/>
      <c r="CH252"/>
      <c r="CI252"/>
      <c r="CJ252"/>
      <c r="CK252"/>
      <c r="CL252"/>
      <c r="CM252"/>
      <c r="CN252"/>
      <c r="CO252"/>
      <c r="CP252"/>
      <c r="CQ252"/>
      <c r="CR252"/>
      <c r="CS252"/>
      <c r="CT252"/>
      <c r="CU252"/>
    </row>
    <row r="253" spans="1:134" x14ac:dyDescent="0.25">
      <c r="A253"/>
      <c r="C253" s="34"/>
      <c r="D253"/>
      <c r="E253"/>
      <c r="F253"/>
      <c r="G253"/>
      <c r="H253"/>
      <c r="I253"/>
      <c r="J253"/>
      <c r="K253"/>
      <c r="L253"/>
      <c r="M253"/>
      <c r="N253" s="241"/>
      <c r="O253"/>
      <c r="P253"/>
      <c r="Q253"/>
      <c r="R253"/>
      <c r="S253"/>
      <c r="T253"/>
      <c r="U253"/>
      <c r="V253"/>
      <c r="W253"/>
      <c r="X253"/>
      <c r="Y253"/>
      <c r="Z253"/>
      <c r="AA253"/>
      <c r="BL253"/>
      <c r="BM253"/>
      <c r="BN253"/>
      <c r="BO253"/>
      <c r="BP253"/>
      <c r="BQ253"/>
      <c r="BR253"/>
      <c r="BS253"/>
      <c r="BT253"/>
      <c r="BU253"/>
      <c r="BV253"/>
      <c r="BX253"/>
      <c r="BY253"/>
      <c r="BZ253"/>
      <c r="CA253"/>
      <c r="CB253"/>
      <c r="CC253"/>
      <c r="CD253"/>
      <c r="CE253"/>
      <c r="CF253"/>
      <c r="CG253"/>
      <c r="CH253"/>
      <c r="CI253"/>
      <c r="CJ253"/>
      <c r="CK253"/>
      <c r="CL253"/>
      <c r="CM253"/>
      <c r="CN253"/>
      <c r="CO253"/>
      <c r="CP253"/>
      <c r="CQ253"/>
      <c r="CR253"/>
      <c r="CS253"/>
      <c r="CT253"/>
      <c r="CU253"/>
    </row>
    <row r="254" spans="1:134" x14ac:dyDescent="0.25">
      <c r="A254"/>
      <c r="C254" s="34"/>
      <c r="D254"/>
      <c r="E254"/>
      <c r="F254"/>
      <c r="G254"/>
      <c r="H254"/>
      <c r="I254"/>
      <c r="J254"/>
      <c r="K254"/>
      <c r="L254"/>
      <c r="M254"/>
      <c r="O254"/>
      <c r="P254"/>
      <c r="Q254"/>
      <c r="R254"/>
      <c r="S254"/>
      <c r="T254"/>
      <c r="U254"/>
      <c r="V254"/>
      <c r="W254"/>
      <c r="X254"/>
      <c r="Y254"/>
      <c r="Z254"/>
      <c r="AA254"/>
      <c r="BL254"/>
      <c r="BM254"/>
      <c r="BN254"/>
      <c r="BO254"/>
      <c r="BP254"/>
      <c r="BQ254"/>
      <c r="BR254"/>
      <c r="BS254"/>
      <c r="BT254"/>
      <c r="BU254"/>
      <c r="BV254"/>
      <c r="BX254"/>
      <c r="BY254"/>
      <c r="BZ254"/>
      <c r="CA254"/>
      <c r="CB254"/>
      <c r="CC254"/>
      <c r="CD254"/>
      <c r="CE254"/>
      <c r="CF254"/>
      <c r="CG254"/>
      <c r="CH254"/>
      <c r="CI254"/>
      <c r="CJ254"/>
      <c r="CK254"/>
      <c r="CL254"/>
      <c r="CM254"/>
      <c r="CN254"/>
      <c r="CO254"/>
      <c r="CP254"/>
      <c r="CQ254"/>
      <c r="CR254"/>
      <c r="CS254"/>
      <c r="CT254"/>
      <c r="CU254"/>
    </row>
    <row r="255" spans="1:134" x14ac:dyDescent="0.25">
      <c r="A255"/>
      <c r="C255" s="34"/>
      <c r="D255"/>
      <c r="E255"/>
      <c r="F255"/>
      <c r="G255"/>
      <c r="H255"/>
      <c r="I255"/>
      <c r="J255"/>
      <c r="K255"/>
      <c r="L255"/>
      <c r="M255"/>
      <c r="N255" s="241"/>
      <c r="O255"/>
      <c r="P255"/>
      <c r="Q255"/>
      <c r="R255"/>
      <c r="S255"/>
      <c r="T255"/>
      <c r="U255"/>
      <c r="V255"/>
      <c r="W255"/>
      <c r="X255"/>
      <c r="Y255"/>
      <c r="Z255"/>
      <c r="AA255"/>
      <c r="BL255"/>
      <c r="BM255"/>
      <c r="BN255"/>
      <c r="BO255"/>
      <c r="BP255"/>
      <c r="BQ255"/>
      <c r="BR255"/>
      <c r="BS255"/>
      <c r="BT255"/>
      <c r="BU255"/>
      <c r="BV255"/>
      <c r="BX255"/>
      <c r="BY255"/>
      <c r="BZ255"/>
      <c r="CA255"/>
      <c r="CB255"/>
      <c r="CC255"/>
      <c r="CD255"/>
      <c r="CE255"/>
      <c r="CF255"/>
      <c r="CG255"/>
      <c r="CH255"/>
      <c r="CI255"/>
      <c r="CJ255"/>
      <c r="CK255"/>
      <c r="CL255"/>
      <c r="CM255"/>
      <c r="CN255"/>
      <c r="CO255"/>
      <c r="CP255"/>
      <c r="CQ255"/>
      <c r="CR255"/>
      <c r="CS255"/>
      <c r="CT255"/>
      <c r="CU255"/>
    </row>
    <row r="256" spans="1:134" x14ac:dyDescent="0.25">
      <c r="A256"/>
      <c r="C256" s="34"/>
      <c r="D256"/>
      <c r="E256"/>
      <c r="F256"/>
      <c r="G256"/>
      <c r="H256"/>
      <c r="I256"/>
      <c r="J256"/>
      <c r="K256"/>
      <c r="L256"/>
      <c r="M256"/>
      <c r="N256" s="241"/>
      <c r="O256"/>
      <c r="P256"/>
      <c r="Q256"/>
      <c r="R256"/>
      <c r="S256"/>
      <c r="T256"/>
      <c r="U256"/>
      <c r="V256"/>
      <c r="W256"/>
      <c r="X256"/>
      <c r="Y256"/>
      <c r="Z256"/>
      <c r="AA256"/>
      <c r="BL256"/>
      <c r="BM256"/>
      <c r="BN256"/>
      <c r="BO256"/>
      <c r="BP256"/>
      <c r="BQ256"/>
      <c r="BR256"/>
      <c r="BS256"/>
      <c r="BT256"/>
      <c r="BU256"/>
      <c r="BV256"/>
      <c r="BX256"/>
      <c r="BY256"/>
      <c r="BZ256"/>
      <c r="CA256"/>
      <c r="CB256"/>
      <c r="CC256"/>
      <c r="CD256"/>
      <c r="CE256"/>
      <c r="CF256"/>
      <c r="CG256"/>
      <c r="CH256"/>
      <c r="CI256"/>
      <c r="CJ256"/>
      <c r="CK256"/>
      <c r="CL256"/>
      <c r="CM256"/>
      <c r="CN256"/>
      <c r="CO256"/>
      <c r="CP256"/>
      <c r="CQ256"/>
      <c r="CR256"/>
      <c r="CS256"/>
      <c r="CT256"/>
      <c r="CU256"/>
    </row>
    <row r="257" spans="1:99" x14ac:dyDescent="0.25">
      <c r="A257"/>
      <c r="C257" s="34"/>
      <c r="D257"/>
      <c r="E257"/>
      <c r="F257"/>
      <c r="G257"/>
      <c r="H257"/>
      <c r="I257"/>
      <c r="J257"/>
      <c r="K257"/>
      <c r="L257"/>
      <c r="M257"/>
      <c r="N257" s="241"/>
      <c r="O257"/>
      <c r="P257"/>
      <c r="Q257"/>
      <c r="R257"/>
      <c r="S257"/>
      <c r="T257"/>
      <c r="U257"/>
      <c r="V257"/>
      <c r="W257"/>
      <c r="X257"/>
      <c r="Y257"/>
      <c r="Z257"/>
      <c r="AA257"/>
      <c r="BL257"/>
      <c r="BM257"/>
      <c r="BN257"/>
      <c r="BO257"/>
      <c r="BP257"/>
      <c r="BQ257"/>
      <c r="BR257"/>
      <c r="BS257"/>
      <c r="BT257"/>
      <c r="BU257"/>
      <c r="BV257"/>
      <c r="BX257"/>
      <c r="BY257"/>
      <c r="BZ257"/>
      <c r="CA257"/>
      <c r="CB257"/>
      <c r="CC257"/>
      <c r="CD257"/>
      <c r="CE257"/>
      <c r="CF257"/>
      <c r="CG257"/>
      <c r="CH257"/>
      <c r="CI257"/>
      <c r="CJ257"/>
      <c r="CK257"/>
      <c r="CL257"/>
      <c r="CM257"/>
      <c r="CN257"/>
      <c r="CO257"/>
      <c r="CP257"/>
      <c r="CQ257"/>
      <c r="CR257"/>
      <c r="CS257"/>
      <c r="CT257"/>
      <c r="CU257"/>
    </row>
    <row r="258" spans="1:99" x14ac:dyDescent="0.25">
      <c r="A258"/>
      <c r="C258" s="34"/>
      <c r="D258"/>
      <c r="E258"/>
      <c r="F258"/>
      <c r="G258"/>
      <c r="H258"/>
      <c r="I258"/>
      <c r="J258"/>
      <c r="K258"/>
      <c r="L258"/>
      <c r="M258"/>
      <c r="N258" s="241"/>
      <c r="O258"/>
      <c r="P258"/>
      <c r="Q258"/>
      <c r="R258"/>
      <c r="S258"/>
      <c r="T258"/>
      <c r="U258"/>
      <c r="V258"/>
      <c r="W258"/>
      <c r="X258"/>
      <c r="Y258"/>
      <c r="Z258"/>
      <c r="AA258"/>
      <c r="BL258"/>
      <c r="BM258"/>
      <c r="BN258"/>
      <c r="BO258"/>
      <c r="BP258"/>
      <c r="BQ258"/>
      <c r="BR258"/>
      <c r="BS258"/>
      <c r="BT258"/>
      <c r="BU258"/>
      <c r="BV258"/>
      <c r="BX258"/>
      <c r="BY258"/>
      <c r="BZ258"/>
      <c r="CA258"/>
      <c r="CB258"/>
      <c r="CC258"/>
      <c r="CD258"/>
      <c r="CE258"/>
      <c r="CF258"/>
      <c r="CG258"/>
      <c r="CH258"/>
      <c r="CI258"/>
      <c r="CJ258"/>
      <c r="CK258"/>
      <c r="CL258"/>
      <c r="CM258"/>
      <c r="CN258"/>
      <c r="CO258"/>
      <c r="CP258"/>
      <c r="CQ258"/>
      <c r="CR258"/>
      <c r="CS258"/>
      <c r="CT258"/>
      <c r="CU258"/>
    </row>
    <row r="259" spans="1:99" x14ac:dyDescent="0.25">
      <c r="A259"/>
      <c r="C259" s="34"/>
      <c r="D259"/>
      <c r="E259"/>
      <c r="F259"/>
      <c r="G259"/>
      <c r="H259"/>
      <c r="I259"/>
      <c r="J259"/>
      <c r="K259"/>
      <c r="L259"/>
      <c r="M259"/>
      <c r="N259" s="241"/>
      <c r="O259"/>
      <c r="P259"/>
      <c r="Q259"/>
      <c r="R259"/>
      <c r="S259"/>
      <c r="T259"/>
      <c r="U259"/>
      <c r="V259"/>
      <c r="W259"/>
      <c r="X259"/>
      <c r="Y259"/>
      <c r="Z259"/>
      <c r="AA259"/>
      <c r="BL259"/>
      <c r="BM259"/>
      <c r="BN259"/>
      <c r="BO259"/>
      <c r="BP259"/>
      <c r="BQ259"/>
      <c r="BR259"/>
      <c r="BS259"/>
      <c r="BT259"/>
      <c r="BU259"/>
      <c r="BV259"/>
      <c r="BX259"/>
      <c r="BY259"/>
      <c r="BZ259"/>
      <c r="CA259"/>
      <c r="CB259"/>
      <c r="CC259"/>
      <c r="CD259"/>
      <c r="CE259"/>
      <c r="CF259"/>
      <c r="CG259"/>
      <c r="CH259"/>
      <c r="CI259"/>
      <c r="CJ259"/>
      <c r="CK259"/>
      <c r="CL259"/>
      <c r="CM259"/>
      <c r="CN259"/>
      <c r="CO259"/>
      <c r="CP259"/>
      <c r="CQ259"/>
      <c r="CR259"/>
      <c r="CS259"/>
      <c r="CT259"/>
      <c r="CU259"/>
    </row>
    <row r="260" spans="1:99" x14ac:dyDescent="0.25">
      <c r="A260"/>
      <c r="C260" s="34"/>
      <c r="D260"/>
      <c r="E260"/>
      <c r="F260"/>
      <c r="G260"/>
      <c r="H260"/>
      <c r="I260"/>
      <c r="J260"/>
      <c r="K260"/>
      <c r="L260"/>
      <c r="M260"/>
      <c r="N260" s="241">
        <f>N22+N32+N42+N52+N62+N72+N82+N92+N102+N112+N122+N132+N142+N152+N162+N172+N182+N192+N202+N212+N242+N222+N232+N252</f>
        <v>0</v>
      </c>
      <c r="O260"/>
      <c r="P260"/>
      <c r="Q260"/>
      <c r="R260"/>
      <c r="S260"/>
      <c r="T260"/>
      <c r="U260"/>
      <c r="V260"/>
      <c r="W260"/>
      <c r="X260"/>
      <c r="Y260"/>
      <c r="Z260"/>
      <c r="AA260"/>
      <c r="BL260"/>
      <c r="BM260"/>
      <c r="BN260"/>
      <c r="BO260"/>
      <c r="BP260"/>
      <c r="BQ260"/>
      <c r="BR260"/>
      <c r="BS260"/>
      <c r="BT260"/>
      <c r="BU260"/>
      <c r="BV260"/>
      <c r="BX260"/>
      <c r="BY260"/>
      <c r="BZ260"/>
      <c r="CA260"/>
      <c r="CB260"/>
      <c r="CC260"/>
      <c r="CD260"/>
      <c r="CE260"/>
      <c r="CF260"/>
      <c r="CG260"/>
      <c r="CH260"/>
      <c r="CI260"/>
      <c r="CJ260"/>
      <c r="CK260"/>
      <c r="CL260"/>
      <c r="CM260"/>
      <c r="CN260"/>
      <c r="CO260"/>
      <c r="CP260"/>
      <c r="CQ260"/>
      <c r="CR260"/>
      <c r="CS260"/>
      <c r="CT260"/>
      <c r="CU260"/>
    </row>
    <row r="261" spans="1:99" x14ac:dyDescent="0.25">
      <c r="A261"/>
      <c r="C261" s="34"/>
      <c r="D261"/>
      <c r="E261"/>
      <c r="F261"/>
      <c r="G261"/>
      <c r="H261"/>
      <c r="I261"/>
      <c r="J261"/>
      <c r="K261"/>
      <c r="L261"/>
      <c r="M261"/>
      <c r="N261"/>
      <c r="O261"/>
      <c r="P261"/>
      <c r="Q261"/>
      <c r="R261"/>
      <c r="S261"/>
      <c r="T261"/>
      <c r="U261"/>
      <c r="V261"/>
      <c r="W261"/>
      <c r="X261"/>
      <c r="Y261"/>
      <c r="Z261"/>
      <c r="AA261"/>
      <c r="BL261"/>
      <c r="BM261"/>
      <c r="BN261"/>
      <c r="BO261"/>
      <c r="BP261"/>
      <c r="BQ261"/>
      <c r="BR261"/>
      <c r="BS261"/>
      <c r="BT261"/>
      <c r="BU261"/>
      <c r="BV261"/>
      <c r="BX261"/>
      <c r="BY261"/>
      <c r="BZ261"/>
      <c r="CA261"/>
      <c r="CB261"/>
      <c r="CC261"/>
      <c r="CD261"/>
      <c r="CE261"/>
      <c r="CF261"/>
      <c r="CG261"/>
      <c r="CH261"/>
      <c r="CI261"/>
      <c r="CJ261"/>
      <c r="CK261"/>
      <c r="CL261"/>
      <c r="CM261"/>
      <c r="CN261"/>
      <c r="CO261"/>
      <c r="CP261"/>
      <c r="CQ261"/>
      <c r="CR261"/>
      <c r="CS261"/>
      <c r="CT261"/>
      <c r="CU261"/>
    </row>
    <row r="262" spans="1:99" x14ac:dyDescent="0.25">
      <c r="A262"/>
      <c r="C262" s="34"/>
      <c r="D262"/>
      <c r="E262"/>
      <c r="F262"/>
      <c r="G262"/>
      <c r="H262"/>
      <c r="I262"/>
      <c r="J262"/>
      <c r="K262"/>
      <c r="L262"/>
      <c r="M262"/>
      <c r="N262"/>
      <c r="O262"/>
      <c r="P262"/>
      <c r="Q262"/>
      <c r="R262"/>
      <c r="S262"/>
      <c r="T262"/>
      <c r="U262"/>
      <c r="V262"/>
      <c r="W262"/>
      <c r="X262"/>
      <c r="Y262"/>
      <c r="Z262"/>
      <c r="AA262"/>
      <c r="BL262"/>
      <c r="BM262"/>
      <c r="BN262"/>
      <c r="BO262"/>
      <c r="BP262"/>
      <c r="BQ262"/>
      <c r="BR262"/>
      <c r="BS262"/>
      <c r="BT262"/>
      <c r="BU262"/>
      <c r="BV262"/>
      <c r="BX262"/>
      <c r="BY262"/>
      <c r="BZ262"/>
      <c r="CA262"/>
      <c r="CB262"/>
      <c r="CC262"/>
      <c r="CD262"/>
      <c r="CE262"/>
      <c r="CF262"/>
      <c r="CG262"/>
      <c r="CH262"/>
      <c r="CI262"/>
      <c r="CJ262"/>
      <c r="CK262"/>
      <c r="CL262"/>
      <c r="CM262"/>
      <c r="CN262"/>
      <c r="CO262"/>
      <c r="CP262"/>
      <c r="CQ262"/>
      <c r="CR262"/>
      <c r="CS262"/>
      <c r="CT262"/>
      <c r="CU262"/>
    </row>
    <row r="263" spans="1:99" x14ac:dyDescent="0.25">
      <c r="A263"/>
      <c r="C263" s="34"/>
      <c r="D263"/>
      <c r="E263"/>
      <c r="F263"/>
      <c r="G263"/>
      <c r="H263"/>
      <c r="I263"/>
      <c r="J263"/>
      <c r="K263"/>
      <c r="L263"/>
      <c r="M263"/>
      <c r="N263"/>
      <c r="O263"/>
      <c r="P263"/>
      <c r="Q263"/>
      <c r="R263"/>
      <c r="S263"/>
      <c r="T263"/>
      <c r="U263"/>
      <c r="V263"/>
      <c r="W263"/>
      <c r="X263"/>
      <c r="Y263"/>
      <c r="Z263"/>
      <c r="AA263"/>
      <c r="BL263"/>
      <c r="BM263"/>
      <c r="BN263"/>
      <c r="BO263"/>
      <c r="BP263"/>
      <c r="BQ263"/>
      <c r="BR263"/>
      <c r="BS263"/>
      <c r="BT263"/>
      <c r="BU263"/>
      <c r="BV263"/>
      <c r="BX263"/>
      <c r="BY263"/>
      <c r="BZ263"/>
      <c r="CA263"/>
      <c r="CB263"/>
      <c r="CC263"/>
      <c r="CD263"/>
      <c r="CE263"/>
      <c r="CF263"/>
      <c r="CG263"/>
      <c r="CH263"/>
      <c r="CI263"/>
      <c r="CJ263"/>
      <c r="CK263"/>
      <c r="CL263"/>
      <c r="CM263"/>
      <c r="CN263"/>
      <c r="CO263"/>
      <c r="CP263"/>
      <c r="CQ263"/>
      <c r="CR263"/>
      <c r="CS263"/>
      <c r="CT263"/>
      <c r="CU263"/>
    </row>
    <row r="264" spans="1:99" x14ac:dyDescent="0.25">
      <c r="A26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BL264" s="385"/>
      <c r="BM264" s="385"/>
      <c r="BN264" s="385"/>
      <c r="BO264" s="385"/>
      <c r="BP264" s="385"/>
      <c r="BQ264" s="385"/>
      <c r="BR264" s="385"/>
      <c r="BS264" s="385"/>
      <c r="BT264" s="385"/>
      <c r="BU264" s="385"/>
      <c r="BV264" s="385"/>
      <c r="BX264" s="385"/>
      <c r="BY264" s="385"/>
      <c r="BZ264" s="385"/>
      <c r="CA264" s="385"/>
      <c r="CB264" s="385"/>
      <c r="CC264" s="385"/>
      <c r="CD264" s="385"/>
      <c r="CE264" s="385"/>
      <c r="CF264" s="385"/>
      <c r="CG264" s="385"/>
      <c r="CH264" s="385"/>
      <c r="CJ264" s="385"/>
      <c r="CK264" s="385"/>
      <c r="CL264" s="385"/>
      <c r="CM264" s="385"/>
      <c r="CN264" s="385"/>
      <c r="CO264" s="385"/>
      <c r="CP264" s="385"/>
      <c r="CQ264" s="385"/>
      <c r="CR264" s="385"/>
      <c r="CS264" s="385"/>
      <c r="CT264" s="385"/>
    </row>
    <row r="265" spans="1:99" x14ac:dyDescent="0.25">
      <c r="A265"/>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BL265" s="385"/>
      <c r="BM265" s="385"/>
      <c r="BN265" s="385"/>
      <c r="BO265" s="385"/>
      <c r="BP265" s="385"/>
      <c r="BQ265" s="385"/>
      <c r="BR265" s="385"/>
      <c r="BS265" s="385"/>
      <c r="BT265" s="385"/>
      <c r="BU265" s="385"/>
      <c r="BV265" s="385"/>
      <c r="BX265" s="385"/>
      <c r="BY265" s="385"/>
      <c r="BZ265" s="385"/>
      <c r="CA265" s="385"/>
      <c r="CB265" s="385"/>
      <c r="CC265" s="385"/>
      <c r="CD265" s="385"/>
      <c r="CE265" s="385"/>
      <c r="CF265" s="385"/>
      <c r="CG265" s="385"/>
      <c r="CH265" s="385"/>
      <c r="CJ265" s="385"/>
      <c r="CK265" s="385"/>
      <c r="CL265" s="385"/>
      <c r="CM265" s="385"/>
      <c r="CN265" s="385"/>
      <c r="CO265" s="385"/>
      <c r="CP265" s="385"/>
      <c r="CQ265" s="385"/>
      <c r="CR265" s="385"/>
      <c r="CS265" s="385"/>
      <c r="CT265" s="385"/>
    </row>
    <row r="266" spans="1:99" x14ac:dyDescent="0.25">
      <c r="A266"/>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BL266" s="385"/>
      <c r="BM266" s="385"/>
      <c r="BN266" s="385"/>
      <c r="BO266" s="385"/>
      <c r="BP266" s="385"/>
      <c r="BQ266" s="385"/>
      <c r="BR266" s="385"/>
      <c r="BS266" s="385"/>
      <c r="BT266" s="385"/>
      <c r="BU266" s="385"/>
      <c r="BV266" s="385"/>
      <c r="BX266" s="385"/>
      <c r="BY266" s="385"/>
      <c r="BZ266" s="385"/>
      <c r="CA266" s="385"/>
      <c r="CB266" s="385"/>
      <c r="CC266" s="385"/>
      <c r="CD266" s="385"/>
      <c r="CE266" s="385"/>
      <c r="CF266" s="385"/>
      <c r="CG266" s="385"/>
      <c r="CH266" s="385"/>
      <c r="CJ266" s="385"/>
      <c r="CK266" s="385"/>
      <c r="CL266" s="385"/>
      <c r="CM266" s="385"/>
      <c r="CN266" s="385"/>
      <c r="CO266" s="385"/>
      <c r="CP266" s="385"/>
      <c r="CQ266" s="385"/>
      <c r="CR266" s="385"/>
      <c r="CS266" s="385"/>
      <c r="CT266" s="385"/>
    </row>
    <row r="267" spans="1:99" x14ac:dyDescent="0.25">
      <c r="A267"/>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BL267" s="385"/>
      <c r="BM267" s="385"/>
      <c r="BN267" s="385"/>
      <c r="BO267" s="385"/>
      <c r="BP267" s="385"/>
      <c r="BQ267" s="385"/>
      <c r="BR267" s="385"/>
      <c r="BS267" s="385"/>
      <c r="BT267" s="385"/>
      <c r="BU267" s="385"/>
      <c r="BV267" s="385"/>
      <c r="BX267" s="385"/>
      <c r="BY267" s="385"/>
      <c r="BZ267" s="385"/>
      <c r="CA267" s="385"/>
      <c r="CB267" s="385"/>
      <c r="CC267" s="385"/>
      <c r="CD267" s="385"/>
      <c r="CE267" s="385"/>
      <c r="CF267" s="385"/>
      <c r="CG267" s="385"/>
      <c r="CH267" s="385"/>
      <c r="CJ267" s="385"/>
      <c r="CK267" s="385"/>
      <c r="CL267" s="385"/>
      <c r="CM267" s="385"/>
      <c r="CN267" s="385"/>
      <c r="CO267" s="385"/>
      <c r="CP267" s="385"/>
      <c r="CQ267" s="385"/>
      <c r="CR267" s="385"/>
      <c r="CS267" s="385"/>
      <c r="CT267" s="385"/>
    </row>
    <row r="268" spans="1:99" x14ac:dyDescent="0.25">
      <c r="A268"/>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BL268" s="385"/>
      <c r="BM268" s="385"/>
      <c r="BN268" s="385"/>
      <c r="BO268" s="385"/>
      <c r="BP268" s="385"/>
      <c r="BQ268" s="385"/>
      <c r="BR268" s="385"/>
      <c r="BS268" s="385"/>
      <c r="BT268" s="385"/>
      <c r="BU268" s="385"/>
      <c r="BV268" s="385"/>
      <c r="BX268" s="385"/>
      <c r="BY268" s="385"/>
      <c r="BZ268" s="385"/>
      <c r="CA268" s="385"/>
      <c r="CB268" s="385"/>
      <c r="CC268" s="385"/>
      <c r="CD268" s="385"/>
      <c r="CE268" s="385"/>
      <c r="CF268" s="385"/>
      <c r="CG268" s="385"/>
      <c r="CH268" s="385"/>
      <c r="CJ268" s="385"/>
      <c r="CK268" s="385"/>
      <c r="CL268" s="385"/>
      <c r="CM268" s="385"/>
      <c r="CN268" s="385"/>
      <c r="CO268" s="385"/>
      <c r="CP268" s="385"/>
      <c r="CQ268" s="385"/>
      <c r="CR268" s="385"/>
      <c r="CS268" s="385"/>
      <c r="CT268" s="385"/>
    </row>
    <row r="269" spans="1:99" x14ac:dyDescent="0.25">
      <c r="A269"/>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BL269" s="385"/>
      <c r="BM269" s="385"/>
      <c r="BN269" s="385"/>
      <c r="BO269" s="385"/>
      <c r="BP269" s="385"/>
      <c r="BQ269" s="385"/>
      <c r="BR269" s="385"/>
      <c r="BS269" s="385"/>
      <c r="BT269" s="385"/>
      <c r="BU269" s="385"/>
      <c r="BV269" s="385"/>
      <c r="BX269" s="385"/>
      <c r="BY269" s="385"/>
      <c r="BZ269" s="385"/>
      <c r="CA269" s="385"/>
      <c r="CB269" s="385"/>
      <c r="CC269" s="385"/>
      <c r="CD269" s="385"/>
      <c r="CE269" s="385"/>
      <c r="CF269" s="385"/>
      <c r="CG269" s="385"/>
      <c r="CH269" s="385"/>
      <c r="CJ269" s="385"/>
      <c r="CK269" s="385"/>
      <c r="CL269" s="385"/>
      <c r="CM269" s="385"/>
      <c r="CN269" s="385"/>
      <c r="CO269" s="385"/>
      <c r="CP269" s="385"/>
      <c r="CQ269" s="385"/>
      <c r="CR269" s="385"/>
      <c r="CS269" s="385"/>
      <c r="CT269" s="385"/>
    </row>
    <row r="270" spans="1:99" x14ac:dyDescent="0.25">
      <c r="A270"/>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BL270" s="385"/>
      <c r="BM270" s="385"/>
      <c r="BN270" s="385"/>
      <c r="BO270" s="385"/>
      <c r="BP270" s="385"/>
      <c r="BQ270" s="385"/>
      <c r="BR270" s="385"/>
      <c r="BS270" s="385"/>
      <c r="BT270" s="385"/>
      <c r="BU270" s="385"/>
      <c r="BV270" s="385"/>
      <c r="BX270" s="385"/>
      <c r="BY270" s="385"/>
      <c r="BZ270" s="385"/>
      <c r="CA270" s="385"/>
      <c r="CB270" s="385"/>
      <c r="CC270" s="385"/>
      <c r="CD270" s="385"/>
      <c r="CE270" s="385"/>
      <c r="CF270" s="385"/>
      <c r="CG270" s="385"/>
      <c r="CH270" s="385"/>
      <c r="CJ270" s="385"/>
      <c r="CK270" s="385"/>
      <c r="CL270" s="385"/>
      <c r="CM270" s="385"/>
      <c r="CN270" s="385"/>
      <c r="CO270" s="385"/>
      <c r="CP270" s="385"/>
      <c r="CQ270" s="385"/>
      <c r="CR270" s="385"/>
      <c r="CS270" s="385"/>
      <c r="CT270" s="385"/>
    </row>
  </sheetData>
  <sheetProtection selectLockedCells="1"/>
  <mergeCells count="125">
    <mergeCell ref="DT4:DV4"/>
    <mergeCell ref="DW4:DW5"/>
    <mergeCell ref="DX4:DX5"/>
    <mergeCell ref="DY4:DY5"/>
    <mergeCell ref="DZ4:EA4"/>
    <mergeCell ref="EB4:EC4"/>
    <mergeCell ref="DT6:EC6"/>
    <mergeCell ref="DB4:DC4"/>
    <mergeCell ref="DD4:DE4"/>
    <mergeCell ref="CV6:DE6"/>
    <mergeCell ref="DM4:DM5"/>
    <mergeCell ref="DN4:DO4"/>
    <mergeCell ref="DP4:DQ4"/>
    <mergeCell ref="DH6:DQ6"/>
    <mergeCell ref="D6:M6"/>
    <mergeCell ref="P6:Y6"/>
    <mergeCell ref="CV4:CX4"/>
    <mergeCell ref="CY4:CY5"/>
    <mergeCell ref="CZ4:CZ5"/>
    <mergeCell ref="DA4:DA5"/>
    <mergeCell ref="P4:R4"/>
    <mergeCell ref="S4:S5"/>
    <mergeCell ref="T4:T5"/>
    <mergeCell ref="U4:U5"/>
    <mergeCell ref="V4:W4"/>
    <mergeCell ref="X4:Y4"/>
    <mergeCell ref="D4:F4"/>
    <mergeCell ref="G4:G5"/>
    <mergeCell ref="H4:H5"/>
    <mergeCell ref="I4:I5"/>
    <mergeCell ref="J4:K4"/>
    <mergeCell ref="L4:M4"/>
    <mergeCell ref="AB6:AK6"/>
    <mergeCell ref="AN6:AW6"/>
    <mergeCell ref="AZ6:BI6"/>
    <mergeCell ref="AV4:AW4"/>
    <mergeCell ref="BL6:BU6"/>
    <mergeCell ref="BX6:CG6"/>
    <mergeCell ref="A238:A240"/>
    <mergeCell ref="A243:A245"/>
    <mergeCell ref="A218:A220"/>
    <mergeCell ref="A223:A225"/>
    <mergeCell ref="A228:A230"/>
    <mergeCell ref="A233:A235"/>
    <mergeCell ref="A188:A190"/>
    <mergeCell ref="A193:A195"/>
    <mergeCell ref="A198:A200"/>
    <mergeCell ref="A203:A205"/>
    <mergeCell ref="A208:A210"/>
    <mergeCell ref="A213:A215"/>
    <mergeCell ref="A158:A160"/>
    <mergeCell ref="A163:A165"/>
    <mergeCell ref="A168:A170"/>
    <mergeCell ref="A173:A175"/>
    <mergeCell ref="A178:A180"/>
    <mergeCell ref="A183:A185"/>
    <mergeCell ref="A128:A130"/>
    <mergeCell ref="A133:A135"/>
    <mergeCell ref="A138:A140"/>
    <mergeCell ref="A143:A145"/>
    <mergeCell ref="A148:A150"/>
    <mergeCell ref="A153:A155"/>
    <mergeCell ref="A98:A100"/>
    <mergeCell ref="A103:A105"/>
    <mergeCell ref="A108:A110"/>
    <mergeCell ref="A113:A115"/>
    <mergeCell ref="A118:A120"/>
    <mergeCell ref="A123:A125"/>
    <mergeCell ref="A68:A70"/>
    <mergeCell ref="A73:A75"/>
    <mergeCell ref="A78:A80"/>
    <mergeCell ref="A83:A85"/>
    <mergeCell ref="A88:A90"/>
    <mergeCell ref="A93:A95"/>
    <mergeCell ref="A38:A40"/>
    <mergeCell ref="A43:A45"/>
    <mergeCell ref="A48:A50"/>
    <mergeCell ref="A53:A55"/>
    <mergeCell ref="A58:A60"/>
    <mergeCell ref="A63:A65"/>
    <mergeCell ref="A8:A10"/>
    <mergeCell ref="A13:A15"/>
    <mergeCell ref="A18:A20"/>
    <mergeCell ref="A23:A25"/>
    <mergeCell ref="A28:A30"/>
    <mergeCell ref="A33:A35"/>
    <mergeCell ref="CJ6:CS6"/>
    <mergeCell ref="CJ4:CL4"/>
    <mergeCell ref="CM4:CM5"/>
    <mergeCell ref="CN4:CN5"/>
    <mergeCell ref="CO4:CO5"/>
    <mergeCell ref="CP4:CQ4"/>
    <mergeCell ref="CR4:CS4"/>
    <mergeCell ref="BX4:BZ4"/>
    <mergeCell ref="CA4:CA5"/>
    <mergeCell ref="CB4:CB5"/>
    <mergeCell ref="CC4:CC5"/>
    <mergeCell ref="CD4:CE4"/>
    <mergeCell ref="CF4:CG4"/>
    <mergeCell ref="BL4:BN4"/>
    <mergeCell ref="BO4:BO5"/>
    <mergeCell ref="BP4:BP5"/>
    <mergeCell ref="BQ4:BQ5"/>
    <mergeCell ref="BR4:BS4"/>
    <mergeCell ref="BT4:BU4"/>
    <mergeCell ref="DH4:DJ4"/>
    <mergeCell ref="DK4:DK5"/>
    <mergeCell ref="DL4:DL5"/>
    <mergeCell ref="BE4:BE5"/>
    <mergeCell ref="BF4:BG4"/>
    <mergeCell ref="BH4:BI4"/>
    <mergeCell ref="AN4:AP4"/>
    <mergeCell ref="AQ4:AQ5"/>
    <mergeCell ref="AR4:AR5"/>
    <mergeCell ref="AS4:AS5"/>
    <mergeCell ref="AT4:AU4"/>
    <mergeCell ref="AB4:AD4"/>
    <mergeCell ref="AE4:AE5"/>
    <mergeCell ref="AF4:AF5"/>
    <mergeCell ref="AG4:AG5"/>
    <mergeCell ref="AH4:AI4"/>
    <mergeCell ref="AJ4:AK4"/>
    <mergeCell ref="AZ4:BB4"/>
    <mergeCell ref="BC4:BC5"/>
    <mergeCell ref="BD4:BD5"/>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3F9A1-C789-4010-8BFB-2DBC6931101B}">
  <sheetPr>
    <tabColor theme="8" tint="0.59999389629810485"/>
    <pageSetUpPr fitToPage="1"/>
  </sheetPr>
  <dimension ref="A1:EO250"/>
  <sheetViews>
    <sheetView topLeftCell="A3" workbookViewId="0">
      <pane xSplit="3" ySplit="5" topLeftCell="DN8" activePane="bottomRight" state="frozen"/>
      <selection activeCell="A3" sqref="A3"/>
      <selection pane="topRight" activeCell="D3" sqref="D3"/>
      <selection pane="bottomLeft" activeCell="A8" sqref="A8"/>
      <selection pane="bottomRight" activeCell="DT4" sqref="DT4:DV4"/>
    </sheetView>
  </sheetViews>
  <sheetFormatPr defaultColWidth="8.85546875" defaultRowHeight="15" x14ac:dyDescent="0.25"/>
  <cols>
    <col min="1" max="1" width="11.5703125" style="321" customWidth="1"/>
    <col min="2" max="2" width="9.85546875" customWidth="1"/>
    <col min="3" max="3" width="8.85546875" style="317"/>
    <col min="4" max="5" width="11" style="317" bestFit="1" customWidth="1"/>
    <col min="6" max="6" width="9.28515625" style="317" bestFit="1" customWidth="1"/>
    <col min="7" max="7" width="15.28515625" style="317" bestFit="1" customWidth="1"/>
    <col min="8" max="8" width="14.140625" style="317" bestFit="1" customWidth="1"/>
    <col min="9" max="9" width="16.28515625" style="317" bestFit="1" customWidth="1"/>
    <col min="10" max="11" width="12.140625" style="317" bestFit="1" customWidth="1"/>
    <col min="12" max="12" width="9.28515625" style="317" bestFit="1" customWidth="1"/>
    <col min="13" max="13" width="8.140625" style="317" bestFit="1" customWidth="1"/>
    <col min="14" max="14" width="14" style="317" bestFit="1" customWidth="1"/>
    <col min="15" max="15" width="3.7109375" style="317" customWidth="1"/>
    <col min="16" max="25" width="11.7109375" style="317" customWidth="1"/>
    <col min="26" max="26" width="13.7109375" style="317" bestFit="1" customWidth="1"/>
    <col min="27" max="27" width="4.42578125" style="317" customWidth="1"/>
    <col min="28" max="31" width="11.5703125" customWidth="1"/>
    <col min="32" max="32" width="14.140625" bestFit="1" customWidth="1"/>
    <col min="33" max="33" width="16.28515625" bestFit="1" customWidth="1"/>
    <col min="34" max="35" width="12.140625" bestFit="1" customWidth="1"/>
    <col min="36" max="37" width="11.5703125" customWidth="1"/>
    <col min="38" max="38" width="14" bestFit="1" customWidth="1"/>
    <col min="39" max="39" width="2.5703125" customWidth="1"/>
    <col min="40" max="41" width="11" bestFit="1" customWidth="1"/>
    <col min="42" max="42" width="10.7109375" bestFit="1" customWidth="1"/>
    <col min="43" max="43" width="15.28515625" bestFit="1" customWidth="1"/>
    <col min="44" max="44" width="14.140625" bestFit="1" customWidth="1"/>
    <col min="45" max="45" width="16.28515625" bestFit="1" customWidth="1"/>
    <col min="46" max="47" width="12.140625" bestFit="1" customWidth="1"/>
    <col min="48" max="48" width="11" bestFit="1" customWidth="1"/>
    <col min="49" max="49" width="9.7109375" bestFit="1" customWidth="1"/>
    <col min="50" max="50" width="14" bestFit="1" customWidth="1"/>
    <col min="51" max="51" width="2.5703125" customWidth="1"/>
    <col min="52" max="54" width="11" bestFit="1" customWidth="1"/>
    <col min="55" max="55" width="15.28515625" bestFit="1" customWidth="1"/>
    <col min="56" max="56" width="14.140625" bestFit="1" customWidth="1"/>
    <col min="57" max="57" width="16.28515625" bestFit="1" customWidth="1"/>
    <col min="58" max="59" width="12.140625" bestFit="1" customWidth="1"/>
    <col min="60" max="60" width="11" bestFit="1" customWidth="1"/>
    <col min="61" max="61" width="9.7109375" bestFit="1" customWidth="1"/>
    <col min="62" max="62" width="14" bestFit="1" customWidth="1"/>
    <col min="63" max="63" width="2.5703125" style="109" customWidth="1"/>
    <col min="64" max="65" width="11" style="109" bestFit="1" customWidth="1"/>
    <col min="66" max="66" width="10.7109375" style="109" bestFit="1" customWidth="1"/>
    <col min="67" max="67" width="15.28515625" style="109" bestFit="1" customWidth="1"/>
    <col min="68" max="68" width="14.140625" style="109" bestFit="1" customWidth="1"/>
    <col min="69" max="69" width="16.28515625" style="109" bestFit="1" customWidth="1"/>
    <col min="70" max="71" width="12.140625" style="109" bestFit="1" customWidth="1"/>
    <col min="72" max="72" width="11" style="109" bestFit="1" customWidth="1"/>
    <col min="73" max="73" width="9.7109375" style="109" bestFit="1" customWidth="1"/>
    <col min="74" max="74" width="14" style="109" bestFit="1" customWidth="1"/>
    <col min="75" max="75" width="3.42578125" customWidth="1"/>
    <col min="76" max="78" width="11" style="109" bestFit="1" customWidth="1"/>
    <col min="79" max="79" width="15.28515625" style="109" bestFit="1" customWidth="1"/>
    <col min="80" max="80" width="14.140625" style="109" bestFit="1" customWidth="1"/>
    <col min="81" max="81" width="16.28515625" style="109" bestFit="1" customWidth="1"/>
    <col min="82" max="83" width="12.140625" style="109" bestFit="1" customWidth="1"/>
    <col min="84" max="84" width="11" style="109" bestFit="1" customWidth="1"/>
    <col min="85" max="85" width="9.7109375" style="109" bestFit="1" customWidth="1"/>
    <col min="86" max="86" width="14" style="109" bestFit="1" customWidth="1"/>
    <col min="87" max="87" width="3.42578125" customWidth="1"/>
    <col min="88" max="90" width="11" style="109" bestFit="1" customWidth="1"/>
    <col min="91" max="91" width="15.28515625" style="109" bestFit="1" customWidth="1"/>
    <col min="92" max="92" width="14.140625" style="109" bestFit="1" customWidth="1"/>
    <col min="93" max="93" width="16.28515625" style="109" bestFit="1" customWidth="1"/>
    <col min="94" max="95" width="12.140625" style="109" bestFit="1" customWidth="1"/>
    <col min="96" max="96" width="11" style="109" bestFit="1" customWidth="1"/>
    <col min="97" max="97" width="9.7109375" style="109" bestFit="1" customWidth="1"/>
    <col min="98" max="98" width="14" style="109" bestFit="1" customWidth="1"/>
    <col min="99" max="99" width="3.42578125" style="109" customWidth="1"/>
    <col min="100" max="102" width="11" bestFit="1" customWidth="1"/>
    <col min="103" max="103" width="15.28515625" bestFit="1" customWidth="1"/>
    <col min="104" max="104" width="14.140625" bestFit="1" customWidth="1"/>
    <col min="105" max="105" width="16.28515625" bestFit="1" customWidth="1"/>
    <col min="106" max="107" width="12.140625" bestFit="1" customWidth="1"/>
    <col min="108" max="108" width="11" bestFit="1" customWidth="1"/>
    <col min="109" max="109" width="9.7109375" bestFit="1" customWidth="1"/>
    <col min="110" max="110" width="14" bestFit="1" customWidth="1"/>
    <col min="111" max="111" width="3.42578125" customWidth="1"/>
    <col min="112" max="114" width="11" bestFit="1" customWidth="1"/>
    <col min="115" max="115" width="15.28515625" bestFit="1" customWidth="1"/>
    <col min="116" max="116" width="14.140625" bestFit="1" customWidth="1"/>
    <col min="117" max="117" width="16.28515625" bestFit="1" customWidth="1"/>
    <col min="118" max="119" width="12.140625" bestFit="1" customWidth="1"/>
    <col min="120" max="120" width="11" bestFit="1" customWidth="1"/>
    <col min="121" max="121" width="9.7109375" bestFit="1" customWidth="1"/>
    <col min="122" max="122" width="14" bestFit="1" customWidth="1"/>
    <col min="123" max="123" width="5.140625" customWidth="1"/>
    <col min="124" max="126" width="11" bestFit="1" customWidth="1"/>
    <col min="127" max="127" width="15.28515625" bestFit="1" customWidth="1"/>
    <col min="128" max="128" width="14.140625" bestFit="1" customWidth="1"/>
    <col min="129" max="129" width="16.28515625" bestFit="1" customWidth="1"/>
    <col min="130" max="131" width="12.140625" bestFit="1" customWidth="1"/>
    <col min="132" max="132" width="11" bestFit="1" customWidth="1"/>
    <col min="133" max="133" width="9.7109375" bestFit="1" customWidth="1"/>
    <col min="134" max="134" width="14" bestFit="1" customWidth="1"/>
  </cols>
  <sheetData>
    <row r="1" spans="1:134" ht="15.75" x14ac:dyDescent="0.25">
      <c r="A1" s="243" t="s">
        <v>481</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5"/>
    </row>
    <row r="2" spans="1:134" ht="15.75" x14ac:dyDescent="0.25">
      <c r="A2" s="243"/>
      <c r="B2" s="244"/>
      <c r="C2" s="244"/>
      <c r="D2" s="244"/>
      <c r="E2" s="244"/>
      <c r="F2" s="244"/>
      <c r="G2" s="244"/>
      <c r="H2" s="244"/>
      <c r="I2" s="244"/>
      <c r="J2" s="244"/>
      <c r="K2" s="244"/>
      <c r="L2" s="244"/>
      <c r="M2" s="244"/>
      <c r="N2" s="244"/>
      <c r="O2" s="244"/>
      <c r="P2" s="244"/>
      <c r="Q2" s="244"/>
      <c r="R2" s="244"/>
      <c r="S2" s="244"/>
      <c r="T2" s="244"/>
      <c r="U2" s="244"/>
      <c r="V2" s="244"/>
      <c r="W2" s="244"/>
      <c r="X2" s="244"/>
      <c r="Y2" s="244"/>
      <c r="Z2" s="244" t="s">
        <v>312</v>
      </c>
      <c r="AA2" s="244"/>
      <c r="AB2" s="244"/>
      <c r="AC2" s="244"/>
      <c r="AD2" s="245"/>
      <c r="AL2" t="s">
        <v>313</v>
      </c>
      <c r="AX2" t="s">
        <v>314</v>
      </c>
      <c r="BJ2" t="s">
        <v>315</v>
      </c>
      <c r="BV2" s="109" t="s">
        <v>316</v>
      </c>
      <c r="CH2" s="109" t="s">
        <v>317</v>
      </c>
      <c r="CU2" s="109" t="s">
        <v>320</v>
      </c>
      <c r="DF2" t="s">
        <v>321</v>
      </c>
    </row>
    <row r="3" spans="1:134" ht="16.5" thickBot="1" x14ac:dyDescent="0.3">
      <c r="A3" s="243"/>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5"/>
    </row>
    <row r="4" spans="1:134" ht="17.25" customHeight="1" x14ac:dyDescent="0.35">
      <c r="A4" s="243"/>
      <c r="B4" s="244"/>
      <c r="C4" s="244"/>
      <c r="D4" s="1479" t="s">
        <v>143</v>
      </c>
      <c r="E4" s="1480"/>
      <c r="F4" s="1480"/>
      <c r="G4" s="1453" t="s">
        <v>144</v>
      </c>
      <c r="H4" s="1453" t="s">
        <v>145</v>
      </c>
      <c r="I4" s="1453" t="s">
        <v>146</v>
      </c>
      <c r="J4" s="1480" t="s">
        <v>147</v>
      </c>
      <c r="K4" s="1480"/>
      <c r="L4" s="1480" t="s">
        <v>148</v>
      </c>
      <c r="M4" s="1481"/>
      <c r="N4"/>
      <c r="O4" s="244"/>
      <c r="P4" s="1479" t="s">
        <v>143</v>
      </c>
      <c r="Q4" s="1480"/>
      <c r="R4" s="1480"/>
      <c r="S4" s="1453" t="s">
        <v>144</v>
      </c>
      <c r="T4" s="1453" t="s">
        <v>145</v>
      </c>
      <c r="U4" s="1453" t="s">
        <v>146</v>
      </c>
      <c r="V4" s="1480" t="s">
        <v>147</v>
      </c>
      <c r="W4" s="1480"/>
      <c r="X4" s="1480" t="s">
        <v>148</v>
      </c>
      <c r="Y4" s="1481"/>
      <c r="Z4"/>
      <c r="AA4" s="244"/>
      <c r="AB4" s="1479" t="s">
        <v>143</v>
      </c>
      <c r="AC4" s="1480"/>
      <c r="AD4" s="1480"/>
      <c r="AE4" s="1453" t="s">
        <v>144</v>
      </c>
      <c r="AF4" s="1453" t="s">
        <v>145</v>
      </c>
      <c r="AG4" s="1453" t="s">
        <v>146</v>
      </c>
      <c r="AH4" s="1480" t="s">
        <v>147</v>
      </c>
      <c r="AI4" s="1480"/>
      <c r="AJ4" s="1480" t="s">
        <v>148</v>
      </c>
      <c r="AK4" s="1481"/>
      <c r="AN4" s="1479" t="s">
        <v>143</v>
      </c>
      <c r="AO4" s="1480"/>
      <c r="AP4" s="1480"/>
      <c r="AQ4" s="1453" t="s">
        <v>144</v>
      </c>
      <c r="AR4" s="1453" t="s">
        <v>145</v>
      </c>
      <c r="AS4" s="1453" t="s">
        <v>146</v>
      </c>
      <c r="AT4" s="1480" t="s">
        <v>147</v>
      </c>
      <c r="AU4" s="1480"/>
      <c r="AV4" s="1480" t="s">
        <v>148</v>
      </c>
      <c r="AW4" s="1481"/>
      <c r="AZ4" s="1479" t="s">
        <v>143</v>
      </c>
      <c r="BA4" s="1480"/>
      <c r="BB4" s="1480"/>
      <c r="BC4" s="1453" t="s">
        <v>144</v>
      </c>
      <c r="BD4" s="1453" t="s">
        <v>145</v>
      </c>
      <c r="BE4" s="1453" t="s">
        <v>146</v>
      </c>
      <c r="BF4" s="1480" t="s">
        <v>147</v>
      </c>
      <c r="BG4" s="1480"/>
      <c r="BH4" s="1480" t="s">
        <v>148</v>
      </c>
      <c r="BI4" s="1481"/>
      <c r="BL4" s="1479" t="s">
        <v>143</v>
      </c>
      <c r="BM4" s="1480"/>
      <c r="BN4" s="1480"/>
      <c r="BO4" s="1453" t="s">
        <v>144</v>
      </c>
      <c r="BP4" s="1453" t="s">
        <v>145</v>
      </c>
      <c r="BQ4" s="1453" t="s">
        <v>146</v>
      </c>
      <c r="BR4" s="1480" t="s">
        <v>147</v>
      </c>
      <c r="BS4" s="1480"/>
      <c r="BT4" s="1480" t="s">
        <v>148</v>
      </c>
      <c r="BU4" s="1481"/>
      <c r="BX4" s="1479" t="s">
        <v>143</v>
      </c>
      <c r="BY4" s="1480"/>
      <c r="BZ4" s="1480"/>
      <c r="CA4" s="1453" t="s">
        <v>144</v>
      </c>
      <c r="CB4" s="1453" t="s">
        <v>145</v>
      </c>
      <c r="CC4" s="1453" t="s">
        <v>146</v>
      </c>
      <c r="CD4" s="1480" t="s">
        <v>147</v>
      </c>
      <c r="CE4" s="1480"/>
      <c r="CF4" s="1480" t="s">
        <v>148</v>
      </c>
      <c r="CG4" s="1481"/>
      <c r="CJ4" s="1479" t="s">
        <v>143</v>
      </c>
      <c r="CK4" s="1480"/>
      <c r="CL4" s="1480"/>
      <c r="CM4" s="1453" t="s">
        <v>144</v>
      </c>
      <c r="CN4" s="1453" t="s">
        <v>145</v>
      </c>
      <c r="CO4" s="1453" t="s">
        <v>146</v>
      </c>
      <c r="CP4" s="1480" t="s">
        <v>147</v>
      </c>
      <c r="CQ4" s="1480"/>
      <c r="CR4" s="1480" t="s">
        <v>148</v>
      </c>
      <c r="CS4" s="1481"/>
      <c r="CV4" s="1479" t="s">
        <v>143</v>
      </c>
      <c r="CW4" s="1480"/>
      <c r="CX4" s="1480"/>
      <c r="CY4" s="1453" t="s">
        <v>144</v>
      </c>
      <c r="CZ4" s="1453" t="s">
        <v>145</v>
      </c>
      <c r="DA4" s="1453" t="s">
        <v>146</v>
      </c>
      <c r="DB4" s="1480" t="s">
        <v>147</v>
      </c>
      <c r="DC4" s="1480"/>
      <c r="DD4" s="1480" t="s">
        <v>148</v>
      </c>
      <c r="DE4" s="1481"/>
      <c r="DF4" s="109"/>
      <c r="DH4" s="1479" t="s">
        <v>143</v>
      </c>
      <c r="DI4" s="1480"/>
      <c r="DJ4" s="1480"/>
      <c r="DK4" s="1453" t="s">
        <v>144</v>
      </c>
      <c r="DL4" s="1453" t="s">
        <v>145</v>
      </c>
      <c r="DM4" s="1453" t="s">
        <v>146</v>
      </c>
      <c r="DN4" s="1480" t="s">
        <v>147</v>
      </c>
      <c r="DO4" s="1480"/>
      <c r="DP4" s="1480" t="s">
        <v>148</v>
      </c>
      <c r="DQ4" s="1481"/>
      <c r="DR4" s="109"/>
      <c r="DT4" s="1479" t="s">
        <v>143</v>
      </c>
      <c r="DU4" s="1480"/>
      <c r="DV4" s="1480"/>
      <c r="DW4" s="1453" t="s">
        <v>144</v>
      </c>
      <c r="DX4" s="1453" t="s">
        <v>145</v>
      </c>
      <c r="DY4" s="1453" t="s">
        <v>146</v>
      </c>
      <c r="DZ4" s="1480" t="s">
        <v>147</v>
      </c>
      <c r="EA4" s="1480"/>
      <c r="EB4" s="1480" t="s">
        <v>148</v>
      </c>
      <c r="EC4" s="1481"/>
      <c r="ED4" s="109"/>
    </row>
    <row r="5" spans="1:134" ht="35.25" thickBot="1" x14ac:dyDescent="0.4">
      <c r="A5" s="249"/>
      <c r="B5" s="244"/>
      <c r="C5" s="244"/>
      <c r="D5" s="162" t="s">
        <v>149</v>
      </c>
      <c r="E5" s="163" t="s">
        <v>150</v>
      </c>
      <c r="F5" s="163" t="s">
        <v>151</v>
      </c>
      <c r="G5" s="1454"/>
      <c r="H5" s="1454"/>
      <c r="I5" s="1454"/>
      <c r="J5" s="163" t="s">
        <v>152</v>
      </c>
      <c r="K5" s="163" t="s">
        <v>153</v>
      </c>
      <c r="L5" s="163" t="s">
        <v>154</v>
      </c>
      <c r="M5" s="164" t="s">
        <v>155</v>
      </c>
      <c r="N5"/>
      <c r="O5" s="244"/>
      <c r="P5" s="162" t="s">
        <v>149</v>
      </c>
      <c r="Q5" s="163" t="s">
        <v>150</v>
      </c>
      <c r="R5" s="163" t="s">
        <v>151</v>
      </c>
      <c r="S5" s="1454"/>
      <c r="T5" s="1454"/>
      <c r="U5" s="1454"/>
      <c r="V5" s="163" t="s">
        <v>152</v>
      </c>
      <c r="W5" s="163" t="s">
        <v>153</v>
      </c>
      <c r="X5" s="163" t="s">
        <v>154</v>
      </c>
      <c r="Y5" s="164" t="s">
        <v>155</v>
      </c>
      <c r="Z5"/>
      <c r="AA5" s="244"/>
      <c r="AB5" s="162" t="s">
        <v>149</v>
      </c>
      <c r="AC5" s="163" t="s">
        <v>150</v>
      </c>
      <c r="AD5" s="163" t="s">
        <v>151</v>
      </c>
      <c r="AE5" s="1454"/>
      <c r="AF5" s="1454"/>
      <c r="AG5" s="1454"/>
      <c r="AH5" s="163" t="s">
        <v>152</v>
      </c>
      <c r="AI5" s="163" t="s">
        <v>153</v>
      </c>
      <c r="AJ5" s="163" t="s">
        <v>154</v>
      </c>
      <c r="AK5" s="164" t="s">
        <v>155</v>
      </c>
      <c r="AN5" s="162" t="s">
        <v>149</v>
      </c>
      <c r="AO5" s="163" t="s">
        <v>150</v>
      </c>
      <c r="AP5" s="163" t="s">
        <v>151</v>
      </c>
      <c r="AQ5" s="1454"/>
      <c r="AR5" s="1454"/>
      <c r="AS5" s="1454"/>
      <c r="AT5" s="163" t="s">
        <v>152</v>
      </c>
      <c r="AU5" s="163" t="s">
        <v>153</v>
      </c>
      <c r="AV5" s="163" t="s">
        <v>154</v>
      </c>
      <c r="AW5" s="164" t="s">
        <v>155</v>
      </c>
      <c r="AZ5" s="162" t="s">
        <v>149</v>
      </c>
      <c r="BA5" s="163" t="s">
        <v>150</v>
      </c>
      <c r="BB5" s="163" t="s">
        <v>151</v>
      </c>
      <c r="BC5" s="1454"/>
      <c r="BD5" s="1454"/>
      <c r="BE5" s="1454"/>
      <c r="BF5" s="163" t="s">
        <v>152</v>
      </c>
      <c r="BG5" s="163" t="s">
        <v>153</v>
      </c>
      <c r="BH5" s="163" t="s">
        <v>154</v>
      </c>
      <c r="BI5" s="164" t="s">
        <v>155</v>
      </c>
      <c r="BL5" s="162" t="s">
        <v>149</v>
      </c>
      <c r="BM5" s="163" t="s">
        <v>150</v>
      </c>
      <c r="BN5" s="163" t="s">
        <v>151</v>
      </c>
      <c r="BO5" s="1454"/>
      <c r="BP5" s="1454"/>
      <c r="BQ5" s="1454"/>
      <c r="BR5" s="163" t="s">
        <v>152</v>
      </c>
      <c r="BS5" s="163" t="s">
        <v>153</v>
      </c>
      <c r="BT5" s="163" t="s">
        <v>154</v>
      </c>
      <c r="BU5" s="164" t="s">
        <v>155</v>
      </c>
      <c r="BX5" s="162" t="s">
        <v>149</v>
      </c>
      <c r="BY5" s="163" t="s">
        <v>150</v>
      </c>
      <c r="BZ5" s="163" t="s">
        <v>151</v>
      </c>
      <c r="CA5" s="1454"/>
      <c r="CB5" s="1454"/>
      <c r="CC5" s="1454"/>
      <c r="CD5" s="163" t="s">
        <v>152</v>
      </c>
      <c r="CE5" s="163" t="s">
        <v>153</v>
      </c>
      <c r="CF5" s="163" t="s">
        <v>154</v>
      </c>
      <c r="CG5" s="164" t="s">
        <v>155</v>
      </c>
      <c r="CJ5" s="162" t="s">
        <v>149</v>
      </c>
      <c r="CK5" s="163" t="s">
        <v>150</v>
      </c>
      <c r="CL5" s="163" t="s">
        <v>151</v>
      </c>
      <c r="CM5" s="1454"/>
      <c r="CN5" s="1454"/>
      <c r="CO5" s="1454"/>
      <c r="CP5" s="163" t="s">
        <v>152</v>
      </c>
      <c r="CQ5" s="163" t="s">
        <v>153</v>
      </c>
      <c r="CR5" s="163" t="s">
        <v>154</v>
      </c>
      <c r="CS5" s="164" t="s">
        <v>155</v>
      </c>
      <c r="CV5" s="162" t="s">
        <v>149</v>
      </c>
      <c r="CW5" s="163" t="s">
        <v>150</v>
      </c>
      <c r="CX5" s="163" t="s">
        <v>151</v>
      </c>
      <c r="CY5" s="1454"/>
      <c r="CZ5" s="1454"/>
      <c r="DA5" s="1454"/>
      <c r="DB5" s="163" t="s">
        <v>152</v>
      </c>
      <c r="DC5" s="163" t="s">
        <v>153</v>
      </c>
      <c r="DD5" s="163" t="s">
        <v>154</v>
      </c>
      <c r="DE5" s="164" t="s">
        <v>155</v>
      </c>
      <c r="DF5" s="109"/>
      <c r="DH5" s="162" t="s">
        <v>149</v>
      </c>
      <c r="DI5" s="163" t="s">
        <v>150</v>
      </c>
      <c r="DJ5" s="163" t="s">
        <v>151</v>
      </c>
      <c r="DK5" s="1454"/>
      <c r="DL5" s="1454"/>
      <c r="DM5" s="1454"/>
      <c r="DN5" s="163" t="s">
        <v>152</v>
      </c>
      <c r="DO5" s="163" t="s">
        <v>153</v>
      </c>
      <c r="DP5" s="163" t="s">
        <v>154</v>
      </c>
      <c r="DQ5" s="164" t="s">
        <v>155</v>
      </c>
      <c r="DR5" s="109"/>
      <c r="DT5" s="162" t="s">
        <v>149</v>
      </c>
      <c r="DU5" s="163" t="s">
        <v>150</v>
      </c>
      <c r="DV5" s="163" t="s">
        <v>151</v>
      </c>
      <c r="DW5" s="1454"/>
      <c r="DX5" s="1454"/>
      <c r="DY5" s="1454"/>
      <c r="DZ5" s="163" t="s">
        <v>152</v>
      </c>
      <c r="EA5" s="163" t="s">
        <v>153</v>
      </c>
      <c r="EB5" s="163" t="s">
        <v>154</v>
      </c>
      <c r="EC5" s="164" t="s">
        <v>155</v>
      </c>
      <c r="ED5" s="109"/>
    </row>
    <row r="6" spans="1:134" ht="15.75" thickBot="1" x14ac:dyDescent="0.3">
      <c r="A6" s="253" t="s">
        <v>202</v>
      </c>
      <c r="B6" s="254"/>
      <c r="C6" s="255"/>
      <c r="D6" s="1482" t="s">
        <v>279</v>
      </c>
      <c r="E6" s="1483"/>
      <c r="F6" s="1483"/>
      <c r="G6" s="1483"/>
      <c r="H6" s="1483"/>
      <c r="I6" s="1483"/>
      <c r="J6" s="1483"/>
      <c r="K6" s="1483"/>
      <c r="L6" s="1483"/>
      <c r="M6" s="1484"/>
      <c r="N6" s="256"/>
      <c r="O6" s="316"/>
      <c r="P6" s="1482" t="s">
        <v>278</v>
      </c>
      <c r="Q6" s="1483"/>
      <c r="R6" s="1483"/>
      <c r="S6" s="1483"/>
      <c r="T6" s="1483"/>
      <c r="U6" s="1483"/>
      <c r="V6" s="1483"/>
      <c r="W6" s="1483"/>
      <c r="X6" s="1483"/>
      <c r="Y6" s="1484"/>
      <c r="Z6" s="256"/>
      <c r="AA6" s="316"/>
      <c r="AB6" s="1485" t="s">
        <v>203</v>
      </c>
      <c r="AC6" s="1486"/>
      <c r="AD6" s="1486"/>
      <c r="AE6" s="1486"/>
      <c r="AF6" s="1486"/>
      <c r="AG6" s="1486"/>
      <c r="AH6" s="1486"/>
      <c r="AI6" s="1486"/>
      <c r="AJ6" s="1486"/>
      <c r="AK6" s="1487"/>
      <c r="AL6" s="256"/>
      <c r="AM6" s="256"/>
      <c r="AN6" s="1485" t="s">
        <v>204</v>
      </c>
      <c r="AO6" s="1486"/>
      <c r="AP6" s="1486"/>
      <c r="AQ6" s="1486"/>
      <c r="AR6" s="1486"/>
      <c r="AS6" s="1486"/>
      <c r="AT6" s="1486"/>
      <c r="AU6" s="1486"/>
      <c r="AV6" s="1486"/>
      <c r="AW6" s="1487"/>
      <c r="AX6" s="256"/>
      <c r="AY6" s="256"/>
      <c r="AZ6" s="1485" t="s">
        <v>205</v>
      </c>
      <c r="BA6" s="1486"/>
      <c r="BB6" s="1486"/>
      <c r="BC6" s="1486"/>
      <c r="BD6" s="1486"/>
      <c r="BE6" s="1486"/>
      <c r="BF6" s="1486"/>
      <c r="BG6" s="1486"/>
      <c r="BH6" s="1486"/>
      <c r="BI6" s="1487"/>
      <c r="BJ6" s="256"/>
      <c r="BK6" s="387"/>
      <c r="BL6" s="1485" t="s">
        <v>206</v>
      </c>
      <c r="BM6" s="1486"/>
      <c r="BN6" s="1486"/>
      <c r="BO6" s="1486"/>
      <c r="BP6" s="1486"/>
      <c r="BQ6" s="1486"/>
      <c r="BR6" s="1486"/>
      <c r="BS6" s="1486"/>
      <c r="BT6" s="1486"/>
      <c r="BU6" s="1487"/>
      <c r="BV6" s="387"/>
      <c r="BX6" s="1485" t="s">
        <v>207</v>
      </c>
      <c r="BY6" s="1486"/>
      <c r="BZ6" s="1486"/>
      <c r="CA6" s="1486"/>
      <c r="CB6" s="1486"/>
      <c r="CC6" s="1486"/>
      <c r="CD6" s="1486"/>
      <c r="CE6" s="1486"/>
      <c r="CF6" s="1486"/>
      <c r="CG6" s="1487"/>
      <c r="CH6" s="387"/>
      <c r="CJ6" s="1488" t="s">
        <v>208</v>
      </c>
      <c r="CK6" s="1489"/>
      <c r="CL6" s="1489"/>
      <c r="CM6" s="1489"/>
      <c r="CN6" s="1489"/>
      <c r="CO6" s="1489"/>
      <c r="CP6" s="1489"/>
      <c r="CQ6" s="1489"/>
      <c r="CR6" s="1489"/>
      <c r="CS6" s="1490"/>
      <c r="CT6" s="387"/>
      <c r="CV6" s="1488" t="s">
        <v>301</v>
      </c>
      <c r="CW6" s="1489"/>
      <c r="CX6" s="1489"/>
      <c r="CY6" s="1489"/>
      <c r="CZ6" s="1489"/>
      <c r="DA6" s="1489"/>
      <c r="DB6" s="1489"/>
      <c r="DC6" s="1489"/>
      <c r="DD6" s="1489"/>
      <c r="DE6" s="1490"/>
      <c r="DF6" s="387"/>
      <c r="DH6" s="1488" t="s">
        <v>594</v>
      </c>
      <c r="DI6" s="1489"/>
      <c r="DJ6" s="1489"/>
      <c r="DK6" s="1489"/>
      <c r="DL6" s="1489"/>
      <c r="DM6" s="1489"/>
      <c r="DN6" s="1489"/>
      <c r="DO6" s="1489"/>
      <c r="DP6" s="1489"/>
      <c r="DQ6" s="1490"/>
      <c r="DR6" s="387"/>
      <c r="DT6" s="1488" t="s">
        <v>659</v>
      </c>
      <c r="DU6" s="1489"/>
      <c r="DV6" s="1489"/>
      <c r="DW6" s="1489"/>
      <c r="DX6" s="1489"/>
      <c r="DY6" s="1489"/>
      <c r="DZ6" s="1489"/>
      <c r="EA6" s="1489"/>
      <c r="EB6" s="1489"/>
      <c r="EC6" s="1490"/>
      <c r="ED6" s="387"/>
    </row>
    <row r="7" spans="1:134" ht="15.75" thickBot="1" x14ac:dyDescent="0.3">
      <c r="A7" s="258" t="s">
        <v>209</v>
      </c>
      <c r="B7" s="259" t="s">
        <v>215</v>
      </c>
      <c r="C7" s="260" t="s">
        <v>74</v>
      </c>
      <c r="D7" s="388" t="s">
        <v>156</v>
      </c>
      <c r="E7" s="389" t="s">
        <v>157</v>
      </c>
      <c r="F7" s="389" t="s">
        <v>158</v>
      </c>
      <c r="G7" s="389" t="s">
        <v>159</v>
      </c>
      <c r="H7" s="389" t="s">
        <v>160</v>
      </c>
      <c r="I7" s="389" t="s">
        <v>161</v>
      </c>
      <c r="J7" s="389" t="s">
        <v>162</v>
      </c>
      <c r="K7" s="389" t="s">
        <v>163</v>
      </c>
      <c r="L7" s="389" t="s">
        <v>164</v>
      </c>
      <c r="M7" s="390" t="s">
        <v>165</v>
      </c>
      <c r="N7" s="394"/>
      <c r="O7" s="436"/>
      <c r="P7" s="388" t="s">
        <v>156</v>
      </c>
      <c r="Q7" s="389" t="s">
        <v>157</v>
      </c>
      <c r="R7" s="389" t="s">
        <v>158</v>
      </c>
      <c r="S7" s="389" t="s">
        <v>159</v>
      </c>
      <c r="T7" s="389" t="s">
        <v>160</v>
      </c>
      <c r="U7" s="389" t="s">
        <v>161</v>
      </c>
      <c r="V7" s="389" t="s">
        <v>162</v>
      </c>
      <c r="W7" s="389" t="s">
        <v>163</v>
      </c>
      <c r="X7" s="389" t="s">
        <v>164</v>
      </c>
      <c r="Y7" s="390" t="s">
        <v>165</v>
      </c>
      <c r="Z7" s="394"/>
      <c r="AA7" s="436"/>
      <c r="AB7" s="388" t="s">
        <v>156</v>
      </c>
      <c r="AC7" s="389" t="s">
        <v>157</v>
      </c>
      <c r="AD7" s="389" t="s">
        <v>158</v>
      </c>
      <c r="AE7" s="389" t="s">
        <v>159</v>
      </c>
      <c r="AF7" s="389" t="s">
        <v>160</v>
      </c>
      <c r="AG7" s="389" t="s">
        <v>161</v>
      </c>
      <c r="AH7" s="389" t="s">
        <v>162</v>
      </c>
      <c r="AI7" s="389" t="s">
        <v>163</v>
      </c>
      <c r="AJ7" s="389" t="s">
        <v>164</v>
      </c>
      <c r="AK7" s="390" t="s">
        <v>165</v>
      </c>
      <c r="AL7" s="394"/>
      <c r="AM7" s="389"/>
      <c r="AN7" s="388" t="s">
        <v>156</v>
      </c>
      <c r="AO7" s="389" t="s">
        <v>157</v>
      </c>
      <c r="AP7" s="389" t="s">
        <v>158</v>
      </c>
      <c r="AQ7" s="389" t="s">
        <v>159</v>
      </c>
      <c r="AR7" s="389" t="s">
        <v>160</v>
      </c>
      <c r="AS7" s="389" t="s">
        <v>161</v>
      </c>
      <c r="AT7" s="389" t="s">
        <v>162</v>
      </c>
      <c r="AU7" s="389" t="s">
        <v>163</v>
      </c>
      <c r="AV7" s="389" t="s">
        <v>164</v>
      </c>
      <c r="AW7" s="390" t="s">
        <v>165</v>
      </c>
      <c r="AX7" s="394"/>
      <c r="AY7" s="389"/>
      <c r="AZ7" s="388" t="s">
        <v>156</v>
      </c>
      <c r="BA7" s="389" t="s">
        <v>157</v>
      </c>
      <c r="BB7" s="389" t="s">
        <v>158</v>
      </c>
      <c r="BC7" s="389" t="s">
        <v>159</v>
      </c>
      <c r="BD7" s="389" t="s">
        <v>160</v>
      </c>
      <c r="BE7" s="389" t="s">
        <v>161</v>
      </c>
      <c r="BF7" s="389" t="s">
        <v>162</v>
      </c>
      <c r="BG7" s="389" t="s">
        <v>163</v>
      </c>
      <c r="BH7" s="389" t="s">
        <v>164</v>
      </c>
      <c r="BI7" s="390" t="s">
        <v>165</v>
      </c>
      <c r="BJ7" s="394"/>
      <c r="BK7" s="391"/>
      <c r="BL7" s="392" t="s">
        <v>156</v>
      </c>
      <c r="BM7" s="391" t="s">
        <v>157</v>
      </c>
      <c r="BN7" s="391" t="s">
        <v>158</v>
      </c>
      <c r="BO7" s="391" t="s">
        <v>159</v>
      </c>
      <c r="BP7" s="391" t="s">
        <v>160</v>
      </c>
      <c r="BQ7" s="391" t="s">
        <v>161</v>
      </c>
      <c r="BR7" s="391" t="s">
        <v>162</v>
      </c>
      <c r="BS7" s="391" t="s">
        <v>163</v>
      </c>
      <c r="BT7" s="391" t="s">
        <v>164</v>
      </c>
      <c r="BU7" s="393" t="s">
        <v>165</v>
      </c>
      <c r="BV7" s="394"/>
      <c r="BX7" s="392" t="s">
        <v>156</v>
      </c>
      <c r="BY7" s="391" t="s">
        <v>157</v>
      </c>
      <c r="BZ7" s="391" t="s">
        <v>158</v>
      </c>
      <c r="CA7" s="391" t="s">
        <v>159</v>
      </c>
      <c r="CB7" s="391" t="s">
        <v>160</v>
      </c>
      <c r="CC7" s="391" t="s">
        <v>161</v>
      </c>
      <c r="CD7" s="391" t="s">
        <v>162</v>
      </c>
      <c r="CE7" s="391" t="s">
        <v>163</v>
      </c>
      <c r="CF7" s="391" t="s">
        <v>164</v>
      </c>
      <c r="CG7" s="393" t="s">
        <v>165</v>
      </c>
      <c r="CH7" s="394"/>
      <c r="CJ7" s="392" t="s">
        <v>156</v>
      </c>
      <c r="CK7" s="391" t="s">
        <v>157</v>
      </c>
      <c r="CL7" s="391" t="s">
        <v>158</v>
      </c>
      <c r="CM7" s="391" t="s">
        <v>159</v>
      </c>
      <c r="CN7" s="391" t="s">
        <v>160</v>
      </c>
      <c r="CO7" s="391" t="s">
        <v>161</v>
      </c>
      <c r="CP7" s="391" t="s">
        <v>162</v>
      </c>
      <c r="CQ7" s="391" t="s">
        <v>163</v>
      </c>
      <c r="CR7" s="391" t="s">
        <v>164</v>
      </c>
      <c r="CS7" s="393" t="s">
        <v>165</v>
      </c>
      <c r="CT7" s="394"/>
      <c r="CV7" s="392" t="s">
        <v>156</v>
      </c>
      <c r="CW7" s="391" t="s">
        <v>157</v>
      </c>
      <c r="CX7" s="391" t="s">
        <v>158</v>
      </c>
      <c r="CY7" s="391" t="s">
        <v>159</v>
      </c>
      <c r="CZ7" s="391" t="s">
        <v>160</v>
      </c>
      <c r="DA7" s="391" t="s">
        <v>161</v>
      </c>
      <c r="DB7" s="391" t="s">
        <v>162</v>
      </c>
      <c r="DC7" s="391" t="s">
        <v>163</v>
      </c>
      <c r="DD7" s="391" t="s">
        <v>164</v>
      </c>
      <c r="DE7" s="393" t="s">
        <v>165</v>
      </c>
      <c r="DF7" s="394"/>
      <c r="DH7" s="392" t="s">
        <v>156</v>
      </c>
      <c r="DI7" s="391" t="s">
        <v>157</v>
      </c>
      <c r="DJ7" s="391" t="s">
        <v>158</v>
      </c>
      <c r="DK7" s="391" t="s">
        <v>159</v>
      </c>
      <c r="DL7" s="391" t="s">
        <v>160</v>
      </c>
      <c r="DM7" s="391" t="s">
        <v>161</v>
      </c>
      <c r="DN7" s="391" t="s">
        <v>162</v>
      </c>
      <c r="DO7" s="391" t="s">
        <v>163</v>
      </c>
      <c r="DP7" s="391" t="s">
        <v>164</v>
      </c>
      <c r="DQ7" s="393" t="s">
        <v>165</v>
      </c>
      <c r="DR7" s="394"/>
      <c r="DT7" s="392" t="s">
        <v>156</v>
      </c>
      <c r="DU7" s="391" t="s">
        <v>157</v>
      </c>
      <c r="DV7" s="391" t="s">
        <v>158</v>
      </c>
      <c r="DW7" s="391" t="s">
        <v>159</v>
      </c>
      <c r="DX7" s="391" t="s">
        <v>160</v>
      </c>
      <c r="DY7" s="391" t="s">
        <v>161</v>
      </c>
      <c r="DZ7" s="391" t="s">
        <v>162</v>
      </c>
      <c r="EA7" s="391" t="s">
        <v>163</v>
      </c>
      <c r="EB7" s="391" t="s">
        <v>164</v>
      </c>
      <c r="EC7" s="393" t="s">
        <v>165</v>
      </c>
      <c r="ED7" s="394"/>
    </row>
    <row r="8" spans="1:134" x14ac:dyDescent="0.25">
      <c r="A8" s="1473" t="s">
        <v>210</v>
      </c>
      <c r="B8" s="395" t="s">
        <v>73</v>
      </c>
      <c r="C8" s="268" t="s">
        <v>138</v>
      </c>
      <c r="D8" s="271">
        <f>'7c-STEMHWF_RawData'!D7</f>
        <v>0</v>
      </c>
      <c r="E8" s="269">
        <f>'7c-STEMHWF_RawData'!E7</f>
        <v>0</v>
      </c>
      <c r="F8" s="269">
        <f>'7c-STEMHWF_RawData'!F7</f>
        <v>0</v>
      </c>
      <c r="G8" s="269">
        <f>'7c-STEMHWF_RawData'!G7</f>
        <v>0</v>
      </c>
      <c r="H8" s="269">
        <f>'7c-STEMHWF_RawData'!H7</f>
        <v>27</v>
      </c>
      <c r="I8" s="269">
        <f>'7c-STEMHWF_RawData'!I7</f>
        <v>0</v>
      </c>
      <c r="J8" s="269">
        <f>'7c-STEMHWF_RawData'!J7</f>
        <v>0</v>
      </c>
      <c r="K8" s="269">
        <f>'7c-STEMHWF_RawData'!K7</f>
        <v>0</v>
      </c>
      <c r="L8" s="269">
        <f>'7c-STEMHWF_RawData'!L7</f>
        <v>0</v>
      </c>
      <c r="M8" s="270">
        <f>'7c-STEMHWF_RawData'!M7</f>
        <v>0</v>
      </c>
      <c r="N8" s="396"/>
      <c r="O8" s="319"/>
      <c r="P8" s="271">
        <f>'7c-STEMHWF_RawData'!P7</f>
        <v>0</v>
      </c>
      <c r="Q8" s="269">
        <f>'7c-STEMHWF_RawData'!Q7</f>
        <v>0</v>
      </c>
      <c r="R8" s="269">
        <f>'7c-STEMHWF_RawData'!R7</f>
        <v>0</v>
      </c>
      <c r="S8" s="269">
        <f>'7c-STEMHWF_RawData'!S7</f>
        <v>0</v>
      </c>
      <c r="T8" s="269">
        <f>'7c-STEMHWF_RawData'!T7</f>
        <v>26</v>
      </c>
      <c r="U8" s="269">
        <f>'7c-STEMHWF_RawData'!U7</f>
        <v>0</v>
      </c>
      <c r="V8" s="269">
        <f>'7c-STEMHWF_RawData'!V7</f>
        <v>0</v>
      </c>
      <c r="W8" s="269">
        <f>'7c-STEMHWF_RawData'!W7</f>
        <v>0</v>
      </c>
      <c r="X8" s="269">
        <f>'7c-STEMHWF_RawData'!X7</f>
        <v>0</v>
      </c>
      <c r="Y8" s="270">
        <f>'7c-STEMHWF_RawData'!Y7</f>
        <v>0</v>
      </c>
      <c r="Z8" s="396"/>
      <c r="AA8" s="319"/>
      <c r="AB8" s="271">
        <f>'7c-STEMHWF_RawData'!AB7</f>
        <v>0</v>
      </c>
      <c r="AC8" s="269">
        <f>'7c-STEMHWF_RawData'!AC7</f>
        <v>0</v>
      </c>
      <c r="AD8" s="269">
        <f>'7c-STEMHWF_RawData'!AD7</f>
        <v>0</v>
      </c>
      <c r="AE8" s="269">
        <f>'7c-STEMHWF_RawData'!AE7</f>
        <v>0</v>
      </c>
      <c r="AF8" s="269">
        <f>'7c-STEMHWF_RawData'!AF7</f>
        <v>18</v>
      </c>
      <c r="AG8" s="269">
        <f>'7c-STEMHWF_RawData'!AG7</f>
        <v>0</v>
      </c>
      <c r="AH8" s="269">
        <f>'7c-STEMHWF_RawData'!AH7</f>
        <v>0</v>
      </c>
      <c r="AI8" s="269">
        <f>'7c-STEMHWF_RawData'!AI7</f>
        <v>0</v>
      </c>
      <c r="AJ8" s="269">
        <f>'7c-STEMHWF_RawData'!AJ7</f>
        <v>0</v>
      </c>
      <c r="AK8" s="270">
        <f>'7c-STEMHWF_RawData'!AK7</f>
        <v>0</v>
      </c>
      <c r="AL8" s="396"/>
      <c r="AM8" s="269"/>
      <c r="AN8" s="271">
        <f>'7c-STEMHWF_RawData'!AN7</f>
        <v>0</v>
      </c>
      <c r="AO8" s="269">
        <f>'7c-STEMHWF_RawData'!AO7</f>
        <v>0</v>
      </c>
      <c r="AP8" s="269">
        <f>'7c-STEMHWF_RawData'!AP7</f>
        <v>0</v>
      </c>
      <c r="AQ8" s="269">
        <f>'7c-STEMHWF_RawData'!AQ7</f>
        <v>0</v>
      </c>
      <c r="AR8" s="269">
        <f>'7c-STEMHWF_RawData'!AR7</f>
        <v>33</v>
      </c>
      <c r="AS8" s="269">
        <f>'7c-STEMHWF_RawData'!AS7</f>
        <v>0</v>
      </c>
      <c r="AT8" s="269">
        <f>'7c-STEMHWF_RawData'!AT7</f>
        <v>0</v>
      </c>
      <c r="AU8" s="269">
        <f>'7c-STEMHWF_RawData'!AU7</f>
        <v>0</v>
      </c>
      <c r="AV8" s="269">
        <f>'7c-STEMHWF_RawData'!AV7</f>
        <v>0</v>
      </c>
      <c r="AW8" s="270">
        <f>'7c-STEMHWF_RawData'!AW7</f>
        <v>0</v>
      </c>
      <c r="AX8" s="396"/>
      <c r="AY8" s="269"/>
      <c r="AZ8" s="271">
        <f>'7c-STEMHWF_RawData'!AZ7</f>
        <v>0</v>
      </c>
      <c r="BA8" s="269">
        <f>'7c-STEMHWF_RawData'!BA7</f>
        <v>0</v>
      </c>
      <c r="BB8" s="269">
        <f>'7c-STEMHWF_RawData'!BB7</f>
        <v>0</v>
      </c>
      <c r="BC8" s="269">
        <f>'7c-STEMHWF_RawData'!BC7</f>
        <v>0</v>
      </c>
      <c r="BD8" s="269">
        <f>'7c-STEMHWF_RawData'!BD7</f>
        <v>30</v>
      </c>
      <c r="BE8" s="269">
        <f>'7c-STEMHWF_RawData'!BE7</f>
        <v>0</v>
      </c>
      <c r="BF8" s="269">
        <f>'7c-STEMHWF_RawData'!BF7</f>
        <v>0</v>
      </c>
      <c r="BG8" s="269">
        <f>'7c-STEMHWF_RawData'!BG7</f>
        <v>0</v>
      </c>
      <c r="BH8" s="269">
        <f>'7c-STEMHWF_RawData'!BH7</f>
        <v>0</v>
      </c>
      <c r="BI8" s="270">
        <f>'7c-STEMHWF_RawData'!BI7</f>
        <v>0</v>
      </c>
      <c r="BJ8" s="396"/>
      <c r="BK8" s="343"/>
      <c r="BL8" s="342">
        <f>'7c-STEMHWF_RawData'!BL7</f>
        <v>0</v>
      </c>
      <c r="BM8" s="343">
        <f>'7c-STEMHWF_RawData'!BM7</f>
        <v>0</v>
      </c>
      <c r="BN8" s="343">
        <f>'7c-STEMHWF_RawData'!BN7</f>
        <v>0</v>
      </c>
      <c r="BO8" s="343">
        <f>'7c-STEMHWF_RawData'!BO7</f>
        <v>0</v>
      </c>
      <c r="BP8" s="343">
        <f>'7c-STEMHWF_RawData'!BP7</f>
        <v>49</v>
      </c>
      <c r="BQ8" s="343">
        <f>'7c-STEMHWF_RawData'!BQ7</f>
        <v>0</v>
      </c>
      <c r="BR8" s="343">
        <f>'7c-STEMHWF_RawData'!BR7</f>
        <v>0</v>
      </c>
      <c r="BS8" s="343">
        <f>'7c-STEMHWF_RawData'!BS7</f>
        <v>0</v>
      </c>
      <c r="BT8" s="343">
        <f>'7c-STEMHWF_RawData'!BT7</f>
        <v>0</v>
      </c>
      <c r="BU8" s="344">
        <f>'7c-STEMHWF_RawData'!BU7</f>
        <v>0</v>
      </c>
      <c r="BV8" s="396"/>
      <c r="BX8" s="342">
        <f>'7c-STEMHWF_RawData'!BX7</f>
        <v>0</v>
      </c>
      <c r="BY8" s="343">
        <f>'7c-STEMHWF_RawData'!BY7</f>
        <v>0</v>
      </c>
      <c r="BZ8" s="343">
        <f>'7c-STEMHWF_RawData'!BZ7</f>
        <v>0</v>
      </c>
      <c r="CA8" s="343">
        <f>'7c-STEMHWF_RawData'!CA7</f>
        <v>0</v>
      </c>
      <c r="CB8" s="343">
        <f>'7c-STEMHWF_RawData'!CB7</f>
        <v>30</v>
      </c>
      <c r="CC8" s="343">
        <f>'7c-STEMHWF_RawData'!CC7</f>
        <v>0</v>
      </c>
      <c r="CD8" s="343">
        <f>'7c-STEMHWF_RawData'!CD7</f>
        <v>0</v>
      </c>
      <c r="CE8" s="343">
        <f>'7c-STEMHWF_RawData'!CE7</f>
        <v>0</v>
      </c>
      <c r="CF8" s="343">
        <f>'7c-STEMHWF_RawData'!CF7</f>
        <v>0</v>
      </c>
      <c r="CG8" s="344">
        <f>'7c-STEMHWF_RawData'!CG7</f>
        <v>0</v>
      </c>
      <c r="CH8" s="396"/>
      <c r="CJ8" s="342">
        <f>'7c-STEMHWF_RawData'!CJ7</f>
        <v>0</v>
      </c>
      <c r="CK8" s="343">
        <f>'7c-STEMHWF_RawData'!CK7</f>
        <v>0</v>
      </c>
      <c r="CL8" s="343">
        <f>'7c-STEMHWF_RawData'!CL7</f>
        <v>0</v>
      </c>
      <c r="CM8" s="343">
        <f>'7c-STEMHWF_RawData'!CM7</f>
        <v>0</v>
      </c>
      <c r="CN8" s="343">
        <f>'7c-STEMHWF_RawData'!CN7</f>
        <v>33</v>
      </c>
      <c r="CO8" s="343">
        <f>'7c-STEMHWF_RawData'!CO7</f>
        <v>0</v>
      </c>
      <c r="CP8" s="343">
        <f>'7c-STEMHWF_RawData'!CP7</f>
        <v>0</v>
      </c>
      <c r="CQ8" s="343">
        <f>'7c-STEMHWF_RawData'!CQ7</f>
        <v>0</v>
      </c>
      <c r="CR8" s="343">
        <f>'7c-STEMHWF_RawData'!CR7</f>
        <v>0</v>
      </c>
      <c r="CS8" s="344">
        <f>'7c-STEMHWF_RawData'!CS7</f>
        <v>0</v>
      </c>
      <c r="CT8" s="396"/>
      <c r="CV8" s="342">
        <f>'7c-STEMHWF_RawData'!CV7</f>
        <v>0</v>
      </c>
      <c r="CW8" s="343">
        <f>'7c-STEMHWF_RawData'!CW7</f>
        <v>0</v>
      </c>
      <c r="CX8" s="343">
        <f>'7c-STEMHWF_RawData'!CX7</f>
        <v>0</v>
      </c>
      <c r="CY8" s="343">
        <f>'7c-STEMHWF_RawData'!CY7</f>
        <v>0</v>
      </c>
      <c r="CZ8" s="343">
        <f>'7c-STEMHWF_RawData'!CZ7</f>
        <v>39</v>
      </c>
      <c r="DA8" s="343">
        <f>'7c-STEMHWF_RawData'!DA7</f>
        <v>0</v>
      </c>
      <c r="DB8" s="343">
        <f>'7c-STEMHWF_RawData'!DB7</f>
        <v>0</v>
      </c>
      <c r="DC8" s="343">
        <f>'7c-STEMHWF_RawData'!DC7</f>
        <v>0</v>
      </c>
      <c r="DD8" s="343">
        <f>'7c-STEMHWF_RawData'!DD7</f>
        <v>3</v>
      </c>
      <c r="DE8" s="344">
        <f>'7c-STEMHWF_RawData'!DE7</f>
        <v>0</v>
      </c>
      <c r="DF8" s="396"/>
      <c r="DH8" s="342">
        <f>'7c-STEMHWF_RawData'!DH7</f>
        <v>0</v>
      </c>
      <c r="DI8" s="343">
        <f>'7c-STEMHWF_RawData'!DI7</f>
        <v>0</v>
      </c>
      <c r="DJ8" s="343">
        <f>'7c-STEMHWF_RawData'!DJ7</f>
        <v>0</v>
      </c>
      <c r="DK8" s="343">
        <f>'7c-STEMHWF_RawData'!DK7</f>
        <v>0</v>
      </c>
      <c r="DL8" s="343">
        <f>'7c-STEMHWF_RawData'!DL7</f>
        <v>30</v>
      </c>
      <c r="DM8" s="343">
        <f>'7c-STEMHWF_RawData'!DM7</f>
        <v>0</v>
      </c>
      <c r="DN8" s="343">
        <f>'7c-STEMHWF_RawData'!DN7</f>
        <v>0</v>
      </c>
      <c r="DO8" s="343">
        <f>'7c-STEMHWF_RawData'!DO7</f>
        <v>0</v>
      </c>
      <c r="DP8" s="343">
        <f>'7c-STEMHWF_RawData'!DP7</f>
        <v>2</v>
      </c>
      <c r="DQ8" s="344">
        <f>'7c-STEMHWF_RawData'!DQ7</f>
        <v>0</v>
      </c>
      <c r="DR8" s="396"/>
      <c r="DT8" s="342">
        <f>'7c-STEMHWF_RawData'!DT7</f>
        <v>0</v>
      </c>
      <c r="DU8" s="343">
        <f>'7c-STEMHWF_RawData'!DU7</f>
        <v>0</v>
      </c>
      <c r="DV8" s="343">
        <f>'7c-STEMHWF_RawData'!DV7</f>
        <v>0</v>
      </c>
      <c r="DW8" s="343">
        <f>'7c-STEMHWF_RawData'!DW7</f>
        <v>0</v>
      </c>
      <c r="DX8" s="343">
        <f>'7c-STEMHWF_RawData'!DX7</f>
        <v>44</v>
      </c>
      <c r="DY8" s="343">
        <f>'7c-STEMHWF_RawData'!DY7</f>
        <v>0</v>
      </c>
      <c r="DZ8" s="343">
        <f>'7c-STEMHWF_RawData'!DZ7</f>
        <v>0</v>
      </c>
      <c r="EA8" s="343">
        <f>'7c-STEMHWF_RawData'!EA7</f>
        <v>0</v>
      </c>
      <c r="EB8" s="343">
        <f>'7c-STEMHWF_RawData'!EB7</f>
        <v>5</v>
      </c>
      <c r="EC8" s="344">
        <f>'7c-STEMHWF_RawData'!EC7</f>
        <v>0</v>
      </c>
      <c r="ED8" s="396"/>
    </row>
    <row r="9" spans="1:134" x14ac:dyDescent="0.25">
      <c r="A9" s="1474"/>
      <c r="B9" s="397" t="s">
        <v>73</v>
      </c>
      <c r="C9" s="276" t="s">
        <v>139</v>
      </c>
      <c r="D9" s="279">
        <f>'7c-STEMHWF_RawData'!D8</f>
        <v>0</v>
      </c>
      <c r="E9" s="277">
        <f>'7c-STEMHWF_RawData'!E8</f>
        <v>0</v>
      </c>
      <c r="F9" s="277">
        <f>'7c-STEMHWF_RawData'!F8</f>
        <v>0</v>
      </c>
      <c r="G9" s="277">
        <f>'7c-STEMHWF_RawData'!G8</f>
        <v>0</v>
      </c>
      <c r="H9" s="277">
        <f>'7c-STEMHWF_RawData'!H8</f>
        <v>15</v>
      </c>
      <c r="I9" s="277">
        <f>'7c-STEMHWF_RawData'!I8</f>
        <v>13</v>
      </c>
      <c r="J9" s="277">
        <f>'7c-STEMHWF_RawData'!J8</f>
        <v>1</v>
      </c>
      <c r="K9" s="277">
        <f>'7c-STEMHWF_RawData'!K8</f>
        <v>0</v>
      </c>
      <c r="L9" s="277">
        <f>'7c-STEMHWF_RawData'!L8</f>
        <v>0</v>
      </c>
      <c r="M9" s="278">
        <f>'7c-STEMHWF_RawData'!M8</f>
        <v>0</v>
      </c>
      <c r="N9" s="398"/>
      <c r="P9" s="279">
        <f>'7c-STEMHWF_RawData'!P8</f>
        <v>0</v>
      </c>
      <c r="Q9" s="277">
        <f>'7c-STEMHWF_RawData'!Q8</f>
        <v>0</v>
      </c>
      <c r="R9" s="277">
        <f>'7c-STEMHWF_RawData'!R8</f>
        <v>0</v>
      </c>
      <c r="S9" s="277">
        <f>'7c-STEMHWF_RawData'!S8</f>
        <v>0</v>
      </c>
      <c r="T9" s="277">
        <f>'7c-STEMHWF_RawData'!T8</f>
        <v>27</v>
      </c>
      <c r="U9" s="277">
        <f>'7c-STEMHWF_RawData'!U8</f>
        <v>6</v>
      </c>
      <c r="V9" s="277">
        <f>'7c-STEMHWF_RawData'!V8</f>
        <v>3</v>
      </c>
      <c r="W9" s="277">
        <f>'7c-STEMHWF_RawData'!W8</f>
        <v>0</v>
      </c>
      <c r="X9" s="277">
        <f>'7c-STEMHWF_RawData'!X8</f>
        <v>0</v>
      </c>
      <c r="Y9" s="278">
        <f>'7c-STEMHWF_RawData'!Y8</f>
        <v>0</v>
      </c>
      <c r="Z9" s="398"/>
      <c r="AB9" s="279">
        <f>'7c-STEMHWF_RawData'!AB8</f>
        <v>0</v>
      </c>
      <c r="AC9" s="277">
        <f>'7c-STEMHWF_RawData'!AC8</f>
        <v>0</v>
      </c>
      <c r="AD9" s="277">
        <f>'7c-STEMHWF_RawData'!AD8</f>
        <v>0</v>
      </c>
      <c r="AE9" s="277">
        <f>'7c-STEMHWF_RawData'!AE8</f>
        <v>0</v>
      </c>
      <c r="AF9" s="277">
        <f>'7c-STEMHWF_RawData'!AF8</f>
        <v>22</v>
      </c>
      <c r="AG9" s="277">
        <f>'7c-STEMHWF_RawData'!AG8</f>
        <v>13</v>
      </c>
      <c r="AH9" s="277">
        <f>'7c-STEMHWF_RawData'!AH8</f>
        <v>1</v>
      </c>
      <c r="AI9" s="277">
        <f>'7c-STEMHWF_RawData'!AI8</f>
        <v>0</v>
      </c>
      <c r="AJ9" s="277">
        <f>'7c-STEMHWF_RawData'!AJ8</f>
        <v>0</v>
      </c>
      <c r="AK9" s="278">
        <f>'7c-STEMHWF_RawData'!AK8</f>
        <v>0</v>
      </c>
      <c r="AL9" s="398"/>
      <c r="AM9" s="277"/>
      <c r="AN9" s="279">
        <f>'7c-STEMHWF_RawData'!AN8</f>
        <v>0</v>
      </c>
      <c r="AO9" s="277">
        <f>'7c-STEMHWF_RawData'!AO8</f>
        <v>0</v>
      </c>
      <c r="AP9" s="277">
        <f>'7c-STEMHWF_RawData'!AP8</f>
        <v>0</v>
      </c>
      <c r="AQ9" s="277">
        <f>'7c-STEMHWF_RawData'!AQ8</f>
        <v>0</v>
      </c>
      <c r="AR9" s="277">
        <f>'7c-STEMHWF_RawData'!AR8</f>
        <v>22</v>
      </c>
      <c r="AS9" s="277">
        <f>'7c-STEMHWF_RawData'!AS8</f>
        <v>12</v>
      </c>
      <c r="AT9" s="277">
        <f>'7c-STEMHWF_RawData'!AT8</f>
        <v>2</v>
      </c>
      <c r="AU9" s="277">
        <f>'7c-STEMHWF_RawData'!AU8</f>
        <v>0</v>
      </c>
      <c r="AV9" s="277">
        <f>'7c-STEMHWF_RawData'!AV8</f>
        <v>0</v>
      </c>
      <c r="AW9" s="278">
        <f>'7c-STEMHWF_RawData'!AW8</f>
        <v>0</v>
      </c>
      <c r="AX9" s="398"/>
      <c r="AY9" s="277"/>
      <c r="AZ9" s="279">
        <f>'7c-STEMHWF_RawData'!AZ8</f>
        <v>0</v>
      </c>
      <c r="BA9" s="277">
        <f>'7c-STEMHWF_RawData'!BA8</f>
        <v>0</v>
      </c>
      <c r="BB9" s="277">
        <f>'7c-STEMHWF_RawData'!BB8</f>
        <v>0</v>
      </c>
      <c r="BC9" s="277">
        <f>'7c-STEMHWF_RawData'!BC8</f>
        <v>0</v>
      </c>
      <c r="BD9" s="277">
        <f>'7c-STEMHWF_RawData'!BD8</f>
        <v>13</v>
      </c>
      <c r="BE9" s="277">
        <f>'7c-STEMHWF_RawData'!BE8</f>
        <v>19</v>
      </c>
      <c r="BF9" s="277">
        <f>'7c-STEMHWF_RawData'!BF8</f>
        <v>1</v>
      </c>
      <c r="BG9" s="277">
        <f>'7c-STEMHWF_RawData'!BG8</f>
        <v>0</v>
      </c>
      <c r="BH9" s="277">
        <f>'7c-STEMHWF_RawData'!BH8</f>
        <v>0</v>
      </c>
      <c r="BI9" s="278">
        <f>'7c-STEMHWF_RawData'!BI8</f>
        <v>0</v>
      </c>
      <c r="BJ9" s="398"/>
      <c r="BK9" s="352"/>
      <c r="BL9" s="351">
        <f>'7c-STEMHWF_RawData'!BL8</f>
        <v>0</v>
      </c>
      <c r="BM9" s="352">
        <f>'7c-STEMHWF_RawData'!BM8</f>
        <v>0</v>
      </c>
      <c r="BN9" s="352">
        <f>'7c-STEMHWF_RawData'!BN8</f>
        <v>0</v>
      </c>
      <c r="BO9" s="352">
        <f>'7c-STEMHWF_RawData'!BO8</f>
        <v>0</v>
      </c>
      <c r="BP9" s="352">
        <f>'7c-STEMHWF_RawData'!BP8</f>
        <v>20</v>
      </c>
      <c r="BQ9" s="352">
        <f>'7c-STEMHWF_RawData'!BQ8</f>
        <v>10</v>
      </c>
      <c r="BR9" s="352">
        <f>'7c-STEMHWF_RawData'!BR8</f>
        <v>3</v>
      </c>
      <c r="BS9" s="352">
        <f>'7c-STEMHWF_RawData'!BS8</f>
        <v>0</v>
      </c>
      <c r="BT9" s="352">
        <f>'7c-STEMHWF_RawData'!BT8</f>
        <v>0</v>
      </c>
      <c r="BU9" s="353">
        <f>'7c-STEMHWF_RawData'!BU8</f>
        <v>0</v>
      </c>
      <c r="BV9" s="398"/>
      <c r="BX9" s="351">
        <f>'7c-STEMHWF_RawData'!BX8</f>
        <v>0</v>
      </c>
      <c r="BY9" s="352">
        <f>'7c-STEMHWF_RawData'!BY8</f>
        <v>0</v>
      </c>
      <c r="BZ9" s="352">
        <f>'7c-STEMHWF_RawData'!BZ8</f>
        <v>0</v>
      </c>
      <c r="CA9" s="352">
        <f>'7c-STEMHWF_RawData'!CA8</f>
        <v>0</v>
      </c>
      <c r="CB9" s="352">
        <f>'7c-STEMHWF_RawData'!CB8</f>
        <v>22</v>
      </c>
      <c r="CC9" s="352">
        <f>'7c-STEMHWF_RawData'!CC8</f>
        <v>18</v>
      </c>
      <c r="CD9" s="352">
        <f>'7c-STEMHWF_RawData'!CD8</f>
        <v>3</v>
      </c>
      <c r="CE9" s="352">
        <f>'7c-STEMHWF_RawData'!CE8</f>
        <v>0</v>
      </c>
      <c r="CF9" s="352">
        <f>'7c-STEMHWF_RawData'!CF8</f>
        <v>0</v>
      </c>
      <c r="CG9" s="353">
        <f>'7c-STEMHWF_RawData'!CG8</f>
        <v>0</v>
      </c>
      <c r="CH9" s="398"/>
      <c r="CJ9" s="351">
        <f>'7c-STEMHWF_RawData'!CJ8</f>
        <v>0</v>
      </c>
      <c r="CK9" s="352">
        <f>'7c-STEMHWF_RawData'!CK8</f>
        <v>0</v>
      </c>
      <c r="CL9" s="352">
        <f>'7c-STEMHWF_RawData'!CL8</f>
        <v>0</v>
      </c>
      <c r="CM9" s="352">
        <f>'7c-STEMHWF_RawData'!CM8</f>
        <v>0</v>
      </c>
      <c r="CN9" s="352">
        <f>'7c-STEMHWF_RawData'!CN8</f>
        <v>23</v>
      </c>
      <c r="CO9" s="352">
        <f>'7c-STEMHWF_RawData'!CO8</f>
        <v>15</v>
      </c>
      <c r="CP9" s="352">
        <f>'7c-STEMHWF_RawData'!CP8</f>
        <v>2</v>
      </c>
      <c r="CQ9" s="352">
        <f>'7c-STEMHWF_RawData'!CQ8</f>
        <v>0</v>
      </c>
      <c r="CR9" s="352">
        <f>'7c-STEMHWF_RawData'!CR8</f>
        <v>0</v>
      </c>
      <c r="CS9" s="353">
        <f>'7c-STEMHWF_RawData'!CS8</f>
        <v>0</v>
      </c>
      <c r="CT9" s="398"/>
      <c r="CV9" s="351">
        <f>'7c-STEMHWF_RawData'!CV8</f>
        <v>0</v>
      </c>
      <c r="CW9" s="352">
        <f>'7c-STEMHWF_RawData'!CW8</f>
        <v>0</v>
      </c>
      <c r="CX9" s="352">
        <f>'7c-STEMHWF_RawData'!CX8</f>
        <v>0</v>
      </c>
      <c r="CY9" s="352">
        <f>'7c-STEMHWF_RawData'!CY8</f>
        <v>0</v>
      </c>
      <c r="CZ9" s="352">
        <f>'7c-STEMHWF_RawData'!CZ8</f>
        <v>23</v>
      </c>
      <c r="DA9" s="352">
        <f>'7c-STEMHWF_RawData'!DA8</f>
        <v>12</v>
      </c>
      <c r="DB9" s="352">
        <f>'7c-STEMHWF_RawData'!DB8</f>
        <v>3</v>
      </c>
      <c r="DC9" s="352">
        <f>'7c-STEMHWF_RawData'!DC8</f>
        <v>0</v>
      </c>
      <c r="DD9" s="352">
        <f>'7c-STEMHWF_RawData'!DD8</f>
        <v>0</v>
      </c>
      <c r="DE9" s="353">
        <f>'7c-STEMHWF_RawData'!DE8</f>
        <v>0</v>
      </c>
      <c r="DF9" s="398"/>
      <c r="DH9" s="351">
        <f>'7c-STEMHWF_RawData'!DH8</f>
        <v>0</v>
      </c>
      <c r="DI9" s="352">
        <f>'7c-STEMHWF_RawData'!DI8</f>
        <v>0</v>
      </c>
      <c r="DJ9" s="352">
        <f>'7c-STEMHWF_RawData'!DJ8</f>
        <v>0</v>
      </c>
      <c r="DK9" s="352">
        <f>'7c-STEMHWF_RawData'!DK8</f>
        <v>0</v>
      </c>
      <c r="DL9" s="352">
        <f>'7c-STEMHWF_RawData'!DL8</f>
        <v>19</v>
      </c>
      <c r="DM9" s="352">
        <f>'7c-STEMHWF_RawData'!DM8</f>
        <v>13</v>
      </c>
      <c r="DN9" s="352">
        <f>'7c-STEMHWF_RawData'!DN8</f>
        <v>3</v>
      </c>
      <c r="DO9" s="352">
        <f>'7c-STEMHWF_RawData'!DO8</f>
        <v>0</v>
      </c>
      <c r="DP9" s="352">
        <f>'7c-STEMHWF_RawData'!DP8</f>
        <v>0</v>
      </c>
      <c r="DQ9" s="353">
        <f>'7c-STEMHWF_RawData'!DQ8</f>
        <v>0</v>
      </c>
      <c r="DR9" s="398"/>
      <c r="DT9" s="351">
        <f>'7c-STEMHWF_RawData'!DT8</f>
        <v>0</v>
      </c>
      <c r="DU9" s="352">
        <f>'7c-STEMHWF_RawData'!DU8</f>
        <v>0</v>
      </c>
      <c r="DV9" s="352">
        <f>'7c-STEMHWF_RawData'!DV8</f>
        <v>0</v>
      </c>
      <c r="DW9" s="352">
        <f>'7c-STEMHWF_RawData'!DW8</f>
        <v>0</v>
      </c>
      <c r="DX9" s="352">
        <f>'7c-STEMHWF_RawData'!DX8</f>
        <v>26</v>
      </c>
      <c r="DY9" s="352">
        <f>'7c-STEMHWF_RawData'!DY8</f>
        <v>26</v>
      </c>
      <c r="DZ9" s="352">
        <f>'7c-STEMHWF_RawData'!DZ8</f>
        <v>1</v>
      </c>
      <c r="EA9" s="352">
        <f>'7c-STEMHWF_RawData'!EA8</f>
        <v>0</v>
      </c>
      <c r="EB9" s="352">
        <f>'7c-STEMHWF_RawData'!EB8</f>
        <v>1</v>
      </c>
      <c r="EC9" s="353">
        <f>'7c-STEMHWF_RawData'!EC8</f>
        <v>0</v>
      </c>
      <c r="ED9" s="398"/>
    </row>
    <row r="10" spans="1:134" ht="15.75" thickBot="1" x14ac:dyDescent="0.3">
      <c r="A10" s="1474"/>
      <c r="B10" s="397" t="s">
        <v>73</v>
      </c>
      <c r="C10" s="276" t="s">
        <v>140</v>
      </c>
      <c r="D10" s="279">
        <f>'7c-STEMHWF_RawData'!D9</f>
        <v>0</v>
      </c>
      <c r="E10" s="277">
        <f>'7c-STEMHWF_RawData'!E9</f>
        <v>0</v>
      </c>
      <c r="F10" s="277">
        <f>'7c-STEMHWF_RawData'!F9</f>
        <v>0</v>
      </c>
      <c r="G10" s="277">
        <f>'7c-STEMHWF_RawData'!G9</f>
        <v>0</v>
      </c>
      <c r="H10" s="277">
        <f>'7c-STEMHWF_RawData'!H9</f>
        <v>188</v>
      </c>
      <c r="I10" s="277">
        <f>'7c-STEMHWF_RawData'!I9</f>
        <v>71</v>
      </c>
      <c r="J10" s="277">
        <f>'7c-STEMHWF_RawData'!J9</f>
        <v>12</v>
      </c>
      <c r="K10" s="277">
        <f>'7c-STEMHWF_RawData'!K9</f>
        <v>0</v>
      </c>
      <c r="L10" s="277">
        <f>'7c-STEMHWF_RawData'!L9</f>
        <v>1</v>
      </c>
      <c r="M10" s="278">
        <f>'7c-STEMHWF_RawData'!M9</f>
        <v>0</v>
      </c>
      <c r="N10" s="411" t="s">
        <v>305</v>
      </c>
      <c r="P10" s="279">
        <f>'7c-STEMHWF_RawData'!P9</f>
        <v>0</v>
      </c>
      <c r="Q10" s="277">
        <f>'7c-STEMHWF_RawData'!Q9</f>
        <v>0</v>
      </c>
      <c r="R10" s="277">
        <f>'7c-STEMHWF_RawData'!R9</f>
        <v>0</v>
      </c>
      <c r="S10" s="277">
        <f>'7c-STEMHWF_RawData'!S9</f>
        <v>0</v>
      </c>
      <c r="T10" s="277">
        <f>'7c-STEMHWF_RawData'!T9</f>
        <v>205</v>
      </c>
      <c r="U10" s="277">
        <f>'7c-STEMHWF_RawData'!U9</f>
        <v>63</v>
      </c>
      <c r="V10" s="277">
        <f>'7c-STEMHWF_RawData'!V9</f>
        <v>13</v>
      </c>
      <c r="W10" s="277">
        <f>'7c-STEMHWF_RawData'!W9</f>
        <v>0</v>
      </c>
      <c r="X10" s="277">
        <f>'7c-STEMHWF_RawData'!X9</f>
        <v>0</v>
      </c>
      <c r="Y10" s="278">
        <f>'7c-STEMHWF_RawData'!Y9</f>
        <v>0</v>
      </c>
      <c r="Z10" s="411" t="s">
        <v>305</v>
      </c>
      <c r="AB10" s="279">
        <f>'7c-STEMHWF_RawData'!AB9</f>
        <v>0</v>
      </c>
      <c r="AC10" s="277">
        <f>'7c-STEMHWF_RawData'!AC9</f>
        <v>0</v>
      </c>
      <c r="AD10" s="277">
        <f>'7c-STEMHWF_RawData'!AD9</f>
        <v>0</v>
      </c>
      <c r="AE10" s="277">
        <f>'7c-STEMHWF_RawData'!AE9</f>
        <v>0</v>
      </c>
      <c r="AF10" s="277">
        <f>'7c-STEMHWF_RawData'!AF9</f>
        <v>231</v>
      </c>
      <c r="AG10" s="277">
        <f>'7c-STEMHWF_RawData'!AG9</f>
        <v>68</v>
      </c>
      <c r="AH10" s="277">
        <f>'7c-STEMHWF_RawData'!AH9</f>
        <v>9</v>
      </c>
      <c r="AI10" s="277">
        <f>'7c-STEMHWF_RawData'!AI9</f>
        <v>0</v>
      </c>
      <c r="AJ10" s="277">
        <f>'7c-STEMHWF_RawData'!AJ9</f>
        <v>2</v>
      </c>
      <c r="AK10" s="278">
        <f>'7c-STEMHWF_RawData'!AK9</f>
        <v>0</v>
      </c>
      <c r="AL10" s="411" t="s">
        <v>305</v>
      </c>
      <c r="AM10" s="277"/>
      <c r="AN10" s="279">
        <f>'7c-STEMHWF_RawData'!AN9</f>
        <v>0</v>
      </c>
      <c r="AO10" s="277">
        <f>'7c-STEMHWF_RawData'!AO9</f>
        <v>0</v>
      </c>
      <c r="AP10" s="277">
        <f>'7c-STEMHWF_RawData'!AP9</f>
        <v>0</v>
      </c>
      <c r="AQ10" s="277">
        <f>'7c-STEMHWF_RawData'!AQ9</f>
        <v>0</v>
      </c>
      <c r="AR10" s="277">
        <f>'7c-STEMHWF_RawData'!AR9</f>
        <v>216</v>
      </c>
      <c r="AS10" s="277">
        <f>'7c-STEMHWF_RawData'!AS9</f>
        <v>61</v>
      </c>
      <c r="AT10" s="277">
        <f>'7c-STEMHWF_RawData'!AT9</f>
        <v>12</v>
      </c>
      <c r="AU10" s="277">
        <f>'7c-STEMHWF_RawData'!AU9</f>
        <v>0</v>
      </c>
      <c r="AV10" s="277">
        <f>'7c-STEMHWF_RawData'!AV9</f>
        <v>0</v>
      </c>
      <c r="AW10" s="278">
        <f>'7c-STEMHWF_RawData'!AW9</f>
        <v>0</v>
      </c>
      <c r="AX10" s="411" t="s">
        <v>305</v>
      </c>
      <c r="AY10" s="277"/>
      <c r="AZ10" s="279">
        <f>'7c-STEMHWF_RawData'!AZ9</f>
        <v>0</v>
      </c>
      <c r="BA10" s="277">
        <f>'7c-STEMHWF_RawData'!BA9</f>
        <v>0</v>
      </c>
      <c r="BB10" s="277">
        <f>'7c-STEMHWF_RawData'!BB9</f>
        <v>0</v>
      </c>
      <c r="BC10" s="277">
        <f>'7c-STEMHWF_RawData'!BC9</f>
        <v>0</v>
      </c>
      <c r="BD10" s="277">
        <f>'7c-STEMHWF_RawData'!BD9</f>
        <v>216</v>
      </c>
      <c r="BE10" s="277">
        <f>'7c-STEMHWF_RawData'!BE9</f>
        <v>64</v>
      </c>
      <c r="BF10" s="277">
        <f>'7c-STEMHWF_RawData'!BF9</f>
        <v>7</v>
      </c>
      <c r="BG10" s="277">
        <f>'7c-STEMHWF_RawData'!BG9</f>
        <v>12</v>
      </c>
      <c r="BH10" s="277">
        <f>'7c-STEMHWF_RawData'!BH9</f>
        <v>0</v>
      </c>
      <c r="BI10" s="278">
        <f>'7c-STEMHWF_RawData'!BI9</f>
        <v>1</v>
      </c>
      <c r="BJ10" s="411" t="s">
        <v>305</v>
      </c>
      <c r="BK10" s="352"/>
      <c r="BL10" s="351">
        <f>'7c-STEMHWF_RawData'!BL9</f>
        <v>0</v>
      </c>
      <c r="BM10" s="352">
        <f>'7c-STEMHWF_RawData'!BM9</f>
        <v>0</v>
      </c>
      <c r="BN10" s="352">
        <f>'7c-STEMHWF_RawData'!BN9</f>
        <v>0</v>
      </c>
      <c r="BO10" s="352">
        <f>'7c-STEMHWF_RawData'!BO9</f>
        <v>0</v>
      </c>
      <c r="BP10" s="352">
        <f>'7c-STEMHWF_RawData'!BP9</f>
        <v>202</v>
      </c>
      <c r="BQ10" s="352">
        <f>'7c-STEMHWF_RawData'!BQ9</f>
        <v>51</v>
      </c>
      <c r="BR10" s="352">
        <f>'7c-STEMHWF_RawData'!BR9</f>
        <v>15</v>
      </c>
      <c r="BS10" s="352">
        <f>'7c-STEMHWF_RawData'!BS9</f>
        <v>0</v>
      </c>
      <c r="BT10" s="352">
        <f>'7c-STEMHWF_RawData'!BT9</f>
        <v>0</v>
      </c>
      <c r="BU10" s="353">
        <f>'7c-STEMHWF_RawData'!BU9</f>
        <v>0</v>
      </c>
      <c r="BV10" s="411" t="s">
        <v>305</v>
      </c>
      <c r="BX10" s="351">
        <f>'7c-STEMHWF_RawData'!BX9</f>
        <v>0</v>
      </c>
      <c r="BY10" s="352">
        <f>'7c-STEMHWF_RawData'!BY9</f>
        <v>0</v>
      </c>
      <c r="BZ10" s="352">
        <f>'7c-STEMHWF_RawData'!BZ9</f>
        <v>0</v>
      </c>
      <c r="CA10" s="352">
        <f>'7c-STEMHWF_RawData'!CA9</f>
        <v>0</v>
      </c>
      <c r="CB10" s="352">
        <f>'7c-STEMHWF_RawData'!CB9</f>
        <v>154</v>
      </c>
      <c r="CC10" s="352">
        <f>'7c-STEMHWF_RawData'!CC9</f>
        <v>67</v>
      </c>
      <c r="CD10" s="352">
        <f>'7c-STEMHWF_RawData'!CD9</f>
        <v>13</v>
      </c>
      <c r="CE10" s="352">
        <f>'7c-STEMHWF_RawData'!CE9</f>
        <v>0</v>
      </c>
      <c r="CF10" s="352">
        <f>'7c-STEMHWF_RawData'!CF9</f>
        <v>2</v>
      </c>
      <c r="CG10" s="353">
        <f>'7c-STEMHWF_RawData'!CG9</f>
        <v>0</v>
      </c>
      <c r="CH10" s="411" t="s">
        <v>305</v>
      </c>
      <c r="CJ10" s="351">
        <f>'7c-STEMHWF_RawData'!CJ9</f>
        <v>0</v>
      </c>
      <c r="CK10" s="352">
        <f>'7c-STEMHWF_RawData'!CK9</f>
        <v>0</v>
      </c>
      <c r="CL10" s="352">
        <f>'7c-STEMHWF_RawData'!CL9</f>
        <v>0</v>
      </c>
      <c r="CM10" s="352">
        <f>'7c-STEMHWF_RawData'!CM9</f>
        <v>0</v>
      </c>
      <c r="CN10" s="352">
        <f>'7c-STEMHWF_RawData'!CN9</f>
        <v>144</v>
      </c>
      <c r="CO10" s="352">
        <f>'7c-STEMHWF_RawData'!CO9</f>
        <v>52</v>
      </c>
      <c r="CP10" s="352">
        <f>'7c-STEMHWF_RawData'!CP9</f>
        <v>5</v>
      </c>
      <c r="CQ10" s="352">
        <f>'7c-STEMHWF_RawData'!CQ9</f>
        <v>0</v>
      </c>
      <c r="CR10" s="352">
        <f>'7c-STEMHWF_RawData'!CR9</f>
        <v>0</v>
      </c>
      <c r="CS10" s="353">
        <f>'7c-STEMHWF_RawData'!CS9</f>
        <v>0</v>
      </c>
      <c r="CT10" s="411" t="s">
        <v>305</v>
      </c>
      <c r="CV10" s="351">
        <f>'7c-STEMHWF_RawData'!CV9</f>
        <v>0</v>
      </c>
      <c r="CW10" s="352">
        <f>'7c-STEMHWF_RawData'!CW9</f>
        <v>0</v>
      </c>
      <c r="CX10" s="352">
        <f>'7c-STEMHWF_RawData'!CX9</f>
        <v>0</v>
      </c>
      <c r="CY10" s="352">
        <f>'7c-STEMHWF_RawData'!CY9</f>
        <v>0</v>
      </c>
      <c r="CZ10" s="352">
        <f>'7c-STEMHWF_RawData'!CZ9</f>
        <v>151</v>
      </c>
      <c r="DA10" s="352">
        <f>'7c-STEMHWF_RawData'!DA9</f>
        <v>68</v>
      </c>
      <c r="DB10" s="352">
        <f>'7c-STEMHWF_RawData'!DB9</f>
        <v>7</v>
      </c>
      <c r="DC10" s="352">
        <f>'7c-STEMHWF_RawData'!DC9</f>
        <v>0</v>
      </c>
      <c r="DD10" s="352">
        <f>'7c-STEMHWF_RawData'!DD9</f>
        <v>2</v>
      </c>
      <c r="DE10" s="353">
        <f>'7c-STEMHWF_RawData'!DE9</f>
        <v>0</v>
      </c>
      <c r="DF10" s="411" t="s">
        <v>305</v>
      </c>
      <c r="DH10" s="351">
        <f>'7c-STEMHWF_RawData'!DH9</f>
        <v>0</v>
      </c>
      <c r="DI10" s="352">
        <f>'7c-STEMHWF_RawData'!DI9</f>
        <v>0</v>
      </c>
      <c r="DJ10" s="352">
        <f>'7c-STEMHWF_RawData'!DJ9</f>
        <v>0</v>
      </c>
      <c r="DK10" s="352">
        <f>'7c-STEMHWF_RawData'!DK9</f>
        <v>0</v>
      </c>
      <c r="DL10" s="352">
        <f>'7c-STEMHWF_RawData'!DL9</f>
        <v>143</v>
      </c>
      <c r="DM10" s="352">
        <f>'7c-STEMHWF_RawData'!DM9</f>
        <v>74</v>
      </c>
      <c r="DN10" s="352">
        <f>'7c-STEMHWF_RawData'!DN9</f>
        <v>17</v>
      </c>
      <c r="DO10" s="352">
        <f>'7c-STEMHWF_RawData'!DO9</f>
        <v>0</v>
      </c>
      <c r="DP10" s="352">
        <f>'7c-STEMHWF_RawData'!DP9</f>
        <v>0</v>
      </c>
      <c r="DQ10" s="353">
        <f>'7c-STEMHWF_RawData'!DQ9</f>
        <v>0</v>
      </c>
      <c r="DR10" s="411" t="s">
        <v>305</v>
      </c>
      <c r="DT10" s="351">
        <f>'7c-STEMHWF_RawData'!DT9</f>
        <v>0</v>
      </c>
      <c r="DU10" s="352">
        <f>'7c-STEMHWF_RawData'!DU9</f>
        <v>0</v>
      </c>
      <c r="DV10" s="352">
        <f>'7c-STEMHWF_RawData'!DV9</f>
        <v>0</v>
      </c>
      <c r="DW10" s="352">
        <f>'7c-STEMHWF_RawData'!DW9</f>
        <v>0</v>
      </c>
      <c r="DX10" s="352">
        <f>'7c-STEMHWF_RawData'!DX9</f>
        <v>125</v>
      </c>
      <c r="DY10" s="352">
        <f>'7c-STEMHWF_RawData'!DY9</f>
        <v>100</v>
      </c>
      <c r="DZ10" s="352">
        <f>'7c-STEMHWF_RawData'!DZ9</f>
        <v>20</v>
      </c>
      <c r="EA10" s="352">
        <f>'7c-STEMHWF_RawData'!EA9</f>
        <v>0</v>
      </c>
      <c r="EB10" s="352">
        <f>'7c-STEMHWF_RawData'!EB9</f>
        <v>0</v>
      </c>
      <c r="EC10" s="353">
        <f>'7c-STEMHWF_RawData'!EC9</f>
        <v>0</v>
      </c>
      <c r="ED10" s="411" t="s">
        <v>305</v>
      </c>
    </row>
    <row r="11" spans="1:134" x14ac:dyDescent="0.25">
      <c r="A11" s="284"/>
      <c r="B11" s="285"/>
      <c r="C11" s="268"/>
      <c r="D11" s="288">
        <f t="shared" ref="D11:M11" si="0">SUM(D8:D10)</f>
        <v>0</v>
      </c>
      <c r="E11" s="286">
        <f t="shared" si="0"/>
        <v>0</v>
      </c>
      <c r="F11" s="286">
        <f t="shared" si="0"/>
        <v>0</v>
      </c>
      <c r="G11" s="286">
        <f t="shared" si="0"/>
        <v>0</v>
      </c>
      <c r="H11" s="286">
        <f t="shared" si="0"/>
        <v>230</v>
      </c>
      <c r="I11" s="286">
        <f t="shared" si="0"/>
        <v>84</v>
      </c>
      <c r="J11" s="286">
        <f t="shared" si="0"/>
        <v>13</v>
      </c>
      <c r="K11" s="286">
        <f t="shared" si="0"/>
        <v>0</v>
      </c>
      <c r="L11" s="286">
        <f t="shared" si="0"/>
        <v>1</v>
      </c>
      <c r="M11" s="287">
        <f t="shared" si="0"/>
        <v>0</v>
      </c>
      <c r="N11" s="412">
        <f>SUM(D11:M11)</f>
        <v>328</v>
      </c>
      <c r="P11" s="288">
        <f t="shared" ref="P11:Y11" si="1">SUM(P8:P10)</f>
        <v>0</v>
      </c>
      <c r="Q11" s="286">
        <f t="shared" si="1"/>
        <v>0</v>
      </c>
      <c r="R11" s="286">
        <f t="shared" si="1"/>
        <v>0</v>
      </c>
      <c r="S11" s="286">
        <f t="shared" si="1"/>
        <v>0</v>
      </c>
      <c r="T11" s="286">
        <f t="shared" si="1"/>
        <v>258</v>
      </c>
      <c r="U11" s="286">
        <f t="shared" si="1"/>
        <v>69</v>
      </c>
      <c r="V11" s="286">
        <f t="shared" si="1"/>
        <v>16</v>
      </c>
      <c r="W11" s="286">
        <f t="shared" si="1"/>
        <v>0</v>
      </c>
      <c r="X11" s="286">
        <f t="shared" si="1"/>
        <v>0</v>
      </c>
      <c r="Y11" s="287">
        <f t="shared" si="1"/>
        <v>0</v>
      </c>
      <c r="Z11" s="412">
        <f>SUM(P11:Y11)</f>
        <v>343</v>
      </c>
      <c r="AB11" s="288">
        <f t="shared" ref="AB11:AK11" si="2">SUM(AB8:AB10)</f>
        <v>0</v>
      </c>
      <c r="AC11" s="286">
        <f t="shared" si="2"/>
        <v>0</v>
      </c>
      <c r="AD11" s="286">
        <f t="shared" si="2"/>
        <v>0</v>
      </c>
      <c r="AE11" s="286">
        <f t="shared" si="2"/>
        <v>0</v>
      </c>
      <c r="AF11" s="286">
        <f t="shared" si="2"/>
        <v>271</v>
      </c>
      <c r="AG11" s="286">
        <f t="shared" si="2"/>
        <v>81</v>
      </c>
      <c r="AH11" s="286">
        <f t="shared" si="2"/>
        <v>10</v>
      </c>
      <c r="AI11" s="286">
        <f t="shared" si="2"/>
        <v>0</v>
      </c>
      <c r="AJ11" s="286">
        <f t="shared" si="2"/>
        <v>2</v>
      </c>
      <c r="AK11" s="287">
        <f t="shared" si="2"/>
        <v>0</v>
      </c>
      <c r="AL11" s="412">
        <f>SUM(AB11:AK11)</f>
        <v>364</v>
      </c>
      <c r="AM11" s="277"/>
      <c r="AN11" s="288">
        <f t="shared" ref="AN11:AW11" si="3">SUM(AN8:AN10)</f>
        <v>0</v>
      </c>
      <c r="AO11" s="286">
        <f t="shared" si="3"/>
        <v>0</v>
      </c>
      <c r="AP11" s="286">
        <f t="shared" si="3"/>
        <v>0</v>
      </c>
      <c r="AQ11" s="286">
        <f t="shared" si="3"/>
        <v>0</v>
      </c>
      <c r="AR11" s="286">
        <f t="shared" si="3"/>
        <v>271</v>
      </c>
      <c r="AS11" s="286">
        <f t="shared" si="3"/>
        <v>73</v>
      </c>
      <c r="AT11" s="286">
        <f t="shared" si="3"/>
        <v>14</v>
      </c>
      <c r="AU11" s="286">
        <f t="shared" si="3"/>
        <v>0</v>
      </c>
      <c r="AV11" s="286">
        <f t="shared" si="3"/>
        <v>0</v>
      </c>
      <c r="AW11" s="287">
        <f t="shared" si="3"/>
        <v>0</v>
      </c>
      <c r="AX11" s="412">
        <f>SUM(AN11:AW11)</f>
        <v>358</v>
      </c>
      <c r="AY11" s="277"/>
      <c r="AZ11" s="288">
        <f t="shared" ref="AZ11:BI11" si="4">SUM(AZ8:AZ10)</f>
        <v>0</v>
      </c>
      <c r="BA11" s="286">
        <f t="shared" si="4"/>
        <v>0</v>
      </c>
      <c r="BB11" s="286">
        <f t="shared" si="4"/>
        <v>0</v>
      </c>
      <c r="BC11" s="286">
        <f t="shared" si="4"/>
        <v>0</v>
      </c>
      <c r="BD11" s="286">
        <f t="shared" si="4"/>
        <v>259</v>
      </c>
      <c r="BE11" s="286">
        <f t="shared" si="4"/>
        <v>83</v>
      </c>
      <c r="BF11" s="286">
        <f t="shared" si="4"/>
        <v>8</v>
      </c>
      <c r="BG11" s="286">
        <f t="shared" si="4"/>
        <v>12</v>
      </c>
      <c r="BH11" s="286">
        <f t="shared" si="4"/>
        <v>0</v>
      </c>
      <c r="BI11" s="287">
        <f t="shared" si="4"/>
        <v>1</v>
      </c>
      <c r="BJ11" s="412">
        <f>SUM(AZ11:BI11)</f>
        <v>363</v>
      </c>
      <c r="BK11" s="352"/>
      <c r="BL11" s="399">
        <f t="shared" ref="BL11:BU11" si="5">SUM(BL8:BL10)</f>
        <v>0</v>
      </c>
      <c r="BM11" s="400">
        <f t="shared" si="5"/>
        <v>0</v>
      </c>
      <c r="BN11" s="400">
        <f t="shared" si="5"/>
        <v>0</v>
      </c>
      <c r="BO11" s="400">
        <f t="shared" si="5"/>
        <v>0</v>
      </c>
      <c r="BP11" s="400">
        <f t="shared" si="5"/>
        <v>271</v>
      </c>
      <c r="BQ11" s="400">
        <f t="shared" si="5"/>
        <v>61</v>
      </c>
      <c r="BR11" s="400">
        <f t="shared" si="5"/>
        <v>18</v>
      </c>
      <c r="BS11" s="400">
        <f t="shared" si="5"/>
        <v>0</v>
      </c>
      <c r="BT11" s="400">
        <f t="shared" si="5"/>
        <v>0</v>
      </c>
      <c r="BU11" s="401">
        <f t="shared" si="5"/>
        <v>0</v>
      </c>
      <c r="BV11" s="412">
        <f>SUM(BL11:BU11)</f>
        <v>350</v>
      </c>
      <c r="BX11" s="399">
        <f t="shared" ref="BX11:CG11" si="6">SUM(BX8:BX10)</f>
        <v>0</v>
      </c>
      <c r="BY11" s="400">
        <f t="shared" si="6"/>
        <v>0</v>
      </c>
      <c r="BZ11" s="400">
        <f t="shared" si="6"/>
        <v>0</v>
      </c>
      <c r="CA11" s="400">
        <f t="shared" si="6"/>
        <v>0</v>
      </c>
      <c r="CB11" s="400">
        <f t="shared" si="6"/>
        <v>206</v>
      </c>
      <c r="CC11" s="400">
        <f t="shared" si="6"/>
        <v>85</v>
      </c>
      <c r="CD11" s="400">
        <f t="shared" si="6"/>
        <v>16</v>
      </c>
      <c r="CE11" s="400">
        <f t="shared" si="6"/>
        <v>0</v>
      </c>
      <c r="CF11" s="400">
        <f t="shared" si="6"/>
        <v>2</v>
      </c>
      <c r="CG11" s="401">
        <f t="shared" si="6"/>
        <v>0</v>
      </c>
      <c r="CH11" s="412">
        <f>SUM(BX11:CG11)</f>
        <v>309</v>
      </c>
      <c r="CJ11" s="399">
        <f t="shared" ref="CJ11:CS11" si="7">SUM(CJ8:CJ10)</f>
        <v>0</v>
      </c>
      <c r="CK11" s="400">
        <f t="shared" si="7"/>
        <v>0</v>
      </c>
      <c r="CL11" s="400">
        <f t="shared" si="7"/>
        <v>0</v>
      </c>
      <c r="CM11" s="400">
        <f t="shared" si="7"/>
        <v>0</v>
      </c>
      <c r="CN11" s="400">
        <f t="shared" si="7"/>
        <v>200</v>
      </c>
      <c r="CO11" s="400">
        <f t="shared" si="7"/>
        <v>67</v>
      </c>
      <c r="CP11" s="400">
        <f t="shared" si="7"/>
        <v>7</v>
      </c>
      <c r="CQ11" s="400">
        <f t="shared" si="7"/>
        <v>0</v>
      </c>
      <c r="CR11" s="400">
        <f t="shared" si="7"/>
        <v>0</v>
      </c>
      <c r="CS11" s="401">
        <f t="shared" si="7"/>
        <v>0</v>
      </c>
      <c r="CT11" s="412">
        <f>SUM(CJ11:CS11)</f>
        <v>274</v>
      </c>
      <c r="CV11" s="399">
        <f t="shared" ref="CV11:DE11" si="8">SUM(CV8:CV10)</f>
        <v>0</v>
      </c>
      <c r="CW11" s="400">
        <f t="shared" si="8"/>
        <v>0</v>
      </c>
      <c r="CX11" s="400">
        <f t="shared" si="8"/>
        <v>0</v>
      </c>
      <c r="CY11" s="400">
        <f t="shared" si="8"/>
        <v>0</v>
      </c>
      <c r="CZ11" s="400">
        <f t="shared" si="8"/>
        <v>213</v>
      </c>
      <c r="DA11" s="400">
        <f t="shared" si="8"/>
        <v>80</v>
      </c>
      <c r="DB11" s="400">
        <f t="shared" si="8"/>
        <v>10</v>
      </c>
      <c r="DC11" s="400">
        <f t="shared" si="8"/>
        <v>0</v>
      </c>
      <c r="DD11" s="400">
        <f t="shared" si="8"/>
        <v>5</v>
      </c>
      <c r="DE11" s="401">
        <f t="shared" si="8"/>
        <v>0</v>
      </c>
      <c r="DF11" s="412">
        <f>SUM(CV11:DE11)</f>
        <v>308</v>
      </c>
      <c r="DH11" s="399">
        <f t="shared" ref="DH11:DQ11" si="9">SUM(DH8:DH10)</f>
        <v>0</v>
      </c>
      <c r="DI11" s="400">
        <f t="shared" si="9"/>
        <v>0</v>
      </c>
      <c r="DJ11" s="400">
        <f t="shared" si="9"/>
        <v>0</v>
      </c>
      <c r="DK11" s="400">
        <f t="shared" si="9"/>
        <v>0</v>
      </c>
      <c r="DL11" s="400">
        <f t="shared" si="9"/>
        <v>192</v>
      </c>
      <c r="DM11" s="400">
        <f t="shared" si="9"/>
        <v>87</v>
      </c>
      <c r="DN11" s="400">
        <f t="shared" si="9"/>
        <v>20</v>
      </c>
      <c r="DO11" s="400">
        <f t="shared" si="9"/>
        <v>0</v>
      </c>
      <c r="DP11" s="400">
        <f t="shared" si="9"/>
        <v>2</v>
      </c>
      <c r="DQ11" s="401">
        <f t="shared" si="9"/>
        <v>0</v>
      </c>
      <c r="DR11" s="412">
        <f>SUM(DH11:DQ11)</f>
        <v>301</v>
      </c>
      <c r="DT11" s="399">
        <f t="shared" ref="DT11:EC11" si="10">SUM(DT8:DT10)</f>
        <v>0</v>
      </c>
      <c r="DU11" s="400">
        <f t="shared" si="10"/>
        <v>0</v>
      </c>
      <c r="DV11" s="400">
        <f t="shared" si="10"/>
        <v>0</v>
      </c>
      <c r="DW11" s="400">
        <f t="shared" si="10"/>
        <v>0</v>
      </c>
      <c r="DX11" s="400">
        <f t="shared" si="10"/>
        <v>195</v>
      </c>
      <c r="DY11" s="400">
        <f t="shared" si="10"/>
        <v>126</v>
      </c>
      <c r="DZ11" s="400">
        <f t="shared" si="10"/>
        <v>21</v>
      </c>
      <c r="EA11" s="400">
        <f t="shared" si="10"/>
        <v>0</v>
      </c>
      <c r="EB11" s="400">
        <f t="shared" si="10"/>
        <v>6</v>
      </c>
      <c r="EC11" s="401">
        <f t="shared" si="10"/>
        <v>0</v>
      </c>
      <c r="ED11" s="412">
        <f>SUM(DT11:EC11)</f>
        <v>348</v>
      </c>
    </row>
    <row r="12" spans="1:134" ht="10.5" customHeight="1" thickBot="1" x14ac:dyDescent="0.3">
      <c r="A12" s="292"/>
      <c r="B12" s="293"/>
      <c r="C12" s="294"/>
      <c r="D12" s="279"/>
      <c r="E12" s="277"/>
      <c r="F12" s="277"/>
      <c r="G12" s="277"/>
      <c r="H12" s="277"/>
      <c r="I12" s="277"/>
      <c r="J12" s="277"/>
      <c r="K12" s="277"/>
      <c r="L12" s="277"/>
      <c r="M12" s="278"/>
      <c r="N12" s="411"/>
      <c r="P12" s="279"/>
      <c r="Q12" s="277"/>
      <c r="R12" s="277"/>
      <c r="S12" s="277"/>
      <c r="T12" s="277"/>
      <c r="U12" s="277"/>
      <c r="V12" s="277"/>
      <c r="W12" s="277"/>
      <c r="X12" s="277"/>
      <c r="Y12" s="278"/>
      <c r="Z12" s="411"/>
      <c r="AB12" s="279"/>
      <c r="AC12" s="277"/>
      <c r="AD12" s="277"/>
      <c r="AE12" s="277"/>
      <c r="AF12" s="277"/>
      <c r="AG12" s="277"/>
      <c r="AH12" s="277"/>
      <c r="AI12" s="277"/>
      <c r="AJ12" s="277"/>
      <c r="AK12" s="278"/>
      <c r="AL12" s="411"/>
      <c r="AM12" s="277"/>
      <c r="AN12" s="279"/>
      <c r="AO12" s="277"/>
      <c r="AP12" s="277"/>
      <c r="AQ12" s="277"/>
      <c r="AR12" s="277"/>
      <c r="AS12" s="277"/>
      <c r="AT12" s="277"/>
      <c r="AU12" s="277"/>
      <c r="AV12" s="277"/>
      <c r="AW12" s="278"/>
      <c r="AX12" s="411"/>
      <c r="AY12" s="277"/>
      <c r="AZ12" s="279"/>
      <c r="BA12" s="277"/>
      <c r="BB12" s="277"/>
      <c r="BC12" s="277"/>
      <c r="BD12" s="277"/>
      <c r="BE12" s="277"/>
      <c r="BF12" s="277"/>
      <c r="BG12" s="277"/>
      <c r="BH12" s="277"/>
      <c r="BI12" s="278"/>
      <c r="BJ12" s="411"/>
      <c r="BK12" s="352"/>
      <c r="BL12" s="351"/>
      <c r="BM12" s="352"/>
      <c r="BN12" s="352"/>
      <c r="BO12" s="352"/>
      <c r="BP12" s="352"/>
      <c r="BQ12" s="352"/>
      <c r="BR12" s="352"/>
      <c r="BS12" s="352"/>
      <c r="BT12" s="352"/>
      <c r="BU12" s="353"/>
      <c r="BV12" s="411"/>
      <c r="BX12" s="351"/>
      <c r="BY12" s="352"/>
      <c r="BZ12" s="352"/>
      <c r="CA12" s="352"/>
      <c r="CB12" s="352"/>
      <c r="CC12" s="352"/>
      <c r="CD12" s="352"/>
      <c r="CE12" s="352"/>
      <c r="CF12" s="352"/>
      <c r="CG12" s="353"/>
      <c r="CH12" s="411"/>
      <c r="CJ12" s="351"/>
      <c r="CK12" s="352"/>
      <c r="CL12" s="352"/>
      <c r="CM12" s="352"/>
      <c r="CN12" s="352"/>
      <c r="CO12" s="352"/>
      <c r="CP12" s="352"/>
      <c r="CQ12" s="352"/>
      <c r="CR12" s="352"/>
      <c r="CS12" s="353"/>
      <c r="CT12" s="411"/>
      <c r="CV12" s="351"/>
      <c r="CW12" s="352"/>
      <c r="CX12" s="352"/>
      <c r="CY12" s="352"/>
      <c r="CZ12" s="352"/>
      <c r="DA12" s="352"/>
      <c r="DB12" s="352"/>
      <c r="DC12" s="352"/>
      <c r="DD12" s="352"/>
      <c r="DE12" s="353"/>
      <c r="DF12" s="411"/>
      <c r="DH12" s="351"/>
      <c r="DI12" s="352"/>
      <c r="DJ12" s="352"/>
      <c r="DK12" s="352"/>
      <c r="DL12" s="352"/>
      <c r="DM12" s="352"/>
      <c r="DN12" s="352"/>
      <c r="DO12" s="352"/>
      <c r="DP12" s="352"/>
      <c r="DQ12" s="353"/>
      <c r="DR12" s="411"/>
      <c r="DT12" s="351"/>
      <c r="DU12" s="352"/>
      <c r="DV12" s="352"/>
      <c r="DW12" s="352"/>
      <c r="DX12" s="352"/>
      <c r="DY12" s="352"/>
      <c r="DZ12" s="352"/>
      <c r="EA12" s="352"/>
      <c r="EB12" s="352"/>
      <c r="EC12" s="353"/>
      <c r="ED12" s="411"/>
    </row>
    <row r="13" spans="1:134" x14ac:dyDescent="0.25">
      <c r="A13" s="1474" t="s">
        <v>211</v>
      </c>
      <c r="B13" s="397" t="s">
        <v>73</v>
      </c>
      <c r="C13" s="276" t="s">
        <v>138</v>
      </c>
      <c r="D13" s="279">
        <f>D8*'8-Matrices'!$J$7</f>
        <v>0</v>
      </c>
      <c r="E13" s="277">
        <f>E8*'8-Matrices'!$K$7</f>
        <v>0</v>
      </c>
      <c r="F13" s="277">
        <f>F8*'8-Matrices'!$L$7</f>
        <v>0</v>
      </c>
      <c r="G13" s="277">
        <f>G8*'8-Matrices'!$M$7</f>
        <v>0</v>
      </c>
      <c r="H13" s="277">
        <f>H8*'8-Matrices'!$N$7</f>
        <v>891000</v>
      </c>
      <c r="I13" s="277">
        <f>I8*'8-Matrices'!$O$7</f>
        <v>0</v>
      </c>
      <c r="J13" s="277">
        <f>J8*'8-Matrices'!$P$7</f>
        <v>0</v>
      </c>
      <c r="K13" s="277">
        <f>K8*'8-Matrices'!$Q$7</f>
        <v>0</v>
      </c>
      <c r="L13" s="277">
        <f>L8*'8-Matrices'!$R$7</f>
        <v>0</v>
      </c>
      <c r="M13" s="278">
        <f>M8*'8-Matrices'!$S$7</f>
        <v>0</v>
      </c>
      <c r="N13" s="411"/>
      <c r="P13" s="279">
        <f>P8*'8-Matrices'!$J$7</f>
        <v>0</v>
      </c>
      <c r="Q13" s="277">
        <f>Q8*'8-Matrices'!$K$7</f>
        <v>0</v>
      </c>
      <c r="R13" s="277">
        <f>R8*'8-Matrices'!$L$7</f>
        <v>0</v>
      </c>
      <c r="S13" s="277">
        <f>S8*'8-Matrices'!$M$7</f>
        <v>0</v>
      </c>
      <c r="T13" s="277">
        <f>T8*'8-Matrices'!$N$7</f>
        <v>858000</v>
      </c>
      <c r="U13" s="277">
        <f>U8*'8-Matrices'!$O$7</f>
        <v>0</v>
      </c>
      <c r="V13" s="277">
        <f>V8*'8-Matrices'!$P$7</f>
        <v>0</v>
      </c>
      <c r="W13" s="277">
        <f>W8*'8-Matrices'!$Q$7</f>
        <v>0</v>
      </c>
      <c r="X13" s="277">
        <f>X8*'8-Matrices'!$R$7</f>
        <v>0</v>
      </c>
      <c r="Y13" s="278">
        <f>Y8*'8-Matrices'!$S$7</f>
        <v>0</v>
      </c>
      <c r="Z13" s="411"/>
      <c r="AB13" s="279">
        <f>AB8*'8-Matrices'!$J$7</f>
        <v>0</v>
      </c>
      <c r="AC13" s="277">
        <f>AC8*'8-Matrices'!$K$7</f>
        <v>0</v>
      </c>
      <c r="AD13" s="277">
        <f>AD8*'8-Matrices'!$L$7</f>
        <v>0</v>
      </c>
      <c r="AE13" s="277">
        <f>AE8*'8-Matrices'!$M$7</f>
        <v>0</v>
      </c>
      <c r="AF13" s="277">
        <f>AF8*'8-Matrices'!$N$7</f>
        <v>594000</v>
      </c>
      <c r="AG13" s="277">
        <f>AG8*'8-Matrices'!$O$7</f>
        <v>0</v>
      </c>
      <c r="AH13" s="277">
        <f>AH8*'8-Matrices'!$P$7</f>
        <v>0</v>
      </c>
      <c r="AI13" s="277">
        <f>AI8*'8-Matrices'!$Q$7</f>
        <v>0</v>
      </c>
      <c r="AJ13" s="277">
        <f>AJ8*'8-Matrices'!$R$7</f>
        <v>0</v>
      </c>
      <c r="AK13" s="278">
        <f>AK8*'8-Matrices'!$S$7</f>
        <v>0</v>
      </c>
      <c r="AL13" s="411"/>
      <c r="AM13" s="277"/>
      <c r="AN13" s="279">
        <f>AN8*'8-Matrices'!$J$7</f>
        <v>0</v>
      </c>
      <c r="AO13" s="277">
        <f>AO8*'8-Matrices'!$K$7</f>
        <v>0</v>
      </c>
      <c r="AP13" s="277">
        <f>AP8*'8-Matrices'!$L$7</f>
        <v>0</v>
      </c>
      <c r="AQ13" s="277">
        <f>AQ8*'8-Matrices'!$M$7</f>
        <v>0</v>
      </c>
      <c r="AR13" s="277">
        <f>AR8*'8-Matrices'!$N$7</f>
        <v>1089000</v>
      </c>
      <c r="AS13" s="277">
        <f>AS8*'8-Matrices'!$O$7</f>
        <v>0</v>
      </c>
      <c r="AT13" s="277">
        <f>AT8*'8-Matrices'!$P$7</f>
        <v>0</v>
      </c>
      <c r="AU13" s="277">
        <f>AU8*'8-Matrices'!$Q$7</f>
        <v>0</v>
      </c>
      <c r="AV13" s="277">
        <f>AV8*'8-Matrices'!$R$7</f>
        <v>0</v>
      </c>
      <c r="AW13" s="278">
        <f>AW8*'8-Matrices'!$S$7</f>
        <v>0</v>
      </c>
      <c r="AX13" s="411"/>
      <c r="AY13" s="277"/>
      <c r="AZ13" s="279">
        <f>AZ8*'8-Matrices'!$J$7</f>
        <v>0</v>
      </c>
      <c r="BA13" s="277">
        <f>BA8*'8-Matrices'!$K$7</f>
        <v>0</v>
      </c>
      <c r="BB13" s="277">
        <f>BB8*'8-Matrices'!$L$7</f>
        <v>0</v>
      </c>
      <c r="BC13" s="277">
        <f>BC8*'8-Matrices'!$M$7</f>
        <v>0</v>
      </c>
      <c r="BD13" s="277">
        <f>BD8*'8-Matrices'!$N$7</f>
        <v>990000</v>
      </c>
      <c r="BE13" s="277">
        <f>BE8*'8-Matrices'!$O$7</f>
        <v>0</v>
      </c>
      <c r="BF13" s="277">
        <f>BF8*'8-Matrices'!$P$7</f>
        <v>0</v>
      </c>
      <c r="BG13" s="277">
        <f>BG8*'8-Matrices'!$Q$7</f>
        <v>0</v>
      </c>
      <c r="BH13" s="277">
        <f>BH8*'8-Matrices'!$R$7</f>
        <v>0</v>
      </c>
      <c r="BI13" s="278">
        <f>BI8*'8-Matrices'!$S$7</f>
        <v>0</v>
      </c>
      <c r="BJ13" s="411"/>
      <c r="BK13" s="352"/>
      <c r="BL13" s="351">
        <f>BL8*'8-Matrices'!$J$7</f>
        <v>0</v>
      </c>
      <c r="BM13" s="352">
        <f>BM8*'8-Matrices'!$K$7</f>
        <v>0</v>
      </c>
      <c r="BN13" s="352">
        <f>BN8*'8-Matrices'!$L$7</f>
        <v>0</v>
      </c>
      <c r="BO13" s="352">
        <f>BO8*'8-Matrices'!$M$7</f>
        <v>0</v>
      </c>
      <c r="BP13" s="352">
        <f>BP8*'8-Matrices'!$N$7</f>
        <v>1617000</v>
      </c>
      <c r="BQ13" s="352">
        <f>BQ8*'8-Matrices'!$O$7</f>
        <v>0</v>
      </c>
      <c r="BR13" s="352">
        <f>BR8*'8-Matrices'!$P$7</f>
        <v>0</v>
      </c>
      <c r="BS13" s="352">
        <f>BS8*'8-Matrices'!$Q$7</f>
        <v>0</v>
      </c>
      <c r="BT13" s="352">
        <f>BT8*'8-Matrices'!$R$7</f>
        <v>0</v>
      </c>
      <c r="BU13" s="353">
        <f>BU8*'8-Matrices'!$S$7</f>
        <v>0</v>
      </c>
      <c r="BV13" s="411"/>
      <c r="BX13" s="351">
        <f>BX8*'8-Matrices'!$J$7</f>
        <v>0</v>
      </c>
      <c r="BY13" s="352">
        <f>BY8*'8-Matrices'!$K$7</f>
        <v>0</v>
      </c>
      <c r="BZ13" s="352">
        <f>BZ8*'8-Matrices'!$L$7</f>
        <v>0</v>
      </c>
      <c r="CA13" s="352">
        <f>CA8*'8-Matrices'!$M$7</f>
        <v>0</v>
      </c>
      <c r="CB13" s="352">
        <f>CB8*'8-Matrices'!$N$7</f>
        <v>990000</v>
      </c>
      <c r="CC13" s="352">
        <f>CC8*'8-Matrices'!$O$7</f>
        <v>0</v>
      </c>
      <c r="CD13" s="352">
        <f>CD8*'8-Matrices'!$P$7</f>
        <v>0</v>
      </c>
      <c r="CE13" s="352">
        <f>CE8*'8-Matrices'!$Q$7</f>
        <v>0</v>
      </c>
      <c r="CF13" s="352">
        <f>CF8*'8-Matrices'!$R$7</f>
        <v>0</v>
      </c>
      <c r="CG13" s="353">
        <f>CG8*'8-Matrices'!$S$7</f>
        <v>0</v>
      </c>
      <c r="CH13" s="411"/>
      <c r="CJ13" s="351">
        <f>CJ8*'8-Matrices'!$J$7</f>
        <v>0</v>
      </c>
      <c r="CK13" s="352">
        <f>CK8*'8-Matrices'!$K$7</f>
        <v>0</v>
      </c>
      <c r="CL13" s="352">
        <f>CL8*'8-Matrices'!$L$7</f>
        <v>0</v>
      </c>
      <c r="CM13" s="352">
        <f>CM8*'8-Matrices'!$M$7</f>
        <v>0</v>
      </c>
      <c r="CN13" s="352">
        <f>CN8*'8-Matrices'!$N$7</f>
        <v>1089000</v>
      </c>
      <c r="CO13" s="352">
        <f>CO8*'8-Matrices'!$O$7</f>
        <v>0</v>
      </c>
      <c r="CP13" s="352">
        <f>CP8*'8-Matrices'!$P$7</f>
        <v>0</v>
      </c>
      <c r="CQ13" s="352">
        <f>CQ8*'8-Matrices'!$Q$7</f>
        <v>0</v>
      </c>
      <c r="CR13" s="352">
        <f>CR8*'8-Matrices'!$R$7</f>
        <v>0</v>
      </c>
      <c r="CS13" s="353">
        <f>CS8*'8-Matrices'!$S$7</f>
        <v>0</v>
      </c>
      <c r="CT13" s="411"/>
      <c r="CV13" s="351">
        <f>CV8*'8-Matrices'!$J$7</f>
        <v>0</v>
      </c>
      <c r="CW13" s="352">
        <f>CW8*'8-Matrices'!$K$7</f>
        <v>0</v>
      </c>
      <c r="CX13" s="352">
        <f>CX8*'8-Matrices'!$L$7</f>
        <v>0</v>
      </c>
      <c r="CY13" s="352">
        <f>CY8*'8-Matrices'!$M$7</f>
        <v>0</v>
      </c>
      <c r="CZ13" s="352">
        <f>CZ8*'8-Matrices'!$N$7</f>
        <v>1287000</v>
      </c>
      <c r="DA13" s="352">
        <f>DA8*'8-Matrices'!$O$7</f>
        <v>0</v>
      </c>
      <c r="DB13" s="352">
        <f>DB8*'8-Matrices'!$P$7</f>
        <v>0</v>
      </c>
      <c r="DC13" s="352">
        <f>DC8*'8-Matrices'!$Q$7</f>
        <v>0</v>
      </c>
      <c r="DD13" s="352">
        <f>DD8*'8-Matrices'!$R$7</f>
        <v>23457</v>
      </c>
      <c r="DE13" s="353">
        <f>DE8*'8-Matrices'!$S$7</f>
        <v>0</v>
      </c>
      <c r="DF13" s="411"/>
      <c r="DH13" s="351">
        <f>DH8*'8-Matrices'!$J$7</f>
        <v>0</v>
      </c>
      <c r="DI13" s="352">
        <f>DI8*'8-Matrices'!$K$7</f>
        <v>0</v>
      </c>
      <c r="DJ13" s="352">
        <f>DJ8*'8-Matrices'!$L$7</f>
        <v>0</v>
      </c>
      <c r="DK13" s="352">
        <f>DK8*'8-Matrices'!$M$7</f>
        <v>0</v>
      </c>
      <c r="DL13" s="352">
        <f>DL8*'8-Matrices'!$N$7</f>
        <v>990000</v>
      </c>
      <c r="DM13" s="352">
        <f>DM8*'8-Matrices'!$O$7</f>
        <v>0</v>
      </c>
      <c r="DN13" s="352">
        <f>DN8*'8-Matrices'!$P$7</f>
        <v>0</v>
      </c>
      <c r="DO13" s="352">
        <f>DO8*'8-Matrices'!$Q$7</f>
        <v>0</v>
      </c>
      <c r="DP13" s="352">
        <f>DP8*'8-Matrices'!$R$7</f>
        <v>15638</v>
      </c>
      <c r="DQ13" s="353">
        <f>DQ8*'8-Matrices'!$S$7</f>
        <v>0</v>
      </c>
      <c r="DR13" s="411"/>
      <c r="DT13" s="351">
        <f>DT8*'8-Matrices'!$J$7</f>
        <v>0</v>
      </c>
      <c r="DU13" s="352">
        <f>DU8*'8-Matrices'!$K$7</f>
        <v>0</v>
      </c>
      <c r="DV13" s="352">
        <f>DV8*'8-Matrices'!$L$7</f>
        <v>0</v>
      </c>
      <c r="DW13" s="352">
        <f>DW8*'8-Matrices'!$M$7</f>
        <v>0</v>
      </c>
      <c r="DX13" s="352">
        <f>DX8*'8-Matrices'!$N$7</f>
        <v>1452000</v>
      </c>
      <c r="DY13" s="352">
        <f>DY8*'8-Matrices'!$O$7</f>
        <v>0</v>
      </c>
      <c r="DZ13" s="352">
        <f>DZ8*'8-Matrices'!$P$7</f>
        <v>0</v>
      </c>
      <c r="EA13" s="352">
        <f>EA8*'8-Matrices'!$Q$7</f>
        <v>0</v>
      </c>
      <c r="EB13" s="352">
        <f>EB8*'8-Matrices'!$R$7</f>
        <v>39095</v>
      </c>
      <c r="EC13" s="353">
        <f>EC8*'8-Matrices'!$S$7</f>
        <v>0</v>
      </c>
      <c r="ED13" s="411"/>
    </row>
    <row r="14" spans="1:134" x14ac:dyDescent="0.25">
      <c r="A14" s="1474"/>
      <c r="B14" s="397" t="s">
        <v>73</v>
      </c>
      <c r="C14" s="276" t="s">
        <v>139</v>
      </c>
      <c r="D14" s="279">
        <f>D9*'8-Matrices'!$J$8</f>
        <v>0</v>
      </c>
      <c r="E14" s="277">
        <f>E9*'8-Matrices'!$K$8</f>
        <v>0</v>
      </c>
      <c r="F14" s="277">
        <f>F9*'8-Matrices'!$L$8</f>
        <v>0</v>
      </c>
      <c r="G14" s="277">
        <f>G9*'8-Matrices'!$M$8</f>
        <v>0</v>
      </c>
      <c r="H14" s="277">
        <f>H9*'8-Matrices'!$N$8</f>
        <v>714345</v>
      </c>
      <c r="I14" s="277">
        <f>I9*'8-Matrices'!$O$8</f>
        <v>616993</v>
      </c>
      <c r="J14" s="277">
        <f>J9*'8-Matrices'!$P$8</f>
        <v>156808</v>
      </c>
      <c r="K14" s="277">
        <f>K9*'8-Matrices'!$Q$8</f>
        <v>0</v>
      </c>
      <c r="L14" s="277">
        <f>L9*'8-Matrices'!$R$8</f>
        <v>0</v>
      </c>
      <c r="M14" s="278">
        <f>M9*'8-Matrices'!$S$8</f>
        <v>0</v>
      </c>
      <c r="N14" s="411"/>
      <c r="P14" s="279">
        <f>P9*'8-Matrices'!$J$8</f>
        <v>0</v>
      </c>
      <c r="Q14" s="277">
        <f>Q9*'8-Matrices'!$K$8</f>
        <v>0</v>
      </c>
      <c r="R14" s="277">
        <f>R9*'8-Matrices'!$L$8</f>
        <v>0</v>
      </c>
      <c r="S14" s="277">
        <f>S9*'8-Matrices'!$M$8</f>
        <v>0</v>
      </c>
      <c r="T14" s="277">
        <f>T9*'8-Matrices'!$N$8</f>
        <v>1285821</v>
      </c>
      <c r="U14" s="277">
        <f>U9*'8-Matrices'!$O$8</f>
        <v>284766</v>
      </c>
      <c r="V14" s="277">
        <f>V9*'8-Matrices'!$P$8</f>
        <v>470424</v>
      </c>
      <c r="W14" s="277">
        <f>W9*'8-Matrices'!$Q$8</f>
        <v>0</v>
      </c>
      <c r="X14" s="277">
        <f>X9*'8-Matrices'!$R$8</f>
        <v>0</v>
      </c>
      <c r="Y14" s="278">
        <f>Y9*'8-Matrices'!$S$8</f>
        <v>0</v>
      </c>
      <c r="Z14" s="411"/>
      <c r="AB14" s="279">
        <f>AB9*'8-Matrices'!$J$8</f>
        <v>0</v>
      </c>
      <c r="AC14" s="277">
        <f>AC9*'8-Matrices'!$K$8</f>
        <v>0</v>
      </c>
      <c r="AD14" s="277">
        <f>AD9*'8-Matrices'!$L$8</f>
        <v>0</v>
      </c>
      <c r="AE14" s="277">
        <f>AE9*'8-Matrices'!$M$8</f>
        <v>0</v>
      </c>
      <c r="AF14" s="277">
        <f>AF9*'8-Matrices'!$N$8</f>
        <v>1047706</v>
      </c>
      <c r="AG14" s="277">
        <f>AG9*'8-Matrices'!$O$8</f>
        <v>616993</v>
      </c>
      <c r="AH14" s="277">
        <f>AH9*'8-Matrices'!$P$8</f>
        <v>156808</v>
      </c>
      <c r="AI14" s="277">
        <f>AI9*'8-Matrices'!$Q$8</f>
        <v>0</v>
      </c>
      <c r="AJ14" s="277">
        <f>AJ9*'8-Matrices'!$R$8</f>
        <v>0</v>
      </c>
      <c r="AK14" s="278">
        <f>AK9*'8-Matrices'!$S$8</f>
        <v>0</v>
      </c>
      <c r="AL14" s="411"/>
      <c r="AM14" s="277"/>
      <c r="AN14" s="279">
        <f>AN9*'8-Matrices'!$J$8</f>
        <v>0</v>
      </c>
      <c r="AO14" s="277">
        <f>AO9*'8-Matrices'!$K$8</f>
        <v>0</v>
      </c>
      <c r="AP14" s="277">
        <f>AP9*'8-Matrices'!$L$8</f>
        <v>0</v>
      </c>
      <c r="AQ14" s="277">
        <f>AQ9*'8-Matrices'!$M$8</f>
        <v>0</v>
      </c>
      <c r="AR14" s="277">
        <f>AR9*'8-Matrices'!$N$8</f>
        <v>1047706</v>
      </c>
      <c r="AS14" s="277">
        <f>AS9*'8-Matrices'!$O$8</f>
        <v>569532</v>
      </c>
      <c r="AT14" s="277">
        <f>AT9*'8-Matrices'!$P$8</f>
        <v>313616</v>
      </c>
      <c r="AU14" s="277">
        <f>AU9*'8-Matrices'!$Q$8</f>
        <v>0</v>
      </c>
      <c r="AV14" s="277">
        <f>AV9*'8-Matrices'!$R$8</f>
        <v>0</v>
      </c>
      <c r="AW14" s="278">
        <f>AW9*'8-Matrices'!$S$8</f>
        <v>0</v>
      </c>
      <c r="AX14" s="411"/>
      <c r="AY14" s="277"/>
      <c r="AZ14" s="279">
        <f>AZ9*'8-Matrices'!$J$8</f>
        <v>0</v>
      </c>
      <c r="BA14" s="277">
        <f>BA9*'8-Matrices'!$K$8</f>
        <v>0</v>
      </c>
      <c r="BB14" s="277">
        <f>BB9*'8-Matrices'!$L$8</f>
        <v>0</v>
      </c>
      <c r="BC14" s="277">
        <f>BC9*'8-Matrices'!$M$8</f>
        <v>0</v>
      </c>
      <c r="BD14" s="277">
        <f>BD9*'8-Matrices'!$N$8</f>
        <v>619099</v>
      </c>
      <c r="BE14" s="277">
        <f>BE9*'8-Matrices'!$O$8</f>
        <v>901759</v>
      </c>
      <c r="BF14" s="277">
        <f>BF9*'8-Matrices'!$P$8</f>
        <v>156808</v>
      </c>
      <c r="BG14" s="277">
        <f>BG9*'8-Matrices'!$Q$8</f>
        <v>0</v>
      </c>
      <c r="BH14" s="277">
        <f>BH9*'8-Matrices'!$R$8</f>
        <v>0</v>
      </c>
      <c r="BI14" s="278">
        <f>BI9*'8-Matrices'!$S$8</f>
        <v>0</v>
      </c>
      <c r="BJ14" s="411"/>
      <c r="BK14" s="352"/>
      <c r="BL14" s="351">
        <f>BL9*'8-Matrices'!$J$8</f>
        <v>0</v>
      </c>
      <c r="BM14" s="352">
        <f>BM9*'8-Matrices'!$K$8</f>
        <v>0</v>
      </c>
      <c r="BN14" s="352">
        <f>BN9*'8-Matrices'!$L$8</f>
        <v>0</v>
      </c>
      <c r="BO14" s="352">
        <f>BO9*'8-Matrices'!$M$8</f>
        <v>0</v>
      </c>
      <c r="BP14" s="352">
        <f>BP9*'8-Matrices'!$N$8</f>
        <v>952460</v>
      </c>
      <c r="BQ14" s="352">
        <f>BQ9*'8-Matrices'!$O$8</f>
        <v>474610</v>
      </c>
      <c r="BR14" s="352">
        <f>BR9*'8-Matrices'!$P$8</f>
        <v>470424</v>
      </c>
      <c r="BS14" s="352">
        <f>BS9*'8-Matrices'!$Q$8</f>
        <v>0</v>
      </c>
      <c r="BT14" s="352">
        <f>BT9*'8-Matrices'!$R$8</f>
        <v>0</v>
      </c>
      <c r="BU14" s="353">
        <f>BU9*'8-Matrices'!$S$8</f>
        <v>0</v>
      </c>
      <c r="BV14" s="411"/>
      <c r="BX14" s="351">
        <f>BX9*'8-Matrices'!$J$8</f>
        <v>0</v>
      </c>
      <c r="BY14" s="352">
        <f>BY9*'8-Matrices'!$K$8</f>
        <v>0</v>
      </c>
      <c r="BZ14" s="352">
        <f>BZ9*'8-Matrices'!$L$8</f>
        <v>0</v>
      </c>
      <c r="CA14" s="352">
        <f>CA9*'8-Matrices'!$M$8</f>
        <v>0</v>
      </c>
      <c r="CB14" s="352">
        <f>CB9*'8-Matrices'!$N$8</f>
        <v>1047706</v>
      </c>
      <c r="CC14" s="352">
        <f>CC9*'8-Matrices'!$O$8</f>
        <v>854298</v>
      </c>
      <c r="CD14" s="352">
        <f>CD9*'8-Matrices'!$P$8</f>
        <v>470424</v>
      </c>
      <c r="CE14" s="352">
        <f>CE9*'8-Matrices'!$Q$8</f>
        <v>0</v>
      </c>
      <c r="CF14" s="352">
        <f>CF9*'8-Matrices'!$R$8</f>
        <v>0</v>
      </c>
      <c r="CG14" s="353">
        <f>CG9*'8-Matrices'!$S$8</f>
        <v>0</v>
      </c>
      <c r="CH14" s="411"/>
      <c r="CJ14" s="351">
        <f>CJ9*'8-Matrices'!$J$8</f>
        <v>0</v>
      </c>
      <c r="CK14" s="352">
        <f>CK9*'8-Matrices'!$K$8</f>
        <v>0</v>
      </c>
      <c r="CL14" s="352">
        <f>CL9*'8-Matrices'!$L$8</f>
        <v>0</v>
      </c>
      <c r="CM14" s="352">
        <f>CM9*'8-Matrices'!$M$8</f>
        <v>0</v>
      </c>
      <c r="CN14" s="352">
        <f>CN9*'8-Matrices'!$N$8</f>
        <v>1095329</v>
      </c>
      <c r="CO14" s="352">
        <f>CO9*'8-Matrices'!$O$8</f>
        <v>711915</v>
      </c>
      <c r="CP14" s="352">
        <f>CP9*'8-Matrices'!$P$8</f>
        <v>313616</v>
      </c>
      <c r="CQ14" s="352">
        <f>CQ9*'8-Matrices'!$Q$8</f>
        <v>0</v>
      </c>
      <c r="CR14" s="352">
        <f>CR9*'8-Matrices'!$R$8</f>
        <v>0</v>
      </c>
      <c r="CS14" s="353">
        <f>CS9*'8-Matrices'!$S$8</f>
        <v>0</v>
      </c>
      <c r="CT14" s="411"/>
      <c r="CV14" s="351">
        <f>CV9*'8-Matrices'!$J$8</f>
        <v>0</v>
      </c>
      <c r="CW14" s="352">
        <f>CW9*'8-Matrices'!$K$8</f>
        <v>0</v>
      </c>
      <c r="CX14" s="352">
        <f>CX9*'8-Matrices'!$L$8</f>
        <v>0</v>
      </c>
      <c r="CY14" s="352">
        <f>CY9*'8-Matrices'!$M$8</f>
        <v>0</v>
      </c>
      <c r="CZ14" s="352">
        <f>CZ9*'8-Matrices'!$N$8</f>
        <v>1095329</v>
      </c>
      <c r="DA14" s="352">
        <f>DA9*'8-Matrices'!$O$8</f>
        <v>569532</v>
      </c>
      <c r="DB14" s="352">
        <f>DB9*'8-Matrices'!$P$8</f>
        <v>470424</v>
      </c>
      <c r="DC14" s="352">
        <f>DC9*'8-Matrices'!$Q$8</f>
        <v>0</v>
      </c>
      <c r="DD14" s="352">
        <f>DD9*'8-Matrices'!$R$8</f>
        <v>0</v>
      </c>
      <c r="DE14" s="353">
        <f>DE9*'8-Matrices'!$S$8</f>
        <v>0</v>
      </c>
      <c r="DF14" s="411"/>
      <c r="DH14" s="351">
        <f>DH9*'8-Matrices'!$J$8</f>
        <v>0</v>
      </c>
      <c r="DI14" s="352">
        <f>DI9*'8-Matrices'!$K$8</f>
        <v>0</v>
      </c>
      <c r="DJ14" s="352">
        <f>DJ9*'8-Matrices'!$L$8</f>
        <v>0</v>
      </c>
      <c r="DK14" s="352">
        <f>DK9*'8-Matrices'!$M$8</f>
        <v>0</v>
      </c>
      <c r="DL14" s="352">
        <f>DL9*'8-Matrices'!$N$8</f>
        <v>904837</v>
      </c>
      <c r="DM14" s="352">
        <f>DM9*'8-Matrices'!$O$8</f>
        <v>616993</v>
      </c>
      <c r="DN14" s="352">
        <f>DN9*'8-Matrices'!$P$8</f>
        <v>470424</v>
      </c>
      <c r="DO14" s="352">
        <f>DO9*'8-Matrices'!$Q$8</f>
        <v>0</v>
      </c>
      <c r="DP14" s="352">
        <f>DP9*'8-Matrices'!$R$8</f>
        <v>0</v>
      </c>
      <c r="DQ14" s="353">
        <f>DQ9*'8-Matrices'!$S$8</f>
        <v>0</v>
      </c>
      <c r="DR14" s="411"/>
      <c r="DT14" s="351">
        <f>DT9*'8-Matrices'!$J$8</f>
        <v>0</v>
      </c>
      <c r="DU14" s="352">
        <f>DU9*'8-Matrices'!$K$8</f>
        <v>0</v>
      </c>
      <c r="DV14" s="352">
        <f>DV9*'8-Matrices'!$L$8</f>
        <v>0</v>
      </c>
      <c r="DW14" s="352">
        <f>DW9*'8-Matrices'!$M$8</f>
        <v>0</v>
      </c>
      <c r="DX14" s="352">
        <f>DX9*'8-Matrices'!$N$8</f>
        <v>1238198</v>
      </c>
      <c r="DY14" s="352">
        <f>DY9*'8-Matrices'!$O$8</f>
        <v>1233986</v>
      </c>
      <c r="DZ14" s="352">
        <f>DZ9*'8-Matrices'!$P$8</f>
        <v>156808</v>
      </c>
      <c r="EA14" s="352">
        <f>EA9*'8-Matrices'!$Q$8</f>
        <v>0</v>
      </c>
      <c r="EB14" s="352">
        <f>EB9*'8-Matrices'!$R$8</f>
        <v>11284</v>
      </c>
      <c r="EC14" s="353">
        <f>EC9*'8-Matrices'!$S$8</f>
        <v>0</v>
      </c>
      <c r="ED14" s="411"/>
    </row>
    <row r="15" spans="1:134" ht="15.75" thickBot="1" x14ac:dyDescent="0.3">
      <c r="A15" s="1475"/>
      <c r="B15" s="402" t="s">
        <v>73</v>
      </c>
      <c r="C15" s="294" t="s">
        <v>140</v>
      </c>
      <c r="D15" s="279">
        <f>D10*'8-Matrices'!$J$9</f>
        <v>0</v>
      </c>
      <c r="E15" s="277">
        <f>E10*'8-Matrices'!$K$9</f>
        <v>0</v>
      </c>
      <c r="F15" s="277">
        <f>F10*'8-Matrices'!$L$9</f>
        <v>0</v>
      </c>
      <c r="G15" s="277">
        <f>G10*'8-Matrices'!$M$9</f>
        <v>0</v>
      </c>
      <c r="H15" s="277">
        <f>H10*'8-Matrices'!$N$9</f>
        <v>13120896</v>
      </c>
      <c r="I15" s="277">
        <f>I10*'8-Matrices'!$O$9</f>
        <v>4938405</v>
      </c>
      <c r="J15" s="277">
        <f>J10*'8-Matrices'!$P$9</f>
        <v>2757660</v>
      </c>
      <c r="K15" s="277">
        <f>K10*'8-Matrices'!$Q$9</f>
        <v>0</v>
      </c>
      <c r="L15" s="277">
        <f>L10*'8-Matrices'!$R$9</f>
        <v>16537</v>
      </c>
      <c r="M15" s="278">
        <f>M10*'8-Matrices'!$S$9</f>
        <v>0</v>
      </c>
      <c r="N15" s="411" t="s">
        <v>306</v>
      </c>
      <c r="P15" s="279">
        <f>P10*'8-Matrices'!$J$9</f>
        <v>0</v>
      </c>
      <c r="Q15" s="277">
        <f>Q10*'8-Matrices'!$K$9</f>
        <v>0</v>
      </c>
      <c r="R15" s="277">
        <f>R10*'8-Matrices'!$L$9</f>
        <v>0</v>
      </c>
      <c r="S15" s="277">
        <f>S10*'8-Matrices'!$M$9</f>
        <v>0</v>
      </c>
      <c r="T15" s="277">
        <f>T10*'8-Matrices'!$N$9</f>
        <v>14307360</v>
      </c>
      <c r="U15" s="277">
        <f>U10*'8-Matrices'!$O$9</f>
        <v>4381965</v>
      </c>
      <c r="V15" s="277">
        <f>V10*'8-Matrices'!$P$9</f>
        <v>2987465</v>
      </c>
      <c r="W15" s="277">
        <f>W10*'8-Matrices'!$Q$9</f>
        <v>0</v>
      </c>
      <c r="X15" s="277">
        <f>X10*'8-Matrices'!$R$9</f>
        <v>0</v>
      </c>
      <c r="Y15" s="278">
        <f>Y10*'8-Matrices'!$S$9</f>
        <v>0</v>
      </c>
      <c r="Z15" s="411" t="s">
        <v>306</v>
      </c>
      <c r="AB15" s="279">
        <f>AB10*'8-Matrices'!$J$9</f>
        <v>0</v>
      </c>
      <c r="AC15" s="277">
        <f>AC10*'8-Matrices'!$K$9</f>
        <v>0</v>
      </c>
      <c r="AD15" s="277">
        <f>AD10*'8-Matrices'!$L$9</f>
        <v>0</v>
      </c>
      <c r="AE15" s="277">
        <f>AE10*'8-Matrices'!$M$9</f>
        <v>0</v>
      </c>
      <c r="AF15" s="277">
        <f>AF10*'8-Matrices'!$N$9</f>
        <v>16121952</v>
      </c>
      <c r="AG15" s="277">
        <f>AG10*'8-Matrices'!$O$9</f>
        <v>4729740</v>
      </c>
      <c r="AH15" s="277">
        <f>AH10*'8-Matrices'!$P$9</f>
        <v>2068245</v>
      </c>
      <c r="AI15" s="277">
        <f>AI10*'8-Matrices'!$Q$9</f>
        <v>0</v>
      </c>
      <c r="AJ15" s="277">
        <f>AJ10*'8-Matrices'!$R$9</f>
        <v>33074</v>
      </c>
      <c r="AK15" s="278">
        <f>AK10*'8-Matrices'!$S$9</f>
        <v>0</v>
      </c>
      <c r="AL15" s="411" t="s">
        <v>306</v>
      </c>
      <c r="AM15" s="277"/>
      <c r="AN15" s="279">
        <f>AN10*'8-Matrices'!$J$9</f>
        <v>0</v>
      </c>
      <c r="AO15" s="277">
        <f>AO10*'8-Matrices'!$K$9</f>
        <v>0</v>
      </c>
      <c r="AP15" s="277">
        <f>AP10*'8-Matrices'!$L$9</f>
        <v>0</v>
      </c>
      <c r="AQ15" s="277">
        <f>AQ10*'8-Matrices'!$M$9</f>
        <v>0</v>
      </c>
      <c r="AR15" s="277">
        <f>AR10*'8-Matrices'!$N$9</f>
        <v>15075072</v>
      </c>
      <c r="AS15" s="277">
        <f>AS10*'8-Matrices'!$O$9</f>
        <v>4242855</v>
      </c>
      <c r="AT15" s="277">
        <f>AT10*'8-Matrices'!$P$9</f>
        <v>2757660</v>
      </c>
      <c r="AU15" s="277">
        <f>AU10*'8-Matrices'!$Q$9</f>
        <v>0</v>
      </c>
      <c r="AV15" s="277">
        <f>AV10*'8-Matrices'!$R$9</f>
        <v>0</v>
      </c>
      <c r="AW15" s="278">
        <f>AW10*'8-Matrices'!$S$9</f>
        <v>0</v>
      </c>
      <c r="AX15" s="411" t="s">
        <v>306</v>
      </c>
      <c r="AY15" s="277"/>
      <c r="AZ15" s="279">
        <f>AZ10*'8-Matrices'!$J$9</f>
        <v>0</v>
      </c>
      <c r="BA15" s="277">
        <f>BA10*'8-Matrices'!$K$9</f>
        <v>0</v>
      </c>
      <c r="BB15" s="277">
        <f>BB10*'8-Matrices'!$L$9</f>
        <v>0</v>
      </c>
      <c r="BC15" s="277">
        <f>BC10*'8-Matrices'!$M$9</f>
        <v>0</v>
      </c>
      <c r="BD15" s="277">
        <f>BD10*'8-Matrices'!$N$9</f>
        <v>15075072</v>
      </c>
      <c r="BE15" s="277">
        <f>BE10*'8-Matrices'!$O$9</f>
        <v>4451520</v>
      </c>
      <c r="BF15" s="277">
        <f>BF10*'8-Matrices'!$P$9</f>
        <v>1608635</v>
      </c>
      <c r="BG15" s="277">
        <f>BG10*'8-Matrices'!$Q$9</f>
        <v>2757660</v>
      </c>
      <c r="BH15" s="277">
        <f>BH10*'8-Matrices'!$R$9</f>
        <v>0</v>
      </c>
      <c r="BI15" s="278">
        <f>BI10*'8-Matrices'!$S$9</f>
        <v>40723</v>
      </c>
      <c r="BJ15" s="411" t="s">
        <v>306</v>
      </c>
      <c r="BK15" s="352"/>
      <c r="BL15" s="351">
        <f>BL10*'8-Matrices'!$J$9</f>
        <v>0</v>
      </c>
      <c r="BM15" s="352">
        <f>BM10*'8-Matrices'!$K$9</f>
        <v>0</v>
      </c>
      <c r="BN15" s="352">
        <f>BN10*'8-Matrices'!$L$9</f>
        <v>0</v>
      </c>
      <c r="BO15" s="352">
        <f>BO10*'8-Matrices'!$M$9</f>
        <v>0</v>
      </c>
      <c r="BP15" s="352">
        <f>BP10*'8-Matrices'!$N$9</f>
        <v>14097984</v>
      </c>
      <c r="BQ15" s="352">
        <f>BQ10*'8-Matrices'!$O$9</f>
        <v>3547305</v>
      </c>
      <c r="BR15" s="352">
        <f>BR10*'8-Matrices'!$P$9</f>
        <v>3447075</v>
      </c>
      <c r="BS15" s="352">
        <f>BS10*'8-Matrices'!$Q$9</f>
        <v>0</v>
      </c>
      <c r="BT15" s="352">
        <f>BT10*'8-Matrices'!$R$9</f>
        <v>0</v>
      </c>
      <c r="BU15" s="353">
        <f>BU10*'8-Matrices'!$S$9</f>
        <v>0</v>
      </c>
      <c r="BV15" s="411" t="s">
        <v>306</v>
      </c>
      <c r="BX15" s="351">
        <f>BX10*'8-Matrices'!$J$9</f>
        <v>0</v>
      </c>
      <c r="BY15" s="352">
        <f>BY10*'8-Matrices'!$K$9</f>
        <v>0</v>
      </c>
      <c r="BZ15" s="352">
        <f>BZ10*'8-Matrices'!$L$9</f>
        <v>0</v>
      </c>
      <c r="CA15" s="352">
        <f>CA10*'8-Matrices'!$M$9</f>
        <v>0</v>
      </c>
      <c r="CB15" s="352">
        <f>CB10*'8-Matrices'!$N$9</f>
        <v>10747968</v>
      </c>
      <c r="CC15" s="352">
        <f>CC10*'8-Matrices'!$O$9</f>
        <v>4660185</v>
      </c>
      <c r="CD15" s="352">
        <f>CD10*'8-Matrices'!$P$9</f>
        <v>2987465</v>
      </c>
      <c r="CE15" s="352">
        <f>CE10*'8-Matrices'!$Q$9</f>
        <v>0</v>
      </c>
      <c r="CF15" s="352">
        <f>CF10*'8-Matrices'!$R$9</f>
        <v>33074</v>
      </c>
      <c r="CG15" s="353">
        <f>CG10*'8-Matrices'!$S$9</f>
        <v>0</v>
      </c>
      <c r="CH15" s="411" t="s">
        <v>306</v>
      </c>
      <c r="CJ15" s="351">
        <f>CJ10*'8-Matrices'!$J$9</f>
        <v>0</v>
      </c>
      <c r="CK15" s="352">
        <f>CK10*'8-Matrices'!$K$9</f>
        <v>0</v>
      </c>
      <c r="CL15" s="352">
        <f>CL10*'8-Matrices'!$L$9</f>
        <v>0</v>
      </c>
      <c r="CM15" s="352">
        <f>CM10*'8-Matrices'!$M$9</f>
        <v>0</v>
      </c>
      <c r="CN15" s="352">
        <f>CN10*'8-Matrices'!$N$9</f>
        <v>10050048</v>
      </c>
      <c r="CO15" s="352">
        <f>CO10*'8-Matrices'!$O$9</f>
        <v>3616860</v>
      </c>
      <c r="CP15" s="352">
        <f>CP10*'8-Matrices'!$P$9</f>
        <v>1149025</v>
      </c>
      <c r="CQ15" s="352">
        <f>CQ10*'8-Matrices'!$Q$9</f>
        <v>0</v>
      </c>
      <c r="CR15" s="352">
        <f>CR10*'8-Matrices'!$R$9</f>
        <v>0</v>
      </c>
      <c r="CS15" s="353">
        <f>CS10*'8-Matrices'!$S$9</f>
        <v>0</v>
      </c>
      <c r="CT15" s="411" t="s">
        <v>306</v>
      </c>
      <c r="CV15" s="351">
        <f>CV10*'8-Matrices'!$J$9</f>
        <v>0</v>
      </c>
      <c r="CW15" s="352">
        <f>CW10*'8-Matrices'!$K$9</f>
        <v>0</v>
      </c>
      <c r="CX15" s="352">
        <f>CX10*'8-Matrices'!$L$9</f>
        <v>0</v>
      </c>
      <c r="CY15" s="352">
        <f>CY10*'8-Matrices'!$M$9</f>
        <v>0</v>
      </c>
      <c r="CZ15" s="352">
        <f>CZ10*'8-Matrices'!$N$9</f>
        <v>10538592</v>
      </c>
      <c r="DA15" s="352">
        <f>DA10*'8-Matrices'!$O$9</f>
        <v>4729740</v>
      </c>
      <c r="DB15" s="352">
        <f>DB10*'8-Matrices'!$P$9</f>
        <v>1608635</v>
      </c>
      <c r="DC15" s="352">
        <f>DC10*'8-Matrices'!$Q$9</f>
        <v>0</v>
      </c>
      <c r="DD15" s="352">
        <f>DD10*'8-Matrices'!$R$9</f>
        <v>33074</v>
      </c>
      <c r="DE15" s="353">
        <f>DE10*'8-Matrices'!$S$9</f>
        <v>0</v>
      </c>
      <c r="DF15" s="411" t="s">
        <v>306</v>
      </c>
      <c r="DH15" s="351">
        <f>DH10*'8-Matrices'!$J$9</f>
        <v>0</v>
      </c>
      <c r="DI15" s="352">
        <f>DI10*'8-Matrices'!$K$9</f>
        <v>0</v>
      </c>
      <c r="DJ15" s="352">
        <f>DJ10*'8-Matrices'!$L$9</f>
        <v>0</v>
      </c>
      <c r="DK15" s="352">
        <f>DK10*'8-Matrices'!$M$9</f>
        <v>0</v>
      </c>
      <c r="DL15" s="352">
        <f>DL10*'8-Matrices'!$N$9</f>
        <v>9980256</v>
      </c>
      <c r="DM15" s="352">
        <f>DM10*'8-Matrices'!$O$9</f>
        <v>5147070</v>
      </c>
      <c r="DN15" s="352">
        <f>DN10*'8-Matrices'!$P$9</f>
        <v>3906685</v>
      </c>
      <c r="DO15" s="352">
        <f>DO10*'8-Matrices'!$Q$9</f>
        <v>0</v>
      </c>
      <c r="DP15" s="352">
        <f>DP10*'8-Matrices'!$R$9</f>
        <v>0</v>
      </c>
      <c r="DQ15" s="353">
        <f>DQ10*'8-Matrices'!$S$9</f>
        <v>0</v>
      </c>
      <c r="DR15" s="411" t="s">
        <v>306</v>
      </c>
      <c r="DT15" s="351">
        <f>DT10*'8-Matrices'!$J$9</f>
        <v>0</v>
      </c>
      <c r="DU15" s="352">
        <f>DU10*'8-Matrices'!$K$9</f>
        <v>0</v>
      </c>
      <c r="DV15" s="352">
        <f>DV10*'8-Matrices'!$L$9</f>
        <v>0</v>
      </c>
      <c r="DW15" s="352">
        <f>DW10*'8-Matrices'!$M$9</f>
        <v>0</v>
      </c>
      <c r="DX15" s="352">
        <f>DX10*'8-Matrices'!$N$9</f>
        <v>8724000</v>
      </c>
      <c r="DY15" s="352">
        <f>DY10*'8-Matrices'!$O$9</f>
        <v>6955500</v>
      </c>
      <c r="DZ15" s="352">
        <f>DZ10*'8-Matrices'!$P$9</f>
        <v>4596100</v>
      </c>
      <c r="EA15" s="352">
        <f>EA10*'8-Matrices'!$Q$9</f>
        <v>0</v>
      </c>
      <c r="EB15" s="352">
        <f>EB10*'8-Matrices'!$R$9</f>
        <v>0</v>
      </c>
      <c r="EC15" s="353">
        <f>EC10*'8-Matrices'!$S$9</f>
        <v>0</v>
      </c>
      <c r="ED15" s="411" t="s">
        <v>306</v>
      </c>
    </row>
    <row r="16" spans="1:134" ht="30.75" thickBot="1" x14ac:dyDescent="0.3">
      <c r="A16" s="403" t="s">
        <v>212</v>
      </c>
      <c r="B16" s="22" t="s">
        <v>73</v>
      </c>
      <c r="C16" s="255"/>
      <c r="D16" s="300">
        <f t="shared" ref="D16:M16" si="11">SUM(D13:D15)</f>
        <v>0</v>
      </c>
      <c r="E16" s="297">
        <f t="shared" si="11"/>
        <v>0</v>
      </c>
      <c r="F16" s="297">
        <f t="shared" si="11"/>
        <v>0</v>
      </c>
      <c r="G16" s="297">
        <f t="shared" si="11"/>
        <v>0</v>
      </c>
      <c r="H16" s="297">
        <f t="shared" si="11"/>
        <v>14726241</v>
      </c>
      <c r="I16" s="297">
        <f t="shared" si="11"/>
        <v>5555398</v>
      </c>
      <c r="J16" s="297">
        <f t="shared" si="11"/>
        <v>2914468</v>
      </c>
      <c r="K16" s="297">
        <f t="shared" si="11"/>
        <v>0</v>
      </c>
      <c r="L16" s="297">
        <f t="shared" si="11"/>
        <v>16537</v>
      </c>
      <c r="M16" s="298">
        <f t="shared" si="11"/>
        <v>0</v>
      </c>
      <c r="N16" s="412">
        <f>SUM(D16:M16)</f>
        <v>23212644</v>
      </c>
      <c r="O16" s="316"/>
      <c r="P16" s="300">
        <f t="shared" ref="P16:Y16" si="12">SUM(P13:P15)</f>
        <v>0</v>
      </c>
      <c r="Q16" s="297">
        <f t="shared" si="12"/>
        <v>0</v>
      </c>
      <c r="R16" s="297">
        <f t="shared" si="12"/>
        <v>0</v>
      </c>
      <c r="S16" s="297">
        <f t="shared" si="12"/>
        <v>0</v>
      </c>
      <c r="T16" s="297">
        <f t="shared" si="12"/>
        <v>16451181</v>
      </c>
      <c r="U16" s="297">
        <f t="shared" si="12"/>
        <v>4666731</v>
      </c>
      <c r="V16" s="297">
        <f t="shared" si="12"/>
        <v>3457889</v>
      </c>
      <c r="W16" s="297">
        <f t="shared" si="12"/>
        <v>0</v>
      </c>
      <c r="X16" s="297">
        <f t="shared" si="12"/>
        <v>0</v>
      </c>
      <c r="Y16" s="298">
        <f t="shared" si="12"/>
        <v>0</v>
      </c>
      <c r="Z16" s="412">
        <f>SUM(P16:Y16)</f>
        <v>24575801</v>
      </c>
      <c r="AA16" s="316"/>
      <c r="AB16" s="300">
        <f t="shared" ref="AB16:AK16" si="13">SUM(AB13:AB15)</f>
        <v>0</v>
      </c>
      <c r="AC16" s="297">
        <f t="shared" si="13"/>
        <v>0</v>
      </c>
      <c r="AD16" s="297">
        <f t="shared" si="13"/>
        <v>0</v>
      </c>
      <c r="AE16" s="297">
        <f t="shared" si="13"/>
        <v>0</v>
      </c>
      <c r="AF16" s="297">
        <f t="shared" si="13"/>
        <v>17763658</v>
      </c>
      <c r="AG16" s="297">
        <f t="shared" si="13"/>
        <v>5346733</v>
      </c>
      <c r="AH16" s="297">
        <f t="shared" si="13"/>
        <v>2225053</v>
      </c>
      <c r="AI16" s="297">
        <f t="shared" si="13"/>
        <v>0</v>
      </c>
      <c r="AJ16" s="297">
        <f t="shared" si="13"/>
        <v>33074</v>
      </c>
      <c r="AK16" s="298">
        <f t="shared" si="13"/>
        <v>0</v>
      </c>
      <c r="AL16" s="412">
        <f>SUM(AB16:AK16)</f>
        <v>25368518</v>
      </c>
      <c r="AM16" s="299"/>
      <c r="AN16" s="300">
        <f t="shared" ref="AN16:AW16" si="14">SUM(AN13:AN15)</f>
        <v>0</v>
      </c>
      <c r="AO16" s="297">
        <f t="shared" si="14"/>
        <v>0</v>
      </c>
      <c r="AP16" s="297">
        <f t="shared" si="14"/>
        <v>0</v>
      </c>
      <c r="AQ16" s="297">
        <f t="shared" si="14"/>
        <v>0</v>
      </c>
      <c r="AR16" s="297">
        <f t="shared" si="14"/>
        <v>17211778</v>
      </c>
      <c r="AS16" s="297">
        <f t="shared" si="14"/>
        <v>4812387</v>
      </c>
      <c r="AT16" s="297">
        <f t="shared" si="14"/>
        <v>3071276</v>
      </c>
      <c r="AU16" s="297">
        <f t="shared" si="14"/>
        <v>0</v>
      </c>
      <c r="AV16" s="297">
        <f t="shared" si="14"/>
        <v>0</v>
      </c>
      <c r="AW16" s="298">
        <f t="shared" si="14"/>
        <v>0</v>
      </c>
      <c r="AX16" s="412">
        <f>SUM(AN16:AW16)</f>
        <v>25095441</v>
      </c>
      <c r="AY16" s="299"/>
      <c r="AZ16" s="300">
        <f t="shared" ref="AZ16:BI16" si="15">SUM(AZ13:AZ15)</f>
        <v>0</v>
      </c>
      <c r="BA16" s="297">
        <f t="shared" si="15"/>
        <v>0</v>
      </c>
      <c r="BB16" s="297">
        <f t="shared" si="15"/>
        <v>0</v>
      </c>
      <c r="BC16" s="297">
        <f t="shared" si="15"/>
        <v>0</v>
      </c>
      <c r="BD16" s="297">
        <f t="shared" si="15"/>
        <v>16684171</v>
      </c>
      <c r="BE16" s="297">
        <f t="shared" si="15"/>
        <v>5353279</v>
      </c>
      <c r="BF16" s="297">
        <f t="shared" si="15"/>
        <v>1765443</v>
      </c>
      <c r="BG16" s="297">
        <f t="shared" si="15"/>
        <v>2757660</v>
      </c>
      <c r="BH16" s="297">
        <f t="shared" si="15"/>
        <v>0</v>
      </c>
      <c r="BI16" s="298">
        <f t="shared" si="15"/>
        <v>40723</v>
      </c>
      <c r="BJ16" s="412">
        <f>SUM(AZ16:BI16)</f>
        <v>26601276</v>
      </c>
      <c r="BK16" s="362"/>
      <c r="BL16" s="404">
        <f t="shared" ref="BL16:BU16" si="16">SUM(BL13:BL15)</f>
        <v>0</v>
      </c>
      <c r="BM16" s="405">
        <f t="shared" si="16"/>
        <v>0</v>
      </c>
      <c r="BN16" s="405">
        <f t="shared" si="16"/>
        <v>0</v>
      </c>
      <c r="BO16" s="405">
        <f t="shared" si="16"/>
        <v>0</v>
      </c>
      <c r="BP16" s="405">
        <f t="shared" si="16"/>
        <v>16667444</v>
      </c>
      <c r="BQ16" s="405">
        <f t="shared" si="16"/>
        <v>4021915</v>
      </c>
      <c r="BR16" s="405">
        <f t="shared" si="16"/>
        <v>3917499</v>
      </c>
      <c r="BS16" s="405">
        <f t="shared" si="16"/>
        <v>0</v>
      </c>
      <c r="BT16" s="405">
        <f t="shared" si="16"/>
        <v>0</v>
      </c>
      <c r="BU16" s="406">
        <f t="shared" si="16"/>
        <v>0</v>
      </c>
      <c r="BV16" s="412">
        <f>SUM(BL16:BU16)</f>
        <v>24606858</v>
      </c>
      <c r="BX16" s="404">
        <f t="shared" ref="BX16:CG16" si="17">SUM(BX13:BX15)</f>
        <v>0</v>
      </c>
      <c r="BY16" s="405">
        <f t="shared" si="17"/>
        <v>0</v>
      </c>
      <c r="BZ16" s="405">
        <f t="shared" si="17"/>
        <v>0</v>
      </c>
      <c r="CA16" s="405">
        <f t="shared" si="17"/>
        <v>0</v>
      </c>
      <c r="CB16" s="405">
        <f t="shared" si="17"/>
        <v>12785674</v>
      </c>
      <c r="CC16" s="405">
        <f t="shared" si="17"/>
        <v>5514483</v>
      </c>
      <c r="CD16" s="405">
        <f t="shared" si="17"/>
        <v>3457889</v>
      </c>
      <c r="CE16" s="405">
        <f t="shared" si="17"/>
        <v>0</v>
      </c>
      <c r="CF16" s="405">
        <f t="shared" si="17"/>
        <v>33074</v>
      </c>
      <c r="CG16" s="406">
        <f t="shared" si="17"/>
        <v>0</v>
      </c>
      <c r="CH16" s="412">
        <f>SUM(BX16:CG16)</f>
        <v>21791120</v>
      </c>
      <c r="CJ16" s="404">
        <f t="shared" ref="CJ16:CS16" si="18">SUM(CJ13:CJ15)</f>
        <v>0</v>
      </c>
      <c r="CK16" s="405">
        <f t="shared" si="18"/>
        <v>0</v>
      </c>
      <c r="CL16" s="405">
        <f t="shared" si="18"/>
        <v>0</v>
      </c>
      <c r="CM16" s="405">
        <f t="shared" si="18"/>
        <v>0</v>
      </c>
      <c r="CN16" s="405">
        <f t="shared" si="18"/>
        <v>12234377</v>
      </c>
      <c r="CO16" s="405">
        <f t="shared" si="18"/>
        <v>4328775</v>
      </c>
      <c r="CP16" s="405">
        <f t="shared" si="18"/>
        <v>1462641</v>
      </c>
      <c r="CQ16" s="405">
        <f t="shared" si="18"/>
        <v>0</v>
      </c>
      <c r="CR16" s="405">
        <f t="shared" si="18"/>
        <v>0</v>
      </c>
      <c r="CS16" s="406">
        <f t="shared" si="18"/>
        <v>0</v>
      </c>
      <c r="CT16" s="412">
        <f>SUM(CJ16:CS16)</f>
        <v>18025793</v>
      </c>
      <c r="CU16" s="352"/>
      <c r="CV16" s="404">
        <f t="shared" ref="CV16:DE16" si="19">SUM(CV13:CV15)</f>
        <v>0</v>
      </c>
      <c r="CW16" s="405">
        <f t="shared" si="19"/>
        <v>0</v>
      </c>
      <c r="CX16" s="405">
        <f t="shared" si="19"/>
        <v>0</v>
      </c>
      <c r="CY16" s="405">
        <f t="shared" si="19"/>
        <v>0</v>
      </c>
      <c r="CZ16" s="405">
        <f t="shared" si="19"/>
        <v>12920921</v>
      </c>
      <c r="DA16" s="405">
        <f t="shared" si="19"/>
        <v>5299272</v>
      </c>
      <c r="DB16" s="405">
        <f t="shared" si="19"/>
        <v>2079059</v>
      </c>
      <c r="DC16" s="405">
        <f t="shared" si="19"/>
        <v>0</v>
      </c>
      <c r="DD16" s="405">
        <f t="shared" si="19"/>
        <v>56531</v>
      </c>
      <c r="DE16" s="406">
        <f t="shared" si="19"/>
        <v>0</v>
      </c>
      <c r="DF16" s="412">
        <f>SUM(CV16:DE16)</f>
        <v>20355783</v>
      </c>
      <c r="DH16" s="404">
        <f t="shared" ref="DH16:DQ16" si="20">SUM(DH13:DH15)</f>
        <v>0</v>
      </c>
      <c r="DI16" s="405">
        <f t="shared" si="20"/>
        <v>0</v>
      </c>
      <c r="DJ16" s="405">
        <f t="shared" si="20"/>
        <v>0</v>
      </c>
      <c r="DK16" s="405">
        <f t="shared" si="20"/>
        <v>0</v>
      </c>
      <c r="DL16" s="405">
        <f t="shared" si="20"/>
        <v>11875093</v>
      </c>
      <c r="DM16" s="405">
        <f t="shared" si="20"/>
        <v>5764063</v>
      </c>
      <c r="DN16" s="405">
        <f t="shared" si="20"/>
        <v>4377109</v>
      </c>
      <c r="DO16" s="405">
        <f t="shared" si="20"/>
        <v>0</v>
      </c>
      <c r="DP16" s="405">
        <f t="shared" si="20"/>
        <v>15638</v>
      </c>
      <c r="DQ16" s="406">
        <f t="shared" si="20"/>
        <v>0</v>
      </c>
      <c r="DR16" s="412">
        <f>SUM(DH16:DQ16)</f>
        <v>22031903</v>
      </c>
      <c r="DT16" s="404">
        <f t="shared" ref="DT16:EC16" si="21">SUM(DT13:DT15)</f>
        <v>0</v>
      </c>
      <c r="DU16" s="405">
        <f t="shared" si="21"/>
        <v>0</v>
      </c>
      <c r="DV16" s="405">
        <f t="shared" si="21"/>
        <v>0</v>
      </c>
      <c r="DW16" s="405">
        <f t="shared" si="21"/>
        <v>0</v>
      </c>
      <c r="DX16" s="405">
        <f t="shared" si="21"/>
        <v>11414198</v>
      </c>
      <c r="DY16" s="405">
        <f t="shared" si="21"/>
        <v>8189486</v>
      </c>
      <c r="DZ16" s="405">
        <f t="shared" si="21"/>
        <v>4752908</v>
      </c>
      <c r="EA16" s="405">
        <f t="shared" si="21"/>
        <v>0</v>
      </c>
      <c r="EB16" s="405">
        <f t="shared" si="21"/>
        <v>50379</v>
      </c>
      <c r="EC16" s="406">
        <f t="shared" si="21"/>
        <v>0</v>
      </c>
      <c r="ED16" s="412">
        <f>SUM(DT16:EC16)</f>
        <v>24406971</v>
      </c>
    </row>
    <row r="17" spans="1:134" ht="52.5" customHeight="1" thickBot="1" x14ac:dyDescent="0.3">
      <c r="A17" s="305"/>
      <c r="B17" s="306"/>
      <c r="C17" s="307"/>
      <c r="D17" s="308"/>
      <c r="E17" s="309"/>
      <c r="F17" s="309"/>
      <c r="G17" s="309"/>
      <c r="H17" s="309"/>
      <c r="I17" s="309"/>
      <c r="J17" s="309"/>
      <c r="K17" s="309"/>
      <c r="L17" s="309"/>
      <c r="M17" s="310"/>
      <c r="N17" s="410"/>
      <c r="O17" s="307"/>
      <c r="P17" s="308"/>
      <c r="Q17" s="309"/>
      <c r="R17" s="309"/>
      <c r="S17" s="309"/>
      <c r="T17" s="309"/>
      <c r="U17" s="309"/>
      <c r="V17" s="309"/>
      <c r="W17" s="309"/>
      <c r="X17" s="309"/>
      <c r="Y17" s="310"/>
      <c r="Z17" s="410"/>
      <c r="AA17" s="307"/>
      <c r="AB17" s="308"/>
      <c r="AC17" s="309"/>
      <c r="AD17" s="309"/>
      <c r="AE17" s="309"/>
      <c r="AF17" s="309"/>
      <c r="AG17" s="309"/>
      <c r="AH17" s="309"/>
      <c r="AI17" s="309"/>
      <c r="AJ17" s="309"/>
      <c r="AK17" s="310"/>
      <c r="AL17" s="410"/>
      <c r="AM17" s="309"/>
      <c r="AN17" s="308"/>
      <c r="AO17" s="309"/>
      <c r="AP17" s="309"/>
      <c r="AQ17" s="309"/>
      <c r="AR17" s="309"/>
      <c r="AS17" s="309"/>
      <c r="AT17" s="309"/>
      <c r="AU17" s="309"/>
      <c r="AV17" s="309"/>
      <c r="AW17" s="310"/>
      <c r="AX17" s="410"/>
      <c r="AY17" s="309"/>
      <c r="AZ17" s="308"/>
      <c r="BA17" s="309"/>
      <c r="BB17" s="309"/>
      <c r="BC17" s="309"/>
      <c r="BD17" s="309"/>
      <c r="BE17" s="309"/>
      <c r="BF17" s="309"/>
      <c r="BG17" s="309"/>
      <c r="BH17" s="309"/>
      <c r="BI17" s="310"/>
      <c r="BJ17" s="410"/>
      <c r="BK17" s="407"/>
      <c r="BL17" s="408"/>
      <c r="BM17" s="407"/>
      <c r="BN17" s="407"/>
      <c r="BO17" s="407"/>
      <c r="BP17" s="407"/>
      <c r="BQ17" s="407"/>
      <c r="BR17" s="407"/>
      <c r="BS17" s="407"/>
      <c r="BT17" s="407"/>
      <c r="BU17" s="409"/>
      <c r="BV17" s="410"/>
      <c r="BX17" s="408"/>
      <c r="BY17" s="407"/>
      <c r="BZ17" s="407"/>
      <c r="CA17" s="407"/>
      <c r="CB17" s="407"/>
      <c r="CC17" s="407"/>
      <c r="CD17" s="407"/>
      <c r="CE17" s="407"/>
      <c r="CF17" s="407"/>
      <c r="CG17" s="409"/>
      <c r="CH17" s="410"/>
      <c r="CJ17" s="408"/>
      <c r="CK17" s="407"/>
      <c r="CL17" s="407"/>
      <c r="CM17" s="407"/>
      <c r="CN17" s="407"/>
      <c r="CO17" s="407"/>
      <c r="CP17" s="407"/>
      <c r="CQ17" s="407"/>
      <c r="CR17" s="407"/>
      <c r="CS17" s="409"/>
      <c r="CT17" s="410"/>
      <c r="CV17" s="408"/>
      <c r="CW17" s="407"/>
      <c r="CX17" s="407"/>
      <c r="CY17" s="407"/>
      <c r="CZ17" s="407"/>
      <c r="DA17" s="407"/>
      <c r="DB17" s="407"/>
      <c r="DC17" s="407"/>
      <c r="DD17" s="407"/>
      <c r="DE17" s="409"/>
      <c r="DF17" s="410"/>
      <c r="DH17" s="408"/>
      <c r="DI17" s="407"/>
      <c r="DJ17" s="407"/>
      <c r="DK17" s="407"/>
      <c r="DL17" s="407"/>
      <c r="DM17" s="407"/>
      <c r="DN17" s="407"/>
      <c r="DO17" s="407"/>
      <c r="DP17" s="407"/>
      <c r="DQ17" s="409"/>
      <c r="DR17" s="410"/>
      <c r="DT17" s="408"/>
      <c r="DU17" s="407"/>
      <c r="DV17" s="407"/>
      <c r="DW17" s="407"/>
      <c r="DX17" s="407"/>
      <c r="DY17" s="407"/>
      <c r="DZ17" s="407"/>
      <c r="EA17" s="407"/>
      <c r="EB17" s="407"/>
      <c r="EC17" s="409"/>
      <c r="ED17" s="410"/>
    </row>
    <row r="18" spans="1:134" x14ac:dyDescent="0.25">
      <c r="A18" s="1470" t="s">
        <v>210</v>
      </c>
      <c r="B18" s="395" t="s">
        <v>82</v>
      </c>
      <c r="C18" s="268" t="s">
        <v>138</v>
      </c>
      <c r="D18" s="271">
        <f>'7c-STEMHWF_RawData'!D10</f>
        <v>0</v>
      </c>
      <c r="E18" s="269">
        <f>'7c-STEMHWF_RawData'!E10</f>
        <v>0</v>
      </c>
      <c r="F18" s="269">
        <f>'7c-STEMHWF_RawData'!F10</f>
        <v>0</v>
      </c>
      <c r="G18" s="269">
        <f>'7c-STEMHWF_RawData'!G10</f>
        <v>0</v>
      </c>
      <c r="H18" s="269">
        <f>'7c-STEMHWF_RawData'!H10</f>
        <v>118</v>
      </c>
      <c r="I18" s="269">
        <f>'7c-STEMHWF_RawData'!I10</f>
        <v>24</v>
      </c>
      <c r="J18" s="269">
        <f>'7c-STEMHWF_RawData'!J10</f>
        <v>0</v>
      </c>
      <c r="K18" s="269">
        <f>'7c-STEMHWF_RawData'!K10</f>
        <v>0</v>
      </c>
      <c r="L18" s="269">
        <f>'7c-STEMHWF_RawData'!L10</f>
        <v>0</v>
      </c>
      <c r="M18" s="270">
        <f>'7c-STEMHWF_RawData'!M10</f>
        <v>0</v>
      </c>
      <c r="N18" s="396"/>
      <c r="O18" s="319"/>
      <c r="P18" s="271">
        <f>'7c-STEMHWF_RawData'!P10</f>
        <v>0</v>
      </c>
      <c r="Q18" s="269">
        <f>'7c-STEMHWF_RawData'!Q10</f>
        <v>0</v>
      </c>
      <c r="R18" s="269">
        <f>'7c-STEMHWF_RawData'!R10</f>
        <v>0</v>
      </c>
      <c r="S18" s="269">
        <f>'7c-STEMHWF_RawData'!S10</f>
        <v>0</v>
      </c>
      <c r="T18" s="269">
        <f>'7c-STEMHWF_RawData'!T10</f>
        <v>138</v>
      </c>
      <c r="U18" s="269">
        <f>'7c-STEMHWF_RawData'!U10</f>
        <v>13</v>
      </c>
      <c r="V18" s="269">
        <f>'7c-STEMHWF_RawData'!V10</f>
        <v>0</v>
      </c>
      <c r="W18" s="269">
        <f>'7c-STEMHWF_RawData'!W10</f>
        <v>0</v>
      </c>
      <c r="X18" s="269">
        <f>'7c-STEMHWF_RawData'!X10</f>
        <v>0</v>
      </c>
      <c r="Y18" s="270">
        <f>'7c-STEMHWF_RawData'!Y10</f>
        <v>0</v>
      </c>
      <c r="Z18" s="396"/>
      <c r="AA18" s="319"/>
      <c r="AB18" s="271">
        <f>'7c-STEMHWF_RawData'!AB10</f>
        <v>0</v>
      </c>
      <c r="AC18" s="269">
        <f>'7c-STEMHWF_RawData'!AC10</f>
        <v>0</v>
      </c>
      <c r="AD18" s="269">
        <f>'7c-STEMHWF_RawData'!AD10</f>
        <v>0</v>
      </c>
      <c r="AE18" s="269">
        <f>'7c-STEMHWF_RawData'!AE10</f>
        <v>0</v>
      </c>
      <c r="AF18" s="269">
        <f>'7c-STEMHWF_RawData'!AF10</f>
        <v>130</v>
      </c>
      <c r="AG18" s="269">
        <f>'7c-STEMHWF_RawData'!AG10</f>
        <v>19</v>
      </c>
      <c r="AH18" s="269">
        <f>'7c-STEMHWF_RawData'!AH10</f>
        <v>0</v>
      </c>
      <c r="AI18" s="269">
        <f>'7c-STEMHWF_RawData'!AI10</f>
        <v>0</v>
      </c>
      <c r="AJ18" s="269">
        <f>'7c-STEMHWF_RawData'!AJ10</f>
        <v>0</v>
      </c>
      <c r="AK18" s="270">
        <f>'7c-STEMHWF_RawData'!AK10</f>
        <v>0</v>
      </c>
      <c r="AL18" s="396"/>
      <c r="AM18" s="269"/>
      <c r="AN18" s="271">
        <f>'7c-STEMHWF_RawData'!AN10</f>
        <v>0</v>
      </c>
      <c r="AO18" s="269">
        <f>'7c-STEMHWF_RawData'!AO10</f>
        <v>0</v>
      </c>
      <c r="AP18" s="269">
        <f>'7c-STEMHWF_RawData'!AP10</f>
        <v>0</v>
      </c>
      <c r="AQ18" s="269">
        <f>'7c-STEMHWF_RawData'!AQ10</f>
        <v>0</v>
      </c>
      <c r="AR18" s="269">
        <f>'7c-STEMHWF_RawData'!AR10</f>
        <v>103</v>
      </c>
      <c r="AS18" s="269">
        <f>'7c-STEMHWF_RawData'!AS10</f>
        <v>25</v>
      </c>
      <c r="AT18" s="269">
        <f>'7c-STEMHWF_RawData'!AT10</f>
        <v>0</v>
      </c>
      <c r="AU18" s="269">
        <f>'7c-STEMHWF_RawData'!AU10</f>
        <v>0</v>
      </c>
      <c r="AV18" s="269">
        <f>'7c-STEMHWF_RawData'!AV10</f>
        <v>0</v>
      </c>
      <c r="AW18" s="270">
        <f>'7c-STEMHWF_RawData'!AW10</f>
        <v>0</v>
      </c>
      <c r="AX18" s="396"/>
      <c r="AY18" s="269"/>
      <c r="AZ18" s="271">
        <f>'7c-STEMHWF_RawData'!AZ10</f>
        <v>0</v>
      </c>
      <c r="BA18" s="269">
        <f>'7c-STEMHWF_RawData'!BA10</f>
        <v>0</v>
      </c>
      <c r="BB18" s="269">
        <f>'7c-STEMHWF_RawData'!BB10</f>
        <v>0</v>
      </c>
      <c r="BC18" s="269">
        <f>'7c-STEMHWF_RawData'!BC10</f>
        <v>0</v>
      </c>
      <c r="BD18" s="269">
        <f>'7c-STEMHWF_RawData'!BD10</f>
        <v>141</v>
      </c>
      <c r="BE18" s="269">
        <f>'7c-STEMHWF_RawData'!BE10</f>
        <v>23</v>
      </c>
      <c r="BF18" s="269">
        <f>'7c-STEMHWF_RawData'!BF10</f>
        <v>0</v>
      </c>
      <c r="BG18" s="269">
        <f>'7c-STEMHWF_RawData'!BG10</f>
        <v>0</v>
      </c>
      <c r="BH18" s="269">
        <f>'7c-STEMHWF_RawData'!BH10</f>
        <v>0</v>
      </c>
      <c r="BI18" s="270">
        <f>'7c-STEMHWF_RawData'!BI10</f>
        <v>0</v>
      </c>
      <c r="BJ18" s="396"/>
      <c r="BK18" s="343"/>
      <c r="BL18" s="342">
        <f>'7c-STEMHWF_RawData'!BL10</f>
        <v>0</v>
      </c>
      <c r="BM18" s="343">
        <f>'7c-STEMHWF_RawData'!BM10</f>
        <v>0</v>
      </c>
      <c r="BN18" s="343">
        <f>'7c-STEMHWF_RawData'!BN10</f>
        <v>0</v>
      </c>
      <c r="BO18" s="343">
        <f>'7c-STEMHWF_RawData'!BO10</f>
        <v>0</v>
      </c>
      <c r="BP18" s="343">
        <f>'7c-STEMHWF_RawData'!BP10</f>
        <v>131</v>
      </c>
      <c r="BQ18" s="343">
        <f>'7c-STEMHWF_RawData'!BQ10</f>
        <v>18</v>
      </c>
      <c r="BR18" s="343">
        <f>'7c-STEMHWF_RawData'!BR10</f>
        <v>0</v>
      </c>
      <c r="BS18" s="343">
        <f>'7c-STEMHWF_RawData'!BS10</f>
        <v>0</v>
      </c>
      <c r="BT18" s="343">
        <f>'7c-STEMHWF_RawData'!BT10</f>
        <v>0</v>
      </c>
      <c r="BU18" s="344">
        <f>'7c-STEMHWF_RawData'!BU10</f>
        <v>0</v>
      </c>
      <c r="BV18" s="396"/>
      <c r="BX18" s="342">
        <f>'7c-STEMHWF_RawData'!BX10</f>
        <v>0</v>
      </c>
      <c r="BY18" s="343">
        <f>'7c-STEMHWF_RawData'!BY10</f>
        <v>0</v>
      </c>
      <c r="BZ18" s="343">
        <f>'7c-STEMHWF_RawData'!BZ10</f>
        <v>0</v>
      </c>
      <c r="CA18" s="343">
        <f>'7c-STEMHWF_RawData'!CA10</f>
        <v>0</v>
      </c>
      <c r="CB18" s="343">
        <f>'7c-STEMHWF_RawData'!CB10</f>
        <v>149</v>
      </c>
      <c r="CC18" s="343">
        <f>'7c-STEMHWF_RawData'!CC10</f>
        <v>21</v>
      </c>
      <c r="CD18" s="343">
        <f>'7c-STEMHWF_RawData'!CD10</f>
        <v>0</v>
      </c>
      <c r="CE18" s="343">
        <f>'7c-STEMHWF_RawData'!CE10</f>
        <v>0</v>
      </c>
      <c r="CF18" s="343">
        <f>'7c-STEMHWF_RawData'!CF10</f>
        <v>0</v>
      </c>
      <c r="CG18" s="344">
        <f>'7c-STEMHWF_RawData'!CG10</f>
        <v>0</v>
      </c>
      <c r="CH18" s="396"/>
      <c r="CJ18" s="342">
        <f>'7c-STEMHWF_RawData'!CJ10</f>
        <v>0</v>
      </c>
      <c r="CK18" s="343">
        <f>'7c-STEMHWF_RawData'!CK10</f>
        <v>0</v>
      </c>
      <c r="CL18" s="343">
        <f>'7c-STEMHWF_RawData'!CL10</f>
        <v>0</v>
      </c>
      <c r="CM18" s="343">
        <f>'7c-STEMHWF_RawData'!CM10</f>
        <v>2</v>
      </c>
      <c r="CN18" s="343">
        <f>'7c-STEMHWF_RawData'!CN10</f>
        <v>454</v>
      </c>
      <c r="CO18" s="343">
        <f>'7c-STEMHWF_RawData'!CO10</f>
        <v>164</v>
      </c>
      <c r="CP18" s="343">
        <f>'7c-STEMHWF_RawData'!CP10</f>
        <v>3</v>
      </c>
      <c r="CQ18" s="343">
        <f>'7c-STEMHWF_RawData'!CQ10</f>
        <v>0</v>
      </c>
      <c r="CR18" s="343">
        <f>'7c-STEMHWF_RawData'!CR10</f>
        <v>0</v>
      </c>
      <c r="CS18" s="344">
        <f>'7c-STEMHWF_RawData'!CS10</f>
        <v>0</v>
      </c>
      <c r="CT18" s="396"/>
      <c r="CV18" s="342">
        <f>'7c-STEMHWF_RawData'!CV10</f>
        <v>0</v>
      </c>
      <c r="CW18" s="343">
        <f>'7c-STEMHWF_RawData'!CW10</f>
        <v>0</v>
      </c>
      <c r="CX18" s="343">
        <f>'7c-STEMHWF_RawData'!CX10</f>
        <v>0</v>
      </c>
      <c r="CY18" s="343">
        <f>'7c-STEMHWF_RawData'!CY10</f>
        <v>0</v>
      </c>
      <c r="CZ18" s="343">
        <f>'7c-STEMHWF_RawData'!CZ10</f>
        <v>819</v>
      </c>
      <c r="DA18" s="343">
        <f>'7c-STEMHWF_RawData'!DA10</f>
        <v>334</v>
      </c>
      <c r="DB18" s="343">
        <f>'7c-STEMHWF_RawData'!DB10</f>
        <v>6</v>
      </c>
      <c r="DC18" s="343">
        <f>'7c-STEMHWF_RawData'!DC10</f>
        <v>0</v>
      </c>
      <c r="DD18" s="343">
        <f>'7c-STEMHWF_RawData'!DD10</f>
        <v>30</v>
      </c>
      <c r="DE18" s="344">
        <f>'7c-STEMHWF_RawData'!DE10</f>
        <v>0</v>
      </c>
      <c r="DF18" s="396"/>
      <c r="DH18" s="342">
        <f>'7c-STEMHWF_RawData'!DH10</f>
        <v>0</v>
      </c>
      <c r="DI18" s="343">
        <f>'7c-STEMHWF_RawData'!DI10</f>
        <v>0</v>
      </c>
      <c r="DJ18" s="343">
        <f>'7c-STEMHWF_RawData'!DJ10</f>
        <v>0</v>
      </c>
      <c r="DK18" s="343">
        <f>'7c-STEMHWF_RawData'!DK10</f>
        <v>1</v>
      </c>
      <c r="DL18" s="343">
        <f>'7c-STEMHWF_RawData'!DL10</f>
        <v>886</v>
      </c>
      <c r="DM18" s="343">
        <f>'7c-STEMHWF_RawData'!DM10</f>
        <v>322</v>
      </c>
      <c r="DN18" s="343">
        <f>'7c-STEMHWF_RawData'!DN10</f>
        <v>18</v>
      </c>
      <c r="DO18" s="343">
        <f>'7c-STEMHWF_RawData'!DO10</f>
        <v>0</v>
      </c>
      <c r="DP18" s="343">
        <f>'7c-STEMHWF_RawData'!DP10</f>
        <v>39</v>
      </c>
      <c r="DQ18" s="344">
        <f>'7c-STEMHWF_RawData'!DQ10</f>
        <v>0</v>
      </c>
      <c r="DR18" s="396"/>
      <c r="DT18" s="342">
        <f>'7c-STEMHWF_RawData'!DT10</f>
        <v>0</v>
      </c>
      <c r="DU18" s="343">
        <f>'7c-STEMHWF_RawData'!DU10</f>
        <v>0</v>
      </c>
      <c r="DV18" s="343">
        <f>'7c-STEMHWF_RawData'!DV10</f>
        <v>0</v>
      </c>
      <c r="DW18" s="343">
        <f>'7c-STEMHWF_RawData'!DW10</f>
        <v>0</v>
      </c>
      <c r="DX18" s="343">
        <f>'7c-STEMHWF_RawData'!DX10</f>
        <v>1087</v>
      </c>
      <c r="DY18" s="343">
        <f>'7c-STEMHWF_RawData'!DY10</f>
        <v>398</v>
      </c>
      <c r="DZ18" s="343">
        <f>'7c-STEMHWF_RawData'!DZ10</f>
        <v>27</v>
      </c>
      <c r="EA18" s="343">
        <f>'7c-STEMHWF_RawData'!EA10</f>
        <v>0</v>
      </c>
      <c r="EB18" s="343">
        <f>'7c-STEMHWF_RawData'!EB10</f>
        <v>58</v>
      </c>
      <c r="EC18" s="344">
        <f>'7c-STEMHWF_RawData'!EC10</f>
        <v>2</v>
      </c>
      <c r="ED18" s="396"/>
    </row>
    <row r="19" spans="1:134" x14ac:dyDescent="0.25">
      <c r="A19" s="1471"/>
      <c r="B19" s="397" t="s">
        <v>82</v>
      </c>
      <c r="C19" s="276" t="s">
        <v>139</v>
      </c>
      <c r="D19" s="279">
        <f>'7c-STEMHWF_RawData'!D11</f>
        <v>0</v>
      </c>
      <c r="E19" s="277">
        <f>'7c-STEMHWF_RawData'!E11</f>
        <v>0</v>
      </c>
      <c r="F19" s="277">
        <f>'7c-STEMHWF_RawData'!F11</f>
        <v>0</v>
      </c>
      <c r="G19" s="277">
        <f>'7c-STEMHWF_RawData'!G11</f>
        <v>0</v>
      </c>
      <c r="H19" s="277">
        <f>'7c-STEMHWF_RawData'!H11</f>
        <v>407</v>
      </c>
      <c r="I19" s="277">
        <f>'7c-STEMHWF_RawData'!I11</f>
        <v>74</v>
      </c>
      <c r="J19" s="277">
        <f>'7c-STEMHWF_RawData'!J11</f>
        <v>32</v>
      </c>
      <c r="K19" s="277">
        <f>'7c-STEMHWF_RawData'!K11</f>
        <v>0</v>
      </c>
      <c r="L19" s="277">
        <f>'7c-STEMHWF_RawData'!L11</f>
        <v>3</v>
      </c>
      <c r="M19" s="278">
        <f>'7c-STEMHWF_RawData'!M11</f>
        <v>0</v>
      </c>
      <c r="N19" s="398"/>
      <c r="P19" s="279">
        <f>'7c-STEMHWF_RawData'!P11</f>
        <v>0</v>
      </c>
      <c r="Q19" s="277">
        <f>'7c-STEMHWF_RawData'!Q11</f>
        <v>0</v>
      </c>
      <c r="R19" s="277">
        <f>'7c-STEMHWF_RawData'!R11</f>
        <v>0</v>
      </c>
      <c r="S19" s="277">
        <f>'7c-STEMHWF_RawData'!S11</f>
        <v>0</v>
      </c>
      <c r="T19" s="277">
        <f>'7c-STEMHWF_RawData'!T11</f>
        <v>429</v>
      </c>
      <c r="U19" s="277">
        <f>'7c-STEMHWF_RawData'!U11</f>
        <v>85</v>
      </c>
      <c r="V19" s="277">
        <f>'7c-STEMHWF_RawData'!V11</f>
        <v>38</v>
      </c>
      <c r="W19" s="277">
        <f>'7c-STEMHWF_RawData'!W11</f>
        <v>0</v>
      </c>
      <c r="X19" s="277">
        <f>'7c-STEMHWF_RawData'!X11</f>
        <v>5</v>
      </c>
      <c r="Y19" s="278">
        <f>'7c-STEMHWF_RawData'!Y11</f>
        <v>0</v>
      </c>
      <c r="Z19" s="398"/>
      <c r="AB19" s="279">
        <f>'7c-STEMHWF_RawData'!AB11</f>
        <v>0</v>
      </c>
      <c r="AC19" s="277">
        <f>'7c-STEMHWF_RawData'!AC11</f>
        <v>0</v>
      </c>
      <c r="AD19" s="277">
        <f>'7c-STEMHWF_RawData'!AD11</f>
        <v>0</v>
      </c>
      <c r="AE19" s="277">
        <f>'7c-STEMHWF_RawData'!AE11</f>
        <v>0</v>
      </c>
      <c r="AF19" s="277">
        <f>'7c-STEMHWF_RawData'!AF11</f>
        <v>458</v>
      </c>
      <c r="AG19" s="277">
        <f>'7c-STEMHWF_RawData'!AG11</f>
        <v>90</v>
      </c>
      <c r="AH19" s="277">
        <f>'7c-STEMHWF_RawData'!AH11</f>
        <v>26</v>
      </c>
      <c r="AI19" s="277">
        <f>'7c-STEMHWF_RawData'!AI11</f>
        <v>0</v>
      </c>
      <c r="AJ19" s="277">
        <f>'7c-STEMHWF_RawData'!AJ11</f>
        <v>5</v>
      </c>
      <c r="AK19" s="278">
        <f>'7c-STEMHWF_RawData'!AK11</f>
        <v>5</v>
      </c>
      <c r="AL19" s="398"/>
      <c r="AM19" s="277"/>
      <c r="AN19" s="279">
        <f>'7c-STEMHWF_RawData'!AN11</f>
        <v>0</v>
      </c>
      <c r="AO19" s="277">
        <f>'7c-STEMHWF_RawData'!AO11</f>
        <v>0</v>
      </c>
      <c r="AP19" s="277">
        <f>'7c-STEMHWF_RawData'!AP11</f>
        <v>0</v>
      </c>
      <c r="AQ19" s="277">
        <f>'7c-STEMHWF_RawData'!AQ11</f>
        <v>0</v>
      </c>
      <c r="AR19" s="277">
        <f>'7c-STEMHWF_RawData'!AR11</f>
        <v>437</v>
      </c>
      <c r="AS19" s="277">
        <f>'7c-STEMHWF_RawData'!AS11</f>
        <v>94</v>
      </c>
      <c r="AT19" s="277">
        <f>'7c-STEMHWF_RawData'!AT11</f>
        <v>42</v>
      </c>
      <c r="AU19" s="277">
        <f>'7c-STEMHWF_RawData'!AU11</f>
        <v>0</v>
      </c>
      <c r="AV19" s="277">
        <f>'7c-STEMHWF_RawData'!AV11</f>
        <v>3</v>
      </c>
      <c r="AW19" s="278">
        <f>'7c-STEMHWF_RawData'!AW11</f>
        <v>3</v>
      </c>
      <c r="AX19" s="398"/>
      <c r="AY19" s="277"/>
      <c r="AZ19" s="279">
        <f>'7c-STEMHWF_RawData'!AZ11</f>
        <v>0</v>
      </c>
      <c r="BA19" s="277">
        <f>'7c-STEMHWF_RawData'!BA11</f>
        <v>0</v>
      </c>
      <c r="BB19" s="277">
        <f>'7c-STEMHWF_RawData'!BB11</f>
        <v>0</v>
      </c>
      <c r="BC19" s="277">
        <f>'7c-STEMHWF_RawData'!BC11</f>
        <v>0</v>
      </c>
      <c r="BD19" s="277">
        <f>'7c-STEMHWF_RawData'!BD11</f>
        <v>403</v>
      </c>
      <c r="BE19" s="277">
        <f>'7c-STEMHWF_RawData'!BE11</f>
        <v>98</v>
      </c>
      <c r="BF19" s="277">
        <f>'7c-STEMHWF_RawData'!BF11</f>
        <v>41</v>
      </c>
      <c r="BG19" s="277">
        <f>'7c-STEMHWF_RawData'!BG11</f>
        <v>0</v>
      </c>
      <c r="BH19" s="277">
        <f>'7c-STEMHWF_RawData'!BH11</f>
        <v>4</v>
      </c>
      <c r="BI19" s="278">
        <f>'7c-STEMHWF_RawData'!BI11</f>
        <v>4</v>
      </c>
      <c r="BJ19" s="398"/>
      <c r="BK19" s="352"/>
      <c r="BL19" s="351">
        <f>'7c-STEMHWF_RawData'!BL11</f>
        <v>0</v>
      </c>
      <c r="BM19" s="352">
        <f>'7c-STEMHWF_RawData'!BM11</f>
        <v>0</v>
      </c>
      <c r="BN19" s="352">
        <f>'7c-STEMHWF_RawData'!BN11</f>
        <v>0</v>
      </c>
      <c r="BO19" s="352">
        <f>'7c-STEMHWF_RawData'!BO11</f>
        <v>0</v>
      </c>
      <c r="BP19" s="352">
        <f>'7c-STEMHWF_RawData'!BP11</f>
        <v>437</v>
      </c>
      <c r="BQ19" s="352">
        <f>'7c-STEMHWF_RawData'!BQ11</f>
        <v>89</v>
      </c>
      <c r="BR19" s="352">
        <f>'7c-STEMHWF_RawData'!BR11</f>
        <v>33</v>
      </c>
      <c r="BS19" s="352">
        <f>'7c-STEMHWF_RawData'!BS11</f>
        <v>0</v>
      </c>
      <c r="BT19" s="352">
        <f>'7c-STEMHWF_RawData'!BT11</f>
        <v>5</v>
      </c>
      <c r="BU19" s="353">
        <f>'7c-STEMHWF_RawData'!BU11</f>
        <v>3</v>
      </c>
      <c r="BV19" s="398"/>
      <c r="BX19" s="351">
        <f>'7c-STEMHWF_RawData'!BX11</f>
        <v>0</v>
      </c>
      <c r="BY19" s="352">
        <f>'7c-STEMHWF_RawData'!BY11</f>
        <v>0</v>
      </c>
      <c r="BZ19" s="352">
        <f>'7c-STEMHWF_RawData'!BZ11</f>
        <v>0</v>
      </c>
      <c r="CA19" s="352">
        <f>'7c-STEMHWF_RawData'!CA11</f>
        <v>0</v>
      </c>
      <c r="CB19" s="352">
        <f>'7c-STEMHWF_RawData'!CB11</f>
        <v>513</v>
      </c>
      <c r="CC19" s="352">
        <f>'7c-STEMHWF_RawData'!CC11</f>
        <v>104</v>
      </c>
      <c r="CD19" s="352">
        <f>'7c-STEMHWF_RawData'!CD11</f>
        <v>38</v>
      </c>
      <c r="CE19" s="352">
        <f>'7c-STEMHWF_RawData'!CE11</f>
        <v>0</v>
      </c>
      <c r="CF19" s="352">
        <f>'7c-STEMHWF_RawData'!CF11</f>
        <v>3</v>
      </c>
      <c r="CG19" s="353">
        <f>'7c-STEMHWF_RawData'!CG11</f>
        <v>0</v>
      </c>
      <c r="CH19" s="398"/>
      <c r="CJ19" s="351">
        <f>'7c-STEMHWF_RawData'!CJ11</f>
        <v>0</v>
      </c>
      <c r="CK19" s="352">
        <f>'7c-STEMHWF_RawData'!CK11</f>
        <v>0</v>
      </c>
      <c r="CL19" s="352">
        <f>'7c-STEMHWF_RawData'!CL11</f>
        <v>0</v>
      </c>
      <c r="CM19" s="352">
        <f>'7c-STEMHWF_RawData'!CM11</f>
        <v>0</v>
      </c>
      <c r="CN19" s="352">
        <f>'7c-STEMHWF_RawData'!CN11</f>
        <v>493</v>
      </c>
      <c r="CO19" s="352">
        <f>'7c-STEMHWF_RawData'!CO11</f>
        <v>121</v>
      </c>
      <c r="CP19" s="352">
        <f>'7c-STEMHWF_RawData'!CP11</f>
        <v>36</v>
      </c>
      <c r="CQ19" s="352">
        <f>'7c-STEMHWF_RawData'!CQ11</f>
        <v>0</v>
      </c>
      <c r="CR19" s="352">
        <f>'7c-STEMHWF_RawData'!CR11</f>
        <v>3</v>
      </c>
      <c r="CS19" s="353">
        <f>'7c-STEMHWF_RawData'!CS11</f>
        <v>0</v>
      </c>
      <c r="CT19" s="398"/>
      <c r="CV19" s="351">
        <f>'7c-STEMHWF_RawData'!CV11</f>
        <v>0</v>
      </c>
      <c r="CW19" s="352">
        <f>'7c-STEMHWF_RawData'!CW11</f>
        <v>0</v>
      </c>
      <c r="CX19" s="352">
        <f>'7c-STEMHWF_RawData'!CX11</f>
        <v>0</v>
      </c>
      <c r="CY19" s="352">
        <f>'7c-STEMHWF_RawData'!CY11</f>
        <v>0</v>
      </c>
      <c r="CZ19" s="352">
        <f>'7c-STEMHWF_RawData'!CZ11</f>
        <v>564</v>
      </c>
      <c r="DA19" s="352">
        <f>'7c-STEMHWF_RawData'!DA11</f>
        <v>171</v>
      </c>
      <c r="DB19" s="352">
        <f>'7c-STEMHWF_RawData'!DB11</f>
        <v>43</v>
      </c>
      <c r="DC19" s="352">
        <f>'7c-STEMHWF_RawData'!DC11</f>
        <v>0</v>
      </c>
      <c r="DD19" s="352">
        <f>'7c-STEMHWF_RawData'!DD11</f>
        <v>4</v>
      </c>
      <c r="DE19" s="353">
        <f>'7c-STEMHWF_RawData'!DE11</f>
        <v>1</v>
      </c>
      <c r="DF19" s="398"/>
      <c r="DH19" s="351">
        <f>'7c-STEMHWF_RawData'!DH11</f>
        <v>0</v>
      </c>
      <c r="DI19" s="352">
        <f>'7c-STEMHWF_RawData'!DI11</f>
        <v>0</v>
      </c>
      <c r="DJ19" s="352">
        <f>'7c-STEMHWF_RawData'!DJ11</f>
        <v>0</v>
      </c>
      <c r="DK19" s="352">
        <f>'7c-STEMHWF_RawData'!DK11</f>
        <v>0</v>
      </c>
      <c r="DL19" s="352">
        <f>'7c-STEMHWF_RawData'!DL11</f>
        <v>491</v>
      </c>
      <c r="DM19" s="352">
        <f>'7c-STEMHWF_RawData'!DM11</f>
        <v>160</v>
      </c>
      <c r="DN19" s="352">
        <f>'7c-STEMHWF_RawData'!DN11</f>
        <v>26</v>
      </c>
      <c r="DO19" s="352">
        <f>'7c-STEMHWF_RawData'!DO11</f>
        <v>0</v>
      </c>
      <c r="DP19" s="352">
        <f>'7c-STEMHWF_RawData'!DP11</f>
        <v>4</v>
      </c>
      <c r="DQ19" s="353">
        <f>'7c-STEMHWF_RawData'!DQ11</f>
        <v>15</v>
      </c>
      <c r="DR19" s="398"/>
      <c r="DT19" s="351">
        <f>'7c-STEMHWF_RawData'!DT11</f>
        <v>0</v>
      </c>
      <c r="DU19" s="352">
        <f>'7c-STEMHWF_RawData'!DU11</f>
        <v>0</v>
      </c>
      <c r="DV19" s="352">
        <f>'7c-STEMHWF_RawData'!DV11</f>
        <v>0</v>
      </c>
      <c r="DW19" s="352">
        <f>'7c-STEMHWF_RawData'!DW11</f>
        <v>0</v>
      </c>
      <c r="DX19" s="352">
        <f>'7c-STEMHWF_RawData'!DX11</f>
        <v>522</v>
      </c>
      <c r="DY19" s="352">
        <f>'7c-STEMHWF_RawData'!DY11</f>
        <v>206</v>
      </c>
      <c r="DZ19" s="352">
        <f>'7c-STEMHWF_RawData'!DZ11</f>
        <v>54</v>
      </c>
      <c r="EA19" s="352">
        <f>'7c-STEMHWF_RawData'!EA11</f>
        <v>0</v>
      </c>
      <c r="EB19" s="352">
        <f>'7c-STEMHWF_RawData'!EB11</f>
        <v>5</v>
      </c>
      <c r="EC19" s="353">
        <f>'7c-STEMHWF_RawData'!EC11</f>
        <v>7</v>
      </c>
      <c r="ED19" s="398"/>
    </row>
    <row r="20" spans="1:134" ht="15.75" thickBot="1" x14ac:dyDescent="0.3">
      <c r="A20" s="1471"/>
      <c r="B20" s="397" t="s">
        <v>82</v>
      </c>
      <c r="C20" s="276" t="s">
        <v>140</v>
      </c>
      <c r="D20" s="279">
        <f>'7c-STEMHWF_RawData'!D12</f>
        <v>0</v>
      </c>
      <c r="E20" s="277">
        <f>'7c-STEMHWF_RawData'!E12</f>
        <v>0</v>
      </c>
      <c r="F20" s="277">
        <f>'7c-STEMHWF_RawData'!F12</f>
        <v>0</v>
      </c>
      <c r="G20" s="277">
        <f>'7c-STEMHWF_RawData'!G12</f>
        <v>0</v>
      </c>
      <c r="H20" s="277">
        <f>'7c-STEMHWF_RawData'!H12</f>
        <v>343</v>
      </c>
      <c r="I20" s="277">
        <f>'7c-STEMHWF_RawData'!I12</f>
        <v>135</v>
      </c>
      <c r="J20" s="277">
        <f>'7c-STEMHWF_RawData'!J12</f>
        <v>43</v>
      </c>
      <c r="K20" s="277">
        <f>'7c-STEMHWF_RawData'!K12</f>
        <v>0</v>
      </c>
      <c r="L20" s="277">
        <f>'7c-STEMHWF_RawData'!L12</f>
        <v>4</v>
      </c>
      <c r="M20" s="278">
        <f>'7c-STEMHWF_RawData'!M12</f>
        <v>0</v>
      </c>
      <c r="N20" s="411" t="s">
        <v>305</v>
      </c>
      <c r="P20" s="279">
        <f>'7c-STEMHWF_RawData'!P12</f>
        <v>0</v>
      </c>
      <c r="Q20" s="277">
        <f>'7c-STEMHWF_RawData'!Q12</f>
        <v>0</v>
      </c>
      <c r="R20" s="277">
        <f>'7c-STEMHWF_RawData'!R12</f>
        <v>0</v>
      </c>
      <c r="S20" s="277">
        <f>'7c-STEMHWF_RawData'!S12</f>
        <v>0</v>
      </c>
      <c r="T20" s="277">
        <f>'7c-STEMHWF_RawData'!T12</f>
        <v>365</v>
      </c>
      <c r="U20" s="277">
        <f>'7c-STEMHWF_RawData'!U12</f>
        <v>159</v>
      </c>
      <c r="V20" s="277">
        <f>'7c-STEMHWF_RawData'!V12</f>
        <v>37</v>
      </c>
      <c r="W20" s="277">
        <f>'7c-STEMHWF_RawData'!W12</f>
        <v>0</v>
      </c>
      <c r="X20" s="277">
        <f>'7c-STEMHWF_RawData'!X12</f>
        <v>1</v>
      </c>
      <c r="Y20" s="278">
        <f>'7c-STEMHWF_RawData'!Y12</f>
        <v>0</v>
      </c>
      <c r="Z20" s="411" t="s">
        <v>305</v>
      </c>
      <c r="AB20" s="279">
        <f>'7c-STEMHWF_RawData'!AB12</f>
        <v>0</v>
      </c>
      <c r="AC20" s="277">
        <f>'7c-STEMHWF_RawData'!AC12</f>
        <v>0</v>
      </c>
      <c r="AD20" s="277">
        <f>'7c-STEMHWF_RawData'!AD12</f>
        <v>0</v>
      </c>
      <c r="AE20" s="277">
        <f>'7c-STEMHWF_RawData'!AE12</f>
        <v>0</v>
      </c>
      <c r="AF20" s="277">
        <f>'7c-STEMHWF_RawData'!AF12</f>
        <v>379</v>
      </c>
      <c r="AG20" s="277">
        <f>'7c-STEMHWF_RawData'!AG12</f>
        <v>126</v>
      </c>
      <c r="AH20" s="277">
        <f>'7c-STEMHWF_RawData'!AH12</f>
        <v>40</v>
      </c>
      <c r="AI20" s="277">
        <f>'7c-STEMHWF_RawData'!AI12</f>
        <v>0</v>
      </c>
      <c r="AJ20" s="277">
        <f>'7c-STEMHWF_RawData'!AJ12</f>
        <v>5</v>
      </c>
      <c r="AK20" s="278">
        <f>'7c-STEMHWF_RawData'!AK12</f>
        <v>0</v>
      </c>
      <c r="AL20" s="411" t="s">
        <v>305</v>
      </c>
      <c r="AM20" s="277"/>
      <c r="AN20" s="279">
        <f>'7c-STEMHWF_RawData'!AN12</f>
        <v>0</v>
      </c>
      <c r="AO20" s="277">
        <f>'7c-STEMHWF_RawData'!AO12</f>
        <v>0</v>
      </c>
      <c r="AP20" s="277">
        <f>'7c-STEMHWF_RawData'!AP12</f>
        <v>0</v>
      </c>
      <c r="AQ20" s="277">
        <f>'7c-STEMHWF_RawData'!AQ12</f>
        <v>0</v>
      </c>
      <c r="AR20" s="277">
        <f>'7c-STEMHWF_RawData'!AR12</f>
        <v>376</v>
      </c>
      <c r="AS20" s="277">
        <f>'7c-STEMHWF_RawData'!AS12</f>
        <v>139</v>
      </c>
      <c r="AT20" s="277">
        <f>'7c-STEMHWF_RawData'!AT12</f>
        <v>35</v>
      </c>
      <c r="AU20" s="277">
        <f>'7c-STEMHWF_RawData'!AU12</f>
        <v>0</v>
      </c>
      <c r="AV20" s="277">
        <f>'7c-STEMHWF_RawData'!AV12</f>
        <v>4</v>
      </c>
      <c r="AW20" s="278">
        <f>'7c-STEMHWF_RawData'!AW12</f>
        <v>0</v>
      </c>
      <c r="AX20" s="411" t="s">
        <v>305</v>
      </c>
      <c r="AY20" s="277"/>
      <c r="AZ20" s="279">
        <f>'7c-STEMHWF_RawData'!AZ12</f>
        <v>0</v>
      </c>
      <c r="BA20" s="277">
        <f>'7c-STEMHWF_RawData'!BA12</f>
        <v>0</v>
      </c>
      <c r="BB20" s="277">
        <f>'7c-STEMHWF_RawData'!BB12</f>
        <v>0</v>
      </c>
      <c r="BC20" s="277">
        <f>'7c-STEMHWF_RawData'!BC12</f>
        <v>0</v>
      </c>
      <c r="BD20" s="277">
        <f>'7c-STEMHWF_RawData'!BD12</f>
        <v>393</v>
      </c>
      <c r="BE20" s="277">
        <f>'7c-STEMHWF_RawData'!BE12</f>
        <v>129</v>
      </c>
      <c r="BF20" s="277">
        <f>'7c-STEMHWF_RawData'!BF12</f>
        <v>38</v>
      </c>
      <c r="BG20" s="277">
        <f>'7c-STEMHWF_RawData'!BG12</f>
        <v>0</v>
      </c>
      <c r="BH20" s="277">
        <f>'7c-STEMHWF_RawData'!BH12</f>
        <v>5</v>
      </c>
      <c r="BI20" s="278">
        <f>'7c-STEMHWF_RawData'!BI12</f>
        <v>0</v>
      </c>
      <c r="BJ20" s="411" t="s">
        <v>305</v>
      </c>
      <c r="BK20" s="352"/>
      <c r="BL20" s="351">
        <f>'7c-STEMHWF_RawData'!BL12</f>
        <v>0</v>
      </c>
      <c r="BM20" s="352">
        <f>'7c-STEMHWF_RawData'!BM12</f>
        <v>0</v>
      </c>
      <c r="BN20" s="352">
        <f>'7c-STEMHWF_RawData'!BN12</f>
        <v>0</v>
      </c>
      <c r="BO20" s="352">
        <f>'7c-STEMHWF_RawData'!BO12</f>
        <v>0</v>
      </c>
      <c r="BP20" s="352">
        <f>'7c-STEMHWF_RawData'!BP12</f>
        <v>345</v>
      </c>
      <c r="BQ20" s="352">
        <f>'7c-STEMHWF_RawData'!BQ12</f>
        <v>117</v>
      </c>
      <c r="BR20" s="352">
        <f>'7c-STEMHWF_RawData'!BR12</f>
        <v>19</v>
      </c>
      <c r="BS20" s="352">
        <f>'7c-STEMHWF_RawData'!BS12</f>
        <v>0</v>
      </c>
      <c r="BT20" s="352">
        <f>'7c-STEMHWF_RawData'!BT12</f>
        <v>4</v>
      </c>
      <c r="BU20" s="353">
        <f>'7c-STEMHWF_RawData'!BU12</f>
        <v>0</v>
      </c>
      <c r="BV20" s="411" t="s">
        <v>305</v>
      </c>
      <c r="BX20" s="351">
        <f>'7c-STEMHWF_RawData'!BX12</f>
        <v>0</v>
      </c>
      <c r="BY20" s="352">
        <f>'7c-STEMHWF_RawData'!BY12</f>
        <v>0</v>
      </c>
      <c r="BZ20" s="352">
        <f>'7c-STEMHWF_RawData'!BZ12</f>
        <v>0</v>
      </c>
      <c r="CA20" s="352">
        <f>'7c-STEMHWF_RawData'!CA12</f>
        <v>0</v>
      </c>
      <c r="CB20" s="352">
        <f>'7c-STEMHWF_RawData'!CB12</f>
        <v>306</v>
      </c>
      <c r="CC20" s="352">
        <f>'7c-STEMHWF_RawData'!CC12</f>
        <v>106</v>
      </c>
      <c r="CD20" s="352">
        <f>'7c-STEMHWF_RawData'!CD12</f>
        <v>48</v>
      </c>
      <c r="CE20" s="352">
        <f>'7c-STEMHWF_RawData'!CE12</f>
        <v>0</v>
      </c>
      <c r="CF20" s="352">
        <f>'7c-STEMHWF_RawData'!CF12</f>
        <v>1</v>
      </c>
      <c r="CG20" s="353">
        <f>'7c-STEMHWF_RawData'!CG12</f>
        <v>0</v>
      </c>
      <c r="CH20" s="411" t="s">
        <v>305</v>
      </c>
      <c r="CJ20" s="351">
        <f>'7c-STEMHWF_RawData'!CJ12</f>
        <v>0</v>
      </c>
      <c r="CK20" s="352">
        <f>'7c-STEMHWF_RawData'!CK12</f>
        <v>0</v>
      </c>
      <c r="CL20" s="352">
        <f>'7c-STEMHWF_RawData'!CL12</f>
        <v>0</v>
      </c>
      <c r="CM20" s="352">
        <f>'7c-STEMHWF_RawData'!CM12</f>
        <v>0</v>
      </c>
      <c r="CN20" s="352">
        <f>'7c-STEMHWF_RawData'!CN12</f>
        <v>327</v>
      </c>
      <c r="CO20" s="352">
        <f>'7c-STEMHWF_RawData'!CO12</f>
        <v>122</v>
      </c>
      <c r="CP20" s="352">
        <f>'7c-STEMHWF_RawData'!CP12</f>
        <v>41</v>
      </c>
      <c r="CQ20" s="352">
        <f>'7c-STEMHWF_RawData'!CQ12</f>
        <v>0</v>
      </c>
      <c r="CR20" s="352">
        <f>'7c-STEMHWF_RawData'!CR12</f>
        <v>4</v>
      </c>
      <c r="CS20" s="353">
        <f>'7c-STEMHWF_RawData'!CS12</f>
        <v>0</v>
      </c>
      <c r="CT20" s="411" t="s">
        <v>305</v>
      </c>
      <c r="CV20" s="351">
        <f>'7c-STEMHWF_RawData'!CV12</f>
        <v>0</v>
      </c>
      <c r="CW20" s="352">
        <f>'7c-STEMHWF_RawData'!CW12</f>
        <v>0</v>
      </c>
      <c r="CX20" s="352">
        <f>'7c-STEMHWF_RawData'!CX12</f>
        <v>0</v>
      </c>
      <c r="CY20" s="352">
        <f>'7c-STEMHWF_RawData'!CY12</f>
        <v>0</v>
      </c>
      <c r="CZ20" s="352">
        <f>'7c-STEMHWF_RawData'!CZ12</f>
        <v>299</v>
      </c>
      <c r="DA20" s="352">
        <f>'7c-STEMHWF_RawData'!DA12</f>
        <v>113</v>
      </c>
      <c r="DB20" s="352">
        <f>'7c-STEMHWF_RawData'!DB12</f>
        <v>35</v>
      </c>
      <c r="DC20" s="352">
        <f>'7c-STEMHWF_RawData'!DC12</f>
        <v>0</v>
      </c>
      <c r="DD20" s="352">
        <f>'7c-STEMHWF_RawData'!DD12</f>
        <v>3</v>
      </c>
      <c r="DE20" s="353">
        <f>'7c-STEMHWF_RawData'!DE12</f>
        <v>0</v>
      </c>
      <c r="DF20" s="411" t="s">
        <v>305</v>
      </c>
      <c r="DH20" s="351">
        <f>'7c-STEMHWF_RawData'!DH12</f>
        <v>0</v>
      </c>
      <c r="DI20" s="352">
        <f>'7c-STEMHWF_RawData'!DI12</f>
        <v>0</v>
      </c>
      <c r="DJ20" s="352">
        <f>'7c-STEMHWF_RawData'!DJ12</f>
        <v>0</v>
      </c>
      <c r="DK20" s="352">
        <f>'7c-STEMHWF_RawData'!DK12</f>
        <v>0</v>
      </c>
      <c r="DL20" s="352">
        <f>'7c-STEMHWF_RawData'!DL12</f>
        <v>298</v>
      </c>
      <c r="DM20" s="352">
        <f>'7c-STEMHWF_RawData'!DM12</f>
        <v>96</v>
      </c>
      <c r="DN20" s="352">
        <f>'7c-STEMHWF_RawData'!DN12</f>
        <v>34</v>
      </c>
      <c r="DO20" s="352">
        <f>'7c-STEMHWF_RawData'!DO12</f>
        <v>0</v>
      </c>
      <c r="DP20" s="352">
        <f>'7c-STEMHWF_RawData'!DP12</f>
        <v>1</v>
      </c>
      <c r="DQ20" s="353">
        <f>'7c-STEMHWF_RawData'!DQ12</f>
        <v>0</v>
      </c>
      <c r="DR20" s="411" t="s">
        <v>305</v>
      </c>
      <c r="DT20" s="351">
        <f>'7c-STEMHWF_RawData'!DT12</f>
        <v>0</v>
      </c>
      <c r="DU20" s="352">
        <f>'7c-STEMHWF_RawData'!DU12</f>
        <v>0</v>
      </c>
      <c r="DV20" s="352">
        <f>'7c-STEMHWF_RawData'!DV12</f>
        <v>0</v>
      </c>
      <c r="DW20" s="352">
        <f>'7c-STEMHWF_RawData'!DW12</f>
        <v>0</v>
      </c>
      <c r="DX20" s="352">
        <f>'7c-STEMHWF_RawData'!DX12</f>
        <v>299</v>
      </c>
      <c r="DY20" s="352">
        <f>'7c-STEMHWF_RawData'!DY12</f>
        <v>127</v>
      </c>
      <c r="DZ20" s="352">
        <f>'7c-STEMHWF_RawData'!DZ12</f>
        <v>43</v>
      </c>
      <c r="EA20" s="352">
        <f>'7c-STEMHWF_RawData'!EA12</f>
        <v>0</v>
      </c>
      <c r="EB20" s="352">
        <f>'7c-STEMHWF_RawData'!EB12</f>
        <v>2</v>
      </c>
      <c r="EC20" s="353">
        <f>'7c-STEMHWF_RawData'!EC12</f>
        <v>0</v>
      </c>
      <c r="ED20" s="411" t="s">
        <v>305</v>
      </c>
    </row>
    <row r="21" spans="1:134" x14ac:dyDescent="0.25">
      <c r="A21" s="284"/>
      <c r="B21" s="285"/>
      <c r="C21" s="268"/>
      <c r="D21" s="288">
        <f t="shared" ref="D21:M21" si="22">SUM(D18:D20)</f>
        <v>0</v>
      </c>
      <c r="E21" s="286">
        <f t="shared" si="22"/>
        <v>0</v>
      </c>
      <c r="F21" s="286">
        <f t="shared" si="22"/>
        <v>0</v>
      </c>
      <c r="G21" s="286">
        <f t="shared" si="22"/>
        <v>0</v>
      </c>
      <c r="H21" s="286">
        <f t="shared" si="22"/>
        <v>868</v>
      </c>
      <c r="I21" s="286">
        <f t="shared" si="22"/>
        <v>233</v>
      </c>
      <c r="J21" s="286">
        <f t="shared" si="22"/>
        <v>75</v>
      </c>
      <c r="K21" s="286">
        <f t="shared" si="22"/>
        <v>0</v>
      </c>
      <c r="L21" s="286">
        <f t="shared" si="22"/>
        <v>7</v>
      </c>
      <c r="M21" s="287">
        <f t="shared" si="22"/>
        <v>0</v>
      </c>
      <c r="N21" s="412">
        <f>SUM(D21:M21)</f>
        <v>1183</v>
      </c>
      <c r="P21" s="288">
        <f t="shared" ref="P21:Y21" si="23">SUM(P18:P20)</f>
        <v>0</v>
      </c>
      <c r="Q21" s="286">
        <f t="shared" si="23"/>
        <v>0</v>
      </c>
      <c r="R21" s="286">
        <f t="shared" si="23"/>
        <v>0</v>
      </c>
      <c r="S21" s="286">
        <f t="shared" si="23"/>
        <v>0</v>
      </c>
      <c r="T21" s="286">
        <f t="shared" si="23"/>
        <v>932</v>
      </c>
      <c r="U21" s="286">
        <f t="shared" si="23"/>
        <v>257</v>
      </c>
      <c r="V21" s="286">
        <f t="shared" si="23"/>
        <v>75</v>
      </c>
      <c r="W21" s="286">
        <f t="shared" si="23"/>
        <v>0</v>
      </c>
      <c r="X21" s="286">
        <f t="shared" si="23"/>
        <v>6</v>
      </c>
      <c r="Y21" s="287">
        <f t="shared" si="23"/>
        <v>0</v>
      </c>
      <c r="Z21" s="412">
        <f>SUM(P21:Y21)</f>
        <v>1270</v>
      </c>
      <c r="AB21" s="288">
        <f t="shared" ref="AB21:AK21" si="24">SUM(AB18:AB20)</f>
        <v>0</v>
      </c>
      <c r="AC21" s="286">
        <f t="shared" si="24"/>
        <v>0</v>
      </c>
      <c r="AD21" s="286">
        <f t="shared" si="24"/>
        <v>0</v>
      </c>
      <c r="AE21" s="286">
        <f t="shared" si="24"/>
        <v>0</v>
      </c>
      <c r="AF21" s="286">
        <f t="shared" si="24"/>
        <v>967</v>
      </c>
      <c r="AG21" s="286">
        <f t="shared" si="24"/>
        <v>235</v>
      </c>
      <c r="AH21" s="286">
        <f t="shared" si="24"/>
        <v>66</v>
      </c>
      <c r="AI21" s="286">
        <f t="shared" si="24"/>
        <v>0</v>
      </c>
      <c r="AJ21" s="286">
        <f t="shared" si="24"/>
        <v>10</v>
      </c>
      <c r="AK21" s="287">
        <f t="shared" si="24"/>
        <v>5</v>
      </c>
      <c r="AL21" s="412">
        <f>SUM(AB21:AK21)</f>
        <v>1283</v>
      </c>
      <c r="AM21" s="277"/>
      <c r="AN21" s="288">
        <f t="shared" ref="AN21:AW21" si="25">SUM(AN18:AN20)</f>
        <v>0</v>
      </c>
      <c r="AO21" s="286">
        <f t="shared" si="25"/>
        <v>0</v>
      </c>
      <c r="AP21" s="286">
        <f t="shared" si="25"/>
        <v>0</v>
      </c>
      <c r="AQ21" s="286">
        <f t="shared" si="25"/>
        <v>0</v>
      </c>
      <c r="AR21" s="286">
        <f t="shared" si="25"/>
        <v>916</v>
      </c>
      <c r="AS21" s="286">
        <f t="shared" si="25"/>
        <v>258</v>
      </c>
      <c r="AT21" s="286">
        <f t="shared" si="25"/>
        <v>77</v>
      </c>
      <c r="AU21" s="286">
        <f t="shared" si="25"/>
        <v>0</v>
      </c>
      <c r="AV21" s="286">
        <f t="shared" si="25"/>
        <v>7</v>
      </c>
      <c r="AW21" s="287">
        <f t="shared" si="25"/>
        <v>3</v>
      </c>
      <c r="AX21" s="412">
        <f>SUM(AN21:AW21)</f>
        <v>1261</v>
      </c>
      <c r="AY21" s="277"/>
      <c r="AZ21" s="288">
        <f t="shared" ref="AZ21:BI21" si="26">SUM(AZ18:AZ20)</f>
        <v>0</v>
      </c>
      <c r="BA21" s="286">
        <f t="shared" si="26"/>
        <v>0</v>
      </c>
      <c r="BB21" s="286">
        <f t="shared" si="26"/>
        <v>0</v>
      </c>
      <c r="BC21" s="286">
        <f t="shared" si="26"/>
        <v>0</v>
      </c>
      <c r="BD21" s="286">
        <f t="shared" si="26"/>
        <v>937</v>
      </c>
      <c r="BE21" s="286">
        <f t="shared" si="26"/>
        <v>250</v>
      </c>
      <c r="BF21" s="286">
        <f t="shared" si="26"/>
        <v>79</v>
      </c>
      <c r="BG21" s="286">
        <f t="shared" si="26"/>
        <v>0</v>
      </c>
      <c r="BH21" s="286">
        <f t="shared" si="26"/>
        <v>9</v>
      </c>
      <c r="BI21" s="287">
        <f t="shared" si="26"/>
        <v>4</v>
      </c>
      <c r="BJ21" s="412">
        <f>SUM(AZ21:BI21)</f>
        <v>1279</v>
      </c>
      <c r="BK21" s="352"/>
      <c r="BL21" s="399">
        <f t="shared" ref="BL21:BU21" si="27">SUM(BL18:BL20)</f>
        <v>0</v>
      </c>
      <c r="BM21" s="400">
        <f t="shared" si="27"/>
        <v>0</v>
      </c>
      <c r="BN21" s="400">
        <f t="shared" si="27"/>
        <v>0</v>
      </c>
      <c r="BO21" s="400">
        <f t="shared" si="27"/>
        <v>0</v>
      </c>
      <c r="BP21" s="400">
        <f t="shared" si="27"/>
        <v>913</v>
      </c>
      <c r="BQ21" s="400">
        <f t="shared" si="27"/>
        <v>224</v>
      </c>
      <c r="BR21" s="400">
        <f t="shared" si="27"/>
        <v>52</v>
      </c>
      <c r="BS21" s="400">
        <f t="shared" si="27"/>
        <v>0</v>
      </c>
      <c r="BT21" s="400">
        <f t="shared" si="27"/>
        <v>9</v>
      </c>
      <c r="BU21" s="401">
        <f t="shared" si="27"/>
        <v>3</v>
      </c>
      <c r="BV21" s="412">
        <f>SUM(BL21:BU21)</f>
        <v>1201</v>
      </c>
      <c r="BX21" s="399">
        <f t="shared" ref="BX21:CG21" si="28">SUM(BX18:BX20)</f>
        <v>0</v>
      </c>
      <c r="BY21" s="400">
        <f t="shared" si="28"/>
        <v>0</v>
      </c>
      <c r="BZ21" s="400">
        <f t="shared" si="28"/>
        <v>0</v>
      </c>
      <c r="CA21" s="400">
        <f t="shared" si="28"/>
        <v>0</v>
      </c>
      <c r="CB21" s="400">
        <f t="shared" si="28"/>
        <v>968</v>
      </c>
      <c r="CC21" s="400">
        <f t="shared" si="28"/>
        <v>231</v>
      </c>
      <c r="CD21" s="400">
        <f t="shared" si="28"/>
        <v>86</v>
      </c>
      <c r="CE21" s="400">
        <f t="shared" si="28"/>
        <v>0</v>
      </c>
      <c r="CF21" s="400">
        <f t="shared" si="28"/>
        <v>4</v>
      </c>
      <c r="CG21" s="401">
        <f t="shared" si="28"/>
        <v>0</v>
      </c>
      <c r="CH21" s="412">
        <f>SUM(BX21:CG21)</f>
        <v>1289</v>
      </c>
      <c r="CJ21" s="399">
        <f t="shared" ref="CJ21:CS21" si="29">SUM(CJ18:CJ20)</f>
        <v>0</v>
      </c>
      <c r="CK21" s="400">
        <f t="shared" si="29"/>
        <v>0</v>
      </c>
      <c r="CL21" s="400">
        <f t="shared" si="29"/>
        <v>0</v>
      </c>
      <c r="CM21" s="400">
        <f t="shared" si="29"/>
        <v>2</v>
      </c>
      <c r="CN21" s="400">
        <f t="shared" si="29"/>
        <v>1274</v>
      </c>
      <c r="CO21" s="400">
        <f t="shared" si="29"/>
        <v>407</v>
      </c>
      <c r="CP21" s="400">
        <f t="shared" si="29"/>
        <v>80</v>
      </c>
      <c r="CQ21" s="400">
        <f t="shared" si="29"/>
        <v>0</v>
      </c>
      <c r="CR21" s="400">
        <f t="shared" si="29"/>
        <v>7</v>
      </c>
      <c r="CS21" s="401">
        <f t="shared" si="29"/>
        <v>0</v>
      </c>
      <c r="CT21" s="412">
        <f>SUM(CJ21:CS21)</f>
        <v>1770</v>
      </c>
      <c r="CV21" s="399">
        <f t="shared" ref="CV21:DE21" si="30">SUM(CV18:CV20)</f>
        <v>0</v>
      </c>
      <c r="CW21" s="400">
        <f t="shared" si="30"/>
        <v>0</v>
      </c>
      <c r="CX21" s="400">
        <f t="shared" si="30"/>
        <v>0</v>
      </c>
      <c r="CY21" s="400">
        <f t="shared" si="30"/>
        <v>0</v>
      </c>
      <c r="CZ21" s="400">
        <f t="shared" si="30"/>
        <v>1682</v>
      </c>
      <c r="DA21" s="400">
        <f t="shared" si="30"/>
        <v>618</v>
      </c>
      <c r="DB21" s="400">
        <f t="shared" si="30"/>
        <v>84</v>
      </c>
      <c r="DC21" s="400">
        <f t="shared" si="30"/>
        <v>0</v>
      </c>
      <c r="DD21" s="400">
        <f t="shared" si="30"/>
        <v>37</v>
      </c>
      <c r="DE21" s="401">
        <f t="shared" si="30"/>
        <v>1</v>
      </c>
      <c r="DF21" s="412">
        <f>SUM(CV21:DE21)</f>
        <v>2422</v>
      </c>
      <c r="DH21" s="399">
        <f t="shared" ref="DH21:DQ21" si="31">SUM(DH18:DH20)</f>
        <v>0</v>
      </c>
      <c r="DI21" s="400">
        <f t="shared" si="31"/>
        <v>0</v>
      </c>
      <c r="DJ21" s="400">
        <f t="shared" si="31"/>
        <v>0</v>
      </c>
      <c r="DK21" s="400">
        <f t="shared" si="31"/>
        <v>1</v>
      </c>
      <c r="DL21" s="400">
        <f t="shared" si="31"/>
        <v>1675</v>
      </c>
      <c r="DM21" s="400">
        <f t="shared" si="31"/>
        <v>578</v>
      </c>
      <c r="DN21" s="400">
        <f t="shared" si="31"/>
        <v>78</v>
      </c>
      <c r="DO21" s="400">
        <f t="shared" si="31"/>
        <v>0</v>
      </c>
      <c r="DP21" s="400">
        <f t="shared" si="31"/>
        <v>44</v>
      </c>
      <c r="DQ21" s="401">
        <f t="shared" si="31"/>
        <v>15</v>
      </c>
      <c r="DR21" s="412">
        <f>SUM(DH21:DQ21)</f>
        <v>2391</v>
      </c>
      <c r="DT21" s="399">
        <f t="shared" ref="DT21:EC21" si="32">SUM(DT18:DT20)</f>
        <v>0</v>
      </c>
      <c r="DU21" s="400">
        <f t="shared" si="32"/>
        <v>0</v>
      </c>
      <c r="DV21" s="400">
        <f t="shared" si="32"/>
        <v>0</v>
      </c>
      <c r="DW21" s="400">
        <f t="shared" si="32"/>
        <v>0</v>
      </c>
      <c r="DX21" s="400">
        <f t="shared" si="32"/>
        <v>1908</v>
      </c>
      <c r="DY21" s="400">
        <f t="shared" si="32"/>
        <v>731</v>
      </c>
      <c r="DZ21" s="400">
        <f t="shared" si="32"/>
        <v>124</v>
      </c>
      <c r="EA21" s="400">
        <f t="shared" si="32"/>
        <v>0</v>
      </c>
      <c r="EB21" s="400">
        <f t="shared" si="32"/>
        <v>65</v>
      </c>
      <c r="EC21" s="401">
        <f t="shared" si="32"/>
        <v>9</v>
      </c>
      <c r="ED21" s="412">
        <f>SUM(DT21:EC21)</f>
        <v>2837</v>
      </c>
    </row>
    <row r="22" spans="1:134" ht="9" customHeight="1" thickBot="1" x14ac:dyDescent="0.3">
      <c r="A22" s="292"/>
      <c r="B22" s="293"/>
      <c r="C22" s="294"/>
      <c r="D22" s="279"/>
      <c r="E22" s="277"/>
      <c r="F22" s="277"/>
      <c r="G22" s="277"/>
      <c r="H22" s="277"/>
      <c r="I22" s="277"/>
      <c r="J22" s="277"/>
      <c r="K22" s="277"/>
      <c r="L22" s="277"/>
      <c r="M22" s="278"/>
      <c r="N22" s="411"/>
      <c r="P22" s="279"/>
      <c r="Q22" s="277"/>
      <c r="R22" s="277"/>
      <c r="S22" s="277"/>
      <c r="T22" s="277"/>
      <c r="U22" s="277"/>
      <c r="V22" s="277"/>
      <c r="W22" s="277"/>
      <c r="X22" s="277"/>
      <c r="Y22" s="278"/>
      <c r="Z22" s="411"/>
      <c r="AB22" s="279"/>
      <c r="AC22" s="277"/>
      <c r="AD22" s="277"/>
      <c r="AE22" s="277"/>
      <c r="AF22" s="277"/>
      <c r="AG22" s="277"/>
      <c r="AH22" s="277"/>
      <c r="AI22" s="277"/>
      <c r="AJ22" s="277"/>
      <c r="AK22" s="278"/>
      <c r="AL22" s="411"/>
      <c r="AM22" s="277"/>
      <c r="AN22" s="279"/>
      <c r="AO22" s="277"/>
      <c r="AP22" s="277"/>
      <c r="AQ22" s="277"/>
      <c r="AR22" s="277"/>
      <c r="AS22" s="277"/>
      <c r="AT22" s="277"/>
      <c r="AU22" s="277"/>
      <c r="AV22" s="277"/>
      <c r="AW22" s="278"/>
      <c r="AX22" s="411"/>
      <c r="AY22" s="277"/>
      <c r="AZ22" s="279"/>
      <c r="BA22" s="277"/>
      <c r="BB22" s="277"/>
      <c r="BC22" s="277"/>
      <c r="BD22" s="277"/>
      <c r="BE22" s="277"/>
      <c r="BF22" s="277"/>
      <c r="BG22" s="277"/>
      <c r="BH22" s="277"/>
      <c r="BI22" s="278"/>
      <c r="BJ22" s="411"/>
      <c r="BK22" s="352"/>
      <c r="BL22" s="351"/>
      <c r="BM22" s="352"/>
      <c r="BN22" s="352"/>
      <c r="BO22" s="352"/>
      <c r="BP22" s="352"/>
      <c r="BQ22" s="352"/>
      <c r="BR22" s="352"/>
      <c r="BS22" s="352"/>
      <c r="BT22" s="352"/>
      <c r="BU22" s="353"/>
      <c r="BV22" s="411"/>
      <c r="BX22" s="351"/>
      <c r="BY22" s="352"/>
      <c r="BZ22" s="352"/>
      <c r="CA22" s="352"/>
      <c r="CB22" s="352"/>
      <c r="CC22" s="352"/>
      <c r="CD22" s="352"/>
      <c r="CE22" s="352"/>
      <c r="CF22" s="352"/>
      <c r="CG22" s="353"/>
      <c r="CH22" s="411"/>
      <c r="CJ22" s="351"/>
      <c r="CK22" s="352"/>
      <c r="CL22" s="352"/>
      <c r="CM22" s="352"/>
      <c r="CN22" s="352"/>
      <c r="CO22" s="352"/>
      <c r="CP22" s="352"/>
      <c r="CQ22" s="352"/>
      <c r="CR22" s="352"/>
      <c r="CS22" s="353"/>
      <c r="CT22" s="411"/>
      <c r="CV22" s="351"/>
      <c r="CW22" s="352"/>
      <c r="CX22" s="352"/>
      <c r="CY22" s="352"/>
      <c r="CZ22" s="352"/>
      <c r="DA22" s="352"/>
      <c r="DB22" s="352"/>
      <c r="DC22" s="352"/>
      <c r="DD22" s="352"/>
      <c r="DE22" s="353"/>
      <c r="DF22" s="411"/>
      <c r="DH22" s="351"/>
      <c r="DI22" s="352"/>
      <c r="DJ22" s="352"/>
      <c r="DK22" s="352"/>
      <c r="DL22" s="352"/>
      <c r="DM22" s="352"/>
      <c r="DN22" s="352"/>
      <c r="DO22" s="352"/>
      <c r="DP22" s="352"/>
      <c r="DQ22" s="353"/>
      <c r="DR22" s="411"/>
      <c r="DT22" s="351"/>
      <c r="DU22" s="352"/>
      <c r="DV22" s="352"/>
      <c r="DW22" s="352"/>
      <c r="DX22" s="352"/>
      <c r="DY22" s="352"/>
      <c r="DZ22" s="352"/>
      <c r="EA22" s="352"/>
      <c r="EB22" s="352"/>
      <c r="EC22" s="353"/>
      <c r="ED22" s="411"/>
    </row>
    <row r="23" spans="1:134" x14ac:dyDescent="0.25">
      <c r="A23" s="1471" t="s">
        <v>211</v>
      </c>
      <c r="B23" s="397" t="s">
        <v>82</v>
      </c>
      <c r="C23" s="276" t="s">
        <v>138</v>
      </c>
      <c r="D23" s="279">
        <f>D18*'8-Matrices'!$J$7</f>
        <v>0</v>
      </c>
      <c r="E23" s="277">
        <f>E18*'8-Matrices'!$K$7</f>
        <v>0</v>
      </c>
      <c r="F23" s="277">
        <f>F18*'8-Matrices'!$L$7</f>
        <v>0</v>
      </c>
      <c r="G23" s="277">
        <f>G18*'8-Matrices'!$M$7</f>
        <v>0</v>
      </c>
      <c r="H23" s="277">
        <f>H18*'8-Matrices'!$N$7</f>
        <v>3894000</v>
      </c>
      <c r="I23" s="277">
        <f>I18*'8-Matrices'!$O$7</f>
        <v>789312</v>
      </c>
      <c r="J23" s="277">
        <f>J18*'8-Matrices'!$P$7</f>
        <v>0</v>
      </c>
      <c r="K23" s="277">
        <f>K18*'8-Matrices'!$Q$7</f>
        <v>0</v>
      </c>
      <c r="L23" s="277">
        <f>L18*'8-Matrices'!$R$7</f>
        <v>0</v>
      </c>
      <c r="M23" s="278">
        <f>M18*'8-Matrices'!$S$7</f>
        <v>0</v>
      </c>
      <c r="N23" s="411"/>
      <c r="P23" s="279">
        <f>P18*'8-Matrices'!$J$7</f>
        <v>0</v>
      </c>
      <c r="Q23" s="277">
        <f>Q18*'8-Matrices'!$K$7</f>
        <v>0</v>
      </c>
      <c r="R23" s="277">
        <f>R18*'8-Matrices'!$L$7</f>
        <v>0</v>
      </c>
      <c r="S23" s="277">
        <f>S18*'8-Matrices'!$M$7</f>
        <v>0</v>
      </c>
      <c r="T23" s="277">
        <f>T18*'8-Matrices'!$N$7</f>
        <v>4554000</v>
      </c>
      <c r="U23" s="277">
        <f>U18*'8-Matrices'!$O$7</f>
        <v>427544</v>
      </c>
      <c r="V23" s="277">
        <f>V18*'8-Matrices'!$P$7</f>
        <v>0</v>
      </c>
      <c r="W23" s="277">
        <f>W18*'8-Matrices'!$Q$7</f>
        <v>0</v>
      </c>
      <c r="X23" s="277">
        <f>X18*'8-Matrices'!$R$7</f>
        <v>0</v>
      </c>
      <c r="Y23" s="278">
        <f>Y18*'8-Matrices'!$S$7</f>
        <v>0</v>
      </c>
      <c r="Z23" s="411"/>
      <c r="AB23" s="279">
        <f>AB18*'8-Matrices'!$J$7</f>
        <v>0</v>
      </c>
      <c r="AC23" s="277">
        <f>AC18*'8-Matrices'!$K$7</f>
        <v>0</v>
      </c>
      <c r="AD23" s="277">
        <f>AD18*'8-Matrices'!$L$7</f>
        <v>0</v>
      </c>
      <c r="AE23" s="277">
        <f>AE18*'8-Matrices'!$M$7</f>
        <v>0</v>
      </c>
      <c r="AF23" s="277">
        <f>AF18*'8-Matrices'!$N$7</f>
        <v>4290000</v>
      </c>
      <c r="AG23" s="277">
        <f>AG18*'8-Matrices'!$O$7</f>
        <v>624872</v>
      </c>
      <c r="AH23" s="277">
        <f>AH18*'8-Matrices'!$P$7</f>
        <v>0</v>
      </c>
      <c r="AI23" s="277">
        <f>AI18*'8-Matrices'!$Q$7</f>
        <v>0</v>
      </c>
      <c r="AJ23" s="277">
        <f>AJ18*'8-Matrices'!$R$7</f>
        <v>0</v>
      </c>
      <c r="AK23" s="278">
        <f>AK18*'8-Matrices'!$S$7</f>
        <v>0</v>
      </c>
      <c r="AL23" s="411"/>
      <c r="AM23" s="277"/>
      <c r="AN23" s="279">
        <f>AN18*'8-Matrices'!$J$7</f>
        <v>0</v>
      </c>
      <c r="AO23" s="277">
        <f>AO18*'8-Matrices'!$K$7</f>
        <v>0</v>
      </c>
      <c r="AP23" s="277">
        <f>AP18*'8-Matrices'!$L$7</f>
        <v>0</v>
      </c>
      <c r="AQ23" s="277">
        <f>AQ18*'8-Matrices'!$M$7</f>
        <v>0</v>
      </c>
      <c r="AR23" s="277">
        <f>AR18*'8-Matrices'!$N$7</f>
        <v>3399000</v>
      </c>
      <c r="AS23" s="277">
        <f>AS18*'8-Matrices'!$O$7</f>
        <v>822200</v>
      </c>
      <c r="AT23" s="277">
        <f>AT18*'8-Matrices'!$P$7</f>
        <v>0</v>
      </c>
      <c r="AU23" s="277">
        <f>AU18*'8-Matrices'!$Q$7</f>
        <v>0</v>
      </c>
      <c r="AV23" s="277">
        <f>AV18*'8-Matrices'!$R$7</f>
        <v>0</v>
      </c>
      <c r="AW23" s="278">
        <f>AW18*'8-Matrices'!$S$7</f>
        <v>0</v>
      </c>
      <c r="AX23" s="411"/>
      <c r="AY23" s="277"/>
      <c r="AZ23" s="279">
        <f>AZ18*'8-Matrices'!$J$7</f>
        <v>0</v>
      </c>
      <c r="BA23" s="277">
        <f>BA18*'8-Matrices'!$K$7</f>
        <v>0</v>
      </c>
      <c r="BB23" s="277">
        <f>BB18*'8-Matrices'!$L$7</f>
        <v>0</v>
      </c>
      <c r="BC23" s="277">
        <f>BC18*'8-Matrices'!$M$7</f>
        <v>0</v>
      </c>
      <c r="BD23" s="277">
        <f>BD18*'8-Matrices'!$N$7</f>
        <v>4653000</v>
      </c>
      <c r="BE23" s="277">
        <f>BE18*'8-Matrices'!$O$7</f>
        <v>756424</v>
      </c>
      <c r="BF23" s="277">
        <f>BF18*'8-Matrices'!$P$7</f>
        <v>0</v>
      </c>
      <c r="BG23" s="277">
        <f>BG18*'8-Matrices'!$Q$7</f>
        <v>0</v>
      </c>
      <c r="BH23" s="277">
        <f>BH18*'8-Matrices'!$R$7</f>
        <v>0</v>
      </c>
      <c r="BI23" s="278">
        <f>BI18*'8-Matrices'!$S$7</f>
        <v>0</v>
      </c>
      <c r="BJ23" s="411"/>
      <c r="BK23" s="352"/>
      <c r="BL23" s="351">
        <f>BL18*'8-Matrices'!$J$7</f>
        <v>0</v>
      </c>
      <c r="BM23" s="352">
        <f>BM18*'8-Matrices'!$K$7</f>
        <v>0</v>
      </c>
      <c r="BN23" s="352">
        <f>BN18*'8-Matrices'!$L$7</f>
        <v>0</v>
      </c>
      <c r="BO23" s="352">
        <f>BO18*'8-Matrices'!$M$7</f>
        <v>0</v>
      </c>
      <c r="BP23" s="352">
        <f>BP18*'8-Matrices'!$N$7</f>
        <v>4323000</v>
      </c>
      <c r="BQ23" s="352">
        <f>BQ18*'8-Matrices'!$O$7</f>
        <v>591984</v>
      </c>
      <c r="BR23" s="352">
        <f>BR18*'8-Matrices'!$P$7</f>
        <v>0</v>
      </c>
      <c r="BS23" s="352">
        <f>BS18*'8-Matrices'!$Q$7</f>
        <v>0</v>
      </c>
      <c r="BT23" s="352">
        <f>BT18*'8-Matrices'!$R$7</f>
        <v>0</v>
      </c>
      <c r="BU23" s="353">
        <f>BU18*'8-Matrices'!$S$7</f>
        <v>0</v>
      </c>
      <c r="BV23" s="411"/>
      <c r="BX23" s="351">
        <f>BX18*'8-Matrices'!$J$7</f>
        <v>0</v>
      </c>
      <c r="BY23" s="352">
        <f>BY18*'8-Matrices'!$K$7</f>
        <v>0</v>
      </c>
      <c r="BZ23" s="352">
        <f>BZ18*'8-Matrices'!$L$7</f>
        <v>0</v>
      </c>
      <c r="CA23" s="352">
        <f>CA18*'8-Matrices'!$M$7</f>
        <v>0</v>
      </c>
      <c r="CB23" s="352">
        <f>CB18*'8-Matrices'!$N$7</f>
        <v>4917000</v>
      </c>
      <c r="CC23" s="352">
        <f>CC18*'8-Matrices'!$O$7</f>
        <v>690648</v>
      </c>
      <c r="CD23" s="352">
        <f>CD18*'8-Matrices'!$P$7</f>
        <v>0</v>
      </c>
      <c r="CE23" s="352">
        <f>CE18*'8-Matrices'!$Q$7</f>
        <v>0</v>
      </c>
      <c r="CF23" s="352">
        <f>CF18*'8-Matrices'!$R$7</f>
        <v>0</v>
      </c>
      <c r="CG23" s="353">
        <f>CG18*'8-Matrices'!$S$7</f>
        <v>0</v>
      </c>
      <c r="CH23" s="411"/>
      <c r="CJ23" s="351">
        <f>CJ18*'8-Matrices'!$J$7</f>
        <v>0</v>
      </c>
      <c r="CK23" s="352">
        <f>CK18*'8-Matrices'!$K$7</f>
        <v>0</v>
      </c>
      <c r="CL23" s="352">
        <f>CL18*'8-Matrices'!$L$7</f>
        <v>0</v>
      </c>
      <c r="CM23" s="352">
        <f>CM18*'8-Matrices'!$M$7</f>
        <v>28910</v>
      </c>
      <c r="CN23" s="352">
        <f>CN18*'8-Matrices'!$N$7</f>
        <v>14982000</v>
      </c>
      <c r="CO23" s="352">
        <f>CO18*'8-Matrices'!$O$7</f>
        <v>5393632</v>
      </c>
      <c r="CP23" s="352">
        <f>CP18*'8-Matrices'!$P$7</f>
        <v>325977</v>
      </c>
      <c r="CQ23" s="352">
        <f>CQ18*'8-Matrices'!$Q$7</f>
        <v>0</v>
      </c>
      <c r="CR23" s="352">
        <f>CR18*'8-Matrices'!$R$7</f>
        <v>0</v>
      </c>
      <c r="CS23" s="353">
        <f>CS18*'8-Matrices'!$S$7</f>
        <v>0</v>
      </c>
      <c r="CT23" s="411"/>
      <c r="CV23" s="351">
        <f>CV18*'8-Matrices'!$J$7</f>
        <v>0</v>
      </c>
      <c r="CW23" s="352">
        <f>CW18*'8-Matrices'!$K$7</f>
        <v>0</v>
      </c>
      <c r="CX23" s="352">
        <f>CX18*'8-Matrices'!$L$7</f>
        <v>0</v>
      </c>
      <c r="CY23" s="352">
        <f>CY18*'8-Matrices'!$M$7</f>
        <v>0</v>
      </c>
      <c r="CZ23" s="352">
        <f>CZ18*'8-Matrices'!$N$7</f>
        <v>27027000</v>
      </c>
      <c r="DA23" s="352">
        <f>DA18*'8-Matrices'!$O$7</f>
        <v>10984592</v>
      </c>
      <c r="DB23" s="352">
        <f>DB18*'8-Matrices'!$P$7</f>
        <v>651954</v>
      </c>
      <c r="DC23" s="352">
        <f>DC18*'8-Matrices'!$Q$7</f>
        <v>0</v>
      </c>
      <c r="DD23" s="352">
        <f>DD18*'8-Matrices'!$R$7</f>
        <v>234570</v>
      </c>
      <c r="DE23" s="353">
        <f>DE18*'8-Matrices'!$S$7</f>
        <v>0</v>
      </c>
      <c r="DF23" s="411"/>
      <c r="DH23" s="351">
        <f>DH18*'8-Matrices'!$J$7</f>
        <v>0</v>
      </c>
      <c r="DI23" s="352">
        <f>DI18*'8-Matrices'!$K$7</f>
        <v>0</v>
      </c>
      <c r="DJ23" s="352">
        <f>DJ18*'8-Matrices'!$L$7</f>
        <v>0</v>
      </c>
      <c r="DK23" s="352">
        <f>DK18*'8-Matrices'!$M$7</f>
        <v>14455</v>
      </c>
      <c r="DL23" s="352">
        <f>DL18*'8-Matrices'!$N$7</f>
        <v>29238000</v>
      </c>
      <c r="DM23" s="352">
        <f>DM18*'8-Matrices'!$O$7</f>
        <v>10589936</v>
      </c>
      <c r="DN23" s="352">
        <f>DN18*'8-Matrices'!$P$7</f>
        <v>1955862</v>
      </c>
      <c r="DO23" s="352">
        <f>DO18*'8-Matrices'!$Q$7</f>
        <v>0</v>
      </c>
      <c r="DP23" s="352">
        <f>DP18*'8-Matrices'!$R$7</f>
        <v>304941</v>
      </c>
      <c r="DQ23" s="353">
        <f>DQ18*'8-Matrices'!$S$7</f>
        <v>0</v>
      </c>
      <c r="DR23" s="411"/>
      <c r="DT23" s="351">
        <f>DT18*'8-Matrices'!$J$7</f>
        <v>0</v>
      </c>
      <c r="DU23" s="352">
        <f>DU18*'8-Matrices'!$K$7</f>
        <v>0</v>
      </c>
      <c r="DV23" s="352">
        <f>DV18*'8-Matrices'!$L$7</f>
        <v>0</v>
      </c>
      <c r="DW23" s="352">
        <f>DW18*'8-Matrices'!$M$7</f>
        <v>0</v>
      </c>
      <c r="DX23" s="352">
        <f>DX18*'8-Matrices'!$N$7</f>
        <v>35871000</v>
      </c>
      <c r="DY23" s="352">
        <f>DY18*'8-Matrices'!$O$7</f>
        <v>13089424</v>
      </c>
      <c r="DZ23" s="352">
        <f>DZ18*'8-Matrices'!$P$7</f>
        <v>2933793</v>
      </c>
      <c r="EA23" s="352">
        <f>EA18*'8-Matrices'!$Q$7</f>
        <v>0</v>
      </c>
      <c r="EB23" s="352">
        <f>EB18*'8-Matrices'!$R$7</f>
        <v>453502</v>
      </c>
      <c r="EC23" s="353">
        <f>EC18*'8-Matrices'!$S$7</f>
        <v>38512</v>
      </c>
      <c r="ED23" s="411"/>
    </row>
    <row r="24" spans="1:134" x14ac:dyDescent="0.25">
      <c r="A24" s="1471"/>
      <c r="B24" s="397" t="s">
        <v>82</v>
      </c>
      <c r="C24" s="276" t="s">
        <v>139</v>
      </c>
      <c r="D24" s="279">
        <f>D19*'8-Matrices'!$J$8</f>
        <v>0</v>
      </c>
      <c r="E24" s="277">
        <f>E19*'8-Matrices'!$K$8</f>
        <v>0</v>
      </c>
      <c r="F24" s="277">
        <f>F19*'8-Matrices'!$L$8</f>
        <v>0</v>
      </c>
      <c r="G24" s="277">
        <f>G19*'8-Matrices'!$M$8</f>
        <v>0</v>
      </c>
      <c r="H24" s="277">
        <f>H19*'8-Matrices'!$N$8</f>
        <v>19382561</v>
      </c>
      <c r="I24" s="277">
        <f>I19*'8-Matrices'!$O$8</f>
        <v>3512114</v>
      </c>
      <c r="J24" s="277">
        <f>J19*'8-Matrices'!$P$8</f>
        <v>5017856</v>
      </c>
      <c r="K24" s="277">
        <f>K19*'8-Matrices'!$Q$8</f>
        <v>0</v>
      </c>
      <c r="L24" s="277">
        <f>L19*'8-Matrices'!$R$8</f>
        <v>33852</v>
      </c>
      <c r="M24" s="278">
        <f>M19*'8-Matrices'!$S$8</f>
        <v>0</v>
      </c>
      <c r="N24" s="411"/>
      <c r="P24" s="279">
        <f>P19*'8-Matrices'!$J$8</f>
        <v>0</v>
      </c>
      <c r="Q24" s="277">
        <f>Q19*'8-Matrices'!$K$8</f>
        <v>0</v>
      </c>
      <c r="R24" s="277">
        <f>R19*'8-Matrices'!$L$8</f>
        <v>0</v>
      </c>
      <c r="S24" s="277">
        <f>S19*'8-Matrices'!$M$8</f>
        <v>0</v>
      </c>
      <c r="T24" s="277">
        <f>T19*'8-Matrices'!$N$8</f>
        <v>20430267</v>
      </c>
      <c r="U24" s="277">
        <f>U19*'8-Matrices'!$O$8</f>
        <v>4034185</v>
      </c>
      <c r="V24" s="277">
        <f>V19*'8-Matrices'!$P$8</f>
        <v>5958704</v>
      </c>
      <c r="W24" s="277">
        <f>W19*'8-Matrices'!$Q$8</f>
        <v>0</v>
      </c>
      <c r="X24" s="277">
        <f>X19*'8-Matrices'!$R$8</f>
        <v>56420</v>
      </c>
      <c r="Y24" s="278">
        <f>Y19*'8-Matrices'!$S$8</f>
        <v>0</v>
      </c>
      <c r="Z24" s="411"/>
      <c r="AB24" s="279">
        <f>AB19*'8-Matrices'!$J$8</f>
        <v>0</v>
      </c>
      <c r="AC24" s="277">
        <f>AC19*'8-Matrices'!$K$8</f>
        <v>0</v>
      </c>
      <c r="AD24" s="277">
        <f>AD19*'8-Matrices'!$L$8</f>
        <v>0</v>
      </c>
      <c r="AE24" s="277">
        <f>AE19*'8-Matrices'!$M$8</f>
        <v>0</v>
      </c>
      <c r="AF24" s="277">
        <f>AF19*'8-Matrices'!$N$8</f>
        <v>21811334</v>
      </c>
      <c r="AG24" s="277">
        <f>AG19*'8-Matrices'!$O$8</f>
        <v>4271490</v>
      </c>
      <c r="AH24" s="277">
        <f>AH19*'8-Matrices'!$P$8</f>
        <v>4077008</v>
      </c>
      <c r="AI24" s="277">
        <f>AI19*'8-Matrices'!$Q$8</f>
        <v>0</v>
      </c>
      <c r="AJ24" s="277">
        <f>AJ19*'8-Matrices'!$R$8</f>
        <v>56420</v>
      </c>
      <c r="AK24" s="278">
        <f>AK19*'8-Matrices'!$S$8</f>
        <v>138940</v>
      </c>
      <c r="AL24" s="411"/>
      <c r="AM24" s="277"/>
      <c r="AN24" s="279">
        <f>AN19*'8-Matrices'!$J$8</f>
        <v>0</v>
      </c>
      <c r="AO24" s="277">
        <f>AO19*'8-Matrices'!$K$8</f>
        <v>0</v>
      </c>
      <c r="AP24" s="277">
        <f>AP19*'8-Matrices'!$L$8</f>
        <v>0</v>
      </c>
      <c r="AQ24" s="277">
        <f>AQ19*'8-Matrices'!$M$8</f>
        <v>0</v>
      </c>
      <c r="AR24" s="277">
        <f>AR19*'8-Matrices'!$N$8</f>
        <v>20811251</v>
      </c>
      <c r="AS24" s="277">
        <f>AS19*'8-Matrices'!$O$8</f>
        <v>4461334</v>
      </c>
      <c r="AT24" s="277">
        <f>AT19*'8-Matrices'!$P$8</f>
        <v>6585936</v>
      </c>
      <c r="AU24" s="277">
        <f>AU19*'8-Matrices'!$Q$8</f>
        <v>0</v>
      </c>
      <c r="AV24" s="277">
        <f>AV19*'8-Matrices'!$R$8</f>
        <v>33852</v>
      </c>
      <c r="AW24" s="278">
        <f>AW19*'8-Matrices'!$S$8</f>
        <v>83364</v>
      </c>
      <c r="AX24" s="411"/>
      <c r="AY24" s="277"/>
      <c r="AZ24" s="279">
        <f>AZ19*'8-Matrices'!$J$8</f>
        <v>0</v>
      </c>
      <c r="BA24" s="277">
        <f>BA19*'8-Matrices'!$K$8</f>
        <v>0</v>
      </c>
      <c r="BB24" s="277">
        <f>BB19*'8-Matrices'!$L$8</f>
        <v>0</v>
      </c>
      <c r="BC24" s="277">
        <f>BC19*'8-Matrices'!$M$8</f>
        <v>0</v>
      </c>
      <c r="BD24" s="277">
        <f>BD19*'8-Matrices'!$N$8</f>
        <v>19192069</v>
      </c>
      <c r="BE24" s="277">
        <f>BE19*'8-Matrices'!$O$8</f>
        <v>4651178</v>
      </c>
      <c r="BF24" s="277">
        <f>BF19*'8-Matrices'!$P$8</f>
        <v>6429128</v>
      </c>
      <c r="BG24" s="277">
        <f>BG19*'8-Matrices'!$Q$8</f>
        <v>0</v>
      </c>
      <c r="BH24" s="277">
        <f>BH19*'8-Matrices'!$R$8</f>
        <v>45136</v>
      </c>
      <c r="BI24" s="278">
        <f>BI19*'8-Matrices'!$S$8</f>
        <v>111152</v>
      </c>
      <c r="BJ24" s="411"/>
      <c r="BK24" s="352"/>
      <c r="BL24" s="351">
        <f>BL19*'8-Matrices'!$J$8</f>
        <v>0</v>
      </c>
      <c r="BM24" s="352">
        <f>BM19*'8-Matrices'!$K$8</f>
        <v>0</v>
      </c>
      <c r="BN24" s="352">
        <f>BN19*'8-Matrices'!$L$8</f>
        <v>0</v>
      </c>
      <c r="BO24" s="352">
        <f>BO19*'8-Matrices'!$M$8</f>
        <v>0</v>
      </c>
      <c r="BP24" s="352">
        <f>BP19*'8-Matrices'!$N$8</f>
        <v>20811251</v>
      </c>
      <c r="BQ24" s="352">
        <f>BQ19*'8-Matrices'!$O$8</f>
        <v>4224029</v>
      </c>
      <c r="BR24" s="352">
        <f>BR19*'8-Matrices'!$P$8</f>
        <v>5174664</v>
      </c>
      <c r="BS24" s="352">
        <f>BS19*'8-Matrices'!$Q$8</f>
        <v>0</v>
      </c>
      <c r="BT24" s="352">
        <f>BT19*'8-Matrices'!$R$8</f>
        <v>56420</v>
      </c>
      <c r="BU24" s="353">
        <f>BU19*'8-Matrices'!$S$8</f>
        <v>83364</v>
      </c>
      <c r="BV24" s="411"/>
      <c r="BX24" s="351">
        <f>BX19*'8-Matrices'!$J$8</f>
        <v>0</v>
      </c>
      <c r="BY24" s="352">
        <f>BY19*'8-Matrices'!$K$8</f>
        <v>0</v>
      </c>
      <c r="BZ24" s="352">
        <f>BZ19*'8-Matrices'!$L$8</f>
        <v>0</v>
      </c>
      <c r="CA24" s="352">
        <f>CA19*'8-Matrices'!$M$8</f>
        <v>0</v>
      </c>
      <c r="CB24" s="352">
        <f>CB19*'8-Matrices'!$N$8</f>
        <v>24430599</v>
      </c>
      <c r="CC24" s="352">
        <f>CC19*'8-Matrices'!$O$8</f>
        <v>4935944</v>
      </c>
      <c r="CD24" s="352">
        <f>CD19*'8-Matrices'!$P$8</f>
        <v>5958704</v>
      </c>
      <c r="CE24" s="352">
        <f>CE19*'8-Matrices'!$Q$8</f>
        <v>0</v>
      </c>
      <c r="CF24" s="352">
        <f>CF19*'8-Matrices'!$R$8</f>
        <v>33852</v>
      </c>
      <c r="CG24" s="353">
        <f>CG19*'8-Matrices'!$S$8</f>
        <v>0</v>
      </c>
      <c r="CH24" s="411"/>
      <c r="CJ24" s="351">
        <f>CJ19*'8-Matrices'!$J$8</f>
        <v>0</v>
      </c>
      <c r="CK24" s="352">
        <f>CK19*'8-Matrices'!$K$8</f>
        <v>0</v>
      </c>
      <c r="CL24" s="352">
        <f>CL19*'8-Matrices'!$L$8</f>
        <v>0</v>
      </c>
      <c r="CM24" s="352">
        <f>CM19*'8-Matrices'!$M$8</f>
        <v>0</v>
      </c>
      <c r="CN24" s="352">
        <f>CN19*'8-Matrices'!$N$8</f>
        <v>23478139</v>
      </c>
      <c r="CO24" s="352">
        <f>CO19*'8-Matrices'!$O$8</f>
        <v>5742781</v>
      </c>
      <c r="CP24" s="352">
        <f>CP19*'8-Matrices'!$P$8</f>
        <v>5645088</v>
      </c>
      <c r="CQ24" s="352">
        <f>CQ19*'8-Matrices'!$Q$8</f>
        <v>0</v>
      </c>
      <c r="CR24" s="352">
        <f>CR19*'8-Matrices'!$R$8</f>
        <v>33852</v>
      </c>
      <c r="CS24" s="353">
        <f>CS19*'8-Matrices'!$S$8</f>
        <v>0</v>
      </c>
      <c r="CT24" s="411"/>
      <c r="CV24" s="351">
        <f>CV19*'8-Matrices'!$J$8</f>
        <v>0</v>
      </c>
      <c r="CW24" s="352">
        <f>CW19*'8-Matrices'!$K$8</f>
        <v>0</v>
      </c>
      <c r="CX24" s="352">
        <f>CX19*'8-Matrices'!$L$8</f>
        <v>0</v>
      </c>
      <c r="CY24" s="352">
        <f>CY19*'8-Matrices'!$M$8</f>
        <v>0</v>
      </c>
      <c r="CZ24" s="352">
        <f>CZ19*'8-Matrices'!$N$8</f>
        <v>26859372</v>
      </c>
      <c r="DA24" s="352">
        <f>DA19*'8-Matrices'!$O$8</f>
        <v>8115831</v>
      </c>
      <c r="DB24" s="352">
        <f>DB19*'8-Matrices'!$P$8</f>
        <v>6742744</v>
      </c>
      <c r="DC24" s="352">
        <f>DC19*'8-Matrices'!$Q$8</f>
        <v>0</v>
      </c>
      <c r="DD24" s="352">
        <f>DD19*'8-Matrices'!$R$8</f>
        <v>45136</v>
      </c>
      <c r="DE24" s="353">
        <f>DE19*'8-Matrices'!$S$8</f>
        <v>27788</v>
      </c>
      <c r="DF24" s="411"/>
      <c r="DH24" s="351">
        <f>DH19*'8-Matrices'!$J$8</f>
        <v>0</v>
      </c>
      <c r="DI24" s="352">
        <f>DI19*'8-Matrices'!$K$8</f>
        <v>0</v>
      </c>
      <c r="DJ24" s="352">
        <f>DJ19*'8-Matrices'!$L$8</f>
        <v>0</v>
      </c>
      <c r="DK24" s="352">
        <f>DK19*'8-Matrices'!$M$8</f>
        <v>0</v>
      </c>
      <c r="DL24" s="352">
        <f>DL19*'8-Matrices'!$N$8</f>
        <v>23382893</v>
      </c>
      <c r="DM24" s="352">
        <f>DM19*'8-Matrices'!$O$8</f>
        <v>7593760</v>
      </c>
      <c r="DN24" s="352">
        <f>DN19*'8-Matrices'!$P$8</f>
        <v>4077008</v>
      </c>
      <c r="DO24" s="352">
        <f>DO19*'8-Matrices'!$Q$8</f>
        <v>0</v>
      </c>
      <c r="DP24" s="352">
        <f>DP19*'8-Matrices'!$R$8</f>
        <v>45136</v>
      </c>
      <c r="DQ24" s="353">
        <f>DQ19*'8-Matrices'!$S$8</f>
        <v>416820</v>
      </c>
      <c r="DR24" s="411"/>
      <c r="DT24" s="351">
        <f>DT19*'8-Matrices'!$J$8</f>
        <v>0</v>
      </c>
      <c r="DU24" s="352">
        <f>DU19*'8-Matrices'!$K$8</f>
        <v>0</v>
      </c>
      <c r="DV24" s="352">
        <f>DV19*'8-Matrices'!$L$8</f>
        <v>0</v>
      </c>
      <c r="DW24" s="352">
        <f>DW19*'8-Matrices'!$M$8</f>
        <v>0</v>
      </c>
      <c r="DX24" s="352">
        <f>DX19*'8-Matrices'!$N$8</f>
        <v>24859206</v>
      </c>
      <c r="DY24" s="352">
        <f>DY19*'8-Matrices'!$O$8</f>
        <v>9776966</v>
      </c>
      <c r="DZ24" s="352">
        <f>DZ19*'8-Matrices'!$P$8</f>
        <v>8467632</v>
      </c>
      <c r="EA24" s="352">
        <f>EA19*'8-Matrices'!$Q$8</f>
        <v>0</v>
      </c>
      <c r="EB24" s="352">
        <f>EB19*'8-Matrices'!$R$8</f>
        <v>56420</v>
      </c>
      <c r="EC24" s="353">
        <f>EC19*'8-Matrices'!$S$8</f>
        <v>194516</v>
      </c>
      <c r="ED24" s="411"/>
    </row>
    <row r="25" spans="1:134" ht="15.75" thickBot="1" x14ac:dyDescent="0.3">
      <c r="A25" s="1472"/>
      <c r="B25" s="402" t="s">
        <v>82</v>
      </c>
      <c r="C25" s="294" t="s">
        <v>140</v>
      </c>
      <c r="D25" s="437">
        <f>D20*'8-Matrices'!$J$9</f>
        <v>0</v>
      </c>
      <c r="E25" s="277">
        <f>E20*'8-Matrices'!$K$9</f>
        <v>0</v>
      </c>
      <c r="F25" s="277">
        <f>F20*'8-Matrices'!$L$9</f>
        <v>0</v>
      </c>
      <c r="G25" s="277">
        <f>G20*'8-Matrices'!$M$9</f>
        <v>0</v>
      </c>
      <c r="H25" s="277">
        <f>H20*'8-Matrices'!$N$9</f>
        <v>23938656</v>
      </c>
      <c r="I25" s="277">
        <f>I20*'8-Matrices'!$O$9</f>
        <v>9389925</v>
      </c>
      <c r="J25" s="277">
        <f>J20*'8-Matrices'!$P$9</f>
        <v>9881615</v>
      </c>
      <c r="K25" s="277">
        <f>K20*'8-Matrices'!$Q$9</f>
        <v>0</v>
      </c>
      <c r="L25" s="277">
        <f>L20*'8-Matrices'!$R$9</f>
        <v>66148</v>
      </c>
      <c r="M25" s="278">
        <f>M20*'8-Matrices'!$S$9</f>
        <v>0</v>
      </c>
      <c r="N25" s="411" t="s">
        <v>306</v>
      </c>
      <c r="P25" s="437">
        <f>P20*'8-Matrices'!$J$9</f>
        <v>0</v>
      </c>
      <c r="Q25" s="277">
        <f>Q20*'8-Matrices'!$K$9</f>
        <v>0</v>
      </c>
      <c r="R25" s="277">
        <f>R20*'8-Matrices'!$L$9</f>
        <v>0</v>
      </c>
      <c r="S25" s="277">
        <f>S20*'8-Matrices'!$M$9</f>
        <v>0</v>
      </c>
      <c r="T25" s="277">
        <f>T20*'8-Matrices'!$N$9</f>
        <v>25474080</v>
      </c>
      <c r="U25" s="277">
        <f>U20*'8-Matrices'!$O$9</f>
        <v>11059245</v>
      </c>
      <c r="V25" s="277">
        <f>V20*'8-Matrices'!$P$9</f>
        <v>8502785</v>
      </c>
      <c r="W25" s="277">
        <f>W20*'8-Matrices'!$Q$9</f>
        <v>0</v>
      </c>
      <c r="X25" s="277">
        <f>X20*'8-Matrices'!$R$9</f>
        <v>16537</v>
      </c>
      <c r="Y25" s="278">
        <f>Y20*'8-Matrices'!$S$9</f>
        <v>0</v>
      </c>
      <c r="Z25" s="411" t="s">
        <v>306</v>
      </c>
      <c r="AB25" s="437">
        <f>AB20*'8-Matrices'!$J$9</f>
        <v>0</v>
      </c>
      <c r="AC25" s="277">
        <f>AC20*'8-Matrices'!$K$9</f>
        <v>0</v>
      </c>
      <c r="AD25" s="277">
        <f>AD20*'8-Matrices'!$L$9</f>
        <v>0</v>
      </c>
      <c r="AE25" s="277">
        <f>AE20*'8-Matrices'!$M$9</f>
        <v>0</v>
      </c>
      <c r="AF25" s="277">
        <f>AF20*'8-Matrices'!$N$9</f>
        <v>26451168</v>
      </c>
      <c r="AG25" s="277">
        <f>AG20*'8-Matrices'!$O$9</f>
        <v>8763930</v>
      </c>
      <c r="AH25" s="277">
        <f>AH20*'8-Matrices'!$P$9</f>
        <v>9192200</v>
      </c>
      <c r="AI25" s="277">
        <f>AI20*'8-Matrices'!$Q$9</f>
        <v>0</v>
      </c>
      <c r="AJ25" s="277">
        <f>AJ20*'8-Matrices'!$R$9</f>
        <v>82685</v>
      </c>
      <c r="AK25" s="278">
        <f>AK20*'8-Matrices'!$S$9</f>
        <v>0</v>
      </c>
      <c r="AL25" s="411" t="s">
        <v>306</v>
      </c>
      <c r="AM25" s="277"/>
      <c r="AN25" s="279">
        <f>AN20*'8-Matrices'!$J$9</f>
        <v>0</v>
      </c>
      <c r="AO25" s="277">
        <f>AO20*'8-Matrices'!$K$9</f>
        <v>0</v>
      </c>
      <c r="AP25" s="277">
        <f>AP20*'8-Matrices'!$L$9</f>
        <v>0</v>
      </c>
      <c r="AQ25" s="277">
        <f>AQ20*'8-Matrices'!$M$9</f>
        <v>0</v>
      </c>
      <c r="AR25" s="277">
        <f>AR20*'8-Matrices'!$N$9</f>
        <v>26241792</v>
      </c>
      <c r="AS25" s="277">
        <f>AS20*'8-Matrices'!$O$9</f>
        <v>9668145</v>
      </c>
      <c r="AT25" s="277">
        <f>AT20*'8-Matrices'!$P$9</f>
        <v>8043175</v>
      </c>
      <c r="AU25" s="277">
        <f>AU20*'8-Matrices'!$Q$9</f>
        <v>0</v>
      </c>
      <c r="AV25" s="277">
        <f>AV20*'8-Matrices'!$R$9</f>
        <v>66148</v>
      </c>
      <c r="AW25" s="278">
        <f>AW20*'8-Matrices'!$S$9</f>
        <v>0</v>
      </c>
      <c r="AX25" s="411" t="s">
        <v>306</v>
      </c>
      <c r="AY25" s="277"/>
      <c r="AZ25" s="279">
        <f>AZ20*'8-Matrices'!$J$9</f>
        <v>0</v>
      </c>
      <c r="BA25" s="277">
        <f>BA20*'8-Matrices'!$K$9</f>
        <v>0</v>
      </c>
      <c r="BB25" s="277">
        <f>BB20*'8-Matrices'!$L$9</f>
        <v>0</v>
      </c>
      <c r="BC25" s="277">
        <f>BC20*'8-Matrices'!$M$9</f>
        <v>0</v>
      </c>
      <c r="BD25" s="277">
        <f>BD20*'8-Matrices'!$N$9</f>
        <v>27428256</v>
      </c>
      <c r="BE25" s="277">
        <f>BE20*'8-Matrices'!$O$9</f>
        <v>8972595</v>
      </c>
      <c r="BF25" s="277">
        <f>BF20*'8-Matrices'!$P$9</f>
        <v>8732590</v>
      </c>
      <c r="BG25" s="277">
        <f>BG20*'8-Matrices'!$Q$9</f>
        <v>0</v>
      </c>
      <c r="BH25" s="277">
        <f>BH20*'8-Matrices'!$R$9</f>
        <v>82685</v>
      </c>
      <c r="BI25" s="278">
        <f>BI20*'8-Matrices'!$S$9</f>
        <v>0</v>
      </c>
      <c r="BJ25" s="411" t="s">
        <v>306</v>
      </c>
      <c r="BK25" s="352"/>
      <c r="BL25" s="351">
        <f>BL20*'8-Matrices'!$J$9</f>
        <v>0</v>
      </c>
      <c r="BM25" s="352">
        <f>BM20*'8-Matrices'!$K$9</f>
        <v>0</v>
      </c>
      <c r="BN25" s="352">
        <f>BN20*'8-Matrices'!$L$9</f>
        <v>0</v>
      </c>
      <c r="BO25" s="352">
        <f>BO20*'8-Matrices'!$M$9</f>
        <v>0</v>
      </c>
      <c r="BP25" s="352">
        <f>BP20*'8-Matrices'!$N$9</f>
        <v>24078240</v>
      </c>
      <c r="BQ25" s="352">
        <f>BQ20*'8-Matrices'!$O$9</f>
        <v>8137935</v>
      </c>
      <c r="BR25" s="352">
        <f>BR20*'8-Matrices'!$P$9</f>
        <v>4366295</v>
      </c>
      <c r="BS25" s="352">
        <f>BS20*'8-Matrices'!$Q$9</f>
        <v>0</v>
      </c>
      <c r="BT25" s="352">
        <f>BT20*'8-Matrices'!$R$9</f>
        <v>66148</v>
      </c>
      <c r="BU25" s="353">
        <f>BU20*'8-Matrices'!$S$9</f>
        <v>0</v>
      </c>
      <c r="BV25" s="411" t="s">
        <v>306</v>
      </c>
      <c r="BX25" s="351">
        <f>BX20*'8-Matrices'!$J$9</f>
        <v>0</v>
      </c>
      <c r="BY25" s="352">
        <f>BY20*'8-Matrices'!$K$9</f>
        <v>0</v>
      </c>
      <c r="BZ25" s="352">
        <f>BZ20*'8-Matrices'!$L$9</f>
        <v>0</v>
      </c>
      <c r="CA25" s="352">
        <f>CA20*'8-Matrices'!$M$9</f>
        <v>0</v>
      </c>
      <c r="CB25" s="352">
        <f>CB20*'8-Matrices'!$N$9</f>
        <v>21356352</v>
      </c>
      <c r="CC25" s="352">
        <f>CC20*'8-Matrices'!$O$9</f>
        <v>7372830</v>
      </c>
      <c r="CD25" s="352">
        <f>CD20*'8-Matrices'!$P$9</f>
        <v>11030640</v>
      </c>
      <c r="CE25" s="352">
        <f>CE20*'8-Matrices'!$Q$9</f>
        <v>0</v>
      </c>
      <c r="CF25" s="352">
        <f>CF20*'8-Matrices'!$R$9</f>
        <v>16537</v>
      </c>
      <c r="CG25" s="353">
        <f>CG20*'8-Matrices'!$S$9</f>
        <v>0</v>
      </c>
      <c r="CH25" s="411" t="s">
        <v>306</v>
      </c>
      <c r="CJ25" s="351">
        <f>CJ20*'8-Matrices'!$J$9</f>
        <v>0</v>
      </c>
      <c r="CK25" s="352">
        <f>CK20*'8-Matrices'!$K$9</f>
        <v>0</v>
      </c>
      <c r="CL25" s="352">
        <f>CL20*'8-Matrices'!$L$9</f>
        <v>0</v>
      </c>
      <c r="CM25" s="352">
        <f>CM20*'8-Matrices'!$M$9</f>
        <v>0</v>
      </c>
      <c r="CN25" s="352">
        <f>CN20*'8-Matrices'!$N$9</f>
        <v>22821984</v>
      </c>
      <c r="CO25" s="352">
        <f>CO20*'8-Matrices'!$O$9</f>
        <v>8485710</v>
      </c>
      <c r="CP25" s="352">
        <f>CP20*'8-Matrices'!$P$9</f>
        <v>9422005</v>
      </c>
      <c r="CQ25" s="352">
        <f>CQ20*'8-Matrices'!$Q$9</f>
        <v>0</v>
      </c>
      <c r="CR25" s="352">
        <f>CR20*'8-Matrices'!$R$9</f>
        <v>66148</v>
      </c>
      <c r="CS25" s="353">
        <f>CS20*'8-Matrices'!$S$9</f>
        <v>0</v>
      </c>
      <c r="CT25" s="411" t="s">
        <v>306</v>
      </c>
      <c r="CV25" s="351">
        <f>CV20*'8-Matrices'!$J$9</f>
        <v>0</v>
      </c>
      <c r="CW25" s="352">
        <f>CW20*'8-Matrices'!$K$9</f>
        <v>0</v>
      </c>
      <c r="CX25" s="352">
        <f>CX20*'8-Matrices'!$L$9</f>
        <v>0</v>
      </c>
      <c r="CY25" s="352">
        <f>CY20*'8-Matrices'!$M$9</f>
        <v>0</v>
      </c>
      <c r="CZ25" s="352">
        <f>CZ20*'8-Matrices'!$N$9</f>
        <v>20867808</v>
      </c>
      <c r="DA25" s="352">
        <f>DA20*'8-Matrices'!$O$9</f>
        <v>7859715</v>
      </c>
      <c r="DB25" s="352">
        <f>DB20*'8-Matrices'!$P$9</f>
        <v>8043175</v>
      </c>
      <c r="DC25" s="352">
        <f>DC20*'8-Matrices'!$Q$9</f>
        <v>0</v>
      </c>
      <c r="DD25" s="352">
        <f>DD20*'8-Matrices'!$R$9</f>
        <v>49611</v>
      </c>
      <c r="DE25" s="353">
        <f>DE20*'8-Matrices'!$S$9</f>
        <v>0</v>
      </c>
      <c r="DF25" s="411" t="s">
        <v>306</v>
      </c>
      <c r="DH25" s="351">
        <f>DH20*'8-Matrices'!$J$9</f>
        <v>0</v>
      </c>
      <c r="DI25" s="352">
        <f>DI20*'8-Matrices'!$K$9</f>
        <v>0</v>
      </c>
      <c r="DJ25" s="352">
        <f>DJ20*'8-Matrices'!$L$9</f>
        <v>0</v>
      </c>
      <c r="DK25" s="352">
        <f>DK20*'8-Matrices'!$M$9</f>
        <v>0</v>
      </c>
      <c r="DL25" s="352">
        <f>DL20*'8-Matrices'!$N$9</f>
        <v>20798016</v>
      </c>
      <c r="DM25" s="352">
        <f>DM20*'8-Matrices'!$O$9</f>
        <v>6677280</v>
      </c>
      <c r="DN25" s="352">
        <f>DN20*'8-Matrices'!$P$9</f>
        <v>7813370</v>
      </c>
      <c r="DO25" s="352">
        <f>DO20*'8-Matrices'!$Q$9</f>
        <v>0</v>
      </c>
      <c r="DP25" s="352">
        <f>DP20*'8-Matrices'!$R$9</f>
        <v>16537</v>
      </c>
      <c r="DQ25" s="353">
        <f>DQ20*'8-Matrices'!$S$9</f>
        <v>0</v>
      </c>
      <c r="DR25" s="411" t="s">
        <v>306</v>
      </c>
      <c r="DT25" s="351">
        <f>DT20*'8-Matrices'!$J$9</f>
        <v>0</v>
      </c>
      <c r="DU25" s="352">
        <f>DU20*'8-Matrices'!$K$9</f>
        <v>0</v>
      </c>
      <c r="DV25" s="352">
        <f>DV20*'8-Matrices'!$L$9</f>
        <v>0</v>
      </c>
      <c r="DW25" s="352">
        <f>DW20*'8-Matrices'!$M$9</f>
        <v>0</v>
      </c>
      <c r="DX25" s="352">
        <f>DX20*'8-Matrices'!$N$9</f>
        <v>20867808</v>
      </c>
      <c r="DY25" s="352">
        <f>DY20*'8-Matrices'!$O$9</f>
        <v>8833485</v>
      </c>
      <c r="DZ25" s="352">
        <f>DZ20*'8-Matrices'!$P$9</f>
        <v>9881615</v>
      </c>
      <c r="EA25" s="352">
        <f>EA20*'8-Matrices'!$Q$9</f>
        <v>0</v>
      </c>
      <c r="EB25" s="352">
        <f>EB20*'8-Matrices'!$R$9</f>
        <v>33074</v>
      </c>
      <c r="EC25" s="353">
        <f>EC20*'8-Matrices'!$S$9</f>
        <v>0</v>
      </c>
      <c r="ED25" s="411" t="s">
        <v>306</v>
      </c>
    </row>
    <row r="26" spans="1:134" ht="30.75" thickBot="1" x14ac:dyDescent="0.3">
      <c r="A26" s="315" t="s">
        <v>212</v>
      </c>
      <c r="B26" s="402" t="s">
        <v>82</v>
      </c>
      <c r="C26" s="316"/>
      <c r="D26" s="300">
        <f t="shared" ref="D26:M26" si="33">SUM(D23:D25)</f>
        <v>0</v>
      </c>
      <c r="E26" s="297">
        <f t="shared" si="33"/>
        <v>0</v>
      </c>
      <c r="F26" s="297">
        <f t="shared" si="33"/>
        <v>0</v>
      </c>
      <c r="G26" s="297">
        <f t="shared" si="33"/>
        <v>0</v>
      </c>
      <c r="H26" s="297">
        <f t="shared" si="33"/>
        <v>47215217</v>
      </c>
      <c r="I26" s="297">
        <f t="shared" si="33"/>
        <v>13691351</v>
      </c>
      <c r="J26" s="297">
        <f t="shared" si="33"/>
        <v>14899471</v>
      </c>
      <c r="K26" s="297">
        <f t="shared" si="33"/>
        <v>0</v>
      </c>
      <c r="L26" s="297">
        <f t="shared" si="33"/>
        <v>100000</v>
      </c>
      <c r="M26" s="298">
        <f t="shared" si="33"/>
        <v>0</v>
      </c>
      <c r="N26" s="412">
        <f>SUM(D26:M26)</f>
        <v>75906039</v>
      </c>
      <c r="O26" s="316"/>
      <c r="P26" s="300">
        <f t="shared" ref="P26:Y26" si="34">SUM(P23:P25)</f>
        <v>0</v>
      </c>
      <c r="Q26" s="297">
        <f t="shared" si="34"/>
        <v>0</v>
      </c>
      <c r="R26" s="297">
        <f t="shared" si="34"/>
        <v>0</v>
      </c>
      <c r="S26" s="297">
        <f t="shared" si="34"/>
        <v>0</v>
      </c>
      <c r="T26" s="297">
        <f t="shared" si="34"/>
        <v>50458347</v>
      </c>
      <c r="U26" s="297">
        <f t="shared" si="34"/>
        <v>15520974</v>
      </c>
      <c r="V26" s="297">
        <f t="shared" si="34"/>
        <v>14461489</v>
      </c>
      <c r="W26" s="297">
        <f t="shared" si="34"/>
        <v>0</v>
      </c>
      <c r="X26" s="297">
        <f t="shared" si="34"/>
        <v>72957</v>
      </c>
      <c r="Y26" s="298">
        <f t="shared" si="34"/>
        <v>0</v>
      </c>
      <c r="Z26" s="412">
        <f>SUM(P26:Y26)</f>
        <v>80513767</v>
      </c>
      <c r="AA26" s="316"/>
      <c r="AB26" s="300">
        <f t="shared" ref="AB26:AK26" si="35">SUM(AB23:AB25)</f>
        <v>0</v>
      </c>
      <c r="AC26" s="297">
        <f t="shared" si="35"/>
        <v>0</v>
      </c>
      <c r="AD26" s="297">
        <f t="shared" si="35"/>
        <v>0</v>
      </c>
      <c r="AE26" s="297">
        <f t="shared" si="35"/>
        <v>0</v>
      </c>
      <c r="AF26" s="297">
        <f t="shared" si="35"/>
        <v>52552502</v>
      </c>
      <c r="AG26" s="297">
        <f t="shared" si="35"/>
        <v>13660292</v>
      </c>
      <c r="AH26" s="297">
        <f t="shared" si="35"/>
        <v>13269208</v>
      </c>
      <c r="AI26" s="297">
        <f t="shared" si="35"/>
        <v>0</v>
      </c>
      <c r="AJ26" s="297">
        <f t="shared" si="35"/>
        <v>139105</v>
      </c>
      <c r="AK26" s="298">
        <f t="shared" si="35"/>
        <v>138940</v>
      </c>
      <c r="AL26" s="412">
        <f>SUM(AB26:AK26)</f>
        <v>79760047</v>
      </c>
      <c r="AM26" s="299"/>
      <c r="AN26" s="300">
        <f t="shared" ref="AN26:AW26" si="36">SUM(AN23:AN25)</f>
        <v>0</v>
      </c>
      <c r="AO26" s="297">
        <f t="shared" si="36"/>
        <v>0</v>
      </c>
      <c r="AP26" s="297">
        <f t="shared" si="36"/>
        <v>0</v>
      </c>
      <c r="AQ26" s="297">
        <f t="shared" si="36"/>
        <v>0</v>
      </c>
      <c r="AR26" s="297">
        <f t="shared" si="36"/>
        <v>50452043</v>
      </c>
      <c r="AS26" s="297">
        <f t="shared" si="36"/>
        <v>14951679</v>
      </c>
      <c r="AT26" s="297">
        <f t="shared" si="36"/>
        <v>14629111</v>
      </c>
      <c r="AU26" s="297">
        <f t="shared" si="36"/>
        <v>0</v>
      </c>
      <c r="AV26" s="297">
        <f t="shared" si="36"/>
        <v>100000</v>
      </c>
      <c r="AW26" s="298">
        <f t="shared" si="36"/>
        <v>83364</v>
      </c>
      <c r="AX26" s="412">
        <f>SUM(AN26:AW26)</f>
        <v>80216197</v>
      </c>
      <c r="AY26" s="299"/>
      <c r="AZ26" s="300">
        <f t="shared" ref="AZ26:BI26" si="37">SUM(AZ23:AZ25)</f>
        <v>0</v>
      </c>
      <c r="BA26" s="297">
        <f t="shared" si="37"/>
        <v>0</v>
      </c>
      <c r="BB26" s="297">
        <f t="shared" si="37"/>
        <v>0</v>
      </c>
      <c r="BC26" s="297">
        <f t="shared" si="37"/>
        <v>0</v>
      </c>
      <c r="BD26" s="297">
        <f t="shared" si="37"/>
        <v>51273325</v>
      </c>
      <c r="BE26" s="297">
        <f t="shared" si="37"/>
        <v>14380197</v>
      </c>
      <c r="BF26" s="297">
        <f t="shared" si="37"/>
        <v>15161718</v>
      </c>
      <c r="BG26" s="297">
        <f t="shared" si="37"/>
        <v>0</v>
      </c>
      <c r="BH26" s="297">
        <f t="shared" si="37"/>
        <v>127821</v>
      </c>
      <c r="BI26" s="298">
        <f t="shared" si="37"/>
        <v>111152</v>
      </c>
      <c r="BJ26" s="412">
        <f>SUM(AZ26:BI26)</f>
        <v>81054213</v>
      </c>
      <c r="BK26" s="362"/>
      <c r="BL26" s="404">
        <f t="shared" ref="BL26:BU26" si="38">SUM(BL23:BL25)</f>
        <v>0</v>
      </c>
      <c r="BM26" s="405">
        <f t="shared" si="38"/>
        <v>0</v>
      </c>
      <c r="BN26" s="405">
        <f t="shared" si="38"/>
        <v>0</v>
      </c>
      <c r="BO26" s="405">
        <f t="shared" si="38"/>
        <v>0</v>
      </c>
      <c r="BP26" s="405">
        <f t="shared" si="38"/>
        <v>49212491</v>
      </c>
      <c r="BQ26" s="405">
        <f t="shared" si="38"/>
        <v>12953948</v>
      </c>
      <c r="BR26" s="405">
        <f t="shared" si="38"/>
        <v>9540959</v>
      </c>
      <c r="BS26" s="405">
        <f t="shared" si="38"/>
        <v>0</v>
      </c>
      <c r="BT26" s="405">
        <f t="shared" si="38"/>
        <v>122568</v>
      </c>
      <c r="BU26" s="406">
        <f t="shared" si="38"/>
        <v>83364</v>
      </c>
      <c r="BV26" s="412">
        <f>SUM(BL26:BU26)</f>
        <v>71913330</v>
      </c>
      <c r="BX26" s="404">
        <f t="shared" ref="BX26:CG26" si="39">SUM(BX23:BX25)</f>
        <v>0</v>
      </c>
      <c r="BY26" s="405">
        <f t="shared" si="39"/>
        <v>0</v>
      </c>
      <c r="BZ26" s="405">
        <f t="shared" si="39"/>
        <v>0</v>
      </c>
      <c r="CA26" s="405">
        <f t="shared" si="39"/>
        <v>0</v>
      </c>
      <c r="CB26" s="405">
        <f t="shared" si="39"/>
        <v>50703951</v>
      </c>
      <c r="CC26" s="405">
        <f t="shared" si="39"/>
        <v>12999422</v>
      </c>
      <c r="CD26" s="405">
        <f t="shared" si="39"/>
        <v>16989344</v>
      </c>
      <c r="CE26" s="405">
        <f t="shared" si="39"/>
        <v>0</v>
      </c>
      <c r="CF26" s="405">
        <f t="shared" si="39"/>
        <v>50389</v>
      </c>
      <c r="CG26" s="406">
        <f t="shared" si="39"/>
        <v>0</v>
      </c>
      <c r="CH26" s="412">
        <f>SUM(BX26:CG26)</f>
        <v>80743106</v>
      </c>
      <c r="CJ26" s="404">
        <f t="shared" ref="CJ26:CS26" si="40">SUM(CJ23:CJ25)</f>
        <v>0</v>
      </c>
      <c r="CK26" s="405">
        <f t="shared" si="40"/>
        <v>0</v>
      </c>
      <c r="CL26" s="405">
        <f t="shared" si="40"/>
        <v>0</v>
      </c>
      <c r="CM26" s="405">
        <f t="shared" si="40"/>
        <v>28910</v>
      </c>
      <c r="CN26" s="405">
        <f t="shared" si="40"/>
        <v>61282123</v>
      </c>
      <c r="CO26" s="405">
        <f t="shared" si="40"/>
        <v>19622123</v>
      </c>
      <c r="CP26" s="405">
        <f t="shared" si="40"/>
        <v>15393070</v>
      </c>
      <c r="CQ26" s="405">
        <f t="shared" si="40"/>
        <v>0</v>
      </c>
      <c r="CR26" s="405">
        <f t="shared" si="40"/>
        <v>100000</v>
      </c>
      <c r="CS26" s="406">
        <f t="shared" si="40"/>
        <v>0</v>
      </c>
      <c r="CT26" s="412">
        <f>SUM(CJ26:CS26)</f>
        <v>96426226</v>
      </c>
      <c r="CV26" s="404">
        <f t="shared" ref="CV26:DE26" si="41">SUM(CV23:CV25)</f>
        <v>0</v>
      </c>
      <c r="CW26" s="405">
        <f t="shared" si="41"/>
        <v>0</v>
      </c>
      <c r="CX26" s="405">
        <f t="shared" si="41"/>
        <v>0</v>
      </c>
      <c r="CY26" s="405">
        <f t="shared" si="41"/>
        <v>0</v>
      </c>
      <c r="CZ26" s="405">
        <f t="shared" si="41"/>
        <v>74754180</v>
      </c>
      <c r="DA26" s="405">
        <f t="shared" si="41"/>
        <v>26960138</v>
      </c>
      <c r="DB26" s="405">
        <f t="shared" si="41"/>
        <v>15437873</v>
      </c>
      <c r="DC26" s="405">
        <f t="shared" si="41"/>
        <v>0</v>
      </c>
      <c r="DD26" s="405">
        <f t="shared" si="41"/>
        <v>329317</v>
      </c>
      <c r="DE26" s="406">
        <f t="shared" si="41"/>
        <v>27788</v>
      </c>
      <c r="DF26" s="412">
        <f>SUM(CV26:DE26)</f>
        <v>117509296</v>
      </c>
      <c r="DH26" s="404">
        <f t="shared" ref="DH26:DQ26" si="42">SUM(DH23:DH25)</f>
        <v>0</v>
      </c>
      <c r="DI26" s="405">
        <f t="shared" si="42"/>
        <v>0</v>
      </c>
      <c r="DJ26" s="405">
        <f t="shared" si="42"/>
        <v>0</v>
      </c>
      <c r="DK26" s="405">
        <f t="shared" si="42"/>
        <v>14455</v>
      </c>
      <c r="DL26" s="405">
        <f t="shared" si="42"/>
        <v>73418909</v>
      </c>
      <c r="DM26" s="405">
        <f t="shared" si="42"/>
        <v>24860976</v>
      </c>
      <c r="DN26" s="405">
        <f t="shared" si="42"/>
        <v>13846240</v>
      </c>
      <c r="DO26" s="405">
        <f t="shared" si="42"/>
        <v>0</v>
      </c>
      <c r="DP26" s="405">
        <f t="shared" si="42"/>
        <v>366614</v>
      </c>
      <c r="DQ26" s="406">
        <f t="shared" si="42"/>
        <v>416820</v>
      </c>
      <c r="DR26" s="412">
        <f>SUM(DH26:DQ26)</f>
        <v>112924014</v>
      </c>
      <c r="DT26" s="404">
        <f t="shared" ref="DT26:EC26" si="43">SUM(DT23:DT25)</f>
        <v>0</v>
      </c>
      <c r="DU26" s="405">
        <f t="shared" si="43"/>
        <v>0</v>
      </c>
      <c r="DV26" s="405">
        <f t="shared" si="43"/>
        <v>0</v>
      </c>
      <c r="DW26" s="405">
        <f t="shared" si="43"/>
        <v>0</v>
      </c>
      <c r="DX26" s="405">
        <f t="shared" si="43"/>
        <v>81598014</v>
      </c>
      <c r="DY26" s="405">
        <f t="shared" si="43"/>
        <v>31699875</v>
      </c>
      <c r="DZ26" s="405">
        <f t="shared" si="43"/>
        <v>21283040</v>
      </c>
      <c r="EA26" s="405">
        <f t="shared" si="43"/>
        <v>0</v>
      </c>
      <c r="EB26" s="405">
        <f t="shared" si="43"/>
        <v>542996</v>
      </c>
      <c r="EC26" s="406">
        <f t="shared" si="43"/>
        <v>233028</v>
      </c>
      <c r="ED26" s="412">
        <f>SUM(DT26:EC26)</f>
        <v>135356953</v>
      </c>
    </row>
    <row r="27" spans="1:134" ht="44.25" customHeight="1" thickBot="1" x14ac:dyDescent="0.3">
      <c r="A27" s="305"/>
      <c r="B27" s="306"/>
      <c r="C27" s="307"/>
      <c r="D27" s="308"/>
      <c r="E27" s="309"/>
      <c r="F27" s="309"/>
      <c r="G27" s="309"/>
      <c r="H27" s="309"/>
      <c r="I27" s="309"/>
      <c r="J27" s="309"/>
      <c r="K27" s="309"/>
      <c r="L27" s="309"/>
      <c r="M27" s="310"/>
      <c r="N27" s="410"/>
      <c r="O27" s="307"/>
      <c r="P27" s="308"/>
      <c r="Q27" s="309"/>
      <c r="R27" s="309"/>
      <c r="S27" s="309"/>
      <c r="T27" s="309"/>
      <c r="U27" s="309"/>
      <c r="V27" s="309"/>
      <c r="W27" s="309"/>
      <c r="X27" s="309"/>
      <c r="Y27" s="310"/>
      <c r="Z27" s="410"/>
      <c r="AA27" s="307"/>
      <c r="AB27" s="308"/>
      <c r="AC27" s="309"/>
      <c r="AD27" s="309"/>
      <c r="AE27" s="309"/>
      <c r="AF27" s="309"/>
      <c r="AG27" s="309"/>
      <c r="AH27" s="309"/>
      <c r="AI27" s="309"/>
      <c r="AJ27" s="309"/>
      <c r="AK27" s="310"/>
      <c r="AL27" s="410"/>
      <c r="AM27" s="309"/>
      <c r="AN27" s="308"/>
      <c r="AO27" s="309"/>
      <c r="AP27" s="309"/>
      <c r="AQ27" s="309"/>
      <c r="AR27" s="309"/>
      <c r="AS27" s="309"/>
      <c r="AT27" s="309"/>
      <c r="AU27" s="309"/>
      <c r="AV27" s="309"/>
      <c r="AW27" s="310"/>
      <c r="AX27" s="410"/>
      <c r="AY27" s="309"/>
      <c r="AZ27" s="308"/>
      <c r="BA27" s="309"/>
      <c r="BB27" s="309"/>
      <c r="BC27" s="309"/>
      <c r="BD27" s="309"/>
      <c r="BE27" s="309"/>
      <c r="BF27" s="309"/>
      <c r="BG27" s="309"/>
      <c r="BH27" s="309"/>
      <c r="BI27" s="310"/>
      <c r="BJ27" s="410"/>
      <c r="BK27" s="407"/>
      <c r="BL27" s="408"/>
      <c r="BM27" s="407"/>
      <c r="BN27" s="407"/>
      <c r="BO27" s="407"/>
      <c r="BP27" s="407"/>
      <c r="BQ27" s="407"/>
      <c r="BR27" s="407"/>
      <c r="BS27" s="407"/>
      <c r="BT27" s="407"/>
      <c r="BU27" s="409"/>
      <c r="BV27" s="410"/>
      <c r="BX27" s="408"/>
      <c r="BY27" s="407"/>
      <c r="BZ27" s="407"/>
      <c r="CA27" s="407"/>
      <c r="CB27" s="407"/>
      <c r="CC27" s="407"/>
      <c r="CD27" s="407"/>
      <c r="CE27" s="407"/>
      <c r="CF27" s="407"/>
      <c r="CG27" s="409"/>
      <c r="CH27" s="410"/>
      <c r="CJ27" s="408"/>
      <c r="CK27" s="407"/>
      <c r="CL27" s="407"/>
      <c r="CM27" s="407"/>
      <c r="CN27" s="407"/>
      <c r="CO27" s="407"/>
      <c r="CP27" s="407"/>
      <c r="CQ27" s="407"/>
      <c r="CR27" s="407"/>
      <c r="CS27" s="409"/>
      <c r="CT27" s="410"/>
      <c r="CV27" s="408"/>
      <c r="CW27" s="407"/>
      <c r="CX27" s="407"/>
      <c r="CY27" s="407"/>
      <c r="CZ27" s="407"/>
      <c r="DA27" s="407"/>
      <c r="DB27" s="407"/>
      <c r="DC27" s="407"/>
      <c r="DD27" s="407"/>
      <c r="DE27" s="409"/>
      <c r="DF27" s="410"/>
      <c r="DH27" s="408"/>
      <c r="DI27" s="407"/>
      <c r="DJ27" s="407"/>
      <c r="DK27" s="407"/>
      <c r="DL27" s="407"/>
      <c r="DM27" s="407"/>
      <c r="DN27" s="407"/>
      <c r="DO27" s="407"/>
      <c r="DP27" s="407"/>
      <c r="DQ27" s="409"/>
      <c r="DR27" s="410"/>
      <c r="DT27" s="408"/>
      <c r="DU27" s="407"/>
      <c r="DV27" s="407"/>
      <c r="DW27" s="407"/>
      <c r="DX27" s="407"/>
      <c r="DY27" s="407"/>
      <c r="DZ27" s="407"/>
      <c r="EA27" s="407"/>
      <c r="EB27" s="407"/>
      <c r="EC27" s="409"/>
      <c r="ED27" s="410"/>
    </row>
    <row r="28" spans="1:134" x14ac:dyDescent="0.25">
      <c r="A28" s="1470" t="s">
        <v>210</v>
      </c>
      <c r="B28" s="395" t="s">
        <v>83</v>
      </c>
      <c r="C28" s="268" t="s">
        <v>138</v>
      </c>
      <c r="D28" s="271">
        <f>'7c-STEMHWF_RawData'!D13</f>
        <v>0</v>
      </c>
      <c r="E28" s="269">
        <f>'7c-STEMHWF_RawData'!E13</f>
        <v>0</v>
      </c>
      <c r="F28" s="269">
        <f>'7c-STEMHWF_RawData'!F13</f>
        <v>0</v>
      </c>
      <c r="G28" s="269">
        <f>'7c-STEMHWF_RawData'!G13</f>
        <v>0</v>
      </c>
      <c r="H28" s="269">
        <f>'7c-STEMHWF_RawData'!H13</f>
        <v>118</v>
      </c>
      <c r="I28" s="269">
        <f>'7c-STEMHWF_RawData'!I13</f>
        <v>0</v>
      </c>
      <c r="J28" s="269">
        <f>'7c-STEMHWF_RawData'!J13</f>
        <v>0</v>
      </c>
      <c r="K28" s="269">
        <f>'7c-STEMHWF_RawData'!K13</f>
        <v>0</v>
      </c>
      <c r="L28" s="269">
        <f>'7c-STEMHWF_RawData'!L13</f>
        <v>0</v>
      </c>
      <c r="M28" s="270">
        <f>'7c-STEMHWF_RawData'!M13</f>
        <v>0</v>
      </c>
      <c r="N28" s="396"/>
      <c r="O28" s="319"/>
      <c r="P28" s="271">
        <f>'7c-STEMHWF_RawData'!P13</f>
        <v>0</v>
      </c>
      <c r="Q28" s="269">
        <f>'7c-STEMHWF_RawData'!Q13</f>
        <v>0</v>
      </c>
      <c r="R28" s="269">
        <f>'7c-STEMHWF_RawData'!R13</f>
        <v>0</v>
      </c>
      <c r="S28" s="269">
        <f>'7c-STEMHWF_RawData'!S13</f>
        <v>0</v>
      </c>
      <c r="T28" s="269">
        <f>'7c-STEMHWF_RawData'!T13</f>
        <v>136</v>
      </c>
      <c r="U28" s="269">
        <f>'7c-STEMHWF_RawData'!U13</f>
        <v>0</v>
      </c>
      <c r="V28" s="269">
        <f>'7c-STEMHWF_RawData'!V13</f>
        <v>0</v>
      </c>
      <c r="W28" s="269">
        <f>'7c-STEMHWF_RawData'!W13</f>
        <v>0</v>
      </c>
      <c r="X28" s="269">
        <f>'7c-STEMHWF_RawData'!X13</f>
        <v>0</v>
      </c>
      <c r="Y28" s="270">
        <f>'7c-STEMHWF_RawData'!Y13</f>
        <v>0</v>
      </c>
      <c r="Z28" s="396"/>
      <c r="AA28" s="319"/>
      <c r="AB28" s="271">
        <f>'7c-STEMHWF_RawData'!AB13</f>
        <v>0</v>
      </c>
      <c r="AC28" s="269">
        <f>'7c-STEMHWF_RawData'!AC13</f>
        <v>0</v>
      </c>
      <c r="AD28" s="269">
        <f>'7c-STEMHWF_RawData'!AD13</f>
        <v>0</v>
      </c>
      <c r="AE28" s="269">
        <f>'7c-STEMHWF_RawData'!AE13</f>
        <v>0</v>
      </c>
      <c r="AF28" s="269">
        <f>'7c-STEMHWF_RawData'!AF13</f>
        <v>132</v>
      </c>
      <c r="AG28" s="269">
        <f>'7c-STEMHWF_RawData'!AG13</f>
        <v>0</v>
      </c>
      <c r="AH28" s="269">
        <f>'7c-STEMHWF_RawData'!AH13</f>
        <v>0</v>
      </c>
      <c r="AI28" s="269">
        <f>'7c-STEMHWF_RawData'!AI13</f>
        <v>0</v>
      </c>
      <c r="AJ28" s="269">
        <f>'7c-STEMHWF_RawData'!AJ13</f>
        <v>0</v>
      </c>
      <c r="AK28" s="270">
        <f>'7c-STEMHWF_RawData'!AK13</f>
        <v>0</v>
      </c>
      <c r="AL28" s="396"/>
      <c r="AM28" s="269"/>
      <c r="AN28" s="271">
        <f>'7c-STEMHWF_RawData'!AN13</f>
        <v>0</v>
      </c>
      <c r="AO28" s="269">
        <f>'7c-STEMHWF_RawData'!AO13</f>
        <v>0</v>
      </c>
      <c r="AP28" s="269">
        <f>'7c-STEMHWF_RawData'!AP13</f>
        <v>0</v>
      </c>
      <c r="AQ28" s="269">
        <f>'7c-STEMHWF_RawData'!AQ13</f>
        <v>0</v>
      </c>
      <c r="AR28" s="269">
        <f>'7c-STEMHWF_RawData'!AR13</f>
        <v>153</v>
      </c>
      <c r="AS28" s="269">
        <f>'7c-STEMHWF_RawData'!AS13</f>
        <v>0</v>
      </c>
      <c r="AT28" s="269">
        <f>'7c-STEMHWF_RawData'!AT13</f>
        <v>0</v>
      </c>
      <c r="AU28" s="269">
        <f>'7c-STEMHWF_RawData'!AU13</f>
        <v>0</v>
      </c>
      <c r="AV28" s="269">
        <f>'7c-STEMHWF_RawData'!AV13</f>
        <v>0</v>
      </c>
      <c r="AW28" s="270">
        <f>'7c-STEMHWF_RawData'!AW13</f>
        <v>0</v>
      </c>
      <c r="AX28" s="396"/>
      <c r="AY28" s="269"/>
      <c r="AZ28" s="271">
        <f>'7c-STEMHWF_RawData'!AZ13</f>
        <v>0</v>
      </c>
      <c r="BA28" s="269">
        <f>'7c-STEMHWF_RawData'!BA13</f>
        <v>0</v>
      </c>
      <c r="BB28" s="269">
        <f>'7c-STEMHWF_RawData'!BB13</f>
        <v>0</v>
      </c>
      <c r="BC28" s="269">
        <f>'7c-STEMHWF_RawData'!BC13</f>
        <v>0</v>
      </c>
      <c r="BD28" s="269">
        <f>'7c-STEMHWF_RawData'!BD13</f>
        <v>183</v>
      </c>
      <c r="BE28" s="269">
        <f>'7c-STEMHWF_RawData'!BE13</f>
        <v>0</v>
      </c>
      <c r="BF28" s="269">
        <f>'7c-STEMHWF_RawData'!BF13</f>
        <v>0</v>
      </c>
      <c r="BG28" s="269">
        <f>'7c-STEMHWF_RawData'!BG13</f>
        <v>0</v>
      </c>
      <c r="BH28" s="269">
        <f>'7c-STEMHWF_RawData'!BH13</f>
        <v>0</v>
      </c>
      <c r="BI28" s="270">
        <f>'7c-STEMHWF_RawData'!BI13</f>
        <v>0</v>
      </c>
      <c r="BJ28" s="396"/>
      <c r="BK28" s="343"/>
      <c r="BL28" s="342">
        <f>'7c-STEMHWF_RawData'!BL13</f>
        <v>0</v>
      </c>
      <c r="BM28" s="343">
        <f>'7c-STEMHWF_RawData'!BM13</f>
        <v>0</v>
      </c>
      <c r="BN28" s="343">
        <f>'7c-STEMHWF_RawData'!BN13</f>
        <v>0</v>
      </c>
      <c r="BO28" s="343">
        <f>'7c-STEMHWF_RawData'!BO13</f>
        <v>0</v>
      </c>
      <c r="BP28" s="343">
        <f>'7c-STEMHWF_RawData'!BP13</f>
        <v>198</v>
      </c>
      <c r="BQ28" s="343">
        <f>'7c-STEMHWF_RawData'!BQ13</f>
        <v>0</v>
      </c>
      <c r="BR28" s="343">
        <f>'7c-STEMHWF_RawData'!BR13</f>
        <v>0</v>
      </c>
      <c r="BS28" s="343">
        <f>'7c-STEMHWF_RawData'!BS13</f>
        <v>0</v>
      </c>
      <c r="BT28" s="343">
        <f>'7c-STEMHWF_RawData'!BT13</f>
        <v>0</v>
      </c>
      <c r="BU28" s="344">
        <f>'7c-STEMHWF_RawData'!BU13</f>
        <v>0</v>
      </c>
      <c r="BV28" s="396"/>
      <c r="BX28" s="342">
        <f>'7c-STEMHWF_RawData'!BX13</f>
        <v>0</v>
      </c>
      <c r="BY28" s="343">
        <f>'7c-STEMHWF_RawData'!BY13</f>
        <v>0</v>
      </c>
      <c r="BZ28" s="343">
        <f>'7c-STEMHWF_RawData'!BZ13</f>
        <v>0</v>
      </c>
      <c r="CA28" s="343">
        <f>'7c-STEMHWF_RawData'!CA13</f>
        <v>0</v>
      </c>
      <c r="CB28" s="343">
        <f>'7c-STEMHWF_RawData'!CB13</f>
        <v>193</v>
      </c>
      <c r="CC28" s="343">
        <f>'7c-STEMHWF_RawData'!CC13</f>
        <v>0</v>
      </c>
      <c r="CD28" s="343">
        <f>'7c-STEMHWF_RawData'!CD13</f>
        <v>0</v>
      </c>
      <c r="CE28" s="343">
        <f>'7c-STEMHWF_RawData'!CE13</f>
        <v>0</v>
      </c>
      <c r="CF28" s="343">
        <f>'7c-STEMHWF_RawData'!CF13</f>
        <v>0</v>
      </c>
      <c r="CG28" s="344">
        <f>'7c-STEMHWF_RawData'!CG13</f>
        <v>0</v>
      </c>
      <c r="CH28" s="396"/>
      <c r="CJ28" s="342">
        <f>'7c-STEMHWF_RawData'!CJ13</f>
        <v>0</v>
      </c>
      <c r="CK28" s="343">
        <f>'7c-STEMHWF_RawData'!CK13</f>
        <v>0</v>
      </c>
      <c r="CL28" s="343">
        <f>'7c-STEMHWF_RawData'!CL13</f>
        <v>0</v>
      </c>
      <c r="CM28" s="343">
        <f>'7c-STEMHWF_RawData'!CM13</f>
        <v>0</v>
      </c>
      <c r="CN28" s="343">
        <f>'7c-STEMHWF_RawData'!CN13</f>
        <v>684</v>
      </c>
      <c r="CO28" s="343">
        <f>'7c-STEMHWF_RawData'!CO13</f>
        <v>273</v>
      </c>
      <c r="CP28" s="343">
        <f>'7c-STEMHWF_RawData'!CP13</f>
        <v>0</v>
      </c>
      <c r="CQ28" s="343">
        <f>'7c-STEMHWF_RawData'!CQ13</f>
        <v>0</v>
      </c>
      <c r="CR28" s="343">
        <f>'7c-STEMHWF_RawData'!CR13</f>
        <v>0</v>
      </c>
      <c r="CS28" s="344">
        <f>'7c-STEMHWF_RawData'!CS13</f>
        <v>1</v>
      </c>
      <c r="CT28" s="396"/>
      <c r="CV28" s="342">
        <f>'7c-STEMHWF_RawData'!CV13</f>
        <v>0</v>
      </c>
      <c r="CW28" s="343">
        <f>'7c-STEMHWF_RawData'!CW13</f>
        <v>2</v>
      </c>
      <c r="CX28" s="343">
        <f>'7c-STEMHWF_RawData'!CX13</f>
        <v>0</v>
      </c>
      <c r="CY28" s="343">
        <f>'7c-STEMHWF_RawData'!CY13</f>
        <v>0</v>
      </c>
      <c r="CZ28" s="343">
        <f>'7c-STEMHWF_RawData'!CZ13</f>
        <v>1024</v>
      </c>
      <c r="DA28" s="343">
        <f>'7c-STEMHWF_RawData'!DA13</f>
        <v>534</v>
      </c>
      <c r="DB28" s="343">
        <f>'7c-STEMHWF_RawData'!DB13</f>
        <v>30</v>
      </c>
      <c r="DC28" s="343">
        <f>'7c-STEMHWF_RawData'!DC13</f>
        <v>0</v>
      </c>
      <c r="DD28" s="343">
        <f>'7c-STEMHWF_RawData'!DD13</f>
        <v>20</v>
      </c>
      <c r="DE28" s="344">
        <f>'7c-STEMHWF_RawData'!DE13</f>
        <v>10</v>
      </c>
      <c r="DF28" s="396"/>
      <c r="DH28" s="342">
        <f>'7c-STEMHWF_RawData'!DH13</f>
        <v>0</v>
      </c>
      <c r="DI28" s="343">
        <f>'7c-STEMHWF_RawData'!DI13</f>
        <v>2</v>
      </c>
      <c r="DJ28" s="343">
        <f>'7c-STEMHWF_RawData'!DJ13</f>
        <v>0</v>
      </c>
      <c r="DK28" s="343">
        <f>'7c-STEMHWF_RawData'!DK13</f>
        <v>0</v>
      </c>
      <c r="DL28" s="343">
        <f>'7c-STEMHWF_RawData'!DL13</f>
        <v>1094</v>
      </c>
      <c r="DM28" s="343">
        <f>'7c-STEMHWF_RawData'!DM13</f>
        <v>387</v>
      </c>
      <c r="DN28" s="343">
        <f>'7c-STEMHWF_RawData'!DN13</f>
        <v>24</v>
      </c>
      <c r="DO28" s="343">
        <f>'7c-STEMHWF_RawData'!DO13</f>
        <v>0</v>
      </c>
      <c r="DP28" s="343">
        <f>'7c-STEMHWF_RawData'!DP13</f>
        <v>38</v>
      </c>
      <c r="DQ28" s="344">
        <f>'7c-STEMHWF_RawData'!DQ13</f>
        <v>15</v>
      </c>
      <c r="DR28" s="396"/>
      <c r="DT28" s="342">
        <f>'7c-STEMHWF_RawData'!DT13</f>
        <v>0</v>
      </c>
      <c r="DU28" s="343">
        <f>'7c-STEMHWF_RawData'!DU13</f>
        <v>3</v>
      </c>
      <c r="DV28" s="343">
        <f>'7c-STEMHWF_RawData'!DV13</f>
        <v>0</v>
      </c>
      <c r="DW28" s="343">
        <f>'7c-STEMHWF_RawData'!DW13</f>
        <v>0</v>
      </c>
      <c r="DX28" s="343">
        <f>'7c-STEMHWF_RawData'!DX13</f>
        <v>1446</v>
      </c>
      <c r="DY28" s="343">
        <f>'7c-STEMHWF_RawData'!DY13</f>
        <v>480</v>
      </c>
      <c r="DZ28" s="343">
        <f>'7c-STEMHWF_RawData'!DZ13</f>
        <v>47</v>
      </c>
      <c r="EA28" s="343">
        <f>'7c-STEMHWF_RawData'!EA13</f>
        <v>102</v>
      </c>
      <c r="EB28" s="343">
        <f>'7c-STEMHWF_RawData'!EB13</f>
        <v>49</v>
      </c>
      <c r="EC28" s="344">
        <f>'7c-STEMHWF_RawData'!EC13</f>
        <v>23</v>
      </c>
      <c r="ED28" s="396"/>
    </row>
    <row r="29" spans="1:134" x14ac:dyDescent="0.25">
      <c r="A29" s="1471"/>
      <c r="B29" s="397" t="s">
        <v>83</v>
      </c>
      <c r="C29" s="276" t="s">
        <v>139</v>
      </c>
      <c r="D29" s="279">
        <f>'7c-STEMHWF_RawData'!D14</f>
        <v>0</v>
      </c>
      <c r="E29" s="277">
        <f>'7c-STEMHWF_RawData'!E14</f>
        <v>0</v>
      </c>
      <c r="F29" s="277">
        <f>'7c-STEMHWF_RawData'!F14</f>
        <v>0</v>
      </c>
      <c r="G29" s="277">
        <f>'7c-STEMHWF_RawData'!G14</f>
        <v>0</v>
      </c>
      <c r="H29" s="277">
        <f>'7c-STEMHWF_RawData'!H14</f>
        <v>513</v>
      </c>
      <c r="I29" s="277">
        <f>'7c-STEMHWF_RawData'!I14</f>
        <v>284</v>
      </c>
      <c r="J29" s="277">
        <f>'7c-STEMHWF_RawData'!J14</f>
        <v>41</v>
      </c>
      <c r="K29" s="277">
        <f>'7c-STEMHWF_RawData'!K14</f>
        <v>121</v>
      </c>
      <c r="L29" s="277">
        <f>'7c-STEMHWF_RawData'!L14</f>
        <v>6</v>
      </c>
      <c r="M29" s="278">
        <f>'7c-STEMHWF_RawData'!M14</f>
        <v>2</v>
      </c>
      <c r="N29" s="398"/>
      <c r="P29" s="279">
        <f>'7c-STEMHWF_RawData'!P14</f>
        <v>0</v>
      </c>
      <c r="Q29" s="277">
        <f>'7c-STEMHWF_RawData'!Q14</f>
        <v>0</v>
      </c>
      <c r="R29" s="277">
        <f>'7c-STEMHWF_RawData'!R14</f>
        <v>0</v>
      </c>
      <c r="S29" s="277">
        <f>'7c-STEMHWF_RawData'!S14</f>
        <v>0</v>
      </c>
      <c r="T29" s="277">
        <f>'7c-STEMHWF_RawData'!T14</f>
        <v>642</v>
      </c>
      <c r="U29" s="277">
        <f>'7c-STEMHWF_RawData'!U14</f>
        <v>331</v>
      </c>
      <c r="V29" s="277">
        <f>'7c-STEMHWF_RawData'!V14</f>
        <v>48</v>
      </c>
      <c r="W29" s="277">
        <f>'7c-STEMHWF_RawData'!W14</f>
        <v>121</v>
      </c>
      <c r="X29" s="277">
        <f>'7c-STEMHWF_RawData'!X14</f>
        <v>11</v>
      </c>
      <c r="Y29" s="278">
        <f>'7c-STEMHWF_RawData'!Y14</f>
        <v>10</v>
      </c>
      <c r="Z29" s="398"/>
      <c r="AB29" s="279">
        <f>'7c-STEMHWF_RawData'!AB14</f>
        <v>0</v>
      </c>
      <c r="AC29" s="277">
        <f>'7c-STEMHWF_RawData'!AC14</f>
        <v>0</v>
      </c>
      <c r="AD29" s="277">
        <f>'7c-STEMHWF_RawData'!AD14</f>
        <v>0</v>
      </c>
      <c r="AE29" s="277">
        <f>'7c-STEMHWF_RawData'!AE14</f>
        <v>0</v>
      </c>
      <c r="AF29" s="277">
        <f>'7c-STEMHWF_RawData'!AF14</f>
        <v>669</v>
      </c>
      <c r="AG29" s="277">
        <f>'7c-STEMHWF_RawData'!AG14</f>
        <v>332</v>
      </c>
      <c r="AH29" s="277">
        <f>'7c-STEMHWF_RawData'!AH14</f>
        <v>41</v>
      </c>
      <c r="AI29" s="277">
        <f>'7c-STEMHWF_RawData'!AI14</f>
        <v>139</v>
      </c>
      <c r="AJ29" s="277">
        <f>'7c-STEMHWF_RawData'!AJ14</f>
        <v>4</v>
      </c>
      <c r="AK29" s="278">
        <f>'7c-STEMHWF_RawData'!AK14</f>
        <v>2</v>
      </c>
      <c r="AL29" s="398"/>
      <c r="AM29" s="277"/>
      <c r="AN29" s="279">
        <f>'7c-STEMHWF_RawData'!AN14</f>
        <v>0</v>
      </c>
      <c r="AO29" s="277">
        <f>'7c-STEMHWF_RawData'!AO14</f>
        <v>0</v>
      </c>
      <c r="AP29" s="277">
        <f>'7c-STEMHWF_RawData'!AP14</f>
        <v>0</v>
      </c>
      <c r="AQ29" s="277">
        <f>'7c-STEMHWF_RawData'!AQ14</f>
        <v>0</v>
      </c>
      <c r="AR29" s="277">
        <f>'7c-STEMHWF_RawData'!AR14</f>
        <v>779</v>
      </c>
      <c r="AS29" s="277">
        <f>'7c-STEMHWF_RawData'!AS14</f>
        <v>286</v>
      </c>
      <c r="AT29" s="277">
        <f>'7c-STEMHWF_RawData'!AT14</f>
        <v>32</v>
      </c>
      <c r="AU29" s="277">
        <f>'7c-STEMHWF_RawData'!AU14</f>
        <v>118</v>
      </c>
      <c r="AV29" s="277">
        <f>'7c-STEMHWF_RawData'!AV14</f>
        <v>5</v>
      </c>
      <c r="AW29" s="278">
        <f>'7c-STEMHWF_RawData'!AW14</f>
        <v>1</v>
      </c>
      <c r="AX29" s="398"/>
      <c r="AY29" s="277"/>
      <c r="AZ29" s="279">
        <f>'7c-STEMHWF_RawData'!AZ14</f>
        <v>0</v>
      </c>
      <c r="BA29" s="277">
        <f>'7c-STEMHWF_RawData'!BA14</f>
        <v>0</v>
      </c>
      <c r="BB29" s="277">
        <f>'7c-STEMHWF_RawData'!BB14</f>
        <v>0</v>
      </c>
      <c r="BC29" s="277">
        <f>'7c-STEMHWF_RawData'!BC14</f>
        <v>0</v>
      </c>
      <c r="BD29" s="277">
        <f>'7c-STEMHWF_RawData'!BD14</f>
        <v>900</v>
      </c>
      <c r="BE29" s="277">
        <f>'7c-STEMHWF_RawData'!BE14</f>
        <v>330</v>
      </c>
      <c r="BF29" s="277">
        <f>'7c-STEMHWF_RawData'!BF14</f>
        <v>44</v>
      </c>
      <c r="BG29" s="277">
        <f>'7c-STEMHWF_RawData'!BG14</f>
        <v>110</v>
      </c>
      <c r="BH29" s="277">
        <f>'7c-STEMHWF_RawData'!BH14</f>
        <v>4</v>
      </c>
      <c r="BI29" s="278">
        <f>'7c-STEMHWF_RawData'!BI14</f>
        <v>4</v>
      </c>
      <c r="BJ29" s="398"/>
      <c r="BK29" s="352"/>
      <c r="BL29" s="351">
        <f>'7c-STEMHWF_RawData'!BL14</f>
        <v>0</v>
      </c>
      <c r="BM29" s="352">
        <f>'7c-STEMHWF_RawData'!BM14</f>
        <v>0</v>
      </c>
      <c r="BN29" s="352">
        <f>'7c-STEMHWF_RawData'!BN14</f>
        <v>0</v>
      </c>
      <c r="BO29" s="352">
        <f>'7c-STEMHWF_RawData'!BO14</f>
        <v>0</v>
      </c>
      <c r="BP29" s="352">
        <f>'7c-STEMHWF_RawData'!BP14</f>
        <v>858</v>
      </c>
      <c r="BQ29" s="352">
        <f>'7c-STEMHWF_RawData'!BQ14</f>
        <v>304</v>
      </c>
      <c r="BR29" s="352">
        <f>'7c-STEMHWF_RawData'!BR14</f>
        <v>32</v>
      </c>
      <c r="BS29" s="352">
        <f>'7c-STEMHWF_RawData'!BS14</f>
        <v>103</v>
      </c>
      <c r="BT29" s="352">
        <f>'7c-STEMHWF_RawData'!BT14</f>
        <v>4</v>
      </c>
      <c r="BU29" s="353">
        <f>'7c-STEMHWF_RawData'!BU14</f>
        <v>6</v>
      </c>
      <c r="BV29" s="398"/>
      <c r="BX29" s="351">
        <f>'7c-STEMHWF_RawData'!BX14</f>
        <v>0</v>
      </c>
      <c r="BY29" s="352">
        <f>'7c-STEMHWF_RawData'!BY14</f>
        <v>0</v>
      </c>
      <c r="BZ29" s="352">
        <f>'7c-STEMHWF_RawData'!BZ14</f>
        <v>0</v>
      </c>
      <c r="CA29" s="352">
        <f>'7c-STEMHWF_RawData'!CA14</f>
        <v>0</v>
      </c>
      <c r="CB29" s="352">
        <f>'7c-STEMHWF_RawData'!CB14</f>
        <v>954</v>
      </c>
      <c r="CC29" s="352">
        <f>'7c-STEMHWF_RawData'!CC14</f>
        <v>310</v>
      </c>
      <c r="CD29" s="352">
        <f>'7c-STEMHWF_RawData'!CD14</f>
        <v>40</v>
      </c>
      <c r="CE29" s="352">
        <f>'7c-STEMHWF_RawData'!CE14</f>
        <v>81</v>
      </c>
      <c r="CF29" s="352">
        <f>'7c-STEMHWF_RawData'!CF14</f>
        <v>8</v>
      </c>
      <c r="CG29" s="353">
        <f>'7c-STEMHWF_RawData'!CG14</f>
        <v>7</v>
      </c>
      <c r="CH29" s="398"/>
      <c r="CJ29" s="351">
        <f>'7c-STEMHWF_RawData'!CJ14</f>
        <v>0</v>
      </c>
      <c r="CK29" s="352">
        <f>'7c-STEMHWF_RawData'!CK14</f>
        <v>0</v>
      </c>
      <c r="CL29" s="352">
        <f>'7c-STEMHWF_RawData'!CL14</f>
        <v>0</v>
      </c>
      <c r="CM29" s="352">
        <f>'7c-STEMHWF_RawData'!CM14</f>
        <v>0</v>
      </c>
      <c r="CN29" s="352">
        <f>'7c-STEMHWF_RawData'!CN14</f>
        <v>848</v>
      </c>
      <c r="CO29" s="352">
        <f>'7c-STEMHWF_RawData'!CO14</f>
        <v>300</v>
      </c>
      <c r="CP29" s="352">
        <f>'7c-STEMHWF_RawData'!CP14</f>
        <v>28</v>
      </c>
      <c r="CQ29" s="352">
        <f>'7c-STEMHWF_RawData'!CQ14</f>
        <v>134</v>
      </c>
      <c r="CR29" s="352">
        <f>'7c-STEMHWF_RawData'!CR14</f>
        <v>2</v>
      </c>
      <c r="CS29" s="353">
        <f>'7c-STEMHWF_RawData'!CS14</f>
        <v>7</v>
      </c>
      <c r="CT29" s="398"/>
      <c r="CV29" s="351">
        <f>'7c-STEMHWF_RawData'!CV14</f>
        <v>0</v>
      </c>
      <c r="CW29" s="352">
        <f>'7c-STEMHWF_RawData'!CW14</f>
        <v>0</v>
      </c>
      <c r="CX29" s="352">
        <f>'7c-STEMHWF_RawData'!CX14</f>
        <v>0</v>
      </c>
      <c r="CY29" s="352">
        <f>'7c-STEMHWF_RawData'!CY14</f>
        <v>0</v>
      </c>
      <c r="CZ29" s="352">
        <f>'7c-STEMHWF_RawData'!CZ14</f>
        <v>831</v>
      </c>
      <c r="DA29" s="352">
        <f>'7c-STEMHWF_RawData'!DA14</f>
        <v>376</v>
      </c>
      <c r="DB29" s="352">
        <f>'7c-STEMHWF_RawData'!DB14</f>
        <v>26</v>
      </c>
      <c r="DC29" s="352">
        <f>'7c-STEMHWF_RawData'!DC14</f>
        <v>104</v>
      </c>
      <c r="DD29" s="352">
        <f>'7c-STEMHWF_RawData'!DD14</f>
        <v>0</v>
      </c>
      <c r="DE29" s="353">
        <f>'7c-STEMHWF_RawData'!DE14</f>
        <v>6</v>
      </c>
      <c r="DF29" s="398"/>
      <c r="DH29" s="351">
        <f>'7c-STEMHWF_RawData'!DH14</f>
        <v>0</v>
      </c>
      <c r="DI29" s="352">
        <f>'7c-STEMHWF_RawData'!DI14</f>
        <v>0</v>
      </c>
      <c r="DJ29" s="352">
        <f>'7c-STEMHWF_RawData'!DJ14</f>
        <v>0</v>
      </c>
      <c r="DK29" s="352">
        <f>'7c-STEMHWF_RawData'!DK14</f>
        <v>0</v>
      </c>
      <c r="DL29" s="352">
        <f>'7c-STEMHWF_RawData'!DL14</f>
        <v>817</v>
      </c>
      <c r="DM29" s="352">
        <f>'7c-STEMHWF_RawData'!DM14</f>
        <v>375</v>
      </c>
      <c r="DN29" s="352">
        <f>'7c-STEMHWF_RawData'!DN14</f>
        <v>30</v>
      </c>
      <c r="DO29" s="352">
        <f>'7c-STEMHWF_RawData'!DO14</f>
        <v>91</v>
      </c>
      <c r="DP29" s="352">
        <f>'7c-STEMHWF_RawData'!DP14</f>
        <v>3</v>
      </c>
      <c r="DQ29" s="353">
        <f>'7c-STEMHWF_RawData'!DQ14</f>
        <v>4</v>
      </c>
      <c r="DR29" s="398"/>
      <c r="DT29" s="351">
        <f>'7c-STEMHWF_RawData'!DT14</f>
        <v>0</v>
      </c>
      <c r="DU29" s="352">
        <f>'7c-STEMHWF_RawData'!DU14</f>
        <v>0</v>
      </c>
      <c r="DV29" s="352">
        <f>'7c-STEMHWF_RawData'!DV14</f>
        <v>0</v>
      </c>
      <c r="DW29" s="352">
        <f>'7c-STEMHWF_RawData'!DW14</f>
        <v>0</v>
      </c>
      <c r="DX29" s="352">
        <f>'7c-STEMHWF_RawData'!DX14</f>
        <v>804</v>
      </c>
      <c r="DY29" s="352">
        <f>'7c-STEMHWF_RawData'!DY14</f>
        <v>321</v>
      </c>
      <c r="DZ29" s="352">
        <f>'7c-STEMHWF_RawData'!DZ14</f>
        <v>41</v>
      </c>
      <c r="EA29" s="352">
        <f>'7c-STEMHWF_RawData'!EA14</f>
        <v>73</v>
      </c>
      <c r="EB29" s="352">
        <f>'7c-STEMHWF_RawData'!EB14</f>
        <v>13</v>
      </c>
      <c r="EC29" s="353">
        <f>'7c-STEMHWF_RawData'!EC14</f>
        <v>3</v>
      </c>
      <c r="ED29" s="398"/>
    </row>
    <row r="30" spans="1:134" ht="15.75" thickBot="1" x14ac:dyDescent="0.3">
      <c r="A30" s="1471"/>
      <c r="B30" s="397" t="s">
        <v>83</v>
      </c>
      <c r="C30" s="276" t="s">
        <v>140</v>
      </c>
      <c r="D30" s="279">
        <f>'7c-STEMHWF_RawData'!D15</f>
        <v>0</v>
      </c>
      <c r="E30" s="277">
        <f>'7c-STEMHWF_RawData'!E15</f>
        <v>0</v>
      </c>
      <c r="F30" s="277">
        <f>'7c-STEMHWF_RawData'!F15</f>
        <v>0</v>
      </c>
      <c r="G30" s="277">
        <f>'7c-STEMHWF_RawData'!G15</f>
        <v>0</v>
      </c>
      <c r="H30" s="277">
        <f>'7c-STEMHWF_RawData'!H15</f>
        <v>302</v>
      </c>
      <c r="I30" s="277">
        <f>'7c-STEMHWF_RawData'!I15</f>
        <v>149</v>
      </c>
      <c r="J30" s="277">
        <f>'7c-STEMHWF_RawData'!J15</f>
        <v>80</v>
      </c>
      <c r="K30" s="277">
        <f>'7c-STEMHWF_RawData'!K15</f>
        <v>0</v>
      </c>
      <c r="L30" s="277">
        <f>'7c-STEMHWF_RawData'!L15</f>
        <v>0</v>
      </c>
      <c r="M30" s="278">
        <f>'7c-STEMHWF_RawData'!M15</f>
        <v>0</v>
      </c>
      <c r="N30" s="411" t="s">
        <v>305</v>
      </c>
      <c r="P30" s="279">
        <f>'7c-STEMHWF_RawData'!P15</f>
        <v>0</v>
      </c>
      <c r="Q30" s="277">
        <f>'7c-STEMHWF_RawData'!Q15</f>
        <v>7</v>
      </c>
      <c r="R30" s="277">
        <f>'7c-STEMHWF_RawData'!R15</f>
        <v>0</v>
      </c>
      <c r="S30" s="277">
        <f>'7c-STEMHWF_RawData'!S15</f>
        <v>0</v>
      </c>
      <c r="T30" s="277">
        <f>'7c-STEMHWF_RawData'!T15</f>
        <v>334</v>
      </c>
      <c r="U30" s="277">
        <f>'7c-STEMHWF_RawData'!U15</f>
        <v>152</v>
      </c>
      <c r="V30" s="277">
        <f>'7c-STEMHWF_RawData'!V15</f>
        <v>55</v>
      </c>
      <c r="W30" s="277">
        <f>'7c-STEMHWF_RawData'!W15</f>
        <v>0</v>
      </c>
      <c r="X30" s="277">
        <f>'7c-STEMHWF_RawData'!X15</f>
        <v>0</v>
      </c>
      <c r="Y30" s="278">
        <f>'7c-STEMHWF_RawData'!Y15</f>
        <v>0</v>
      </c>
      <c r="Z30" s="411" t="s">
        <v>305</v>
      </c>
      <c r="AB30" s="279">
        <f>'7c-STEMHWF_RawData'!AB15</f>
        <v>0</v>
      </c>
      <c r="AC30" s="277">
        <f>'7c-STEMHWF_RawData'!AC15</f>
        <v>4</v>
      </c>
      <c r="AD30" s="277">
        <f>'7c-STEMHWF_RawData'!AD15</f>
        <v>0</v>
      </c>
      <c r="AE30" s="277">
        <f>'7c-STEMHWF_RawData'!AE15</f>
        <v>0</v>
      </c>
      <c r="AF30" s="277">
        <f>'7c-STEMHWF_RawData'!AF15</f>
        <v>344</v>
      </c>
      <c r="AG30" s="277">
        <f>'7c-STEMHWF_RawData'!AG15</f>
        <v>186</v>
      </c>
      <c r="AH30" s="277">
        <f>'7c-STEMHWF_RawData'!AH15</f>
        <v>68</v>
      </c>
      <c r="AI30" s="277">
        <f>'7c-STEMHWF_RawData'!AI15</f>
        <v>0</v>
      </c>
      <c r="AJ30" s="277">
        <f>'7c-STEMHWF_RawData'!AJ15</f>
        <v>0</v>
      </c>
      <c r="AK30" s="278">
        <f>'7c-STEMHWF_RawData'!AK15</f>
        <v>0</v>
      </c>
      <c r="AL30" s="411" t="s">
        <v>305</v>
      </c>
      <c r="AM30" s="277"/>
      <c r="AN30" s="279">
        <f>'7c-STEMHWF_RawData'!AN15</f>
        <v>0</v>
      </c>
      <c r="AO30" s="277">
        <f>'7c-STEMHWF_RawData'!AO15</f>
        <v>4</v>
      </c>
      <c r="AP30" s="277">
        <f>'7c-STEMHWF_RawData'!AP15</f>
        <v>0</v>
      </c>
      <c r="AQ30" s="277">
        <f>'7c-STEMHWF_RawData'!AQ15</f>
        <v>0</v>
      </c>
      <c r="AR30" s="277">
        <f>'7c-STEMHWF_RawData'!AR15</f>
        <v>351</v>
      </c>
      <c r="AS30" s="277">
        <f>'7c-STEMHWF_RawData'!AS15</f>
        <v>212</v>
      </c>
      <c r="AT30" s="277">
        <f>'7c-STEMHWF_RawData'!AT15</f>
        <v>68</v>
      </c>
      <c r="AU30" s="277">
        <f>'7c-STEMHWF_RawData'!AU15</f>
        <v>0</v>
      </c>
      <c r="AV30" s="277">
        <f>'7c-STEMHWF_RawData'!AV15</f>
        <v>0</v>
      </c>
      <c r="AW30" s="278">
        <f>'7c-STEMHWF_RawData'!AW15</f>
        <v>0</v>
      </c>
      <c r="AX30" s="411" t="s">
        <v>305</v>
      </c>
      <c r="AY30" s="277"/>
      <c r="AZ30" s="279">
        <f>'7c-STEMHWF_RawData'!AZ15</f>
        <v>0</v>
      </c>
      <c r="BA30" s="277">
        <f>'7c-STEMHWF_RawData'!BA15</f>
        <v>11</v>
      </c>
      <c r="BB30" s="277">
        <f>'7c-STEMHWF_RawData'!BB15</f>
        <v>0</v>
      </c>
      <c r="BC30" s="277">
        <f>'7c-STEMHWF_RawData'!BC15</f>
        <v>0</v>
      </c>
      <c r="BD30" s="277">
        <f>'7c-STEMHWF_RawData'!BD15</f>
        <v>354</v>
      </c>
      <c r="BE30" s="277">
        <f>'7c-STEMHWF_RawData'!BE15</f>
        <v>222</v>
      </c>
      <c r="BF30" s="277">
        <f>'7c-STEMHWF_RawData'!BF15</f>
        <v>68</v>
      </c>
      <c r="BG30" s="277">
        <f>'7c-STEMHWF_RawData'!BG15</f>
        <v>0</v>
      </c>
      <c r="BH30" s="277">
        <f>'7c-STEMHWF_RawData'!BH15</f>
        <v>0</v>
      </c>
      <c r="BI30" s="278">
        <f>'7c-STEMHWF_RawData'!BI15</f>
        <v>0</v>
      </c>
      <c r="BJ30" s="411" t="s">
        <v>305</v>
      </c>
      <c r="BK30" s="352"/>
      <c r="BL30" s="351">
        <f>'7c-STEMHWF_RawData'!BL15</f>
        <v>0</v>
      </c>
      <c r="BM30" s="352">
        <f>'7c-STEMHWF_RawData'!BM15</f>
        <v>5</v>
      </c>
      <c r="BN30" s="352">
        <f>'7c-STEMHWF_RawData'!BN15</f>
        <v>0</v>
      </c>
      <c r="BO30" s="352">
        <f>'7c-STEMHWF_RawData'!BO15</f>
        <v>0</v>
      </c>
      <c r="BP30" s="352">
        <f>'7c-STEMHWF_RawData'!BP15</f>
        <v>293</v>
      </c>
      <c r="BQ30" s="352">
        <f>'7c-STEMHWF_RawData'!BQ15</f>
        <v>184</v>
      </c>
      <c r="BR30" s="352">
        <f>'7c-STEMHWF_RawData'!BR15</f>
        <v>63</v>
      </c>
      <c r="BS30" s="352">
        <f>'7c-STEMHWF_RawData'!BS15</f>
        <v>0</v>
      </c>
      <c r="BT30" s="352">
        <f>'7c-STEMHWF_RawData'!BT15</f>
        <v>0</v>
      </c>
      <c r="BU30" s="353">
        <f>'7c-STEMHWF_RawData'!BU15</f>
        <v>0</v>
      </c>
      <c r="BV30" s="411" t="s">
        <v>305</v>
      </c>
      <c r="BX30" s="351">
        <f>'7c-STEMHWF_RawData'!BX15</f>
        <v>0</v>
      </c>
      <c r="BY30" s="352">
        <f>'7c-STEMHWF_RawData'!BY15</f>
        <v>5</v>
      </c>
      <c r="BZ30" s="352">
        <f>'7c-STEMHWF_RawData'!BZ15</f>
        <v>0</v>
      </c>
      <c r="CA30" s="352">
        <f>'7c-STEMHWF_RawData'!CA15</f>
        <v>0</v>
      </c>
      <c r="CB30" s="352">
        <f>'7c-STEMHWF_RawData'!CB15</f>
        <v>313</v>
      </c>
      <c r="CC30" s="352">
        <f>'7c-STEMHWF_RawData'!CC15</f>
        <v>163</v>
      </c>
      <c r="CD30" s="352">
        <f>'7c-STEMHWF_RawData'!CD15</f>
        <v>55</v>
      </c>
      <c r="CE30" s="352">
        <f>'7c-STEMHWF_RawData'!CE15</f>
        <v>0</v>
      </c>
      <c r="CF30" s="352">
        <f>'7c-STEMHWF_RawData'!CF15</f>
        <v>0</v>
      </c>
      <c r="CG30" s="353">
        <f>'7c-STEMHWF_RawData'!CG15</f>
        <v>0</v>
      </c>
      <c r="CH30" s="411" t="s">
        <v>305</v>
      </c>
      <c r="CJ30" s="351">
        <f>'7c-STEMHWF_RawData'!CJ15</f>
        <v>0</v>
      </c>
      <c r="CK30" s="352">
        <f>'7c-STEMHWF_RawData'!CK15</f>
        <v>2</v>
      </c>
      <c r="CL30" s="352">
        <f>'7c-STEMHWF_RawData'!CL15</f>
        <v>0</v>
      </c>
      <c r="CM30" s="352">
        <f>'7c-STEMHWF_RawData'!CM15</f>
        <v>0</v>
      </c>
      <c r="CN30" s="352">
        <f>'7c-STEMHWF_RawData'!CN15</f>
        <v>280</v>
      </c>
      <c r="CO30" s="352">
        <f>'7c-STEMHWF_RawData'!CO15</f>
        <v>181</v>
      </c>
      <c r="CP30" s="352">
        <f>'7c-STEMHWF_RawData'!CP15</f>
        <v>53</v>
      </c>
      <c r="CQ30" s="352">
        <f>'7c-STEMHWF_RawData'!CQ15</f>
        <v>0</v>
      </c>
      <c r="CR30" s="352">
        <f>'7c-STEMHWF_RawData'!CR15</f>
        <v>0</v>
      </c>
      <c r="CS30" s="353">
        <f>'7c-STEMHWF_RawData'!CS15</f>
        <v>0</v>
      </c>
      <c r="CT30" s="411" t="s">
        <v>305</v>
      </c>
      <c r="CV30" s="351">
        <f>'7c-STEMHWF_RawData'!CV15</f>
        <v>0</v>
      </c>
      <c r="CW30" s="352">
        <f>'7c-STEMHWF_RawData'!CW15</f>
        <v>1</v>
      </c>
      <c r="CX30" s="352">
        <f>'7c-STEMHWF_RawData'!CX15</f>
        <v>0</v>
      </c>
      <c r="CY30" s="352">
        <f>'7c-STEMHWF_RawData'!CY15</f>
        <v>0</v>
      </c>
      <c r="CZ30" s="352">
        <f>'7c-STEMHWF_RawData'!CZ15</f>
        <v>245</v>
      </c>
      <c r="DA30" s="352">
        <f>'7c-STEMHWF_RawData'!DA15</f>
        <v>219</v>
      </c>
      <c r="DB30" s="352">
        <f>'7c-STEMHWF_RawData'!DB15</f>
        <v>67</v>
      </c>
      <c r="DC30" s="352">
        <f>'7c-STEMHWF_RawData'!DC15</f>
        <v>0</v>
      </c>
      <c r="DD30" s="352">
        <f>'7c-STEMHWF_RawData'!DD15</f>
        <v>0</v>
      </c>
      <c r="DE30" s="353">
        <f>'7c-STEMHWF_RawData'!DE15</f>
        <v>0</v>
      </c>
      <c r="DF30" s="411" t="s">
        <v>305</v>
      </c>
      <c r="DH30" s="351">
        <f>'7c-STEMHWF_RawData'!DH15</f>
        <v>0</v>
      </c>
      <c r="DI30" s="352">
        <f>'7c-STEMHWF_RawData'!DI15</f>
        <v>2</v>
      </c>
      <c r="DJ30" s="352">
        <f>'7c-STEMHWF_RawData'!DJ15</f>
        <v>0</v>
      </c>
      <c r="DK30" s="352">
        <f>'7c-STEMHWF_RawData'!DK15</f>
        <v>0</v>
      </c>
      <c r="DL30" s="352">
        <f>'7c-STEMHWF_RawData'!DL15</f>
        <v>214</v>
      </c>
      <c r="DM30" s="352">
        <f>'7c-STEMHWF_RawData'!DM15</f>
        <v>207</v>
      </c>
      <c r="DN30" s="352">
        <f>'7c-STEMHWF_RawData'!DN15</f>
        <v>60</v>
      </c>
      <c r="DO30" s="352">
        <f>'7c-STEMHWF_RawData'!DO15</f>
        <v>0</v>
      </c>
      <c r="DP30" s="352">
        <f>'7c-STEMHWF_RawData'!DP15</f>
        <v>0</v>
      </c>
      <c r="DQ30" s="353">
        <f>'7c-STEMHWF_RawData'!DQ15</f>
        <v>0</v>
      </c>
      <c r="DR30" s="411" t="s">
        <v>305</v>
      </c>
      <c r="DT30" s="351">
        <f>'7c-STEMHWF_RawData'!DT15</f>
        <v>0</v>
      </c>
      <c r="DU30" s="352">
        <f>'7c-STEMHWF_RawData'!DU15</f>
        <v>2</v>
      </c>
      <c r="DV30" s="352">
        <f>'7c-STEMHWF_RawData'!DV15</f>
        <v>0</v>
      </c>
      <c r="DW30" s="352">
        <f>'7c-STEMHWF_RawData'!DW15</f>
        <v>0</v>
      </c>
      <c r="DX30" s="352">
        <f>'7c-STEMHWF_RawData'!DX15</f>
        <v>252</v>
      </c>
      <c r="DY30" s="352">
        <f>'7c-STEMHWF_RawData'!DY15</f>
        <v>232</v>
      </c>
      <c r="DZ30" s="352">
        <f>'7c-STEMHWF_RawData'!DZ15</f>
        <v>57</v>
      </c>
      <c r="EA30" s="352">
        <f>'7c-STEMHWF_RawData'!EA15</f>
        <v>0</v>
      </c>
      <c r="EB30" s="352">
        <f>'7c-STEMHWF_RawData'!EB15</f>
        <v>0</v>
      </c>
      <c r="EC30" s="353">
        <f>'7c-STEMHWF_RawData'!EC15</f>
        <v>0</v>
      </c>
      <c r="ED30" s="411" t="s">
        <v>305</v>
      </c>
    </row>
    <row r="31" spans="1:134" x14ac:dyDescent="0.25">
      <c r="A31" s="284"/>
      <c r="B31" s="285"/>
      <c r="C31" s="268"/>
      <c r="D31" s="288">
        <f t="shared" ref="D31:M31" si="44">SUM(D28:D30)</f>
        <v>0</v>
      </c>
      <c r="E31" s="286">
        <f t="shared" si="44"/>
        <v>0</v>
      </c>
      <c r="F31" s="286">
        <f t="shared" si="44"/>
        <v>0</v>
      </c>
      <c r="G31" s="286">
        <f t="shared" si="44"/>
        <v>0</v>
      </c>
      <c r="H31" s="286">
        <f t="shared" si="44"/>
        <v>933</v>
      </c>
      <c r="I31" s="286">
        <f t="shared" si="44"/>
        <v>433</v>
      </c>
      <c r="J31" s="286">
        <f t="shared" si="44"/>
        <v>121</v>
      </c>
      <c r="K31" s="286">
        <f t="shared" si="44"/>
        <v>121</v>
      </c>
      <c r="L31" s="286">
        <f t="shared" si="44"/>
        <v>6</v>
      </c>
      <c r="M31" s="287">
        <f t="shared" si="44"/>
        <v>2</v>
      </c>
      <c r="N31" s="412">
        <f>SUM(D31:M31)</f>
        <v>1616</v>
      </c>
      <c r="P31" s="288">
        <f t="shared" ref="P31:Y31" si="45">SUM(P28:P30)</f>
        <v>0</v>
      </c>
      <c r="Q31" s="286">
        <f t="shared" si="45"/>
        <v>7</v>
      </c>
      <c r="R31" s="286">
        <f t="shared" si="45"/>
        <v>0</v>
      </c>
      <c r="S31" s="286">
        <f t="shared" si="45"/>
        <v>0</v>
      </c>
      <c r="T31" s="286">
        <f t="shared" si="45"/>
        <v>1112</v>
      </c>
      <c r="U31" s="286">
        <f t="shared" si="45"/>
        <v>483</v>
      </c>
      <c r="V31" s="286">
        <f t="shared" si="45"/>
        <v>103</v>
      </c>
      <c r="W31" s="286">
        <f t="shared" si="45"/>
        <v>121</v>
      </c>
      <c r="X31" s="286">
        <f t="shared" si="45"/>
        <v>11</v>
      </c>
      <c r="Y31" s="287">
        <f t="shared" si="45"/>
        <v>10</v>
      </c>
      <c r="Z31" s="412">
        <f>SUM(P31:Y31)</f>
        <v>1847</v>
      </c>
      <c r="AB31" s="288">
        <f t="shared" ref="AB31:AK31" si="46">SUM(AB28:AB30)</f>
        <v>0</v>
      </c>
      <c r="AC31" s="286">
        <f t="shared" si="46"/>
        <v>4</v>
      </c>
      <c r="AD31" s="286">
        <f t="shared" si="46"/>
        <v>0</v>
      </c>
      <c r="AE31" s="286">
        <f t="shared" si="46"/>
        <v>0</v>
      </c>
      <c r="AF31" s="286">
        <f t="shared" si="46"/>
        <v>1145</v>
      </c>
      <c r="AG31" s="286">
        <f t="shared" si="46"/>
        <v>518</v>
      </c>
      <c r="AH31" s="286">
        <f t="shared" si="46"/>
        <v>109</v>
      </c>
      <c r="AI31" s="286">
        <f t="shared" si="46"/>
        <v>139</v>
      </c>
      <c r="AJ31" s="286">
        <f t="shared" si="46"/>
        <v>4</v>
      </c>
      <c r="AK31" s="287">
        <f t="shared" si="46"/>
        <v>2</v>
      </c>
      <c r="AL31" s="412">
        <f>SUM(AB31:AK31)</f>
        <v>1921</v>
      </c>
      <c r="AM31" s="277"/>
      <c r="AN31" s="288">
        <f t="shared" ref="AN31:AW31" si="47">SUM(AN28:AN30)</f>
        <v>0</v>
      </c>
      <c r="AO31" s="286">
        <f t="shared" si="47"/>
        <v>4</v>
      </c>
      <c r="AP31" s="286">
        <f t="shared" si="47"/>
        <v>0</v>
      </c>
      <c r="AQ31" s="286">
        <f t="shared" si="47"/>
        <v>0</v>
      </c>
      <c r="AR31" s="286">
        <f t="shared" si="47"/>
        <v>1283</v>
      </c>
      <c r="AS31" s="286">
        <f t="shared" si="47"/>
        <v>498</v>
      </c>
      <c r="AT31" s="286">
        <f t="shared" si="47"/>
        <v>100</v>
      </c>
      <c r="AU31" s="286">
        <f t="shared" si="47"/>
        <v>118</v>
      </c>
      <c r="AV31" s="286">
        <f t="shared" si="47"/>
        <v>5</v>
      </c>
      <c r="AW31" s="287">
        <f t="shared" si="47"/>
        <v>1</v>
      </c>
      <c r="AX31" s="412">
        <f>SUM(AN31:AW31)</f>
        <v>2009</v>
      </c>
      <c r="AY31" s="277"/>
      <c r="AZ31" s="288">
        <f t="shared" ref="AZ31:BI31" si="48">SUM(AZ28:AZ30)</f>
        <v>0</v>
      </c>
      <c r="BA31" s="286">
        <f t="shared" si="48"/>
        <v>11</v>
      </c>
      <c r="BB31" s="286">
        <f t="shared" si="48"/>
        <v>0</v>
      </c>
      <c r="BC31" s="286">
        <f t="shared" si="48"/>
        <v>0</v>
      </c>
      <c r="BD31" s="286">
        <f t="shared" si="48"/>
        <v>1437</v>
      </c>
      <c r="BE31" s="286">
        <f t="shared" si="48"/>
        <v>552</v>
      </c>
      <c r="BF31" s="286">
        <f t="shared" si="48"/>
        <v>112</v>
      </c>
      <c r="BG31" s="286">
        <f t="shared" si="48"/>
        <v>110</v>
      </c>
      <c r="BH31" s="286">
        <f t="shared" si="48"/>
        <v>4</v>
      </c>
      <c r="BI31" s="287">
        <f t="shared" si="48"/>
        <v>4</v>
      </c>
      <c r="BJ31" s="412">
        <f>SUM(AZ31:BI31)</f>
        <v>2230</v>
      </c>
      <c r="BK31" s="352"/>
      <c r="BL31" s="399">
        <f t="shared" ref="BL31:BU31" si="49">SUM(BL28:BL30)</f>
        <v>0</v>
      </c>
      <c r="BM31" s="400">
        <f t="shared" si="49"/>
        <v>5</v>
      </c>
      <c r="BN31" s="400">
        <f t="shared" si="49"/>
        <v>0</v>
      </c>
      <c r="BO31" s="400">
        <f t="shared" si="49"/>
        <v>0</v>
      </c>
      <c r="BP31" s="400">
        <f t="shared" si="49"/>
        <v>1349</v>
      </c>
      <c r="BQ31" s="400">
        <f t="shared" si="49"/>
        <v>488</v>
      </c>
      <c r="BR31" s="400">
        <f t="shared" si="49"/>
        <v>95</v>
      </c>
      <c r="BS31" s="400">
        <f t="shared" si="49"/>
        <v>103</v>
      </c>
      <c r="BT31" s="400">
        <f t="shared" si="49"/>
        <v>4</v>
      </c>
      <c r="BU31" s="401">
        <f t="shared" si="49"/>
        <v>6</v>
      </c>
      <c r="BV31" s="412">
        <f>SUM(BL31:BU31)</f>
        <v>2050</v>
      </c>
      <c r="BX31" s="399">
        <f t="shared" ref="BX31:CG31" si="50">SUM(BX28:BX30)</f>
        <v>0</v>
      </c>
      <c r="BY31" s="400">
        <f t="shared" si="50"/>
        <v>5</v>
      </c>
      <c r="BZ31" s="400">
        <f t="shared" si="50"/>
        <v>0</v>
      </c>
      <c r="CA31" s="400">
        <f t="shared" si="50"/>
        <v>0</v>
      </c>
      <c r="CB31" s="400">
        <f t="shared" si="50"/>
        <v>1460</v>
      </c>
      <c r="CC31" s="400">
        <f t="shared" si="50"/>
        <v>473</v>
      </c>
      <c r="CD31" s="400">
        <f t="shared" si="50"/>
        <v>95</v>
      </c>
      <c r="CE31" s="400">
        <f t="shared" si="50"/>
        <v>81</v>
      </c>
      <c r="CF31" s="400">
        <f t="shared" si="50"/>
        <v>8</v>
      </c>
      <c r="CG31" s="401">
        <f t="shared" si="50"/>
        <v>7</v>
      </c>
      <c r="CH31" s="412">
        <f>SUM(BX31:CG31)</f>
        <v>2129</v>
      </c>
      <c r="CJ31" s="399">
        <f t="shared" ref="CJ31:CS31" si="51">SUM(CJ28:CJ30)</f>
        <v>0</v>
      </c>
      <c r="CK31" s="400">
        <f t="shared" si="51"/>
        <v>2</v>
      </c>
      <c r="CL31" s="400">
        <f t="shared" si="51"/>
        <v>0</v>
      </c>
      <c r="CM31" s="400">
        <f t="shared" si="51"/>
        <v>0</v>
      </c>
      <c r="CN31" s="400">
        <f t="shared" si="51"/>
        <v>1812</v>
      </c>
      <c r="CO31" s="400">
        <f t="shared" si="51"/>
        <v>754</v>
      </c>
      <c r="CP31" s="400">
        <f t="shared" si="51"/>
        <v>81</v>
      </c>
      <c r="CQ31" s="400">
        <f t="shared" si="51"/>
        <v>134</v>
      </c>
      <c r="CR31" s="400">
        <f t="shared" si="51"/>
        <v>2</v>
      </c>
      <c r="CS31" s="401">
        <f t="shared" si="51"/>
        <v>8</v>
      </c>
      <c r="CT31" s="412">
        <f>SUM(CJ31:CS31)</f>
        <v>2793</v>
      </c>
      <c r="CV31" s="399">
        <f t="shared" ref="CV31:DE31" si="52">SUM(CV28:CV30)</f>
        <v>0</v>
      </c>
      <c r="CW31" s="400">
        <f t="shared" si="52"/>
        <v>3</v>
      </c>
      <c r="CX31" s="400">
        <f t="shared" si="52"/>
        <v>0</v>
      </c>
      <c r="CY31" s="400">
        <f t="shared" si="52"/>
        <v>0</v>
      </c>
      <c r="CZ31" s="400">
        <f t="shared" si="52"/>
        <v>2100</v>
      </c>
      <c r="DA31" s="400">
        <f t="shared" si="52"/>
        <v>1129</v>
      </c>
      <c r="DB31" s="400">
        <f t="shared" si="52"/>
        <v>123</v>
      </c>
      <c r="DC31" s="400">
        <f t="shared" si="52"/>
        <v>104</v>
      </c>
      <c r="DD31" s="400">
        <f t="shared" si="52"/>
        <v>20</v>
      </c>
      <c r="DE31" s="401">
        <f t="shared" si="52"/>
        <v>16</v>
      </c>
      <c r="DF31" s="412">
        <f>SUM(CV31:DE31)</f>
        <v>3495</v>
      </c>
      <c r="DH31" s="399">
        <f t="shared" ref="DH31:DQ31" si="53">SUM(DH28:DH30)</f>
        <v>0</v>
      </c>
      <c r="DI31" s="400">
        <f t="shared" si="53"/>
        <v>4</v>
      </c>
      <c r="DJ31" s="400">
        <f t="shared" si="53"/>
        <v>0</v>
      </c>
      <c r="DK31" s="400">
        <f t="shared" si="53"/>
        <v>0</v>
      </c>
      <c r="DL31" s="400">
        <f t="shared" si="53"/>
        <v>2125</v>
      </c>
      <c r="DM31" s="400">
        <f t="shared" si="53"/>
        <v>969</v>
      </c>
      <c r="DN31" s="400">
        <f t="shared" si="53"/>
        <v>114</v>
      </c>
      <c r="DO31" s="400">
        <f t="shared" si="53"/>
        <v>91</v>
      </c>
      <c r="DP31" s="400">
        <f t="shared" si="53"/>
        <v>41</v>
      </c>
      <c r="DQ31" s="401">
        <f t="shared" si="53"/>
        <v>19</v>
      </c>
      <c r="DR31" s="412">
        <f>SUM(DH31:DQ31)</f>
        <v>3363</v>
      </c>
      <c r="DT31" s="399">
        <f t="shared" ref="DT31:EC31" si="54">SUM(DT28:DT30)</f>
        <v>0</v>
      </c>
      <c r="DU31" s="400">
        <f t="shared" si="54"/>
        <v>5</v>
      </c>
      <c r="DV31" s="400">
        <f t="shared" si="54"/>
        <v>0</v>
      </c>
      <c r="DW31" s="400">
        <f t="shared" si="54"/>
        <v>0</v>
      </c>
      <c r="DX31" s="400">
        <f t="shared" si="54"/>
        <v>2502</v>
      </c>
      <c r="DY31" s="400">
        <f t="shared" si="54"/>
        <v>1033</v>
      </c>
      <c r="DZ31" s="400">
        <f t="shared" si="54"/>
        <v>145</v>
      </c>
      <c r="EA31" s="400">
        <f t="shared" si="54"/>
        <v>175</v>
      </c>
      <c r="EB31" s="400">
        <f t="shared" si="54"/>
        <v>62</v>
      </c>
      <c r="EC31" s="401">
        <f t="shared" si="54"/>
        <v>26</v>
      </c>
      <c r="ED31" s="412">
        <f>SUM(DT31:EC31)</f>
        <v>3948</v>
      </c>
    </row>
    <row r="32" spans="1:134" ht="15.75" thickBot="1" x14ac:dyDescent="0.3">
      <c r="A32" s="292"/>
      <c r="B32" s="293"/>
      <c r="C32" s="294"/>
      <c r="D32" s="279"/>
      <c r="E32" s="277"/>
      <c r="F32" s="277"/>
      <c r="G32" s="277"/>
      <c r="H32" s="277"/>
      <c r="I32" s="277"/>
      <c r="J32" s="277"/>
      <c r="K32" s="277"/>
      <c r="L32" s="277"/>
      <c r="M32" s="278"/>
      <c r="N32" s="411"/>
      <c r="P32" s="279"/>
      <c r="Q32" s="277"/>
      <c r="R32" s="277"/>
      <c r="S32" s="277"/>
      <c r="T32" s="277"/>
      <c r="U32" s="277"/>
      <c r="V32" s="277"/>
      <c r="W32" s="277"/>
      <c r="X32" s="277"/>
      <c r="Y32" s="278"/>
      <c r="Z32" s="411"/>
      <c r="AB32" s="279"/>
      <c r="AC32" s="277"/>
      <c r="AD32" s="277"/>
      <c r="AE32" s="277"/>
      <c r="AF32" s="277"/>
      <c r="AG32" s="277"/>
      <c r="AH32" s="277"/>
      <c r="AI32" s="277"/>
      <c r="AJ32" s="277"/>
      <c r="AK32" s="278"/>
      <c r="AL32" s="411"/>
      <c r="AM32" s="277"/>
      <c r="AN32" s="279"/>
      <c r="AO32" s="277"/>
      <c r="AP32" s="277"/>
      <c r="AQ32" s="277"/>
      <c r="AR32" s="277"/>
      <c r="AS32" s="277"/>
      <c r="AT32" s="277"/>
      <c r="AU32" s="277"/>
      <c r="AV32" s="277"/>
      <c r="AW32" s="278"/>
      <c r="AX32" s="411"/>
      <c r="AY32" s="277"/>
      <c r="AZ32" s="279"/>
      <c r="BA32" s="277"/>
      <c r="BB32" s="277"/>
      <c r="BC32" s="277"/>
      <c r="BD32" s="277"/>
      <c r="BE32" s="277"/>
      <c r="BF32" s="277"/>
      <c r="BG32" s="277"/>
      <c r="BH32" s="277"/>
      <c r="BI32" s="278"/>
      <c r="BJ32" s="411"/>
      <c r="BK32" s="352"/>
      <c r="BL32" s="351"/>
      <c r="BM32" s="352"/>
      <c r="BN32" s="352"/>
      <c r="BO32" s="352"/>
      <c r="BP32" s="352"/>
      <c r="BQ32" s="352"/>
      <c r="BR32" s="352"/>
      <c r="BS32" s="352"/>
      <c r="BT32" s="352"/>
      <c r="BU32" s="353"/>
      <c r="BV32" s="411"/>
      <c r="BX32" s="351"/>
      <c r="BY32" s="352"/>
      <c r="BZ32" s="352"/>
      <c r="CA32" s="352"/>
      <c r="CB32" s="352"/>
      <c r="CC32" s="352"/>
      <c r="CD32" s="352"/>
      <c r="CE32" s="352"/>
      <c r="CF32" s="352"/>
      <c r="CG32" s="353"/>
      <c r="CH32" s="411"/>
      <c r="CJ32" s="351"/>
      <c r="CK32" s="352"/>
      <c r="CL32" s="352"/>
      <c r="CM32" s="352"/>
      <c r="CN32" s="352"/>
      <c r="CO32" s="352"/>
      <c r="CP32" s="352"/>
      <c r="CQ32" s="352"/>
      <c r="CR32" s="352"/>
      <c r="CS32" s="353"/>
      <c r="CT32" s="411"/>
      <c r="CV32" s="351"/>
      <c r="CW32" s="352"/>
      <c r="CX32" s="352"/>
      <c r="CY32" s="352"/>
      <c r="CZ32" s="352"/>
      <c r="DA32" s="352"/>
      <c r="DB32" s="352"/>
      <c r="DC32" s="352"/>
      <c r="DD32" s="352"/>
      <c r="DE32" s="353"/>
      <c r="DF32" s="411"/>
      <c r="DH32" s="351"/>
      <c r="DI32" s="352"/>
      <c r="DJ32" s="352"/>
      <c r="DK32" s="352"/>
      <c r="DL32" s="352"/>
      <c r="DM32" s="352"/>
      <c r="DN32" s="352"/>
      <c r="DO32" s="352"/>
      <c r="DP32" s="352"/>
      <c r="DQ32" s="353"/>
      <c r="DR32" s="411"/>
      <c r="DT32" s="351"/>
      <c r="DU32" s="352"/>
      <c r="DV32" s="352"/>
      <c r="DW32" s="352"/>
      <c r="DX32" s="352"/>
      <c r="DY32" s="352"/>
      <c r="DZ32" s="352"/>
      <c r="EA32" s="352"/>
      <c r="EB32" s="352"/>
      <c r="EC32" s="353"/>
      <c r="ED32" s="411"/>
    </row>
    <row r="33" spans="1:134" x14ac:dyDescent="0.25">
      <c r="A33" s="1471" t="s">
        <v>211</v>
      </c>
      <c r="B33" s="397" t="s">
        <v>83</v>
      </c>
      <c r="C33" s="276" t="s">
        <v>138</v>
      </c>
      <c r="D33" s="279">
        <f>D28*'8-Matrices'!$J$7</f>
        <v>0</v>
      </c>
      <c r="E33" s="277">
        <f>E28*'8-Matrices'!$K$7</f>
        <v>0</v>
      </c>
      <c r="F33" s="277">
        <f>F28*'8-Matrices'!$L$7</f>
        <v>0</v>
      </c>
      <c r="G33" s="277">
        <f>G28*'8-Matrices'!$M$7</f>
        <v>0</v>
      </c>
      <c r="H33" s="277">
        <f>H28*'8-Matrices'!$N$7</f>
        <v>3894000</v>
      </c>
      <c r="I33" s="277">
        <f>I28*'8-Matrices'!$O$7</f>
        <v>0</v>
      </c>
      <c r="J33" s="277">
        <f>J28*'8-Matrices'!$P$7</f>
        <v>0</v>
      </c>
      <c r="K33" s="277">
        <f>K28*'8-Matrices'!$Q$7</f>
        <v>0</v>
      </c>
      <c r="L33" s="277">
        <f>L28*'8-Matrices'!$R$7</f>
        <v>0</v>
      </c>
      <c r="M33" s="278">
        <f>M28*'8-Matrices'!$S$7</f>
        <v>0</v>
      </c>
      <c r="N33" s="411"/>
      <c r="P33" s="279">
        <f>P28*'8-Matrices'!$J$7</f>
        <v>0</v>
      </c>
      <c r="Q33" s="277">
        <f>Q28*'8-Matrices'!$K$7</f>
        <v>0</v>
      </c>
      <c r="R33" s="277">
        <f>R28*'8-Matrices'!$L$7</f>
        <v>0</v>
      </c>
      <c r="S33" s="277">
        <f>S28*'8-Matrices'!$M$7</f>
        <v>0</v>
      </c>
      <c r="T33" s="277">
        <f>T28*'8-Matrices'!$N$7</f>
        <v>4488000</v>
      </c>
      <c r="U33" s="277">
        <f>U28*'8-Matrices'!$O$7</f>
        <v>0</v>
      </c>
      <c r="V33" s="277">
        <f>V28*'8-Matrices'!$P$7</f>
        <v>0</v>
      </c>
      <c r="W33" s="277">
        <f>W28*'8-Matrices'!$Q$7</f>
        <v>0</v>
      </c>
      <c r="X33" s="277">
        <f>X28*'8-Matrices'!$R$7</f>
        <v>0</v>
      </c>
      <c r="Y33" s="278">
        <f>Y28*'8-Matrices'!$S$7</f>
        <v>0</v>
      </c>
      <c r="Z33" s="411"/>
      <c r="AB33" s="279">
        <f>AB28*'8-Matrices'!$J$7</f>
        <v>0</v>
      </c>
      <c r="AC33" s="277">
        <f>AC28*'8-Matrices'!$K$7</f>
        <v>0</v>
      </c>
      <c r="AD33" s="277">
        <f>AD28*'8-Matrices'!$L$7</f>
        <v>0</v>
      </c>
      <c r="AE33" s="277">
        <f>AE28*'8-Matrices'!$M$7</f>
        <v>0</v>
      </c>
      <c r="AF33" s="277">
        <f>AF28*'8-Matrices'!$N$7</f>
        <v>4356000</v>
      </c>
      <c r="AG33" s="277">
        <f>AG28*'8-Matrices'!$O$7</f>
        <v>0</v>
      </c>
      <c r="AH33" s="277">
        <f>AH28*'8-Matrices'!$P$7</f>
        <v>0</v>
      </c>
      <c r="AI33" s="277">
        <f>AI28*'8-Matrices'!$Q$7</f>
        <v>0</v>
      </c>
      <c r="AJ33" s="277">
        <f>AJ28*'8-Matrices'!$R$7</f>
        <v>0</v>
      </c>
      <c r="AK33" s="278">
        <f>AK28*'8-Matrices'!$S$7</f>
        <v>0</v>
      </c>
      <c r="AL33" s="411"/>
      <c r="AM33" s="277"/>
      <c r="AN33" s="279">
        <f>AN28*'8-Matrices'!$J$7</f>
        <v>0</v>
      </c>
      <c r="AO33" s="277">
        <f>AO28*'8-Matrices'!$K$7</f>
        <v>0</v>
      </c>
      <c r="AP33" s="277">
        <f>AP28*'8-Matrices'!$L$7</f>
        <v>0</v>
      </c>
      <c r="AQ33" s="277">
        <f>AQ28*'8-Matrices'!$M$7</f>
        <v>0</v>
      </c>
      <c r="AR33" s="277">
        <f>AR28*'8-Matrices'!$N$7</f>
        <v>5049000</v>
      </c>
      <c r="AS33" s="277">
        <f>AS28*'8-Matrices'!$O$7</f>
        <v>0</v>
      </c>
      <c r="AT33" s="277">
        <f>AT28*'8-Matrices'!$P$7</f>
        <v>0</v>
      </c>
      <c r="AU33" s="277">
        <f>AU28*'8-Matrices'!$Q$7</f>
        <v>0</v>
      </c>
      <c r="AV33" s="277">
        <f>AV28*'8-Matrices'!$R$7</f>
        <v>0</v>
      </c>
      <c r="AW33" s="278">
        <f>AW28*'8-Matrices'!$S$7</f>
        <v>0</v>
      </c>
      <c r="AX33" s="411"/>
      <c r="AY33" s="277"/>
      <c r="AZ33" s="279">
        <f>AZ28*'8-Matrices'!$J$7</f>
        <v>0</v>
      </c>
      <c r="BA33" s="277">
        <f>BA28*'8-Matrices'!$K$7</f>
        <v>0</v>
      </c>
      <c r="BB33" s="277">
        <f>BB28*'8-Matrices'!$L$7</f>
        <v>0</v>
      </c>
      <c r="BC33" s="277">
        <f>BC28*'8-Matrices'!$M$7</f>
        <v>0</v>
      </c>
      <c r="BD33" s="277">
        <f>BD28*'8-Matrices'!$N$7</f>
        <v>6039000</v>
      </c>
      <c r="BE33" s="277">
        <f>BE28*'8-Matrices'!$O$7</f>
        <v>0</v>
      </c>
      <c r="BF33" s="277">
        <f>BF28*'8-Matrices'!$P$7</f>
        <v>0</v>
      </c>
      <c r="BG33" s="277">
        <f>BG28*'8-Matrices'!$Q$7</f>
        <v>0</v>
      </c>
      <c r="BH33" s="277">
        <f>BH28*'8-Matrices'!$R$7</f>
        <v>0</v>
      </c>
      <c r="BI33" s="278">
        <f>BI28*'8-Matrices'!$S$7</f>
        <v>0</v>
      </c>
      <c r="BJ33" s="411"/>
      <c r="BK33" s="352"/>
      <c r="BL33" s="351">
        <f>BL28*'8-Matrices'!$J$7</f>
        <v>0</v>
      </c>
      <c r="BM33" s="352">
        <f>BM28*'8-Matrices'!$K$7</f>
        <v>0</v>
      </c>
      <c r="BN33" s="352">
        <f>BN28*'8-Matrices'!$L$7</f>
        <v>0</v>
      </c>
      <c r="BO33" s="352">
        <f>BO28*'8-Matrices'!$M$7</f>
        <v>0</v>
      </c>
      <c r="BP33" s="352">
        <f>BP28*'8-Matrices'!$N$7</f>
        <v>6534000</v>
      </c>
      <c r="BQ33" s="352">
        <f>BQ28*'8-Matrices'!$O$7</f>
        <v>0</v>
      </c>
      <c r="BR33" s="352">
        <f>BR28*'8-Matrices'!$P$7</f>
        <v>0</v>
      </c>
      <c r="BS33" s="352">
        <f>BS28*'8-Matrices'!$Q$7</f>
        <v>0</v>
      </c>
      <c r="BT33" s="352">
        <f>BT28*'8-Matrices'!$R$7</f>
        <v>0</v>
      </c>
      <c r="BU33" s="353">
        <f>BU28*'8-Matrices'!$S$7</f>
        <v>0</v>
      </c>
      <c r="BV33" s="411"/>
      <c r="BX33" s="351">
        <f>BX28*'8-Matrices'!$J$7</f>
        <v>0</v>
      </c>
      <c r="BY33" s="352">
        <f>BY28*'8-Matrices'!$K$7</f>
        <v>0</v>
      </c>
      <c r="BZ33" s="352">
        <f>BZ28*'8-Matrices'!$L$7</f>
        <v>0</v>
      </c>
      <c r="CA33" s="352">
        <f>CA28*'8-Matrices'!$M$7</f>
        <v>0</v>
      </c>
      <c r="CB33" s="352">
        <f>CB28*'8-Matrices'!$N$7</f>
        <v>6369000</v>
      </c>
      <c r="CC33" s="352">
        <f>CC28*'8-Matrices'!$O$7</f>
        <v>0</v>
      </c>
      <c r="CD33" s="352">
        <f>CD28*'8-Matrices'!$P$7</f>
        <v>0</v>
      </c>
      <c r="CE33" s="352">
        <f>CE28*'8-Matrices'!$Q$7</f>
        <v>0</v>
      </c>
      <c r="CF33" s="352">
        <f>CF28*'8-Matrices'!$R$7</f>
        <v>0</v>
      </c>
      <c r="CG33" s="353">
        <f>CG28*'8-Matrices'!$S$7</f>
        <v>0</v>
      </c>
      <c r="CH33" s="411"/>
      <c r="CJ33" s="351">
        <f>CJ28*'8-Matrices'!$J$7</f>
        <v>0</v>
      </c>
      <c r="CK33" s="352">
        <f>CK28*'8-Matrices'!$K$7</f>
        <v>0</v>
      </c>
      <c r="CL33" s="352">
        <f>CL28*'8-Matrices'!$L$7</f>
        <v>0</v>
      </c>
      <c r="CM33" s="352">
        <f>CM28*'8-Matrices'!$M$7</f>
        <v>0</v>
      </c>
      <c r="CN33" s="352">
        <f>CN28*'8-Matrices'!$N$7</f>
        <v>22572000</v>
      </c>
      <c r="CO33" s="352">
        <f>CO28*'8-Matrices'!$O$7</f>
        <v>8978424</v>
      </c>
      <c r="CP33" s="352">
        <f>CP28*'8-Matrices'!$P$7</f>
        <v>0</v>
      </c>
      <c r="CQ33" s="352">
        <f>CQ28*'8-Matrices'!$Q$7</f>
        <v>0</v>
      </c>
      <c r="CR33" s="352">
        <f>CR28*'8-Matrices'!$R$7</f>
        <v>0</v>
      </c>
      <c r="CS33" s="353">
        <f>CS28*'8-Matrices'!$S$7</f>
        <v>19256</v>
      </c>
      <c r="CT33" s="411"/>
      <c r="CV33" s="351">
        <f>CV28*'8-Matrices'!$J$7</f>
        <v>0</v>
      </c>
      <c r="CW33" s="352">
        <f>CW28*'8-Matrices'!$K$7</f>
        <v>14520</v>
      </c>
      <c r="CX33" s="352">
        <f>CX28*'8-Matrices'!$L$7</f>
        <v>0</v>
      </c>
      <c r="CY33" s="352">
        <f>CY28*'8-Matrices'!$M$7</f>
        <v>0</v>
      </c>
      <c r="CZ33" s="352">
        <f>CZ28*'8-Matrices'!$N$7</f>
        <v>33792000</v>
      </c>
      <c r="DA33" s="352">
        <f>DA28*'8-Matrices'!$O$7</f>
        <v>17562192</v>
      </c>
      <c r="DB33" s="352">
        <f>DB28*'8-Matrices'!$P$7</f>
        <v>3259770</v>
      </c>
      <c r="DC33" s="352">
        <f>DC28*'8-Matrices'!$Q$7</f>
        <v>0</v>
      </c>
      <c r="DD33" s="352">
        <f>DD28*'8-Matrices'!$R$7</f>
        <v>156380</v>
      </c>
      <c r="DE33" s="353">
        <f>DE28*'8-Matrices'!$S$7</f>
        <v>192560</v>
      </c>
      <c r="DF33" s="411"/>
      <c r="DH33" s="351">
        <f>DH28*'8-Matrices'!$J$7</f>
        <v>0</v>
      </c>
      <c r="DI33" s="352">
        <f>DI28*'8-Matrices'!$K$7</f>
        <v>14520</v>
      </c>
      <c r="DJ33" s="352">
        <f>DJ28*'8-Matrices'!$L$7</f>
        <v>0</v>
      </c>
      <c r="DK33" s="352">
        <f>DK28*'8-Matrices'!$M$7</f>
        <v>0</v>
      </c>
      <c r="DL33" s="352">
        <f>DL28*'8-Matrices'!$N$7</f>
        <v>36102000</v>
      </c>
      <c r="DM33" s="352">
        <f>DM28*'8-Matrices'!$O$7</f>
        <v>12727656</v>
      </c>
      <c r="DN33" s="352">
        <f>DN28*'8-Matrices'!$P$7</f>
        <v>2607816</v>
      </c>
      <c r="DO33" s="352">
        <f>DO28*'8-Matrices'!$Q$7</f>
        <v>0</v>
      </c>
      <c r="DP33" s="352">
        <f>DP28*'8-Matrices'!$R$7</f>
        <v>297122</v>
      </c>
      <c r="DQ33" s="353">
        <f>DQ28*'8-Matrices'!$S$7</f>
        <v>288840</v>
      </c>
      <c r="DR33" s="411"/>
      <c r="DT33" s="351">
        <f>DT28*'8-Matrices'!$J$7</f>
        <v>0</v>
      </c>
      <c r="DU33" s="352">
        <f>DU28*'8-Matrices'!$K$7</f>
        <v>21780</v>
      </c>
      <c r="DV33" s="352">
        <f>DV28*'8-Matrices'!$L$7</f>
        <v>0</v>
      </c>
      <c r="DW33" s="352">
        <f>DW28*'8-Matrices'!$M$7</f>
        <v>0</v>
      </c>
      <c r="DX33" s="352">
        <f>DX28*'8-Matrices'!$N$7</f>
        <v>47718000</v>
      </c>
      <c r="DY33" s="352">
        <f>DY28*'8-Matrices'!$O$7</f>
        <v>15786240</v>
      </c>
      <c r="DZ33" s="352">
        <f>DZ28*'8-Matrices'!$P$7</f>
        <v>5106973</v>
      </c>
      <c r="EA33" s="352">
        <f>EA28*'8-Matrices'!$Q$7</f>
        <v>11083218</v>
      </c>
      <c r="EB33" s="352">
        <f>EB28*'8-Matrices'!$R$7</f>
        <v>383131</v>
      </c>
      <c r="EC33" s="353">
        <f>EC28*'8-Matrices'!$S$7</f>
        <v>442888</v>
      </c>
      <c r="ED33" s="411"/>
    </row>
    <row r="34" spans="1:134" x14ac:dyDescent="0.25">
      <c r="A34" s="1471"/>
      <c r="B34" s="397" t="s">
        <v>83</v>
      </c>
      <c r="C34" s="276" t="s">
        <v>139</v>
      </c>
      <c r="D34" s="279">
        <f>D29*'8-Matrices'!$J$8</f>
        <v>0</v>
      </c>
      <c r="E34" s="277">
        <f>E29*'8-Matrices'!$K$8</f>
        <v>0</v>
      </c>
      <c r="F34" s="277">
        <f>F29*'8-Matrices'!$L$8</f>
        <v>0</v>
      </c>
      <c r="G34" s="277">
        <f>G29*'8-Matrices'!$M$8</f>
        <v>0</v>
      </c>
      <c r="H34" s="277">
        <f>H29*'8-Matrices'!$N$8</f>
        <v>24430599</v>
      </c>
      <c r="I34" s="277">
        <f>I29*'8-Matrices'!$O$8</f>
        <v>13478924</v>
      </c>
      <c r="J34" s="277">
        <f>J29*'8-Matrices'!$P$8</f>
        <v>6429128</v>
      </c>
      <c r="K34" s="277">
        <f>K29*'8-Matrices'!$Q$8</f>
        <v>18973768</v>
      </c>
      <c r="L34" s="277">
        <f>L29*'8-Matrices'!$R$8</f>
        <v>67704</v>
      </c>
      <c r="M34" s="278">
        <f>M29*'8-Matrices'!$S$8</f>
        <v>55576</v>
      </c>
      <c r="N34" s="411"/>
      <c r="P34" s="279">
        <f>P29*'8-Matrices'!$J$8</f>
        <v>0</v>
      </c>
      <c r="Q34" s="277">
        <f>Q29*'8-Matrices'!$K$8</f>
        <v>0</v>
      </c>
      <c r="R34" s="277">
        <f>R29*'8-Matrices'!$L$8</f>
        <v>0</v>
      </c>
      <c r="S34" s="277">
        <f>S29*'8-Matrices'!$M$8</f>
        <v>0</v>
      </c>
      <c r="T34" s="277">
        <f>T29*'8-Matrices'!$N$8</f>
        <v>30573966</v>
      </c>
      <c r="U34" s="277">
        <f>U29*'8-Matrices'!$O$8</f>
        <v>15709591</v>
      </c>
      <c r="V34" s="277">
        <f>V29*'8-Matrices'!$P$8</f>
        <v>7526784</v>
      </c>
      <c r="W34" s="277">
        <f>W29*'8-Matrices'!$Q$8</f>
        <v>18973768</v>
      </c>
      <c r="X34" s="277">
        <f>X29*'8-Matrices'!$R$8</f>
        <v>124124</v>
      </c>
      <c r="Y34" s="278">
        <f>Y29*'8-Matrices'!$S$8</f>
        <v>277880</v>
      </c>
      <c r="Z34" s="411"/>
      <c r="AB34" s="279">
        <f>AB29*'8-Matrices'!$J$8</f>
        <v>0</v>
      </c>
      <c r="AC34" s="277">
        <f>AC29*'8-Matrices'!$K$8</f>
        <v>0</v>
      </c>
      <c r="AD34" s="277">
        <f>AD29*'8-Matrices'!$L$8</f>
        <v>0</v>
      </c>
      <c r="AE34" s="277">
        <f>AE29*'8-Matrices'!$M$8</f>
        <v>0</v>
      </c>
      <c r="AF34" s="277">
        <f>AF29*'8-Matrices'!$N$8</f>
        <v>31859787</v>
      </c>
      <c r="AG34" s="277">
        <f>AG29*'8-Matrices'!$O$8</f>
        <v>15757052</v>
      </c>
      <c r="AH34" s="277">
        <f>AH29*'8-Matrices'!$P$8</f>
        <v>6429128</v>
      </c>
      <c r="AI34" s="277">
        <f>AI29*'8-Matrices'!$Q$8</f>
        <v>21796312</v>
      </c>
      <c r="AJ34" s="277">
        <f>AJ29*'8-Matrices'!$R$8</f>
        <v>45136</v>
      </c>
      <c r="AK34" s="278">
        <f>AK29*'8-Matrices'!$S$8</f>
        <v>55576</v>
      </c>
      <c r="AL34" s="411"/>
      <c r="AM34" s="277"/>
      <c r="AN34" s="279">
        <f>AN29*'8-Matrices'!$J$8</f>
        <v>0</v>
      </c>
      <c r="AO34" s="277">
        <f>AO29*'8-Matrices'!$K$8</f>
        <v>0</v>
      </c>
      <c r="AP34" s="277">
        <f>AP29*'8-Matrices'!$L$8</f>
        <v>0</v>
      </c>
      <c r="AQ34" s="277">
        <f>AQ29*'8-Matrices'!$M$8</f>
        <v>0</v>
      </c>
      <c r="AR34" s="277">
        <f>AR29*'8-Matrices'!$N$8</f>
        <v>37098317</v>
      </c>
      <c r="AS34" s="277">
        <f>AS29*'8-Matrices'!$O$8</f>
        <v>13573846</v>
      </c>
      <c r="AT34" s="277">
        <f>AT29*'8-Matrices'!$P$8</f>
        <v>5017856</v>
      </c>
      <c r="AU34" s="277">
        <f>AU29*'8-Matrices'!$Q$8</f>
        <v>18503344</v>
      </c>
      <c r="AV34" s="277">
        <f>AV29*'8-Matrices'!$R$8</f>
        <v>56420</v>
      </c>
      <c r="AW34" s="278">
        <f>AW29*'8-Matrices'!$S$8</f>
        <v>27788</v>
      </c>
      <c r="AX34" s="411"/>
      <c r="AY34" s="277"/>
      <c r="AZ34" s="279">
        <f>AZ29*'8-Matrices'!$J$8</f>
        <v>0</v>
      </c>
      <c r="BA34" s="277">
        <f>BA29*'8-Matrices'!$K$8</f>
        <v>0</v>
      </c>
      <c r="BB34" s="277">
        <f>BB29*'8-Matrices'!$L$8</f>
        <v>0</v>
      </c>
      <c r="BC34" s="277">
        <f>BC29*'8-Matrices'!$M$8</f>
        <v>0</v>
      </c>
      <c r="BD34" s="277">
        <f>BD29*'8-Matrices'!$N$8</f>
        <v>42860700</v>
      </c>
      <c r="BE34" s="277">
        <f>BE29*'8-Matrices'!$O$8</f>
        <v>15662130</v>
      </c>
      <c r="BF34" s="277">
        <f>BF29*'8-Matrices'!$P$8</f>
        <v>6899552</v>
      </c>
      <c r="BG34" s="277">
        <f>BG29*'8-Matrices'!$Q$8</f>
        <v>17248880</v>
      </c>
      <c r="BH34" s="277">
        <f>BH29*'8-Matrices'!$R$8</f>
        <v>45136</v>
      </c>
      <c r="BI34" s="278">
        <f>BI29*'8-Matrices'!$S$8</f>
        <v>111152</v>
      </c>
      <c r="BJ34" s="411"/>
      <c r="BK34" s="352"/>
      <c r="BL34" s="351">
        <f>BL29*'8-Matrices'!$J$8</f>
        <v>0</v>
      </c>
      <c r="BM34" s="352">
        <f>BM29*'8-Matrices'!$K$8</f>
        <v>0</v>
      </c>
      <c r="BN34" s="352">
        <f>BN29*'8-Matrices'!$L$8</f>
        <v>0</v>
      </c>
      <c r="BO34" s="352">
        <f>BO29*'8-Matrices'!$M$8</f>
        <v>0</v>
      </c>
      <c r="BP34" s="352">
        <f>BP29*'8-Matrices'!$N$8</f>
        <v>40860534</v>
      </c>
      <c r="BQ34" s="352">
        <f>BQ29*'8-Matrices'!$O$8</f>
        <v>14428144</v>
      </c>
      <c r="BR34" s="352">
        <f>BR29*'8-Matrices'!$P$8</f>
        <v>5017856</v>
      </c>
      <c r="BS34" s="352">
        <f>BS29*'8-Matrices'!$Q$8</f>
        <v>16151224</v>
      </c>
      <c r="BT34" s="352">
        <f>BT29*'8-Matrices'!$R$8</f>
        <v>45136</v>
      </c>
      <c r="BU34" s="353">
        <f>BU29*'8-Matrices'!$S$8</f>
        <v>166728</v>
      </c>
      <c r="BV34" s="411"/>
      <c r="BX34" s="351">
        <f>BX29*'8-Matrices'!$J$8</f>
        <v>0</v>
      </c>
      <c r="BY34" s="352">
        <f>BY29*'8-Matrices'!$K$8</f>
        <v>0</v>
      </c>
      <c r="BZ34" s="352">
        <f>BZ29*'8-Matrices'!$L$8</f>
        <v>0</v>
      </c>
      <c r="CA34" s="352">
        <f>CA29*'8-Matrices'!$M$8</f>
        <v>0</v>
      </c>
      <c r="CB34" s="352">
        <f>CB29*'8-Matrices'!$N$8</f>
        <v>45432342</v>
      </c>
      <c r="CC34" s="352">
        <f>CC29*'8-Matrices'!$O$8</f>
        <v>14712910</v>
      </c>
      <c r="CD34" s="352">
        <f>CD29*'8-Matrices'!$P$8</f>
        <v>6272320</v>
      </c>
      <c r="CE34" s="352">
        <f>CE29*'8-Matrices'!$Q$8</f>
        <v>12701448</v>
      </c>
      <c r="CF34" s="352">
        <f>CF29*'8-Matrices'!$R$8</f>
        <v>90272</v>
      </c>
      <c r="CG34" s="353">
        <f>CG29*'8-Matrices'!$S$8</f>
        <v>194516</v>
      </c>
      <c r="CH34" s="411"/>
      <c r="CJ34" s="351">
        <f>CJ29*'8-Matrices'!$J$8</f>
        <v>0</v>
      </c>
      <c r="CK34" s="352">
        <f>CK29*'8-Matrices'!$K$8</f>
        <v>0</v>
      </c>
      <c r="CL34" s="352">
        <f>CL29*'8-Matrices'!$L$8</f>
        <v>0</v>
      </c>
      <c r="CM34" s="352">
        <f>CM29*'8-Matrices'!$M$8</f>
        <v>0</v>
      </c>
      <c r="CN34" s="352">
        <f>CN29*'8-Matrices'!$N$8</f>
        <v>40384304</v>
      </c>
      <c r="CO34" s="352">
        <f>CO29*'8-Matrices'!$O$8</f>
        <v>14238300</v>
      </c>
      <c r="CP34" s="352">
        <f>CP29*'8-Matrices'!$P$8</f>
        <v>4390624</v>
      </c>
      <c r="CQ34" s="352">
        <f>CQ29*'8-Matrices'!$Q$8</f>
        <v>21012272</v>
      </c>
      <c r="CR34" s="352">
        <f>CR29*'8-Matrices'!$R$8</f>
        <v>22568</v>
      </c>
      <c r="CS34" s="353">
        <f>CS29*'8-Matrices'!$S$8</f>
        <v>194516</v>
      </c>
      <c r="CT34" s="411"/>
      <c r="CV34" s="351">
        <f>CV29*'8-Matrices'!$J$8</f>
        <v>0</v>
      </c>
      <c r="CW34" s="352">
        <f>CW29*'8-Matrices'!$K$8</f>
        <v>0</v>
      </c>
      <c r="CX34" s="352">
        <f>CX29*'8-Matrices'!$L$8</f>
        <v>0</v>
      </c>
      <c r="CY34" s="352">
        <f>CY29*'8-Matrices'!$M$8</f>
        <v>0</v>
      </c>
      <c r="CZ34" s="352">
        <f>CZ29*'8-Matrices'!$N$8</f>
        <v>39574713</v>
      </c>
      <c r="DA34" s="352">
        <f>DA29*'8-Matrices'!$O$8</f>
        <v>17845336</v>
      </c>
      <c r="DB34" s="352">
        <f>DB29*'8-Matrices'!$P$8</f>
        <v>4077008</v>
      </c>
      <c r="DC34" s="352">
        <f>DC29*'8-Matrices'!$Q$8</f>
        <v>16308032</v>
      </c>
      <c r="DD34" s="352">
        <f>DD29*'8-Matrices'!$R$8</f>
        <v>0</v>
      </c>
      <c r="DE34" s="353">
        <f>DE29*'8-Matrices'!$S$8</f>
        <v>166728</v>
      </c>
      <c r="DF34" s="411"/>
      <c r="DH34" s="351">
        <f>DH29*'8-Matrices'!$J$8</f>
        <v>0</v>
      </c>
      <c r="DI34" s="352">
        <f>DI29*'8-Matrices'!$K$8</f>
        <v>0</v>
      </c>
      <c r="DJ34" s="352">
        <f>DJ29*'8-Matrices'!$L$8</f>
        <v>0</v>
      </c>
      <c r="DK34" s="352">
        <f>DK29*'8-Matrices'!$M$8</f>
        <v>0</v>
      </c>
      <c r="DL34" s="352">
        <f>DL29*'8-Matrices'!$N$8</f>
        <v>38907991</v>
      </c>
      <c r="DM34" s="352">
        <f>DM29*'8-Matrices'!$O$8</f>
        <v>17797875</v>
      </c>
      <c r="DN34" s="352">
        <f>DN29*'8-Matrices'!$P$8</f>
        <v>4704240</v>
      </c>
      <c r="DO34" s="352">
        <f>DO29*'8-Matrices'!$Q$8</f>
        <v>14269528</v>
      </c>
      <c r="DP34" s="352">
        <f>DP29*'8-Matrices'!$R$8</f>
        <v>33852</v>
      </c>
      <c r="DQ34" s="353">
        <f>DQ29*'8-Matrices'!$S$8</f>
        <v>111152</v>
      </c>
      <c r="DR34" s="411"/>
      <c r="DT34" s="351">
        <f>DT29*'8-Matrices'!$J$8</f>
        <v>0</v>
      </c>
      <c r="DU34" s="352">
        <f>DU29*'8-Matrices'!$K$8</f>
        <v>0</v>
      </c>
      <c r="DV34" s="352">
        <f>DV29*'8-Matrices'!$L$8</f>
        <v>0</v>
      </c>
      <c r="DW34" s="352">
        <f>DW29*'8-Matrices'!$M$8</f>
        <v>0</v>
      </c>
      <c r="DX34" s="352">
        <f>DX29*'8-Matrices'!$N$8</f>
        <v>38288892</v>
      </c>
      <c r="DY34" s="352">
        <f>DY29*'8-Matrices'!$O$8</f>
        <v>15234981</v>
      </c>
      <c r="DZ34" s="352">
        <f>DZ29*'8-Matrices'!$P$8</f>
        <v>6429128</v>
      </c>
      <c r="EA34" s="352">
        <f>EA29*'8-Matrices'!$Q$8</f>
        <v>11446984</v>
      </c>
      <c r="EB34" s="352">
        <f>EB29*'8-Matrices'!$R$8</f>
        <v>146692</v>
      </c>
      <c r="EC34" s="353">
        <f>EC29*'8-Matrices'!$S$8</f>
        <v>83364</v>
      </c>
      <c r="ED34" s="411"/>
    </row>
    <row r="35" spans="1:134" ht="15.75" thickBot="1" x14ac:dyDescent="0.3">
      <c r="A35" s="1472"/>
      <c r="B35" s="402" t="s">
        <v>83</v>
      </c>
      <c r="C35" s="294" t="s">
        <v>140</v>
      </c>
      <c r="D35" s="279">
        <f>D30*'8-Matrices'!$J$9</f>
        <v>0</v>
      </c>
      <c r="E35" s="277">
        <f>E30*'8-Matrices'!$K$9</f>
        <v>0</v>
      </c>
      <c r="F35" s="277">
        <f>F30*'8-Matrices'!$L$9</f>
        <v>0</v>
      </c>
      <c r="G35" s="277">
        <f>G30*'8-Matrices'!$M$9</f>
        <v>0</v>
      </c>
      <c r="H35" s="277">
        <f>H30*'8-Matrices'!$N$9</f>
        <v>21077184</v>
      </c>
      <c r="I35" s="277">
        <f>I30*'8-Matrices'!$O$9</f>
        <v>10363695</v>
      </c>
      <c r="J35" s="277">
        <f>J30*'8-Matrices'!$P$9</f>
        <v>18384400</v>
      </c>
      <c r="K35" s="277">
        <f>K30*'8-Matrices'!$Q$9</f>
        <v>0</v>
      </c>
      <c r="L35" s="277">
        <f>L30*'8-Matrices'!$R$9</f>
        <v>0</v>
      </c>
      <c r="M35" s="278">
        <f>M30*'8-Matrices'!$S$9</f>
        <v>0</v>
      </c>
      <c r="N35" s="411" t="s">
        <v>306</v>
      </c>
      <c r="P35" s="279">
        <f>P30*'8-Matrices'!$J$9</f>
        <v>0</v>
      </c>
      <c r="Q35" s="277">
        <f>Q30*'8-Matrices'!$K$9</f>
        <v>107478</v>
      </c>
      <c r="R35" s="277">
        <f>R30*'8-Matrices'!$L$9</f>
        <v>0</v>
      </c>
      <c r="S35" s="277">
        <f>S30*'8-Matrices'!$M$9</f>
        <v>0</v>
      </c>
      <c r="T35" s="277">
        <f>T30*'8-Matrices'!$N$9</f>
        <v>23310528</v>
      </c>
      <c r="U35" s="277">
        <f>U30*'8-Matrices'!$O$9</f>
        <v>10572360</v>
      </c>
      <c r="V35" s="277">
        <f>V30*'8-Matrices'!$P$9</f>
        <v>12639275</v>
      </c>
      <c r="W35" s="277">
        <f>W30*'8-Matrices'!$Q$9</f>
        <v>0</v>
      </c>
      <c r="X35" s="277">
        <f>X30*'8-Matrices'!$R$9</f>
        <v>0</v>
      </c>
      <c r="Y35" s="278">
        <f>Y30*'8-Matrices'!$S$9</f>
        <v>0</v>
      </c>
      <c r="Z35" s="411" t="s">
        <v>306</v>
      </c>
      <c r="AB35" s="279">
        <f>AB30*'8-Matrices'!$J$9</f>
        <v>0</v>
      </c>
      <c r="AC35" s="277">
        <f>AC30*'8-Matrices'!$K$9</f>
        <v>61416</v>
      </c>
      <c r="AD35" s="277">
        <f>AD30*'8-Matrices'!$L$9</f>
        <v>0</v>
      </c>
      <c r="AE35" s="277">
        <f>AE30*'8-Matrices'!$M$9</f>
        <v>0</v>
      </c>
      <c r="AF35" s="277">
        <f>AF30*'8-Matrices'!$N$9</f>
        <v>24008448</v>
      </c>
      <c r="AG35" s="277">
        <f>AG30*'8-Matrices'!$O$9</f>
        <v>12937230</v>
      </c>
      <c r="AH35" s="277">
        <f>AH30*'8-Matrices'!$P$9</f>
        <v>15626740</v>
      </c>
      <c r="AI35" s="277">
        <f>AI30*'8-Matrices'!$Q$9</f>
        <v>0</v>
      </c>
      <c r="AJ35" s="277">
        <f>AJ30*'8-Matrices'!$R$9</f>
        <v>0</v>
      </c>
      <c r="AK35" s="278">
        <f>AK30*'8-Matrices'!$S$9</f>
        <v>0</v>
      </c>
      <c r="AL35" s="411" t="s">
        <v>306</v>
      </c>
      <c r="AM35" s="277"/>
      <c r="AN35" s="279">
        <f>AN30*'8-Matrices'!$J$9</f>
        <v>0</v>
      </c>
      <c r="AO35" s="277">
        <f>AO30*'8-Matrices'!$K$9</f>
        <v>61416</v>
      </c>
      <c r="AP35" s="277">
        <f>AP30*'8-Matrices'!$L$9</f>
        <v>0</v>
      </c>
      <c r="AQ35" s="277">
        <f>AQ30*'8-Matrices'!$M$9</f>
        <v>0</v>
      </c>
      <c r="AR35" s="277">
        <f>AR30*'8-Matrices'!$N$9</f>
        <v>24496992</v>
      </c>
      <c r="AS35" s="277">
        <f>AS30*'8-Matrices'!$O$9</f>
        <v>14745660</v>
      </c>
      <c r="AT35" s="277">
        <f>AT30*'8-Matrices'!$P$9</f>
        <v>15626740</v>
      </c>
      <c r="AU35" s="277">
        <f>AU30*'8-Matrices'!$Q$9</f>
        <v>0</v>
      </c>
      <c r="AV35" s="277">
        <f>AV30*'8-Matrices'!$R$9</f>
        <v>0</v>
      </c>
      <c r="AW35" s="278">
        <f>AW30*'8-Matrices'!$S$9</f>
        <v>0</v>
      </c>
      <c r="AX35" s="411" t="s">
        <v>306</v>
      </c>
      <c r="AY35" s="277"/>
      <c r="AZ35" s="279">
        <f>AZ30*'8-Matrices'!$J$9</f>
        <v>0</v>
      </c>
      <c r="BA35" s="277">
        <f>BA30*'8-Matrices'!$K$9</f>
        <v>168894</v>
      </c>
      <c r="BB35" s="277">
        <f>BB30*'8-Matrices'!$L$9</f>
        <v>0</v>
      </c>
      <c r="BC35" s="277">
        <f>BC30*'8-Matrices'!$M$9</f>
        <v>0</v>
      </c>
      <c r="BD35" s="277">
        <f>BD30*'8-Matrices'!$N$9</f>
        <v>24706368</v>
      </c>
      <c r="BE35" s="277">
        <f>BE30*'8-Matrices'!$O$9</f>
        <v>15441210</v>
      </c>
      <c r="BF35" s="277">
        <f>BF30*'8-Matrices'!$P$9</f>
        <v>15626740</v>
      </c>
      <c r="BG35" s="277">
        <f>BG30*'8-Matrices'!$Q$9</f>
        <v>0</v>
      </c>
      <c r="BH35" s="277">
        <f>BH30*'8-Matrices'!$R$9</f>
        <v>0</v>
      </c>
      <c r="BI35" s="278">
        <f>BI30*'8-Matrices'!$S$9</f>
        <v>0</v>
      </c>
      <c r="BJ35" s="411" t="s">
        <v>306</v>
      </c>
      <c r="BK35" s="352"/>
      <c r="BL35" s="351">
        <f>BL30*'8-Matrices'!$J$9</f>
        <v>0</v>
      </c>
      <c r="BM35" s="352">
        <f>BM30*'8-Matrices'!$K$9</f>
        <v>76770</v>
      </c>
      <c r="BN35" s="352">
        <f>BN30*'8-Matrices'!$L$9</f>
        <v>0</v>
      </c>
      <c r="BO35" s="352">
        <f>BO30*'8-Matrices'!$M$9</f>
        <v>0</v>
      </c>
      <c r="BP35" s="352">
        <f>BP30*'8-Matrices'!$N$9</f>
        <v>20449056</v>
      </c>
      <c r="BQ35" s="352">
        <f>BQ30*'8-Matrices'!$O$9</f>
        <v>12798120</v>
      </c>
      <c r="BR35" s="352">
        <f>BR30*'8-Matrices'!$P$9</f>
        <v>14477715</v>
      </c>
      <c r="BS35" s="352">
        <f>BS30*'8-Matrices'!$Q$9</f>
        <v>0</v>
      </c>
      <c r="BT35" s="352">
        <f>BT30*'8-Matrices'!$R$9</f>
        <v>0</v>
      </c>
      <c r="BU35" s="353">
        <f>BU30*'8-Matrices'!$S$9</f>
        <v>0</v>
      </c>
      <c r="BV35" s="411" t="s">
        <v>306</v>
      </c>
      <c r="BX35" s="351">
        <f>BX30*'8-Matrices'!$J$9</f>
        <v>0</v>
      </c>
      <c r="BY35" s="352">
        <f>BY30*'8-Matrices'!$K$9</f>
        <v>76770</v>
      </c>
      <c r="BZ35" s="352">
        <f>BZ30*'8-Matrices'!$L$9</f>
        <v>0</v>
      </c>
      <c r="CA35" s="352">
        <f>CA30*'8-Matrices'!$M$9</f>
        <v>0</v>
      </c>
      <c r="CB35" s="352">
        <f>CB30*'8-Matrices'!$N$9</f>
        <v>21844896</v>
      </c>
      <c r="CC35" s="352">
        <f>CC30*'8-Matrices'!$O$9</f>
        <v>11337465</v>
      </c>
      <c r="CD35" s="352">
        <f>CD30*'8-Matrices'!$P$9</f>
        <v>12639275</v>
      </c>
      <c r="CE35" s="352">
        <f>CE30*'8-Matrices'!$Q$9</f>
        <v>0</v>
      </c>
      <c r="CF35" s="352">
        <f>CF30*'8-Matrices'!$R$9</f>
        <v>0</v>
      </c>
      <c r="CG35" s="353">
        <f>CG30*'8-Matrices'!$S$9</f>
        <v>0</v>
      </c>
      <c r="CH35" s="411" t="s">
        <v>306</v>
      </c>
      <c r="CJ35" s="351">
        <f>CJ30*'8-Matrices'!$J$9</f>
        <v>0</v>
      </c>
      <c r="CK35" s="352">
        <f>CK30*'8-Matrices'!$K$9</f>
        <v>30708</v>
      </c>
      <c r="CL35" s="352">
        <f>CL30*'8-Matrices'!$L$9</f>
        <v>0</v>
      </c>
      <c r="CM35" s="352">
        <f>CM30*'8-Matrices'!$M$9</f>
        <v>0</v>
      </c>
      <c r="CN35" s="352">
        <f>CN30*'8-Matrices'!$N$9</f>
        <v>19541760</v>
      </c>
      <c r="CO35" s="352">
        <f>CO30*'8-Matrices'!$O$9</f>
        <v>12589455</v>
      </c>
      <c r="CP35" s="352">
        <f>CP30*'8-Matrices'!$P$9</f>
        <v>12179665</v>
      </c>
      <c r="CQ35" s="352">
        <f>CQ30*'8-Matrices'!$Q$9</f>
        <v>0</v>
      </c>
      <c r="CR35" s="352">
        <f>CR30*'8-Matrices'!$R$9</f>
        <v>0</v>
      </c>
      <c r="CS35" s="353">
        <f>CS30*'8-Matrices'!$S$9</f>
        <v>0</v>
      </c>
      <c r="CT35" s="411" t="s">
        <v>306</v>
      </c>
      <c r="CV35" s="351">
        <f>CV30*'8-Matrices'!$J$9</f>
        <v>0</v>
      </c>
      <c r="CW35" s="352">
        <f>CW30*'8-Matrices'!$K$9</f>
        <v>15354</v>
      </c>
      <c r="CX35" s="352">
        <f>CX30*'8-Matrices'!$L$9</f>
        <v>0</v>
      </c>
      <c r="CY35" s="352">
        <f>CY30*'8-Matrices'!$M$9</f>
        <v>0</v>
      </c>
      <c r="CZ35" s="352">
        <f>CZ30*'8-Matrices'!$N$9</f>
        <v>17099040</v>
      </c>
      <c r="DA35" s="352">
        <f>DA30*'8-Matrices'!$O$9</f>
        <v>15232545</v>
      </c>
      <c r="DB35" s="352">
        <f>DB30*'8-Matrices'!$P$9</f>
        <v>15396935</v>
      </c>
      <c r="DC35" s="352">
        <f>DC30*'8-Matrices'!$Q$9</f>
        <v>0</v>
      </c>
      <c r="DD35" s="352">
        <f>DD30*'8-Matrices'!$R$9</f>
        <v>0</v>
      </c>
      <c r="DE35" s="353">
        <f>DE30*'8-Matrices'!$S$9</f>
        <v>0</v>
      </c>
      <c r="DF35" s="411" t="s">
        <v>306</v>
      </c>
      <c r="DH35" s="351">
        <f>DH30*'8-Matrices'!$J$9</f>
        <v>0</v>
      </c>
      <c r="DI35" s="352">
        <f>DI30*'8-Matrices'!$K$9</f>
        <v>30708</v>
      </c>
      <c r="DJ35" s="352">
        <f>DJ30*'8-Matrices'!$L$9</f>
        <v>0</v>
      </c>
      <c r="DK35" s="352">
        <f>DK30*'8-Matrices'!$M$9</f>
        <v>0</v>
      </c>
      <c r="DL35" s="352">
        <f>DL30*'8-Matrices'!$N$9</f>
        <v>14935488</v>
      </c>
      <c r="DM35" s="352">
        <f>DM30*'8-Matrices'!$O$9</f>
        <v>14397885</v>
      </c>
      <c r="DN35" s="352">
        <f>DN30*'8-Matrices'!$P$9</f>
        <v>13788300</v>
      </c>
      <c r="DO35" s="352">
        <f>DO30*'8-Matrices'!$Q$9</f>
        <v>0</v>
      </c>
      <c r="DP35" s="352">
        <f>DP30*'8-Matrices'!$R$9</f>
        <v>0</v>
      </c>
      <c r="DQ35" s="353">
        <f>DQ30*'8-Matrices'!$S$9</f>
        <v>0</v>
      </c>
      <c r="DR35" s="411" t="s">
        <v>306</v>
      </c>
      <c r="DT35" s="351">
        <f>DT30*'8-Matrices'!$J$9</f>
        <v>0</v>
      </c>
      <c r="DU35" s="352">
        <f>DU30*'8-Matrices'!$K$9</f>
        <v>30708</v>
      </c>
      <c r="DV35" s="352">
        <f>DV30*'8-Matrices'!$L$9</f>
        <v>0</v>
      </c>
      <c r="DW35" s="352">
        <f>DW30*'8-Matrices'!$M$9</f>
        <v>0</v>
      </c>
      <c r="DX35" s="352">
        <f>DX30*'8-Matrices'!$N$9</f>
        <v>17587584</v>
      </c>
      <c r="DY35" s="352">
        <f>DY30*'8-Matrices'!$O$9</f>
        <v>16136760</v>
      </c>
      <c r="DZ35" s="352">
        <f>DZ30*'8-Matrices'!$P$9</f>
        <v>13098885</v>
      </c>
      <c r="EA35" s="352">
        <f>EA30*'8-Matrices'!$Q$9</f>
        <v>0</v>
      </c>
      <c r="EB35" s="352">
        <f>EB30*'8-Matrices'!$R$9</f>
        <v>0</v>
      </c>
      <c r="EC35" s="353">
        <f>EC30*'8-Matrices'!$S$9</f>
        <v>0</v>
      </c>
      <c r="ED35" s="411" t="s">
        <v>306</v>
      </c>
    </row>
    <row r="36" spans="1:134" ht="30.75" thickBot="1" x14ac:dyDescent="0.3">
      <c r="A36" s="315" t="s">
        <v>212</v>
      </c>
      <c r="B36" s="402" t="s">
        <v>83</v>
      </c>
      <c r="C36" s="316"/>
      <c r="D36" s="300">
        <f t="shared" ref="D36:M36" si="55">SUM(D33:D35)</f>
        <v>0</v>
      </c>
      <c r="E36" s="297">
        <f t="shared" si="55"/>
        <v>0</v>
      </c>
      <c r="F36" s="297">
        <f t="shared" si="55"/>
        <v>0</v>
      </c>
      <c r="G36" s="297">
        <f t="shared" si="55"/>
        <v>0</v>
      </c>
      <c r="H36" s="297">
        <f t="shared" si="55"/>
        <v>49401783</v>
      </c>
      <c r="I36" s="297">
        <f t="shared" si="55"/>
        <v>23842619</v>
      </c>
      <c r="J36" s="297">
        <f t="shared" si="55"/>
        <v>24813528</v>
      </c>
      <c r="K36" s="297">
        <f t="shared" si="55"/>
        <v>18973768</v>
      </c>
      <c r="L36" s="297">
        <f t="shared" si="55"/>
        <v>67704</v>
      </c>
      <c r="M36" s="298">
        <f t="shared" si="55"/>
        <v>55576</v>
      </c>
      <c r="N36" s="412">
        <f>SUM(D36:M36)</f>
        <v>117154978</v>
      </c>
      <c r="O36" s="316"/>
      <c r="P36" s="300">
        <f t="shared" ref="P36:Y36" si="56">SUM(P33:P35)</f>
        <v>0</v>
      </c>
      <c r="Q36" s="297">
        <f t="shared" si="56"/>
        <v>107478</v>
      </c>
      <c r="R36" s="297">
        <f t="shared" si="56"/>
        <v>0</v>
      </c>
      <c r="S36" s="297">
        <f t="shared" si="56"/>
        <v>0</v>
      </c>
      <c r="T36" s="297">
        <f t="shared" si="56"/>
        <v>58372494</v>
      </c>
      <c r="U36" s="297">
        <f t="shared" si="56"/>
        <v>26281951</v>
      </c>
      <c r="V36" s="297">
        <f t="shared" si="56"/>
        <v>20166059</v>
      </c>
      <c r="W36" s="297">
        <f t="shared" si="56"/>
        <v>18973768</v>
      </c>
      <c r="X36" s="297">
        <f t="shared" si="56"/>
        <v>124124</v>
      </c>
      <c r="Y36" s="298">
        <f t="shared" si="56"/>
        <v>277880</v>
      </c>
      <c r="Z36" s="412">
        <f>SUM(P36:Y36)</f>
        <v>124303754</v>
      </c>
      <c r="AA36" s="316"/>
      <c r="AB36" s="300">
        <f t="shared" ref="AB36:AK36" si="57">SUM(AB33:AB35)</f>
        <v>0</v>
      </c>
      <c r="AC36" s="297">
        <f t="shared" si="57"/>
        <v>61416</v>
      </c>
      <c r="AD36" s="297">
        <f t="shared" si="57"/>
        <v>0</v>
      </c>
      <c r="AE36" s="297">
        <f t="shared" si="57"/>
        <v>0</v>
      </c>
      <c r="AF36" s="297">
        <f t="shared" si="57"/>
        <v>60224235</v>
      </c>
      <c r="AG36" s="297">
        <f t="shared" si="57"/>
        <v>28694282</v>
      </c>
      <c r="AH36" s="297">
        <f t="shared" si="57"/>
        <v>22055868</v>
      </c>
      <c r="AI36" s="297">
        <f t="shared" si="57"/>
        <v>21796312</v>
      </c>
      <c r="AJ36" s="297">
        <f t="shared" si="57"/>
        <v>45136</v>
      </c>
      <c r="AK36" s="298">
        <f t="shared" si="57"/>
        <v>55576</v>
      </c>
      <c r="AL36" s="412">
        <f>SUM(AB36:AK36)</f>
        <v>132932825</v>
      </c>
      <c r="AM36" s="299"/>
      <c r="AN36" s="300">
        <f t="shared" ref="AN36:AW36" si="58">SUM(AN33:AN35)</f>
        <v>0</v>
      </c>
      <c r="AO36" s="297">
        <f t="shared" si="58"/>
        <v>61416</v>
      </c>
      <c r="AP36" s="297">
        <f t="shared" si="58"/>
        <v>0</v>
      </c>
      <c r="AQ36" s="297">
        <f t="shared" si="58"/>
        <v>0</v>
      </c>
      <c r="AR36" s="297">
        <f t="shared" si="58"/>
        <v>66644309</v>
      </c>
      <c r="AS36" s="297">
        <f t="shared" si="58"/>
        <v>28319506</v>
      </c>
      <c r="AT36" s="297">
        <f t="shared" si="58"/>
        <v>20644596</v>
      </c>
      <c r="AU36" s="297">
        <f t="shared" si="58"/>
        <v>18503344</v>
      </c>
      <c r="AV36" s="297">
        <f t="shared" si="58"/>
        <v>56420</v>
      </c>
      <c r="AW36" s="298">
        <f t="shared" si="58"/>
        <v>27788</v>
      </c>
      <c r="AX36" s="412">
        <f>SUM(AN36:AW36)</f>
        <v>134257379</v>
      </c>
      <c r="AY36" s="299"/>
      <c r="AZ36" s="300">
        <f t="shared" ref="AZ36:BI36" si="59">SUM(AZ33:AZ35)</f>
        <v>0</v>
      </c>
      <c r="BA36" s="297">
        <f t="shared" si="59"/>
        <v>168894</v>
      </c>
      <c r="BB36" s="297">
        <f t="shared" si="59"/>
        <v>0</v>
      </c>
      <c r="BC36" s="297">
        <f t="shared" si="59"/>
        <v>0</v>
      </c>
      <c r="BD36" s="297">
        <f t="shared" si="59"/>
        <v>73606068</v>
      </c>
      <c r="BE36" s="297">
        <f t="shared" si="59"/>
        <v>31103340</v>
      </c>
      <c r="BF36" s="297">
        <f t="shared" si="59"/>
        <v>22526292</v>
      </c>
      <c r="BG36" s="297">
        <f t="shared" si="59"/>
        <v>17248880</v>
      </c>
      <c r="BH36" s="297">
        <f t="shared" si="59"/>
        <v>45136</v>
      </c>
      <c r="BI36" s="298">
        <f t="shared" si="59"/>
        <v>111152</v>
      </c>
      <c r="BJ36" s="412">
        <f>SUM(AZ36:BI36)</f>
        <v>144809762</v>
      </c>
      <c r="BK36" s="362"/>
      <c r="BL36" s="404">
        <f t="shared" ref="BL36:BU36" si="60">SUM(BL33:BL35)</f>
        <v>0</v>
      </c>
      <c r="BM36" s="405">
        <f t="shared" si="60"/>
        <v>76770</v>
      </c>
      <c r="BN36" s="405">
        <f t="shared" si="60"/>
        <v>0</v>
      </c>
      <c r="BO36" s="405">
        <f t="shared" si="60"/>
        <v>0</v>
      </c>
      <c r="BP36" s="405">
        <f t="shared" si="60"/>
        <v>67843590</v>
      </c>
      <c r="BQ36" s="405">
        <f t="shared" si="60"/>
        <v>27226264</v>
      </c>
      <c r="BR36" s="405">
        <f t="shared" si="60"/>
        <v>19495571</v>
      </c>
      <c r="BS36" s="405">
        <f t="shared" si="60"/>
        <v>16151224</v>
      </c>
      <c r="BT36" s="405">
        <f t="shared" si="60"/>
        <v>45136</v>
      </c>
      <c r="BU36" s="406">
        <f t="shared" si="60"/>
        <v>166728</v>
      </c>
      <c r="BV36" s="412">
        <f>SUM(BL36:BU36)</f>
        <v>131005283</v>
      </c>
      <c r="BX36" s="404">
        <f t="shared" ref="BX36:CG36" si="61">SUM(BX33:BX35)</f>
        <v>0</v>
      </c>
      <c r="BY36" s="405">
        <f t="shared" si="61"/>
        <v>76770</v>
      </c>
      <c r="BZ36" s="405">
        <f t="shared" si="61"/>
        <v>0</v>
      </c>
      <c r="CA36" s="405">
        <f t="shared" si="61"/>
        <v>0</v>
      </c>
      <c r="CB36" s="405">
        <f t="shared" si="61"/>
        <v>73646238</v>
      </c>
      <c r="CC36" s="405">
        <f t="shared" si="61"/>
        <v>26050375</v>
      </c>
      <c r="CD36" s="405">
        <f t="shared" si="61"/>
        <v>18911595</v>
      </c>
      <c r="CE36" s="405">
        <f t="shared" si="61"/>
        <v>12701448</v>
      </c>
      <c r="CF36" s="405">
        <f t="shared" si="61"/>
        <v>90272</v>
      </c>
      <c r="CG36" s="406">
        <f t="shared" si="61"/>
        <v>194516</v>
      </c>
      <c r="CH36" s="412">
        <f>SUM(BX36:CG36)</f>
        <v>131671214</v>
      </c>
      <c r="CJ36" s="404">
        <f t="shared" ref="CJ36:CS36" si="62">SUM(CJ33:CJ35)</f>
        <v>0</v>
      </c>
      <c r="CK36" s="405">
        <f t="shared" si="62"/>
        <v>30708</v>
      </c>
      <c r="CL36" s="405">
        <f t="shared" si="62"/>
        <v>0</v>
      </c>
      <c r="CM36" s="405">
        <f t="shared" si="62"/>
        <v>0</v>
      </c>
      <c r="CN36" s="405">
        <f t="shared" si="62"/>
        <v>82498064</v>
      </c>
      <c r="CO36" s="405">
        <f t="shared" si="62"/>
        <v>35806179</v>
      </c>
      <c r="CP36" s="405">
        <f t="shared" si="62"/>
        <v>16570289</v>
      </c>
      <c r="CQ36" s="405">
        <f t="shared" si="62"/>
        <v>21012272</v>
      </c>
      <c r="CR36" s="405">
        <f t="shared" si="62"/>
        <v>22568</v>
      </c>
      <c r="CS36" s="406">
        <f t="shared" si="62"/>
        <v>213772</v>
      </c>
      <c r="CT36" s="412">
        <f>SUM(CJ36:CS36)</f>
        <v>156153852</v>
      </c>
      <c r="CV36" s="404">
        <f t="shared" ref="CV36:DE36" si="63">SUM(CV33:CV35)</f>
        <v>0</v>
      </c>
      <c r="CW36" s="405">
        <f t="shared" si="63"/>
        <v>29874</v>
      </c>
      <c r="CX36" s="405">
        <f t="shared" si="63"/>
        <v>0</v>
      </c>
      <c r="CY36" s="405">
        <f t="shared" si="63"/>
        <v>0</v>
      </c>
      <c r="CZ36" s="405">
        <f t="shared" si="63"/>
        <v>90465753</v>
      </c>
      <c r="DA36" s="405">
        <f t="shared" si="63"/>
        <v>50640073</v>
      </c>
      <c r="DB36" s="405">
        <f t="shared" si="63"/>
        <v>22733713</v>
      </c>
      <c r="DC36" s="405">
        <f t="shared" si="63"/>
        <v>16308032</v>
      </c>
      <c r="DD36" s="405">
        <f t="shared" si="63"/>
        <v>156380</v>
      </c>
      <c r="DE36" s="406">
        <f t="shared" si="63"/>
        <v>359288</v>
      </c>
      <c r="DF36" s="412">
        <f>SUM(CV36:DE36)</f>
        <v>180693113</v>
      </c>
      <c r="DH36" s="404">
        <f t="shared" ref="DH36:DQ36" si="64">SUM(DH33:DH35)</f>
        <v>0</v>
      </c>
      <c r="DI36" s="405">
        <f t="shared" si="64"/>
        <v>45228</v>
      </c>
      <c r="DJ36" s="405">
        <f t="shared" si="64"/>
        <v>0</v>
      </c>
      <c r="DK36" s="405">
        <f t="shared" si="64"/>
        <v>0</v>
      </c>
      <c r="DL36" s="405">
        <f t="shared" si="64"/>
        <v>89945479</v>
      </c>
      <c r="DM36" s="405">
        <f t="shared" si="64"/>
        <v>44923416</v>
      </c>
      <c r="DN36" s="405">
        <f t="shared" si="64"/>
        <v>21100356</v>
      </c>
      <c r="DO36" s="405">
        <f t="shared" si="64"/>
        <v>14269528</v>
      </c>
      <c r="DP36" s="405">
        <f t="shared" si="64"/>
        <v>330974</v>
      </c>
      <c r="DQ36" s="406">
        <f t="shared" si="64"/>
        <v>399992</v>
      </c>
      <c r="DR36" s="412">
        <f>SUM(DH36:DQ36)</f>
        <v>171014973</v>
      </c>
      <c r="DT36" s="404">
        <f t="shared" ref="DT36:EC36" si="65">SUM(DT33:DT35)</f>
        <v>0</v>
      </c>
      <c r="DU36" s="405">
        <f t="shared" si="65"/>
        <v>52488</v>
      </c>
      <c r="DV36" s="405">
        <f t="shared" si="65"/>
        <v>0</v>
      </c>
      <c r="DW36" s="405">
        <f t="shared" si="65"/>
        <v>0</v>
      </c>
      <c r="DX36" s="405">
        <f t="shared" si="65"/>
        <v>103594476</v>
      </c>
      <c r="DY36" s="405">
        <f t="shared" si="65"/>
        <v>47157981</v>
      </c>
      <c r="DZ36" s="405">
        <f t="shared" si="65"/>
        <v>24634986</v>
      </c>
      <c r="EA36" s="405">
        <f t="shared" si="65"/>
        <v>22530202</v>
      </c>
      <c r="EB36" s="405">
        <f t="shared" si="65"/>
        <v>529823</v>
      </c>
      <c r="EC36" s="406">
        <f t="shared" si="65"/>
        <v>526252</v>
      </c>
      <c r="ED36" s="412">
        <f>SUM(DT36:EC36)</f>
        <v>199026208</v>
      </c>
    </row>
    <row r="37" spans="1:134" ht="57.75" customHeight="1" thickBot="1" x14ac:dyDescent="0.3">
      <c r="A37" s="305"/>
      <c r="B37" s="306"/>
      <c r="C37" s="307"/>
      <c r="D37" s="308"/>
      <c r="E37" s="309"/>
      <c r="F37" s="309"/>
      <c r="G37" s="309"/>
      <c r="H37" s="309"/>
      <c r="I37" s="309"/>
      <c r="J37" s="309"/>
      <c r="K37" s="309"/>
      <c r="L37" s="309"/>
      <c r="M37" s="310"/>
      <c r="N37" s="410"/>
      <c r="O37" s="307"/>
      <c r="P37" s="308"/>
      <c r="Q37" s="309"/>
      <c r="R37" s="309"/>
      <c r="S37" s="309"/>
      <c r="T37" s="309"/>
      <c r="U37" s="309"/>
      <c r="V37" s="309"/>
      <c r="W37" s="309"/>
      <c r="X37" s="309"/>
      <c r="Y37" s="310"/>
      <c r="Z37" s="410"/>
      <c r="AA37" s="307"/>
      <c r="AB37" s="308"/>
      <c r="AC37" s="309"/>
      <c r="AD37" s="309"/>
      <c r="AE37" s="309"/>
      <c r="AF37" s="309"/>
      <c r="AG37" s="309"/>
      <c r="AH37" s="309"/>
      <c r="AI37" s="309"/>
      <c r="AJ37" s="309"/>
      <c r="AK37" s="310"/>
      <c r="AL37" s="410"/>
      <c r="AM37" s="309"/>
      <c r="AN37" s="308"/>
      <c r="AO37" s="309"/>
      <c r="AP37" s="309"/>
      <c r="AQ37" s="309"/>
      <c r="AR37" s="309"/>
      <c r="AS37" s="309"/>
      <c r="AT37" s="309"/>
      <c r="AU37" s="309"/>
      <c r="AV37" s="309"/>
      <c r="AW37" s="310"/>
      <c r="AX37" s="410"/>
      <c r="AY37" s="309"/>
      <c r="AZ37" s="308"/>
      <c r="BA37" s="309"/>
      <c r="BB37" s="309"/>
      <c r="BC37" s="309"/>
      <c r="BD37" s="309"/>
      <c r="BE37" s="309"/>
      <c r="BF37" s="309"/>
      <c r="BG37" s="309"/>
      <c r="BH37" s="309"/>
      <c r="BI37" s="310"/>
      <c r="BJ37" s="410"/>
      <c r="BK37" s="407"/>
      <c r="BL37" s="408"/>
      <c r="BM37" s="407"/>
      <c r="BN37" s="407"/>
      <c r="BO37" s="407"/>
      <c r="BP37" s="407"/>
      <c r="BQ37" s="407"/>
      <c r="BR37" s="407"/>
      <c r="BS37" s="407"/>
      <c r="BT37" s="407"/>
      <c r="BU37" s="409"/>
      <c r="BV37" s="410"/>
      <c r="BX37" s="408"/>
      <c r="BY37" s="407"/>
      <c r="BZ37" s="407"/>
      <c r="CA37" s="407"/>
      <c r="CB37" s="407"/>
      <c r="CC37" s="407"/>
      <c r="CD37" s="407"/>
      <c r="CE37" s="407"/>
      <c r="CF37" s="407"/>
      <c r="CG37" s="409"/>
      <c r="CH37" s="410"/>
      <c r="CJ37" s="408"/>
      <c r="CK37" s="407"/>
      <c r="CL37" s="407"/>
      <c r="CM37" s="407"/>
      <c r="CN37" s="407"/>
      <c r="CO37" s="407"/>
      <c r="CP37" s="407"/>
      <c r="CQ37" s="407"/>
      <c r="CR37" s="407"/>
      <c r="CS37" s="409"/>
      <c r="CT37" s="410"/>
      <c r="CV37" s="408"/>
      <c r="CW37" s="407"/>
      <c r="CX37" s="407"/>
      <c r="CY37" s="407"/>
      <c r="CZ37" s="407"/>
      <c r="DA37" s="407"/>
      <c r="DB37" s="407"/>
      <c r="DC37" s="407"/>
      <c r="DD37" s="407"/>
      <c r="DE37" s="409"/>
      <c r="DF37" s="410"/>
      <c r="DH37" s="408"/>
      <c r="DI37" s="407"/>
      <c r="DJ37" s="407"/>
      <c r="DK37" s="407"/>
      <c r="DL37" s="407"/>
      <c r="DM37" s="407"/>
      <c r="DN37" s="407"/>
      <c r="DO37" s="407"/>
      <c r="DP37" s="407"/>
      <c r="DQ37" s="409"/>
      <c r="DR37" s="410"/>
      <c r="DT37" s="408"/>
      <c r="DU37" s="407"/>
      <c r="DV37" s="407"/>
      <c r="DW37" s="407"/>
      <c r="DX37" s="407"/>
      <c r="DY37" s="407"/>
      <c r="DZ37" s="407"/>
      <c r="EA37" s="407"/>
      <c r="EB37" s="407"/>
      <c r="EC37" s="409"/>
      <c r="ED37" s="410"/>
    </row>
    <row r="38" spans="1:134" x14ac:dyDescent="0.25">
      <c r="A38" s="1470" t="s">
        <v>210</v>
      </c>
      <c r="B38" s="395" t="s">
        <v>84</v>
      </c>
      <c r="C38" s="319" t="s">
        <v>138</v>
      </c>
      <c r="D38" s="271">
        <f>'7c-STEMHWF_RawData'!D16</f>
        <v>0</v>
      </c>
      <c r="E38" s="269">
        <f>'7c-STEMHWF_RawData'!E16</f>
        <v>0</v>
      </c>
      <c r="F38" s="269">
        <f>'7c-STEMHWF_RawData'!F16</f>
        <v>0</v>
      </c>
      <c r="G38" s="269">
        <f>'7c-STEMHWF_RawData'!G16</f>
        <v>1</v>
      </c>
      <c r="H38" s="269">
        <f>'7c-STEMHWF_RawData'!H16</f>
        <v>6</v>
      </c>
      <c r="I38" s="269">
        <f>'7c-STEMHWF_RawData'!I16</f>
        <v>0</v>
      </c>
      <c r="J38" s="269">
        <f>'7c-STEMHWF_RawData'!J16</f>
        <v>0</v>
      </c>
      <c r="K38" s="269">
        <f>'7c-STEMHWF_RawData'!K16</f>
        <v>0</v>
      </c>
      <c r="L38" s="269">
        <f>'7c-STEMHWF_RawData'!L16</f>
        <v>0</v>
      </c>
      <c r="M38" s="270">
        <f>'7c-STEMHWF_RawData'!M16</f>
        <v>0</v>
      </c>
      <c r="N38" s="396"/>
      <c r="O38" s="319"/>
      <c r="P38" s="271">
        <f>'7c-STEMHWF_RawData'!P16</f>
        <v>0</v>
      </c>
      <c r="Q38" s="269">
        <f>'7c-STEMHWF_RawData'!Q16</f>
        <v>0</v>
      </c>
      <c r="R38" s="269">
        <f>'7c-STEMHWF_RawData'!R16</f>
        <v>0</v>
      </c>
      <c r="S38" s="269">
        <f>'7c-STEMHWF_RawData'!S16</f>
        <v>1</v>
      </c>
      <c r="T38" s="269">
        <f>'7c-STEMHWF_RawData'!T16</f>
        <v>13</v>
      </c>
      <c r="U38" s="269">
        <f>'7c-STEMHWF_RawData'!U16</f>
        <v>0</v>
      </c>
      <c r="V38" s="269">
        <f>'7c-STEMHWF_RawData'!V16</f>
        <v>0</v>
      </c>
      <c r="W38" s="269">
        <f>'7c-STEMHWF_RawData'!W16</f>
        <v>0</v>
      </c>
      <c r="X38" s="269">
        <f>'7c-STEMHWF_RawData'!X16</f>
        <v>0</v>
      </c>
      <c r="Y38" s="270">
        <f>'7c-STEMHWF_RawData'!Y16</f>
        <v>0</v>
      </c>
      <c r="Z38" s="396"/>
      <c r="AA38" s="319"/>
      <c r="AB38" s="271">
        <f>'7c-STEMHWF_RawData'!AB16</f>
        <v>0</v>
      </c>
      <c r="AC38" s="269">
        <f>'7c-STEMHWF_RawData'!AC16</f>
        <v>0</v>
      </c>
      <c r="AD38" s="269">
        <f>'7c-STEMHWF_RawData'!AD16</f>
        <v>0</v>
      </c>
      <c r="AE38" s="269">
        <f>'7c-STEMHWF_RawData'!AE16</f>
        <v>0</v>
      </c>
      <c r="AF38" s="269">
        <f>'7c-STEMHWF_RawData'!AF16</f>
        <v>11</v>
      </c>
      <c r="AG38" s="269">
        <f>'7c-STEMHWF_RawData'!AG16</f>
        <v>0</v>
      </c>
      <c r="AH38" s="269">
        <f>'7c-STEMHWF_RawData'!AH16</f>
        <v>0</v>
      </c>
      <c r="AI38" s="269">
        <f>'7c-STEMHWF_RawData'!AI16</f>
        <v>0</v>
      </c>
      <c r="AJ38" s="269">
        <f>'7c-STEMHWF_RawData'!AJ16</f>
        <v>0</v>
      </c>
      <c r="AK38" s="270">
        <f>'7c-STEMHWF_RawData'!AK16</f>
        <v>0</v>
      </c>
      <c r="AL38" s="396"/>
      <c r="AM38" s="269"/>
      <c r="AN38" s="271">
        <f>'7c-STEMHWF_RawData'!AN16</f>
        <v>0</v>
      </c>
      <c r="AO38" s="269">
        <f>'7c-STEMHWF_RawData'!AO16</f>
        <v>0</v>
      </c>
      <c r="AP38" s="269">
        <f>'7c-STEMHWF_RawData'!AP16</f>
        <v>0</v>
      </c>
      <c r="AQ38" s="269">
        <f>'7c-STEMHWF_RawData'!AQ16</f>
        <v>1</v>
      </c>
      <c r="AR38" s="269">
        <f>'7c-STEMHWF_RawData'!AR16</f>
        <v>11</v>
      </c>
      <c r="AS38" s="269">
        <f>'7c-STEMHWF_RawData'!AS16</f>
        <v>0</v>
      </c>
      <c r="AT38" s="269">
        <f>'7c-STEMHWF_RawData'!AT16</f>
        <v>0</v>
      </c>
      <c r="AU38" s="269">
        <f>'7c-STEMHWF_RawData'!AU16</f>
        <v>0</v>
      </c>
      <c r="AV38" s="269">
        <f>'7c-STEMHWF_RawData'!AV16</f>
        <v>0</v>
      </c>
      <c r="AW38" s="270">
        <f>'7c-STEMHWF_RawData'!AW16</f>
        <v>0</v>
      </c>
      <c r="AX38" s="396"/>
      <c r="AY38" s="269"/>
      <c r="AZ38" s="271">
        <f>'7c-STEMHWF_RawData'!AZ16</f>
        <v>0</v>
      </c>
      <c r="BA38" s="269">
        <f>'7c-STEMHWF_RawData'!BA16</f>
        <v>0</v>
      </c>
      <c r="BB38" s="269">
        <f>'7c-STEMHWF_RawData'!BB16</f>
        <v>0</v>
      </c>
      <c r="BC38" s="269">
        <f>'7c-STEMHWF_RawData'!BC16</f>
        <v>0</v>
      </c>
      <c r="BD38" s="269">
        <f>'7c-STEMHWF_RawData'!BD16</f>
        <v>8</v>
      </c>
      <c r="BE38" s="269">
        <f>'7c-STEMHWF_RawData'!BE16</f>
        <v>0</v>
      </c>
      <c r="BF38" s="269">
        <f>'7c-STEMHWF_RawData'!BF16</f>
        <v>0</v>
      </c>
      <c r="BG38" s="269">
        <f>'7c-STEMHWF_RawData'!BG16</f>
        <v>0</v>
      </c>
      <c r="BH38" s="269">
        <f>'7c-STEMHWF_RawData'!BH16</f>
        <v>0</v>
      </c>
      <c r="BI38" s="270">
        <f>'7c-STEMHWF_RawData'!BI16</f>
        <v>0</v>
      </c>
      <c r="BJ38" s="396"/>
      <c r="BK38" s="343"/>
      <c r="BL38" s="342">
        <f>'7c-STEMHWF_RawData'!BL16</f>
        <v>0</v>
      </c>
      <c r="BM38" s="343">
        <f>'7c-STEMHWF_RawData'!BM16</f>
        <v>0</v>
      </c>
      <c r="BN38" s="343">
        <f>'7c-STEMHWF_RawData'!BN16</f>
        <v>0</v>
      </c>
      <c r="BO38" s="343">
        <f>'7c-STEMHWF_RawData'!BO16</f>
        <v>1</v>
      </c>
      <c r="BP38" s="343">
        <f>'7c-STEMHWF_RawData'!BP16</f>
        <v>10</v>
      </c>
      <c r="BQ38" s="343">
        <f>'7c-STEMHWF_RawData'!BQ16</f>
        <v>0</v>
      </c>
      <c r="BR38" s="343">
        <f>'7c-STEMHWF_RawData'!BR16</f>
        <v>0</v>
      </c>
      <c r="BS38" s="343">
        <f>'7c-STEMHWF_RawData'!BS16</f>
        <v>0</v>
      </c>
      <c r="BT38" s="343">
        <f>'7c-STEMHWF_RawData'!BT16</f>
        <v>0</v>
      </c>
      <c r="BU38" s="344">
        <f>'7c-STEMHWF_RawData'!BU16</f>
        <v>0</v>
      </c>
      <c r="BV38" s="396"/>
      <c r="BX38" s="342">
        <f>'7c-STEMHWF_RawData'!BX16</f>
        <v>0</v>
      </c>
      <c r="BY38" s="343">
        <f>'7c-STEMHWF_RawData'!BY16</f>
        <v>0</v>
      </c>
      <c r="BZ38" s="343">
        <f>'7c-STEMHWF_RawData'!BZ16</f>
        <v>0</v>
      </c>
      <c r="CA38" s="343">
        <f>'7c-STEMHWF_RawData'!CA16</f>
        <v>0</v>
      </c>
      <c r="CB38" s="343">
        <f>'7c-STEMHWF_RawData'!CB16</f>
        <v>13</v>
      </c>
      <c r="CC38" s="343">
        <f>'7c-STEMHWF_RawData'!CC16</f>
        <v>0</v>
      </c>
      <c r="CD38" s="343">
        <f>'7c-STEMHWF_RawData'!CD16</f>
        <v>0</v>
      </c>
      <c r="CE38" s="343">
        <f>'7c-STEMHWF_RawData'!CE16</f>
        <v>0</v>
      </c>
      <c r="CF38" s="343">
        <f>'7c-STEMHWF_RawData'!CF16</f>
        <v>0</v>
      </c>
      <c r="CG38" s="344">
        <f>'7c-STEMHWF_RawData'!CG16</f>
        <v>0</v>
      </c>
      <c r="CH38" s="396"/>
      <c r="CJ38" s="342">
        <f>'7c-STEMHWF_RawData'!CJ16</f>
        <v>0</v>
      </c>
      <c r="CK38" s="343">
        <f>'7c-STEMHWF_RawData'!CK16</f>
        <v>0</v>
      </c>
      <c r="CL38" s="343">
        <f>'7c-STEMHWF_RawData'!CL16</f>
        <v>0</v>
      </c>
      <c r="CM38" s="343">
        <f>'7c-STEMHWF_RawData'!CM16</f>
        <v>0</v>
      </c>
      <c r="CN38" s="343">
        <f>'7c-STEMHWF_RawData'!CN16</f>
        <v>88</v>
      </c>
      <c r="CO38" s="343">
        <f>'7c-STEMHWF_RawData'!CO16</f>
        <v>67</v>
      </c>
      <c r="CP38" s="343">
        <f>'7c-STEMHWF_RawData'!CP16</f>
        <v>0</v>
      </c>
      <c r="CQ38" s="343">
        <f>'7c-STEMHWF_RawData'!CQ16</f>
        <v>0</v>
      </c>
      <c r="CR38" s="343">
        <f>'7c-STEMHWF_RawData'!CR16</f>
        <v>0</v>
      </c>
      <c r="CS38" s="344">
        <f>'7c-STEMHWF_RawData'!CS16</f>
        <v>0</v>
      </c>
      <c r="CT38" s="396"/>
      <c r="CV38" s="342">
        <f>'7c-STEMHWF_RawData'!CV16</f>
        <v>0</v>
      </c>
      <c r="CW38" s="343">
        <f>'7c-STEMHWF_RawData'!CW16</f>
        <v>0</v>
      </c>
      <c r="CX38" s="343">
        <f>'7c-STEMHWF_RawData'!CX16</f>
        <v>0</v>
      </c>
      <c r="CY38" s="343">
        <f>'7c-STEMHWF_RawData'!CY16</f>
        <v>1</v>
      </c>
      <c r="CZ38" s="343">
        <f>'7c-STEMHWF_RawData'!CZ16</f>
        <v>235</v>
      </c>
      <c r="DA38" s="343">
        <f>'7c-STEMHWF_RawData'!DA16</f>
        <v>209</v>
      </c>
      <c r="DB38" s="343">
        <f>'7c-STEMHWF_RawData'!DB16</f>
        <v>0</v>
      </c>
      <c r="DC38" s="343">
        <f>'7c-STEMHWF_RawData'!DC16</f>
        <v>0</v>
      </c>
      <c r="DD38" s="343">
        <f>'7c-STEMHWF_RawData'!DD16</f>
        <v>48</v>
      </c>
      <c r="DE38" s="344">
        <f>'7c-STEMHWF_RawData'!DE16</f>
        <v>0</v>
      </c>
      <c r="DF38" s="396"/>
      <c r="DH38" s="342">
        <f>'7c-STEMHWF_RawData'!DH16</f>
        <v>0</v>
      </c>
      <c r="DI38" s="343">
        <f>'7c-STEMHWF_RawData'!DI16</f>
        <v>0</v>
      </c>
      <c r="DJ38" s="343">
        <f>'7c-STEMHWF_RawData'!DJ16</f>
        <v>0</v>
      </c>
      <c r="DK38" s="343">
        <f>'7c-STEMHWF_RawData'!DK16</f>
        <v>2</v>
      </c>
      <c r="DL38" s="343">
        <f>'7c-STEMHWF_RawData'!DL16</f>
        <v>222</v>
      </c>
      <c r="DM38" s="343">
        <f>'7c-STEMHWF_RawData'!DM16</f>
        <v>237</v>
      </c>
      <c r="DN38" s="343">
        <f>'7c-STEMHWF_RawData'!DN16</f>
        <v>0</v>
      </c>
      <c r="DO38" s="343">
        <f>'7c-STEMHWF_RawData'!DO16</f>
        <v>0</v>
      </c>
      <c r="DP38" s="343">
        <f>'7c-STEMHWF_RawData'!DP16</f>
        <v>57</v>
      </c>
      <c r="DQ38" s="344">
        <f>'7c-STEMHWF_RawData'!DQ16</f>
        <v>0</v>
      </c>
      <c r="DR38" s="396"/>
      <c r="DT38" s="342">
        <f>'7c-STEMHWF_RawData'!DT16</f>
        <v>0</v>
      </c>
      <c r="DU38" s="343">
        <f>'7c-STEMHWF_RawData'!DU16</f>
        <v>0</v>
      </c>
      <c r="DV38" s="343">
        <f>'7c-STEMHWF_RawData'!DV16</f>
        <v>0</v>
      </c>
      <c r="DW38" s="343">
        <f>'7c-STEMHWF_RawData'!DW16</f>
        <v>0</v>
      </c>
      <c r="DX38" s="343">
        <f>'7c-STEMHWF_RawData'!DX16</f>
        <v>252</v>
      </c>
      <c r="DY38" s="343">
        <f>'7c-STEMHWF_RawData'!DY16</f>
        <v>240</v>
      </c>
      <c r="DZ38" s="343">
        <f>'7c-STEMHWF_RawData'!DZ16</f>
        <v>0</v>
      </c>
      <c r="EA38" s="343">
        <f>'7c-STEMHWF_RawData'!EA16</f>
        <v>0</v>
      </c>
      <c r="EB38" s="343">
        <f>'7c-STEMHWF_RawData'!EB16</f>
        <v>22</v>
      </c>
      <c r="EC38" s="344">
        <f>'7c-STEMHWF_RawData'!EC16</f>
        <v>0</v>
      </c>
      <c r="ED38" s="396"/>
    </row>
    <row r="39" spans="1:134" x14ac:dyDescent="0.25">
      <c r="A39" s="1471"/>
      <c r="B39" s="397" t="s">
        <v>84</v>
      </c>
      <c r="C39" s="317" t="s">
        <v>139</v>
      </c>
      <c r="D39" s="279">
        <f>'7c-STEMHWF_RawData'!D17</f>
        <v>0</v>
      </c>
      <c r="E39" s="277">
        <f>'7c-STEMHWF_RawData'!E17</f>
        <v>0</v>
      </c>
      <c r="F39" s="277">
        <f>'7c-STEMHWF_RawData'!F17</f>
        <v>0</v>
      </c>
      <c r="G39" s="277">
        <f>'7c-STEMHWF_RawData'!G17</f>
        <v>0</v>
      </c>
      <c r="H39" s="277">
        <f>'7c-STEMHWF_RawData'!H17</f>
        <v>180</v>
      </c>
      <c r="I39" s="277">
        <f>'7c-STEMHWF_RawData'!I17</f>
        <v>35</v>
      </c>
      <c r="J39" s="277">
        <f>'7c-STEMHWF_RawData'!J17</f>
        <v>0</v>
      </c>
      <c r="K39" s="277">
        <f>'7c-STEMHWF_RawData'!K17</f>
        <v>0</v>
      </c>
      <c r="L39" s="277">
        <f>'7c-STEMHWF_RawData'!L17</f>
        <v>0</v>
      </c>
      <c r="M39" s="278">
        <f>'7c-STEMHWF_RawData'!M17</f>
        <v>0</v>
      </c>
      <c r="N39" s="398"/>
      <c r="P39" s="279">
        <f>'7c-STEMHWF_RawData'!P17</f>
        <v>0</v>
      </c>
      <c r="Q39" s="277">
        <f>'7c-STEMHWF_RawData'!Q17</f>
        <v>0</v>
      </c>
      <c r="R39" s="277">
        <f>'7c-STEMHWF_RawData'!R17</f>
        <v>0</v>
      </c>
      <c r="S39" s="277">
        <f>'7c-STEMHWF_RawData'!S17</f>
        <v>1</v>
      </c>
      <c r="T39" s="277">
        <f>'7c-STEMHWF_RawData'!T17</f>
        <v>159</v>
      </c>
      <c r="U39" s="277">
        <f>'7c-STEMHWF_RawData'!U17</f>
        <v>45</v>
      </c>
      <c r="V39" s="277">
        <f>'7c-STEMHWF_RawData'!V17</f>
        <v>0</v>
      </c>
      <c r="W39" s="277">
        <f>'7c-STEMHWF_RawData'!W17</f>
        <v>0</v>
      </c>
      <c r="X39" s="277">
        <f>'7c-STEMHWF_RawData'!X17</f>
        <v>0</v>
      </c>
      <c r="Y39" s="278">
        <f>'7c-STEMHWF_RawData'!Y17</f>
        <v>0</v>
      </c>
      <c r="Z39" s="398"/>
      <c r="AB39" s="279">
        <f>'7c-STEMHWF_RawData'!AB17</f>
        <v>0</v>
      </c>
      <c r="AC39" s="277">
        <f>'7c-STEMHWF_RawData'!AC17</f>
        <v>0</v>
      </c>
      <c r="AD39" s="277">
        <f>'7c-STEMHWF_RawData'!AD17</f>
        <v>0</v>
      </c>
      <c r="AE39" s="277">
        <f>'7c-STEMHWF_RawData'!AE17</f>
        <v>0</v>
      </c>
      <c r="AF39" s="277">
        <f>'7c-STEMHWF_RawData'!AF17</f>
        <v>194</v>
      </c>
      <c r="AG39" s="277">
        <f>'7c-STEMHWF_RawData'!AG17</f>
        <v>68</v>
      </c>
      <c r="AH39" s="277">
        <f>'7c-STEMHWF_RawData'!AH17</f>
        <v>0</v>
      </c>
      <c r="AI39" s="277">
        <f>'7c-STEMHWF_RawData'!AI17</f>
        <v>0</v>
      </c>
      <c r="AJ39" s="277">
        <f>'7c-STEMHWF_RawData'!AJ17</f>
        <v>0</v>
      </c>
      <c r="AK39" s="278">
        <f>'7c-STEMHWF_RawData'!AK17</f>
        <v>0</v>
      </c>
      <c r="AL39" s="398"/>
      <c r="AM39" s="277"/>
      <c r="AN39" s="279">
        <f>'7c-STEMHWF_RawData'!AN17</f>
        <v>0</v>
      </c>
      <c r="AO39" s="277">
        <f>'7c-STEMHWF_RawData'!AO17</f>
        <v>0</v>
      </c>
      <c r="AP39" s="277">
        <f>'7c-STEMHWF_RawData'!AP17</f>
        <v>0</v>
      </c>
      <c r="AQ39" s="277">
        <f>'7c-STEMHWF_RawData'!AQ17</f>
        <v>0</v>
      </c>
      <c r="AR39" s="277">
        <f>'7c-STEMHWF_RawData'!AR17</f>
        <v>214</v>
      </c>
      <c r="AS39" s="277">
        <f>'7c-STEMHWF_RawData'!AS17</f>
        <v>59</v>
      </c>
      <c r="AT39" s="277">
        <f>'7c-STEMHWF_RawData'!AT17</f>
        <v>0</v>
      </c>
      <c r="AU39" s="277">
        <f>'7c-STEMHWF_RawData'!AU17</f>
        <v>0</v>
      </c>
      <c r="AV39" s="277">
        <f>'7c-STEMHWF_RawData'!AV17</f>
        <v>0</v>
      </c>
      <c r="AW39" s="278">
        <f>'7c-STEMHWF_RawData'!AW17</f>
        <v>0</v>
      </c>
      <c r="AX39" s="398"/>
      <c r="AY39" s="277"/>
      <c r="AZ39" s="279">
        <f>'7c-STEMHWF_RawData'!AZ17</f>
        <v>0</v>
      </c>
      <c r="BA39" s="277">
        <f>'7c-STEMHWF_RawData'!BA17</f>
        <v>0</v>
      </c>
      <c r="BB39" s="277">
        <f>'7c-STEMHWF_RawData'!BB17</f>
        <v>0</v>
      </c>
      <c r="BC39" s="277">
        <f>'7c-STEMHWF_RawData'!BC17</f>
        <v>0</v>
      </c>
      <c r="BD39" s="277">
        <f>'7c-STEMHWF_RawData'!BD17</f>
        <v>206</v>
      </c>
      <c r="BE39" s="277">
        <f>'7c-STEMHWF_RawData'!BE17</f>
        <v>78</v>
      </c>
      <c r="BF39" s="277">
        <f>'7c-STEMHWF_RawData'!BF17</f>
        <v>0</v>
      </c>
      <c r="BG39" s="277">
        <f>'7c-STEMHWF_RawData'!BG17</f>
        <v>0</v>
      </c>
      <c r="BH39" s="277">
        <f>'7c-STEMHWF_RawData'!BH17</f>
        <v>0</v>
      </c>
      <c r="BI39" s="278">
        <f>'7c-STEMHWF_RawData'!BI17</f>
        <v>0</v>
      </c>
      <c r="BJ39" s="398"/>
      <c r="BK39" s="352"/>
      <c r="BL39" s="351">
        <f>'7c-STEMHWF_RawData'!BL17</f>
        <v>0</v>
      </c>
      <c r="BM39" s="352">
        <f>'7c-STEMHWF_RawData'!BM17</f>
        <v>0</v>
      </c>
      <c r="BN39" s="352">
        <f>'7c-STEMHWF_RawData'!BN17</f>
        <v>0</v>
      </c>
      <c r="BO39" s="352">
        <f>'7c-STEMHWF_RawData'!BO17</f>
        <v>1</v>
      </c>
      <c r="BP39" s="352">
        <f>'7c-STEMHWF_RawData'!BP17</f>
        <v>184</v>
      </c>
      <c r="BQ39" s="352">
        <f>'7c-STEMHWF_RawData'!BQ17</f>
        <v>72</v>
      </c>
      <c r="BR39" s="352">
        <f>'7c-STEMHWF_RawData'!BR17</f>
        <v>0</v>
      </c>
      <c r="BS39" s="352">
        <f>'7c-STEMHWF_RawData'!BS17</f>
        <v>0</v>
      </c>
      <c r="BT39" s="352">
        <f>'7c-STEMHWF_RawData'!BT17</f>
        <v>0</v>
      </c>
      <c r="BU39" s="353">
        <f>'7c-STEMHWF_RawData'!BU17</f>
        <v>0</v>
      </c>
      <c r="BV39" s="398"/>
      <c r="BX39" s="351">
        <f>'7c-STEMHWF_RawData'!BX17</f>
        <v>0</v>
      </c>
      <c r="BY39" s="352">
        <f>'7c-STEMHWF_RawData'!BY17</f>
        <v>0</v>
      </c>
      <c r="BZ39" s="352">
        <f>'7c-STEMHWF_RawData'!BZ17</f>
        <v>0</v>
      </c>
      <c r="CA39" s="352">
        <f>'7c-STEMHWF_RawData'!CA17</f>
        <v>0</v>
      </c>
      <c r="CB39" s="352">
        <f>'7c-STEMHWF_RawData'!CB17</f>
        <v>177</v>
      </c>
      <c r="CC39" s="352">
        <f>'7c-STEMHWF_RawData'!CC17</f>
        <v>60</v>
      </c>
      <c r="CD39" s="352">
        <f>'7c-STEMHWF_RawData'!CD17</f>
        <v>0</v>
      </c>
      <c r="CE39" s="352">
        <f>'7c-STEMHWF_RawData'!CE17</f>
        <v>0</v>
      </c>
      <c r="CF39" s="352">
        <f>'7c-STEMHWF_RawData'!CF17</f>
        <v>0</v>
      </c>
      <c r="CG39" s="353">
        <f>'7c-STEMHWF_RawData'!CG17</f>
        <v>0</v>
      </c>
      <c r="CH39" s="398"/>
      <c r="CJ39" s="351">
        <f>'7c-STEMHWF_RawData'!CJ17</f>
        <v>0</v>
      </c>
      <c r="CK39" s="352">
        <f>'7c-STEMHWF_RawData'!CK17</f>
        <v>0</v>
      </c>
      <c r="CL39" s="352">
        <f>'7c-STEMHWF_RawData'!CL17</f>
        <v>0</v>
      </c>
      <c r="CM39" s="352">
        <f>'7c-STEMHWF_RawData'!CM17</f>
        <v>0</v>
      </c>
      <c r="CN39" s="352">
        <f>'7c-STEMHWF_RawData'!CN17</f>
        <v>193</v>
      </c>
      <c r="CO39" s="352">
        <f>'7c-STEMHWF_RawData'!CO17</f>
        <v>74</v>
      </c>
      <c r="CP39" s="352">
        <f>'7c-STEMHWF_RawData'!CP17</f>
        <v>0</v>
      </c>
      <c r="CQ39" s="352">
        <f>'7c-STEMHWF_RawData'!CQ17</f>
        <v>0</v>
      </c>
      <c r="CR39" s="352">
        <f>'7c-STEMHWF_RawData'!CR17</f>
        <v>0</v>
      </c>
      <c r="CS39" s="353">
        <f>'7c-STEMHWF_RawData'!CS17</f>
        <v>0</v>
      </c>
      <c r="CT39" s="398"/>
      <c r="CV39" s="351">
        <f>'7c-STEMHWF_RawData'!CV17</f>
        <v>0</v>
      </c>
      <c r="CW39" s="352">
        <f>'7c-STEMHWF_RawData'!CW17</f>
        <v>0</v>
      </c>
      <c r="CX39" s="352">
        <f>'7c-STEMHWF_RawData'!CX17</f>
        <v>0</v>
      </c>
      <c r="CY39" s="352">
        <f>'7c-STEMHWF_RawData'!CY17</f>
        <v>1</v>
      </c>
      <c r="CZ39" s="352">
        <f>'7c-STEMHWF_RawData'!CZ17</f>
        <v>201</v>
      </c>
      <c r="DA39" s="352">
        <f>'7c-STEMHWF_RawData'!DA17</f>
        <v>88</v>
      </c>
      <c r="DB39" s="352">
        <f>'7c-STEMHWF_RawData'!DB17</f>
        <v>0</v>
      </c>
      <c r="DC39" s="352">
        <f>'7c-STEMHWF_RawData'!DC17</f>
        <v>0</v>
      </c>
      <c r="DD39" s="352">
        <f>'7c-STEMHWF_RawData'!DD17</f>
        <v>0</v>
      </c>
      <c r="DE39" s="353">
        <f>'7c-STEMHWF_RawData'!DE17</f>
        <v>0</v>
      </c>
      <c r="DF39" s="398"/>
      <c r="DH39" s="351">
        <f>'7c-STEMHWF_RawData'!DH17</f>
        <v>0</v>
      </c>
      <c r="DI39" s="352">
        <f>'7c-STEMHWF_RawData'!DI17</f>
        <v>0</v>
      </c>
      <c r="DJ39" s="352">
        <f>'7c-STEMHWF_RawData'!DJ17</f>
        <v>0</v>
      </c>
      <c r="DK39" s="352">
        <f>'7c-STEMHWF_RawData'!DK17</f>
        <v>1</v>
      </c>
      <c r="DL39" s="352">
        <f>'7c-STEMHWF_RawData'!DL17</f>
        <v>225</v>
      </c>
      <c r="DM39" s="352">
        <f>'7c-STEMHWF_RawData'!DM17</f>
        <v>68</v>
      </c>
      <c r="DN39" s="352">
        <f>'7c-STEMHWF_RawData'!DN17</f>
        <v>0</v>
      </c>
      <c r="DO39" s="352">
        <f>'7c-STEMHWF_RawData'!DO17</f>
        <v>0</v>
      </c>
      <c r="DP39" s="352">
        <f>'7c-STEMHWF_RawData'!DP17</f>
        <v>0</v>
      </c>
      <c r="DQ39" s="353">
        <f>'7c-STEMHWF_RawData'!DQ17</f>
        <v>0</v>
      </c>
      <c r="DR39" s="398"/>
      <c r="DT39" s="351">
        <f>'7c-STEMHWF_RawData'!DT17</f>
        <v>0</v>
      </c>
      <c r="DU39" s="352">
        <f>'7c-STEMHWF_RawData'!DU17</f>
        <v>0</v>
      </c>
      <c r="DV39" s="352">
        <f>'7c-STEMHWF_RawData'!DV17</f>
        <v>0</v>
      </c>
      <c r="DW39" s="352">
        <f>'7c-STEMHWF_RawData'!DW17</f>
        <v>0</v>
      </c>
      <c r="DX39" s="352">
        <f>'7c-STEMHWF_RawData'!DX17</f>
        <v>197</v>
      </c>
      <c r="DY39" s="352">
        <f>'7c-STEMHWF_RawData'!DY17</f>
        <v>52</v>
      </c>
      <c r="DZ39" s="352">
        <f>'7c-STEMHWF_RawData'!DZ17</f>
        <v>0</v>
      </c>
      <c r="EA39" s="352">
        <f>'7c-STEMHWF_RawData'!EA17</f>
        <v>0</v>
      </c>
      <c r="EB39" s="352">
        <f>'7c-STEMHWF_RawData'!EB17</f>
        <v>0</v>
      </c>
      <c r="EC39" s="353">
        <f>'7c-STEMHWF_RawData'!EC17</f>
        <v>0</v>
      </c>
      <c r="ED39" s="398"/>
    </row>
    <row r="40" spans="1:134" ht="15.75" thickBot="1" x14ac:dyDescent="0.3">
      <c r="A40" s="1471"/>
      <c r="B40" s="397" t="s">
        <v>84</v>
      </c>
      <c r="C40" s="317" t="s">
        <v>140</v>
      </c>
      <c r="D40" s="279">
        <f>'7c-STEMHWF_RawData'!D18</f>
        <v>0</v>
      </c>
      <c r="E40" s="277">
        <f>'7c-STEMHWF_RawData'!E18</f>
        <v>0</v>
      </c>
      <c r="F40" s="277">
        <f>'7c-STEMHWF_RawData'!F18</f>
        <v>0</v>
      </c>
      <c r="G40" s="277">
        <f>'7c-STEMHWF_RawData'!G18</f>
        <v>0</v>
      </c>
      <c r="H40" s="277">
        <f>'7c-STEMHWF_RawData'!H18</f>
        <v>8</v>
      </c>
      <c r="I40" s="277">
        <f>'7c-STEMHWF_RawData'!I18</f>
        <v>4</v>
      </c>
      <c r="J40" s="277">
        <f>'7c-STEMHWF_RawData'!J18</f>
        <v>0</v>
      </c>
      <c r="K40" s="277">
        <f>'7c-STEMHWF_RawData'!K18</f>
        <v>0</v>
      </c>
      <c r="L40" s="277">
        <f>'7c-STEMHWF_RawData'!L18</f>
        <v>0</v>
      </c>
      <c r="M40" s="278">
        <f>'7c-STEMHWF_RawData'!M18</f>
        <v>0</v>
      </c>
      <c r="N40" s="411" t="s">
        <v>305</v>
      </c>
      <c r="P40" s="279">
        <f>'7c-STEMHWF_RawData'!P18</f>
        <v>0</v>
      </c>
      <c r="Q40" s="277">
        <f>'7c-STEMHWF_RawData'!Q18</f>
        <v>0</v>
      </c>
      <c r="R40" s="277">
        <f>'7c-STEMHWF_RawData'!R18</f>
        <v>0</v>
      </c>
      <c r="S40" s="277">
        <f>'7c-STEMHWF_RawData'!S18</f>
        <v>0</v>
      </c>
      <c r="T40" s="277">
        <f>'7c-STEMHWF_RawData'!T18</f>
        <v>11</v>
      </c>
      <c r="U40" s="277">
        <f>'7c-STEMHWF_RawData'!U18</f>
        <v>4</v>
      </c>
      <c r="V40" s="277">
        <f>'7c-STEMHWF_RawData'!V18</f>
        <v>0</v>
      </c>
      <c r="W40" s="277">
        <f>'7c-STEMHWF_RawData'!W18</f>
        <v>0</v>
      </c>
      <c r="X40" s="277">
        <f>'7c-STEMHWF_RawData'!X18</f>
        <v>0</v>
      </c>
      <c r="Y40" s="278">
        <f>'7c-STEMHWF_RawData'!Y18</f>
        <v>0</v>
      </c>
      <c r="Z40" s="411" t="s">
        <v>305</v>
      </c>
      <c r="AB40" s="279">
        <f>'7c-STEMHWF_RawData'!AB18</f>
        <v>0</v>
      </c>
      <c r="AC40" s="277">
        <f>'7c-STEMHWF_RawData'!AC18</f>
        <v>0</v>
      </c>
      <c r="AD40" s="277">
        <f>'7c-STEMHWF_RawData'!AD18</f>
        <v>0</v>
      </c>
      <c r="AE40" s="277">
        <f>'7c-STEMHWF_RawData'!AE18</f>
        <v>0</v>
      </c>
      <c r="AF40" s="277">
        <f>'7c-STEMHWF_RawData'!AF18</f>
        <v>8</v>
      </c>
      <c r="AG40" s="277">
        <f>'7c-STEMHWF_RawData'!AG18</f>
        <v>4</v>
      </c>
      <c r="AH40" s="277">
        <f>'7c-STEMHWF_RawData'!AH18</f>
        <v>0</v>
      </c>
      <c r="AI40" s="277">
        <f>'7c-STEMHWF_RawData'!AI18</f>
        <v>0</v>
      </c>
      <c r="AJ40" s="277">
        <f>'7c-STEMHWF_RawData'!AJ18</f>
        <v>0</v>
      </c>
      <c r="AK40" s="278">
        <f>'7c-STEMHWF_RawData'!AK18</f>
        <v>0</v>
      </c>
      <c r="AL40" s="411" t="s">
        <v>305</v>
      </c>
      <c r="AM40" s="277"/>
      <c r="AN40" s="279">
        <f>'7c-STEMHWF_RawData'!AN18</f>
        <v>0</v>
      </c>
      <c r="AO40" s="277">
        <f>'7c-STEMHWF_RawData'!AO18</f>
        <v>0</v>
      </c>
      <c r="AP40" s="277">
        <f>'7c-STEMHWF_RawData'!AP18</f>
        <v>0</v>
      </c>
      <c r="AQ40" s="277">
        <f>'7c-STEMHWF_RawData'!AQ18</f>
        <v>1</v>
      </c>
      <c r="AR40" s="277">
        <f>'7c-STEMHWF_RawData'!AR18</f>
        <v>12</v>
      </c>
      <c r="AS40" s="277">
        <f>'7c-STEMHWF_RawData'!AS18</f>
        <v>4</v>
      </c>
      <c r="AT40" s="277">
        <f>'7c-STEMHWF_RawData'!AT18</f>
        <v>0</v>
      </c>
      <c r="AU40" s="277">
        <f>'7c-STEMHWF_RawData'!AU18</f>
        <v>0</v>
      </c>
      <c r="AV40" s="277">
        <f>'7c-STEMHWF_RawData'!AV18</f>
        <v>0</v>
      </c>
      <c r="AW40" s="278">
        <f>'7c-STEMHWF_RawData'!AW18</f>
        <v>0</v>
      </c>
      <c r="AX40" s="411" t="s">
        <v>305</v>
      </c>
      <c r="AY40" s="277"/>
      <c r="AZ40" s="279">
        <f>'7c-STEMHWF_RawData'!AZ18</f>
        <v>0</v>
      </c>
      <c r="BA40" s="277">
        <f>'7c-STEMHWF_RawData'!BA18</f>
        <v>0</v>
      </c>
      <c r="BB40" s="277">
        <f>'7c-STEMHWF_RawData'!BB18</f>
        <v>0</v>
      </c>
      <c r="BC40" s="277">
        <f>'7c-STEMHWF_RawData'!BC18</f>
        <v>2</v>
      </c>
      <c r="BD40" s="277">
        <f>'7c-STEMHWF_RawData'!BD18</f>
        <v>14</v>
      </c>
      <c r="BE40" s="277">
        <f>'7c-STEMHWF_RawData'!BE18</f>
        <v>2</v>
      </c>
      <c r="BF40" s="277">
        <f>'7c-STEMHWF_RawData'!BF18</f>
        <v>0</v>
      </c>
      <c r="BG40" s="277">
        <f>'7c-STEMHWF_RawData'!BG18</f>
        <v>0</v>
      </c>
      <c r="BH40" s="277">
        <f>'7c-STEMHWF_RawData'!BH18</f>
        <v>0</v>
      </c>
      <c r="BI40" s="278">
        <f>'7c-STEMHWF_RawData'!BI18</f>
        <v>0</v>
      </c>
      <c r="BJ40" s="411" t="s">
        <v>305</v>
      </c>
      <c r="BK40" s="352"/>
      <c r="BL40" s="351">
        <f>'7c-STEMHWF_RawData'!BL18</f>
        <v>0</v>
      </c>
      <c r="BM40" s="352">
        <f>'7c-STEMHWF_RawData'!BM18</f>
        <v>0</v>
      </c>
      <c r="BN40" s="352">
        <f>'7c-STEMHWF_RawData'!BN18</f>
        <v>0</v>
      </c>
      <c r="BO40" s="352">
        <f>'7c-STEMHWF_RawData'!BO18</f>
        <v>3</v>
      </c>
      <c r="BP40" s="352">
        <f>'7c-STEMHWF_RawData'!BP18</f>
        <v>8</v>
      </c>
      <c r="BQ40" s="352">
        <f>'7c-STEMHWF_RawData'!BQ18</f>
        <v>2</v>
      </c>
      <c r="BR40" s="352">
        <f>'7c-STEMHWF_RawData'!BR18</f>
        <v>0</v>
      </c>
      <c r="BS40" s="352">
        <f>'7c-STEMHWF_RawData'!BS18</f>
        <v>0</v>
      </c>
      <c r="BT40" s="352">
        <f>'7c-STEMHWF_RawData'!BT18</f>
        <v>0</v>
      </c>
      <c r="BU40" s="353">
        <f>'7c-STEMHWF_RawData'!BU18</f>
        <v>0</v>
      </c>
      <c r="BV40" s="411" t="s">
        <v>305</v>
      </c>
      <c r="BX40" s="351">
        <f>'7c-STEMHWF_RawData'!BX18</f>
        <v>0</v>
      </c>
      <c r="BY40" s="352">
        <f>'7c-STEMHWF_RawData'!BY18</f>
        <v>0</v>
      </c>
      <c r="BZ40" s="352">
        <f>'7c-STEMHWF_RawData'!BZ18</f>
        <v>0</v>
      </c>
      <c r="CA40" s="352">
        <f>'7c-STEMHWF_RawData'!CA18</f>
        <v>3</v>
      </c>
      <c r="CB40" s="352">
        <f>'7c-STEMHWF_RawData'!CB18</f>
        <v>8</v>
      </c>
      <c r="CC40" s="352">
        <f>'7c-STEMHWF_RawData'!CC18</f>
        <v>1</v>
      </c>
      <c r="CD40" s="352">
        <f>'7c-STEMHWF_RawData'!CD18</f>
        <v>0</v>
      </c>
      <c r="CE40" s="352">
        <f>'7c-STEMHWF_RawData'!CE18</f>
        <v>0</v>
      </c>
      <c r="CF40" s="352">
        <f>'7c-STEMHWF_RawData'!CF18</f>
        <v>0</v>
      </c>
      <c r="CG40" s="353">
        <f>'7c-STEMHWF_RawData'!CG18</f>
        <v>0</v>
      </c>
      <c r="CH40" s="411" t="s">
        <v>305</v>
      </c>
      <c r="CJ40" s="351">
        <f>'7c-STEMHWF_RawData'!CJ18</f>
        <v>0</v>
      </c>
      <c r="CK40" s="352">
        <f>'7c-STEMHWF_RawData'!CK18</f>
        <v>0</v>
      </c>
      <c r="CL40" s="352">
        <f>'7c-STEMHWF_RawData'!CL18</f>
        <v>0</v>
      </c>
      <c r="CM40" s="352">
        <f>'7c-STEMHWF_RawData'!CM18</f>
        <v>2</v>
      </c>
      <c r="CN40" s="352">
        <f>'7c-STEMHWF_RawData'!CN18</f>
        <v>8</v>
      </c>
      <c r="CO40" s="352">
        <f>'7c-STEMHWF_RawData'!CO18</f>
        <v>0</v>
      </c>
      <c r="CP40" s="352">
        <f>'7c-STEMHWF_RawData'!CP18</f>
        <v>0</v>
      </c>
      <c r="CQ40" s="352">
        <f>'7c-STEMHWF_RawData'!CQ18</f>
        <v>0</v>
      </c>
      <c r="CR40" s="352">
        <f>'7c-STEMHWF_RawData'!CR18</f>
        <v>0</v>
      </c>
      <c r="CS40" s="353">
        <f>'7c-STEMHWF_RawData'!CS18</f>
        <v>0</v>
      </c>
      <c r="CT40" s="411" t="s">
        <v>305</v>
      </c>
      <c r="CV40" s="351">
        <f>'7c-STEMHWF_RawData'!CV18</f>
        <v>0</v>
      </c>
      <c r="CW40" s="352">
        <f>'7c-STEMHWF_RawData'!CW18</f>
        <v>0</v>
      </c>
      <c r="CX40" s="352">
        <f>'7c-STEMHWF_RawData'!CX18</f>
        <v>0</v>
      </c>
      <c r="CY40" s="352">
        <f>'7c-STEMHWF_RawData'!CY18</f>
        <v>10</v>
      </c>
      <c r="CZ40" s="352">
        <f>'7c-STEMHWF_RawData'!CZ18</f>
        <v>13</v>
      </c>
      <c r="DA40" s="352">
        <f>'7c-STEMHWF_RawData'!DA18</f>
        <v>1</v>
      </c>
      <c r="DB40" s="352">
        <f>'7c-STEMHWF_RawData'!DB18</f>
        <v>0</v>
      </c>
      <c r="DC40" s="352">
        <f>'7c-STEMHWF_RawData'!DC18</f>
        <v>0</v>
      </c>
      <c r="DD40" s="352">
        <f>'7c-STEMHWF_RawData'!DD18</f>
        <v>0</v>
      </c>
      <c r="DE40" s="353">
        <f>'7c-STEMHWF_RawData'!DE18</f>
        <v>0</v>
      </c>
      <c r="DF40" s="411" t="s">
        <v>305</v>
      </c>
      <c r="DH40" s="351">
        <f>'7c-STEMHWF_RawData'!DH18</f>
        <v>0</v>
      </c>
      <c r="DI40" s="352">
        <f>'7c-STEMHWF_RawData'!DI18</f>
        <v>0</v>
      </c>
      <c r="DJ40" s="352">
        <f>'7c-STEMHWF_RawData'!DJ18</f>
        <v>0</v>
      </c>
      <c r="DK40" s="352">
        <f>'7c-STEMHWF_RawData'!DK18</f>
        <v>21</v>
      </c>
      <c r="DL40" s="352">
        <f>'7c-STEMHWF_RawData'!DL18</f>
        <v>12</v>
      </c>
      <c r="DM40" s="352">
        <f>'7c-STEMHWF_RawData'!DM18</f>
        <v>1</v>
      </c>
      <c r="DN40" s="352">
        <f>'7c-STEMHWF_RawData'!DN18</f>
        <v>0</v>
      </c>
      <c r="DO40" s="352">
        <f>'7c-STEMHWF_RawData'!DO18</f>
        <v>0</v>
      </c>
      <c r="DP40" s="352">
        <f>'7c-STEMHWF_RawData'!DP18</f>
        <v>0</v>
      </c>
      <c r="DQ40" s="353">
        <f>'7c-STEMHWF_RawData'!DQ18</f>
        <v>0</v>
      </c>
      <c r="DR40" s="411" t="s">
        <v>305</v>
      </c>
      <c r="DT40" s="351">
        <f>'7c-STEMHWF_RawData'!DT18</f>
        <v>0</v>
      </c>
      <c r="DU40" s="352">
        <f>'7c-STEMHWF_RawData'!DU18</f>
        <v>0</v>
      </c>
      <c r="DV40" s="352">
        <f>'7c-STEMHWF_RawData'!DV18</f>
        <v>0</v>
      </c>
      <c r="DW40" s="352">
        <f>'7c-STEMHWF_RawData'!DW18</f>
        <v>10</v>
      </c>
      <c r="DX40" s="352">
        <f>'7c-STEMHWF_RawData'!DX18</f>
        <v>8</v>
      </c>
      <c r="DY40" s="352">
        <f>'7c-STEMHWF_RawData'!DY18</f>
        <v>4</v>
      </c>
      <c r="DZ40" s="352">
        <f>'7c-STEMHWF_RawData'!DZ18</f>
        <v>0</v>
      </c>
      <c r="EA40" s="352">
        <f>'7c-STEMHWF_RawData'!EA18</f>
        <v>0</v>
      </c>
      <c r="EB40" s="352">
        <f>'7c-STEMHWF_RawData'!EB18</f>
        <v>0</v>
      </c>
      <c r="EC40" s="353">
        <f>'7c-STEMHWF_RawData'!EC18</f>
        <v>0</v>
      </c>
      <c r="ED40" s="411" t="s">
        <v>305</v>
      </c>
    </row>
    <row r="41" spans="1:134" x14ac:dyDescent="0.25">
      <c r="A41" s="284"/>
      <c r="B41" s="285"/>
      <c r="C41" s="268"/>
      <c r="D41" s="288">
        <f t="shared" ref="D41:M41" si="66">SUM(D38:D40)</f>
        <v>0</v>
      </c>
      <c r="E41" s="286">
        <f t="shared" si="66"/>
        <v>0</v>
      </c>
      <c r="F41" s="286">
        <f t="shared" si="66"/>
        <v>0</v>
      </c>
      <c r="G41" s="286">
        <f t="shared" si="66"/>
        <v>1</v>
      </c>
      <c r="H41" s="286">
        <f t="shared" si="66"/>
        <v>194</v>
      </c>
      <c r="I41" s="286">
        <f t="shared" si="66"/>
        <v>39</v>
      </c>
      <c r="J41" s="286">
        <f t="shared" si="66"/>
        <v>0</v>
      </c>
      <c r="K41" s="286">
        <f t="shared" si="66"/>
        <v>0</v>
      </c>
      <c r="L41" s="286">
        <f t="shared" si="66"/>
        <v>0</v>
      </c>
      <c r="M41" s="287">
        <f t="shared" si="66"/>
        <v>0</v>
      </c>
      <c r="N41" s="412">
        <f>SUM(D41:M41)</f>
        <v>234</v>
      </c>
      <c r="P41" s="288">
        <f t="shared" ref="P41:Y41" si="67">SUM(P38:P40)</f>
        <v>0</v>
      </c>
      <c r="Q41" s="286">
        <f t="shared" si="67"/>
        <v>0</v>
      </c>
      <c r="R41" s="286">
        <f t="shared" si="67"/>
        <v>0</v>
      </c>
      <c r="S41" s="286">
        <f t="shared" si="67"/>
        <v>2</v>
      </c>
      <c r="T41" s="286">
        <f t="shared" si="67"/>
        <v>183</v>
      </c>
      <c r="U41" s="286">
        <f t="shared" si="67"/>
        <v>49</v>
      </c>
      <c r="V41" s="286">
        <f t="shared" si="67"/>
        <v>0</v>
      </c>
      <c r="W41" s="286">
        <f t="shared" si="67"/>
        <v>0</v>
      </c>
      <c r="X41" s="286">
        <f t="shared" si="67"/>
        <v>0</v>
      </c>
      <c r="Y41" s="287">
        <f t="shared" si="67"/>
        <v>0</v>
      </c>
      <c r="Z41" s="412">
        <f>SUM(P41:Y41)</f>
        <v>234</v>
      </c>
      <c r="AB41" s="288">
        <f t="shared" ref="AB41:AK41" si="68">SUM(AB38:AB40)</f>
        <v>0</v>
      </c>
      <c r="AC41" s="286">
        <f t="shared" si="68"/>
        <v>0</v>
      </c>
      <c r="AD41" s="286">
        <f t="shared" si="68"/>
        <v>0</v>
      </c>
      <c r="AE41" s="286">
        <f t="shared" si="68"/>
        <v>0</v>
      </c>
      <c r="AF41" s="286">
        <f t="shared" si="68"/>
        <v>213</v>
      </c>
      <c r="AG41" s="286">
        <f t="shared" si="68"/>
        <v>72</v>
      </c>
      <c r="AH41" s="286">
        <f t="shared" si="68"/>
        <v>0</v>
      </c>
      <c r="AI41" s="286">
        <f t="shared" si="68"/>
        <v>0</v>
      </c>
      <c r="AJ41" s="286">
        <f t="shared" si="68"/>
        <v>0</v>
      </c>
      <c r="AK41" s="287">
        <f t="shared" si="68"/>
        <v>0</v>
      </c>
      <c r="AL41" s="412">
        <f>SUM(AB41:AK41)</f>
        <v>285</v>
      </c>
      <c r="AM41" s="277"/>
      <c r="AN41" s="288">
        <f t="shared" ref="AN41:AW41" si="69">SUM(AN38:AN40)</f>
        <v>0</v>
      </c>
      <c r="AO41" s="286">
        <f t="shared" si="69"/>
        <v>0</v>
      </c>
      <c r="AP41" s="286">
        <f t="shared" si="69"/>
        <v>0</v>
      </c>
      <c r="AQ41" s="286">
        <f t="shared" si="69"/>
        <v>2</v>
      </c>
      <c r="AR41" s="286">
        <f t="shared" si="69"/>
        <v>237</v>
      </c>
      <c r="AS41" s="286">
        <f t="shared" si="69"/>
        <v>63</v>
      </c>
      <c r="AT41" s="286">
        <f t="shared" si="69"/>
        <v>0</v>
      </c>
      <c r="AU41" s="286">
        <f t="shared" si="69"/>
        <v>0</v>
      </c>
      <c r="AV41" s="286">
        <f t="shared" si="69"/>
        <v>0</v>
      </c>
      <c r="AW41" s="287">
        <f t="shared" si="69"/>
        <v>0</v>
      </c>
      <c r="AX41" s="412">
        <f>SUM(AN41:AW41)</f>
        <v>302</v>
      </c>
      <c r="AY41" s="277"/>
      <c r="AZ41" s="288">
        <f t="shared" ref="AZ41:BI41" si="70">SUM(AZ38:AZ40)</f>
        <v>0</v>
      </c>
      <c r="BA41" s="286">
        <f t="shared" si="70"/>
        <v>0</v>
      </c>
      <c r="BB41" s="286">
        <f t="shared" si="70"/>
        <v>0</v>
      </c>
      <c r="BC41" s="286">
        <f t="shared" si="70"/>
        <v>2</v>
      </c>
      <c r="BD41" s="286">
        <f t="shared" si="70"/>
        <v>228</v>
      </c>
      <c r="BE41" s="286">
        <f t="shared" si="70"/>
        <v>80</v>
      </c>
      <c r="BF41" s="286">
        <f t="shared" si="70"/>
        <v>0</v>
      </c>
      <c r="BG41" s="286">
        <f t="shared" si="70"/>
        <v>0</v>
      </c>
      <c r="BH41" s="286">
        <f t="shared" si="70"/>
        <v>0</v>
      </c>
      <c r="BI41" s="287">
        <f t="shared" si="70"/>
        <v>0</v>
      </c>
      <c r="BJ41" s="412">
        <f>SUM(AZ41:BI41)</f>
        <v>310</v>
      </c>
      <c r="BK41" s="352"/>
      <c r="BL41" s="399">
        <f t="shared" ref="BL41:BU41" si="71">SUM(BL38:BL40)</f>
        <v>0</v>
      </c>
      <c r="BM41" s="400">
        <f t="shared" si="71"/>
        <v>0</v>
      </c>
      <c r="BN41" s="400">
        <f t="shared" si="71"/>
        <v>0</v>
      </c>
      <c r="BO41" s="400">
        <f t="shared" si="71"/>
        <v>5</v>
      </c>
      <c r="BP41" s="400">
        <f t="shared" si="71"/>
        <v>202</v>
      </c>
      <c r="BQ41" s="400">
        <f t="shared" si="71"/>
        <v>74</v>
      </c>
      <c r="BR41" s="400">
        <f t="shared" si="71"/>
        <v>0</v>
      </c>
      <c r="BS41" s="400">
        <f t="shared" si="71"/>
        <v>0</v>
      </c>
      <c r="BT41" s="400">
        <f t="shared" si="71"/>
        <v>0</v>
      </c>
      <c r="BU41" s="401">
        <f t="shared" si="71"/>
        <v>0</v>
      </c>
      <c r="BV41" s="412">
        <f>SUM(BL41:BU41)</f>
        <v>281</v>
      </c>
      <c r="BX41" s="399">
        <f t="shared" ref="BX41:CG41" si="72">SUM(BX38:BX40)</f>
        <v>0</v>
      </c>
      <c r="BY41" s="400">
        <f t="shared" si="72"/>
        <v>0</v>
      </c>
      <c r="BZ41" s="400">
        <f t="shared" si="72"/>
        <v>0</v>
      </c>
      <c r="CA41" s="400">
        <f t="shared" si="72"/>
        <v>3</v>
      </c>
      <c r="CB41" s="400">
        <f t="shared" si="72"/>
        <v>198</v>
      </c>
      <c r="CC41" s="400">
        <f t="shared" si="72"/>
        <v>61</v>
      </c>
      <c r="CD41" s="400">
        <f t="shared" si="72"/>
        <v>0</v>
      </c>
      <c r="CE41" s="400">
        <f t="shared" si="72"/>
        <v>0</v>
      </c>
      <c r="CF41" s="400">
        <f t="shared" si="72"/>
        <v>0</v>
      </c>
      <c r="CG41" s="401">
        <f t="shared" si="72"/>
        <v>0</v>
      </c>
      <c r="CH41" s="412">
        <f>SUM(BX41:CG41)</f>
        <v>262</v>
      </c>
      <c r="CJ41" s="399">
        <f t="shared" ref="CJ41:CS41" si="73">SUM(CJ38:CJ40)</f>
        <v>0</v>
      </c>
      <c r="CK41" s="400">
        <f t="shared" si="73"/>
        <v>0</v>
      </c>
      <c r="CL41" s="400">
        <f t="shared" si="73"/>
        <v>0</v>
      </c>
      <c r="CM41" s="400">
        <f t="shared" si="73"/>
        <v>2</v>
      </c>
      <c r="CN41" s="400">
        <f t="shared" si="73"/>
        <v>289</v>
      </c>
      <c r="CO41" s="400">
        <f t="shared" si="73"/>
        <v>141</v>
      </c>
      <c r="CP41" s="400">
        <f t="shared" si="73"/>
        <v>0</v>
      </c>
      <c r="CQ41" s="400">
        <f t="shared" si="73"/>
        <v>0</v>
      </c>
      <c r="CR41" s="400">
        <f t="shared" si="73"/>
        <v>0</v>
      </c>
      <c r="CS41" s="401">
        <f t="shared" si="73"/>
        <v>0</v>
      </c>
      <c r="CT41" s="412">
        <f>SUM(CJ41:CS41)</f>
        <v>432</v>
      </c>
      <c r="CV41" s="399">
        <f t="shared" ref="CV41:DE41" si="74">SUM(CV38:CV40)</f>
        <v>0</v>
      </c>
      <c r="CW41" s="400">
        <f t="shared" si="74"/>
        <v>0</v>
      </c>
      <c r="CX41" s="400">
        <f t="shared" si="74"/>
        <v>0</v>
      </c>
      <c r="CY41" s="400">
        <f t="shared" si="74"/>
        <v>12</v>
      </c>
      <c r="CZ41" s="400">
        <f t="shared" si="74"/>
        <v>449</v>
      </c>
      <c r="DA41" s="400">
        <f t="shared" si="74"/>
        <v>298</v>
      </c>
      <c r="DB41" s="400">
        <f t="shared" si="74"/>
        <v>0</v>
      </c>
      <c r="DC41" s="400">
        <f t="shared" si="74"/>
        <v>0</v>
      </c>
      <c r="DD41" s="400">
        <f t="shared" si="74"/>
        <v>48</v>
      </c>
      <c r="DE41" s="401">
        <f t="shared" si="74"/>
        <v>0</v>
      </c>
      <c r="DF41" s="412">
        <f>SUM(CV41:DE41)</f>
        <v>807</v>
      </c>
      <c r="DH41" s="399">
        <f t="shared" ref="DH41:DQ41" si="75">SUM(DH38:DH40)</f>
        <v>0</v>
      </c>
      <c r="DI41" s="400">
        <f t="shared" si="75"/>
        <v>0</v>
      </c>
      <c r="DJ41" s="400">
        <f t="shared" si="75"/>
        <v>0</v>
      </c>
      <c r="DK41" s="400">
        <f t="shared" si="75"/>
        <v>24</v>
      </c>
      <c r="DL41" s="400">
        <f t="shared" si="75"/>
        <v>459</v>
      </c>
      <c r="DM41" s="400">
        <f t="shared" si="75"/>
        <v>306</v>
      </c>
      <c r="DN41" s="400">
        <f t="shared" si="75"/>
        <v>0</v>
      </c>
      <c r="DO41" s="400">
        <f t="shared" si="75"/>
        <v>0</v>
      </c>
      <c r="DP41" s="400">
        <f t="shared" si="75"/>
        <v>57</v>
      </c>
      <c r="DQ41" s="401">
        <f t="shared" si="75"/>
        <v>0</v>
      </c>
      <c r="DR41" s="412">
        <f>SUM(DH41:DQ41)</f>
        <v>846</v>
      </c>
      <c r="DT41" s="399">
        <f t="shared" ref="DT41:EC41" si="76">SUM(DT38:DT40)</f>
        <v>0</v>
      </c>
      <c r="DU41" s="400">
        <f t="shared" si="76"/>
        <v>0</v>
      </c>
      <c r="DV41" s="400">
        <f t="shared" si="76"/>
        <v>0</v>
      </c>
      <c r="DW41" s="400">
        <f t="shared" si="76"/>
        <v>10</v>
      </c>
      <c r="DX41" s="400">
        <f t="shared" si="76"/>
        <v>457</v>
      </c>
      <c r="DY41" s="400">
        <f t="shared" si="76"/>
        <v>296</v>
      </c>
      <c r="DZ41" s="400">
        <f t="shared" si="76"/>
        <v>0</v>
      </c>
      <c r="EA41" s="400">
        <f t="shared" si="76"/>
        <v>0</v>
      </c>
      <c r="EB41" s="400">
        <f t="shared" si="76"/>
        <v>22</v>
      </c>
      <c r="EC41" s="401">
        <f t="shared" si="76"/>
        <v>0</v>
      </c>
      <c r="ED41" s="412">
        <f>SUM(DT41:EC41)</f>
        <v>785</v>
      </c>
    </row>
    <row r="42" spans="1:134" ht="15.75" thickBot="1" x14ac:dyDescent="0.3">
      <c r="A42" s="292"/>
      <c r="B42" s="293"/>
      <c r="C42" s="294"/>
      <c r="D42" s="279"/>
      <c r="E42" s="277"/>
      <c r="F42" s="277"/>
      <c r="G42" s="277"/>
      <c r="H42" s="277"/>
      <c r="I42" s="277"/>
      <c r="J42" s="277"/>
      <c r="K42" s="277"/>
      <c r="L42" s="277"/>
      <c r="M42" s="278"/>
      <c r="N42" s="411"/>
      <c r="P42" s="279"/>
      <c r="Q42" s="277"/>
      <c r="R42" s="277"/>
      <c r="S42" s="277"/>
      <c r="T42" s="277"/>
      <c r="U42" s="277"/>
      <c r="V42" s="277"/>
      <c r="W42" s="277"/>
      <c r="X42" s="277"/>
      <c r="Y42" s="278"/>
      <c r="Z42" s="411"/>
      <c r="AB42" s="279"/>
      <c r="AC42" s="277"/>
      <c r="AD42" s="277"/>
      <c r="AE42" s="277"/>
      <c r="AF42" s="277"/>
      <c r="AG42" s="277"/>
      <c r="AH42" s="277"/>
      <c r="AI42" s="277"/>
      <c r="AJ42" s="277"/>
      <c r="AK42" s="278"/>
      <c r="AL42" s="411"/>
      <c r="AM42" s="277"/>
      <c r="AN42" s="279"/>
      <c r="AO42" s="277"/>
      <c r="AP42" s="277"/>
      <c r="AQ42" s="277"/>
      <c r="AR42" s="277"/>
      <c r="AS42" s="277"/>
      <c r="AT42" s="277"/>
      <c r="AU42" s="277"/>
      <c r="AV42" s="277"/>
      <c r="AW42" s="278"/>
      <c r="AX42" s="411"/>
      <c r="AY42" s="277"/>
      <c r="AZ42" s="279"/>
      <c r="BA42" s="277"/>
      <c r="BB42" s="277"/>
      <c r="BC42" s="277"/>
      <c r="BD42" s="277"/>
      <c r="BE42" s="277"/>
      <c r="BF42" s="277"/>
      <c r="BG42" s="277"/>
      <c r="BH42" s="277"/>
      <c r="BI42" s="278"/>
      <c r="BJ42" s="411"/>
      <c r="BK42" s="352"/>
      <c r="BL42" s="351"/>
      <c r="BM42" s="352"/>
      <c r="BN42" s="352"/>
      <c r="BO42" s="352"/>
      <c r="BP42" s="352"/>
      <c r="BQ42" s="352"/>
      <c r="BR42" s="352"/>
      <c r="BS42" s="352"/>
      <c r="BT42" s="352"/>
      <c r="BU42" s="353"/>
      <c r="BV42" s="411"/>
      <c r="BX42" s="351"/>
      <c r="BY42" s="352"/>
      <c r="BZ42" s="352"/>
      <c r="CA42" s="352"/>
      <c r="CB42" s="352"/>
      <c r="CC42" s="352"/>
      <c r="CD42" s="352"/>
      <c r="CE42" s="352"/>
      <c r="CF42" s="352"/>
      <c r="CG42" s="353"/>
      <c r="CH42" s="411"/>
      <c r="CJ42" s="351"/>
      <c r="CK42" s="352"/>
      <c r="CL42" s="352"/>
      <c r="CM42" s="352"/>
      <c r="CN42" s="352"/>
      <c r="CO42" s="352"/>
      <c r="CP42" s="352"/>
      <c r="CQ42" s="352"/>
      <c r="CR42" s="352"/>
      <c r="CS42" s="353"/>
      <c r="CT42" s="411"/>
      <c r="CV42" s="351"/>
      <c r="CW42" s="352"/>
      <c r="CX42" s="352"/>
      <c r="CY42" s="352"/>
      <c r="CZ42" s="352"/>
      <c r="DA42" s="352"/>
      <c r="DB42" s="352"/>
      <c r="DC42" s="352"/>
      <c r="DD42" s="352"/>
      <c r="DE42" s="353"/>
      <c r="DF42" s="411"/>
      <c r="DH42" s="351"/>
      <c r="DI42" s="352"/>
      <c r="DJ42" s="352"/>
      <c r="DK42" s="352"/>
      <c r="DL42" s="352"/>
      <c r="DM42" s="352"/>
      <c r="DN42" s="352"/>
      <c r="DO42" s="352"/>
      <c r="DP42" s="352"/>
      <c r="DQ42" s="353"/>
      <c r="DR42" s="411"/>
      <c r="DT42" s="351"/>
      <c r="DU42" s="352"/>
      <c r="DV42" s="352"/>
      <c r="DW42" s="352"/>
      <c r="DX42" s="352"/>
      <c r="DY42" s="352"/>
      <c r="DZ42" s="352"/>
      <c r="EA42" s="352"/>
      <c r="EB42" s="352"/>
      <c r="EC42" s="353"/>
      <c r="ED42" s="411"/>
    </row>
    <row r="43" spans="1:134" x14ac:dyDescent="0.25">
      <c r="A43" s="1471" t="s">
        <v>211</v>
      </c>
      <c r="B43" s="395" t="s">
        <v>84</v>
      </c>
      <c r="C43" s="268" t="s">
        <v>138</v>
      </c>
      <c r="D43" s="279">
        <f>D38*'8-Matrices'!$J$7</f>
        <v>0</v>
      </c>
      <c r="E43" s="277">
        <f>E38*'8-Matrices'!$K$7</f>
        <v>0</v>
      </c>
      <c r="F43" s="277">
        <f>F38*'8-Matrices'!$L$7</f>
        <v>0</v>
      </c>
      <c r="G43" s="277">
        <f>G38*'8-Matrices'!$M$7</f>
        <v>14455</v>
      </c>
      <c r="H43" s="277">
        <f>H38*'8-Matrices'!$N$7</f>
        <v>198000</v>
      </c>
      <c r="I43" s="277">
        <f>I38*'8-Matrices'!$O$7</f>
        <v>0</v>
      </c>
      <c r="J43" s="277">
        <f>J38*'8-Matrices'!$P$7</f>
        <v>0</v>
      </c>
      <c r="K43" s="277">
        <f>K38*'8-Matrices'!$Q$7</f>
        <v>0</v>
      </c>
      <c r="L43" s="277">
        <f>L38*'8-Matrices'!$R$7</f>
        <v>0</v>
      </c>
      <c r="M43" s="278">
        <f>M38*'8-Matrices'!$S$7</f>
        <v>0</v>
      </c>
      <c r="N43" s="411"/>
      <c r="P43" s="279">
        <f>P38*'8-Matrices'!$J$7</f>
        <v>0</v>
      </c>
      <c r="Q43" s="277">
        <f>Q38*'8-Matrices'!$K$7</f>
        <v>0</v>
      </c>
      <c r="R43" s="277">
        <f>R38*'8-Matrices'!$L$7</f>
        <v>0</v>
      </c>
      <c r="S43" s="277">
        <f>S38*'8-Matrices'!$M$7</f>
        <v>14455</v>
      </c>
      <c r="T43" s="277">
        <f>T38*'8-Matrices'!$N$7</f>
        <v>429000</v>
      </c>
      <c r="U43" s="277">
        <f>U38*'8-Matrices'!$O$7</f>
        <v>0</v>
      </c>
      <c r="V43" s="277">
        <f>V38*'8-Matrices'!$P$7</f>
        <v>0</v>
      </c>
      <c r="W43" s="277">
        <f>W38*'8-Matrices'!$Q$7</f>
        <v>0</v>
      </c>
      <c r="X43" s="277">
        <f>X38*'8-Matrices'!$R$7</f>
        <v>0</v>
      </c>
      <c r="Y43" s="278">
        <f>Y38*'8-Matrices'!$S$7</f>
        <v>0</v>
      </c>
      <c r="Z43" s="411"/>
      <c r="AB43" s="279">
        <f>AB38*'8-Matrices'!$J$7</f>
        <v>0</v>
      </c>
      <c r="AC43" s="277">
        <f>AC38*'8-Matrices'!$K$7</f>
        <v>0</v>
      </c>
      <c r="AD43" s="277">
        <f>AD38*'8-Matrices'!$L$7</f>
        <v>0</v>
      </c>
      <c r="AE43" s="277">
        <f>AE38*'8-Matrices'!$M$7</f>
        <v>0</v>
      </c>
      <c r="AF43" s="277">
        <f>AF38*'8-Matrices'!$N$7</f>
        <v>363000</v>
      </c>
      <c r="AG43" s="277">
        <f>AG38*'8-Matrices'!$O$7</f>
        <v>0</v>
      </c>
      <c r="AH43" s="277">
        <f>AH38*'8-Matrices'!$P$7</f>
        <v>0</v>
      </c>
      <c r="AI43" s="277">
        <f>AI38*'8-Matrices'!$Q$7</f>
        <v>0</v>
      </c>
      <c r="AJ43" s="277">
        <f>AJ38*'8-Matrices'!$R$7</f>
        <v>0</v>
      </c>
      <c r="AK43" s="278">
        <f>AK38*'8-Matrices'!$S$7</f>
        <v>0</v>
      </c>
      <c r="AL43" s="411"/>
      <c r="AM43" s="277"/>
      <c r="AN43" s="279">
        <f>AN38*'8-Matrices'!$J$7</f>
        <v>0</v>
      </c>
      <c r="AO43" s="277">
        <f>AO38*'8-Matrices'!$K$7</f>
        <v>0</v>
      </c>
      <c r="AP43" s="277">
        <f>AP38*'8-Matrices'!$L$7</f>
        <v>0</v>
      </c>
      <c r="AQ43" s="277">
        <f>AQ38*'8-Matrices'!$M$7</f>
        <v>14455</v>
      </c>
      <c r="AR43" s="277">
        <f>AR38*'8-Matrices'!$N$7</f>
        <v>363000</v>
      </c>
      <c r="AS43" s="277">
        <f>AS38*'8-Matrices'!$O$7</f>
        <v>0</v>
      </c>
      <c r="AT43" s="277">
        <f>AT38*'8-Matrices'!$P$7</f>
        <v>0</v>
      </c>
      <c r="AU43" s="277">
        <f>AU38*'8-Matrices'!$Q$7</f>
        <v>0</v>
      </c>
      <c r="AV43" s="277">
        <f>AV38*'8-Matrices'!$R$7</f>
        <v>0</v>
      </c>
      <c r="AW43" s="278">
        <f>AW38*'8-Matrices'!$S$7</f>
        <v>0</v>
      </c>
      <c r="AX43" s="411"/>
      <c r="AY43" s="277"/>
      <c r="AZ43" s="279">
        <f>AZ38*'8-Matrices'!$J$7</f>
        <v>0</v>
      </c>
      <c r="BA43" s="277">
        <f>BA38*'8-Matrices'!$K$7</f>
        <v>0</v>
      </c>
      <c r="BB43" s="277">
        <f>BB38*'8-Matrices'!$L$7</f>
        <v>0</v>
      </c>
      <c r="BC43" s="277">
        <f>BC38*'8-Matrices'!$M$7</f>
        <v>0</v>
      </c>
      <c r="BD43" s="277">
        <f>BD38*'8-Matrices'!$N$7</f>
        <v>264000</v>
      </c>
      <c r="BE43" s="277">
        <f>BE38*'8-Matrices'!$O$7</f>
        <v>0</v>
      </c>
      <c r="BF43" s="277">
        <f>BF38*'8-Matrices'!$P$7</f>
        <v>0</v>
      </c>
      <c r="BG43" s="277">
        <f>BG38*'8-Matrices'!$Q$7</f>
        <v>0</v>
      </c>
      <c r="BH43" s="277">
        <f>BH38*'8-Matrices'!$R$7</f>
        <v>0</v>
      </c>
      <c r="BI43" s="278">
        <f>BI38*'8-Matrices'!$S$7</f>
        <v>0</v>
      </c>
      <c r="BJ43" s="411"/>
      <c r="BK43" s="352"/>
      <c r="BL43" s="351">
        <f>BL38*'8-Matrices'!$J$7</f>
        <v>0</v>
      </c>
      <c r="BM43" s="352">
        <f>BM38*'8-Matrices'!$K$7</f>
        <v>0</v>
      </c>
      <c r="BN43" s="352">
        <f>BN38*'8-Matrices'!$L$7</f>
        <v>0</v>
      </c>
      <c r="BO43" s="352">
        <f>BO38*'8-Matrices'!$M$7</f>
        <v>14455</v>
      </c>
      <c r="BP43" s="352">
        <f>BP38*'8-Matrices'!$N$7</f>
        <v>330000</v>
      </c>
      <c r="BQ43" s="352">
        <f>BQ38*'8-Matrices'!$O$7</f>
        <v>0</v>
      </c>
      <c r="BR43" s="352">
        <f>BR38*'8-Matrices'!$P$7</f>
        <v>0</v>
      </c>
      <c r="BS43" s="352">
        <f>BS38*'8-Matrices'!$Q$7</f>
        <v>0</v>
      </c>
      <c r="BT43" s="352">
        <f>BT38*'8-Matrices'!$R$7</f>
        <v>0</v>
      </c>
      <c r="BU43" s="353">
        <f>BU38*'8-Matrices'!$S$7</f>
        <v>0</v>
      </c>
      <c r="BV43" s="411"/>
      <c r="BX43" s="351">
        <f>BX38*'8-Matrices'!$J$7</f>
        <v>0</v>
      </c>
      <c r="BY43" s="352">
        <f>BY38*'8-Matrices'!$K$7</f>
        <v>0</v>
      </c>
      <c r="BZ43" s="352">
        <f>BZ38*'8-Matrices'!$L$7</f>
        <v>0</v>
      </c>
      <c r="CA43" s="352">
        <f>CA38*'8-Matrices'!$M$7</f>
        <v>0</v>
      </c>
      <c r="CB43" s="352">
        <f>CB38*'8-Matrices'!$N$7</f>
        <v>429000</v>
      </c>
      <c r="CC43" s="352">
        <f>CC38*'8-Matrices'!$O$7</f>
        <v>0</v>
      </c>
      <c r="CD43" s="352">
        <f>CD38*'8-Matrices'!$P$7</f>
        <v>0</v>
      </c>
      <c r="CE43" s="352">
        <f>CE38*'8-Matrices'!$Q$7</f>
        <v>0</v>
      </c>
      <c r="CF43" s="352">
        <f>CF38*'8-Matrices'!$R$7</f>
        <v>0</v>
      </c>
      <c r="CG43" s="353">
        <f>CG38*'8-Matrices'!$S$7</f>
        <v>0</v>
      </c>
      <c r="CH43" s="411"/>
      <c r="CJ43" s="351">
        <f>CJ38*'8-Matrices'!$J$7</f>
        <v>0</v>
      </c>
      <c r="CK43" s="352">
        <f>CK38*'8-Matrices'!$K$7</f>
        <v>0</v>
      </c>
      <c r="CL43" s="352">
        <f>CL38*'8-Matrices'!$L$7</f>
        <v>0</v>
      </c>
      <c r="CM43" s="352">
        <f>CM38*'8-Matrices'!$M$7</f>
        <v>0</v>
      </c>
      <c r="CN43" s="352">
        <f>CN38*'8-Matrices'!$N$7</f>
        <v>2904000</v>
      </c>
      <c r="CO43" s="352">
        <f>CO38*'8-Matrices'!$O$7</f>
        <v>2203496</v>
      </c>
      <c r="CP43" s="352">
        <f>CP38*'8-Matrices'!$P$7</f>
        <v>0</v>
      </c>
      <c r="CQ43" s="352">
        <f>CQ38*'8-Matrices'!$Q$7</f>
        <v>0</v>
      </c>
      <c r="CR43" s="352">
        <f>CR38*'8-Matrices'!$R$7</f>
        <v>0</v>
      </c>
      <c r="CS43" s="353">
        <f>CS38*'8-Matrices'!$S$7</f>
        <v>0</v>
      </c>
      <c r="CT43" s="411"/>
      <c r="CV43" s="351">
        <f>CV38*'8-Matrices'!$J$7</f>
        <v>0</v>
      </c>
      <c r="CW43" s="352">
        <f>CW38*'8-Matrices'!$K$7</f>
        <v>0</v>
      </c>
      <c r="CX43" s="352">
        <f>CX38*'8-Matrices'!$L$7</f>
        <v>0</v>
      </c>
      <c r="CY43" s="352">
        <f>CY38*'8-Matrices'!$M$7</f>
        <v>14455</v>
      </c>
      <c r="CZ43" s="352">
        <f>CZ38*'8-Matrices'!$N$7</f>
        <v>7755000</v>
      </c>
      <c r="DA43" s="352">
        <f>DA38*'8-Matrices'!$O$7</f>
        <v>6873592</v>
      </c>
      <c r="DB43" s="352">
        <f>DB38*'8-Matrices'!$P$7</f>
        <v>0</v>
      </c>
      <c r="DC43" s="352">
        <f>DC38*'8-Matrices'!$Q$7</f>
        <v>0</v>
      </c>
      <c r="DD43" s="352">
        <f>DD38*'8-Matrices'!$R$7</f>
        <v>375312</v>
      </c>
      <c r="DE43" s="353">
        <f>DE38*'8-Matrices'!$S$7</f>
        <v>0</v>
      </c>
      <c r="DF43" s="411"/>
      <c r="DH43" s="351">
        <f>DH38*'8-Matrices'!$J$7</f>
        <v>0</v>
      </c>
      <c r="DI43" s="352">
        <f>DI38*'8-Matrices'!$K$7</f>
        <v>0</v>
      </c>
      <c r="DJ43" s="352">
        <f>DJ38*'8-Matrices'!$L$7</f>
        <v>0</v>
      </c>
      <c r="DK43" s="352">
        <f>DK38*'8-Matrices'!$M$7</f>
        <v>28910</v>
      </c>
      <c r="DL43" s="352">
        <f>DL38*'8-Matrices'!$N$7</f>
        <v>7326000</v>
      </c>
      <c r="DM43" s="352">
        <f>DM38*'8-Matrices'!$O$7</f>
        <v>7794456</v>
      </c>
      <c r="DN43" s="352">
        <f>DN38*'8-Matrices'!$P$7</f>
        <v>0</v>
      </c>
      <c r="DO43" s="352">
        <f>DO38*'8-Matrices'!$Q$7</f>
        <v>0</v>
      </c>
      <c r="DP43" s="352">
        <f>DP38*'8-Matrices'!$R$7</f>
        <v>445683</v>
      </c>
      <c r="DQ43" s="353">
        <f>DQ38*'8-Matrices'!$S$7</f>
        <v>0</v>
      </c>
      <c r="DR43" s="411"/>
      <c r="DT43" s="351">
        <f>DT38*'8-Matrices'!$J$7</f>
        <v>0</v>
      </c>
      <c r="DU43" s="352">
        <f>DU38*'8-Matrices'!$K$7</f>
        <v>0</v>
      </c>
      <c r="DV43" s="352">
        <f>DV38*'8-Matrices'!$L$7</f>
        <v>0</v>
      </c>
      <c r="DW43" s="352">
        <f>DW38*'8-Matrices'!$M$7</f>
        <v>0</v>
      </c>
      <c r="DX43" s="352">
        <f>DX38*'8-Matrices'!$N$7</f>
        <v>8316000</v>
      </c>
      <c r="DY43" s="352">
        <f>DY38*'8-Matrices'!$O$7</f>
        <v>7893120</v>
      </c>
      <c r="DZ43" s="352">
        <f>DZ38*'8-Matrices'!$P$7</f>
        <v>0</v>
      </c>
      <c r="EA43" s="352">
        <f>EA38*'8-Matrices'!$Q$7</f>
        <v>0</v>
      </c>
      <c r="EB43" s="352">
        <f>EB38*'8-Matrices'!$R$7</f>
        <v>172018</v>
      </c>
      <c r="EC43" s="353">
        <f>EC38*'8-Matrices'!$S$7</f>
        <v>0</v>
      </c>
      <c r="ED43" s="411"/>
    </row>
    <row r="44" spans="1:134" x14ac:dyDescent="0.25">
      <c r="A44" s="1471"/>
      <c r="B44" s="397" t="s">
        <v>84</v>
      </c>
      <c r="C44" s="276" t="s">
        <v>139</v>
      </c>
      <c r="D44" s="279">
        <f>D39*'8-Matrices'!$J$8</f>
        <v>0</v>
      </c>
      <c r="E44" s="277">
        <f>E39*'8-Matrices'!$K$8</f>
        <v>0</v>
      </c>
      <c r="F44" s="277">
        <f>F39*'8-Matrices'!$L$8</f>
        <v>0</v>
      </c>
      <c r="G44" s="277">
        <f>G39*'8-Matrices'!$M$8</f>
        <v>0</v>
      </c>
      <c r="H44" s="277">
        <f>H39*'8-Matrices'!$N$8</f>
        <v>8572140</v>
      </c>
      <c r="I44" s="277">
        <f>I39*'8-Matrices'!$O$8</f>
        <v>1661135</v>
      </c>
      <c r="J44" s="277">
        <f>J39*'8-Matrices'!$P$8</f>
        <v>0</v>
      </c>
      <c r="K44" s="277">
        <f>K39*'8-Matrices'!$Q$8</f>
        <v>0</v>
      </c>
      <c r="L44" s="277">
        <f>L39*'8-Matrices'!$R$8</f>
        <v>0</v>
      </c>
      <c r="M44" s="278">
        <f>M39*'8-Matrices'!$S$8</f>
        <v>0</v>
      </c>
      <c r="N44" s="411"/>
      <c r="P44" s="279">
        <f>P39*'8-Matrices'!$J$8</f>
        <v>0</v>
      </c>
      <c r="Q44" s="277">
        <f>Q39*'8-Matrices'!$K$8</f>
        <v>0</v>
      </c>
      <c r="R44" s="277">
        <f>R39*'8-Matrices'!$L$8</f>
        <v>0</v>
      </c>
      <c r="S44" s="277">
        <f>S39*'8-Matrices'!$M$8</f>
        <v>20860</v>
      </c>
      <c r="T44" s="277">
        <f>T39*'8-Matrices'!$N$8</f>
        <v>7572057</v>
      </c>
      <c r="U44" s="277">
        <f>U39*'8-Matrices'!$O$8</f>
        <v>2135745</v>
      </c>
      <c r="V44" s="277">
        <f>V39*'8-Matrices'!$P$8</f>
        <v>0</v>
      </c>
      <c r="W44" s="277">
        <f>W39*'8-Matrices'!$Q$8</f>
        <v>0</v>
      </c>
      <c r="X44" s="277">
        <f>X39*'8-Matrices'!$R$8</f>
        <v>0</v>
      </c>
      <c r="Y44" s="278">
        <f>Y39*'8-Matrices'!$S$8</f>
        <v>0</v>
      </c>
      <c r="Z44" s="411"/>
      <c r="AB44" s="279">
        <f>AB39*'8-Matrices'!$J$8</f>
        <v>0</v>
      </c>
      <c r="AC44" s="277">
        <f>AC39*'8-Matrices'!$K$8</f>
        <v>0</v>
      </c>
      <c r="AD44" s="277">
        <f>AD39*'8-Matrices'!$L$8</f>
        <v>0</v>
      </c>
      <c r="AE44" s="277">
        <f>AE39*'8-Matrices'!$M$8</f>
        <v>0</v>
      </c>
      <c r="AF44" s="277">
        <f>AF39*'8-Matrices'!$N$8</f>
        <v>9238862</v>
      </c>
      <c r="AG44" s="277">
        <f>AG39*'8-Matrices'!$O$8</f>
        <v>3227348</v>
      </c>
      <c r="AH44" s="277">
        <f>AH39*'8-Matrices'!$P$8</f>
        <v>0</v>
      </c>
      <c r="AI44" s="277">
        <f>AI39*'8-Matrices'!$Q$8</f>
        <v>0</v>
      </c>
      <c r="AJ44" s="277">
        <f>AJ39*'8-Matrices'!$R$8</f>
        <v>0</v>
      </c>
      <c r="AK44" s="278">
        <f>AK39*'8-Matrices'!$S$8</f>
        <v>0</v>
      </c>
      <c r="AL44" s="411"/>
      <c r="AM44" s="277"/>
      <c r="AN44" s="279">
        <f>AN39*'8-Matrices'!$J$8</f>
        <v>0</v>
      </c>
      <c r="AO44" s="277">
        <f>AO39*'8-Matrices'!$K$8</f>
        <v>0</v>
      </c>
      <c r="AP44" s="277">
        <f>AP39*'8-Matrices'!$L$8</f>
        <v>0</v>
      </c>
      <c r="AQ44" s="277">
        <f>AQ39*'8-Matrices'!$M$8</f>
        <v>0</v>
      </c>
      <c r="AR44" s="277">
        <f>AR39*'8-Matrices'!$N$8</f>
        <v>10191322</v>
      </c>
      <c r="AS44" s="277">
        <f>AS39*'8-Matrices'!$O$8</f>
        <v>2800199</v>
      </c>
      <c r="AT44" s="277">
        <f>AT39*'8-Matrices'!$P$8</f>
        <v>0</v>
      </c>
      <c r="AU44" s="277">
        <f>AU39*'8-Matrices'!$Q$8</f>
        <v>0</v>
      </c>
      <c r="AV44" s="277">
        <f>AV39*'8-Matrices'!$R$8</f>
        <v>0</v>
      </c>
      <c r="AW44" s="278">
        <f>AW39*'8-Matrices'!$S$8</f>
        <v>0</v>
      </c>
      <c r="AX44" s="411"/>
      <c r="AY44" s="277"/>
      <c r="AZ44" s="279">
        <f>AZ39*'8-Matrices'!$J$8</f>
        <v>0</v>
      </c>
      <c r="BA44" s="277">
        <f>BA39*'8-Matrices'!$K$8</f>
        <v>0</v>
      </c>
      <c r="BB44" s="277">
        <f>BB39*'8-Matrices'!$L$8</f>
        <v>0</v>
      </c>
      <c r="BC44" s="277">
        <f>BC39*'8-Matrices'!$M$8</f>
        <v>0</v>
      </c>
      <c r="BD44" s="277">
        <f>BD39*'8-Matrices'!$N$8</f>
        <v>9810338</v>
      </c>
      <c r="BE44" s="277">
        <f>BE39*'8-Matrices'!$O$8</f>
        <v>3701958</v>
      </c>
      <c r="BF44" s="277">
        <f>BF39*'8-Matrices'!$P$8</f>
        <v>0</v>
      </c>
      <c r="BG44" s="277">
        <f>BG39*'8-Matrices'!$Q$8</f>
        <v>0</v>
      </c>
      <c r="BH44" s="277">
        <f>BH39*'8-Matrices'!$R$8</f>
        <v>0</v>
      </c>
      <c r="BI44" s="278">
        <f>BI39*'8-Matrices'!$S$8</f>
        <v>0</v>
      </c>
      <c r="BJ44" s="411"/>
      <c r="BK44" s="352"/>
      <c r="BL44" s="351">
        <f>BL39*'8-Matrices'!$J$8</f>
        <v>0</v>
      </c>
      <c r="BM44" s="352">
        <f>BM39*'8-Matrices'!$K$8</f>
        <v>0</v>
      </c>
      <c r="BN44" s="352">
        <f>BN39*'8-Matrices'!$L$8</f>
        <v>0</v>
      </c>
      <c r="BO44" s="352">
        <f>BO39*'8-Matrices'!$M$8</f>
        <v>20860</v>
      </c>
      <c r="BP44" s="352">
        <f>BP39*'8-Matrices'!$N$8</f>
        <v>8762632</v>
      </c>
      <c r="BQ44" s="352">
        <f>BQ39*'8-Matrices'!$O$8</f>
        <v>3417192</v>
      </c>
      <c r="BR44" s="352">
        <f>BR39*'8-Matrices'!$P$8</f>
        <v>0</v>
      </c>
      <c r="BS44" s="352">
        <f>BS39*'8-Matrices'!$Q$8</f>
        <v>0</v>
      </c>
      <c r="BT44" s="352">
        <f>BT39*'8-Matrices'!$R$8</f>
        <v>0</v>
      </c>
      <c r="BU44" s="353">
        <f>BU39*'8-Matrices'!$S$8</f>
        <v>0</v>
      </c>
      <c r="BV44" s="411"/>
      <c r="BX44" s="351">
        <f>BX39*'8-Matrices'!$J$8</f>
        <v>0</v>
      </c>
      <c r="BY44" s="352">
        <f>BY39*'8-Matrices'!$K$8</f>
        <v>0</v>
      </c>
      <c r="BZ44" s="352">
        <f>BZ39*'8-Matrices'!$L$8</f>
        <v>0</v>
      </c>
      <c r="CA44" s="352">
        <f>CA39*'8-Matrices'!$M$8</f>
        <v>0</v>
      </c>
      <c r="CB44" s="352">
        <f>CB39*'8-Matrices'!$N$8</f>
        <v>8429271</v>
      </c>
      <c r="CC44" s="352">
        <f>CC39*'8-Matrices'!$O$8</f>
        <v>2847660</v>
      </c>
      <c r="CD44" s="352">
        <f>CD39*'8-Matrices'!$P$8</f>
        <v>0</v>
      </c>
      <c r="CE44" s="352">
        <f>CE39*'8-Matrices'!$Q$8</f>
        <v>0</v>
      </c>
      <c r="CF44" s="352">
        <f>CF39*'8-Matrices'!$R$8</f>
        <v>0</v>
      </c>
      <c r="CG44" s="353">
        <f>CG39*'8-Matrices'!$S$8</f>
        <v>0</v>
      </c>
      <c r="CH44" s="411"/>
      <c r="CJ44" s="351">
        <f>CJ39*'8-Matrices'!$J$8</f>
        <v>0</v>
      </c>
      <c r="CK44" s="352">
        <f>CK39*'8-Matrices'!$K$8</f>
        <v>0</v>
      </c>
      <c r="CL44" s="352">
        <f>CL39*'8-Matrices'!$L$8</f>
        <v>0</v>
      </c>
      <c r="CM44" s="352">
        <f>CM39*'8-Matrices'!$M$8</f>
        <v>0</v>
      </c>
      <c r="CN44" s="352">
        <f>CN39*'8-Matrices'!$N$8</f>
        <v>9191239</v>
      </c>
      <c r="CO44" s="352">
        <f>CO39*'8-Matrices'!$O$8</f>
        <v>3512114</v>
      </c>
      <c r="CP44" s="352">
        <f>CP39*'8-Matrices'!$P$8</f>
        <v>0</v>
      </c>
      <c r="CQ44" s="352">
        <f>CQ39*'8-Matrices'!$Q$8</f>
        <v>0</v>
      </c>
      <c r="CR44" s="352">
        <f>CR39*'8-Matrices'!$R$8</f>
        <v>0</v>
      </c>
      <c r="CS44" s="353">
        <f>CS39*'8-Matrices'!$S$8</f>
        <v>0</v>
      </c>
      <c r="CT44" s="411"/>
      <c r="CV44" s="351">
        <f>CV39*'8-Matrices'!$J$8</f>
        <v>0</v>
      </c>
      <c r="CW44" s="352">
        <f>CW39*'8-Matrices'!$K$8</f>
        <v>0</v>
      </c>
      <c r="CX44" s="352">
        <f>CX39*'8-Matrices'!$L$8</f>
        <v>0</v>
      </c>
      <c r="CY44" s="352">
        <f>CY39*'8-Matrices'!$M$8</f>
        <v>20860</v>
      </c>
      <c r="CZ44" s="352">
        <f>CZ39*'8-Matrices'!$N$8</f>
        <v>9572223</v>
      </c>
      <c r="DA44" s="352">
        <f>DA39*'8-Matrices'!$O$8</f>
        <v>4176568</v>
      </c>
      <c r="DB44" s="352">
        <f>DB39*'8-Matrices'!$P$8</f>
        <v>0</v>
      </c>
      <c r="DC44" s="352">
        <f>DC39*'8-Matrices'!$Q$8</f>
        <v>0</v>
      </c>
      <c r="DD44" s="352">
        <f>DD39*'8-Matrices'!$R$8</f>
        <v>0</v>
      </c>
      <c r="DE44" s="353">
        <f>DE39*'8-Matrices'!$S$8</f>
        <v>0</v>
      </c>
      <c r="DF44" s="411"/>
      <c r="DH44" s="351">
        <f>DH39*'8-Matrices'!$J$8</f>
        <v>0</v>
      </c>
      <c r="DI44" s="352">
        <f>DI39*'8-Matrices'!$K$8</f>
        <v>0</v>
      </c>
      <c r="DJ44" s="352">
        <f>DJ39*'8-Matrices'!$L$8</f>
        <v>0</v>
      </c>
      <c r="DK44" s="352">
        <f>DK39*'8-Matrices'!$M$8</f>
        <v>20860</v>
      </c>
      <c r="DL44" s="352">
        <f>DL39*'8-Matrices'!$N$8</f>
        <v>10715175</v>
      </c>
      <c r="DM44" s="352">
        <f>DM39*'8-Matrices'!$O$8</f>
        <v>3227348</v>
      </c>
      <c r="DN44" s="352">
        <f>DN39*'8-Matrices'!$P$8</f>
        <v>0</v>
      </c>
      <c r="DO44" s="352">
        <f>DO39*'8-Matrices'!$Q$8</f>
        <v>0</v>
      </c>
      <c r="DP44" s="352">
        <f>DP39*'8-Matrices'!$R$8</f>
        <v>0</v>
      </c>
      <c r="DQ44" s="353">
        <f>DQ39*'8-Matrices'!$S$8</f>
        <v>0</v>
      </c>
      <c r="DR44" s="411"/>
      <c r="DT44" s="351">
        <f>DT39*'8-Matrices'!$J$8</f>
        <v>0</v>
      </c>
      <c r="DU44" s="352">
        <f>DU39*'8-Matrices'!$K$8</f>
        <v>0</v>
      </c>
      <c r="DV44" s="352">
        <f>DV39*'8-Matrices'!$L$8</f>
        <v>0</v>
      </c>
      <c r="DW44" s="352">
        <f>DW39*'8-Matrices'!$M$8</f>
        <v>0</v>
      </c>
      <c r="DX44" s="352">
        <f>DX39*'8-Matrices'!$N$8</f>
        <v>9381731</v>
      </c>
      <c r="DY44" s="352">
        <f>DY39*'8-Matrices'!$O$8</f>
        <v>2467972</v>
      </c>
      <c r="DZ44" s="352">
        <f>DZ39*'8-Matrices'!$P$8</f>
        <v>0</v>
      </c>
      <c r="EA44" s="352">
        <f>EA39*'8-Matrices'!$Q$8</f>
        <v>0</v>
      </c>
      <c r="EB44" s="352">
        <f>EB39*'8-Matrices'!$R$8</f>
        <v>0</v>
      </c>
      <c r="EC44" s="353">
        <f>EC39*'8-Matrices'!$S$8</f>
        <v>0</v>
      </c>
      <c r="ED44" s="411"/>
    </row>
    <row r="45" spans="1:134" ht="15.75" thickBot="1" x14ac:dyDescent="0.3">
      <c r="A45" s="1472"/>
      <c r="B45" s="402" t="s">
        <v>84</v>
      </c>
      <c r="C45" s="294" t="s">
        <v>140</v>
      </c>
      <c r="D45" s="279">
        <f>D40*'8-Matrices'!$J$9</f>
        <v>0</v>
      </c>
      <c r="E45" s="277">
        <f>E40*'8-Matrices'!$K$9</f>
        <v>0</v>
      </c>
      <c r="F45" s="277">
        <f>F40*'8-Matrices'!$L$9</f>
        <v>0</v>
      </c>
      <c r="G45" s="277">
        <f>G40*'8-Matrices'!$M$9</f>
        <v>0</v>
      </c>
      <c r="H45" s="277">
        <f>H40*'8-Matrices'!$N$9</f>
        <v>558336</v>
      </c>
      <c r="I45" s="277">
        <f>I40*'8-Matrices'!$O$9</f>
        <v>278220</v>
      </c>
      <c r="J45" s="277">
        <f>J40*'8-Matrices'!$P$9</f>
        <v>0</v>
      </c>
      <c r="K45" s="277">
        <f>K40*'8-Matrices'!$Q$9</f>
        <v>0</v>
      </c>
      <c r="L45" s="277">
        <f>L40*'8-Matrices'!$R$9</f>
        <v>0</v>
      </c>
      <c r="M45" s="278">
        <f>M40*'8-Matrices'!$S$9</f>
        <v>0</v>
      </c>
      <c r="N45" s="411" t="s">
        <v>306</v>
      </c>
      <c r="P45" s="279">
        <f>P40*'8-Matrices'!$J$9</f>
        <v>0</v>
      </c>
      <c r="Q45" s="277">
        <f>Q40*'8-Matrices'!$K$9</f>
        <v>0</v>
      </c>
      <c r="R45" s="277">
        <f>R40*'8-Matrices'!$L$9</f>
        <v>0</v>
      </c>
      <c r="S45" s="277">
        <f>S40*'8-Matrices'!$M$9</f>
        <v>0</v>
      </c>
      <c r="T45" s="277">
        <f>T40*'8-Matrices'!$N$9</f>
        <v>767712</v>
      </c>
      <c r="U45" s="277">
        <f>U40*'8-Matrices'!$O$9</f>
        <v>278220</v>
      </c>
      <c r="V45" s="277">
        <f>V40*'8-Matrices'!$P$9</f>
        <v>0</v>
      </c>
      <c r="W45" s="277">
        <f>W40*'8-Matrices'!$Q$9</f>
        <v>0</v>
      </c>
      <c r="X45" s="277">
        <f>X40*'8-Matrices'!$R$9</f>
        <v>0</v>
      </c>
      <c r="Y45" s="278">
        <f>Y40*'8-Matrices'!$S$9</f>
        <v>0</v>
      </c>
      <c r="Z45" s="411" t="s">
        <v>306</v>
      </c>
      <c r="AB45" s="279">
        <f>AB40*'8-Matrices'!$J$9</f>
        <v>0</v>
      </c>
      <c r="AC45" s="277">
        <f>AC40*'8-Matrices'!$K$9</f>
        <v>0</v>
      </c>
      <c r="AD45" s="277">
        <f>AD40*'8-Matrices'!$L$9</f>
        <v>0</v>
      </c>
      <c r="AE45" s="277">
        <f>AE40*'8-Matrices'!$M$9</f>
        <v>0</v>
      </c>
      <c r="AF45" s="277">
        <f>AF40*'8-Matrices'!$N$9</f>
        <v>558336</v>
      </c>
      <c r="AG45" s="277">
        <f>AG40*'8-Matrices'!$O$9</f>
        <v>278220</v>
      </c>
      <c r="AH45" s="277">
        <f>AH40*'8-Matrices'!$P$9</f>
        <v>0</v>
      </c>
      <c r="AI45" s="277">
        <f>AI40*'8-Matrices'!$Q$9</f>
        <v>0</v>
      </c>
      <c r="AJ45" s="277">
        <f>AJ40*'8-Matrices'!$R$9</f>
        <v>0</v>
      </c>
      <c r="AK45" s="278">
        <f>AK40*'8-Matrices'!$S$9</f>
        <v>0</v>
      </c>
      <c r="AL45" s="411" t="s">
        <v>306</v>
      </c>
      <c r="AM45" s="277"/>
      <c r="AN45" s="279">
        <f>AN40*'8-Matrices'!$J$9</f>
        <v>0</v>
      </c>
      <c r="AO45" s="277">
        <f>AO40*'8-Matrices'!$K$9</f>
        <v>0</v>
      </c>
      <c r="AP45" s="277">
        <f>AP40*'8-Matrices'!$L$9</f>
        <v>0</v>
      </c>
      <c r="AQ45" s="277">
        <f>AQ40*'8-Matrices'!$M$9</f>
        <v>30570</v>
      </c>
      <c r="AR45" s="277">
        <f>AR40*'8-Matrices'!$N$9</f>
        <v>837504</v>
      </c>
      <c r="AS45" s="277">
        <f>AS40*'8-Matrices'!$O$9</f>
        <v>278220</v>
      </c>
      <c r="AT45" s="277">
        <f>AT40*'8-Matrices'!$P$9</f>
        <v>0</v>
      </c>
      <c r="AU45" s="277">
        <f>AU40*'8-Matrices'!$Q$9</f>
        <v>0</v>
      </c>
      <c r="AV45" s="277">
        <f>AV40*'8-Matrices'!$R$9</f>
        <v>0</v>
      </c>
      <c r="AW45" s="278">
        <f>AW40*'8-Matrices'!$S$9</f>
        <v>0</v>
      </c>
      <c r="AX45" s="411" t="s">
        <v>306</v>
      </c>
      <c r="AY45" s="277"/>
      <c r="AZ45" s="279">
        <f>AZ40*'8-Matrices'!$J$9</f>
        <v>0</v>
      </c>
      <c r="BA45" s="277">
        <f>BA40*'8-Matrices'!$K$9</f>
        <v>0</v>
      </c>
      <c r="BB45" s="277">
        <f>BB40*'8-Matrices'!$L$9</f>
        <v>0</v>
      </c>
      <c r="BC45" s="277">
        <f>BC40*'8-Matrices'!$M$9</f>
        <v>61140</v>
      </c>
      <c r="BD45" s="277">
        <f>BD40*'8-Matrices'!$N$9</f>
        <v>977088</v>
      </c>
      <c r="BE45" s="277">
        <f>BE40*'8-Matrices'!$O$9</f>
        <v>139110</v>
      </c>
      <c r="BF45" s="277">
        <f>BF40*'8-Matrices'!$P$9</f>
        <v>0</v>
      </c>
      <c r="BG45" s="277">
        <f>BG40*'8-Matrices'!$Q$9</f>
        <v>0</v>
      </c>
      <c r="BH45" s="277">
        <f>BH40*'8-Matrices'!$R$9</f>
        <v>0</v>
      </c>
      <c r="BI45" s="278">
        <f>BI40*'8-Matrices'!$S$9</f>
        <v>0</v>
      </c>
      <c r="BJ45" s="411" t="s">
        <v>306</v>
      </c>
      <c r="BK45" s="352"/>
      <c r="BL45" s="351">
        <f>BL40*'8-Matrices'!$J$9</f>
        <v>0</v>
      </c>
      <c r="BM45" s="352">
        <f>BM40*'8-Matrices'!$K$9</f>
        <v>0</v>
      </c>
      <c r="BN45" s="352">
        <f>BN40*'8-Matrices'!$L$9</f>
        <v>0</v>
      </c>
      <c r="BO45" s="352">
        <f>BO40*'8-Matrices'!$M$9</f>
        <v>91710</v>
      </c>
      <c r="BP45" s="352">
        <f>BP40*'8-Matrices'!$N$9</f>
        <v>558336</v>
      </c>
      <c r="BQ45" s="352">
        <f>BQ40*'8-Matrices'!$O$9</f>
        <v>139110</v>
      </c>
      <c r="BR45" s="352">
        <f>BR40*'8-Matrices'!$P$9</f>
        <v>0</v>
      </c>
      <c r="BS45" s="352">
        <f>BS40*'8-Matrices'!$Q$9</f>
        <v>0</v>
      </c>
      <c r="BT45" s="352">
        <f>BT40*'8-Matrices'!$R$9</f>
        <v>0</v>
      </c>
      <c r="BU45" s="353">
        <f>BU40*'8-Matrices'!$S$9</f>
        <v>0</v>
      </c>
      <c r="BV45" s="411" t="s">
        <v>306</v>
      </c>
      <c r="BX45" s="351">
        <f>BX40*'8-Matrices'!$J$9</f>
        <v>0</v>
      </c>
      <c r="BY45" s="352">
        <f>BY40*'8-Matrices'!$K$9</f>
        <v>0</v>
      </c>
      <c r="BZ45" s="352">
        <f>BZ40*'8-Matrices'!$L$9</f>
        <v>0</v>
      </c>
      <c r="CA45" s="352">
        <f>CA40*'8-Matrices'!$M$9</f>
        <v>91710</v>
      </c>
      <c r="CB45" s="352">
        <f>CB40*'8-Matrices'!$N$9</f>
        <v>558336</v>
      </c>
      <c r="CC45" s="352">
        <f>CC40*'8-Matrices'!$O$9</f>
        <v>69555</v>
      </c>
      <c r="CD45" s="352">
        <f>CD40*'8-Matrices'!$P$9</f>
        <v>0</v>
      </c>
      <c r="CE45" s="352">
        <f>CE40*'8-Matrices'!$Q$9</f>
        <v>0</v>
      </c>
      <c r="CF45" s="352">
        <f>CF40*'8-Matrices'!$R$9</f>
        <v>0</v>
      </c>
      <c r="CG45" s="353">
        <f>CG40*'8-Matrices'!$S$9</f>
        <v>0</v>
      </c>
      <c r="CH45" s="411" t="s">
        <v>306</v>
      </c>
      <c r="CJ45" s="351">
        <f>CJ40*'8-Matrices'!$J$9</f>
        <v>0</v>
      </c>
      <c r="CK45" s="352">
        <f>CK40*'8-Matrices'!$K$9</f>
        <v>0</v>
      </c>
      <c r="CL45" s="352">
        <f>CL40*'8-Matrices'!$L$9</f>
        <v>0</v>
      </c>
      <c r="CM45" s="352">
        <f>CM40*'8-Matrices'!$M$9</f>
        <v>61140</v>
      </c>
      <c r="CN45" s="352">
        <f>CN40*'8-Matrices'!$N$9</f>
        <v>558336</v>
      </c>
      <c r="CO45" s="352">
        <f>CO40*'8-Matrices'!$O$9</f>
        <v>0</v>
      </c>
      <c r="CP45" s="352">
        <f>CP40*'8-Matrices'!$P$9</f>
        <v>0</v>
      </c>
      <c r="CQ45" s="352">
        <f>CQ40*'8-Matrices'!$Q$9</f>
        <v>0</v>
      </c>
      <c r="CR45" s="352">
        <f>CR40*'8-Matrices'!$R$9</f>
        <v>0</v>
      </c>
      <c r="CS45" s="353">
        <f>CS40*'8-Matrices'!$S$9</f>
        <v>0</v>
      </c>
      <c r="CT45" s="411" t="s">
        <v>306</v>
      </c>
      <c r="CV45" s="351">
        <f>CV40*'8-Matrices'!$J$9</f>
        <v>0</v>
      </c>
      <c r="CW45" s="352">
        <f>CW40*'8-Matrices'!$K$9</f>
        <v>0</v>
      </c>
      <c r="CX45" s="352">
        <f>CX40*'8-Matrices'!$L$9</f>
        <v>0</v>
      </c>
      <c r="CY45" s="352">
        <f>CY40*'8-Matrices'!$M$9</f>
        <v>305700</v>
      </c>
      <c r="CZ45" s="352">
        <f>CZ40*'8-Matrices'!$N$9</f>
        <v>907296</v>
      </c>
      <c r="DA45" s="352">
        <f>DA40*'8-Matrices'!$O$9</f>
        <v>69555</v>
      </c>
      <c r="DB45" s="352">
        <f>DB40*'8-Matrices'!$P$9</f>
        <v>0</v>
      </c>
      <c r="DC45" s="352">
        <f>DC40*'8-Matrices'!$Q$9</f>
        <v>0</v>
      </c>
      <c r="DD45" s="352">
        <f>DD40*'8-Matrices'!$R$9</f>
        <v>0</v>
      </c>
      <c r="DE45" s="353">
        <f>DE40*'8-Matrices'!$S$9</f>
        <v>0</v>
      </c>
      <c r="DF45" s="411" t="s">
        <v>306</v>
      </c>
      <c r="DH45" s="351">
        <f>DH40*'8-Matrices'!$J$9</f>
        <v>0</v>
      </c>
      <c r="DI45" s="352">
        <f>DI40*'8-Matrices'!$K$9</f>
        <v>0</v>
      </c>
      <c r="DJ45" s="352">
        <f>DJ40*'8-Matrices'!$L$9</f>
        <v>0</v>
      </c>
      <c r="DK45" s="352">
        <f>DK40*'8-Matrices'!$M$9</f>
        <v>641970</v>
      </c>
      <c r="DL45" s="352">
        <f>DL40*'8-Matrices'!$N$9</f>
        <v>837504</v>
      </c>
      <c r="DM45" s="352">
        <f>DM40*'8-Matrices'!$O$9</f>
        <v>69555</v>
      </c>
      <c r="DN45" s="352">
        <f>DN40*'8-Matrices'!$P$9</f>
        <v>0</v>
      </c>
      <c r="DO45" s="352">
        <f>DO40*'8-Matrices'!$Q$9</f>
        <v>0</v>
      </c>
      <c r="DP45" s="352">
        <f>DP40*'8-Matrices'!$R$9</f>
        <v>0</v>
      </c>
      <c r="DQ45" s="353">
        <f>DQ40*'8-Matrices'!$S$9</f>
        <v>0</v>
      </c>
      <c r="DR45" s="411" t="s">
        <v>306</v>
      </c>
      <c r="DT45" s="351">
        <f>DT40*'8-Matrices'!$J$9</f>
        <v>0</v>
      </c>
      <c r="DU45" s="352">
        <f>DU40*'8-Matrices'!$K$9</f>
        <v>0</v>
      </c>
      <c r="DV45" s="352">
        <f>DV40*'8-Matrices'!$L$9</f>
        <v>0</v>
      </c>
      <c r="DW45" s="352">
        <f>DW40*'8-Matrices'!$M$9</f>
        <v>305700</v>
      </c>
      <c r="DX45" s="352">
        <f>DX40*'8-Matrices'!$N$9</f>
        <v>558336</v>
      </c>
      <c r="DY45" s="352">
        <f>DY40*'8-Matrices'!$O$9</f>
        <v>278220</v>
      </c>
      <c r="DZ45" s="352">
        <f>DZ40*'8-Matrices'!$P$9</f>
        <v>0</v>
      </c>
      <c r="EA45" s="352">
        <f>EA40*'8-Matrices'!$Q$9</f>
        <v>0</v>
      </c>
      <c r="EB45" s="352">
        <f>EB40*'8-Matrices'!$R$9</f>
        <v>0</v>
      </c>
      <c r="EC45" s="353">
        <f>EC40*'8-Matrices'!$S$9</f>
        <v>0</v>
      </c>
      <c r="ED45" s="411" t="s">
        <v>306</v>
      </c>
    </row>
    <row r="46" spans="1:134" ht="30.75" thickBot="1" x14ac:dyDescent="0.3">
      <c r="A46" s="318" t="s">
        <v>212</v>
      </c>
      <c r="B46" s="402" t="s">
        <v>84</v>
      </c>
      <c r="C46" s="316"/>
      <c r="D46" s="300">
        <f t="shared" ref="D46:M46" si="77">SUM(D43:D45)</f>
        <v>0</v>
      </c>
      <c r="E46" s="297">
        <f t="shared" si="77"/>
        <v>0</v>
      </c>
      <c r="F46" s="297">
        <f t="shared" si="77"/>
        <v>0</v>
      </c>
      <c r="G46" s="297">
        <f t="shared" si="77"/>
        <v>14455</v>
      </c>
      <c r="H46" s="297">
        <f t="shared" si="77"/>
        <v>9328476</v>
      </c>
      <c r="I46" s="297">
        <f t="shared" si="77"/>
        <v>1939355</v>
      </c>
      <c r="J46" s="297">
        <f t="shared" si="77"/>
        <v>0</v>
      </c>
      <c r="K46" s="297">
        <f t="shared" si="77"/>
        <v>0</v>
      </c>
      <c r="L46" s="297">
        <f t="shared" si="77"/>
        <v>0</v>
      </c>
      <c r="M46" s="298">
        <f t="shared" si="77"/>
        <v>0</v>
      </c>
      <c r="N46" s="412">
        <f>SUM(D46:M46)</f>
        <v>11282286</v>
      </c>
      <c r="O46" s="316"/>
      <c r="P46" s="300">
        <f t="shared" ref="P46:Y46" si="78">SUM(P43:P45)</f>
        <v>0</v>
      </c>
      <c r="Q46" s="297">
        <f t="shared" si="78"/>
        <v>0</v>
      </c>
      <c r="R46" s="297">
        <f t="shared" si="78"/>
        <v>0</v>
      </c>
      <c r="S46" s="297">
        <f t="shared" si="78"/>
        <v>35315</v>
      </c>
      <c r="T46" s="297">
        <f t="shared" si="78"/>
        <v>8768769</v>
      </c>
      <c r="U46" s="297">
        <f t="shared" si="78"/>
        <v>2413965</v>
      </c>
      <c r="V46" s="297">
        <f t="shared" si="78"/>
        <v>0</v>
      </c>
      <c r="W46" s="297">
        <f t="shared" si="78"/>
        <v>0</v>
      </c>
      <c r="X46" s="297">
        <f t="shared" si="78"/>
        <v>0</v>
      </c>
      <c r="Y46" s="298">
        <f t="shared" si="78"/>
        <v>0</v>
      </c>
      <c r="Z46" s="412">
        <f>SUM(P46:Y46)</f>
        <v>11218049</v>
      </c>
      <c r="AA46" s="316"/>
      <c r="AB46" s="300">
        <f t="shared" ref="AB46:AK46" si="79">SUM(AB43:AB45)</f>
        <v>0</v>
      </c>
      <c r="AC46" s="297">
        <f t="shared" si="79"/>
        <v>0</v>
      </c>
      <c r="AD46" s="297">
        <f t="shared" si="79"/>
        <v>0</v>
      </c>
      <c r="AE46" s="297">
        <f t="shared" si="79"/>
        <v>0</v>
      </c>
      <c r="AF46" s="297">
        <f t="shared" si="79"/>
        <v>10160198</v>
      </c>
      <c r="AG46" s="297">
        <f t="shared" si="79"/>
        <v>3505568</v>
      </c>
      <c r="AH46" s="297">
        <f t="shared" si="79"/>
        <v>0</v>
      </c>
      <c r="AI46" s="297">
        <f t="shared" si="79"/>
        <v>0</v>
      </c>
      <c r="AJ46" s="297">
        <f t="shared" si="79"/>
        <v>0</v>
      </c>
      <c r="AK46" s="298">
        <f t="shared" si="79"/>
        <v>0</v>
      </c>
      <c r="AL46" s="412">
        <f>SUM(AB46:AK46)</f>
        <v>13665766</v>
      </c>
      <c r="AM46" s="299"/>
      <c r="AN46" s="300">
        <f t="shared" ref="AN46:AW46" si="80">SUM(AN43:AN45)</f>
        <v>0</v>
      </c>
      <c r="AO46" s="297">
        <f t="shared" si="80"/>
        <v>0</v>
      </c>
      <c r="AP46" s="297">
        <f t="shared" si="80"/>
        <v>0</v>
      </c>
      <c r="AQ46" s="297">
        <f t="shared" si="80"/>
        <v>45025</v>
      </c>
      <c r="AR46" s="297">
        <f t="shared" si="80"/>
        <v>11391826</v>
      </c>
      <c r="AS46" s="297">
        <f t="shared" si="80"/>
        <v>3078419</v>
      </c>
      <c r="AT46" s="297">
        <f t="shared" si="80"/>
        <v>0</v>
      </c>
      <c r="AU46" s="297">
        <f t="shared" si="80"/>
        <v>0</v>
      </c>
      <c r="AV46" s="297">
        <f t="shared" si="80"/>
        <v>0</v>
      </c>
      <c r="AW46" s="298">
        <f t="shared" si="80"/>
        <v>0</v>
      </c>
      <c r="AX46" s="412">
        <f>SUM(AN46:AW46)</f>
        <v>14515270</v>
      </c>
      <c r="AY46" s="299"/>
      <c r="AZ46" s="300">
        <f t="shared" ref="AZ46:BI46" si="81">SUM(AZ43:AZ45)</f>
        <v>0</v>
      </c>
      <c r="BA46" s="297">
        <f t="shared" si="81"/>
        <v>0</v>
      </c>
      <c r="BB46" s="297">
        <f t="shared" si="81"/>
        <v>0</v>
      </c>
      <c r="BC46" s="297">
        <f t="shared" si="81"/>
        <v>61140</v>
      </c>
      <c r="BD46" s="297">
        <f t="shared" si="81"/>
        <v>11051426</v>
      </c>
      <c r="BE46" s="297">
        <f t="shared" si="81"/>
        <v>3841068</v>
      </c>
      <c r="BF46" s="297">
        <f t="shared" si="81"/>
        <v>0</v>
      </c>
      <c r="BG46" s="297">
        <f t="shared" si="81"/>
        <v>0</v>
      </c>
      <c r="BH46" s="297">
        <f t="shared" si="81"/>
        <v>0</v>
      </c>
      <c r="BI46" s="298">
        <f t="shared" si="81"/>
        <v>0</v>
      </c>
      <c r="BJ46" s="412">
        <f>SUM(AZ46:BI46)</f>
        <v>14953634</v>
      </c>
      <c r="BK46" s="362"/>
      <c r="BL46" s="404">
        <f t="shared" ref="BL46:BU46" si="82">SUM(BL43:BL45)</f>
        <v>0</v>
      </c>
      <c r="BM46" s="405">
        <f t="shared" si="82"/>
        <v>0</v>
      </c>
      <c r="BN46" s="405">
        <f t="shared" si="82"/>
        <v>0</v>
      </c>
      <c r="BO46" s="405">
        <f t="shared" si="82"/>
        <v>127025</v>
      </c>
      <c r="BP46" s="405">
        <f t="shared" si="82"/>
        <v>9650968</v>
      </c>
      <c r="BQ46" s="405">
        <f t="shared" si="82"/>
        <v>3556302</v>
      </c>
      <c r="BR46" s="405">
        <f t="shared" si="82"/>
        <v>0</v>
      </c>
      <c r="BS46" s="405">
        <f t="shared" si="82"/>
        <v>0</v>
      </c>
      <c r="BT46" s="405">
        <f t="shared" si="82"/>
        <v>0</v>
      </c>
      <c r="BU46" s="406">
        <f t="shared" si="82"/>
        <v>0</v>
      </c>
      <c r="BV46" s="412">
        <f>SUM(BL46:BU46)</f>
        <v>13334295</v>
      </c>
      <c r="BX46" s="404">
        <f t="shared" ref="BX46:CG46" si="83">SUM(BX43:BX45)</f>
        <v>0</v>
      </c>
      <c r="BY46" s="405">
        <f t="shared" si="83"/>
        <v>0</v>
      </c>
      <c r="BZ46" s="405">
        <f t="shared" si="83"/>
        <v>0</v>
      </c>
      <c r="CA46" s="405">
        <f t="shared" si="83"/>
        <v>91710</v>
      </c>
      <c r="CB46" s="405">
        <f t="shared" si="83"/>
        <v>9416607</v>
      </c>
      <c r="CC46" s="405">
        <f t="shared" si="83"/>
        <v>2917215</v>
      </c>
      <c r="CD46" s="405">
        <f t="shared" si="83"/>
        <v>0</v>
      </c>
      <c r="CE46" s="405">
        <f t="shared" si="83"/>
        <v>0</v>
      </c>
      <c r="CF46" s="405">
        <f t="shared" si="83"/>
        <v>0</v>
      </c>
      <c r="CG46" s="406">
        <f t="shared" si="83"/>
        <v>0</v>
      </c>
      <c r="CH46" s="412">
        <f>SUM(BX46:CG46)</f>
        <v>12425532</v>
      </c>
      <c r="CJ46" s="404">
        <f t="shared" ref="CJ46:CS46" si="84">SUM(CJ43:CJ45)</f>
        <v>0</v>
      </c>
      <c r="CK46" s="405">
        <f t="shared" si="84"/>
        <v>0</v>
      </c>
      <c r="CL46" s="405">
        <f t="shared" si="84"/>
        <v>0</v>
      </c>
      <c r="CM46" s="405">
        <f t="shared" si="84"/>
        <v>61140</v>
      </c>
      <c r="CN46" s="405">
        <f t="shared" si="84"/>
        <v>12653575</v>
      </c>
      <c r="CO46" s="405">
        <f t="shared" si="84"/>
        <v>5715610</v>
      </c>
      <c r="CP46" s="405">
        <f t="shared" si="84"/>
        <v>0</v>
      </c>
      <c r="CQ46" s="405">
        <f t="shared" si="84"/>
        <v>0</v>
      </c>
      <c r="CR46" s="405">
        <f t="shared" si="84"/>
        <v>0</v>
      </c>
      <c r="CS46" s="406">
        <f t="shared" si="84"/>
        <v>0</v>
      </c>
      <c r="CT46" s="412">
        <f>SUM(CJ46:CS46)</f>
        <v>18430325</v>
      </c>
      <c r="CV46" s="404">
        <f t="shared" ref="CV46:DE46" si="85">SUM(CV43:CV45)</f>
        <v>0</v>
      </c>
      <c r="CW46" s="405">
        <f t="shared" si="85"/>
        <v>0</v>
      </c>
      <c r="CX46" s="405">
        <f t="shared" si="85"/>
        <v>0</v>
      </c>
      <c r="CY46" s="405">
        <f t="shared" si="85"/>
        <v>341015</v>
      </c>
      <c r="CZ46" s="405">
        <f t="shared" si="85"/>
        <v>18234519</v>
      </c>
      <c r="DA46" s="405">
        <f t="shared" si="85"/>
        <v>11119715</v>
      </c>
      <c r="DB46" s="405">
        <f t="shared" si="85"/>
        <v>0</v>
      </c>
      <c r="DC46" s="405">
        <f t="shared" si="85"/>
        <v>0</v>
      </c>
      <c r="DD46" s="405">
        <f t="shared" si="85"/>
        <v>375312</v>
      </c>
      <c r="DE46" s="406">
        <f t="shared" si="85"/>
        <v>0</v>
      </c>
      <c r="DF46" s="412">
        <f>SUM(CV46:DE46)</f>
        <v>30070561</v>
      </c>
      <c r="DH46" s="404">
        <f t="shared" ref="DH46:DQ46" si="86">SUM(DH43:DH45)</f>
        <v>0</v>
      </c>
      <c r="DI46" s="405">
        <f t="shared" si="86"/>
        <v>0</v>
      </c>
      <c r="DJ46" s="405">
        <f t="shared" si="86"/>
        <v>0</v>
      </c>
      <c r="DK46" s="405">
        <f t="shared" si="86"/>
        <v>691740</v>
      </c>
      <c r="DL46" s="405">
        <f t="shared" si="86"/>
        <v>18878679</v>
      </c>
      <c r="DM46" s="405">
        <f t="shared" si="86"/>
        <v>11091359</v>
      </c>
      <c r="DN46" s="405">
        <f t="shared" si="86"/>
        <v>0</v>
      </c>
      <c r="DO46" s="405">
        <f t="shared" si="86"/>
        <v>0</v>
      </c>
      <c r="DP46" s="405">
        <f t="shared" si="86"/>
        <v>445683</v>
      </c>
      <c r="DQ46" s="406">
        <f t="shared" si="86"/>
        <v>0</v>
      </c>
      <c r="DR46" s="412">
        <f>SUM(DH46:DQ46)</f>
        <v>31107461</v>
      </c>
      <c r="DT46" s="404">
        <f t="shared" ref="DT46:EC46" si="87">SUM(DT43:DT45)</f>
        <v>0</v>
      </c>
      <c r="DU46" s="405">
        <f t="shared" si="87"/>
        <v>0</v>
      </c>
      <c r="DV46" s="405">
        <f t="shared" si="87"/>
        <v>0</v>
      </c>
      <c r="DW46" s="405">
        <f t="shared" si="87"/>
        <v>305700</v>
      </c>
      <c r="DX46" s="405">
        <f t="shared" si="87"/>
        <v>18256067</v>
      </c>
      <c r="DY46" s="405">
        <f t="shared" si="87"/>
        <v>10639312</v>
      </c>
      <c r="DZ46" s="405">
        <f t="shared" si="87"/>
        <v>0</v>
      </c>
      <c r="EA46" s="405">
        <f t="shared" si="87"/>
        <v>0</v>
      </c>
      <c r="EB46" s="405">
        <f t="shared" si="87"/>
        <v>172018</v>
      </c>
      <c r="EC46" s="406">
        <f t="shared" si="87"/>
        <v>0</v>
      </c>
      <c r="ED46" s="412">
        <f>SUM(DT46:EC46)</f>
        <v>29373097</v>
      </c>
    </row>
    <row r="47" spans="1:134" ht="41.25" customHeight="1" thickBot="1" x14ac:dyDescent="0.3">
      <c r="A47" s="305"/>
      <c r="B47" s="306"/>
      <c r="C47" s="307"/>
      <c r="D47" s="308"/>
      <c r="E47" s="309"/>
      <c r="F47" s="309"/>
      <c r="G47" s="309"/>
      <c r="H47" s="309"/>
      <c r="I47" s="309"/>
      <c r="J47" s="309"/>
      <c r="K47" s="309"/>
      <c r="L47" s="309"/>
      <c r="M47" s="310"/>
      <c r="N47" s="410"/>
      <c r="O47" s="307"/>
      <c r="P47" s="308"/>
      <c r="Q47" s="309"/>
      <c r="R47" s="309"/>
      <c r="S47" s="309"/>
      <c r="T47" s="309"/>
      <c r="U47" s="309"/>
      <c r="V47" s="309"/>
      <c r="W47" s="309"/>
      <c r="X47" s="309"/>
      <c r="Y47" s="310"/>
      <c r="Z47" s="410"/>
      <c r="AA47" s="307"/>
      <c r="AB47" s="308"/>
      <c r="AC47" s="309"/>
      <c r="AD47" s="309"/>
      <c r="AE47" s="309"/>
      <c r="AF47" s="309"/>
      <c r="AG47" s="309"/>
      <c r="AH47" s="309"/>
      <c r="AI47" s="309"/>
      <c r="AJ47" s="309"/>
      <c r="AK47" s="310"/>
      <c r="AL47" s="410"/>
      <c r="AM47" s="309"/>
      <c r="AN47" s="308"/>
      <c r="AO47" s="309"/>
      <c r="AP47" s="309"/>
      <c r="AQ47" s="309"/>
      <c r="AR47" s="309"/>
      <c r="AS47" s="309"/>
      <c r="AT47" s="309"/>
      <c r="AU47" s="309"/>
      <c r="AV47" s="309"/>
      <c r="AW47" s="310"/>
      <c r="AX47" s="410"/>
      <c r="AY47" s="309"/>
      <c r="AZ47" s="308"/>
      <c r="BA47" s="309"/>
      <c r="BB47" s="309"/>
      <c r="BC47" s="309"/>
      <c r="BD47" s="309"/>
      <c r="BE47" s="309"/>
      <c r="BF47" s="309"/>
      <c r="BG47" s="309"/>
      <c r="BH47" s="309"/>
      <c r="BI47" s="310"/>
      <c r="BJ47" s="410"/>
      <c r="BK47" s="407"/>
      <c r="BL47" s="408"/>
      <c r="BM47" s="407"/>
      <c r="BN47" s="407"/>
      <c r="BO47" s="407"/>
      <c r="BP47" s="407"/>
      <c r="BQ47" s="407"/>
      <c r="BR47" s="407"/>
      <c r="BS47" s="407"/>
      <c r="BT47" s="407"/>
      <c r="BU47" s="409"/>
      <c r="BV47" s="410"/>
      <c r="BX47" s="408"/>
      <c r="BY47" s="407"/>
      <c r="BZ47" s="407"/>
      <c r="CA47" s="407"/>
      <c r="CB47" s="407"/>
      <c r="CC47" s="407"/>
      <c r="CD47" s="407"/>
      <c r="CE47" s="407"/>
      <c r="CF47" s="407"/>
      <c r="CG47" s="409"/>
      <c r="CH47" s="410"/>
      <c r="CJ47" s="408"/>
      <c r="CK47" s="407"/>
      <c r="CL47" s="407"/>
      <c r="CM47" s="407"/>
      <c r="CN47" s="407"/>
      <c r="CO47" s="407"/>
      <c r="CP47" s="407"/>
      <c r="CQ47" s="407"/>
      <c r="CR47" s="407"/>
      <c r="CS47" s="409"/>
      <c r="CT47" s="410"/>
      <c r="CV47" s="408"/>
      <c r="CW47" s="407"/>
      <c r="CX47" s="407"/>
      <c r="CY47" s="407"/>
      <c r="CZ47" s="407"/>
      <c r="DA47" s="407"/>
      <c r="DB47" s="407"/>
      <c r="DC47" s="407"/>
      <c r="DD47" s="407"/>
      <c r="DE47" s="409"/>
      <c r="DF47" s="410"/>
      <c r="DH47" s="408"/>
      <c r="DI47" s="407"/>
      <c r="DJ47" s="407"/>
      <c r="DK47" s="407"/>
      <c r="DL47" s="407"/>
      <c r="DM47" s="407"/>
      <c r="DN47" s="407"/>
      <c r="DO47" s="407"/>
      <c r="DP47" s="407"/>
      <c r="DQ47" s="409"/>
      <c r="DR47" s="410"/>
      <c r="DT47" s="408"/>
      <c r="DU47" s="407"/>
      <c r="DV47" s="407"/>
      <c r="DW47" s="407"/>
      <c r="DX47" s="407"/>
      <c r="DY47" s="407"/>
      <c r="DZ47" s="407"/>
      <c r="EA47" s="407"/>
      <c r="EB47" s="407"/>
      <c r="EC47" s="409"/>
      <c r="ED47" s="410"/>
    </row>
    <row r="48" spans="1:134" x14ac:dyDescent="0.25">
      <c r="A48" s="1470" t="s">
        <v>210</v>
      </c>
      <c r="B48" s="285" t="s">
        <v>85</v>
      </c>
      <c r="C48" s="319" t="s">
        <v>138</v>
      </c>
      <c r="D48" s="271">
        <f>'7c-STEMHWF_RawData'!D19</f>
        <v>0</v>
      </c>
      <c r="E48" s="269">
        <f>'7c-STEMHWF_RawData'!E19</f>
        <v>0</v>
      </c>
      <c r="F48" s="269">
        <f>'7c-STEMHWF_RawData'!F19</f>
        <v>0</v>
      </c>
      <c r="G48" s="269">
        <f>'7c-STEMHWF_RawData'!G19</f>
        <v>0</v>
      </c>
      <c r="H48" s="269">
        <f>'7c-STEMHWF_RawData'!H19</f>
        <v>3</v>
      </c>
      <c r="I48" s="269">
        <f>'7c-STEMHWF_RawData'!I19</f>
        <v>0</v>
      </c>
      <c r="J48" s="269">
        <f>'7c-STEMHWF_RawData'!J19</f>
        <v>0</v>
      </c>
      <c r="K48" s="269">
        <f>'7c-STEMHWF_RawData'!K19</f>
        <v>0</v>
      </c>
      <c r="L48" s="269">
        <f>'7c-STEMHWF_RawData'!L19</f>
        <v>0</v>
      </c>
      <c r="M48" s="270">
        <f>'7c-STEMHWF_RawData'!M19</f>
        <v>0</v>
      </c>
      <c r="N48" s="396"/>
      <c r="O48" s="319"/>
      <c r="P48" s="271">
        <f>'7c-STEMHWF_RawData'!P19</f>
        <v>0</v>
      </c>
      <c r="Q48" s="269">
        <f>'7c-STEMHWF_RawData'!Q19</f>
        <v>0</v>
      </c>
      <c r="R48" s="269">
        <f>'7c-STEMHWF_RawData'!R19</f>
        <v>0</v>
      </c>
      <c r="S48" s="269">
        <f>'7c-STEMHWF_RawData'!S19</f>
        <v>0</v>
      </c>
      <c r="T48" s="269">
        <f>'7c-STEMHWF_RawData'!T19</f>
        <v>11</v>
      </c>
      <c r="U48" s="269">
        <f>'7c-STEMHWF_RawData'!U19</f>
        <v>0</v>
      </c>
      <c r="V48" s="269">
        <f>'7c-STEMHWF_RawData'!V19</f>
        <v>0</v>
      </c>
      <c r="W48" s="269">
        <f>'7c-STEMHWF_RawData'!W19</f>
        <v>0</v>
      </c>
      <c r="X48" s="269">
        <f>'7c-STEMHWF_RawData'!X19</f>
        <v>0</v>
      </c>
      <c r="Y48" s="270">
        <f>'7c-STEMHWF_RawData'!Y19</f>
        <v>0</v>
      </c>
      <c r="Z48" s="396"/>
      <c r="AA48" s="319"/>
      <c r="AB48" s="271">
        <f>'7c-STEMHWF_RawData'!AB19</f>
        <v>0</v>
      </c>
      <c r="AC48" s="269">
        <f>'7c-STEMHWF_RawData'!AC19</f>
        <v>0</v>
      </c>
      <c r="AD48" s="269">
        <f>'7c-STEMHWF_RawData'!AD19</f>
        <v>0</v>
      </c>
      <c r="AE48" s="269">
        <f>'7c-STEMHWF_RawData'!AE19</f>
        <v>0</v>
      </c>
      <c r="AF48" s="269">
        <f>'7c-STEMHWF_RawData'!AF19</f>
        <v>11</v>
      </c>
      <c r="AG48" s="269">
        <f>'7c-STEMHWF_RawData'!AG19</f>
        <v>0</v>
      </c>
      <c r="AH48" s="269">
        <f>'7c-STEMHWF_RawData'!AH19</f>
        <v>0</v>
      </c>
      <c r="AI48" s="269">
        <f>'7c-STEMHWF_RawData'!AI19</f>
        <v>0</v>
      </c>
      <c r="AJ48" s="269">
        <f>'7c-STEMHWF_RawData'!AJ19</f>
        <v>0</v>
      </c>
      <c r="AK48" s="270">
        <f>'7c-STEMHWF_RawData'!AK19</f>
        <v>0</v>
      </c>
      <c r="AL48" s="396"/>
      <c r="AM48" s="269"/>
      <c r="AN48" s="271">
        <f>'7c-STEMHWF_RawData'!AN19</f>
        <v>0</v>
      </c>
      <c r="AO48" s="269">
        <f>'7c-STEMHWF_RawData'!AO19</f>
        <v>0</v>
      </c>
      <c r="AP48" s="269">
        <f>'7c-STEMHWF_RawData'!AP19</f>
        <v>0</v>
      </c>
      <c r="AQ48" s="269">
        <f>'7c-STEMHWF_RawData'!AQ19</f>
        <v>0</v>
      </c>
      <c r="AR48" s="269">
        <f>'7c-STEMHWF_RawData'!AR19</f>
        <v>14</v>
      </c>
      <c r="AS48" s="269">
        <f>'7c-STEMHWF_RawData'!AS19</f>
        <v>0</v>
      </c>
      <c r="AT48" s="269">
        <f>'7c-STEMHWF_RawData'!AT19</f>
        <v>0</v>
      </c>
      <c r="AU48" s="269">
        <f>'7c-STEMHWF_RawData'!AU19</f>
        <v>0</v>
      </c>
      <c r="AV48" s="269">
        <f>'7c-STEMHWF_RawData'!AV19</f>
        <v>0</v>
      </c>
      <c r="AW48" s="270">
        <f>'7c-STEMHWF_RawData'!AW19</f>
        <v>0</v>
      </c>
      <c r="AX48" s="396"/>
      <c r="AY48" s="269"/>
      <c r="AZ48" s="271">
        <f>'7c-STEMHWF_RawData'!AZ19</f>
        <v>0</v>
      </c>
      <c r="BA48" s="269">
        <f>'7c-STEMHWF_RawData'!BA19</f>
        <v>0</v>
      </c>
      <c r="BB48" s="269">
        <f>'7c-STEMHWF_RawData'!BB19</f>
        <v>0</v>
      </c>
      <c r="BC48" s="269">
        <f>'7c-STEMHWF_RawData'!BC19</f>
        <v>0</v>
      </c>
      <c r="BD48" s="269">
        <f>'7c-STEMHWF_RawData'!BD19</f>
        <v>11</v>
      </c>
      <c r="BE48" s="269">
        <f>'7c-STEMHWF_RawData'!BE19</f>
        <v>0</v>
      </c>
      <c r="BF48" s="269">
        <f>'7c-STEMHWF_RawData'!BF19</f>
        <v>0</v>
      </c>
      <c r="BG48" s="269">
        <f>'7c-STEMHWF_RawData'!BG19</f>
        <v>0</v>
      </c>
      <c r="BH48" s="269">
        <f>'7c-STEMHWF_RawData'!BH19</f>
        <v>0</v>
      </c>
      <c r="BI48" s="270">
        <f>'7c-STEMHWF_RawData'!BI19</f>
        <v>0</v>
      </c>
      <c r="BJ48" s="396"/>
      <c r="BK48" s="343"/>
      <c r="BL48" s="342">
        <f>'7c-STEMHWF_RawData'!BL19</f>
        <v>0</v>
      </c>
      <c r="BM48" s="343">
        <f>'7c-STEMHWF_RawData'!BM19</f>
        <v>0</v>
      </c>
      <c r="BN48" s="343">
        <f>'7c-STEMHWF_RawData'!BN19</f>
        <v>0</v>
      </c>
      <c r="BO48" s="343">
        <f>'7c-STEMHWF_RawData'!BO19</f>
        <v>0</v>
      </c>
      <c r="BP48" s="343">
        <f>'7c-STEMHWF_RawData'!BP19</f>
        <v>7</v>
      </c>
      <c r="BQ48" s="343">
        <f>'7c-STEMHWF_RawData'!BQ19</f>
        <v>0</v>
      </c>
      <c r="BR48" s="343">
        <f>'7c-STEMHWF_RawData'!BR19</f>
        <v>0</v>
      </c>
      <c r="BS48" s="343">
        <f>'7c-STEMHWF_RawData'!BS19</f>
        <v>0</v>
      </c>
      <c r="BT48" s="343">
        <f>'7c-STEMHWF_RawData'!BT19</f>
        <v>0</v>
      </c>
      <c r="BU48" s="344">
        <f>'7c-STEMHWF_RawData'!BU19</f>
        <v>0</v>
      </c>
      <c r="BV48" s="396"/>
      <c r="BX48" s="342">
        <f>'7c-STEMHWF_RawData'!BX19</f>
        <v>0</v>
      </c>
      <c r="BY48" s="343">
        <f>'7c-STEMHWF_RawData'!BY19</f>
        <v>0</v>
      </c>
      <c r="BZ48" s="343">
        <f>'7c-STEMHWF_RawData'!BZ19</f>
        <v>0</v>
      </c>
      <c r="CA48" s="343">
        <f>'7c-STEMHWF_RawData'!CA19</f>
        <v>0</v>
      </c>
      <c r="CB48" s="343">
        <f>'7c-STEMHWF_RawData'!CB19</f>
        <v>11</v>
      </c>
      <c r="CC48" s="343">
        <f>'7c-STEMHWF_RawData'!CC19</f>
        <v>0</v>
      </c>
      <c r="CD48" s="343">
        <f>'7c-STEMHWF_RawData'!CD19</f>
        <v>0</v>
      </c>
      <c r="CE48" s="343">
        <f>'7c-STEMHWF_RawData'!CE19</f>
        <v>0</v>
      </c>
      <c r="CF48" s="343">
        <f>'7c-STEMHWF_RawData'!CF19</f>
        <v>0</v>
      </c>
      <c r="CG48" s="344">
        <f>'7c-STEMHWF_RawData'!CG19</f>
        <v>0</v>
      </c>
      <c r="CH48" s="396"/>
      <c r="CJ48" s="342">
        <f>'7c-STEMHWF_RawData'!CJ19</f>
        <v>0</v>
      </c>
      <c r="CK48" s="343">
        <f>'7c-STEMHWF_RawData'!CK19</f>
        <v>0</v>
      </c>
      <c r="CL48" s="343">
        <f>'7c-STEMHWF_RawData'!CL19</f>
        <v>0</v>
      </c>
      <c r="CM48" s="343">
        <f>'7c-STEMHWF_RawData'!CM19</f>
        <v>0</v>
      </c>
      <c r="CN48" s="343">
        <f>'7c-STEMHWF_RawData'!CN19</f>
        <v>41</v>
      </c>
      <c r="CO48" s="343">
        <f>'7c-STEMHWF_RawData'!CO19</f>
        <v>85</v>
      </c>
      <c r="CP48" s="343">
        <f>'7c-STEMHWF_RawData'!CP19</f>
        <v>0</v>
      </c>
      <c r="CQ48" s="343">
        <f>'7c-STEMHWF_RawData'!CQ19</f>
        <v>0</v>
      </c>
      <c r="CR48" s="343">
        <f>'7c-STEMHWF_RawData'!CR19</f>
        <v>1</v>
      </c>
      <c r="CS48" s="344">
        <f>'7c-STEMHWF_RawData'!CS19</f>
        <v>0</v>
      </c>
      <c r="CT48" s="396"/>
      <c r="CV48" s="342">
        <f>'7c-STEMHWF_RawData'!CV19</f>
        <v>0</v>
      </c>
      <c r="CW48" s="343">
        <f>'7c-STEMHWF_RawData'!CW19</f>
        <v>0</v>
      </c>
      <c r="CX48" s="343">
        <f>'7c-STEMHWF_RawData'!CX19</f>
        <v>0</v>
      </c>
      <c r="CY48" s="343">
        <f>'7c-STEMHWF_RawData'!CY19</f>
        <v>0</v>
      </c>
      <c r="CZ48" s="343">
        <f>'7c-STEMHWF_RawData'!CZ19</f>
        <v>190</v>
      </c>
      <c r="DA48" s="343">
        <f>'7c-STEMHWF_RawData'!DA19</f>
        <v>134</v>
      </c>
      <c r="DB48" s="343">
        <f>'7c-STEMHWF_RawData'!DB19</f>
        <v>0</v>
      </c>
      <c r="DC48" s="343">
        <f>'7c-STEMHWF_RawData'!DC19</f>
        <v>0</v>
      </c>
      <c r="DD48" s="343">
        <f>'7c-STEMHWF_RawData'!DD19</f>
        <v>66</v>
      </c>
      <c r="DE48" s="344">
        <f>'7c-STEMHWF_RawData'!DE19</f>
        <v>0</v>
      </c>
      <c r="DF48" s="396"/>
      <c r="DH48" s="342">
        <f>'7c-STEMHWF_RawData'!DH19</f>
        <v>0</v>
      </c>
      <c r="DI48" s="343">
        <f>'7c-STEMHWF_RawData'!DI19</f>
        <v>0</v>
      </c>
      <c r="DJ48" s="343">
        <f>'7c-STEMHWF_RawData'!DJ19</f>
        <v>0</v>
      </c>
      <c r="DK48" s="343">
        <f>'7c-STEMHWF_RawData'!DK19</f>
        <v>0</v>
      </c>
      <c r="DL48" s="343">
        <f>'7c-STEMHWF_RawData'!DL19</f>
        <v>210</v>
      </c>
      <c r="DM48" s="343">
        <f>'7c-STEMHWF_RawData'!DM19</f>
        <v>147</v>
      </c>
      <c r="DN48" s="343">
        <f>'7c-STEMHWF_RawData'!DN19</f>
        <v>0</v>
      </c>
      <c r="DO48" s="343">
        <f>'7c-STEMHWF_RawData'!DO19</f>
        <v>0</v>
      </c>
      <c r="DP48" s="343">
        <f>'7c-STEMHWF_RawData'!DP19</f>
        <v>53</v>
      </c>
      <c r="DQ48" s="344">
        <f>'7c-STEMHWF_RawData'!DQ19</f>
        <v>0</v>
      </c>
      <c r="DR48" s="396"/>
      <c r="DT48" s="342">
        <f>'7c-STEMHWF_RawData'!DT19</f>
        <v>0</v>
      </c>
      <c r="DU48" s="343">
        <f>'7c-STEMHWF_RawData'!DU19</f>
        <v>0</v>
      </c>
      <c r="DV48" s="343">
        <f>'7c-STEMHWF_RawData'!DV19</f>
        <v>0</v>
      </c>
      <c r="DW48" s="343">
        <f>'7c-STEMHWF_RawData'!DW19</f>
        <v>1</v>
      </c>
      <c r="DX48" s="343">
        <f>'7c-STEMHWF_RawData'!DX19</f>
        <v>197</v>
      </c>
      <c r="DY48" s="343">
        <f>'7c-STEMHWF_RawData'!DY19</f>
        <v>169</v>
      </c>
      <c r="DZ48" s="343">
        <f>'7c-STEMHWF_RawData'!DZ19</f>
        <v>0</v>
      </c>
      <c r="EA48" s="343">
        <f>'7c-STEMHWF_RawData'!EA19</f>
        <v>0</v>
      </c>
      <c r="EB48" s="343">
        <f>'7c-STEMHWF_RawData'!EB19</f>
        <v>48</v>
      </c>
      <c r="EC48" s="344">
        <f>'7c-STEMHWF_RawData'!EC19</f>
        <v>0</v>
      </c>
      <c r="ED48" s="396"/>
    </row>
    <row r="49" spans="1:134" x14ac:dyDescent="0.25">
      <c r="A49" s="1471"/>
      <c r="B49" t="s">
        <v>85</v>
      </c>
      <c r="C49" s="317" t="s">
        <v>139</v>
      </c>
      <c r="D49" s="279">
        <f>'7c-STEMHWF_RawData'!D20</f>
        <v>0</v>
      </c>
      <c r="E49" s="277">
        <f>'7c-STEMHWF_RawData'!E20</f>
        <v>0</v>
      </c>
      <c r="F49" s="277">
        <f>'7c-STEMHWF_RawData'!F20</f>
        <v>0</v>
      </c>
      <c r="G49" s="277">
        <f>'7c-STEMHWF_RawData'!G20</f>
        <v>0</v>
      </c>
      <c r="H49" s="277">
        <f>'7c-STEMHWF_RawData'!H20</f>
        <v>185</v>
      </c>
      <c r="I49" s="277">
        <f>'7c-STEMHWF_RawData'!I20</f>
        <v>152</v>
      </c>
      <c r="J49" s="277">
        <f>'7c-STEMHWF_RawData'!J20</f>
        <v>0</v>
      </c>
      <c r="K49" s="277">
        <f>'7c-STEMHWF_RawData'!K20</f>
        <v>0</v>
      </c>
      <c r="L49" s="277">
        <f>'7c-STEMHWF_RawData'!L20</f>
        <v>0</v>
      </c>
      <c r="M49" s="278">
        <f>'7c-STEMHWF_RawData'!M20</f>
        <v>0</v>
      </c>
      <c r="N49" s="398"/>
      <c r="P49" s="279">
        <f>'7c-STEMHWF_RawData'!P20</f>
        <v>0</v>
      </c>
      <c r="Q49" s="277">
        <f>'7c-STEMHWF_RawData'!Q20</f>
        <v>0</v>
      </c>
      <c r="R49" s="277">
        <f>'7c-STEMHWF_RawData'!R20</f>
        <v>0</v>
      </c>
      <c r="S49" s="277">
        <f>'7c-STEMHWF_RawData'!S20</f>
        <v>0</v>
      </c>
      <c r="T49" s="277">
        <f>'7c-STEMHWF_RawData'!T20</f>
        <v>197</v>
      </c>
      <c r="U49" s="277">
        <f>'7c-STEMHWF_RawData'!U20</f>
        <v>157</v>
      </c>
      <c r="V49" s="277">
        <f>'7c-STEMHWF_RawData'!V20</f>
        <v>0</v>
      </c>
      <c r="W49" s="277">
        <f>'7c-STEMHWF_RawData'!W20</f>
        <v>0</v>
      </c>
      <c r="X49" s="277">
        <f>'7c-STEMHWF_RawData'!X20</f>
        <v>0</v>
      </c>
      <c r="Y49" s="278">
        <f>'7c-STEMHWF_RawData'!Y20</f>
        <v>0</v>
      </c>
      <c r="Z49" s="398"/>
      <c r="AB49" s="279">
        <f>'7c-STEMHWF_RawData'!AB20</f>
        <v>0</v>
      </c>
      <c r="AC49" s="277">
        <f>'7c-STEMHWF_RawData'!AC20</f>
        <v>0</v>
      </c>
      <c r="AD49" s="277">
        <f>'7c-STEMHWF_RawData'!AD20</f>
        <v>0</v>
      </c>
      <c r="AE49" s="277">
        <f>'7c-STEMHWF_RawData'!AE20</f>
        <v>0</v>
      </c>
      <c r="AF49" s="277">
        <f>'7c-STEMHWF_RawData'!AF20</f>
        <v>222</v>
      </c>
      <c r="AG49" s="277">
        <f>'7c-STEMHWF_RawData'!AG20</f>
        <v>146</v>
      </c>
      <c r="AH49" s="277">
        <f>'7c-STEMHWF_RawData'!AH20</f>
        <v>0</v>
      </c>
      <c r="AI49" s="277">
        <f>'7c-STEMHWF_RawData'!AI20</f>
        <v>0</v>
      </c>
      <c r="AJ49" s="277">
        <f>'7c-STEMHWF_RawData'!AJ20</f>
        <v>2</v>
      </c>
      <c r="AK49" s="278">
        <f>'7c-STEMHWF_RawData'!AK20</f>
        <v>0</v>
      </c>
      <c r="AL49" s="398"/>
      <c r="AM49" s="277"/>
      <c r="AN49" s="279">
        <f>'7c-STEMHWF_RawData'!AN20</f>
        <v>0</v>
      </c>
      <c r="AO49" s="277">
        <f>'7c-STEMHWF_RawData'!AO20</f>
        <v>0</v>
      </c>
      <c r="AP49" s="277">
        <f>'7c-STEMHWF_RawData'!AP20</f>
        <v>0</v>
      </c>
      <c r="AQ49" s="277">
        <f>'7c-STEMHWF_RawData'!AQ20</f>
        <v>0</v>
      </c>
      <c r="AR49" s="277">
        <f>'7c-STEMHWF_RawData'!AR20</f>
        <v>203</v>
      </c>
      <c r="AS49" s="277">
        <f>'7c-STEMHWF_RawData'!AS20</f>
        <v>148</v>
      </c>
      <c r="AT49" s="277">
        <f>'7c-STEMHWF_RawData'!AT20</f>
        <v>0</v>
      </c>
      <c r="AU49" s="277">
        <f>'7c-STEMHWF_RawData'!AU20</f>
        <v>0</v>
      </c>
      <c r="AV49" s="277">
        <f>'7c-STEMHWF_RawData'!AV20</f>
        <v>3</v>
      </c>
      <c r="AW49" s="278">
        <f>'7c-STEMHWF_RawData'!AW20</f>
        <v>0</v>
      </c>
      <c r="AX49" s="398"/>
      <c r="AY49" s="277"/>
      <c r="AZ49" s="279">
        <f>'7c-STEMHWF_RawData'!AZ20</f>
        <v>0</v>
      </c>
      <c r="BA49" s="277">
        <f>'7c-STEMHWF_RawData'!BA20</f>
        <v>0</v>
      </c>
      <c r="BB49" s="277">
        <f>'7c-STEMHWF_RawData'!BB20</f>
        <v>0</v>
      </c>
      <c r="BC49" s="277">
        <f>'7c-STEMHWF_RawData'!BC20</f>
        <v>0</v>
      </c>
      <c r="BD49" s="277">
        <f>'7c-STEMHWF_RawData'!BD20</f>
        <v>205</v>
      </c>
      <c r="BE49" s="277">
        <f>'7c-STEMHWF_RawData'!BE20</f>
        <v>169</v>
      </c>
      <c r="BF49" s="277">
        <f>'7c-STEMHWF_RawData'!BF20</f>
        <v>0</v>
      </c>
      <c r="BG49" s="277">
        <f>'7c-STEMHWF_RawData'!BG20</f>
        <v>0</v>
      </c>
      <c r="BH49" s="277">
        <f>'7c-STEMHWF_RawData'!BH20</f>
        <v>0</v>
      </c>
      <c r="BI49" s="278">
        <f>'7c-STEMHWF_RawData'!BI20</f>
        <v>0</v>
      </c>
      <c r="BJ49" s="398"/>
      <c r="BK49" s="352"/>
      <c r="BL49" s="351">
        <f>'7c-STEMHWF_RawData'!BL20</f>
        <v>0</v>
      </c>
      <c r="BM49" s="352">
        <f>'7c-STEMHWF_RawData'!BM20</f>
        <v>0</v>
      </c>
      <c r="BN49" s="352">
        <f>'7c-STEMHWF_RawData'!BN20</f>
        <v>0</v>
      </c>
      <c r="BO49" s="352">
        <f>'7c-STEMHWF_RawData'!BO20</f>
        <v>0</v>
      </c>
      <c r="BP49" s="352">
        <f>'7c-STEMHWF_RawData'!BP20</f>
        <v>167</v>
      </c>
      <c r="BQ49" s="352">
        <f>'7c-STEMHWF_RawData'!BQ20</f>
        <v>174</v>
      </c>
      <c r="BR49" s="352">
        <f>'7c-STEMHWF_RawData'!BR20</f>
        <v>0</v>
      </c>
      <c r="BS49" s="352">
        <f>'7c-STEMHWF_RawData'!BS20</f>
        <v>0</v>
      </c>
      <c r="BT49" s="352">
        <f>'7c-STEMHWF_RawData'!BT20</f>
        <v>1</v>
      </c>
      <c r="BU49" s="353">
        <f>'7c-STEMHWF_RawData'!BU20</f>
        <v>0</v>
      </c>
      <c r="BV49" s="398"/>
      <c r="BX49" s="351">
        <f>'7c-STEMHWF_RawData'!BX20</f>
        <v>0</v>
      </c>
      <c r="BY49" s="352">
        <f>'7c-STEMHWF_RawData'!BY20</f>
        <v>0</v>
      </c>
      <c r="BZ49" s="352">
        <f>'7c-STEMHWF_RawData'!BZ20</f>
        <v>0</v>
      </c>
      <c r="CA49" s="352">
        <f>'7c-STEMHWF_RawData'!CA20</f>
        <v>0</v>
      </c>
      <c r="CB49" s="352">
        <f>'7c-STEMHWF_RawData'!CB20</f>
        <v>135</v>
      </c>
      <c r="CC49" s="352">
        <f>'7c-STEMHWF_RawData'!CC20</f>
        <v>141</v>
      </c>
      <c r="CD49" s="352">
        <f>'7c-STEMHWF_RawData'!CD20</f>
        <v>0</v>
      </c>
      <c r="CE49" s="352">
        <f>'7c-STEMHWF_RawData'!CE20</f>
        <v>0</v>
      </c>
      <c r="CF49" s="352">
        <f>'7c-STEMHWF_RawData'!CF20</f>
        <v>3</v>
      </c>
      <c r="CG49" s="353">
        <f>'7c-STEMHWF_RawData'!CG20</f>
        <v>0</v>
      </c>
      <c r="CH49" s="398"/>
      <c r="CJ49" s="351">
        <f>'7c-STEMHWF_RawData'!CJ20</f>
        <v>0</v>
      </c>
      <c r="CK49" s="352">
        <f>'7c-STEMHWF_RawData'!CK20</f>
        <v>0</v>
      </c>
      <c r="CL49" s="352">
        <f>'7c-STEMHWF_RawData'!CL20</f>
        <v>0</v>
      </c>
      <c r="CM49" s="352">
        <f>'7c-STEMHWF_RawData'!CM20</f>
        <v>0</v>
      </c>
      <c r="CN49" s="352">
        <f>'7c-STEMHWF_RawData'!CN20</f>
        <v>133</v>
      </c>
      <c r="CO49" s="352">
        <f>'7c-STEMHWF_RawData'!CO20</f>
        <v>143</v>
      </c>
      <c r="CP49" s="352">
        <f>'7c-STEMHWF_RawData'!CP20</f>
        <v>0</v>
      </c>
      <c r="CQ49" s="352">
        <f>'7c-STEMHWF_RawData'!CQ20</f>
        <v>0</v>
      </c>
      <c r="CR49" s="352">
        <f>'7c-STEMHWF_RawData'!CR20</f>
        <v>2</v>
      </c>
      <c r="CS49" s="353">
        <f>'7c-STEMHWF_RawData'!CS20</f>
        <v>0</v>
      </c>
      <c r="CT49" s="398"/>
      <c r="CV49" s="351">
        <f>'7c-STEMHWF_RawData'!CV20</f>
        <v>0</v>
      </c>
      <c r="CW49" s="352">
        <f>'7c-STEMHWF_RawData'!CW20</f>
        <v>0</v>
      </c>
      <c r="CX49" s="352">
        <f>'7c-STEMHWF_RawData'!CX20</f>
        <v>0</v>
      </c>
      <c r="CY49" s="352">
        <f>'7c-STEMHWF_RawData'!CY20</f>
        <v>0</v>
      </c>
      <c r="CZ49" s="352">
        <f>'7c-STEMHWF_RawData'!CZ20</f>
        <v>122</v>
      </c>
      <c r="DA49" s="352">
        <f>'7c-STEMHWF_RawData'!DA20</f>
        <v>148</v>
      </c>
      <c r="DB49" s="352">
        <f>'7c-STEMHWF_RawData'!DB20</f>
        <v>0</v>
      </c>
      <c r="DC49" s="352">
        <f>'7c-STEMHWF_RawData'!DC20</f>
        <v>0</v>
      </c>
      <c r="DD49" s="352">
        <f>'7c-STEMHWF_RawData'!DD20</f>
        <v>2</v>
      </c>
      <c r="DE49" s="353">
        <f>'7c-STEMHWF_RawData'!DE20</f>
        <v>0</v>
      </c>
      <c r="DF49" s="398"/>
      <c r="DH49" s="351">
        <f>'7c-STEMHWF_RawData'!DH20</f>
        <v>0</v>
      </c>
      <c r="DI49" s="352">
        <f>'7c-STEMHWF_RawData'!DI20</f>
        <v>0</v>
      </c>
      <c r="DJ49" s="352">
        <f>'7c-STEMHWF_RawData'!DJ20</f>
        <v>0</v>
      </c>
      <c r="DK49" s="352">
        <f>'7c-STEMHWF_RawData'!DK20</f>
        <v>0</v>
      </c>
      <c r="DL49" s="352">
        <f>'7c-STEMHWF_RawData'!DL20</f>
        <v>117</v>
      </c>
      <c r="DM49" s="352">
        <f>'7c-STEMHWF_RawData'!DM20</f>
        <v>164</v>
      </c>
      <c r="DN49" s="352">
        <f>'7c-STEMHWF_RawData'!DN20</f>
        <v>0</v>
      </c>
      <c r="DO49" s="352">
        <f>'7c-STEMHWF_RawData'!DO20</f>
        <v>0</v>
      </c>
      <c r="DP49" s="352">
        <f>'7c-STEMHWF_RawData'!DP20</f>
        <v>1</v>
      </c>
      <c r="DQ49" s="353">
        <f>'7c-STEMHWF_RawData'!DQ20</f>
        <v>0</v>
      </c>
      <c r="DR49" s="398"/>
      <c r="DT49" s="351">
        <f>'7c-STEMHWF_RawData'!DT20</f>
        <v>0</v>
      </c>
      <c r="DU49" s="352">
        <f>'7c-STEMHWF_RawData'!DU20</f>
        <v>0</v>
      </c>
      <c r="DV49" s="352">
        <f>'7c-STEMHWF_RawData'!DV20</f>
        <v>0</v>
      </c>
      <c r="DW49" s="352">
        <f>'7c-STEMHWF_RawData'!DW20</f>
        <v>0</v>
      </c>
      <c r="DX49" s="352">
        <f>'7c-STEMHWF_RawData'!DX20</f>
        <v>127</v>
      </c>
      <c r="DY49" s="352">
        <f>'7c-STEMHWF_RawData'!DY20</f>
        <v>143</v>
      </c>
      <c r="DZ49" s="352">
        <f>'7c-STEMHWF_RawData'!DZ20</f>
        <v>0</v>
      </c>
      <c r="EA49" s="352">
        <f>'7c-STEMHWF_RawData'!EA20</f>
        <v>0</v>
      </c>
      <c r="EB49" s="352">
        <f>'7c-STEMHWF_RawData'!EB20</f>
        <v>3</v>
      </c>
      <c r="EC49" s="353">
        <f>'7c-STEMHWF_RawData'!EC20</f>
        <v>0</v>
      </c>
      <c r="ED49" s="398"/>
    </row>
    <row r="50" spans="1:134" ht="15.75" thickBot="1" x14ac:dyDescent="0.3">
      <c r="A50" s="1471"/>
      <c r="B50" t="s">
        <v>85</v>
      </c>
      <c r="C50" s="317" t="s">
        <v>140</v>
      </c>
      <c r="D50" s="279">
        <f>'7c-STEMHWF_RawData'!D21</f>
        <v>0</v>
      </c>
      <c r="E50" s="277">
        <f>'7c-STEMHWF_RawData'!E21</f>
        <v>0</v>
      </c>
      <c r="F50" s="277">
        <f>'7c-STEMHWF_RawData'!F21</f>
        <v>0</v>
      </c>
      <c r="G50" s="277">
        <f>'7c-STEMHWF_RawData'!G21</f>
        <v>0</v>
      </c>
      <c r="H50" s="277">
        <f>'7c-STEMHWF_RawData'!H21</f>
        <v>4</v>
      </c>
      <c r="I50" s="277">
        <f>'7c-STEMHWF_RawData'!I21</f>
        <v>7</v>
      </c>
      <c r="J50" s="277">
        <f>'7c-STEMHWF_RawData'!J21</f>
        <v>0</v>
      </c>
      <c r="K50" s="277">
        <f>'7c-STEMHWF_RawData'!K21</f>
        <v>0</v>
      </c>
      <c r="L50" s="277">
        <f>'7c-STEMHWF_RawData'!L21</f>
        <v>1</v>
      </c>
      <c r="M50" s="278">
        <f>'7c-STEMHWF_RawData'!M21</f>
        <v>0</v>
      </c>
      <c r="N50" s="411" t="s">
        <v>305</v>
      </c>
      <c r="P50" s="279">
        <f>'7c-STEMHWF_RawData'!P21</f>
        <v>0</v>
      </c>
      <c r="Q50" s="277">
        <f>'7c-STEMHWF_RawData'!Q21</f>
        <v>0</v>
      </c>
      <c r="R50" s="277">
        <f>'7c-STEMHWF_RawData'!R21</f>
        <v>0</v>
      </c>
      <c r="S50" s="277">
        <f>'7c-STEMHWF_RawData'!S21</f>
        <v>1</v>
      </c>
      <c r="T50" s="277">
        <f>'7c-STEMHWF_RawData'!T21</f>
        <v>11</v>
      </c>
      <c r="U50" s="277">
        <f>'7c-STEMHWF_RawData'!U21</f>
        <v>2</v>
      </c>
      <c r="V50" s="277">
        <f>'7c-STEMHWF_RawData'!V21</f>
        <v>0</v>
      </c>
      <c r="W50" s="277">
        <f>'7c-STEMHWF_RawData'!W21</f>
        <v>0</v>
      </c>
      <c r="X50" s="277">
        <f>'7c-STEMHWF_RawData'!X21</f>
        <v>3</v>
      </c>
      <c r="Y50" s="278">
        <f>'7c-STEMHWF_RawData'!Y21</f>
        <v>0</v>
      </c>
      <c r="Z50" s="411" t="s">
        <v>305</v>
      </c>
      <c r="AB50" s="279">
        <f>'7c-STEMHWF_RawData'!AB21</f>
        <v>0</v>
      </c>
      <c r="AC50" s="277">
        <f>'7c-STEMHWF_RawData'!AC21</f>
        <v>0</v>
      </c>
      <c r="AD50" s="277">
        <f>'7c-STEMHWF_RawData'!AD21</f>
        <v>0</v>
      </c>
      <c r="AE50" s="277">
        <f>'7c-STEMHWF_RawData'!AE21</f>
        <v>0</v>
      </c>
      <c r="AF50" s="277">
        <f>'7c-STEMHWF_RawData'!AF21</f>
        <v>7</v>
      </c>
      <c r="AG50" s="277">
        <f>'7c-STEMHWF_RawData'!AG21</f>
        <v>0</v>
      </c>
      <c r="AH50" s="277">
        <f>'7c-STEMHWF_RawData'!AH21</f>
        <v>0</v>
      </c>
      <c r="AI50" s="277">
        <f>'7c-STEMHWF_RawData'!AI21</f>
        <v>0</v>
      </c>
      <c r="AJ50" s="277">
        <f>'7c-STEMHWF_RawData'!AJ21</f>
        <v>2</v>
      </c>
      <c r="AK50" s="278">
        <f>'7c-STEMHWF_RawData'!AK21</f>
        <v>0</v>
      </c>
      <c r="AL50" s="411" t="s">
        <v>305</v>
      </c>
      <c r="AM50" s="277"/>
      <c r="AN50" s="279">
        <f>'7c-STEMHWF_RawData'!AN21</f>
        <v>0</v>
      </c>
      <c r="AO50" s="277">
        <f>'7c-STEMHWF_RawData'!AO21</f>
        <v>0</v>
      </c>
      <c r="AP50" s="277">
        <f>'7c-STEMHWF_RawData'!AP21</f>
        <v>0</v>
      </c>
      <c r="AQ50" s="277">
        <f>'7c-STEMHWF_RawData'!AQ21</f>
        <v>1</v>
      </c>
      <c r="AR50" s="277">
        <f>'7c-STEMHWF_RawData'!AR21</f>
        <v>12</v>
      </c>
      <c r="AS50" s="277">
        <f>'7c-STEMHWF_RawData'!AS21</f>
        <v>5</v>
      </c>
      <c r="AT50" s="277">
        <f>'7c-STEMHWF_RawData'!AT21</f>
        <v>0</v>
      </c>
      <c r="AU50" s="277">
        <f>'7c-STEMHWF_RawData'!AU21</f>
        <v>0</v>
      </c>
      <c r="AV50" s="277">
        <f>'7c-STEMHWF_RawData'!AV21</f>
        <v>7</v>
      </c>
      <c r="AW50" s="278">
        <f>'7c-STEMHWF_RawData'!AW21</f>
        <v>0</v>
      </c>
      <c r="AX50" s="411" t="s">
        <v>305</v>
      </c>
      <c r="AY50" s="277"/>
      <c r="AZ50" s="279">
        <f>'7c-STEMHWF_RawData'!AZ21</f>
        <v>0</v>
      </c>
      <c r="BA50" s="277">
        <f>'7c-STEMHWF_RawData'!BA21</f>
        <v>0</v>
      </c>
      <c r="BB50" s="277">
        <f>'7c-STEMHWF_RawData'!BB21</f>
        <v>0</v>
      </c>
      <c r="BC50" s="277">
        <f>'7c-STEMHWF_RawData'!BC21</f>
        <v>0</v>
      </c>
      <c r="BD50" s="277">
        <f>'7c-STEMHWF_RawData'!BD21</f>
        <v>7</v>
      </c>
      <c r="BE50" s="277">
        <f>'7c-STEMHWF_RawData'!BE21</f>
        <v>4</v>
      </c>
      <c r="BF50" s="277">
        <f>'7c-STEMHWF_RawData'!BF21</f>
        <v>0</v>
      </c>
      <c r="BG50" s="277">
        <f>'7c-STEMHWF_RawData'!BG21</f>
        <v>0</v>
      </c>
      <c r="BH50" s="277">
        <f>'7c-STEMHWF_RawData'!BH21</f>
        <v>3</v>
      </c>
      <c r="BI50" s="278">
        <f>'7c-STEMHWF_RawData'!BI21</f>
        <v>0</v>
      </c>
      <c r="BJ50" s="411" t="s">
        <v>305</v>
      </c>
      <c r="BK50" s="352"/>
      <c r="BL50" s="351">
        <f>'7c-STEMHWF_RawData'!BL21</f>
        <v>0</v>
      </c>
      <c r="BM50" s="352">
        <f>'7c-STEMHWF_RawData'!BM21</f>
        <v>0</v>
      </c>
      <c r="BN50" s="352">
        <f>'7c-STEMHWF_RawData'!BN21</f>
        <v>0</v>
      </c>
      <c r="BO50" s="352">
        <f>'7c-STEMHWF_RawData'!BO21</f>
        <v>0</v>
      </c>
      <c r="BP50" s="352">
        <f>'7c-STEMHWF_RawData'!BP21</f>
        <v>8</v>
      </c>
      <c r="BQ50" s="352">
        <f>'7c-STEMHWF_RawData'!BQ21</f>
        <v>3</v>
      </c>
      <c r="BR50" s="352">
        <f>'7c-STEMHWF_RawData'!BR21</f>
        <v>0</v>
      </c>
      <c r="BS50" s="352">
        <f>'7c-STEMHWF_RawData'!BS21</f>
        <v>0</v>
      </c>
      <c r="BT50" s="352">
        <f>'7c-STEMHWF_RawData'!BT21</f>
        <v>4</v>
      </c>
      <c r="BU50" s="353">
        <f>'7c-STEMHWF_RawData'!BU21</f>
        <v>0</v>
      </c>
      <c r="BV50" s="411" t="s">
        <v>305</v>
      </c>
      <c r="BX50" s="351">
        <f>'7c-STEMHWF_RawData'!BX21</f>
        <v>0</v>
      </c>
      <c r="BY50" s="352">
        <f>'7c-STEMHWF_RawData'!BY21</f>
        <v>0</v>
      </c>
      <c r="BZ50" s="352">
        <f>'7c-STEMHWF_RawData'!BZ21</f>
        <v>0</v>
      </c>
      <c r="CA50" s="352">
        <f>'7c-STEMHWF_RawData'!CA21</f>
        <v>0</v>
      </c>
      <c r="CB50" s="352">
        <f>'7c-STEMHWF_RawData'!CB21</f>
        <v>3</v>
      </c>
      <c r="CC50" s="352">
        <f>'7c-STEMHWF_RawData'!CC21</f>
        <v>2</v>
      </c>
      <c r="CD50" s="352">
        <f>'7c-STEMHWF_RawData'!CD21</f>
        <v>0</v>
      </c>
      <c r="CE50" s="352">
        <f>'7c-STEMHWF_RawData'!CE21</f>
        <v>0</v>
      </c>
      <c r="CF50" s="352">
        <f>'7c-STEMHWF_RawData'!CF21</f>
        <v>1</v>
      </c>
      <c r="CG50" s="353">
        <f>'7c-STEMHWF_RawData'!CG21</f>
        <v>0</v>
      </c>
      <c r="CH50" s="411" t="s">
        <v>305</v>
      </c>
      <c r="CJ50" s="351">
        <f>'7c-STEMHWF_RawData'!CJ21</f>
        <v>0</v>
      </c>
      <c r="CK50" s="352">
        <f>'7c-STEMHWF_RawData'!CK21</f>
        <v>0</v>
      </c>
      <c r="CL50" s="352">
        <f>'7c-STEMHWF_RawData'!CL21</f>
        <v>0</v>
      </c>
      <c r="CM50" s="352">
        <f>'7c-STEMHWF_RawData'!CM21</f>
        <v>0</v>
      </c>
      <c r="CN50" s="352">
        <f>'7c-STEMHWF_RawData'!CN21</f>
        <v>9</v>
      </c>
      <c r="CO50" s="352">
        <f>'7c-STEMHWF_RawData'!CO21</f>
        <v>1</v>
      </c>
      <c r="CP50" s="352">
        <f>'7c-STEMHWF_RawData'!CP21</f>
        <v>0</v>
      </c>
      <c r="CQ50" s="352">
        <f>'7c-STEMHWF_RawData'!CQ21</f>
        <v>0</v>
      </c>
      <c r="CR50" s="352">
        <f>'7c-STEMHWF_RawData'!CR21</f>
        <v>2</v>
      </c>
      <c r="CS50" s="353">
        <f>'7c-STEMHWF_RawData'!CS21</f>
        <v>0</v>
      </c>
      <c r="CT50" s="411" t="s">
        <v>305</v>
      </c>
      <c r="CV50" s="351">
        <f>'7c-STEMHWF_RawData'!CV21</f>
        <v>0</v>
      </c>
      <c r="CW50" s="352">
        <f>'7c-STEMHWF_RawData'!CW21</f>
        <v>0</v>
      </c>
      <c r="CX50" s="352">
        <f>'7c-STEMHWF_RawData'!CX21</f>
        <v>0</v>
      </c>
      <c r="CY50" s="352">
        <f>'7c-STEMHWF_RawData'!CY21</f>
        <v>0</v>
      </c>
      <c r="CZ50" s="352">
        <f>'7c-STEMHWF_RawData'!CZ21</f>
        <v>6</v>
      </c>
      <c r="DA50" s="352">
        <f>'7c-STEMHWF_RawData'!DA21</f>
        <v>1</v>
      </c>
      <c r="DB50" s="352">
        <f>'7c-STEMHWF_RawData'!DB21</f>
        <v>0</v>
      </c>
      <c r="DC50" s="352">
        <f>'7c-STEMHWF_RawData'!DC21</f>
        <v>0</v>
      </c>
      <c r="DD50" s="352">
        <f>'7c-STEMHWF_RawData'!DD21</f>
        <v>0</v>
      </c>
      <c r="DE50" s="353">
        <f>'7c-STEMHWF_RawData'!DE21</f>
        <v>0</v>
      </c>
      <c r="DF50" s="411" t="s">
        <v>305</v>
      </c>
      <c r="DH50" s="351">
        <f>'7c-STEMHWF_RawData'!DH21</f>
        <v>0</v>
      </c>
      <c r="DI50" s="352">
        <f>'7c-STEMHWF_RawData'!DI21</f>
        <v>0</v>
      </c>
      <c r="DJ50" s="352">
        <f>'7c-STEMHWF_RawData'!DJ21</f>
        <v>0</v>
      </c>
      <c r="DK50" s="352">
        <f>'7c-STEMHWF_RawData'!DK21</f>
        <v>0</v>
      </c>
      <c r="DL50" s="352">
        <f>'7c-STEMHWF_RawData'!DL21</f>
        <v>3</v>
      </c>
      <c r="DM50" s="352">
        <f>'7c-STEMHWF_RawData'!DM21</f>
        <v>3</v>
      </c>
      <c r="DN50" s="352">
        <f>'7c-STEMHWF_RawData'!DN21</f>
        <v>0</v>
      </c>
      <c r="DO50" s="352">
        <f>'7c-STEMHWF_RawData'!DO21</f>
        <v>0</v>
      </c>
      <c r="DP50" s="352">
        <f>'7c-STEMHWF_RawData'!DP21</f>
        <v>3</v>
      </c>
      <c r="DQ50" s="353">
        <f>'7c-STEMHWF_RawData'!DQ21</f>
        <v>0</v>
      </c>
      <c r="DR50" s="411" t="s">
        <v>305</v>
      </c>
      <c r="DT50" s="351">
        <f>'7c-STEMHWF_RawData'!DT21</f>
        <v>0</v>
      </c>
      <c r="DU50" s="352">
        <f>'7c-STEMHWF_RawData'!DU21</f>
        <v>0</v>
      </c>
      <c r="DV50" s="352">
        <f>'7c-STEMHWF_RawData'!DV21</f>
        <v>0</v>
      </c>
      <c r="DW50" s="352">
        <f>'7c-STEMHWF_RawData'!DW21</f>
        <v>0</v>
      </c>
      <c r="DX50" s="352">
        <f>'7c-STEMHWF_RawData'!DX21</f>
        <v>0</v>
      </c>
      <c r="DY50" s="352">
        <f>'7c-STEMHWF_RawData'!DY21</f>
        <v>4</v>
      </c>
      <c r="DZ50" s="352">
        <f>'7c-STEMHWF_RawData'!DZ21</f>
        <v>0</v>
      </c>
      <c r="EA50" s="352">
        <f>'7c-STEMHWF_RawData'!EA21</f>
        <v>0</v>
      </c>
      <c r="EB50" s="352">
        <f>'7c-STEMHWF_RawData'!EB21</f>
        <v>3</v>
      </c>
      <c r="EC50" s="353">
        <f>'7c-STEMHWF_RawData'!EC21</f>
        <v>0</v>
      </c>
      <c r="ED50" s="411" t="s">
        <v>305</v>
      </c>
    </row>
    <row r="51" spans="1:134" x14ac:dyDescent="0.25">
      <c r="A51" s="284"/>
      <c r="B51" s="285"/>
      <c r="C51" s="268"/>
      <c r="D51" s="288">
        <f t="shared" ref="D51:M51" si="88">SUM(D48:D50)</f>
        <v>0</v>
      </c>
      <c r="E51" s="286">
        <f t="shared" si="88"/>
        <v>0</v>
      </c>
      <c r="F51" s="286">
        <f t="shared" si="88"/>
        <v>0</v>
      </c>
      <c r="G51" s="286">
        <f t="shared" si="88"/>
        <v>0</v>
      </c>
      <c r="H51" s="286">
        <f t="shared" si="88"/>
        <v>192</v>
      </c>
      <c r="I51" s="286">
        <f t="shared" si="88"/>
        <v>159</v>
      </c>
      <c r="J51" s="286">
        <f t="shared" si="88"/>
        <v>0</v>
      </c>
      <c r="K51" s="286">
        <f t="shared" si="88"/>
        <v>0</v>
      </c>
      <c r="L51" s="286">
        <f t="shared" si="88"/>
        <v>1</v>
      </c>
      <c r="M51" s="287">
        <f t="shared" si="88"/>
        <v>0</v>
      </c>
      <c r="N51" s="412">
        <f>SUM(D51:M51)</f>
        <v>352</v>
      </c>
      <c r="P51" s="288">
        <f t="shared" ref="P51:Y51" si="89">SUM(P48:P50)</f>
        <v>0</v>
      </c>
      <c r="Q51" s="286">
        <f t="shared" si="89"/>
        <v>0</v>
      </c>
      <c r="R51" s="286">
        <f t="shared" si="89"/>
        <v>0</v>
      </c>
      <c r="S51" s="286">
        <f t="shared" si="89"/>
        <v>1</v>
      </c>
      <c r="T51" s="286">
        <f t="shared" si="89"/>
        <v>219</v>
      </c>
      <c r="U51" s="286">
        <f t="shared" si="89"/>
        <v>159</v>
      </c>
      <c r="V51" s="286">
        <f t="shared" si="89"/>
        <v>0</v>
      </c>
      <c r="W51" s="286">
        <f t="shared" si="89"/>
        <v>0</v>
      </c>
      <c r="X51" s="286">
        <f t="shared" si="89"/>
        <v>3</v>
      </c>
      <c r="Y51" s="287">
        <f t="shared" si="89"/>
        <v>0</v>
      </c>
      <c r="Z51" s="412">
        <f>SUM(P51:Y51)</f>
        <v>382</v>
      </c>
      <c r="AB51" s="288">
        <f t="shared" ref="AB51:AK51" si="90">SUM(AB48:AB50)</f>
        <v>0</v>
      </c>
      <c r="AC51" s="286">
        <f t="shared" si="90"/>
        <v>0</v>
      </c>
      <c r="AD51" s="286">
        <f t="shared" si="90"/>
        <v>0</v>
      </c>
      <c r="AE51" s="286">
        <f t="shared" si="90"/>
        <v>0</v>
      </c>
      <c r="AF51" s="286">
        <f t="shared" si="90"/>
        <v>240</v>
      </c>
      <c r="AG51" s="286">
        <f t="shared" si="90"/>
        <v>146</v>
      </c>
      <c r="AH51" s="286">
        <f t="shared" si="90"/>
        <v>0</v>
      </c>
      <c r="AI51" s="286">
        <f t="shared" si="90"/>
        <v>0</v>
      </c>
      <c r="AJ51" s="286">
        <f t="shared" si="90"/>
        <v>4</v>
      </c>
      <c r="AK51" s="287">
        <f t="shared" si="90"/>
        <v>0</v>
      </c>
      <c r="AL51" s="412">
        <f>SUM(AB51:AK51)</f>
        <v>390</v>
      </c>
      <c r="AM51" s="277"/>
      <c r="AN51" s="288">
        <f t="shared" ref="AN51:AW51" si="91">SUM(AN48:AN50)</f>
        <v>0</v>
      </c>
      <c r="AO51" s="286">
        <f t="shared" si="91"/>
        <v>0</v>
      </c>
      <c r="AP51" s="286">
        <f t="shared" si="91"/>
        <v>0</v>
      </c>
      <c r="AQ51" s="286">
        <f t="shared" si="91"/>
        <v>1</v>
      </c>
      <c r="AR51" s="286">
        <f t="shared" si="91"/>
        <v>229</v>
      </c>
      <c r="AS51" s="286">
        <f t="shared" si="91"/>
        <v>153</v>
      </c>
      <c r="AT51" s="286">
        <f t="shared" si="91"/>
        <v>0</v>
      </c>
      <c r="AU51" s="286">
        <f t="shared" si="91"/>
        <v>0</v>
      </c>
      <c r="AV51" s="286">
        <f t="shared" si="91"/>
        <v>10</v>
      </c>
      <c r="AW51" s="287">
        <f t="shared" si="91"/>
        <v>0</v>
      </c>
      <c r="AX51" s="412">
        <f>SUM(AN51:AW51)</f>
        <v>393</v>
      </c>
      <c r="AY51" s="277"/>
      <c r="AZ51" s="288">
        <f t="shared" ref="AZ51:BI51" si="92">SUM(AZ48:AZ50)</f>
        <v>0</v>
      </c>
      <c r="BA51" s="286">
        <f t="shared" si="92"/>
        <v>0</v>
      </c>
      <c r="BB51" s="286">
        <f t="shared" si="92"/>
        <v>0</v>
      </c>
      <c r="BC51" s="286">
        <f t="shared" si="92"/>
        <v>0</v>
      </c>
      <c r="BD51" s="286">
        <f t="shared" si="92"/>
        <v>223</v>
      </c>
      <c r="BE51" s="286">
        <f t="shared" si="92"/>
        <v>173</v>
      </c>
      <c r="BF51" s="286">
        <f t="shared" si="92"/>
        <v>0</v>
      </c>
      <c r="BG51" s="286">
        <f t="shared" si="92"/>
        <v>0</v>
      </c>
      <c r="BH51" s="286">
        <f t="shared" si="92"/>
        <v>3</v>
      </c>
      <c r="BI51" s="287">
        <f t="shared" si="92"/>
        <v>0</v>
      </c>
      <c r="BJ51" s="412">
        <f>SUM(AZ51:BI51)</f>
        <v>399</v>
      </c>
      <c r="BK51" s="352"/>
      <c r="BL51" s="399">
        <f t="shared" ref="BL51:BU51" si="93">SUM(BL48:BL50)</f>
        <v>0</v>
      </c>
      <c r="BM51" s="400">
        <f t="shared" si="93"/>
        <v>0</v>
      </c>
      <c r="BN51" s="400">
        <f t="shared" si="93"/>
        <v>0</v>
      </c>
      <c r="BO51" s="400">
        <f t="shared" si="93"/>
        <v>0</v>
      </c>
      <c r="BP51" s="400">
        <f t="shared" si="93"/>
        <v>182</v>
      </c>
      <c r="BQ51" s="400">
        <f t="shared" si="93"/>
        <v>177</v>
      </c>
      <c r="BR51" s="400">
        <f t="shared" si="93"/>
        <v>0</v>
      </c>
      <c r="BS51" s="400">
        <f t="shared" si="93"/>
        <v>0</v>
      </c>
      <c r="BT51" s="400">
        <f t="shared" si="93"/>
        <v>5</v>
      </c>
      <c r="BU51" s="401">
        <f t="shared" si="93"/>
        <v>0</v>
      </c>
      <c r="BV51" s="412">
        <f>SUM(BL51:BU51)</f>
        <v>364</v>
      </c>
      <c r="BX51" s="399">
        <f t="shared" ref="BX51:CG51" si="94">SUM(BX48:BX50)</f>
        <v>0</v>
      </c>
      <c r="BY51" s="400">
        <f t="shared" si="94"/>
        <v>0</v>
      </c>
      <c r="BZ51" s="400">
        <f t="shared" si="94"/>
        <v>0</v>
      </c>
      <c r="CA51" s="400">
        <f t="shared" si="94"/>
        <v>0</v>
      </c>
      <c r="CB51" s="400">
        <f t="shared" si="94"/>
        <v>149</v>
      </c>
      <c r="CC51" s="400">
        <f t="shared" si="94"/>
        <v>143</v>
      </c>
      <c r="CD51" s="400">
        <f t="shared" si="94"/>
        <v>0</v>
      </c>
      <c r="CE51" s="400">
        <f t="shared" si="94"/>
        <v>0</v>
      </c>
      <c r="CF51" s="400">
        <f t="shared" si="94"/>
        <v>4</v>
      </c>
      <c r="CG51" s="401">
        <f t="shared" si="94"/>
        <v>0</v>
      </c>
      <c r="CH51" s="412">
        <f>SUM(BX51:CG51)</f>
        <v>296</v>
      </c>
      <c r="CJ51" s="399">
        <f t="shared" ref="CJ51:CS51" si="95">SUM(CJ48:CJ50)</f>
        <v>0</v>
      </c>
      <c r="CK51" s="400">
        <f t="shared" si="95"/>
        <v>0</v>
      </c>
      <c r="CL51" s="400">
        <f t="shared" si="95"/>
        <v>0</v>
      </c>
      <c r="CM51" s="400">
        <f t="shared" si="95"/>
        <v>0</v>
      </c>
      <c r="CN51" s="400">
        <f t="shared" si="95"/>
        <v>183</v>
      </c>
      <c r="CO51" s="400">
        <f t="shared" si="95"/>
        <v>229</v>
      </c>
      <c r="CP51" s="400">
        <f t="shared" si="95"/>
        <v>0</v>
      </c>
      <c r="CQ51" s="400">
        <f t="shared" si="95"/>
        <v>0</v>
      </c>
      <c r="CR51" s="400">
        <f t="shared" si="95"/>
        <v>5</v>
      </c>
      <c r="CS51" s="401">
        <f t="shared" si="95"/>
        <v>0</v>
      </c>
      <c r="CT51" s="412">
        <f>SUM(CJ51:CS51)</f>
        <v>417</v>
      </c>
      <c r="CV51" s="399">
        <f t="shared" ref="CV51:DE51" si="96">SUM(CV48:CV50)</f>
        <v>0</v>
      </c>
      <c r="CW51" s="400">
        <f t="shared" si="96"/>
        <v>0</v>
      </c>
      <c r="CX51" s="400">
        <f t="shared" si="96"/>
        <v>0</v>
      </c>
      <c r="CY51" s="400">
        <f t="shared" si="96"/>
        <v>0</v>
      </c>
      <c r="CZ51" s="400">
        <f t="shared" si="96"/>
        <v>318</v>
      </c>
      <c r="DA51" s="400">
        <f t="shared" si="96"/>
        <v>283</v>
      </c>
      <c r="DB51" s="400">
        <f t="shared" si="96"/>
        <v>0</v>
      </c>
      <c r="DC51" s="400">
        <f t="shared" si="96"/>
        <v>0</v>
      </c>
      <c r="DD51" s="400">
        <f t="shared" si="96"/>
        <v>68</v>
      </c>
      <c r="DE51" s="401">
        <f t="shared" si="96"/>
        <v>0</v>
      </c>
      <c r="DF51" s="412">
        <f>SUM(CV51:DE51)</f>
        <v>669</v>
      </c>
      <c r="DH51" s="399">
        <f t="shared" ref="DH51:DQ51" si="97">SUM(DH48:DH50)</f>
        <v>0</v>
      </c>
      <c r="DI51" s="400">
        <f t="shared" si="97"/>
        <v>0</v>
      </c>
      <c r="DJ51" s="400">
        <f t="shared" si="97"/>
        <v>0</v>
      </c>
      <c r="DK51" s="400">
        <f t="shared" si="97"/>
        <v>0</v>
      </c>
      <c r="DL51" s="400">
        <f t="shared" si="97"/>
        <v>330</v>
      </c>
      <c r="DM51" s="400">
        <f t="shared" si="97"/>
        <v>314</v>
      </c>
      <c r="DN51" s="400">
        <f t="shared" si="97"/>
        <v>0</v>
      </c>
      <c r="DO51" s="400">
        <f t="shared" si="97"/>
        <v>0</v>
      </c>
      <c r="DP51" s="400">
        <f t="shared" si="97"/>
        <v>57</v>
      </c>
      <c r="DQ51" s="401">
        <f t="shared" si="97"/>
        <v>0</v>
      </c>
      <c r="DR51" s="412">
        <f>SUM(DH51:DQ51)</f>
        <v>701</v>
      </c>
      <c r="DT51" s="399">
        <f t="shared" ref="DT51:EC51" si="98">SUM(DT48:DT50)</f>
        <v>0</v>
      </c>
      <c r="DU51" s="400">
        <f t="shared" si="98"/>
        <v>0</v>
      </c>
      <c r="DV51" s="400">
        <f t="shared" si="98"/>
        <v>0</v>
      </c>
      <c r="DW51" s="400">
        <f t="shared" si="98"/>
        <v>1</v>
      </c>
      <c r="DX51" s="400">
        <f t="shared" si="98"/>
        <v>324</v>
      </c>
      <c r="DY51" s="400">
        <f t="shared" si="98"/>
        <v>316</v>
      </c>
      <c r="DZ51" s="400">
        <f t="shared" si="98"/>
        <v>0</v>
      </c>
      <c r="EA51" s="400">
        <f t="shared" si="98"/>
        <v>0</v>
      </c>
      <c r="EB51" s="400">
        <f t="shared" si="98"/>
        <v>54</v>
      </c>
      <c r="EC51" s="401">
        <f t="shared" si="98"/>
        <v>0</v>
      </c>
      <c r="ED51" s="412">
        <f>SUM(DT51:EC51)</f>
        <v>695</v>
      </c>
    </row>
    <row r="52" spans="1:134" ht="15.75" thickBot="1" x14ac:dyDescent="0.3">
      <c r="A52" s="292"/>
      <c r="B52" s="293"/>
      <c r="C52" s="294"/>
      <c r="D52" s="279"/>
      <c r="E52" s="277"/>
      <c r="F52" s="277"/>
      <c r="G52" s="277"/>
      <c r="H52" s="277"/>
      <c r="I52" s="277"/>
      <c r="J52" s="277"/>
      <c r="K52" s="277"/>
      <c r="L52" s="277"/>
      <c r="M52" s="278"/>
      <c r="N52" s="411"/>
      <c r="P52" s="279"/>
      <c r="Q52" s="277"/>
      <c r="R52" s="277"/>
      <c r="S52" s="277"/>
      <c r="T52" s="277"/>
      <c r="U52" s="277"/>
      <c r="V52" s="277"/>
      <c r="W52" s="277"/>
      <c r="X52" s="277"/>
      <c r="Y52" s="278"/>
      <c r="Z52" s="411"/>
      <c r="AB52" s="279"/>
      <c r="AC52" s="277"/>
      <c r="AD52" s="277"/>
      <c r="AE52" s="277"/>
      <c r="AF52" s="277"/>
      <c r="AG52" s="277"/>
      <c r="AH52" s="277"/>
      <c r="AI52" s="277"/>
      <c r="AJ52" s="277"/>
      <c r="AK52" s="278"/>
      <c r="AL52" s="411"/>
      <c r="AM52" s="277"/>
      <c r="AN52" s="279"/>
      <c r="AO52" s="277"/>
      <c r="AP52" s="277"/>
      <c r="AQ52" s="277"/>
      <c r="AR52" s="277"/>
      <c r="AS52" s="277"/>
      <c r="AT52" s="277"/>
      <c r="AU52" s="277"/>
      <c r="AV52" s="277"/>
      <c r="AW52" s="278"/>
      <c r="AX52" s="411"/>
      <c r="AY52" s="277"/>
      <c r="AZ52" s="279"/>
      <c r="BA52" s="277"/>
      <c r="BB52" s="277"/>
      <c r="BC52" s="277"/>
      <c r="BD52" s="277"/>
      <c r="BE52" s="277"/>
      <c r="BF52" s="277"/>
      <c r="BG52" s="277"/>
      <c r="BH52" s="277"/>
      <c r="BI52" s="278"/>
      <c r="BJ52" s="411"/>
      <c r="BK52" s="352"/>
      <c r="BL52" s="351"/>
      <c r="BM52" s="352"/>
      <c r="BN52" s="352"/>
      <c r="BO52" s="352"/>
      <c r="BP52" s="352"/>
      <c r="BQ52" s="352"/>
      <c r="BR52" s="352"/>
      <c r="BS52" s="352"/>
      <c r="BT52" s="352"/>
      <c r="BU52" s="353"/>
      <c r="BV52" s="411"/>
      <c r="BX52" s="351"/>
      <c r="BY52" s="352"/>
      <c r="BZ52" s="352"/>
      <c r="CA52" s="352"/>
      <c r="CB52" s="352"/>
      <c r="CC52" s="352"/>
      <c r="CD52" s="352"/>
      <c r="CE52" s="352"/>
      <c r="CF52" s="352"/>
      <c r="CG52" s="353"/>
      <c r="CH52" s="411"/>
      <c r="CJ52" s="351"/>
      <c r="CK52" s="352"/>
      <c r="CL52" s="352"/>
      <c r="CM52" s="352"/>
      <c r="CN52" s="352"/>
      <c r="CO52" s="352"/>
      <c r="CP52" s="352"/>
      <c r="CQ52" s="352"/>
      <c r="CR52" s="352"/>
      <c r="CS52" s="353"/>
      <c r="CT52" s="411"/>
      <c r="CV52" s="351"/>
      <c r="CW52" s="352"/>
      <c r="CX52" s="352"/>
      <c r="CY52" s="352"/>
      <c r="CZ52" s="352"/>
      <c r="DA52" s="352"/>
      <c r="DB52" s="352"/>
      <c r="DC52" s="352"/>
      <c r="DD52" s="352"/>
      <c r="DE52" s="353"/>
      <c r="DF52" s="411"/>
      <c r="DH52" s="351"/>
      <c r="DI52" s="352"/>
      <c r="DJ52" s="352"/>
      <c r="DK52" s="352"/>
      <c r="DL52" s="352"/>
      <c r="DM52" s="352"/>
      <c r="DN52" s="352"/>
      <c r="DO52" s="352"/>
      <c r="DP52" s="352"/>
      <c r="DQ52" s="353"/>
      <c r="DR52" s="411"/>
      <c r="DT52" s="351"/>
      <c r="DU52" s="352"/>
      <c r="DV52" s="352"/>
      <c r="DW52" s="352"/>
      <c r="DX52" s="352"/>
      <c r="DY52" s="352"/>
      <c r="DZ52" s="352"/>
      <c r="EA52" s="352"/>
      <c r="EB52" s="352"/>
      <c r="EC52" s="353"/>
      <c r="ED52" s="411"/>
    </row>
    <row r="53" spans="1:134" x14ac:dyDescent="0.25">
      <c r="A53" s="1471" t="s">
        <v>211</v>
      </c>
      <c r="B53" s="267" t="s">
        <v>85</v>
      </c>
      <c r="C53" s="268" t="s">
        <v>138</v>
      </c>
      <c r="D53" s="279">
        <f>D48*'8-Matrices'!$J$7</f>
        <v>0</v>
      </c>
      <c r="E53" s="277">
        <f>E48*'8-Matrices'!$K$7</f>
        <v>0</v>
      </c>
      <c r="F53" s="277">
        <f>F48*'8-Matrices'!$L$7</f>
        <v>0</v>
      </c>
      <c r="G53" s="277">
        <f>G48*'8-Matrices'!$M$7</f>
        <v>0</v>
      </c>
      <c r="H53" s="277">
        <f>H48*'8-Matrices'!$N$7</f>
        <v>99000</v>
      </c>
      <c r="I53" s="277">
        <f>I48*'8-Matrices'!$O$7</f>
        <v>0</v>
      </c>
      <c r="J53" s="277">
        <f>J48*'8-Matrices'!$P$7</f>
        <v>0</v>
      </c>
      <c r="K53" s="277">
        <f>K48*'8-Matrices'!$Q$7</f>
        <v>0</v>
      </c>
      <c r="L53" s="277">
        <f>L48*'8-Matrices'!$R$7</f>
        <v>0</v>
      </c>
      <c r="M53" s="278">
        <f>M48*'8-Matrices'!$S$7</f>
        <v>0</v>
      </c>
      <c r="N53" s="411"/>
      <c r="P53" s="279">
        <f>P48*'8-Matrices'!$J$7</f>
        <v>0</v>
      </c>
      <c r="Q53" s="277">
        <f>Q48*'8-Matrices'!$K$7</f>
        <v>0</v>
      </c>
      <c r="R53" s="277">
        <f>R48*'8-Matrices'!$L$7</f>
        <v>0</v>
      </c>
      <c r="S53" s="277">
        <f>S48*'8-Matrices'!$M$7</f>
        <v>0</v>
      </c>
      <c r="T53" s="277">
        <f>T48*'8-Matrices'!$N$7</f>
        <v>363000</v>
      </c>
      <c r="U53" s="277">
        <f>U48*'8-Matrices'!$O$7</f>
        <v>0</v>
      </c>
      <c r="V53" s="277">
        <f>V48*'8-Matrices'!$P$7</f>
        <v>0</v>
      </c>
      <c r="W53" s="277">
        <f>W48*'8-Matrices'!$Q$7</f>
        <v>0</v>
      </c>
      <c r="X53" s="277">
        <f>X48*'8-Matrices'!$R$7</f>
        <v>0</v>
      </c>
      <c r="Y53" s="278">
        <f>Y48*'8-Matrices'!$S$7</f>
        <v>0</v>
      </c>
      <c r="Z53" s="411"/>
      <c r="AB53" s="279">
        <f>AB48*'8-Matrices'!$J$7</f>
        <v>0</v>
      </c>
      <c r="AC53" s="277">
        <f>AC48*'8-Matrices'!$K$7</f>
        <v>0</v>
      </c>
      <c r="AD53" s="277">
        <f>AD48*'8-Matrices'!$L$7</f>
        <v>0</v>
      </c>
      <c r="AE53" s="277">
        <f>AE48*'8-Matrices'!$M$7</f>
        <v>0</v>
      </c>
      <c r="AF53" s="277">
        <f>AF48*'8-Matrices'!$N$7</f>
        <v>363000</v>
      </c>
      <c r="AG53" s="277">
        <f>AG48*'8-Matrices'!$O$7</f>
        <v>0</v>
      </c>
      <c r="AH53" s="277">
        <f>AH48*'8-Matrices'!$P$7</f>
        <v>0</v>
      </c>
      <c r="AI53" s="277">
        <f>AI48*'8-Matrices'!$Q$7</f>
        <v>0</v>
      </c>
      <c r="AJ53" s="277">
        <f>AJ48*'8-Matrices'!$R$7</f>
        <v>0</v>
      </c>
      <c r="AK53" s="278">
        <f>AK48*'8-Matrices'!$S$7</f>
        <v>0</v>
      </c>
      <c r="AL53" s="411"/>
      <c r="AM53" s="277"/>
      <c r="AN53" s="279">
        <f>AN48*'8-Matrices'!$J$7</f>
        <v>0</v>
      </c>
      <c r="AO53" s="277">
        <f>AO48*'8-Matrices'!$K$7</f>
        <v>0</v>
      </c>
      <c r="AP53" s="277">
        <f>AP48*'8-Matrices'!$L$7</f>
        <v>0</v>
      </c>
      <c r="AQ53" s="277">
        <f>AQ48*'8-Matrices'!$M$7</f>
        <v>0</v>
      </c>
      <c r="AR53" s="277">
        <f>AR48*'8-Matrices'!$N$7</f>
        <v>462000</v>
      </c>
      <c r="AS53" s="277">
        <f>AS48*'8-Matrices'!$O$7</f>
        <v>0</v>
      </c>
      <c r="AT53" s="277">
        <f>AT48*'8-Matrices'!$P$7</f>
        <v>0</v>
      </c>
      <c r="AU53" s="277">
        <f>AU48*'8-Matrices'!$Q$7</f>
        <v>0</v>
      </c>
      <c r="AV53" s="277">
        <f>AV48*'8-Matrices'!$R$7</f>
        <v>0</v>
      </c>
      <c r="AW53" s="278">
        <f>AW48*'8-Matrices'!$S$7</f>
        <v>0</v>
      </c>
      <c r="AX53" s="411"/>
      <c r="AY53" s="277"/>
      <c r="AZ53" s="279">
        <f>AZ48*'8-Matrices'!$J$7</f>
        <v>0</v>
      </c>
      <c r="BA53" s="277">
        <f>BA48*'8-Matrices'!$K$7</f>
        <v>0</v>
      </c>
      <c r="BB53" s="277">
        <f>BB48*'8-Matrices'!$L$7</f>
        <v>0</v>
      </c>
      <c r="BC53" s="277">
        <f>BC48*'8-Matrices'!$M$7</f>
        <v>0</v>
      </c>
      <c r="BD53" s="277">
        <f>BD48*'8-Matrices'!$N$7</f>
        <v>363000</v>
      </c>
      <c r="BE53" s="277">
        <f>BE48*'8-Matrices'!$O$7</f>
        <v>0</v>
      </c>
      <c r="BF53" s="277">
        <f>BF48*'8-Matrices'!$P$7</f>
        <v>0</v>
      </c>
      <c r="BG53" s="277">
        <f>BG48*'8-Matrices'!$Q$7</f>
        <v>0</v>
      </c>
      <c r="BH53" s="277">
        <f>BH48*'8-Matrices'!$R$7</f>
        <v>0</v>
      </c>
      <c r="BI53" s="278">
        <f>BI48*'8-Matrices'!$S$7</f>
        <v>0</v>
      </c>
      <c r="BJ53" s="411"/>
      <c r="BK53" s="352"/>
      <c r="BL53" s="351">
        <f>BL48*'8-Matrices'!$J$7</f>
        <v>0</v>
      </c>
      <c r="BM53" s="352">
        <f>BM48*'8-Matrices'!$K$7</f>
        <v>0</v>
      </c>
      <c r="BN53" s="352">
        <f>BN48*'8-Matrices'!$L$7</f>
        <v>0</v>
      </c>
      <c r="BO53" s="352">
        <f>BO48*'8-Matrices'!$M$7</f>
        <v>0</v>
      </c>
      <c r="BP53" s="352">
        <f>BP48*'8-Matrices'!$N$7</f>
        <v>231000</v>
      </c>
      <c r="BQ53" s="352">
        <f>BQ48*'8-Matrices'!$O$7</f>
        <v>0</v>
      </c>
      <c r="BR53" s="352">
        <f>BR48*'8-Matrices'!$P$7</f>
        <v>0</v>
      </c>
      <c r="BS53" s="352">
        <f>BS48*'8-Matrices'!$Q$7</f>
        <v>0</v>
      </c>
      <c r="BT53" s="352">
        <f>BT48*'8-Matrices'!$R$7</f>
        <v>0</v>
      </c>
      <c r="BU53" s="353">
        <f>BU48*'8-Matrices'!$S$7</f>
        <v>0</v>
      </c>
      <c r="BV53" s="411"/>
      <c r="BX53" s="351">
        <f>BX48*'8-Matrices'!$J$7</f>
        <v>0</v>
      </c>
      <c r="BY53" s="352">
        <f>BY48*'8-Matrices'!$K$7</f>
        <v>0</v>
      </c>
      <c r="BZ53" s="352">
        <f>BZ48*'8-Matrices'!$L$7</f>
        <v>0</v>
      </c>
      <c r="CA53" s="352">
        <f>CA48*'8-Matrices'!$M$7</f>
        <v>0</v>
      </c>
      <c r="CB53" s="352">
        <f>CB48*'8-Matrices'!$N$7</f>
        <v>363000</v>
      </c>
      <c r="CC53" s="352">
        <f>CC48*'8-Matrices'!$O$7</f>
        <v>0</v>
      </c>
      <c r="CD53" s="352">
        <f>CD48*'8-Matrices'!$P$7</f>
        <v>0</v>
      </c>
      <c r="CE53" s="352">
        <f>CE48*'8-Matrices'!$Q$7</f>
        <v>0</v>
      </c>
      <c r="CF53" s="352">
        <f>CF48*'8-Matrices'!$R$7</f>
        <v>0</v>
      </c>
      <c r="CG53" s="353">
        <f>CG48*'8-Matrices'!$S$7</f>
        <v>0</v>
      </c>
      <c r="CH53" s="411"/>
      <c r="CJ53" s="351">
        <f>CJ48*'8-Matrices'!$J$7</f>
        <v>0</v>
      </c>
      <c r="CK53" s="352">
        <f>CK48*'8-Matrices'!$K$7</f>
        <v>0</v>
      </c>
      <c r="CL53" s="352">
        <f>CL48*'8-Matrices'!$L$7</f>
        <v>0</v>
      </c>
      <c r="CM53" s="352">
        <f>CM48*'8-Matrices'!$M$7</f>
        <v>0</v>
      </c>
      <c r="CN53" s="352">
        <f>CN48*'8-Matrices'!$N$7</f>
        <v>1353000</v>
      </c>
      <c r="CO53" s="352">
        <f>CO48*'8-Matrices'!$O$7</f>
        <v>2795480</v>
      </c>
      <c r="CP53" s="352">
        <f>CP48*'8-Matrices'!$P$7</f>
        <v>0</v>
      </c>
      <c r="CQ53" s="352">
        <f>CQ48*'8-Matrices'!$Q$7</f>
        <v>0</v>
      </c>
      <c r="CR53" s="352">
        <f>CR48*'8-Matrices'!$R$7</f>
        <v>7819</v>
      </c>
      <c r="CS53" s="353">
        <f>CS48*'8-Matrices'!$S$7</f>
        <v>0</v>
      </c>
      <c r="CT53" s="411"/>
      <c r="CV53" s="351">
        <f>CV48*'8-Matrices'!$J$7</f>
        <v>0</v>
      </c>
      <c r="CW53" s="352">
        <f>CW48*'8-Matrices'!$K$7</f>
        <v>0</v>
      </c>
      <c r="CX53" s="352">
        <f>CX48*'8-Matrices'!$L$7</f>
        <v>0</v>
      </c>
      <c r="CY53" s="352">
        <f>CY48*'8-Matrices'!$M$7</f>
        <v>0</v>
      </c>
      <c r="CZ53" s="352">
        <f>CZ48*'8-Matrices'!$N$7</f>
        <v>6270000</v>
      </c>
      <c r="DA53" s="352">
        <f>DA48*'8-Matrices'!$O$7</f>
        <v>4406992</v>
      </c>
      <c r="DB53" s="352">
        <f>DB48*'8-Matrices'!$P$7</f>
        <v>0</v>
      </c>
      <c r="DC53" s="352">
        <f>DC48*'8-Matrices'!$Q$7</f>
        <v>0</v>
      </c>
      <c r="DD53" s="352">
        <f>DD48*'8-Matrices'!$R$7</f>
        <v>516054</v>
      </c>
      <c r="DE53" s="353">
        <f>DE48*'8-Matrices'!$S$7</f>
        <v>0</v>
      </c>
      <c r="DF53" s="411"/>
      <c r="DH53" s="351">
        <f>DH48*'8-Matrices'!$J$7</f>
        <v>0</v>
      </c>
      <c r="DI53" s="352">
        <f>DI48*'8-Matrices'!$K$7</f>
        <v>0</v>
      </c>
      <c r="DJ53" s="352">
        <f>DJ48*'8-Matrices'!$L$7</f>
        <v>0</v>
      </c>
      <c r="DK53" s="352">
        <f>DK48*'8-Matrices'!$M$7</f>
        <v>0</v>
      </c>
      <c r="DL53" s="352">
        <f>DL48*'8-Matrices'!$N$7</f>
        <v>6930000</v>
      </c>
      <c r="DM53" s="352">
        <f>DM48*'8-Matrices'!$O$7</f>
        <v>4834536</v>
      </c>
      <c r="DN53" s="352">
        <f>DN48*'8-Matrices'!$P$7</f>
        <v>0</v>
      </c>
      <c r="DO53" s="352">
        <f>DO48*'8-Matrices'!$Q$7</f>
        <v>0</v>
      </c>
      <c r="DP53" s="352">
        <f>DP48*'8-Matrices'!$R$7</f>
        <v>414407</v>
      </c>
      <c r="DQ53" s="353">
        <f>DQ48*'8-Matrices'!$S$7</f>
        <v>0</v>
      </c>
      <c r="DR53" s="411"/>
      <c r="DT53" s="351">
        <f>DT48*'8-Matrices'!$J$7</f>
        <v>0</v>
      </c>
      <c r="DU53" s="352">
        <f>DU48*'8-Matrices'!$K$7</f>
        <v>0</v>
      </c>
      <c r="DV53" s="352">
        <f>DV48*'8-Matrices'!$L$7</f>
        <v>0</v>
      </c>
      <c r="DW53" s="352">
        <f>DW48*'8-Matrices'!$M$7</f>
        <v>14455</v>
      </c>
      <c r="DX53" s="352">
        <f>DX48*'8-Matrices'!$N$7</f>
        <v>6501000</v>
      </c>
      <c r="DY53" s="352">
        <f>DY48*'8-Matrices'!$O$7</f>
        <v>5558072</v>
      </c>
      <c r="DZ53" s="352">
        <f>DZ48*'8-Matrices'!$P$7</f>
        <v>0</v>
      </c>
      <c r="EA53" s="352">
        <f>EA48*'8-Matrices'!$Q$7</f>
        <v>0</v>
      </c>
      <c r="EB53" s="352">
        <f>EB48*'8-Matrices'!$R$7</f>
        <v>375312</v>
      </c>
      <c r="EC53" s="353">
        <f>EC48*'8-Matrices'!$S$7</f>
        <v>0</v>
      </c>
      <c r="ED53" s="411"/>
    </row>
    <row r="54" spans="1:134" x14ac:dyDescent="0.25">
      <c r="A54" s="1471"/>
      <c r="B54" s="36" t="s">
        <v>85</v>
      </c>
      <c r="C54" s="276" t="s">
        <v>139</v>
      </c>
      <c r="D54" s="279">
        <f>D49*'8-Matrices'!$J$8</f>
        <v>0</v>
      </c>
      <c r="E54" s="277">
        <f>E49*'8-Matrices'!$K$8</f>
        <v>0</v>
      </c>
      <c r="F54" s="277">
        <f>F49*'8-Matrices'!$L$8</f>
        <v>0</v>
      </c>
      <c r="G54" s="277">
        <f>G49*'8-Matrices'!$M$8</f>
        <v>0</v>
      </c>
      <c r="H54" s="277">
        <f>H49*'8-Matrices'!$N$8</f>
        <v>8810255</v>
      </c>
      <c r="I54" s="277">
        <f>I49*'8-Matrices'!$O$8</f>
        <v>7214072</v>
      </c>
      <c r="J54" s="277">
        <f>J49*'8-Matrices'!$P$8</f>
        <v>0</v>
      </c>
      <c r="K54" s="277">
        <f>K49*'8-Matrices'!$Q$8</f>
        <v>0</v>
      </c>
      <c r="L54" s="277">
        <f>L49*'8-Matrices'!$R$8</f>
        <v>0</v>
      </c>
      <c r="M54" s="278">
        <f>M49*'8-Matrices'!$S$8</f>
        <v>0</v>
      </c>
      <c r="N54" s="411"/>
      <c r="P54" s="279">
        <f>P49*'8-Matrices'!$J$8</f>
        <v>0</v>
      </c>
      <c r="Q54" s="277">
        <f>Q49*'8-Matrices'!$K$8</f>
        <v>0</v>
      </c>
      <c r="R54" s="277">
        <f>R49*'8-Matrices'!$L$8</f>
        <v>0</v>
      </c>
      <c r="S54" s="277">
        <f>S49*'8-Matrices'!$M$8</f>
        <v>0</v>
      </c>
      <c r="T54" s="277">
        <f>T49*'8-Matrices'!$N$8</f>
        <v>9381731</v>
      </c>
      <c r="U54" s="277">
        <f>U49*'8-Matrices'!$O$8</f>
        <v>7451377</v>
      </c>
      <c r="V54" s="277">
        <f>V49*'8-Matrices'!$P$8</f>
        <v>0</v>
      </c>
      <c r="W54" s="277">
        <f>W49*'8-Matrices'!$Q$8</f>
        <v>0</v>
      </c>
      <c r="X54" s="277">
        <f>X49*'8-Matrices'!$R$8</f>
        <v>0</v>
      </c>
      <c r="Y54" s="278">
        <f>Y49*'8-Matrices'!$S$8</f>
        <v>0</v>
      </c>
      <c r="Z54" s="411"/>
      <c r="AB54" s="279">
        <f>AB49*'8-Matrices'!$J$8</f>
        <v>0</v>
      </c>
      <c r="AC54" s="277">
        <f>AC49*'8-Matrices'!$K$8</f>
        <v>0</v>
      </c>
      <c r="AD54" s="277">
        <f>AD49*'8-Matrices'!$L$8</f>
        <v>0</v>
      </c>
      <c r="AE54" s="277">
        <f>AE49*'8-Matrices'!$M$8</f>
        <v>0</v>
      </c>
      <c r="AF54" s="277">
        <f>AF49*'8-Matrices'!$N$8</f>
        <v>10572306</v>
      </c>
      <c r="AG54" s="277">
        <f>AG49*'8-Matrices'!$O$8</f>
        <v>6929306</v>
      </c>
      <c r="AH54" s="277">
        <f>AH49*'8-Matrices'!$P$8</f>
        <v>0</v>
      </c>
      <c r="AI54" s="277">
        <f>AI49*'8-Matrices'!$Q$8</f>
        <v>0</v>
      </c>
      <c r="AJ54" s="277">
        <f>AJ49*'8-Matrices'!$R$8</f>
        <v>22568</v>
      </c>
      <c r="AK54" s="278">
        <f>AK49*'8-Matrices'!$S$8</f>
        <v>0</v>
      </c>
      <c r="AL54" s="411"/>
      <c r="AM54" s="277"/>
      <c r="AN54" s="279">
        <f>AN49*'8-Matrices'!$J$8</f>
        <v>0</v>
      </c>
      <c r="AO54" s="277">
        <f>AO49*'8-Matrices'!$K$8</f>
        <v>0</v>
      </c>
      <c r="AP54" s="277">
        <f>AP49*'8-Matrices'!$L$8</f>
        <v>0</v>
      </c>
      <c r="AQ54" s="277">
        <f>AQ49*'8-Matrices'!$M$8</f>
        <v>0</v>
      </c>
      <c r="AR54" s="277">
        <f>AR49*'8-Matrices'!$N$8</f>
        <v>9667469</v>
      </c>
      <c r="AS54" s="277">
        <f>AS49*'8-Matrices'!$O$8</f>
        <v>7024228</v>
      </c>
      <c r="AT54" s="277">
        <f>AT49*'8-Matrices'!$P$8</f>
        <v>0</v>
      </c>
      <c r="AU54" s="277">
        <f>AU49*'8-Matrices'!$Q$8</f>
        <v>0</v>
      </c>
      <c r="AV54" s="277">
        <f>AV49*'8-Matrices'!$R$8</f>
        <v>33852</v>
      </c>
      <c r="AW54" s="278">
        <f>AW49*'8-Matrices'!$S$8</f>
        <v>0</v>
      </c>
      <c r="AX54" s="411"/>
      <c r="AY54" s="277"/>
      <c r="AZ54" s="279">
        <f>AZ49*'8-Matrices'!$J$8</f>
        <v>0</v>
      </c>
      <c r="BA54" s="277">
        <f>BA49*'8-Matrices'!$K$8</f>
        <v>0</v>
      </c>
      <c r="BB54" s="277">
        <f>BB49*'8-Matrices'!$L$8</f>
        <v>0</v>
      </c>
      <c r="BC54" s="277">
        <f>BC49*'8-Matrices'!$M$8</f>
        <v>0</v>
      </c>
      <c r="BD54" s="277">
        <f>BD49*'8-Matrices'!$N$8</f>
        <v>9762715</v>
      </c>
      <c r="BE54" s="277">
        <f>BE49*'8-Matrices'!$O$8</f>
        <v>8020909</v>
      </c>
      <c r="BF54" s="277">
        <f>BF49*'8-Matrices'!$P$8</f>
        <v>0</v>
      </c>
      <c r="BG54" s="277">
        <f>BG49*'8-Matrices'!$Q$8</f>
        <v>0</v>
      </c>
      <c r="BH54" s="277">
        <f>BH49*'8-Matrices'!$R$8</f>
        <v>0</v>
      </c>
      <c r="BI54" s="278">
        <f>BI49*'8-Matrices'!$S$8</f>
        <v>0</v>
      </c>
      <c r="BJ54" s="411"/>
      <c r="BK54" s="352"/>
      <c r="BL54" s="351">
        <f>BL49*'8-Matrices'!$J$8</f>
        <v>0</v>
      </c>
      <c r="BM54" s="352">
        <f>BM49*'8-Matrices'!$K$8</f>
        <v>0</v>
      </c>
      <c r="BN54" s="352">
        <f>BN49*'8-Matrices'!$L$8</f>
        <v>0</v>
      </c>
      <c r="BO54" s="352">
        <f>BO49*'8-Matrices'!$M$8</f>
        <v>0</v>
      </c>
      <c r="BP54" s="352">
        <f>BP49*'8-Matrices'!$N$8</f>
        <v>7953041</v>
      </c>
      <c r="BQ54" s="352">
        <f>BQ49*'8-Matrices'!$O$8</f>
        <v>8258214</v>
      </c>
      <c r="BR54" s="352">
        <f>BR49*'8-Matrices'!$P$8</f>
        <v>0</v>
      </c>
      <c r="BS54" s="352">
        <f>BS49*'8-Matrices'!$Q$8</f>
        <v>0</v>
      </c>
      <c r="BT54" s="352">
        <f>BT49*'8-Matrices'!$R$8</f>
        <v>11284</v>
      </c>
      <c r="BU54" s="353">
        <f>BU49*'8-Matrices'!$S$8</f>
        <v>0</v>
      </c>
      <c r="BV54" s="411"/>
      <c r="BX54" s="351">
        <f>BX49*'8-Matrices'!$J$8</f>
        <v>0</v>
      </c>
      <c r="BY54" s="352">
        <f>BY49*'8-Matrices'!$K$8</f>
        <v>0</v>
      </c>
      <c r="BZ54" s="352">
        <f>BZ49*'8-Matrices'!$L$8</f>
        <v>0</v>
      </c>
      <c r="CA54" s="352">
        <f>CA49*'8-Matrices'!$M$8</f>
        <v>0</v>
      </c>
      <c r="CB54" s="352">
        <f>CB49*'8-Matrices'!$N$8</f>
        <v>6429105</v>
      </c>
      <c r="CC54" s="352">
        <f>CC49*'8-Matrices'!$O$8</f>
        <v>6692001</v>
      </c>
      <c r="CD54" s="352">
        <f>CD49*'8-Matrices'!$P$8</f>
        <v>0</v>
      </c>
      <c r="CE54" s="352">
        <f>CE49*'8-Matrices'!$Q$8</f>
        <v>0</v>
      </c>
      <c r="CF54" s="352">
        <f>CF49*'8-Matrices'!$R$8</f>
        <v>33852</v>
      </c>
      <c r="CG54" s="353">
        <f>CG49*'8-Matrices'!$S$8</f>
        <v>0</v>
      </c>
      <c r="CH54" s="411"/>
      <c r="CJ54" s="351">
        <f>CJ49*'8-Matrices'!$J$8</f>
        <v>0</v>
      </c>
      <c r="CK54" s="352">
        <f>CK49*'8-Matrices'!$K$8</f>
        <v>0</v>
      </c>
      <c r="CL54" s="352">
        <f>CL49*'8-Matrices'!$L$8</f>
        <v>0</v>
      </c>
      <c r="CM54" s="352">
        <f>CM49*'8-Matrices'!$M$8</f>
        <v>0</v>
      </c>
      <c r="CN54" s="352">
        <f>CN49*'8-Matrices'!$N$8</f>
        <v>6333859</v>
      </c>
      <c r="CO54" s="352">
        <f>CO49*'8-Matrices'!$O$8</f>
        <v>6786923</v>
      </c>
      <c r="CP54" s="352">
        <f>CP49*'8-Matrices'!$P$8</f>
        <v>0</v>
      </c>
      <c r="CQ54" s="352">
        <f>CQ49*'8-Matrices'!$Q$8</f>
        <v>0</v>
      </c>
      <c r="CR54" s="352">
        <f>CR49*'8-Matrices'!$R$8</f>
        <v>22568</v>
      </c>
      <c r="CS54" s="353">
        <f>CS49*'8-Matrices'!$S$8</f>
        <v>0</v>
      </c>
      <c r="CT54" s="411"/>
      <c r="CV54" s="351">
        <f>CV49*'8-Matrices'!$J$8</f>
        <v>0</v>
      </c>
      <c r="CW54" s="352">
        <f>CW49*'8-Matrices'!$K$8</f>
        <v>0</v>
      </c>
      <c r="CX54" s="352">
        <f>CX49*'8-Matrices'!$L$8</f>
        <v>0</v>
      </c>
      <c r="CY54" s="352">
        <f>CY49*'8-Matrices'!$M$8</f>
        <v>0</v>
      </c>
      <c r="CZ54" s="352">
        <f>CZ49*'8-Matrices'!$N$8</f>
        <v>5810006</v>
      </c>
      <c r="DA54" s="352">
        <f>DA49*'8-Matrices'!$O$8</f>
        <v>7024228</v>
      </c>
      <c r="DB54" s="352">
        <f>DB49*'8-Matrices'!$P$8</f>
        <v>0</v>
      </c>
      <c r="DC54" s="352">
        <f>DC49*'8-Matrices'!$Q$8</f>
        <v>0</v>
      </c>
      <c r="DD54" s="352">
        <f>DD49*'8-Matrices'!$R$8</f>
        <v>22568</v>
      </c>
      <c r="DE54" s="353">
        <f>DE49*'8-Matrices'!$S$8</f>
        <v>0</v>
      </c>
      <c r="DF54" s="411"/>
      <c r="DH54" s="351">
        <f>DH49*'8-Matrices'!$J$8</f>
        <v>0</v>
      </c>
      <c r="DI54" s="352">
        <f>DI49*'8-Matrices'!$K$8</f>
        <v>0</v>
      </c>
      <c r="DJ54" s="352">
        <f>DJ49*'8-Matrices'!$L$8</f>
        <v>0</v>
      </c>
      <c r="DK54" s="352">
        <f>DK49*'8-Matrices'!$M$8</f>
        <v>0</v>
      </c>
      <c r="DL54" s="352">
        <f>DL49*'8-Matrices'!$N$8</f>
        <v>5571891</v>
      </c>
      <c r="DM54" s="352">
        <f>DM49*'8-Matrices'!$O$8</f>
        <v>7783604</v>
      </c>
      <c r="DN54" s="352">
        <f>DN49*'8-Matrices'!$P$8</f>
        <v>0</v>
      </c>
      <c r="DO54" s="352">
        <f>DO49*'8-Matrices'!$Q$8</f>
        <v>0</v>
      </c>
      <c r="DP54" s="352">
        <f>DP49*'8-Matrices'!$R$8</f>
        <v>11284</v>
      </c>
      <c r="DQ54" s="353">
        <f>DQ49*'8-Matrices'!$S$8</f>
        <v>0</v>
      </c>
      <c r="DR54" s="411"/>
      <c r="DT54" s="351">
        <f>DT49*'8-Matrices'!$J$8</f>
        <v>0</v>
      </c>
      <c r="DU54" s="352">
        <f>DU49*'8-Matrices'!$K$8</f>
        <v>0</v>
      </c>
      <c r="DV54" s="352">
        <f>DV49*'8-Matrices'!$L$8</f>
        <v>0</v>
      </c>
      <c r="DW54" s="352">
        <f>DW49*'8-Matrices'!$M$8</f>
        <v>0</v>
      </c>
      <c r="DX54" s="352">
        <f>DX49*'8-Matrices'!$N$8</f>
        <v>6048121</v>
      </c>
      <c r="DY54" s="352">
        <f>DY49*'8-Matrices'!$O$8</f>
        <v>6786923</v>
      </c>
      <c r="DZ54" s="352">
        <f>DZ49*'8-Matrices'!$P$8</f>
        <v>0</v>
      </c>
      <c r="EA54" s="352">
        <f>EA49*'8-Matrices'!$Q$8</f>
        <v>0</v>
      </c>
      <c r="EB54" s="352">
        <f>EB49*'8-Matrices'!$R$8</f>
        <v>33852</v>
      </c>
      <c r="EC54" s="353">
        <f>EC49*'8-Matrices'!$S$8</f>
        <v>0</v>
      </c>
      <c r="ED54" s="411"/>
    </row>
    <row r="55" spans="1:134" ht="15.75" thickBot="1" x14ac:dyDescent="0.3">
      <c r="A55" s="1472"/>
      <c r="B55" s="295" t="s">
        <v>85</v>
      </c>
      <c r="C55" s="294" t="s">
        <v>140</v>
      </c>
      <c r="D55" s="279">
        <f>D50*'8-Matrices'!$J$9</f>
        <v>0</v>
      </c>
      <c r="E55" s="277">
        <f>E50*'8-Matrices'!$K$9</f>
        <v>0</v>
      </c>
      <c r="F55" s="277">
        <f>F50*'8-Matrices'!$L$9</f>
        <v>0</v>
      </c>
      <c r="G55" s="277">
        <f>G50*'8-Matrices'!$M$9</f>
        <v>0</v>
      </c>
      <c r="H55" s="277">
        <f>H50*'8-Matrices'!$N$9</f>
        <v>279168</v>
      </c>
      <c r="I55" s="277">
        <f>I50*'8-Matrices'!$O$9</f>
        <v>486885</v>
      </c>
      <c r="J55" s="277">
        <f>J50*'8-Matrices'!$P$9</f>
        <v>0</v>
      </c>
      <c r="K55" s="277">
        <f>K50*'8-Matrices'!$Q$9</f>
        <v>0</v>
      </c>
      <c r="L55" s="277">
        <f>L50*'8-Matrices'!$R$9</f>
        <v>16537</v>
      </c>
      <c r="M55" s="278">
        <f>M50*'8-Matrices'!$S$9</f>
        <v>0</v>
      </c>
      <c r="N55" s="411" t="s">
        <v>306</v>
      </c>
      <c r="P55" s="279">
        <f>P50*'8-Matrices'!$J$9</f>
        <v>0</v>
      </c>
      <c r="Q55" s="277">
        <f>Q50*'8-Matrices'!$K$9</f>
        <v>0</v>
      </c>
      <c r="R55" s="277">
        <f>R50*'8-Matrices'!$L$9</f>
        <v>0</v>
      </c>
      <c r="S55" s="277">
        <f>S50*'8-Matrices'!$M$9</f>
        <v>30570</v>
      </c>
      <c r="T55" s="277">
        <f>T50*'8-Matrices'!$N$9</f>
        <v>767712</v>
      </c>
      <c r="U55" s="277">
        <f>U50*'8-Matrices'!$O$9</f>
        <v>139110</v>
      </c>
      <c r="V55" s="277">
        <f>V50*'8-Matrices'!$P$9</f>
        <v>0</v>
      </c>
      <c r="W55" s="277">
        <f>W50*'8-Matrices'!$Q$9</f>
        <v>0</v>
      </c>
      <c r="X55" s="277">
        <f>X50*'8-Matrices'!$R$9</f>
        <v>49611</v>
      </c>
      <c r="Y55" s="278">
        <f>Y50*'8-Matrices'!$S$9</f>
        <v>0</v>
      </c>
      <c r="Z55" s="411" t="s">
        <v>306</v>
      </c>
      <c r="AB55" s="279">
        <f>AB50*'8-Matrices'!$J$9</f>
        <v>0</v>
      </c>
      <c r="AC55" s="277">
        <f>AC50*'8-Matrices'!$K$9</f>
        <v>0</v>
      </c>
      <c r="AD55" s="277">
        <f>AD50*'8-Matrices'!$L$9</f>
        <v>0</v>
      </c>
      <c r="AE55" s="277">
        <f>AE50*'8-Matrices'!$M$9</f>
        <v>0</v>
      </c>
      <c r="AF55" s="277">
        <f>AF50*'8-Matrices'!$N$9</f>
        <v>488544</v>
      </c>
      <c r="AG55" s="277">
        <f>AG50*'8-Matrices'!$O$9</f>
        <v>0</v>
      </c>
      <c r="AH55" s="277">
        <f>AH50*'8-Matrices'!$P$9</f>
        <v>0</v>
      </c>
      <c r="AI55" s="277">
        <f>AI50*'8-Matrices'!$Q$9</f>
        <v>0</v>
      </c>
      <c r="AJ55" s="277">
        <f>AJ50*'8-Matrices'!$R$9</f>
        <v>33074</v>
      </c>
      <c r="AK55" s="278">
        <f>AK50*'8-Matrices'!$S$9</f>
        <v>0</v>
      </c>
      <c r="AL55" s="411" t="s">
        <v>306</v>
      </c>
      <c r="AM55" s="277"/>
      <c r="AN55" s="279">
        <f>AN50*'8-Matrices'!$J$9</f>
        <v>0</v>
      </c>
      <c r="AO55" s="277">
        <f>AO50*'8-Matrices'!$K$9</f>
        <v>0</v>
      </c>
      <c r="AP55" s="277">
        <f>AP50*'8-Matrices'!$L$9</f>
        <v>0</v>
      </c>
      <c r="AQ55" s="277">
        <f>AQ50*'8-Matrices'!$M$9</f>
        <v>30570</v>
      </c>
      <c r="AR55" s="277">
        <f>AR50*'8-Matrices'!$N$9</f>
        <v>837504</v>
      </c>
      <c r="AS55" s="277">
        <f>AS50*'8-Matrices'!$O$9</f>
        <v>347775</v>
      </c>
      <c r="AT55" s="277">
        <f>AT50*'8-Matrices'!$P$9</f>
        <v>0</v>
      </c>
      <c r="AU55" s="277">
        <f>AU50*'8-Matrices'!$Q$9</f>
        <v>0</v>
      </c>
      <c r="AV55" s="277">
        <f>AV50*'8-Matrices'!$R$9</f>
        <v>115759</v>
      </c>
      <c r="AW55" s="278">
        <f>AW50*'8-Matrices'!$S$9</f>
        <v>0</v>
      </c>
      <c r="AX55" s="411" t="s">
        <v>306</v>
      </c>
      <c r="AY55" s="277"/>
      <c r="AZ55" s="279">
        <f>AZ50*'8-Matrices'!$J$9</f>
        <v>0</v>
      </c>
      <c r="BA55" s="277">
        <f>BA50*'8-Matrices'!$K$9</f>
        <v>0</v>
      </c>
      <c r="BB55" s="277">
        <f>BB50*'8-Matrices'!$L$9</f>
        <v>0</v>
      </c>
      <c r="BC55" s="277">
        <f>BC50*'8-Matrices'!$M$9</f>
        <v>0</v>
      </c>
      <c r="BD55" s="277">
        <f>BD50*'8-Matrices'!$N$9</f>
        <v>488544</v>
      </c>
      <c r="BE55" s="277">
        <f>BE50*'8-Matrices'!$O$9</f>
        <v>278220</v>
      </c>
      <c r="BF55" s="277">
        <f>BF50*'8-Matrices'!$P$9</f>
        <v>0</v>
      </c>
      <c r="BG55" s="277">
        <f>BG50*'8-Matrices'!$Q$9</f>
        <v>0</v>
      </c>
      <c r="BH55" s="277">
        <f>BH50*'8-Matrices'!$R$9</f>
        <v>49611</v>
      </c>
      <c r="BI55" s="278">
        <f>BI50*'8-Matrices'!$S$9</f>
        <v>0</v>
      </c>
      <c r="BJ55" s="411" t="s">
        <v>306</v>
      </c>
      <c r="BK55" s="352"/>
      <c r="BL55" s="351">
        <f>BL50*'8-Matrices'!$J$9</f>
        <v>0</v>
      </c>
      <c r="BM55" s="352">
        <f>BM50*'8-Matrices'!$K$9</f>
        <v>0</v>
      </c>
      <c r="BN55" s="352">
        <f>BN50*'8-Matrices'!$L$9</f>
        <v>0</v>
      </c>
      <c r="BO55" s="352">
        <f>BO50*'8-Matrices'!$M$9</f>
        <v>0</v>
      </c>
      <c r="BP55" s="352">
        <f>BP50*'8-Matrices'!$N$9</f>
        <v>558336</v>
      </c>
      <c r="BQ55" s="352">
        <f>BQ50*'8-Matrices'!$O$9</f>
        <v>208665</v>
      </c>
      <c r="BR55" s="352">
        <f>BR50*'8-Matrices'!$P$9</f>
        <v>0</v>
      </c>
      <c r="BS55" s="352">
        <f>BS50*'8-Matrices'!$Q$9</f>
        <v>0</v>
      </c>
      <c r="BT55" s="352">
        <f>BT50*'8-Matrices'!$R$9</f>
        <v>66148</v>
      </c>
      <c r="BU55" s="353">
        <f>BU50*'8-Matrices'!$S$9</f>
        <v>0</v>
      </c>
      <c r="BV55" s="411" t="s">
        <v>306</v>
      </c>
      <c r="BX55" s="351">
        <f>BX50*'8-Matrices'!$J$9</f>
        <v>0</v>
      </c>
      <c r="BY55" s="352">
        <f>BY50*'8-Matrices'!$K$9</f>
        <v>0</v>
      </c>
      <c r="BZ55" s="352">
        <f>BZ50*'8-Matrices'!$L$9</f>
        <v>0</v>
      </c>
      <c r="CA55" s="352">
        <f>CA50*'8-Matrices'!$M$9</f>
        <v>0</v>
      </c>
      <c r="CB55" s="352">
        <f>CB50*'8-Matrices'!$N$9</f>
        <v>209376</v>
      </c>
      <c r="CC55" s="352">
        <f>CC50*'8-Matrices'!$O$9</f>
        <v>139110</v>
      </c>
      <c r="CD55" s="352">
        <f>CD50*'8-Matrices'!$P$9</f>
        <v>0</v>
      </c>
      <c r="CE55" s="352">
        <f>CE50*'8-Matrices'!$Q$9</f>
        <v>0</v>
      </c>
      <c r="CF55" s="352">
        <f>CF50*'8-Matrices'!$R$9</f>
        <v>16537</v>
      </c>
      <c r="CG55" s="353">
        <f>CG50*'8-Matrices'!$S$9</f>
        <v>0</v>
      </c>
      <c r="CH55" s="411" t="s">
        <v>306</v>
      </c>
      <c r="CJ55" s="351">
        <f>CJ50*'8-Matrices'!$J$9</f>
        <v>0</v>
      </c>
      <c r="CK55" s="352">
        <f>CK50*'8-Matrices'!$K$9</f>
        <v>0</v>
      </c>
      <c r="CL55" s="352">
        <f>CL50*'8-Matrices'!$L$9</f>
        <v>0</v>
      </c>
      <c r="CM55" s="352">
        <f>CM50*'8-Matrices'!$M$9</f>
        <v>0</v>
      </c>
      <c r="CN55" s="352">
        <f>CN50*'8-Matrices'!$N$9</f>
        <v>628128</v>
      </c>
      <c r="CO55" s="352">
        <f>CO50*'8-Matrices'!$O$9</f>
        <v>69555</v>
      </c>
      <c r="CP55" s="352">
        <f>CP50*'8-Matrices'!$P$9</f>
        <v>0</v>
      </c>
      <c r="CQ55" s="352">
        <f>CQ50*'8-Matrices'!$Q$9</f>
        <v>0</v>
      </c>
      <c r="CR55" s="352">
        <f>CR50*'8-Matrices'!$R$9</f>
        <v>33074</v>
      </c>
      <c r="CS55" s="353">
        <f>CS50*'8-Matrices'!$S$9</f>
        <v>0</v>
      </c>
      <c r="CT55" s="411" t="s">
        <v>306</v>
      </c>
      <c r="CV55" s="351">
        <f>CV50*'8-Matrices'!$J$9</f>
        <v>0</v>
      </c>
      <c r="CW55" s="352">
        <f>CW50*'8-Matrices'!$K$9</f>
        <v>0</v>
      </c>
      <c r="CX55" s="352">
        <f>CX50*'8-Matrices'!$L$9</f>
        <v>0</v>
      </c>
      <c r="CY55" s="352">
        <f>CY50*'8-Matrices'!$M$9</f>
        <v>0</v>
      </c>
      <c r="CZ55" s="352">
        <f>CZ50*'8-Matrices'!$N$9</f>
        <v>418752</v>
      </c>
      <c r="DA55" s="352">
        <f>DA50*'8-Matrices'!$O$9</f>
        <v>69555</v>
      </c>
      <c r="DB55" s="352">
        <f>DB50*'8-Matrices'!$P$9</f>
        <v>0</v>
      </c>
      <c r="DC55" s="352">
        <f>DC50*'8-Matrices'!$Q$9</f>
        <v>0</v>
      </c>
      <c r="DD55" s="352">
        <f>DD50*'8-Matrices'!$R$9</f>
        <v>0</v>
      </c>
      <c r="DE55" s="353">
        <f>DE50*'8-Matrices'!$S$9</f>
        <v>0</v>
      </c>
      <c r="DF55" s="411" t="s">
        <v>306</v>
      </c>
      <c r="DH55" s="351">
        <f>DH50*'8-Matrices'!$J$9</f>
        <v>0</v>
      </c>
      <c r="DI55" s="352">
        <f>DI50*'8-Matrices'!$K$9</f>
        <v>0</v>
      </c>
      <c r="DJ55" s="352">
        <f>DJ50*'8-Matrices'!$L$9</f>
        <v>0</v>
      </c>
      <c r="DK55" s="352">
        <f>DK50*'8-Matrices'!$M$9</f>
        <v>0</v>
      </c>
      <c r="DL55" s="352">
        <f>DL50*'8-Matrices'!$N$9</f>
        <v>209376</v>
      </c>
      <c r="DM55" s="352">
        <f>DM50*'8-Matrices'!$O$9</f>
        <v>208665</v>
      </c>
      <c r="DN55" s="352">
        <f>DN50*'8-Matrices'!$P$9</f>
        <v>0</v>
      </c>
      <c r="DO55" s="352">
        <f>DO50*'8-Matrices'!$Q$9</f>
        <v>0</v>
      </c>
      <c r="DP55" s="352">
        <f>DP50*'8-Matrices'!$R$9</f>
        <v>49611</v>
      </c>
      <c r="DQ55" s="353">
        <f>DQ50*'8-Matrices'!$S$9</f>
        <v>0</v>
      </c>
      <c r="DR55" s="411" t="s">
        <v>306</v>
      </c>
      <c r="DT55" s="351">
        <f>DT50*'8-Matrices'!$J$9</f>
        <v>0</v>
      </c>
      <c r="DU55" s="352">
        <f>DU50*'8-Matrices'!$K$9</f>
        <v>0</v>
      </c>
      <c r="DV55" s="352">
        <f>DV50*'8-Matrices'!$L$9</f>
        <v>0</v>
      </c>
      <c r="DW55" s="352">
        <f>DW50*'8-Matrices'!$M$9</f>
        <v>0</v>
      </c>
      <c r="DX55" s="352">
        <f>DX50*'8-Matrices'!$N$9</f>
        <v>0</v>
      </c>
      <c r="DY55" s="352">
        <f>DY50*'8-Matrices'!$O$9</f>
        <v>278220</v>
      </c>
      <c r="DZ55" s="352">
        <f>DZ50*'8-Matrices'!$P$9</f>
        <v>0</v>
      </c>
      <c r="EA55" s="352">
        <f>EA50*'8-Matrices'!$Q$9</f>
        <v>0</v>
      </c>
      <c r="EB55" s="352">
        <f>EB50*'8-Matrices'!$R$9</f>
        <v>49611</v>
      </c>
      <c r="EC55" s="353">
        <f>EC50*'8-Matrices'!$S$9</f>
        <v>0</v>
      </c>
      <c r="ED55" s="411" t="s">
        <v>306</v>
      </c>
    </row>
    <row r="56" spans="1:134" ht="30.75" thickBot="1" x14ac:dyDescent="0.3">
      <c r="A56" s="318" t="s">
        <v>212</v>
      </c>
      <c r="B56" s="293" t="s">
        <v>85</v>
      </c>
      <c r="C56" s="316"/>
      <c r="D56" s="300">
        <f t="shared" ref="D56:M56" si="99">SUM(D53:D55)</f>
        <v>0</v>
      </c>
      <c r="E56" s="297">
        <f t="shared" si="99"/>
        <v>0</v>
      </c>
      <c r="F56" s="297">
        <f t="shared" si="99"/>
        <v>0</v>
      </c>
      <c r="G56" s="297">
        <f t="shared" si="99"/>
        <v>0</v>
      </c>
      <c r="H56" s="297">
        <f t="shared" si="99"/>
        <v>9188423</v>
      </c>
      <c r="I56" s="297">
        <f t="shared" si="99"/>
        <v>7700957</v>
      </c>
      <c r="J56" s="297">
        <f t="shared" si="99"/>
        <v>0</v>
      </c>
      <c r="K56" s="297">
        <f t="shared" si="99"/>
        <v>0</v>
      </c>
      <c r="L56" s="297">
        <f t="shared" si="99"/>
        <v>16537</v>
      </c>
      <c r="M56" s="298">
        <f t="shared" si="99"/>
        <v>0</v>
      </c>
      <c r="N56" s="412">
        <f>SUM(D56:M56)</f>
        <v>16905917</v>
      </c>
      <c r="O56" s="316"/>
      <c r="P56" s="300">
        <f t="shared" ref="P56:Y56" si="100">SUM(P53:P55)</f>
        <v>0</v>
      </c>
      <c r="Q56" s="297">
        <f t="shared" si="100"/>
        <v>0</v>
      </c>
      <c r="R56" s="297">
        <f t="shared" si="100"/>
        <v>0</v>
      </c>
      <c r="S56" s="297">
        <f t="shared" si="100"/>
        <v>30570</v>
      </c>
      <c r="T56" s="297">
        <f t="shared" si="100"/>
        <v>10512443</v>
      </c>
      <c r="U56" s="297">
        <f t="shared" si="100"/>
        <v>7590487</v>
      </c>
      <c r="V56" s="297">
        <f t="shared" si="100"/>
        <v>0</v>
      </c>
      <c r="W56" s="297">
        <f t="shared" si="100"/>
        <v>0</v>
      </c>
      <c r="X56" s="297">
        <f t="shared" si="100"/>
        <v>49611</v>
      </c>
      <c r="Y56" s="298">
        <f t="shared" si="100"/>
        <v>0</v>
      </c>
      <c r="Z56" s="412">
        <f>SUM(P56:Y56)</f>
        <v>18183111</v>
      </c>
      <c r="AA56" s="316"/>
      <c r="AB56" s="300">
        <f t="shared" ref="AB56:AK56" si="101">SUM(AB53:AB55)</f>
        <v>0</v>
      </c>
      <c r="AC56" s="297">
        <f t="shared" si="101"/>
        <v>0</v>
      </c>
      <c r="AD56" s="297">
        <f t="shared" si="101"/>
        <v>0</v>
      </c>
      <c r="AE56" s="297">
        <f t="shared" si="101"/>
        <v>0</v>
      </c>
      <c r="AF56" s="297">
        <f t="shared" si="101"/>
        <v>11423850</v>
      </c>
      <c r="AG56" s="297">
        <f t="shared" si="101"/>
        <v>6929306</v>
      </c>
      <c r="AH56" s="297">
        <f t="shared" si="101"/>
        <v>0</v>
      </c>
      <c r="AI56" s="297">
        <f t="shared" si="101"/>
        <v>0</v>
      </c>
      <c r="AJ56" s="297">
        <f t="shared" si="101"/>
        <v>55642</v>
      </c>
      <c r="AK56" s="298">
        <f t="shared" si="101"/>
        <v>0</v>
      </c>
      <c r="AL56" s="412">
        <f>SUM(AB56:AK56)</f>
        <v>18408798</v>
      </c>
      <c r="AM56" s="299"/>
      <c r="AN56" s="300">
        <f t="shared" ref="AN56:AW56" si="102">SUM(AN53:AN55)</f>
        <v>0</v>
      </c>
      <c r="AO56" s="297">
        <f t="shared" si="102"/>
        <v>0</v>
      </c>
      <c r="AP56" s="297">
        <f t="shared" si="102"/>
        <v>0</v>
      </c>
      <c r="AQ56" s="297">
        <f t="shared" si="102"/>
        <v>30570</v>
      </c>
      <c r="AR56" s="297">
        <f t="shared" si="102"/>
        <v>10966973</v>
      </c>
      <c r="AS56" s="297">
        <f t="shared" si="102"/>
        <v>7372003</v>
      </c>
      <c r="AT56" s="297">
        <f t="shared" si="102"/>
        <v>0</v>
      </c>
      <c r="AU56" s="297">
        <f t="shared" si="102"/>
        <v>0</v>
      </c>
      <c r="AV56" s="297">
        <f t="shared" si="102"/>
        <v>149611</v>
      </c>
      <c r="AW56" s="298">
        <f t="shared" si="102"/>
        <v>0</v>
      </c>
      <c r="AX56" s="412">
        <f>SUM(AN56:AW56)</f>
        <v>18519157</v>
      </c>
      <c r="AY56" s="299"/>
      <c r="AZ56" s="300">
        <f t="shared" ref="AZ56:BI56" si="103">SUM(AZ53:AZ55)</f>
        <v>0</v>
      </c>
      <c r="BA56" s="297">
        <f t="shared" si="103"/>
        <v>0</v>
      </c>
      <c r="BB56" s="297">
        <f t="shared" si="103"/>
        <v>0</v>
      </c>
      <c r="BC56" s="297">
        <f t="shared" si="103"/>
        <v>0</v>
      </c>
      <c r="BD56" s="297">
        <f t="shared" si="103"/>
        <v>10614259</v>
      </c>
      <c r="BE56" s="297">
        <f t="shared" si="103"/>
        <v>8299129</v>
      </c>
      <c r="BF56" s="297">
        <f t="shared" si="103"/>
        <v>0</v>
      </c>
      <c r="BG56" s="297">
        <f t="shared" si="103"/>
        <v>0</v>
      </c>
      <c r="BH56" s="297">
        <f t="shared" si="103"/>
        <v>49611</v>
      </c>
      <c r="BI56" s="298">
        <f t="shared" si="103"/>
        <v>0</v>
      </c>
      <c r="BJ56" s="412">
        <f>SUM(AZ56:BI56)</f>
        <v>18962999</v>
      </c>
      <c r="BK56" s="362"/>
      <c r="BL56" s="404">
        <f t="shared" ref="BL56:BU56" si="104">SUM(BL53:BL55)</f>
        <v>0</v>
      </c>
      <c r="BM56" s="405">
        <f t="shared" si="104"/>
        <v>0</v>
      </c>
      <c r="BN56" s="405">
        <f t="shared" si="104"/>
        <v>0</v>
      </c>
      <c r="BO56" s="405">
        <f t="shared" si="104"/>
        <v>0</v>
      </c>
      <c r="BP56" s="405">
        <f t="shared" si="104"/>
        <v>8742377</v>
      </c>
      <c r="BQ56" s="405">
        <f t="shared" si="104"/>
        <v>8466879</v>
      </c>
      <c r="BR56" s="405">
        <f t="shared" si="104"/>
        <v>0</v>
      </c>
      <c r="BS56" s="405">
        <f t="shared" si="104"/>
        <v>0</v>
      </c>
      <c r="BT56" s="405">
        <f t="shared" si="104"/>
        <v>77432</v>
      </c>
      <c r="BU56" s="406">
        <f t="shared" si="104"/>
        <v>0</v>
      </c>
      <c r="BV56" s="412">
        <f>SUM(BL56:BU56)</f>
        <v>17286688</v>
      </c>
      <c r="BX56" s="404">
        <f t="shared" ref="BX56:CG56" si="105">SUM(BX53:BX55)</f>
        <v>0</v>
      </c>
      <c r="BY56" s="405">
        <f t="shared" si="105"/>
        <v>0</v>
      </c>
      <c r="BZ56" s="405">
        <f t="shared" si="105"/>
        <v>0</v>
      </c>
      <c r="CA56" s="405">
        <f t="shared" si="105"/>
        <v>0</v>
      </c>
      <c r="CB56" s="405">
        <f t="shared" si="105"/>
        <v>7001481</v>
      </c>
      <c r="CC56" s="405">
        <f t="shared" si="105"/>
        <v>6831111</v>
      </c>
      <c r="CD56" s="405">
        <f t="shared" si="105"/>
        <v>0</v>
      </c>
      <c r="CE56" s="405">
        <f t="shared" si="105"/>
        <v>0</v>
      </c>
      <c r="CF56" s="405">
        <f t="shared" si="105"/>
        <v>50389</v>
      </c>
      <c r="CG56" s="406">
        <f t="shared" si="105"/>
        <v>0</v>
      </c>
      <c r="CH56" s="412">
        <f>SUM(BX56:CG56)</f>
        <v>13882981</v>
      </c>
      <c r="CJ56" s="404">
        <f t="shared" ref="CJ56:CS56" si="106">SUM(CJ53:CJ55)</f>
        <v>0</v>
      </c>
      <c r="CK56" s="405">
        <f t="shared" si="106"/>
        <v>0</v>
      </c>
      <c r="CL56" s="405">
        <f t="shared" si="106"/>
        <v>0</v>
      </c>
      <c r="CM56" s="405">
        <f t="shared" si="106"/>
        <v>0</v>
      </c>
      <c r="CN56" s="405">
        <f t="shared" si="106"/>
        <v>8314987</v>
      </c>
      <c r="CO56" s="405">
        <f t="shared" si="106"/>
        <v>9651958</v>
      </c>
      <c r="CP56" s="405">
        <f t="shared" si="106"/>
        <v>0</v>
      </c>
      <c r="CQ56" s="405">
        <f t="shared" si="106"/>
        <v>0</v>
      </c>
      <c r="CR56" s="405">
        <f t="shared" si="106"/>
        <v>63461</v>
      </c>
      <c r="CS56" s="406">
        <f t="shared" si="106"/>
        <v>0</v>
      </c>
      <c r="CT56" s="412">
        <f>SUM(CJ56:CS56)</f>
        <v>18030406</v>
      </c>
      <c r="CV56" s="404">
        <f t="shared" ref="CV56:DE56" si="107">SUM(CV53:CV55)</f>
        <v>0</v>
      </c>
      <c r="CW56" s="405">
        <f t="shared" si="107"/>
        <v>0</v>
      </c>
      <c r="CX56" s="405">
        <f t="shared" si="107"/>
        <v>0</v>
      </c>
      <c r="CY56" s="405">
        <f t="shared" si="107"/>
        <v>0</v>
      </c>
      <c r="CZ56" s="405">
        <f t="shared" si="107"/>
        <v>12498758</v>
      </c>
      <c r="DA56" s="405">
        <f t="shared" si="107"/>
        <v>11500775</v>
      </c>
      <c r="DB56" s="405">
        <f t="shared" si="107"/>
        <v>0</v>
      </c>
      <c r="DC56" s="405">
        <f t="shared" si="107"/>
        <v>0</v>
      </c>
      <c r="DD56" s="405">
        <f t="shared" si="107"/>
        <v>538622</v>
      </c>
      <c r="DE56" s="406">
        <f t="shared" si="107"/>
        <v>0</v>
      </c>
      <c r="DF56" s="412">
        <f>SUM(CV56:DE56)</f>
        <v>24538155</v>
      </c>
      <c r="DH56" s="404">
        <f t="shared" ref="DH56:DQ56" si="108">SUM(DH53:DH55)</f>
        <v>0</v>
      </c>
      <c r="DI56" s="405">
        <f t="shared" si="108"/>
        <v>0</v>
      </c>
      <c r="DJ56" s="405">
        <f t="shared" si="108"/>
        <v>0</v>
      </c>
      <c r="DK56" s="405">
        <f t="shared" si="108"/>
        <v>0</v>
      </c>
      <c r="DL56" s="405">
        <f t="shared" si="108"/>
        <v>12711267</v>
      </c>
      <c r="DM56" s="405">
        <f t="shared" si="108"/>
        <v>12826805</v>
      </c>
      <c r="DN56" s="405">
        <f t="shared" si="108"/>
        <v>0</v>
      </c>
      <c r="DO56" s="405">
        <f t="shared" si="108"/>
        <v>0</v>
      </c>
      <c r="DP56" s="405">
        <f t="shared" si="108"/>
        <v>475302</v>
      </c>
      <c r="DQ56" s="406">
        <f t="shared" si="108"/>
        <v>0</v>
      </c>
      <c r="DR56" s="412">
        <f>SUM(DH56:DQ56)</f>
        <v>26013374</v>
      </c>
      <c r="DT56" s="404">
        <f t="shared" ref="DT56:EC56" si="109">SUM(DT53:DT55)</f>
        <v>0</v>
      </c>
      <c r="DU56" s="405">
        <f t="shared" si="109"/>
        <v>0</v>
      </c>
      <c r="DV56" s="405">
        <f t="shared" si="109"/>
        <v>0</v>
      </c>
      <c r="DW56" s="405">
        <f t="shared" si="109"/>
        <v>14455</v>
      </c>
      <c r="DX56" s="405">
        <f t="shared" si="109"/>
        <v>12549121</v>
      </c>
      <c r="DY56" s="405">
        <f t="shared" si="109"/>
        <v>12623215</v>
      </c>
      <c r="DZ56" s="405">
        <f t="shared" si="109"/>
        <v>0</v>
      </c>
      <c r="EA56" s="405">
        <f t="shared" si="109"/>
        <v>0</v>
      </c>
      <c r="EB56" s="405">
        <f t="shared" si="109"/>
        <v>458775</v>
      </c>
      <c r="EC56" s="406">
        <f t="shared" si="109"/>
        <v>0</v>
      </c>
      <c r="ED56" s="412">
        <f>SUM(DT56:EC56)</f>
        <v>25645566</v>
      </c>
    </row>
    <row r="57" spans="1:134" ht="33.75" customHeight="1" thickBot="1" x14ac:dyDescent="0.3">
      <c r="A57" s="305"/>
      <c r="B57" s="306"/>
      <c r="C57" s="307"/>
      <c r="D57" s="308"/>
      <c r="E57" s="309"/>
      <c r="F57" s="309"/>
      <c r="G57" s="309"/>
      <c r="H57" s="309"/>
      <c r="I57" s="309"/>
      <c r="J57" s="309"/>
      <c r="K57" s="309"/>
      <c r="L57" s="309"/>
      <c r="M57" s="310"/>
      <c r="N57" s="410"/>
      <c r="O57" s="307"/>
      <c r="P57" s="308"/>
      <c r="Q57" s="309"/>
      <c r="R57" s="309"/>
      <c r="S57" s="309"/>
      <c r="T57" s="309"/>
      <c r="U57" s="309"/>
      <c r="V57" s="309"/>
      <c r="W57" s="309"/>
      <c r="X57" s="309"/>
      <c r="Y57" s="310"/>
      <c r="Z57" s="410"/>
      <c r="AA57" s="307"/>
      <c r="AB57" s="308"/>
      <c r="AC57" s="309"/>
      <c r="AD57" s="309"/>
      <c r="AE57" s="309"/>
      <c r="AF57" s="309"/>
      <c r="AG57" s="309"/>
      <c r="AH57" s="309"/>
      <c r="AI57" s="309"/>
      <c r="AJ57" s="309"/>
      <c r="AK57" s="310"/>
      <c r="AL57" s="410"/>
      <c r="AM57" s="309"/>
      <c r="AN57" s="308"/>
      <c r="AO57" s="309"/>
      <c r="AP57" s="309"/>
      <c r="AQ57" s="309"/>
      <c r="AR57" s="309"/>
      <c r="AS57" s="309"/>
      <c r="AT57" s="309"/>
      <c r="AU57" s="309"/>
      <c r="AV57" s="309"/>
      <c r="AW57" s="310"/>
      <c r="AX57" s="410"/>
      <c r="AY57" s="309"/>
      <c r="AZ57" s="308"/>
      <c r="BA57" s="309"/>
      <c r="BB57" s="309"/>
      <c r="BC57" s="309"/>
      <c r="BD57" s="309"/>
      <c r="BE57" s="309"/>
      <c r="BF57" s="309"/>
      <c r="BG57" s="309"/>
      <c r="BH57" s="309"/>
      <c r="BI57" s="310"/>
      <c r="BJ57" s="410"/>
      <c r="BK57" s="407"/>
      <c r="BL57" s="408"/>
      <c r="BM57" s="407"/>
      <c r="BN57" s="407"/>
      <c r="BO57" s="407"/>
      <c r="BP57" s="407"/>
      <c r="BQ57" s="407"/>
      <c r="BR57" s="407"/>
      <c r="BS57" s="407"/>
      <c r="BT57" s="407"/>
      <c r="BU57" s="409"/>
      <c r="BV57" s="410"/>
      <c r="BX57" s="408"/>
      <c r="BY57" s="407"/>
      <c r="BZ57" s="407"/>
      <c r="CA57" s="407"/>
      <c r="CB57" s="407"/>
      <c r="CC57" s="407"/>
      <c r="CD57" s="407"/>
      <c r="CE57" s="407"/>
      <c r="CF57" s="407"/>
      <c r="CG57" s="409"/>
      <c r="CH57" s="410"/>
      <c r="CJ57" s="408"/>
      <c r="CK57" s="407"/>
      <c r="CL57" s="407"/>
      <c r="CM57" s="407"/>
      <c r="CN57" s="407"/>
      <c r="CO57" s="407"/>
      <c r="CP57" s="407"/>
      <c r="CQ57" s="407"/>
      <c r="CR57" s="407"/>
      <c r="CS57" s="409"/>
      <c r="CT57" s="410"/>
      <c r="CV57" s="408"/>
      <c r="CW57" s="407"/>
      <c r="CX57" s="407"/>
      <c r="CY57" s="407"/>
      <c r="CZ57" s="407"/>
      <c r="DA57" s="407"/>
      <c r="DB57" s="407"/>
      <c r="DC57" s="407"/>
      <c r="DD57" s="407"/>
      <c r="DE57" s="409"/>
      <c r="DF57" s="410"/>
      <c r="DH57" s="408"/>
      <c r="DI57" s="407"/>
      <c r="DJ57" s="407"/>
      <c r="DK57" s="407"/>
      <c r="DL57" s="407"/>
      <c r="DM57" s="407"/>
      <c r="DN57" s="407"/>
      <c r="DO57" s="407"/>
      <c r="DP57" s="407"/>
      <c r="DQ57" s="409"/>
      <c r="DR57" s="410"/>
      <c r="DT57" s="408"/>
      <c r="DU57" s="407"/>
      <c r="DV57" s="407"/>
      <c r="DW57" s="407"/>
      <c r="DX57" s="407"/>
      <c r="DY57" s="407"/>
      <c r="DZ57" s="407"/>
      <c r="EA57" s="407"/>
      <c r="EB57" s="407"/>
      <c r="EC57" s="409"/>
      <c r="ED57" s="410"/>
    </row>
    <row r="58" spans="1:134" x14ac:dyDescent="0.25">
      <c r="A58" s="1470" t="s">
        <v>210</v>
      </c>
      <c r="B58" s="285" t="s">
        <v>86</v>
      </c>
      <c r="C58" s="319" t="s">
        <v>138</v>
      </c>
      <c r="D58" s="271">
        <f>'7c-STEMHWF_RawData'!D22</f>
        <v>0</v>
      </c>
      <c r="E58" s="269">
        <f>'7c-STEMHWF_RawData'!E22</f>
        <v>0</v>
      </c>
      <c r="F58" s="269">
        <f>'7c-STEMHWF_RawData'!F22</f>
        <v>0</v>
      </c>
      <c r="G58" s="269">
        <f>'7c-STEMHWF_RawData'!G22</f>
        <v>0</v>
      </c>
      <c r="H58" s="269">
        <f>'7c-STEMHWF_RawData'!H22</f>
        <v>0</v>
      </c>
      <c r="I58" s="269">
        <f>'7c-STEMHWF_RawData'!I22</f>
        <v>0</v>
      </c>
      <c r="J58" s="269">
        <f>'7c-STEMHWF_RawData'!J22</f>
        <v>0</v>
      </c>
      <c r="K58" s="269">
        <f>'7c-STEMHWF_RawData'!K22</f>
        <v>0</v>
      </c>
      <c r="L58" s="269">
        <f>'7c-STEMHWF_RawData'!L22</f>
        <v>0</v>
      </c>
      <c r="M58" s="270">
        <f>'7c-STEMHWF_RawData'!M22</f>
        <v>0</v>
      </c>
      <c r="N58" s="396"/>
      <c r="O58" s="319"/>
      <c r="P58" s="271">
        <f>'7c-STEMHWF_RawData'!P22</f>
        <v>0</v>
      </c>
      <c r="Q58" s="269">
        <f>'7c-STEMHWF_RawData'!Q22</f>
        <v>0</v>
      </c>
      <c r="R58" s="269">
        <f>'7c-STEMHWF_RawData'!R22</f>
        <v>0</v>
      </c>
      <c r="S58" s="269">
        <f>'7c-STEMHWF_RawData'!S22</f>
        <v>1</v>
      </c>
      <c r="T58" s="269">
        <f>'7c-STEMHWF_RawData'!T22</f>
        <v>2</v>
      </c>
      <c r="U58" s="269">
        <f>'7c-STEMHWF_RawData'!U22</f>
        <v>0</v>
      </c>
      <c r="V58" s="269">
        <f>'7c-STEMHWF_RawData'!V22</f>
        <v>0</v>
      </c>
      <c r="W58" s="269">
        <f>'7c-STEMHWF_RawData'!W22</f>
        <v>0</v>
      </c>
      <c r="X58" s="269">
        <f>'7c-STEMHWF_RawData'!X22</f>
        <v>0</v>
      </c>
      <c r="Y58" s="270">
        <f>'7c-STEMHWF_RawData'!Y22</f>
        <v>0</v>
      </c>
      <c r="Z58" s="396"/>
      <c r="AA58" s="319"/>
      <c r="AB58" s="271">
        <f>'7c-STEMHWF_RawData'!AB22</f>
        <v>0</v>
      </c>
      <c r="AC58" s="269">
        <f>'7c-STEMHWF_RawData'!AC22</f>
        <v>0</v>
      </c>
      <c r="AD58" s="269">
        <f>'7c-STEMHWF_RawData'!AD22</f>
        <v>0</v>
      </c>
      <c r="AE58" s="269">
        <f>'7c-STEMHWF_RawData'!AE22</f>
        <v>0</v>
      </c>
      <c r="AF58" s="269">
        <f>'7c-STEMHWF_RawData'!AF22</f>
        <v>2</v>
      </c>
      <c r="AG58" s="269">
        <f>'7c-STEMHWF_RawData'!AG22</f>
        <v>0</v>
      </c>
      <c r="AH58" s="269">
        <f>'7c-STEMHWF_RawData'!AH22</f>
        <v>0</v>
      </c>
      <c r="AI58" s="269">
        <f>'7c-STEMHWF_RawData'!AI22</f>
        <v>0</v>
      </c>
      <c r="AJ58" s="269">
        <f>'7c-STEMHWF_RawData'!AJ22</f>
        <v>0</v>
      </c>
      <c r="AK58" s="270">
        <f>'7c-STEMHWF_RawData'!AK22</f>
        <v>0</v>
      </c>
      <c r="AL58" s="396"/>
      <c r="AM58" s="269"/>
      <c r="AN58" s="271">
        <f>'7c-STEMHWF_RawData'!AN22</f>
        <v>0</v>
      </c>
      <c r="AO58" s="269">
        <f>'7c-STEMHWF_RawData'!AO22</f>
        <v>0</v>
      </c>
      <c r="AP58" s="269">
        <f>'7c-STEMHWF_RawData'!AP22</f>
        <v>0</v>
      </c>
      <c r="AQ58" s="269">
        <f>'7c-STEMHWF_RawData'!AQ22</f>
        <v>1</v>
      </c>
      <c r="AR58" s="269">
        <f>'7c-STEMHWF_RawData'!AR22</f>
        <v>2</v>
      </c>
      <c r="AS58" s="269">
        <f>'7c-STEMHWF_RawData'!AS22</f>
        <v>0</v>
      </c>
      <c r="AT58" s="269">
        <f>'7c-STEMHWF_RawData'!AT22</f>
        <v>0</v>
      </c>
      <c r="AU58" s="269">
        <f>'7c-STEMHWF_RawData'!AU22</f>
        <v>0</v>
      </c>
      <c r="AV58" s="269">
        <f>'7c-STEMHWF_RawData'!AV22</f>
        <v>0</v>
      </c>
      <c r="AW58" s="270">
        <f>'7c-STEMHWF_RawData'!AW22</f>
        <v>0</v>
      </c>
      <c r="AX58" s="396"/>
      <c r="AY58" s="269"/>
      <c r="AZ58" s="271">
        <f>'7c-STEMHWF_RawData'!AZ22</f>
        <v>0</v>
      </c>
      <c r="BA58" s="269">
        <f>'7c-STEMHWF_RawData'!BA22</f>
        <v>0</v>
      </c>
      <c r="BB58" s="269">
        <f>'7c-STEMHWF_RawData'!BB22</f>
        <v>0</v>
      </c>
      <c r="BC58" s="269">
        <f>'7c-STEMHWF_RawData'!BC22</f>
        <v>2</v>
      </c>
      <c r="BD58" s="269">
        <f>'7c-STEMHWF_RawData'!BD22</f>
        <v>1</v>
      </c>
      <c r="BE58" s="269">
        <f>'7c-STEMHWF_RawData'!BE22</f>
        <v>0</v>
      </c>
      <c r="BF58" s="269">
        <f>'7c-STEMHWF_RawData'!BF22</f>
        <v>0</v>
      </c>
      <c r="BG58" s="269">
        <f>'7c-STEMHWF_RawData'!BG22</f>
        <v>0</v>
      </c>
      <c r="BH58" s="269">
        <f>'7c-STEMHWF_RawData'!BH22</f>
        <v>0</v>
      </c>
      <c r="BI58" s="270">
        <f>'7c-STEMHWF_RawData'!BI22</f>
        <v>0</v>
      </c>
      <c r="BJ58" s="396"/>
      <c r="BK58" s="343"/>
      <c r="BL58" s="342">
        <f>'7c-STEMHWF_RawData'!BL22</f>
        <v>0</v>
      </c>
      <c r="BM58" s="343">
        <f>'7c-STEMHWF_RawData'!BM22</f>
        <v>0</v>
      </c>
      <c r="BN58" s="343">
        <f>'7c-STEMHWF_RawData'!BN22</f>
        <v>0</v>
      </c>
      <c r="BO58" s="343">
        <f>'7c-STEMHWF_RawData'!BO22</f>
        <v>0</v>
      </c>
      <c r="BP58" s="343">
        <f>'7c-STEMHWF_RawData'!BP22</f>
        <v>2</v>
      </c>
      <c r="BQ58" s="343">
        <f>'7c-STEMHWF_RawData'!BQ22</f>
        <v>0</v>
      </c>
      <c r="BR58" s="343">
        <f>'7c-STEMHWF_RawData'!BR22</f>
        <v>0</v>
      </c>
      <c r="BS58" s="343">
        <f>'7c-STEMHWF_RawData'!BS22</f>
        <v>0</v>
      </c>
      <c r="BT58" s="343">
        <f>'7c-STEMHWF_RawData'!BT22</f>
        <v>0</v>
      </c>
      <c r="BU58" s="344">
        <f>'7c-STEMHWF_RawData'!BU22</f>
        <v>0</v>
      </c>
      <c r="BV58" s="396"/>
      <c r="BX58" s="342">
        <f>'7c-STEMHWF_RawData'!BX22</f>
        <v>0</v>
      </c>
      <c r="BY58" s="343">
        <f>'7c-STEMHWF_RawData'!BY22</f>
        <v>0</v>
      </c>
      <c r="BZ58" s="343">
        <f>'7c-STEMHWF_RawData'!BZ22</f>
        <v>0</v>
      </c>
      <c r="CA58" s="343">
        <f>'7c-STEMHWF_RawData'!CA22</f>
        <v>0</v>
      </c>
      <c r="CB58" s="343">
        <f>'7c-STEMHWF_RawData'!CB22</f>
        <v>0</v>
      </c>
      <c r="CC58" s="343">
        <f>'7c-STEMHWF_RawData'!CC22</f>
        <v>0</v>
      </c>
      <c r="CD58" s="343">
        <f>'7c-STEMHWF_RawData'!CD22</f>
        <v>0</v>
      </c>
      <c r="CE58" s="343">
        <f>'7c-STEMHWF_RawData'!CE22</f>
        <v>0</v>
      </c>
      <c r="CF58" s="343">
        <f>'7c-STEMHWF_RawData'!CF22</f>
        <v>0</v>
      </c>
      <c r="CG58" s="344">
        <f>'7c-STEMHWF_RawData'!CG22</f>
        <v>0</v>
      </c>
      <c r="CH58" s="396"/>
      <c r="CJ58" s="342">
        <f>'7c-STEMHWF_RawData'!CJ22</f>
        <v>0</v>
      </c>
      <c r="CK58" s="343">
        <f>'7c-STEMHWF_RawData'!CK22</f>
        <v>39</v>
      </c>
      <c r="CL58" s="343">
        <f>'7c-STEMHWF_RawData'!CL22</f>
        <v>0</v>
      </c>
      <c r="CM58" s="343">
        <f>'7c-STEMHWF_RawData'!CM22</f>
        <v>17</v>
      </c>
      <c r="CN58" s="343">
        <f>'7c-STEMHWF_RawData'!CN22</f>
        <v>37</v>
      </c>
      <c r="CO58" s="343">
        <f>'7c-STEMHWF_RawData'!CO22</f>
        <v>0</v>
      </c>
      <c r="CP58" s="343">
        <f>'7c-STEMHWF_RawData'!CP22</f>
        <v>0</v>
      </c>
      <c r="CQ58" s="343">
        <f>'7c-STEMHWF_RawData'!CQ22</f>
        <v>0</v>
      </c>
      <c r="CR58" s="343">
        <f>'7c-STEMHWF_RawData'!CR22</f>
        <v>0</v>
      </c>
      <c r="CS58" s="344">
        <f>'7c-STEMHWF_RawData'!CS22</f>
        <v>0</v>
      </c>
      <c r="CT58" s="396"/>
      <c r="CV58" s="342">
        <f>'7c-STEMHWF_RawData'!CV22</f>
        <v>0</v>
      </c>
      <c r="CW58" s="343">
        <f>'7c-STEMHWF_RawData'!CW22</f>
        <v>27</v>
      </c>
      <c r="CX58" s="343">
        <f>'7c-STEMHWF_RawData'!CX22</f>
        <v>0</v>
      </c>
      <c r="CY58" s="343">
        <f>'7c-STEMHWF_RawData'!CY22</f>
        <v>25</v>
      </c>
      <c r="CZ58" s="343">
        <f>'7c-STEMHWF_RawData'!CZ22</f>
        <v>49</v>
      </c>
      <c r="DA58" s="343">
        <f>'7c-STEMHWF_RawData'!DA22</f>
        <v>0</v>
      </c>
      <c r="DB58" s="343">
        <f>'7c-STEMHWF_RawData'!DB22</f>
        <v>0</v>
      </c>
      <c r="DC58" s="343">
        <f>'7c-STEMHWF_RawData'!DC22</f>
        <v>0</v>
      </c>
      <c r="DD58" s="343">
        <f>'7c-STEMHWF_RawData'!DD22</f>
        <v>0</v>
      </c>
      <c r="DE58" s="344">
        <f>'7c-STEMHWF_RawData'!DE22</f>
        <v>0</v>
      </c>
      <c r="DF58" s="396"/>
      <c r="DH58" s="342">
        <f>'7c-STEMHWF_RawData'!DH22</f>
        <v>0</v>
      </c>
      <c r="DI58" s="343">
        <f>'7c-STEMHWF_RawData'!DI22</f>
        <v>40</v>
      </c>
      <c r="DJ58" s="343">
        <f>'7c-STEMHWF_RawData'!DJ22</f>
        <v>0</v>
      </c>
      <c r="DK58" s="343">
        <f>'7c-STEMHWF_RawData'!DK22</f>
        <v>32</v>
      </c>
      <c r="DL58" s="343">
        <f>'7c-STEMHWF_RawData'!DL22</f>
        <v>37</v>
      </c>
      <c r="DM58" s="343">
        <f>'7c-STEMHWF_RawData'!DM22</f>
        <v>0</v>
      </c>
      <c r="DN58" s="343">
        <f>'7c-STEMHWF_RawData'!DN22</f>
        <v>0</v>
      </c>
      <c r="DO58" s="343">
        <f>'7c-STEMHWF_RawData'!DO22</f>
        <v>0</v>
      </c>
      <c r="DP58" s="343">
        <f>'7c-STEMHWF_RawData'!DP22</f>
        <v>0</v>
      </c>
      <c r="DQ58" s="344">
        <f>'7c-STEMHWF_RawData'!DQ22</f>
        <v>0</v>
      </c>
      <c r="DR58" s="396"/>
      <c r="DT58" s="342">
        <f>'7c-STEMHWF_RawData'!DT22</f>
        <v>0</v>
      </c>
      <c r="DU58" s="343">
        <f>'7c-STEMHWF_RawData'!DU22</f>
        <v>50</v>
      </c>
      <c r="DV58" s="343">
        <f>'7c-STEMHWF_RawData'!DV22</f>
        <v>0</v>
      </c>
      <c r="DW58" s="343">
        <f>'7c-STEMHWF_RawData'!DW22</f>
        <v>34</v>
      </c>
      <c r="DX58" s="343">
        <f>'7c-STEMHWF_RawData'!DX22</f>
        <v>58</v>
      </c>
      <c r="DY58" s="343">
        <f>'7c-STEMHWF_RawData'!DY22</f>
        <v>0</v>
      </c>
      <c r="DZ58" s="343">
        <f>'7c-STEMHWF_RawData'!DZ22</f>
        <v>0</v>
      </c>
      <c r="EA58" s="343">
        <f>'7c-STEMHWF_RawData'!EA22</f>
        <v>0</v>
      </c>
      <c r="EB58" s="343">
        <f>'7c-STEMHWF_RawData'!EB22</f>
        <v>0</v>
      </c>
      <c r="EC58" s="344">
        <f>'7c-STEMHWF_RawData'!EC22</f>
        <v>0</v>
      </c>
      <c r="ED58" s="396"/>
    </row>
    <row r="59" spans="1:134" x14ac:dyDescent="0.25">
      <c r="A59" s="1471"/>
      <c r="B59" t="s">
        <v>86</v>
      </c>
      <c r="C59" s="317" t="s">
        <v>139</v>
      </c>
      <c r="D59" s="279">
        <f>'7c-STEMHWF_RawData'!D23</f>
        <v>0</v>
      </c>
      <c r="E59" s="277">
        <f>'7c-STEMHWF_RawData'!E23</f>
        <v>0</v>
      </c>
      <c r="F59" s="277">
        <f>'7c-STEMHWF_RawData'!F23</f>
        <v>0</v>
      </c>
      <c r="G59" s="277">
        <f>'7c-STEMHWF_RawData'!G23</f>
        <v>3</v>
      </c>
      <c r="H59" s="277">
        <f>'7c-STEMHWF_RawData'!H23</f>
        <v>11</v>
      </c>
      <c r="I59" s="277">
        <f>'7c-STEMHWF_RawData'!I23</f>
        <v>0</v>
      </c>
      <c r="J59" s="277">
        <f>'7c-STEMHWF_RawData'!J23</f>
        <v>0</v>
      </c>
      <c r="K59" s="277">
        <f>'7c-STEMHWF_RawData'!K23</f>
        <v>0</v>
      </c>
      <c r="L59" s="277">
        <f>'7c-STEMHWF_RawData'!L23</f>
        <v>0</v>
      </c>
      <c r="M59" s="278">
        <f>'7c-STEMHWF_RawData'!M23</f>
        <v>0</v>
      </c>
      <c r="N59" s="398"/>
      <c r="P59" s="279">
        <f>'7c-STEMHWF_RawData'!P23</f>
        <v>0</v>
      </c>
      <c r="Q59" s="277">
        <f>'7c-STEMHWF_RawData'!Q23</f>
        <v>3</v>
      </c>
      <c r="R59" s="277">
        <f>'7c-STEMHWF_RawData'!R23</f>
        <v>0</v>
      </c>
      <c r="S59" s="277">
        <f>'7c-STEMHWF_RawData'!S23</f>
        <v>8</v>
      </c>
      <c r="T59" s="277">
        <f>'7c-STEMHWF_RawData'!T23</f>
        <v>16</v>
      </c>
      <c r="U59" s="277">
        <f>'7c-STEMHWF_RawData'!U23</f>
        <v>0</v>
      </c>
      <c r="V59" s="277">
        <f>'7c-STEMHWF_RawData'!V23</f>
        <v>0</v>
      </c>
      <c r="W59" s="277">
        <f>'7c-STEMHWF_RawData'!W23</f>
        <v>0</v>
      </c>
      <c r="X59" s="277">
        <f>'7c-STEMHWF_RawData'!X23</f>
        <v>0</v>
      </c>
      <c r="Y59" s="278">
        <f>'7c-STEMHWF_RawData'!Y23</f>
        <v>0</v>
      </c>
      <c r="Z59" s="398"/>
      <c r="AB59" s="279">
        <f>'7c-STEMHWF_RawData'!AB23</f>
        <v>0</v>
      </c>
      <c r="AC59" s="277">
        <f>'7c-STEMHWF_RawData'!AC23</f>
        <v>2</v>
      </c>
      <c r="AD59" s="277">
        <f>'7c-STEMHWF_RawData'!AD23</f>
        <v>0</v>
      </c>
      <c r="AE59" s="277">
        <f>'7c-STEMHWF_RawData'!AE23</f>
        <v>12</v>
      </c>
      <c r="AF59" s="277">
        <f>'7c-STEMHWF_RawData'!AF23</f>
        <v>15</v>
      </c>
      <c r="AG59" s="277">
        <f>'7c-STEMHWF_RawData'!AG23</f>
        <v>0</v>
      </c>
      <c r="AH59" s="277">
        <f>'7c-STEMHWF_RawData'!AH23</f>
        <v>0</v>
      </c>
      <c r="AI59" s="277">
        <f>'7c-STEMHWF_RawData'!AI23</f>
        <v>0</v>
      </c>
      <c r="AJ59" s="277">
        <f>'7c-STEMHWF_RawData'!AJ23</f>
        <v>0</v>
      </c>
      <c r="AK59" s="278">
        <f>'7c-STEMHWF_RawData'!AK23</f>
        <v>0</v>
      </c>
      <c r="AL59" s="398"/>
      <c r="AM59" s="277"/>
      <c r="AN59" s="279">
        <f>'7c-STEMHWF_RawData'!AN23</f>
        <v>0</v>
      </c>
      <c r="AO59" s="277">
        <f>'7c-STEMHWF_RawData'!AO23</f>
        <v>0</v>
      </c>
      <c r="AP59" s="277">
        <f>'7c-STEMHWF_RawData'!AP23</f>
        <v>0</v>
      </c>
      <c r="AQ59" s="277">
        <f>'7c-STEMHWF_RawData'!AQ23</f>
        <v>10</v>
      </c>
      <c r="AR59" s="277">
        <f>'7c-STEMHWF_RawData'!AR23</f>
        <v>14</v>
      </c>
      <c r="AS59" s="277">
        <f>'7c-STEMHWF_RawData'!AS23</f>
        <v>0</v>
      </c>
      <c r="AT59" s="277">
        <f>'7c-STEMHWF_RawData'!AT23</f>
        <v>0</v>
      </c>
      <c r="AU59" s="277">
        <f>'7c-STEMHWF_RawData'!AU23</f>
        <v>0</v>
      </c>
      <c r="AV59" s="277">
        <f>'7c-STEMHWF_RawData'!AV23</f>
        <v>0</v>
      </c>
      <c r="AW59" s="278">
        <f>'7c-STEMHWF_RawData'!AW23</f>
        <v>0</v>
      </c>
      <c r="AX59" s="398"/>
      <c r="AY59" s="277"/>
      <c r="AZ59" s="279">
        <f>'7c-STEMHWF_RawData'!AZ23</f>
        <v>0</v>
      </c>
      <c r="BA59" s="277">
        <f>'7c-STEMHWF_RawData'!BA23</f>
        <v>0</v>
      </c>
      <c r="BB59" s="277">
        <f>'7c-STEMHWF_RawData'!BB23</f>
        <v>0</v>
      </c>
      <c r="BC59" s="277">
        <f>'7c-STEMHWF_RawData'!BC23</f>
        <v>14</v>
      </c>
      <c r="BD59" s="277">
        <f>'7c-STEMHWF_RawData'!BD23</f>
        <v>13</v>
      </c>
      <c r="BE59" s="277">
        <f>'7c-STEMHWF_RawData'!BE23</f>
        <v>0</v>
      </c>
      <c r="BF59" s="277">
        <f>'7c-STEMHWF_RawData'!BF23</f>
        <v>0</v>
      </c>
      <c r="BG59" s="277">
        <f>'7c-STEMHWF_RawData'!BG23</f>
        <v>0</v>
      </c>
      <c r="BH59" s="277">
        <f>'7c-STEMHWF_RawData'!BH23</f>
        <v>0</v>
      </c>
      <c r="BI59" s="278">
        <f>'7c-STEMHWF_RawData'!BI23</f>
        <v>0</v>
      </c>
      <c r="BJ59" s="398"/>
      <c r="BK59" s="352"/>
      <c r="BL59" s="351">
        <f>'7c-STEMHWF_RawData'!BL23</f>
        <v>0</v>
      </c>
      <c r="BM59" s="352">
        <f>'7c-STEMHWF_RawData'!BM23</f>
        <v>0</v>
      </c>
      <c r="BN59" s="352">
        <f>'7c-STEMHWF_RawData'!BN23</f>
        <v>0</v>
      </c>
      <c r="BO59" s="352">
        <f>'7c-STEMHWF_RawData'!BO23</f>
        <v>10</v>
      </c>
      <c r="BP59" s="352">
        <f>'7c-STEMHWF_RawData'!BP23</f>
        <v>11</v>
      </c>
      <c r="BQ59" s="352">
        <f>'7c-STEMHWF_RawData'!BQ23</f>
        <v>0</v>
      </c>
      <c r="BR59" s="352">
        <f>'7c-STEMHWF_RawData'!BR23</f>
        <v>0</v>
      </c>
      <c r="BS59" s="352">
        <f>'7c-STEMHWF_RawData'!BS23</f>
        <v>0</v>
      </c>
      <c r="BT59" s="352">
        <f>'7c-STEMHWF_RawData'!BT23</f>
        <v>0</v>
      </c>
      <c r="BU59" s="353">
        <f>'7c-STEMHWF_RawData'!BU23</f>
        <v>0</v>
      </c>
      <c r="BV59" s="398"/>
      <c r="BX59" s="351">
        <f>'7c-STEMHWF_RawData'!BX23</f>
        <v>0</v>
      </c>
      <c r="BY59" s="352">
        <f>'7c-STEMHWF_RawData'!BY23</f>
        <v>0</v>
      </c>
      <c r="BZ59" s="352">
        <f>'7c-STEMHWF_RawData'!BZ23</f>
        <v>0</v>
      </c>
      <c r="CA59" s="352">
        <f>'7c-STEMHWF_RawData'!CA23</f>
        <v>22</v>
      </c>
      <c r="CB59" s="352">
        <f>'7c-STEMHWF_RawData'!CB23</f>
        <v>7</v>
      </c>
      <c r="CC59" s="352">
        <f>'7c-STEMHWF_RawData'!CC23</f>
        <v>0</v>
      </c>
      <c r="CD59" s="352">
        <f>'7c-STEMHWF_RawData'!CD23</f>
        <v>0</v>
      </c>
      <c r="CE59" s="352">
        <f>'7c-STEMHWF_RawData'!CE23</f>
        <v>0</v>
      </c>
      <c r="CF59" s="352">
        <f>'7c-STEMHWF_RawData'!CF23</f>
        <v>0</v>
      </c>
      <c r="CG59" s="353">
        <f>'7c-STEMHWF_RawData'!CG23</f>
        <v>0</v>
      </c>
      <c r="CH59" s="398"/>
      <c r="CJ59" s="351">
        <f>'7c-STEMHWF_RawData'!CJ23</f>
        <v>0</v>
      </c>
      <c r="CK59" s="352">
        <f>'7c-STEMHWF_RawData'!CK23</f>
        <v>0</v>
      </c>
      <c r="CL59" s="352">
        <f>'7c-STEMHWF_RawData'!CL23</f>
        <v>0</v>
      </c>
      <c r="CM59" s="352">
        <f>'7c-STEMHWF_RawData'!CM23</f>
        <v>18</v>
      </c>
      <c r="CN59" s="352">
        <f>'7c-STEMHWF_RawData'!CN23</f>
        <v>18</v>
      </c>
      <c r="CO59" s="352">
        <f>'7c-STEMHWF_RawData'!CO23</f>
        <v>0</v>
      </c>
      <c r="CP59" s="352">
        <f>'7c-STEMHWF_RawData'!CP23</f>
        <v>0</v>
      </c>
      <c r="CQ59" s="352">
        <f>'7c-STEMHWF_RawData'!CQ23</f>
        <v>0</v>
      </c>
      <c r="CR59" s="352">
        <f>'7c-STEMHWF_RawData'!CR23</f>
        <v>0</v>
      </c>
      <c r="CS59" s="353">
        <f>'7c-STEMHWF_RawData'!CS23</f>
        <v>0</v>
      </c>
      <c r="CT59" s="398"/>
      <c r="CV59" s="351">
        <f>'7c-STEMHWF_RawData'!CV23</f>
        <v>0</v>
      </c>
      <c r="CW59" s="352">
        <f>'7c-STEMHWF_RawData'!CW23</f>
        <v>4</v>
      </c>
      <c r="CX59" s="352">
        <f>'7c-STEMHWF_RawData'!CX23</f>
        <v>0</v>
      </c>
      <c r="CY59" s="352">
        <f>'7c-STEMHWF_RawData'!CY23</f>
        <v>18</v>
      </c>
      <c r="CZ59" s="352">
        <f>'7c-STEMHWF_RawData'!CZ23</f>
        <v>13</v>
      </c>
      <c r="DA59" s="352">
        <f>'7c-STEMHWF_RawData'!DA23</f>
        <v>0</v>
      </c>
      <c r="DB59" s="352">
        <f>'7c-STEMHWF_RawData'!DB23</f>
        <v>0</v>
      </c>
      <c r="DC59" s="352">
        <f>'7c-STEMHWF_RawData'!DC23</f>
        <v>0</v>
      </c>
      <c r="DD59" s="352">
        <f>'7c-STEMHWF_RawData'!DD23</f>
        <v>0</v>
      </c>
      <c r="DE59" s="353">
        <f>'7c-STEMHWF_RawData'!DE23</f>
        <v>0</v>
      </c>
      <c r="DF59" s="398"/>
      <c r="DH59" s="351">
        <f>'7c-STEMHWF_RawData'!DH23</f>
        <v>0</v>
      </c>
      <c r="DI59" s="352">
        <f>'7c-STEMHWF_RawData'!DI23</f>
        <v>12</v>
      </c>
      <c r="DJ59" s="352">
        <f>'7c-STEMHWF_RawData'!DJ23</f>
        <v>0</v>
      </c>
      <c r="DK59" s="352">
        <f>'7c-STEMHWF_RawData'!DK23</f>
        <v>15</v>
      </c>
      <c r="DL59" s="352">
        <f>'7c-STEMHWF_RawData'!DL23</f>
        <v>10</v>
      </c>
      <c r="DM59" s="352">
        <f>'7c-STEMHWF_RawData'!DM23</f>
        <v>0</v>
      </c>
      <c r="DN59" s="352">
        <f>'7c-STEMHWF_RawData'!DN23</f>
        <v>0</v>
      </c>
      <c r="DO59" s="352">
        <f>'7c-STEMHWF_RawData'!DO23</f>
        <v>0</v>
      </c>
      <c r="DP59" s="352">
        <f>'7c-STEMHWF_RawData'!DP23</f>
        <v>0</v>
      </c>
      <c r="DQ59" s="353">
        <f>'7c-STEMHWF_RawData'!DQ23</f>
        <v>0</v>
      </c>
      <c r="DR59" s="398"/>
      <c r="DT59" s="351">
        <f>'7c-STEMHWF_RawData'!DT23</f>
        <v>0</v>
      </c>
      <c r="DU59" s="352">
        <f>'7c-STEMHWF_RawData'!DU23</f>
        <v>9</v>
      </c>
      <c r="DV59" s="352">
        <f>'7c-STEMHWF_RawData'!DV23</f>
        <v>0</v>
      </c>
      <c r="DW59" s="352">
        <f>'7c-STEMHWF_RawData'!DW23</f>
        <v>26</v>
      </c>
      <c r="DX59" s="352">
        <f>'7c-STEMHWF_RawData'!DX23</f>
        <v>15</v>
      </c>
      <c r="DY59" s="352">
        <f>'7c-STEMHWF_RawData'!DY23</f>
        <v>0</v>
      </c>
      <c r="DZ59" s="352">
        <f>'7c-STEMHWF_RawData'!DZ23</f>
        <v>0</v>
      </c>
      <c r="EA59" s="352">
        <f>'7c-STEMHWF_RawData'!EA23</f>
        <v>0</v>
      </c>
      <c r="EB59" s="352">
        <f>'7c-STEMHWF_RawData'!EB23</f>
        <v>0</v>
      </c>
      <c r="EC59" s="353">
        <f>'7c-STEMHWF_RawData'!EC23</f>
        <v>0</v>
      </c>
      <c r="ED59" s="398"/>
    </row>
    <row r="60" spans="1:134" ht="15.75" thickBot="1" x14ac:dyDescent="0.3">
      <c r="A60" s="1471"/>
      <c r="B60" t="s">
        <v>86</v>
      </c>
      <c r="C60" s="317" t="s">
        <v>140</v>
      </c>
      <c r="D60" s="279">
        <f>'7c-STEMHWF_RawData'!D24</f>
        <v>0</v>
      </c>
      <c r="E60" s="277">
        <f>'7c-STEMHWF_RawData'!E24</f>
        <v>9</v>
      </c>
      <c r="F60" s="277">
        <f>'7c-STEMHWF_RawData'!F24</f>
        <v>0</v>
      </c>
      <c r="G60" s="277">
        <f>'7c-STEMHWF_RawData'!G24</f>
        <v>38</v>
      </c>
      <c r="H60" s="277">
        <f>'7c-STEMHWF_RawData'!H24</f>
        <v>9</v>
      </c>
      <c r="I60" s="277">
        <f>'7c-STEMHWF_RawData'!I24</f>
        <v>0</v>
      </c>
      <c r="J60" s="277">
        <f>'7c-STEMHWF_RawData'!J24</f>
        <v>0</v>
      </c>
      <c r="K60" s="277">
        <f>'7c-STEMHWF_RawData'!K24</f>
        <v>0</v>
      </c>
      <c r="L60" s="277">
        <f>'7c-STEMHWF_RawData'!L24</f>
        <v>0</v>
      </c>
      <c r="M60" s="278">
        <f>'7c-STEMHWF_RawData'!M24</f>
        <v>0</v>
      </c>
      <c r="N60" s="411" t="s">
        <v>305</v>
      </c>
      <c r="P60" s="279">
        <f>'7c-STEMHWF_RawData'!P24</f>
        <v>0</v>
      </c>
      <c r="Q60" s="277">
        <f>'7c-STEMHWF_RawData'!Q24</f>
        <v>6</v>
      </c>
      <c r="R60" s="277">
        <f>'7c-STEMHWF_RawData'!R24</f>
        <v>0</v>
      </c>
      <c r="S60" s="277">
        <f>'7c-STEMHWF_RawData'!S24</f>
        <v>21</v>
      </c>
      <c r="T60" s="277">
        <f>'7c-STEMHWF_RawData'!T24</f>
        <v>6</v>
      </c>
      <c r="U60" s="277">
        <f>'7c-STEMHWF_RawData'!U24</f>
        <v>0</v>
      </c>
      <c r="V60" s="277">
        <f>'7c-STEMHWF_RawData'!V24</f>
        <v>0</v>
      </c>
      <c r="W60" s="277">
        <f>'7c-STEMHWF_RawData'!W24</f>
        <v>0</v>
      </c>
      <c r="X60" s="277">
        <f>'7c-STEMHWF_RawData'!X24</f>
        <v>0</v>
      </c>
      <c r="Y60" s="278">
        <f>'7c-STEMHWF_RawData'!Y24</f>
        <v>0</v>
      </c>
      <c r="Z60" s="411" t="s">
        <v>305</v>
      </c>
      <c r="AB60" s="279">
        <f>'7c-STEMHWF_RawData'!AB24</f>
        <v>2</v>
      </c>
      <c r="AC60" s="277">
        <f>'7c-STEMHWF_RawData'!AC24</f>
        <v>6</v>
      </c>
      <c r="AD60" s="277">
        <f>'7c-STEMHWF_RawData'!AD24</f>
        <v>0</v>
      </c>
      <c r="AE60" s="277">
        <f>'7c-STEMHWF_RawData'!AE24</f>
        <v>19</v>
      </c>
      <c r="AF60" s="277">
        <f>'7c-STEMHWF_RawData'!AF24</f>
        <v>9</v>
      </c>
      <c r="AG60" s="277">
        <f>'7c-STEMHWF_RawData'!AG24</f>
        <v>0</v>
      </c>
      <c r="AH60" s="277">
        <f>'7c-STEMHWF_RawData'!AH24</f>
        <v>0</v>
      </c>
      <c r="AI60" s="277">
        <f>'7c-STEMHWF_RawData'!AI24</f>
        <v>0</v>
      </c>
      <c r="AJ60" s="277">
        <f>'7c-STEMHWF_RawData'!AJ24</f>
        <v>0</v>
      </c>
      <c r="AK60" s="278">
        <f>'7c-STEMHWF_RawData'!AK24</f>
        <v>0</v>
      </c>
      <c r="AL60" s="411" t="s">
        <v>305</v>
      </c>
      <c r="AM60" s="277"/>
      <c r="AN60" s="279">
        <f>'7c-STEMHWF_RawData'!AN24</f>
        <v>0</v>
      </c>
      <c r="AO60" s="277">
        <f>'7c-STEMHWF_RawData'!AO24</f>
        <v>0</v>
      </c>
      <c r="AP60" s="277">
        <f>'7c-STEMHWF_RawData'!AP24</f>
        <v>0</v>
      </c>
      <c r="AQ60" s="277">
        <f>'7c-STEMHWF_RawData'!AQ24</f>
        <v>51</v>
      </c>
      <c r="AR60" s="277">
        <f>'7c-STEMHWF_RawData'!AR24</f>
        <v>8</v>
      </c>
      <c r="AS60" s="277">
        <f>'7c-STEMHWF_RawData'!AS24</f>
        <v>0</v>
      </c>
      <c r="AT60" s="277">
        <f>'7c-STEMHWF_RawData'!AT24</f>
        <v>0</v>
      </c>
      <c r="AU60" s="277">
        <f>'7c-STEMHWF_RawData'!AU24</f>
        <v>0</v>
      </c>
      <c r="AV60" s="277">
        <f>'7c-STEMHWF_RawData'!AV24</f>
        <v>0</v>
      </c>
      <c r="AW60" s="278">
        <f>'7c-STEMHWF_RawData'!AW24</f>
        <v>0</v>
      </c>
      <c r="AX60" s="411" t="s">
        <v>305</v>
      </c>
      <c r="AY60" s="277"/>
      <c r="AZ60" s="279">
        <f>'7c-STEMHWF_RawData'!AZ24</f>
        <v>0</v>
      </c>
      <c r="BA60" s="277">
        <f>'7c-STEMHWF_RawData'!BA24</f>
        <v>0</v>
      </c>
      <c r="BB60" s="277">
        <f>'7c-STEMHWF_RawData'!BB24</f>
        <v>0</v>
      </c>
      <c r="BC60" s="277">
        <f>'7c-STEMHWF_RawData'!BC24</f>
        <v>35</v>
      </c>
      <c r="BD60" s="277">
        <f>'7c-STEMHWF_RawData'!BD24</f>
        <v>9</v>
      </c>
      <c r="BE60" s="277">
        <f>'7c-STEMHWF_RawData'!BE24</f>
        <v>0</v>
      </c>
      <c r="BF60" s="277">
        <f>'7c-STEMHWF_RawData'!BF24</f>
        <v>0</v>
      </c>
      <c r="BG60" s="277">
        <f>'7c-STEMHWF_RawData'!BG24</f>
        <v>0</v>
      </c>
      <c r="BH60" s="277">
        <f>'7c-STEMHWF_RawData'!BH24</f>
        <v>0</v>
      </c>
      <c r="BI60" s="278">
        <f>'7c-STEMHWF_RawData'!BI24</f>
        <v>0</v>
      </c>
      <c r="BJ60" s="411" t="s">
        <v>305</v>
      </c>
      <c r="BK60" s="352"/>
      <c r="BL60" s="351">
        <f>'7c-STEMHWF_RawData'!BL24</f>
        <v>0</v>
      </c>
      <c r="BM60" s="352">
        <f>'7c-STEMHWF_RawData'!BM24</f>
        <v>3</v>
      </c>
      <c r="BN60" s="352">
        <f>'7c-STEMHWF_RawData'!BN24</f>
        <v>0</v>
      </c>
      <c r="BO60" s="352">
        <f>'7c-STEMHWF_RawData'!BO24</f>
        <v>21</v>
      </c>
      <c r="BP60" s="352">
        <f>'7c-STEMHWF_RawData'!BP24</f>
        <v>13</v>
      </c>
      <c r="BQ60" s="352">
        <f>'7c-STEMHWF_RawData'!BQ24</f>
        <v>0</v>
      </c>
      <c r="BR60" s="352">
        <f>'7c-STEMHWF_RawData'!BR24</f>
        <v>0</v>
      </c>
      <c r="BS60" s="352">
        <f>'7c-STEMHWF_RawData'!BS24</f>
        <v>0</v>
      </c>
      <c r="BT60" s="352">
        <f>'7c-STEMHWF_RawData'!BT24</f>
        <v>0</v>
      </c>
      <c r="BU60" s="353">
        <f>'7c-STEMHWF_RawData'!BU24</f>
        <v>0</v>
      </c>
      <c r="BV60" s="411" t="s">
        <v>305</v>
      </c>
      <c r="BX60" s="351">
        <f>'7c-STEMHWF_RawData'!BX24</f>
        <v>0</v>
      </c>
      <c r="BY60" s="352">
        <f>'7c-STEMHWF_RawData'!BY24</f>
        <v>0</v>
      </c>
      <c r="BZ60" s="352">
        <f>'7c-STEMHWF_RawData'!BZ24</f>
        <v>0</v>
      </c>
      <c r="CA60" s="352">
        <f>'7c-STEMHWF_RawData'!CA24</f>
        <v>36</v>
      </c>
      <c r="CB60" s="352">
        <f>'7c-STEMHWF_RawData'!CB24</f>
        <v>6</v>
      </c>
      <c r="CC60" s="352">
        <f>'7c-STEMHWF_RawData'!CC24</f>
        <v>0</v>
      </c>
      <c r="CD60" s="352">
        <f>'7c-STEMHWF_RawData'!CD24</f>
        <v>0</v>
      </c>
      <c r="CE60" s="352">
        <f>'7c-STEMHWF_RawData'!CE24</f>
        <v>0</v>
      </c>
      <c r="CF60" s="352">
        <f>'7c-STEMHWF_RawData'!CF24</f>
        <v>0</v>
      </c>
      <c r="CG60" s="353">
        <f>'7c-STEMHWF_RawData'!CG24</f>
        <v>0</v>
      </c>
      <c r="CH60" s="411" t="s">
        <v>305</v>
      </c>
      <c r="CJ60" s="351">
        <f>'7c-STEMHWF_RawData'!CJ24</f>
        <v>0</v>
      </c>
      <c r="CK60" s="352">
        <f>'7c-STEMHWF_RawData'!CK24</f>
        <v>0</v>
      </c>
      <c r="CL60" s="352">
        <f>'7c-STEMHWF_RawData'!CL24</f>
        <v>0</v>
      </c>
      <c r="CM60" s="352">
        <f>'7c-STEMHWF_RawData'!CM24</f>
        <v>28</v>
      </c>
      <c r="CN60" s="352">
        <f>'7c-STEMHWF_RawData'!CN24</f>
        <v>11</v>
      </c>
      <c r="CO60" s="352">
        <f>'7c-STEMHWF_RawData'!CO24</f>
        <v>0</v>
      </c>
      <c r="CP60" s="352">
        <f>'7c-STEMHWF_RawData'!CP24</f>
        <v>0</v>
      </c>
      <c r="CQ60" s="352">
        <f>'7c-STEMHWF_RawData'!CQ24</f>
        <v>0</v>
      </c>
      <c r="CR60" s="352">
        <f>'7c-STEMHWF_RawData'!CR24</f>
        <v>0</v>
      </c>
      <c r="CS60" s="353">
        <f>'7c-STEMHWF_RawData'!CS24</f>
        <v>0</v>
      </c>
      <c r="CT60" s="411" t="s">
        <v>305</v>
      </c>
      <c r="CV60" s="351">
        <f>'7c-STEMHWF_RawData'!CV24</f>
        <v>0</v>
      </c>
      <c r="CW60" s="352">
        <f>'7c-STEMHWF_RawData'!CW24</f>
        <v>0</v>
      </c>
      <c r="CX60" s="352">
        <f>'7c-STEMHWF_RawData'!CX24</f>
        <v>0</v>
      </c>
      <c r="CY60" s="352">
        <f>'7c-STEMHWF_RawData'!CY24</f>
        <v>26</v>
      </c>
      <c r="CZ60" s="352">
        <f>'7c-STEMHWF_RawData'!CZ24</f>
        <v>7</v>
      </c>
      <c r="DA60" s="352">
        <f>'7c-STEMHWF_RawData'!DA24</f>
        <v>0</v>
      </c>
      <c r="DB60" s="352">
        <f>'7c-STEMHWF_RawData'!DB24</f>
        <v>0</v>
      </c>
      <c r="DC60" s="352">
        <f>'7c-STEMHWF_RawData'!DC24</f>
        <v>0</v>
      </c>
      <c r="DD60" s="352">
        <f>'7c-STEMHWF_RawData'!DD24</f>
        <v>0</v>
      </c>
      <c r="DE60" s="353">
        <f>'7c-STEMHWF_RawData'!DE24</f>
        <v>0</v>
      </c>
      <c r="DF60" s="411" t="s">
        <v>305</v>
      </c>
      <c r="DH60" s="351">
        <f>'7c-STEMHWF_RawData'!DH24</f>
        <v>0</v>
      </c>
      <c r="DI60" s="352">
        <f>'7c-STEMHWF_RawData'!DI24</f>
        <v>0</v>
      </c>
      <c r="DJ60" s="352">
        <f>'7c-STEMHWF_RawData'!DJ24</f>
        <v>0</v>
      </c>
      <c r="DK60" s="352">
        <f>'7c-STEMHWF_RawData'!DK24</f>
        <v>22</v>
      </c>
      <c r="DL60" s="352">
        <f>'7c-STEMHWF_RawData'!DL24</f>
        <v>10</v>
      </c>
      <c r="DM60" s="352">
        <f>'7c-STEMHWF_RawData'!DM24</f>
        <v>0</v>
      </c>
      <c r="DN60" s="352">
        <f>'7c-STEMHWF_RawData'!DN24</f>
        <v>0</v>
      </c>
      <c r="DO60" s="352">
        <f>'7c-STEMHWF_RawData'!DO24</f>
        <v>0</v>
      </c>
      <c r="DP60" s="352">
        <f>'7c-STEMHWF_RawData'!DP24</f>
        <v>0</v>
      </c>
      <c r="DQ60" s="353">
        <f>'7c-STEMHWF_RawData'!DQ24</f>
        <v>0</v>
      </c>
      <c r="DR60" s="411" t="s">
        <v>305</v>
      </c>
      <c r="DT60" s="351">
        <f>'7c-STEMHWF_RawData'!DT24</f>
        <v>0</v>
      </c>
      <c r="DU60" s="352">
        <f>'7c-STEMHWF_RawData'!DU24</f>
        <v>0</v>
      </c>
      <c r="DV60" s="352">
        <f>'7c-STEMHWF_RawData'!DV24</f>
        <v>0</v>
      </c>
      <c r="DW60" s="352">
        <f>'7c-STEMHWF_RawData'!DW24</f>
        <v>31</v>
      </c>
      <c r="DX60" s="352">
        <f>'7c-STEMHWF_RawData'!DX24</f>
        <v>2</v>
      </c>
      <c r="DY60" s="352">
        <f>'7c-STEMHWF_RawData'!DY24</f>
        <v>0</v>
      </c>
      <c r="DZ60" s="352">
        <f>'7c-STEMHWF_RawData'!DZ24</f>
        <v>0</v>
      </c>
      <c r="EA60" s="352">
        <f>'7c-STEMHWF_RawData'!EA24</f>
        <v>0</v>
      </c>
      <c r="EB60" s="352">
        <f>'7c-STEMHWF_RawData'!EB24</f>
        <v>0</v>
      </c>
      <c r="EC60" s="353">
        <f>'7c-STEMHWF_RawData'!EC24</f>
        <v>0</v>
      </c>
      <c r="ED60" s="411" t="s">
        <v>305</v>
      </c>
    </row>
    <row r="61" spans="1:134" x14ac:dyDescent="0.25">
      <c r="A61" s="284"/>
      <c r="B61" s="285"/>
      <c r="C61" s="268"/>
      <c r="D61" s="288">
        <f t="shared" ref="D61:M61" si="110">SUM(D58:D60)</f>
        <v>0</v>
      </c>
      <c r="E61" s="286">
        <f t="shared" si="110"/>
        <v>9</v>
      </c>
      <c r="F61" s="286">
        <f t="shared" si="110"/>
        <v>0</v>
      </c>
      <c r="G61" s="286">
        <f t="shared" si="110"/>
        <v>41</v>
      </c>
      <c r="H61" s="286">
        <f t="shared" si="110"/>
        <v>20</v>
      </c>
      <c r="I61" s="286">
        <f t="shared" si="110"/>
        <v>0</v>
      </c>
      <c r="J61" s="286">
        <f t="shared" si="110"/>
        <v>0</v>
      </c>
      <c r="K61" s="286">
        <f t="shared" si="110"/>
        <v>0</v>
      </c>
      <c r="L61" s="286">
        <f t="shared" si="110"/>
        <v>0</v>
      </c>
      <c r="M61" s="287">
        <f t="shared" si="110"/>
        <v>0</v>
      </c>
      <c r="N61" s="412">
        <f>SUM(D61:M61)</f>
        <v>70</v>
      </c>
      <c r="P61" s="288">
        <f t="shared" ref="P61:Y61" si="111">SUM(P58:P60)</f>
        <v>0</v>
      </c>
      <c r="Q61" s="286">
        <f t="shared" si="111"/>
        <v>9</v>
      </c>
      <c r="R61" s="286">
        <f t="shared" si="111"/>
        <v>0</v>
      </c>
      <c r="S61" s="286">
        <f t="shared" si="111"/>
        <v>30</v>
      </c>
      <c r="T61" s="286">
        <f t="shared" si="111"/>
        <v>24</v>
      </c>
      <c r="U61" s="286">
        <f t="shared" si="111"/>
        <v>0</v>
      </c>
      <c r="V61" s="286">
        <f t="shared" si="111"/>
        <v>0</v>
      </c>
      <c r="W61" s="286">
        <f t="shared" si="111"/>
        <v>0</v>
      </c>
      <c r="X61" s="286">
        <f t="shared" si="111"/>
        <v>0</v>
      </c>
      <c r="Y61" s="287">
        <f t="shared" si="111"/>
        <v>0</v>
      </c>
      <c r="Z61" s="412">
        <f>SUM(P61:Y61)</f>
        <v>63</v>
      </c>
      <c r="AB61" s="288">
        <f t="shared" ref="AB61:AK61" si="112">SUM(AB58:AB60)</f>
        <v>2</v>
      </c>
      <c r="AC61" s="286">
        <f t="shared" si="112"/>
        <v>8</v>
      </c>
      <c r="AD61" s="286">
        <f t="shared" si="112"/>
        <v>0</v>
      </c>
      <c r="AE61" s="286">
        <f t="shared" si="112"/>
        <v>31</v>
      </c>
      <c r="AF61" s="286">
        <f t="shared" si="112"/>
        <v>26</v>
      </c>
      <c r="AG61" s="286">
        <f t="shared" si="112"/>
        <v>0</v>
      </c>
      <c r="AH61" s="286">
        <f t="shared" si="112"/>
        <v>0</v>
      </c>
      <c r="AI61" s="286">
        <f t="shared" si="112"/>
        <v>0</v>
      </c>
      <c r="AJ61" s="286">
        <f t="shared" si="112"/>
        <v>0</v>
      </c>
      <c r="AK61" s="287">
        <f t="shared" si="112"/>
        <v>0</v>
      </c>
      <c r="AL61" s="412">
        <f>SUM(AB61:AK61)</f>
        <v>67</v>
      </c>
      <c r="AM61" s="277"/>
      <c r="AN61" s="288">
        <f t="shared" ref="AN61:AW61" si="113">SUM(AN58:AN60)</f>
        <v>0</v>
      </c>
      <c r="AO61" s="286">
        <f t="shared" si="113"/>
        <v>0</v>
      </c>
      <c r="AP61" s="286">
        <f t="shared" si="113"/>
        <v>0</v>
      </c>
      <c r="AQ61" s="286">
        <f t="shared" si="113"/>
        <v>62</v>
      </c>
      <c r="AR61" s="286">
        <f t="shared" si="113"/>
        <v>24</v>
      </c>
      <c r="AS61" s="286">
        <f t="shared" si="113"/>
        <v>0</v>
      </c>
      <c r="AT61" s="286">
        <f t="shared" si="113"/>
        <v>0</v>
      </c>
      <c r="AU61" s="286">
        <f t="shared" si="113"/>
        <v>0</v>
      </c>
      <c r="AV61" s="286">
        <f t="shared" si="113"/>
        <v>0</v>
      </c>
      <c r="AW61" s="287">
        <f t="shared" si="113"/>
        <v>0</v>
      </c>
      <c r="AX61" s="412">
        <f>SUM(AN61:AW61)</f>
        <v>86</v>
      </c>
      <c r="AY61" s="277"/>
      <c r="AZ61" s="288">
        <f t="shared" ref="AZ61:BI61" si="114">SUM(AZ58:AZ60)</f>
        <v>0</v>
      </c>
      <c r="BA61" s="286">
        <f t="shared" si="114"/>
        <v>0</v>
      </c>
      <c r="BB61" s="286">
        <f t="shared" si="114"/>
        <v>0</v>
      </c>
      <c r="BC61" s="286">
        <f t="shared" si="114"/>
        <v>51</v>
      </c>
      <c r="BD61" s="286">
        <f t="shared" si="114"/>
        <v>23</v>
      </c>
      <c r="BE61" s="286">
        <f t="shared" si="114"/>
        <v>0</v>
      </c>
      <c r="BF61" s="286">
        <f t="shared" si="114"/>
        <v>0</v>
      </c>
      <c r="BG61" s="286">
        <f t="shared" si="114"/>
        <v>0</v>
      </c>
      <c r="BH61" s="286">
        <f t="shared" si="114"/>
        <v>0</v>
      </c>
      <c r="BI61" s="287">
        <f t="shared" si="114"/>
        <v>0</v>
      </c>
      <c r="BJ61" s="412">
        <f>SUM(AZ61:BI61)</f>
        <v>74</v>
      </c>
      <c r="BK61" s="352"/>
      <c r="BL61" s="399">
        <f t="shared" ref="BL61:BU61" si="115">SUM(BL58:BL60)</f>
        <v>0</v>
      </c>
      <c r="BM61" s="400">
        <f t="shared" si="115"/>
        <v>3</v>
      </c>
      <c r="BN61" s="400">
        <f t="shared" si="115"/>
        <v>0</v>
      </c>
      <c r="BO61" s="400">
        <f t="shared" si="115"/>
        <v>31</v>
      </c>
      <c r="BP61" s="400">
        <f t="shared" si="115"/>
        <v>26</v>
      </c>
      <c r="BQ61" s="400">
        <f t="shared" si="115"/>
        <v>0</v>
      </c>
      <c r="BR61" s="400">
        <f t="shared" si="115"/>
        <v>0</v>
      </c>
      <c r="BS61" s="400">
        <f t="shared" si="115"/>
        <v>0</v>
      </c>
      <c r="BT61" s="400">
        <f t="shared" si="115"/>
        <v>0</v>
      </c>
      <c r="BU61" s="401">
        <f t="shared" si="115"/>
        <v>0</v>
      </c>
      <c r="BV61" s="412">
        <f>SUM(BL61:BU61)</f>
        <v>60</v>
      </c>
      <c r="BX61" s="399">
        <f t="shared" ref="BX61:CG61" si="116">SUM(BX58:BX60)</f>
        <v>0</v>
      </c>
      <c r="BY61" s="400">
        <f t="shared" si="116"/>
        <v>0</v>
      </c>
      <c r="BZ61" s="400">
        <f t="shared" si="116"/>
        <v>0</v>
      </c>
      <c r="CA61" s="400">
        <f t="shared" si="116"/>
        <v>58</v>
      </c>
      <c r="CB61" s="400">
        <f t="shared" si="116"/>
        <v>13</v>
      </c>
      <c r="CC61" s="400">
        <f t="shared" si="116"/>
        <v>0</v>
      </c>
      <c r="CD61" s="400">
        <f t="shared" si="116"/>
        <v>0</v>
      </c>
      <c r="CE61" s="400">
        <f t="shared" si="116"/>
        <v>0</v>
      </c>
      <c r="CF61" s="400">
        <f t="shared" si="116"/>
        <v>0</v>
      </c>
      <c r="CG61" s="401">
        <f t="shared" si="116"/>
        <v>0</v>
      </c>
      <c r="CH61" s="412">
        <f>SUM(BX61:CG61)</f>
        <v>71</v>
      </c>
      <c r="CJ61" s="399">
        <f t="shared" ref="CJ61:CS61" si="117">SUM(CJ58:CJ60)</f>
        <v>0</v>
      </c>
      <c r="CK61" s="400">
        <f t="shared" si="117"/>
        <v>39</v>
      </c>
      <c r="CL61" s="400">
        <f t="shared" si="117"/>
        <v>0</v>
      </c>
      <c r="CM61" s="400">
        <f t="shared" si="117"/>
        <v>63</v>
      </c>
      <c r="CN61" s="400">
        <f t="shared" si="117"/>
        <v>66</v>
      </c>
      <c r="CO61" s="400">
        <f t="shared" si="117"/>
        <v>0</v>
      </c>
      <c r="CP61" s="400">
        <f t="shared" si="117"/>
        <v>0</v>
      </c>
      <c r="CQ61" s="400">
        <f t="shared" si="117"/>
        <v>0</v>
      </c>
      <c r="CR61" s="400">
        <f t="shared" si="117"/>
        <v>0</v>
      </c>
      <c r="CS61" s="401">
        <f t="shared" si="117"/>
        <v>0</v>
      </c>
      <c r="CT61" s="412">
        <f>SUM(CJ61:CS61)</f>
        <v>168</v>
      </c>
      <c r="CV61" s="399">
        <f t="shared" ref="CV61:DE61" si="118">SUM(CV58:CV60)</f>
        <v>0</v>
      </c>
      <c r="CW61" s="400">
        <f t="shared" si="118"/>
        <v>31</v>
      </c>
      <c r="CX61" s="400">
        <f t="shared" si="118"/>
        <v>0</v>
      </c>
      <c r="CY61" s="400">
        <f t="shared" si="118"/>
        <v>69</v>
      </c>
      <c r="CZ61" s="400">
        <f t="shared" si="118"/>
        <v>69</v>
      </c>
      <c r="DA61" s="400">
        <f t="shared" si="118"/>
        <v>0</v>
      </c>
      <c r="DB61" s="400">
        <f t="shared" si="118"/>
        <v>0</v>
      </c>
      <c r="DC61" s="400">
        <f t="shared" si="118"/>
        <v>0</v>
      </c>
      <c r="DD61" s="400">
        <f t="shared" si="118"/>
        <v>0</v>
      </c>
      <c r="DE61" s="401">
        <f t="shared" si="118"/>
        <v>0</v>
      </c>
      <c r="DF61" s="412">
        <f>SUM(CV61:DE61)</f>
        <v>169</v>
      </c>
      <c r="DH61" s="399">
        <f t="shared" ref="DH61:DQ61" si="119">SUM(DH58:DH60)</f>
        <v>0</v>
      </c>
      <c r="DI61" s="400">
        <f t="shared" si="119"/>
        <v>52</v>
      </c>
      <c r="DJ61" s="400">
        <f t="shared" si="119"/>
        <v>0</v>
      </c>
      <c r="DK61" s="400">
        <f t="shared" si="119"/>
        <v>69</v>
      </c>
      <c r="DL61" s="400">
        <f t="shared" si="119"/>
        <v>57</v>
      </c>
      <c r="DM61" s="400">
        <f t="shared" si="119"/>
        <v>0</v>
      </c>
      <c r="DN61" s="400">
        <f t="shared" si="119"/>
        <v>0</v>
      </c>
      <c r="DO61" s="400">
        <f t="shared" si="119"/>
        <v>0</v>
      </c>
      <c r="DP61" s="400">
        <f t="shared" si="119"/>
        <v>0</v>
      </c>
      <c r="DQ61" s="401">
        <f t="shared" si="119"/>
        <v>0</v>
      </c>
      <c r="DR61" s="412">
        <f>SUM(DH61:DQ61)</f>
        <v>178</v>
      </c>
      <c r="DT61" s="399">
        <f t="shared" ref="DT61:EC61" si="120">SUM(DT58:DT60)</f>
        <v>0</v>
      </c>
      <c r="DU61" s="400">
        <f t="shared" si="120"/>
        <v>59</v>
      </c>
      <c r="DV61" s="400">
        <f t="shared" si="120"/>
        <v>0</v>
      </c>
      <c r="DW61" s="400">
        <f t="shared" si="120"/>
        <v>91</v>
      </c>
      <c r="DX61" s="400">
        <f t="shared" si="120"/>
        <v>75</v>
      </c>
      <c r="DY61" s="400">
        <f t="shared" si="120"/>
        <v>0</v>
      </c>
      <c r="DZ61" s="400">
        <f t="shared" si="120"/>
        <v>0</v>
      </c>
      <c r="EA61" s="400">
        <f t="shared" si="120"/>
        <v>0</v>
      </c>
      <c r="EB61" s="400">
        <f t="shared" si="120"/>
        <v>0</v>
      </c>
      <c r="EC61" s="401">
        <f t="shared" si="120"/>
        <v>0</v>
      </c>
      <c r="ED61" s="412">
        <f>SUM(DT61:EC61)</f>
        <v>225</v>
      </c>
    </row>
    <row r="62" spans="1:134" ht="15.75" thickBot="1" x14ac:dyDescent="0.3">
      <c r="A62" s="292"/>
      <c r="B62" s="293"/>
      <c r="C62" s="294"/>
      <c r="D62" s="279"/>
      <c r="E62" s="277"/>
      <c r="F62" s="277"/>
      <c r="G62" s="277"/>
      <c r="H62" s="277"/>
      <c r="I62" s="277"/>
      <c r="J62" s="277"/>
      <c r="K62" s="277"/>
      <c r="L62" s="277"/>
      <c r="M62" s="278"/>
      <c r="N62" s="411"/>
      <c r="P62" s="279"/>
      <c r="Q62" s="277"/>
      <c r="R62" s="277"/>
      <c r="S62" s="277"/>
      <c r="T62" s="277"/>
      <c r="U62" s="277"/>
      <c r="V62" s="277"/>
      <c r="W62" s="277"/>
      <c r="X62" s="277"/>
      <c r="Y62" s="278"/>
      <c r="Z62" s="411"/>
      <c r="AB62" s="279"/>
      <c r="AC62" s="277"/>
      <c r="AD62" s="277"/>
      <c r="AE62" s="277"/>
      <c r="AF62" s="277"/>
      <c r="AG62" s="277"/>
      <c r="AH62" s="277"/>
      <c r="AI62" s="277"/>
      <c r="AJ62" s="277"/>
      <c r="AK62" s="278"/>
      <c r="AL62" s="411"/>
      <c r="AM62" s="277"/>
      <c r="AN62" s="279"/>
      <c r="AO62" s="277"/>
      <c r="AP62" s="277"/>
      <c r="AQ62" s="277"/>
      <c r="AR62" s="277"/>
      <c r="AS62" s="277"/>
      <c r="AT62" s="277"/>
      <c r="AU62" s="277"/>
      <c r="AV62" s="277"/>
      <c r="AW62" s="278"/>
      <c r="AX62" s="411"/>
      <c r="AY62" s="277"/>
      <c r="AZ62" s="279"/>
      <c r="BA62" s="277"/>
      <c r="BB62" s="277"/>
      <c r="BC62" s="277"/>
      <c r="BD62" s="277"/>
      <c r="BE62" s="277"/>
      <c r="BF62" s="277"/>
      <c r="BG62" s="277"/>
      <c r="BH62" s="277"/>
      <c r="BI62" s="278"/>
      <c r="BJ62" s="411"/>
      <c r="BK62" s="352"/>
      <c r="BL62" s="351"/>
      <c r="BM62" s="352"/>
      <c r="BN62" s="352"/>
      <c r="BO62" s="352"/>
      <c r="BP62" s="352"/>
      <c r="BQ62" s="352"/>
      <c r="BR62" s="352"/>
      <c r="BS62" s="352"/>
      <c r="BT62" s="352"/>
      <c r="BU62" s="353"/>
      <c r="BV62" s="411"/>
      <c r="BX62" s="351"/>
      <c r="BY62" s="352"/>
      <c r="BZ62" s="352"/>
      <c r="CA62" s="352"/>
      <c r="CB62" s="352"/>
      <c r="CC62" s="352"/>
      <c r="CD62" s="352"/>
      <c r="CE62" s="352"/>
      <c r="CF62" s="352"/>
      <c r="CG62" s="353"/>
      <c r="CH62" s="411"/>
      <c r="CJ62" s="351"/>
      <c r="CK62" s="352"/>
      <c r="CL62" s="352"/>
      <c r="CM62" s="352"/>
      <c r="CN62" s="352"/>
      <c r="CO62" s="352"/>
      <c r="CP62" s="352"/>
      <c r="CQ62" s="352"/>
      <c r="CR62" s="352"/>
      <c r="CS62" s="353"/>
      <c r="CT62" s="411"/>
      <c r="CV62" s="351"/>
      <c r="CW62" s="352"/>
      <c r="CX62" s="352"/>
      <c r="CY62" s="352"/>
      <c r="CZ62" s="352"/>
      <c r="DA62" s="352"/>
      <c r="DB62" s="352"/>
      <c r="DC62" s="352"/>
      <c r="DD62" s="352"/>
      <c r="DE62" s="353"/>
      <c r="DF62" s="411"/>
      <c r="DH62" s="351"/>
      <c r="DI62" s="352"/>
      <c r="DJ62" s="352"/>
      <c r="DK62" s="352"/>
      <c r="DL62" s="352"/>
      <c r="DM62" s="352"/>
      <c r="DN62" s="352"/>
      <c r="DO62" s="352"/>
      <c r="DP62" s="352"/>
      <c r="DQ62" s="353"/>
      <c r="DR62" s="411"/>
      <c r="DT62" s="351"/>
      <c r="DU62" s="352"/>
      <c r="DV62" s="352"/>
      <c r="DW62" s="352"/>
      <c r="DX62" s="352"/>
      <c r="DY62" s="352"/>
      <c r="DZ62" s="352"/>
      <c r="EA62" s="352"/>
      <c r="EB62" s="352"/>
      <c r="EC62" s="353"/>
      <c r="ED62" s="411"/>
    </row>
    <row r="63" spans="1:134" x14ac:dyDescent="0.25">
      <c r="A63" s="1471" t="s">
        <v>211</v>
      </c>
      <c r="B63" s="267" t="s">
        <v>86</v>
      </c>
      <c r="C63" s="268" t="s">
        <v>138</v>
      </c>
      <c r="D63" s="279">
        <f>D58*'8-Matrices'!$J$7</f>
        <v>0</v>
      </c>
      <c r="E63" s="277">
        <f>E58*'8-Matrices'!$K$7</f>
        <v>0</v>
      </c>
      <c r="F63" s="277">
        <f>F58*'8-Matrices'!$L$7</f>
        <v>0</v>
      </c>
      <c r="G63" s="277">
        <f>G58*'8-Matrices'!$M$7</f>
        <v>0</v>
      </c>
      <c r="H63" s="277">
        <f>H58*'8-Matrices'!$N$7</f>
        <v>0</v>
      </c>
      <c r="I63" s="277">
        <f>I58*'8-Matrices'!$O$7</f>
        <v>0</v>
      </c>
      <c r="J63" s="277">
        <f>J58*'8-Matrices'!$P$7</f>
        <v>0</v>
      </c>
      <c r="K63" s="277">
        <f>K58*'8-Matrices'!$Q$7</f>
        <v>0</v>
      </c>
      <c r="L63" s="277">
        <f>L58*'8-Matrices'!$R$7</f>
        <v>0</v>
      </c>
      <c r="M63" s="278">
        <f>M58*'8-Matrices'!$S$7</f>
        <v>0</v>
      </c>
      <c r="N63" s="411"/>
      <c r="P63" s="279">
        <f>P58*'8-Matrices'!$J$7</f>
        <v>0</v>
      </c>
      <c r="Q63" s="277">
        <f>Q58*'8-Matrices'!$K$7</f>
        <v>0</v>
      </c>
      <c r="R63" s="277">
        <f>R58*'8-Matrices'!$L$7</f>
        <v>0</v>
      </c>
      <c r="S63" s="277">
        <f>S58*'8-Matrices'!$M$7</f>
        <v>14455</v>
      </c>
      <c r="T63" s="277">
        <f>T58*'8-Matrices'!$N$7</f>
        <v>66000</v>
      </c>
      <c r="U63" s="277">
        <f>U58*'8-Matrices'!$O$7</f>
        <v>0</v>
      </c>
      <c r="V63" s="277">
        <f>V58*'8-Matrices'!$P$7</f>
        <v>0</v>
      </c>
      <c r="W63" s="277">
        <f>W58*'8-Matrices'!$Q$7</f>
        <v>0</v>
      </c>
      <c r="X63" s="277">
        <f>X58*'8-Matrices'!$R$7</f>
        <v>0</v>
      </c>
      <c r="Y63" s="278">
        <f>Y58*'8-Matrices'!$S$7</f>
        <v>0</v>
      </c>
      <c r="Z63" s="411"/>
      <c r="AB63" s="279">
        <f>AB58*'8-Matrices'!$J$7</f>
        <v>0</v>
      </c>
      <c r="AC63" s="277">
        <f>AC58*'8-Matrices'!$K$7</f>
        <v>0</v>
      </c>
      <c r="AD63" s="277">
        <f>AD58*'8-Matrices'!$L$7</f>
        <v>0</v>
      </c>
      <c r="AE63" s="277">
        <f>AE58*'8-Matrices'!$M$7</f>
        <v>0</v>
      </c>
      <c r="AF63" s="277">
        <f>AF58*'8-Matrices'!$N$7</f>
        <v>66000</v>
      </c>
      <c r="AG63" s="277">
        <f>AG58*'8-Matrices'!$O$7</f>
        <v>0</v>
      </c>
      <c r="AH63" s="277">
        <f>AH58*'8-Matrices'!$P$7</f>
        <v>0</v>
      </c>
      <c r="AI63" s="277">
        <f>AI58*'8-Matrices'!$Q$7</f>
        <v>0</v>
      </c>
      <c r="AJ63" s="277">
        <f>AJ58*'8-Matrices'!$R$7</f>
        <v>0</v>
      </c>
      <c r="AK63" s="278">
        <f>AK58*'8-Matrices'!$S$7</f>
        <v>0</v>
      </c>
      <c r="AL63" s="411"/>
      <c r="AM63" s="277"/>
      <c r="AN63" s="279">
        <f>AN58*'8-Matrices'!$J$7</f>
        <v>0</v>
      </c>
      <c r="AO63" s="277">
        <f>AO58*'8-Matrices'!$K$7</f>
        <v>0</v>
      </c>
      <c r="AP63" s="277">
        <f>AP58*'8-Matrices'!$L$7</f>
        <v>0</v>
      </c>
      <c r="AQ63" s="277">
        <f>AQ58*'8-Matrices'!$M$7</f>
        <v>14455</v>
      </c>
      <c r="AR63" s="277">
        <f>AR58*'8-Matrices'!$N$7</f>
        <v>66000</v>
      </c>
      <c r="AS63" s="277">
        <f>AS58*'8-Matrices'!$O$7</f>
        <v>0</v>
      </c>
      <c r="AT63" s="277">
        <f>AT58*'8-Matrices'!$P$7</f>
        <v>0</v>
      </c>
      <c r="AU63" s="277">
        <f>AU58*'8-Matrices'!$Q$7</f>
        <v>0</v>
      </c>
      <c r="AV63" s="277">
        <f>AV58*'8-Matrices'!$R$7</f>
        <v>0</v>
      </c>
      <c r="AW63" s="278">
        <f>AW58*'8-Matrices'!$S$7</f>
        <v>0</v>
      </c>
      <c r="AX63" s="411"/>
      <c r="AY63" s="277"/>
      <c r="AZ63" s="279">
        <f>AZ58*'8-Matrices'!$J$7</f>
        <v>0</v>
      </c>
      <c r="BA63" s="277">
        <f>BA58*'8-Matrices'!$K$7</f>
        <v>0</v>
      </c>
      <c r="BB63" s="277">
        <f>BB58*'8-Matrices'!$L$7</f>
        <v>0</v>
      </c>
      <c r="BC63" s="277">
        <f>BC58*'8-Matrices'!$M$7</f>
        <v>28910</v>
      </c>
      <c r="BD63" s="277">
        <f>BD58*'8-Matrices'!$N$7</f>
        <v>33000</v>
      </c>
      <c r="BE63" s="277">
        <f>BE58*'8-Matrices'!$O$7</f>
        <v>0</v>
      </c>
      <c r="BF63" s="277">
        <f>BF58*'8-Matrices'!$P$7</f>
        <v>0</v>
      </c>
      <c r="BG63" s="277">
        <f>BG58*'8-Matrices'!$Q$7</f>
        <v>0</v>
      </c>
      <c r="BH63" s="277">
        <f>BH58*'8-Matrices'!$R$7</f>
        <v>0</v>
      </c>
      <c r="BI63" s="278">
        <f>BI58*'8-Matrices'!$S$7</f>
        <v>0</v>
      </c>
      <c r="BJ63" s="411"/>
      <c r="BK63" s="352"/>
      <c r="BL63" s="351">
        <f>BL58*'8-Matrices'!$J$7</f>
        <v>0</v>
      </c>
      <c r="BM63" s="352">
        <f>BM58*'8-Matrices'!$K$7</f>
        <v>0</v>
      </c>
      <c r="BN63" s="352">
        <f>BN58*'8-Matrices'!$L$7</f>
        <v>0</v>
      </c>
      <c r="BO63" s="352">
        <f>BO58*'8-Matrices'!$M$7</f>
        <v>0</v>
      </c>
      <c r="BP63" s="352">
        <f>BP58*'8-Matrices'!$N$7</f>
        <v>66000</v>
      </c>
      <c r="BQ63" s="352">
        <f>BQ58*'8-Matrices'!$O$7</f>
        <v>0</v>
      </c>
      <c r="BR63" s="352">
        <f>BR58*'8-Matrices'!$P$7</f>
        <v>0</v>
      </c>
      <c r="BS63" s="352">
        <f>BS58*'8-Matrices'!$Q$7</f>
        <v>0</v>
      </c>
      <c r="BT63" s="352">
        <f>BT58*'8-Matrices'!$R$7</f>
        <v>0</v>
      </c>
      <c r="BU63" s="353">
        <f>BU58*'8-Matrices'!$S$7</f>
        <v>0</v>
      </c>
      <c r="BV63" s="411"/>
      <c r="BX63" s="351">
        <f>BX58*'8-Matrices'!$J$7</f>
        <v>0</v>
      </c>
      <c r="BY63" s="352">
        <f>BY58*'8-Matrices'!$K$7</f>
        <v>0</v>
      </c>
      <c r="BZ63" s="352">
        <f>BZ58*'8-Matrices'!$L$7</f>
        <v>0</v>
      </c>
      <c r="CA63" s="352">
        <f>CA58*'8-Matrices'!$M$7</f>
        <v>0</v>
      </c>
      <c r="CB63" s="352">
        <f>CB58*'8-Matrices'!$N$7</f>
        <v>0</v>
      </c>
      <c r="CC63" s="352">
        <f>CC58*'8-Matrices'!$O$7</f>
        <v>0</v>
      </c>
      <c r="CD63" s="352">
        <f>CD58*'8-Matrices'!$P$7</f>
        <v>0</v>
      </c>
      <c r="CE63" s="352">
        <f>CE58*'8-Matrices'!$Q$7</f>
        <v>0</v>
      </c>
      <c r="CF63" s="352">
        <f>CF58*'8-Matrices'!$R$7</f>
        <v>0</v>
      </c>
      <c r="CG63" s="353">
        <f>CG58*'8-Matrices'!$S$7</f>
        <v>0</v>
      </c>
      <c r="CH63" s="411"/>
      <c r="CJ63" s="351">
        <f>CJ58*'8-Matrices'!$J$7</f>
        <v>0</v>
      </c>
      <c r="CK63" s="352">
        <f>CK58*'8-Matrices'!$K$7</f>
        <v>283140</v>
      </c>
      <c r="CL63" s="352">
        <f>CL58*'8-Matrices'!$L$7</f>
        <v>0</v>
      </c>
      <c r="CM63" s="352">
        <f>CM58*'8-Matrices'!$M$7</f>
        <v>245735</v>
      </c>
      <c r="CN63" s="352">
        <f>CN58*'8-Matrices'!$N$7</f>
        <v>1221000</v>
      </c>
      <c r="CO63" s="352">
        <f>CO58*'8-Matrices'!$O$7</f>
        <v>0</v>
      </c>
      <c r="CP63" s="352">
        <f>CP58*'8-Matrices'!$P$7</f>
        <v>0</v>
      </c>
      <c r="CQ63" s="352">
        <f>CQ58*'8-Matrices'!$Q$7</f>
        <v>0</v>
      </c>
      <c r="CR63" s="352">
        <f>CR58*'8-Matrices'!$R$7</f>
        <v>0</v>
      </c>
      <c r="CS63" s="353">
        <f>CS58*'8-Matrices'!$S$7</f>
        <v>0</v>
      </c>
      <c r="CT63" s="411"/>
      <c r="CV63" s="351">
        <f>CV58*'8-Matrices'!$J$7</f>
        <v>0</v>
      </c>
      <c r="CW63" s="352">
        <f>CW58*'8-Matrices'!$K$7</f>
        <v>196020</v>
      </c>
      <c r="CX63" s="352">
        <f>CX58*'8-Matrices'!$L$7</f>
        <v>0</v>
      </c>
      <c r="CY63" s="352">
        <f>CY58*'8-Matrices'!$M$7</f>
        <v>361375</v>
      </c>
      <c r="CZ63" s="352">
        <f>CZ58*'8-Matrices'!$N$7</f>
        <v>1617000</v>
      </c>
      <c r="DA63" s="352">
        <f>DA58*'8-Matrices'!$O$7</f>
        <v>0</v>
      </c>
      <c r="DB63" s="352">
        <f>DB58*'8-Matrices'!$P$7</f>
        <v>0</v>
      </c>
      <c r="DC63" s="352">
        <f>DC58*'8-Matrices'!$Q$7</f>
        <v>0</v>
      </c>
      <c r="DD63" s="352">
        <f>DD58*'8-Matrices'!$R$7</f>
        <v>0</v>
      </c>
      <c r="DE63" s="353">
        <f>DE58*'8-Matrices'!$S$7</f>
        <v>0</v>
      </c>
      <c r="DF63" s="411"/>
      <c r="DH63" s="351">
        <f>DH58*'8-Matrices'!$J$7</f>
        <v>0</v>
      </c>
      <c r="DI63" s="352">
        <f>DI58*'8-Matrices'!$K$7</f>
        <v>290400</v>
      </c>
      <c r="DJ63" s="352">
        <f>DJ58*'8-Matrices'!$L$7</f>
        <v>0</v>
      </c>
      <c r="DK63" s="352">
        <f>DK58*'8-Matrices'!$M$7</f>
        <v>462560</v>
      </c>
      <c r="DL63" s="352">
        <f>DL58*'8-Matrices'!$N$7</f>
        <v>1221000</v>
      </c>
      <c r="DM63" s="352">
        <f>DM58*'8-Matrices'!$O$7</f>
        <v>0</v>
      </c>
      <c r="DN63" s="352">
        <f>DN58*'8-Matrices'!$P$7</f>
        <v>0</v>
      </c>
      <c r="DO63" s="352">
        <f>DO58*'8-Matrices'!$Q$7</f>
        <v>0</v>
      </c>
      <c r="DP63" s="352">
        <f>DP58*'8-Matrices'!$R$7</f>
        <v>0</v>
      </c>
      <c r="DQ63" s="353">
        <f>DQ58*'8-Matrices'!$S$7</f>
        <v>0</v>
      </c>
      <c r="DR63" s="411"/>
      <c r="DT63" s="351">
        <f>DT58*'8-Matrices'!$J$7</f>
        <v>0</v>
      </c>
      <c r="DU63" s="352">
        <f>DU58*'8-Matrices'!$K$7</f>
        <v>363000</v>
      </c>
      <c r="DV63" s="352">
        <f>DV58*'8-Matrices'!$L$7</f>
        <v>0</v>
      </c>
      <c r="DW63" s="352">
        <f>DW58*'8-Matrices'!$M$7</f>
        <v>491470</v>
      </c>
      <c r="DX63" s="352">
        <f>DX58*'8-Matrices'!$N$7</f>
        <v>1914000</v>
      </c>
      <c r="DY63" s="352">
        <f>DY58*'8-Matrices'!$O$7</f>
        <v>0</v>
      </c>
      <c r="DZ63" s="352">
        <f>DZ58*'8-Matrices'!$P$7</f>
        <v>0</v>
      </c>
      <c r="EA63" s="352">
        <f>EA58*'8-Matrices'!$Q$7</f>
        <v>0</v>
      </c>
      <c r="EB63" s="352">
        <f>EB58*'8-Matrices'!$R$7</f>
        <v>0</v>
      </c>
      <c r="EC63" s="353">
        <f>EC58*'8-Matrices'!$S$7</f>
        <v>0</v>
      </c>
      <c r="ED63" s="411"/>
    </row>
    <row r="64" spans="1:134" x14ac:dyDescent="0.25">
      <c r="A64" s="1471"/>
      <c r="B64" s="36" t="s">
        <v>86</v>
      </c>
      <c r="C64" s="276" t="s">
        <v>139</v>
      </c>
      <c r="D64" s="279">
        <f>D59*'8-Matrices'!$J$8</f>
        <v>0</v>
      </c>
      <c r="E64" s="277">
        <f>E59*'8-Matrices'!$K$8</f>
        <v>0</v>
      </c>
      <c r="F64" s="277">
        <f>F59*'8-Matrices'!$L$8</f>
        <v>0</v>
      </c>
      <c r="G64" s="277">
        <f>G59*'8-Matrices'!$M$8</f>
        <v>62580</v>
      </c>
      <c r="H64" s="277">
        <f>H59*'8-Matrices'!$N$8</f>
        <v>523853</v>
      </c>
      <c r="I64" s="277">
        <f>I59*'8-Matrices'!$O$8</f>
        <v>0</v>
      </c>
      <c r="J64" s="277">
        <f>J59*'8-Matrices'!$P$8</f>
        <v>0</v>
      </c>
      <c r="K64" s="277">
        <f>K59*'8-Matrices'!$Q$8</f>
        <v>0</v>
      </c>
      <c r="L64" s="277">
        <f>L59*'8-Matrices'!$R$8</f>
        <v>0</v>
      </c>
      <c r="M64" s="278">
        <f>M59*'8-Matrices'!$S$8</f>
        <v>0</v>
      </c>
      <c r="N64" s="411"/>
      <c r="P64" s="279">
        <f>P59*'8-Matrices'!$J$8</f>
        <v>0</v>
      </c>
      <c r="Q64" s="277">
        <f>Q59*'8-Matrices'!$K$8</f>
        <v>31431</v>
      </c>
      <c r="R64" s="277">
        <f>R59*'8-Matrices'!$L$8</f>
        <v>0</v>
      </c>
      <c r="S64" s="277">
        <f>S59*'8-Matrices'!$M$8</f>
        <v>166880</v>
      </c>
      <c r="T64" s="277">
        <f>T59*'8-Matrices'!$N$8</f>
        <v>761968</v>
      </c>
      <c r="U64" s="277">
        <f>U59*'8-Matrices'!$O$8</f>
        <v>0</v>
      </c>
      <c r="V64" s="277">
        <f>V59*'8-Matrices'!$P$8</f>
        <v>0</v>
      </c>
      <c r="W64" s="277">
        <f>W59*'8-Matrices'!$Q$8</f>
        <v>0</v>
      </c>
      <c r="X64" s="277">
        <f>X59*'8-Matrices'!$R$8</f>
        <v>0</v>
      </c>
      <c r="Y64" s="278">
        <f>Y59*'8-Matrices'!$S$8</f>
        <v>0</v>
      </c>
      <c r="Z64" s="411"/>
      <c r="AB64" s="279">
        <f>AB59*'8-Matrices'!$J$8</f>
        <v>0</v>
      </c>
      <c r="AC64" s="277">
        <f>AC59*'8-Matrices'!$K$8</f>
        <v>20954</v>
      </c>
      <c r="AD64" s="277">
        <f>AD59*'8-Matrices'!$L$8</f>
        <v>0</v>
      </c>
      <c r="AE64" s="277">
        <f>AE59*'8-Matrices'!$M$8</f>
        <v>250320</v>
      </c>
      <c r="AF64" s="277">
        <f>AF59*'8-Matrices'!$N$8</f>
        <v>714345</v>
      </c>
      <c r="AG64" s="277">
        <f>AG59*'8-Matrices'!$O$8</f>
        <v>0</v>
      </c>
      <c r="AH64" s="277">
        <f>AH59*'8-Matrices'!$P$8</f>
        <v>0</v>
      </c>
      <c r="AI64" s="277">
        <f>AI59*'8-Matrices'!$Q$8</f>
        <v>0</v>
      </c>
      <c r="AJ64" s="277">
        <f>AJ59*'8-Matrices'!$R$8</f>
        <v>0</v>
      </c>
      <c r="AK64" s="278">
        <f>AK59*'8-Matrices'!$S$8</f>
        <v>0</v>
      </c>
      <c r="AL64" s="411"/>
      <c r="AM64" s="277"/>
      <c r="AN64" s="279">
        <f>AN59*'8-Matrices'!$J$8</f>
        <v>0</v>
      </c>
      <c r="AO64" s="277">
        <f>AO59*'8-Matrices'!$K$8</f>
        <v>0</v>
      </c>
      <c r="AP64" s="277">
        <f>AP59*'8-Matrices'!$L$8</f>
        <v>0</v>
      </c>
      <c r="AQ64" s="277">
        <f>AQ59*'8-Matrices'!$M$8</f>
        <v>208600</v>
      </c>
      <c r="AR64" s="277">
        <f>AR59*'8-Matrices'!$N$8</f>
        <v>666722</v>
      </c>
      <c r="AS64" s="277">
        <f>AS59*'8-Matrices'!$O$8</f>
        <v>0</v>
      </c>
      <c r="AT64" s="277">
        <f>AT59*'8-Matrices'!$P$8</f>
        <v>0</v>
      </c>
      <c r="AU64" s="277">
        <f>AU59*'8-Matrices'!$Q$8</f>
        <v>0</v>
      </c>
      <c r="AV64" s="277">
        <f>AV59*'8-Matrices'!$R$8</f>
        <v>0</v>
      </c>
      <c r="AW64" s="278">
        <f>AW59*'8-Matrices'!$S$8</f>
        <v>0</v>
      </c>
      <c r="AX64" s="411"/>
      <c r="AY64" s="277"/>
      <c r="AZ64" s="279">
        <f>AZ59*'8-Matrices'!$J$8</f>
        <v>0</v>
      </c>
      <c r="BA64" s="277">
        <f>BA59*'8-Matrices'!$K$8</f>
        <v>0</v>
      </c>
      <c r="BB64" s="277">
        <f>BB59*'8-Matrices'!$L$8</f>
        <v>0</v>
      </c>
      <c r="BC64" s="277">
        <f>BC59*'8-Matrices'!$M$8</f>
        <v>292040</v>
      </c>
      <c r="BD64" s="277">
        <f>BD59*'8-Matrices'!$N$8</f>
        <v>619099</v>
      </c>
      <c r="BE64" s="277">
        <f>BE59*'8-Matrices'!$O$8</f>
        <v>0</v>
      </c>
      <c r="BF64" s="277">
        <f>BF59*'8-Matrices'!$P$8</f>
        <v>0</v>
      </c>
      <c r="BG64" s="277">
        <f>BG59*'8-Matrices'!$Q$8</f>
        <v>0</v>
      </c>
      <c r="BH64" s="277">
        <f>BH59*'8-Matrices'!$R$8</f>
        <v>0</v>
      </c>
      <c r="BI64" s="278">
        <f>BI59*'8-Matrices'!$S$8</f>
        <v>0</v>
      </c>
      <c r="BJ64" s="411"/>
      <c r="BK64" s="352"/>
      <c r="BL64" s="351">
        <f>BL59*'8-Matrices'!$J$8</f>
        <v>0</v>
      </c>
      <c r="BM64" s="352">
        <f>BM59*'8-Matrices'!$K$8</f>
        <v>0</v>
      </c>
      <c r="BN64" s="352">
        <f>BN59*'8-Matrices'!$L$8</f>
        <v>0</v>
      </c>
      <c r="BO64" s="352">
        <f>BO59*'8-Matrices'!$M$8</f>
        <v>208600</v>
      </c>
      <c r="BP64" s="352">
        <f>BP59*'8-Matrices'!$N$8</f>
        <v>523853</v>
      </c>
      <c r="BQ64" s="352">
        <f>BQ59*'8-Matrices'!$O$8</f>
        <v>0</v>
      </c>
      <c r="BR64" s="352">
        <f>BR59*'8-Matrices'!$P$8</f>
        <v>0</v>
      </c>
      <c r="BS64" s="352">
        <f>BS59*'8-Matrices'!$Q$8</f>
        <v>0</v>
      </c>
      <c r="BT64" s="352">
        <f>BT59*'8-Matrices'!$R$8</f>
        <v>0</v>
      </c>
      <c r="BU64" s="353">
        <f>BU59*'8-Matrices'!$S$8</f>
        <v>0</v>
      </c>
      <c r="BV64" s="411"/>
      <c r="BX64" s="351">
        <f>BX59*'8-Matrices'!$J$8</f>
        <v>0</v>
      </c>
      <c r="BY64" s="352">
        <f>BY59*'8-Matrices'!$K$8</f>
        <v>0</v>
      </c>
      <c r="BZ64" s="352">
        <f>BZ59*'8-Matrices'!$L$8</f>
        <v>0</v>
      </c>
      <c r="CA64" s="352">
        <f>CA59*'8-Matrices'!$M$8</f>
        <v>458920</v>
      </c>
      <c r="CB64" s="352">
        <f>CB59*'8-Matrices'!$N$8</f>
        <v>333361</v>
      </c>
      <c r="CC64" s="352">
        <f>CC59*'8-Matrices'!$O$8</f>
        <v>0</v>
      </c>
      <c r="CD64" s="352">
        <f>CD59*'8-Matrices'!$P$8</f>
        <v>0</v>
      </c>
      <c r="CE64" s="352">
        <f>CE59*'8-Matrices'!$Q$8</f>
        <v>0</v>
      </c>
      <c r="CF64" s="352">
        <f>CF59*'8-Matrices'!$R$8</f>
        <v>0</v>
      </c>
      <c r="CG64" s="353">
        <f>CG59*'8-Matrices'!$S$8</f>
        <v>0</v>
      </c>
      <c r="CH64" s="411"/>
      <c r="CJ64" s="351">
        <f>CJ59*'8-Matrices'!$J$8</f>
        <v>0</v>
      </c>
      <c r="CK64" s="352">
        <f>CK59*'8-Matrices'!$K$8</f>
        <v>0</v>
      </c>
      <c r="CL64" s="352">
        <f>CL59*'8-Matrices'!$L$8</f>
        <v>0</v>
      </c>
      <c r="CM64" s="352">
        <f>CM59*'8-Matrices'!$M$8</f>
        <v>375480</v>
      </c>
      <c r="CN64" s="352">
        <f>CN59*'8-Matrices'!$N$8</f>
        <v>857214</v>
      </c>
      <c r="CO64" s="352">
        <f>CO59*'8-Matrices'!$O$8</f>
        <v>0</v>
      </c>
      <c r="CP64" s="352">
        <f>CP59*'8-Matrices'!$P$8</f>
        <v>0</v>
      </c>
      <c r="CQ64" s="352">
        <f>CQ59*'8-Matrices'!$Q$8</f>
        <v>0</v>
      </c>
      <c r="CR64" s="352">
        <f>CR59*'8-Matrices'!$R$8</f>
        <v>0</v>
      </c>
      <c r="CS64" s="353">
        <f>CS59*'8-Matrices'!$S$8</f>
        <v>0</v>
      </c>
      <c r="CT64" s="411"/>
      <c r="CV64" s="351">
        <f>CV59*'8-Matrices'!$J$8</f>
        <v>0</v>
      </c>
      <c r="CW64" s="352">
        <f>CW59*'8-Matrices'!$K$8</f>
        <v>41908</v>
      </c>
      <c r="CX64" s="352">
        <f>CX59*'8-Matrices'!$L$8</f>
        <v>0</v>
      </c>
      <c r="CY64" s="352">
        <f>CY59*'8-Matrices'!$M$8</f>
        <v>375480</v>
      </c>
      <c r="CZ64" s="352">
        <f>CZ59*'8-Matrices'!$N$8</f>
        <v>619099</v>
      </c>
      <c r="DA64" s="352">
        <f>DA59*'8-Matrices'!$O$8</f>
        <v>0</v>
      </c>
      <c r="DB64" s="352">
        <f>DB59*'8-Matrices'!$P$8</f>
        <v>0</v>
      </c>
      <c r="DC64" s="352">
        <f>DC59*'8-Matrices'!$Q$8</f>
        <v>0</v>
      </c>
      <c r="DD64" s="352">
        <f>DD59*'8-Matrices'!$R$8</f>
        <v>0</v>
      </c>
      <c r="DE64" s="353">
        <f>DE59*'8-Matrices'!$S$8</f>
        <v>0</v>
      </c>
      <c r="DF64" s="411"/>
      <c r="DH64" s="351">
        <f>DH59*'8-Matrices'!$J$8</f>
        <v>0</v>
      </c>
      <c r="DI64" s="352">
        <f>DI59*'8-Matrices'!$K$8</f>
        <v>125724</v>
      </c>
      <c r="DJ64" s="352">
        <f>DJ59*'8-Matrices'!$L$8</f>
        <v>0</v>
      </c>
      <c r="DK64" s="352">
        <f>DK59*'8-Matrices'!$M$8</f>
        <v>312900</v>
      </c>
      <c r="DL64" s="352">
        <f>DL59*'8-Matrices'!$N$8</f>
        <v>476230</v>
      </c>
      <c r="DM64" s="352">
        <f>DM59*'8-Matrices'!$O$8</f>
        <v>0</v>
      </c>
      <c r="DN64" s="352">
        <f>DN59*'8-Matrices'!$P$8</f>
        <v>0</v>
      </c>
      <c r="DO64" s="352">
        <f>DO59*'8-Matrices'!$Q$8</f>
        <v>0</v>
      </c>
      <c r="DP64" s="352">
        <f>DP59*'8-Matrices'!$R$8</f>
        <v>0</v>
      </c>
      <c r="DQ64" s="353">
        <f>DQ59*'8-Matrices'!$S$8</f>
        <v>0</v>
      </c>
      <c r="DR64" s="411"/>
      <c r="DT64" s="351">
        <f>DT59*'8-Matrices'!$J$8</f>
        <v>0</v>
      </c>
      <c r="DU64" s="352">
        <f>DU59*'8-Matrices'!$K$8</f>
        <v>94293</v>
      </c>
      <c r="DV64" s="352">
        <f>DV59*'8-Matrices'!$L$8</f>
        <v>0</v>
      </c>
      <c r="DW64" s="352">
        <f>DW59*'8-Matrices'!$M$8</f>
        <v>542360</v>
      </c>
      <c r="DX64" s="352">
        <f>DX59*'8-Matrices'!$N$8</f>
        <v>714345</v>
      </c>
      <c r="DY64" s="352">
        <f>DY59*'8-Matrices'!$O$8</f>
        <v>0</v>
      </c>
      <c r="DZ64" s="352">
        <f>DZ59*'8-Matrices'!$P$8</f>
        <v>0</v>
      </c>
      <c r="EA64" s="352">
        <f>EA59*'8-Matrices'!$Q$8</f>
        <v>0</v>
      </c>
      <c r="EB64" s="352">
        <f>EB59*'8-Matrices'!$R$8</f>
        <v>0</v>
      </c>
      <c r="EC64" s="353">
        <f>EC59*'8-Matrices'!$S$8</f>
        <v>0</v>
      </c>
      <c r="ED64" s="411"/>
    </row>
    <row r="65" spans="1:134" ht="15.75" thickBot="1" x14ac:dyDescent="0.3">
      <c r="A65" s="1472"/>
      <c r="B65" s="295" t="s">
        <v>86</v>
      </c>
      <c r="C65" s="294" t="s">
        <v>140</v>
      </c>
      <c r="D65" s="279">
        <f>D60*'8-Matrices'!$J$9</f>
        <v>0</v>
      </c>
      <c r="E65" s="277">
        <f>E60*'8-Matrices'!$K$9</f>
        <v>138186</v>
      </c>
      <c r="F65" s="277">
        <f>F60*'8-Matrices'!$L$9</f>
        <v>0</v>
      </c>
      <c r="G65" s="277">
        <f>G60*'8-Matrices'!$M$9</f>
        <v>1161660</v>
      </c>
      <c r="H65" s="277">
        <f>H60*'8-Matrices'!$N$9</f>
        <v>628128</v>
      </c>
      <c r="I65" s="277">
        <f>I60*'8-Matrices'!$O$9</f>
        <v>0</v>
      </c>
      <c r="J65" s="277">
        <f>J60*'8-Matrices'!$P$9</f>
        <v>0</v>
      </c>
      <c r="K65" s="277">
        <f>K60*'8-Matrices'!$Q$9</f>
        <v>0</v>
      </c>
      <c r="L65" s="277">
        <f>L60*'8-Matrices'!$R$9</f>
        <v>0</v>
      </c>
      <c r="M65" s="278">
        <f>M60*'8-Matrices'!$S$9</f>
        <v>0</v>
      </c>
      <c r="N65" s="411" t="s">
        <v>306</v>
      </c>
      <c r="P65" s="279">
        <f>P60*'8-Matrices'!$J$9</f>
        <v>0</v>
      </c>
      <c r="Q65" s="277">
        <f>Q60*'8-Matrices'!$K$9</f>
        <v>92124</v>
      </c>
      <c r="R65" s="277">
        <f>R60*'8-Matrices'!$L$9</f>
        <v>0</v>
      </c>
      <c r="S65" s="277">
        <f>S60*'8-Matrices'!$M$9</f>
        <v>641970</v>
      </c>
      <c r="T65" s="277">
        <f>T60*'8-Matrices'!$N$9</f>
        <v>418752</v>
      </c>
      <c r="U65" s="277">
        <f>U60*'8-Matrices'!$O$9</f>
        <v>0</v>
      </c>
      <c r="V65" s="277">
        <f>V60*'8-Matrices'!$P$9</f>
        <v>0</v>
      </c>
      <c r="W65" s="277">
        <f>W60*'8-Matrices'!$Q$9</f>
        <v>0</v>
      </c>
      <c r="X65" s="277">
        <f>X60*'8-Matrices'!$R$9</f>
        <v>0</v>
      </c>
      <c r="Y65" s="278">
        <f>Y60*'8-Matrices'!$S$9</f>
        <v>0</v>
      </c>
      <c r="Z65" s="411" t="s">
        <v>306</v>
      </c>
      <c r="AB65" s="279">
        <f>AB60*'8-Matrices'!$J$9</f>
        <v>20938</v>
      </c>
      <c r="AC65" s="277">
        <f>AC60*'8-Matrices'!$K$9</f>
        <v>92124</v>
      </c>
      <c r="AD65" s="277">
        <f>AD60*'8-Matrices'!$L$9</f>
        <v>0</v>
      </c>
      <c r="AE65" s="277">
        <f>AE60*'8-Matrices'!$M$9</f>
        <v>580830</v>
      </c>
      <c r="AF65" s="277">
        <f>AF60*'8-Matrices'!$N$9</f>
        <v>628128</v>
      </c>
      <c r="AG65" s="277">
        <f>AG60*'8-Matrices'!$O$9</f>
        <v>0</v>
      </c>
      <c r="AH65" s="277">
        <f>AH60*'8-Matrices'!$P$9</f>
        <v>0</v>
      </c>
      <c r="AI65" s="277">
        <f>AI60*'8-Matrices'!$Q$9</f>
        <v>0</v>
      </c>
      <c r="AJ65" s="277">
        <f>AJ60*'8-Matrices'!$R$9</f>
        <v>0</v>
      </c>
      <c r="AK65" s="278">
        <f>AK60*'8-Matrices'!$S$9</f>
        <v>0</v>
      </c>
      <c r="AL65" s="411" t="s">
        <v>306</v>
      </c>
      <c r="AM65" s="277"/>
      <c r="AN65" s="279">
        <f>AN60*'8-Matrices'!$J$9</f>
        <v>0</v>
      </c>
      <c r="AO65" s="277">
        <f>AO60*'8-Matrices'!$K$9</f>
        <v>0</v>
      </c>
      <c r="AP65" s="277">
        <f>AP60*'8-Matrices'!$L$9</f>
        <v>0</v>
      </c>
      <c r="AQ65" s="277">
        <f>AQ60*'8-Matrices'!$M$9</f>
        <v>1559070</v>
      </c>
      <c r="AR65" s="277">
        <f>AR60*'8-Matrices'!$N$9</f>
        <v>558336</v>
      </c>
      <c r="AS65" s="277">
        <f>AS60*'8-Matrices'!$O$9</f>
        <v>0</v>
      </c>
      <c r="AT65" s="277">
        <f>AT60*'8-Matrices'!$P$9</f>
        <v>0</v>
      </c>
      <c r="AU65" s="277">
        <f>AU60*'8-Matrices'!$Q$9</f>
        <v>0</v>
      </c>
      <c r="AV65" s="277">
        <f>AV60*'8-Matrices'!$R$9</f>
        <v>0</v>
      </c>
      <c r="AW65" s="278">
        <f>AW60*'8-Matrices'!$S$9</f>
        <v>0</v>
      </c>
      <c r="AX65" s="411" t="s">
        <v>306</v>
      </c>
      <c r="AY65" s="277"/>
      <c r="AZ65" s="279">
        <f>AZ60*'8-Matrices'!$J$9</f>
        <v>0</v>
      </c>
      <c r="BA65" s="277">
        <f>BA60*'8-Matrices'!$K$9</f>
        <v>0</v>
      </c>
      <c r="BB65" s="277">
        <f>BB60*'8-Matrices'!$L$9</f>
        <v>0</v>
      </c>
      <c r="BC65" s="277">
        <f>BC60*'8-Matrices'!$M$9</f>
        <v>1069950</v>
      </c>
      <c r="BD65" s="277">
        <f>BD60*'8-Matrices'!$N$9</f>
        <v>628128</v>
      </c>
      <c r="BE65" s="277">
        <f>BE60*'8-Matrices'!$O$9</f>
        <v>0</v>
      </c>
      <c r="BF65" s="277">
        <f>BF60*'8-Matrices'!$P$9</f>
        <v>0</v>
      </c>
      <c r="BG65" s="277">
        <f>BG60*'8-Matrices'!$Q$9</f>
        <v>0</v>
      </c>
      <c r="BH65" s="277">
        <f>BH60*'8-Matrices'!$R$9</f>
        <v>0</v>
      </c>
      <c r="BI65" s="278">
        <f>BI60*'8-Matrices'!$S$9</f>
        <v>0</v>
      </c>
      <c r="BJ65" s="411" t="s">
        <v>306</v>
      </c>
      <c r="BK65" s="352"/>
      <c r="BL65" s="351">
        <f>BL60*'8-Matrices'!$J$9</f>
        <v>0</v>
      </c>
      <c r="BM65" s="352">
        <f>BM60*'8-Matrices'!$K$9</f>
        <v>46062</v>
      </c>
      <c r="BN65" s="352">
        <f>BN60*'8-Matrices'!$L$9</f>
        <v>0</v>
      </c>
      <c r="BO65" s="352">
        <f>BO60*'8-Matrices'!$M$9</f>
        <v>641970</v>
      </c>
      <c r="BP65" s="352">
        <f>BP60*'8-Matrices'!$N$9</f>
        <v>907296</v>
      </c>
      <c r="BQ65" s="352">
        <f>BQ60*'8-Matrices'!$O$9</f>
        <v>0</v>
      </c>
      <c r="BR65" s="352">
        <f>BR60*'8-Matrices'!$P$9</f>
        <v>0</v>
      </c>
      <c r="BS65" s="352">
        <f>BS60*'8-Matrices'!$Q$9</f>
        <v>0</v>
      </c>
      <c r="BT65" s="352">
        <f>BT60*'8-Matrices'!$R$9</f>
        <v>0</v>
      </c>
      <c r="BU65" s="353">
        <f>BU60*'8-Matrices'!$S$9</f>
        <v>0</v>
      </c>
      <c r="BV65" s="411" t="s">
        <v>306</v>
      </c>
      <c r="BX65" s="351">
        <f>BX60*'8-Matrices'!$J$9</f>
        <v>0</v>
      </c>
      <c r="BY65" s="352">
        <f>BY60*'8-Matrices'!$K$9</f>
        <v>0</v>
      </c>
      <c r="BZ65" s="352">
        <f>BZ60*'8-Matrices'!$L$9</f>
        <v>0</v>
      </c>
      <c r="CA65" s="352">
        <f>CA60*'8-Matrices'!$M$9</f>
        <v>1100520</v>
      </c>
      <c r="CB65" s="352">
        <f>CB60*'8-Matrices'!$N$9</f>
        <v>418752</v>
      </c>
      <c r="CC65" s="352">
        <f>CC60*'8-Matrices'!$O$9</f>
        <v>0</v>
      </c>
      <c r="CD65" s="352">
        <f>CD60*'8-Matrices'!$P$9</f>
        <v>0</v>
      </c>
      <c r="CE65" s="352">
        <f>CE60*'8-Matrices'!$Q$9</f>
        <v>0</v>
      </c>
      <c r="CF65" s="352">
        <f>CF60*'8-Matrices'!$R$9</f>
        <v>0</v>
      </c>
      <c r="CG65" s="353">
        <f>CG60*'8-Matrices'!$S$9</f>
        <v>0</v>
      </c>
      <c r="CH65" s="411" t="s">
        <v>306</v>
      </c>
      <c r="CJ65" s="351">
        <f>CJ60*'8-Matrices'!$J$9</f>
        <v>0</v>
      </c>
      <c r="CK65" s="352">
        <f>CK60*'8-Matrices'!$K$9</f>
        <v>0</v>
      </c>
      <c r="CL65" s="352">
        <f>CL60*'8-Matrices'!$L$9</f>
        <v>0</v>
      </c>
      <c r="CM65" s="352">
        <f>CM60*'8-Matrices'!$M$9</f>
        <v>855960</v>
      </c>
      <c r="CN65" s="352">
        <f>CN60*'8-Matrices'!$N$9</f>
        <v>767712</v>
      </c>
      <c r="CO65" s="352">
        <f>CO60*'8-Matrices'!$O$9</f>
        <v>0</v>
      </c>
      <c r="CP65" s="352">
        <f>CP60*'8-Matrices'!$P$9</f>
        <v>0</v>
      </c>
      <c r="CQ65" s="352">
        <f>CQ60*'8-Matrices'!$Q$9</f>
        <v>0</v>
      </c>
      <c r="CR65" s="352">
        <f>CR60*'8-Matrices'!$R$9</f>
        <v>0</v>
      </c>
      <c r="CS65" s="353">
        <f>CS60*'8-Matrices'!$S$9</f>
        <v>0</v>
      </c>
      <c r="CT65" s="411" t="s">
        <v>306</v>
      </c>
      <c r="CV65" s="351">
        <f>CV60*'8-Matrices'!$J$9</f>
        <v>0</v>
      </c>
      <c r="CW65" s="352">
        <f>CW60*'8-Matrices'!$K$9</f>
        <v>0</v>
      </c>
      <c r="CX65" s="352">
        <f>CX60*'8-Matrices'!$L$9</f>
        <v>0</v>
      </c>
      <c r="CY65" s="352">
        <f>CY60*'8-Matrices'!$M$9</f>
        <v>794820</v>
      </c>
      <c r="CZ65" s="352">
        <f>CZ60*'8-Matrices'!$N$9</f>
        <v>488544</v>
      </c>
      <c r="DA65" s="352">
        <f>DA60*'8-Matrices'!$O$9</f>
        <v>0</v>
      </c>
      <c r="DB65" s="352">
        <f>DB60*'8-Matrices'!$P$9</f>
        <v>0</v>
      </c>
      <c r="DC65" s="352">
        <f>DC60*'8-Matrices'!$Q$9</f>
        <v>0</v>
      </c>
      <c r="DD65" s="352">
        <f>DD60*'8-Matrices'!$R$9</f>
        <v>0</v>
      </c>
      <c r="DE65" s="353">
        <f>DE60*'8-Matrices'!$S$9</f>
        <v>0</v>
      </c>
      <c r="DF65" s="411" t="s">
        <v>306</v>
      </c>
      <c r="DH65" s="351">
        <f>DH60*'8-Matrices'!$J$9</f>
        <v>0</v>
      </c>
      <c r="DI65" s="352">
        <f>DI60*'8-Matrices'!$K$9</f>
        <v>0</v>
      </c>
      <c r="DJ65" s="352">
        <f>DJ60*'8-Matrices'!$L$9</f>
        <v>0</v>
      </c>
      <c r="DK65" s="352">
        <f>DK60*'8-Matrices'!$M$9</f>
        <v>672540</v>
      </c>
      <c r="DL65" s="352">
        <f>DL60*'8-Matrices'!$N$9</f>
        <v>697920</v>
      </c>
      <c r="DM65" s="352">
        <f>DM60*'8-Matrices'!$O$9</f>
        <v>0</v>
      </c>
      <c r="DN65" s="352">
        <f>DN60*'8-Matrices'!$P$9</f>
        <v>0</v>
      </c>
      <c r="DO65" s="352">
        <f>DO60*'8-Matrices'!$Q$9</f>
        <v>0</v>
      </c>
      <c r="DP65" s="352">
        <f>DP60*'8-Matrices'!$R$9</f>
        <v>0</v>
      </c>
      <c r="DQ65" s="353">
        <f>DQ60*'8-Matrices'!$S$9</f>
        <v>0</v>
      </c>
      <c r="DR65" s="411" t="s">
        <v>306</v>
      </c>
      <c r="DT65" s="351">
        <f>DT60*'8-Matrices'!$J$9</f>
        <v>0</v>
      </c>
      <c r="DU65" s="352">
        <f>DU60*'8-Matrices'!$K$9</f>
        <v>0</v>
      </c>
      <c r="DV65" s="352">
        <f>DV60*'8-Matrices'!$L$9</f>
        <v>0</v>
      </c>
      <c r="DW65" s="352">
        <f>DW60*'8-Matrices'!$M$9</f>
        <v>947670</v>
      </c>
      <c r="DX65" s="352">
        <f>DX60*'8-Matrices'!$N$9</f>
        <v>139584</v>
      </c>
      <c r="DY65" s="352">
        <f>DY60*'8-Matrices'!$O$9</f>
        <v>0</v>
      </c>
      <c r="DZ65" s="352">
        <f>DZ60*'8-Matrices'!$P$9</f>
        <v>0</v>
      </c>
      <c r="EA65" s="352">
        <f>EA60*'8-Matrices'!$Q$9</f>
        <v>0</v>
      </c>
      <c r="EB65" s="352">
        <f>EB60*'8-Matrices'!$R$9</f>
        <v>0</v>
      </c>
      <c r="EC65" s="353">
        <f>EC60*'8-Matrices'!$S$9</f>
        <v>0</v>
      </c>
      <c r="ED65" s="411" t="s">
        <v>306</v>
      </c>
    </row>
    <row r="66" spans="1:134" ht="30.75" thickBot="1" x14ac:dyDescent="0.3">
      <c r="A66" s="318" t="s">
        <v>212</v>
      </c>
      <c r="B66" s="293" t="s">
        <v>86</v>
      </c>
      <c r="C66" s="316"/>
      <c r="D66" s="300">
        <f t="shared" ref="D66:M66" si="121">SUM(D63:D65)</f>
        <v>0</v>
      </c>
      <c r="E66" s="297">
        <f t="shared" si="121"/>
        <v>138186</v>
      </c>
      <c r="F66" s="297">
        <f t="shared" si="121"/>
        <v>0</v>
      </c>
      <c r="G66" s="297">
        <f t="shared" si="121"/>
        <v>1224240</v>
      </c>
      <c r="H66" s="297">
        <f t="shared" si="121"/>
        <v>1151981</v>
      </c>
      <c r="I66" s="297">
        <f t="shared" si="121"/>
        <v>0</v>
      </c>
      <c r="J66" s="297">
        <f t="shared" si="121"/>
        <v>0</v>
      </c>
      <c r="K66" s="297">
        <f t="shared" si="121"/>
        <v>0</v>
      </c>
      <c r="L66" s="297">
        <f t="shared" si="121"/>
        <v>0</v>
      </c>
      <c r="M66" s="298">
        <f t="shared" si="121"/>
        <v>0</v>
      </c>
      <c r="N66" s="412">
        <f>SUM(D66:M66)</f>
        <v>2514407</v>
      </c>
      <c r="O66" s="316"/>
      <c r="P66" s="300">
        <f t="shared" ref="P66:Y66" si="122">SUM(P63:P65)</f>
        <v>0</v>
      </c>
      <c r="Q66" s="297">
        <f t="shared" si="122"/>
        <v>123555</v>
      </c>
      <c r="R66" s="297">
        <f t="shared" si="122"/>
        <v>0</v>
      </c>
      <c r="S66" s="297">
        <f t="shared" si="122"/>
        <v>823305</v>
      </c>
      <c r="T66" s="297">
        <f t="shared" si="122"/>
        <v>1246720</v>
      </c>
      <c r="U66" s="297">
        <f t="shared" si="122"/>
        <v>0</v>
      </c>
      <c r="V66" s="297">
        <f t="shared" si="122"/>
        <v>0</v>
      </c>
      <c r="W66" s="297">
        <f t="shared" si="122"/>
        <v>0</v>
      </c>
      <c r="X66" s="297">
        <f t="shared" si="122"/>
        <v>0</v>
      </c>
      <c r="Y66" s="298">
        <f t="shared" si="122"/>
        <v>0</v>
      </c>
      <c r="Z66" s="412">
        <f>SUM(P66:Y66)</f>
        <v>2193580</v>
      </c>
      <c r="AA66" s="316"/>
      <c r="AB66" s="300">
        <f t="shared" ref="AB66:AK66" si="123">SUM(AB63:AB65)</f>
        <v>20938</v>
      </c>
      <c r="AC66" s="297">
        <f t="shared" si="123"/>
        <v>113078</v>
      </c>
      <c r="AD66" s="297">
        <f t="shared" si="123"/>
        <v>0</v>
      </c>
      <c r="AE66" s="297">
        <f t="shared" si="123"/>
        <v>831150</v>
      </c>
      <c r="AF66" s="297">
        <f t="shared" si="123"/>
        <v>1408473</v>
      </c>
      <c r="AG66" s="297">
        <f t="shared" si="123"/>
        <v>0</v>
      </c>
      <c r="AH66" s="297">
        <f t="shared" si="123"/>
        <v>0</v>
      </c>
      <c r="AI66" s="297">
        <f t="shared" si="123"/>
        <v>0</v>
      </c>
      <c r="AJ66" s="297">
        <f t="shared" si="123"/>
        <v>0</v>
      </c>
      <c r="AK66" s="298">
        <f t="shared" si="123"/>
        <v>0</v>
      </c>
      <c r="AL66" s="412">
        <f>SUM(AB66:AK66)</f>
        <v>2373639</v>
      </c>
      <c r="AM66" s="299"/>
      <c r="AN66" s="300">
        <f t="shared" ref="AN66:AW66" si="124">SUM(AN63:AN65)</f>
        <v>0</v>
      </c>
      <c r="AO66" s="297">
        <f t="shared" si="124"/>
        <v>0</v>
      </c>
      <c r="AP66" s="297">
        <f t="shared" si="124"/>
        <v>0</v>
      </c>
      <c r="AQ66" s="297">
        <f t="shared" si="124"/>
        <v>1782125</v>
      </c>
      <c r="AR66" s="297">
        <f t="shared" si="124"/>
        <v>1291058</v>
      </c>
      <c r="AS66" s="297">
        <f t="shared" si="124"/>
        <v>0</v>
      </c>
      <c r="AT66" s="297">
        <f t="shared" si="124"/>
        <v>0</v>
      </c>
      <c r="AU66" s="297">
        <f t="shared" si="124"/>
        <v>0</v>
      </c>
      <c r="AV66" s="297">
        <f t="shared" si="124"/>
        <v>0</v>
      </c>
      <c r="AW66" s="298">
        <f t="shared" si="124"/>
        <v>0</v>
      </c>
      <c r="AX66" s="412">
        <f>SUM(AN66:AW66)</f>
        <v>3073183</v>
      </c>
      <c r="AY66" s="299"/>
      <c r="AZ66" s="300">
        <f t="shared" ref="AZ66:BI66" si="125">SUM(AZ63:AZ65)</f>
        <v>0</v>
      </c>
      <c r="BA66" s="297">
        <f t="shared" si="125"/>
        <v>0</v>
      </c>
      <c r="BB66" s="297">
        <f t="shared" si="125"/>
        <v>0</v>
      </c>
      <c r="BC66" s="297">
        <f t="shared" si="125"/>
        <v>1390900</v>
      </c>
      <c r="BD66" s="297">
        <f t="shared" si="125"/>
        <v>1280227</v>
      </c>
      <c r="BE66" s="297">
        <f t="shared" si="125"/>
        <v>0</v>
      </c>
      <c r="BF66" s="297">
        <f t="shared" si="125"/>
        <v>0</v>
      </c>
      <c r="BG66" s="297">
        <f t="shared" si="125"/>
        <v>0</v>
      </c>
      <c r="BH66" s="297">
        <f t="shared" si="125"/>
        <v>0</v>
      </c>
      <c r="BI66" s="298">
        <f t="shared" si="125"/>
        <v>0</v>
      </c>
      <c r="BJ66" s="412">
        <f>SUM(AZ66:BI66)</f>
        <v>2671127</v>
      </c>
      <c r="BK66" s="362"/>
      <c r="BL66" s="404">
        <f t="shared" ref="BL66:BU66" si="126">SUM(BL63:BL65)</f>
        <v>0</v>
      </c>
      <c r="BM66" s="405">
        <f t="shared" si="126"/>
        <v>46062</v>
      </c>
      <c r="BN66" s="405">
        <f t="shared" si="126"/>
        <v>0</v>
      </c>
      <c r="BO66" s="405">
        <f t="shared" si="126"/>
        <v>850570</v>
      </c>
      <c r="BP66" s="405">
        <f t="shared" si="126"/>
        <v>1497149</v>
      </c>
      <c r="BQ66" s="405">
        <f t="shared" si="126"/>
        <v>0</v>
      </c>
      <c r="BR66" s="405">
        <f t="shared" si="126"/>
        <v>0</v>
      </c>
      <c r="BS66" s="405">
        <f t="shared" si="126"/>
        <v>0</v>
      </c>
      <c r="BT66" s="405">
        <f t="shared" si="126"/>
        <v>0</v>
      </c>
      <c r="BU66" s="406">
        <f t="shared" si="126"/>
        <v>0</v>
      </c>
      <c r="BV66" s="412">
        <f>SUM(BL66:BU66)</f>
        <v>2393781</v>
      </c>
      <c r="BX66" s="404">
        <f t="shared" ref="BX66:CG66" si="127">SUM(BX63:BX65)</f>
        <v>0</v>
      </c>
      <c r="BY66" s="405">
        <f t="shared" si="127"/>
        <v>0</v>
      </c>
      <c r="BZ66" s="405">
        <f t="shared" si="127"/>
        <v>0</v>
      </c>
      <c r="CA66" s="405">
        <f t="shared" si="127"/>
        <v>1559440</v>
      </c>
      <c r="CB66" s="405">
        <f t="shared" si="127"/>
        <v>752113</v>
      </c>
      <c r="CC66" s="405">
        <f t="shared" si="127"/>
        <v>0</v>
      </c>
      <c r="CD66" s="405">
        <f t="shared" si="127"/>
        <v>0</v>
      </c>
      <c r="CE66" s="405">
        <f t="shared" si="127"/>
        <v>0</v>
      </c>
      <c r="CF66" s="405">
        <f t="shared" si="127"/>
        <v>0</v>
      </c>
      <c r="CG66" s="406">
        <f t="shared" si="127"/>
        <v>0</v>
      </c>
      <c r="CH66" s="412">
        <f>SUM(BX66:CG66)</f>
        <v>2311553</v>
      </c>
      <c r="CJ66" s="404">
        <f t="shared" ref="CJ66:CS66" si="128">SUM(CJ63:CJ65)</f>
        <v>0</v>
      </c>
      <c r="CK66" s="405">
        <f t="shared" si="128"/>
        <v>283140</v>
      </c>
      <c r="CL66" s="405">
        <f t="shared" si="128"/>
        <v>0</v>
      </c>
      <c r="CM66" s="405">
        <f t="shared" si="128"/>
        <v>1477175</v>
      </c>
      <c r="CN66" s="405">
        <f t="shared" si="128"/>
        <v>2845926</v>
      </c>
      <c r="CO66" s="405">
        <f t="shared" si="128"/>
        <v>0</v>
      </c>
      <c r="CP66" s="405">
        <f t="shared" si="128"/>
        <v>0</v>
      </c>
      <c r="CQ66" s="405">
        <f t="shared" si="128"/>
        <v>0</v>
      </c>
      <c r="CR66" s="405">
        <f t="shared" si="128"/>
        <v>0</v>
      </c>
      <c r="CS66" s="406">
        <f t="shared" si="128"/>
        <v>0</v>
      </c>
      <c r="CT66" s="412">
        <f>SUM(CJ66:CS66)</f>
        <v>4606241</v>
      </c>
      <c r="CV66" s="404">
        <f t="shared" ref="CV66:DE66" si="129">SUM(CV63:CV65)</f>
        <v>0</v>
      </c>
      <c r="CW66" s="405">
        <f t="shared" si="129"/>
        <v>237928</v>
      </c>
      <c r="CX66" s="405">
        <f t="shared" si="129"/>
        <v>0</v>
      </c>
      <c r="CY66" s="405">
        <f t="shared" si="129"/>
        <v>1531675</v>
      </c>
      <c r="CZ66" s="405">
        <f t="shared" si="129"/>
        <v>2724643</v>
      </c>
      <c r="DA66" s="405">
        <f t="shared" si="129"/>
        <v>0</v>
      </c>
      <c r="DB66" s="405">
        <f t="shared" si="129"/>
        <v>0</v>
      </c>
      <c r="DC66" s="405">
        <f t="shared" si="129"/>
        <v>0</v>
      </c>
      <c r="DD66" s="405">
        <f t="shared" si="129"/>
        <v>0</v>
      </c>
      <c r="DE66" s="406">
        <f t="shared" si="129"/>
        <v>0</v>
      </c>
      <c r="DF66" s="412">
        <f>SUM(CV66:DE66)</f>
        <v>4494246</v>
      </c>
      <c r="DH66" s="404">
        <f t="shared" ref="DH66:DQ66" si="130">SUM(DH63:DH65)</f>
        <v>0</v>
      </c>
      <c r="DI66" s="405">
        <f t="shared" si="130"/>
        <v>416124</v>
      </c>
      <c r="DJ66" s="405">
        <f t="shared" si="130"/>
        <v>0</v>
      </c>
      <c r="DK66" s="405">
        <f t="shared" si="130"/>
        <v>1448000</v>
      </c>
      <c r="DL66" s="405">
        <f t="shared" si="130"/>
        <v>2395150</v>
      </c>
      <c r="DM66" s="405">
        <f t="shared" si="130"/>
        <v>0</v>
      </c>
      <c r="DN66" s="405">
        <f t="shared" si="130"/>
        <v>0</v>
      </c>
      <c r="DO66" s="405">
        <f t="shared" si="130"/>
        <v>0</v>
      </c>
      <c r="DP66" s="405">
        <f t="shared" si="130"/>
        <v>0</v>
      </c>
      <c r="DQ66" s="406">
        <f t="shared" si="130"/>
        <v>0</v>
      </c>
      <c r="DR66" s="412">
        <f>SUM(DH66:DQ66)</f>
        <v>4259274</v>
      </c>
      <c r="DT66" s="404">
        <f t="shared" ref="DT66:EC66" si="131">SUM(DT63:DT65)</f>
        <v>0</v>
      </c>
      <c r="DU66" s="405">
        <f t="shared" si="131"/>
        <v>457293</v>
      </c>
      <c r="DV66" s="405">
        <f t="shared" si="131"/>
        <v>0</v>
      </c>
      <c r="DW66" s="405">
        <f t="shared" si="131"/>
        <v>1981500</v>
      </c>
      <c r="DX66" s="405">
        <f t="shared" si="131"/>
        <v>2767929</v>
      </c>
      <c r="DY66" s="405">
        <f t="shared" si="131"/>
        <v>0</v>
      </c>
      <c r="DZ66" s="405">
        <f t="shared" si="131"/>
        <v>0</v>
      </c>
      <c r="EA66" s="405">
        <f t="shared" si="131"/>
        <v>0</v>
      </c>
      <c r="EB66" s="405">
        <f t="shared" si="131"/>
        <v>0</v>
      </c>
      <c r="EC66" s="406">
        <f t="shared" si="131"/>
        <v>0</v>
      </c>
      <c r="ED66" s="412">
        <f>SUM(DT66:EC66)</f>
        <v>5206722</v>
      </c>
    </row>
    <row r="67" spans="1:134" ht="42.75" customHeight="1" thickBot="1" x14ac:dyDescent="0.3">
      <c r="A67" s="305"/>
      <c r="B67" s="306"/>
      <c r="C67" s="307"/>
      <c r="D67" s="308"/>
      <c r="E67" s="309"/>
      <c r="F67" s="309"/>
      <c r="G67" s="309"/>
      <c r="H67" s="309"/>
      <c r="I67" s="309"/>
      <c r="J67" s="309"/>
      <c r="K67" s="309"/>
      <c r="L67" s="309"/>
      <c r="M67" s="310"/>
      <c r="N67" s="410"/>
      <c r="O67" s="307"/>
      <c r="P67" s="308"/>
      <c r="Q67" s="309"/>
      <c r="R67" s="309"/>
      <c r="S67" s="309"/>
      <c r="T67" s="309"/>
      <c r="U67" s="309"/>
      <c r="V67" s="309"/>
      <c r="W67" s="309"/>
      <c r="X67" s="309"/>
      <c r="Y67" s="310"/>
      <c r="Z67" s="410"/>
      <c r="AA67" s="307"/>
      <c r="AB67" s="308"/>
      <c r="AC67" s="309"/>
      <c r="AD67" s="309"/>
      <c r="AE67" s="309"/>
      <c r="AF67" s="309"/>
      <c r="AG67" s="309"/>
      <c r="AH67" s="309"/>
      <c r="AI67" s="309"/>
      <c r="AJ67" s="309"/>
      <c r="AK67" s="310"/>
      <c r="AL67" s="410"/>
      <c r="AM67" s="309"/>
      <c r="AN67" s="308"/>
      <c r="AO67" s="309"/>
      <c r="AP67" s="309"/>
      <c r="AQ67" s="309"/>
      <c r="AR67" s="309"/>
      <c r="AS67" s="309"/>
      <c r="AT67" s="309"/>
      <c r="AU67" s="309"/>
      <c r="AV67" s="309"/>
      <c r="AW67" s="310"/>
      <c r="AX67" s="410"/>
      <c r="AY67" s="309"/>
      <c r="AZ67" s="308"/>
      <c r="BA67" s="309"/>
      <c r="BB67" s="309"/>
      <c r="BC67" s="309"/>
      <c r="BD67" s="309"/>
      <c r="BE67" s="309"/>
      <c r="BF67" s="309"/>
      <c r="BG67" s="309"/>
      <c r="BH67" s="309"/>
      <c r="BI67" s="310"/>
      <c r="BJ67" s="410"/>
      <c r="BK67" s="407"/>
      <c r="BL67" s="408"/>
      <c r="BM67" s="407"/>
      <c r="BN67" s="407"/>
      <c r="BO67" s="407"/>
      <c r="BP67" s="407"/>
      <c r="BQ67" s="407"/>
      <c r="BR67" s="407"/>
      <c r="BS67" s="407"/>
      <c r="BT67" s="407"/>
      <c r="BU67" s="409"/>
      <c r="BV67" s="410"/>
      <c r="BX67" s="408"/>
      <c r="BY67" s="407"/>
      <c r="BZ67" s="407"/>
      <c r="CA67" s="407"/>
      <c r="CB67" s="407"/>
      <c r="CC67" s="407"/>
      <c r="CD67" s="407"/>
      <c r="CE67" s="407"/>
      <c r="CF67" s="407"/>
      <c r="CG67" s="409"/>
      <c r="CH67" s="410"/>
      <c r="CJ67" s="408"/>
      <c r="CK67" s="407"/>
      <c r="CL67" s="407"/>
      <c r="CM67" s="407"/>
      <c r="CN67" s="407"/>
      <c r="CO67" s="407"/>
      <c r="CP67" s="407"/>
      <c r="CQ67" s="407"/>
      <c r="CR67" s="407"/>
      <c r="CS67" s="409"/>
      <c r="CT67" s="410"/>
      <c r="CV67" s="408"/>
      <c r="CW67" s="407"/>
      <c r="CX67" s="407"/>
      <c r="CY67" s="407"/>
      <c r="CZ67" s="407"/>
      <c r="DA67" s="407"/>
      <c r="DB67" s="407"/>
      <c r="DC67" s="407"/>
      <c r="DD67" s="407"/>
      <c r="DE67" s="409"/>
      <c r="DF67" s="410"/>
      <c r="DH67" s="408"/>
      <c r="DI67" s="407"/>
      <c r="DJ67" s="407"/>
      <c r="DK67" s="407"/>
      <c r="DL67" s="407"/>
      <c r="DM67" s="407"/>
      <c r="DN67" s="407"/>
      <c r="DO67" s="407"/>
      <c r="DP67" s="407"/>
      <c r="DQ67" s="409"/>
      <c r="DR67" s="410"/>
      <c r="DT67" s="408"/>
      <c r="DU67" s="407"/>
      <c r="DV67" s="407"/>
      <c r="DW67" s="407"/>
      <c r="DX67" s="407"/>
      <c r="DY67" s="407"/>
      <c r="DZ67" s="407"/>
      <c r="EA67" s="407"/>
      <c r="EB67" s="407"/>
      <c r="EC67" s="409"/>
      <c r="ED67" s="410"/>
    </row>
    <row r="68" spans="1:134" x14ac:dyDescent="0.25">
      <c r="A68" s="1470" t="s">
        <v>210</v>
      </c>
      <c r="B68" s="285" t="s">
        <v>87</v>
      </c>
      <c r="C68" s="319" t="s">
        <v>138</v>
      </c>
      <c r="D68" s="271">
        <f>'7c-STEMHWF_RawData'!D25</f>
        <v>0</v>
      </c>
      <c r="E68" s="269">
        <f>'7c-STEMHWF_RawData'!E25</f>
        <v>0</v>
      </c>
      <c r="F68" s="269">
        <f>'7c-STEMHWF_RawData'!F25</f>
        <v>0</v>
      </c>
      <c r="G68" s="269">
        <f>'7c-STEMHWF_RawData'!G25</f>
        <v>0</v>
      </c>
      <c r="H68" s="269">
        <f>'7c-STEMHWF_RawData'!H25</f>
        <v>5</v>
      </c>
      <c r="I68" s="269">
        <f>'7c-STEMHWF_RawData'!I25</f>
        <v>0</v>
      </c>
      <c r="J68" s="269">
        <f>'7c-STEMHWF_RawData'!J25</f>
        <v>0</v>
      </c>
      <c r="K68" s="269">
        <f>'7c-STEMHWF_RawData'!K25</f>
        <v>0</v>
      </c>
      <c r="L68" s="269">
        <f>'7c-STEMHWF_RawData'!L25</f>
        <v>0</v>
      </c>
      <c r="M68" s="270">
        <f>'7c-STEMHWF_RawData'!M25</f>
        <v>0</v>
      </c>
      <c r="N68" s="396"/>
      <c r="O68" s="319"/>
      <c r="P68" s="271">
        <f>'7c-STEMHWF_RawData'!P25</f>
        <v>0</v>
      </c>
      <c r="Q68" s="269">
        <f>'7c-STEMHWF_RawData'!Q25</f>
        <v>0</v>
      </c>
      <c r="R68" s="269">
        <f>'7c-STEMHWF_RawData'!R25</f>
        <v>0</v>
      </c>
      <c r="S68" s="269">
        <f>'7c-STEMHWF_RawData'!S25</f>
        <v>0</v>
      </c>
      <c r="T68" s="269">
        <f>'7c-STEMHWF_RawData'!T25</f>
        <v>4</v>
      </c>
      <c r="U68" s="269">
        <f>'7c-STEMHWF_RawData'!U25</f>
        <v>0</v>
      </c>
      <c r="V68" s="269">
        <f>'7c-STEMHWF_RawData'!V25</f>
        <v>0</v>
      </c>
      <c r="W68" s="269">
        <f>'7c-STEMHWF_RawData'!W25</f>
        <v>0</v>
      </c>
      <c r="X68" s="269">
        <f>'7c-STEMHWF_RawData'!X25</f>
        <v>0</v>
      </c>
      <c r="Y68" s="270">
        <f>'7c-STEMHWF_RawData'!Y25</f>
        <v>0</v>
      </c>
      <c r="Z68" s="396"/>
      <c r="AA68" s="319"/>
      <c r="AB68" s="271">
        <f>'7c-STEMHWF_RawData'!AB25</f>
        <v>0</v>
      </c>
      <c r="AC68" s="269">
        <f>'7c-STEMHWF_RawData'!AC25</f>
        <v>0</v>
      </c>
      <c r="AD68" s="269">
        <f>'7c-STEMHWF_RawData'!AD25</f>
        <v>0</v>
      </c>
      <c r="AE68" s="269">
        <f>'7c-STEMHWF_RawData'!AE25</f>
        <v>0</v>
      </c>
      <c r="AF68" s="269">
        <f>'7c-STEMHWF_RawData'!AF25</f>
        <v>5</v>
      </c>
      <c r="AG68" s="269">
        <f>'7c-STEMHWF_RawData'!AG25</f>
        <v>0</v>
      </c>
      <c r="AH68" s="269">
        <f>'7c-STEMHWF_RawData'!AH25</f>
        <v>0</v>
      </c>
      <c r="AI68" s="269">
        <f>'7c-STEMHWF_RawData'!AI25</f>
        <v>0</v>
      </c>
      <c r="AJ68" s="269">
        <f>'7c-STEMHWF_RawData'!AJ25</f>
        <v>0</v>
      </c>
      <c r="AK68" s="270">
        <f>'7c-STEMHWF_RawData'!AK25</f>
        <v>0</v>
      </c>
      <c r="AL68" s="396"/>
      <c r="AM68" s="269"/>
      <c r="AN68" s="271">
        <f>'7c-STEMHWF_RawData'!AN25</f>
        <v>0</v>
      </c>
      <c r="AO68" s="269">
        <f>'7c-STEMHWF_RawData'!AO25</f>
        <v>0</v>
      </c>
      <c r="AP68" s="269">
        <f>'7c-STEMHWF_RawData'!AP25</f>
        <v>0</v>
      </c>
      <c r="AQ68" s="269">
        <f>'7c-STEMHWF_RawData'!AQ25</f>
        <v>0</v>
      </c>
      <c r="AR68" s="269">
        <f>'7c-STEMHWF_RawData'!AR25</f>
        <v>5</v>
      </c>
      <c r="AS68" s="269">
        <f>'7c-STEMHWF_RawData'!AS25</f>
        <v>0</v>
      </c>
      <c r="AT68" s="269">
        <f>'7c-STEMHWF_RawData'!AT25</f>
        <v>0</v>
      </c>
      <c r="AU68" s="269">
        <f>'7c-STEMHWF_RawData'!AU25</f>
        <v>0</v>
      </c>
      <c r="AV68" s="269">
        <f>'7c-STEMHWF_RawData'!AV25</f>
        <v>0</v>
      </c>
      <c r="AW68" s="270">
        <f>'7c-STEMHWF_RawData'!AW25</f>
        <v>0</v>
      </c>
      <c r="AX68" s="396"/>
      <c r="AY68" s="269"/>
      <c r="AZ68" s="271">
        <f>'7c-STEMHWF_RawData'!AZ25</f>
        <v>0</v>
      </c>
      <c r="BA68" s="269">
        <f>'7c-STEMHWF_RawData'!BA25</f>
        <v>0</v>
      </c>
      <c r="BB68" s="269">
        <f>'7c-STEMHWF_RawData'!BB25</f>
        <v>0</v>
      </c>
      <c r="BC68" s="269">
        <f>'7c-STEMHWF_RawData'!BC25</f>
        <v>3</v>
      </c>
      <c r="BD68" s="269">
        <f>'7c-STEMHWF_RawData'!BD25</f>
        <v>4</v>
      </c>
      <c r="BE68" s="269">
        <f>'7c-STEMHWF_RawData'!BE25</f>
        <v>0</v>
      </c>
      <c r="BF68" s="269">
        <f>'7c-STEMHWF_RawData'!BF25</f>
        <v>0</v>
      </c>
      <c r="BG68" s="269">
        <f>'7c-STEMHWF_RawData'!BG25</f>
        <v>0</v>
      </c>
      <c r="BH68" s="269">
        <f>'7c-STEMHWF_RawData'!BH25</f>
        <v>0</v>
      </c>
      <c r="BI68" s="270">
        <f>'7c-STEMHWF_RawData'!BI25</f>
        <v>0</v>
      </c>
      <c r="BJ68" s="396"/>
      <c r="BK68" s="343"/>
      <c r="BL68" s="342">
        <f>'7c-STEMHWF_RawData'!BL25</f>
        <v>0</v>
      </c>
      <c r="BM68" s="343">
        <f>'7c-STEMHWF_RawData'!BM25</f>
        <v>0</v>
      </c>
      <c r="BN68" s="343">
        <f>'7c-STEMHWF_RawData'!BN25</f>
        <v>0</v>
      </c>
      <c r="BO68" s="343">
        <f>'7c-STEMHWF_RawData'!BO25</f>
        <v>1</v>
      </c>
      <c r="BP68" s="343">
        <f>'7c-STEMHWF_RawData'!BP25</f>
        <v>3</v>
      </c>
      <c r="BQ68" s="343">
        <f>'7c-STEMHWF_RawData'!BQ25</f>
        <v>0</v>
      </c>
      <c r="BR68" s="343">
        <f>'7c-STEMHWF_RawData'!BR25</f>
        <v>0</v>
      </c>
      <c r="BS68" s="343">
        <f>'7c-STEMHWF_RawData'!BS25</f>
        <v>0</v>
      </c>
      <c r="BT68" s="343">
        <f>'7c-STEMHWF_RawData'!BT25</f>
        <v>0</v>
      </c>
      <c r="BU68" s="344">
        <f>'7c-STEMHWF_RawData'!BU25</f>
        <v>0</v>
      </c>
      <c r="BV68" s="396"/>
      <c r="BX68" s="342">
        <f>'7c-STEMHWF_RawData'!BX25</f>
        <v>0</v>
      </c>
      <c r="BY68" s="343">
        <f>'7c-STEMHWF_RawData'!BY25</f>
        <v>0</v>
      </c>
      <c r="BZ68" s="343">
        <f>'7c-STEMHWF_RawData'!BZ25</f>
        <v>0</v>
      </c>
      <c r="CA68" s="343">
        <f>'7c-STEMHWF_RawData'!CA25</f>
        <v>1</v>
      </c>
      <c r="CB68" s="343">
        <f>'7c-STEMHWF_RawData'!CB25</f>
        <v>3</v>
      </c>
      <c r="CC68" s="343">
        <f>'7c-STEMHWF_RawData'!CC25</f>
        <v>0</v>
      </c>
      <c r="CD68" s="343">
        <f>'7c-STEMHWF_RawData'!CD25</f>
        <v>0</v>
      </c>
      <c r="CE68" s="343">
        <f>'7c-STEMHWF_RawData'!CE25</f>
        <v>0</v>
      </c>
      <c r="CF68" s="343">
        <f>'7c-STEMHWF_RawData'!CF25</f>
        <v>0</v>
      </c>
      <c r="CG68" s="344">
        <f>'7c-STEMHWF_RawData'!CG25</f>
        <v>0</v>
      </c>
      <c r="CH68" s="396"/>
      <c r="CJ68" s="342">
        <f>'7c-STEMHWF_RawData'!CJ25</f>
        <v>0</v>
      </c>
      <c r="CK68" s="343">
        <f>'7c-STEMHWF_RawData'!CK25</f>
        <v>0</v>
      </c>
      <c r="CL68" s="343">
        <f>'7c-STEMHWF_RawData'!CL25</f>
        <v>0</v>
      </c>
      <c r="CM68" s="343">
        <f>'7c-STEMHWF_RawData'!CM25</f>
        <v>23</v>
      </c>
      <c r="CN68" s="343">
        <f>'7c-STEMHWF_RawData'!CN25</f>
        <v>42</v>
      </c>
      <c r="CO68" s="343">
        <f>'7c-STEMHWF_RawData'!CO25</f>
        <v>15</v>
      </c>
      <c r="CP68" s="343">
        <f>'7c-STEMHWF_RawData'!CP25</f>
        <v>0</v>
      </c>
      <c r="CQ68" s="343">
        <f>'7c-STEMHWF_RawData'!CQ25</f>
        <v>0</v>
      </c>
      <c r="CR68" s="343">
        <f>'7c-STEMHWF_RawData'!CR25</f>
        <v>2</v>
      </c>
      <c r="CS68" s="344">
        <f>'7c-STEMHWF_RawData'!CS25</f>
        <v>0</v>
      </c>
      <c r="CT68" s="396"/>
      <c r="CV68" s="342">
        <f>'7c-STEMHWF_RawData'!CV25</f>
        <v>0</v>
      </c>
      <c r="CW68" s="343">
        <f>'7c-STEMHWF_RawData'!CW25</f>
        <v>4</v>
      </c>
      <c r="CX68" s="343">
        <f>'7c-STEMHWF_RawData'!CX25</f>
        <v>0</v>
      </c>
      <c r="CY68" s="343">
        <f>'7c-STEMHWF_RawData'!CY25</f>
        <v>47</v>
      </c>
      <c r="CZ68" s="343">
        <f>'7c-STEMHWF_RawData'!CZ25</f>
        <v>146</v>
      </c>
      <c r="DA68" s="343">
        <f>'7c-STEMHWF_RawData'!DA25</f>
        <v>261</v>
      </c>
      <c r="DB68" s="343">
        <f>'7c-STEMHWF_RawData'!DB25</f>
        <v>0</v>
      </c>
      <c r="DC68" s="343">
        <f>'7c-STEMHWF_RawData'!DC25</f>
        <v>0</v>
      </c>
      <c r="DD68" s="343">
        <f>'7c-STEMHWF_RawData'!DD25</f>
        <v>39</v>
      </c>
      <c r="DE68" s="344">
        <f>'7c-STEMHWF_RawData'!DE25</f>
        <v>0</v>
      </c>
      <c r="DF68" s="396"/>
      <c r="DH68" s="342">
        <f>'7c-STEMHWF_RawData'!DH25</f>
        <v>0</v>
      </c>
      <c r="DI68" s="343">
        <f>'7c-STEMHWF_RawData'!DI25</f>
        <v>7</v>
      </c>
      <c r="DJ68" s="343">
        <f>'7c-STEMHWF_RawData'!DJ25</f>
        <v>0</v>
      </c>
      <c r="DK68" s="343">
        <f>'7c-STEMHWF_RawData'!DK25</f>
        <v>67</v>
      </c>
      <c r="DL68" s="343">
        <f>'7c-STEMHWF_RawData'!DL25</f>
        <v>168</v>
      </c>
      <c r="DM68" s="343">
        <f>'7c-STEMHWF_RawData'!DM25</f>
        <v>288</v>
      </c>
      <c r="DN68" s="343">
        <f>'7c-STEMHWF_RawData'!DN25</f>
        <v>0</v>
      </c>
      <c r="DO68" s="343">
        <f>'7c-STEMHWF_RawData'!DO25</f>
        <v>0</v>
      </c>
      <c r="DP68" s="343">
        <f>'7c-STEMHWF_RawData'!DP25</f>
        <v>46</v>
      </c>
      <c r="DQ68" s="344">
        <f>'7c-STEMHWF_RawData'!DQ25</f>
        <v>0</v>
      </c>
      <c r="DR68" s="396"/>
      <c r="DT68" s="342">
        <f>'7c-STEMHWF_RawData'!DT25</f>
        <v>0</v>
      </c>
      <c r="DU68" s="343">
        <f>'7c-STEMHWF_RawData'!DU25</f>
        <v>1</v>
      </c>
      <c r="DV68" s="343">
        <f>'7c-STEMHWF_RawData'!DV25</f>
        <v>0</v>
      </c>
      <c r="DW68" s="343">
        <f>'7c-STEMHWF_RawData'!DW25</f>
        <v>54</v>
      </c>
      <c r="DX68" s="343">
        <f>'7c-STEMHWF_RawData'!DX25</f>
        <v>188</v>
      </c>
      <c r="DY68" s="343">
        <f>'7c-STEMHWF_RawData'!DY25</f>
        <v>242</v>
      </c>
      <c r="DZ68" s="343">
        <f>'7c-STEMHWF_RawData'!DZ25</f>
        <v>0</v>
      </c>
      <c r="EA68" s="343">
        <f>'7c-STEMHWF_RawData'!EA25</f>
        <v>0</v>
      </c>
      <c r="EB68" s="343">
        <f>'7c-STEMHWF_RawData'!EB25</f>
        <v>44</v>
      </c>
      <c r="EC68" s="344">
        <f>'7c-STEMHWF_RawData'!EC25</f>
        <v>0</v>
      </c>
      <c r="ED68" s="396"/>
    </row>
    <row r="69" spans="1:134" x14ac:dyDescent="0.25">
      <c r="A69" s="1471"/>
      <c r="B69" t="s">
        <v>87</v>
      </c>
      <c r="C69" s="317" t="s">
        <v>139</v>
      </c>
      <c r="D69" s="279">
        <f>'7c-STEMHWF_RawData'!D26</f>
        <v>0</v>
      </c>
      <c r="E69" s="277">
        <f>'7c-STEMHWF_RawData'!E26</f>
        <v>0</v>
      </c>
      <c r="F69" s="277">
        <f>'7c-STEMHWF_RawData'!F26</f>
        <v>0</v>
      </c>
      <c r="G69" s="277">
        <f>'7c-STEMHWF_RawData'!G26</f>
        <v>1</v>
      </c>
      <c r="H69" s="277">
        <f>'7c-STEMHWF_RawData'!H26</f>
        <v>62</v>
      </c>
      <c r="I69" s="277">
        <f>'7c-STEMHWF_RawData'!I26</f>
        <v>47</v>
      </c>
      <c r="J69" s="277">
        <f>'7c-STEMHWF_RawData'!J26</f>
        <v>0</v>
      </c>
      <c r="K69" s="277">
        <f>'7c-STEMHWF_RawData'!K26</f>
        <v>0</v>
      </c>
      <c r="L69" s="277">
        <f>'7c-STEMHWF_RawData'!L26</f>
        <v>0</v>
      </c>
      <c r="M69" s="278">
        <f>'7c-STEMHWF_RawData'!M26</f>
        <v>0</v>
      </c>
      <c r="N69" s="398"/>
      <c r="P69" s="279">
        <f>'7c-STEMHWF_RawData'!P26</f>
        <v>0</v>
      </c>
      <c r="Q69" s="277">
        <f>'7c-STEMHWF_RawData'!Q26</f>
        <v>0</v>
      </c>
      <c r="R69" s="277">
        <f>'7c-STEMHWF_RawData'!R26</f>
        <v>0</v>
      </c>
      <c r="S69" s="277">
        <f>'7c-STEMHWF_RawData'!S26</f>
        <v>0</v>
      </c>
      <c r="T69" s="277">
        <f>'7c-STEMHWF_RawData'!T26</f>
        <v>62</v>
      </c>
      <c r="U69" s="277">
        <f>'7c-STEMHWF_RawData'!U26</f>
        <v>41</v>
      </c>
      <c r="V69" s="277">
        <f>'7c-STEMHWF_RawData'!V26</f>
        <v>0</v>
      </c>
      <c r="W69" s="277">
        <f>'7c-STEMHWF_RawData'!W26</f>
        <v>0</v>
      </c>
      <c r="X69" s="277">
        <f>'7c-STEMHWF_RawData'!X26</f>
        <v>1</v>
      </c>
      <c r="Y69" s="278">
        <f>'7c-STEMHWF_RawData'!Y26</f>
        <v>0</v>
      </c>
      <c r="Z69" s="398"/>
      <c r="AB69" s="279">
        <f>'7c-STEMHWF_RawData'!AB26</f>
        <v>0</v>
      </c>
      <c r="AC69" s="277">
        <f>'7c-STEMHWF_RawData'!AC26</f>
        <v>0</v>
      </c>
      <c r="AD69" s="277">
        <f>'7c-STEMHWF_RawData'!AD26</f>
        <v>0</v>
      </c>
      <c r="AE69" s="277">
        <f>'7c-STEMHWF_RawData'!AE26</f>
        <v>0</v>
      </c>
      <c r="AF69" s="277">
        <f>'7c-STEMHWF_RawData'!AF26</f>
        <v>91</v>
      </c>
      <c r="AG69" s="277">
        <f>'7c-STEMHWF_RawData'!AG26</f>
        <v>125</v>
      </c>
      <c r="AH69" s="277">
        <f>'7c-STEMHWF_RawData'!AH26</f>
        <v>0</v>
      </c>
      <c r="AI69" s="277">
        <f>'7c-STEMHWF_RawData'!AI26</f>
        <v>0</v>
      </c>
      <c r="AJ69" s="277">
        <f>'7c-STEMHWF_RawData'!AJ26</f>
        <v>4</v>
      </c>
      <c r="AK69" s="278">
        <f>'7c-STEMHWF_RawData'!AK26</f>
        <v>0</v>
      </c>
      <c r="AL69" s="398"/>
      <c r="AM69" s="277"/>
      <c r="AN69" s="279">
        <f>'7c-STEMHWF_RawData'!AN26</f>
        <v>0</v>
      </c>
      <c r="AO69" s="277">
        <f>'7c-STEMHWF_RawData'!AO26</f>
        <v>0</v>
      </c>
      <c r="AP69" s="277">
        <f>'7c-STEMHWF_RawData'!AP26</f>
        <v>0</v>
      </c>
      <c r="AQ69" s="277">
        <f>'7c-STEMHWF_RawData'!AQ26</f>
        <v>0</v>
      </c>
      <c r="AR69" s="277">
        <f>'7c-STEMHWF_RawData'!AR26</f>
        <v>75</v>
      </c>
      <c r="AS69" s="277">
        <f>'7c-STEMHWF_RawData'!AS26</f>
        <v>0</v>
      </c>
      <c r="AT69" s="277">
        <f>'7c-STEMHWF_RawData'!AT26</f>
        <v>0</v>
      </c>
      <c r="AU69" s="277">
        <f>'7c-STEMHWF_RawData'!AU26</f>
        <v>0</v>
      </c>
      <c r="AV69" s="277">
        <f>'7c-STEMHWF_RawData'!AV26</f>
        <v>3</v>
      </c>
      <c r="AW69" s="278">
        <f>'7c-STEMHWF_RawData'!AW26</f>
        <v>0</v>
      </c>
      <c r="AX69" s="398"/>
      <c r="AY69" s="277"/>
      <c r="AZ69" s="279">
        <f>'7c-STEMHWF_RawData'!AZ26</f>
        <v>0</v>
      </c>
      <c r="BA69" s="277">
        <f>'7c-STEMHWF_RawData'!BA26</f>
        <v>0</v>
      </c>
      <c r="BB69" s="277">
        <f>'7c-STEMHWF_RawData'!BB26</f>
        <v>0</v>
      </c>
      <c r="BC69" s="277">
        <f>'7c-STEMHWF_RawData'!BC26</f>
        <v>0</v>
      </c>
      <c r="BD69" s="277">
        <f>'7c-STEMHWF_RawData'!BD26</f>
        <v>62</v>
      </c>
      <c r="BE69" s="277">
        <f>'7c-STEMHWF_RawData'!BE26</f>
        <v>0</v>
      </c>
      <c r="BF69" s="277">
        <f>'7c-STEMHWF_RawData'!BF26</f>
        <v>0</v>
      </c>
      <c r="BG69" s="277">
        <f>'7c-STEMHWF_RawData'!BG26</f>
        <v>0</v>
      </c>
      <c r="BH69" s="277">
        <f>'7c-STEMHWF_RawData'!BH26</f>
        <v>3</v>
      </c>
      <c r="BI69" s="278">
        <f>'7c-STEMHWF_RawData'!BI26</f>
        <v>0</v>
      </c>
      <c r="BJ69" s="398"/>
      <c r="BK69" s="352"/>
      <c r="BL69" s="351">
        <f>'7c-STEMHWF_RawData'!BL26</f>
        <v>0</v>
      </c>
      <c r="BM69" s="352">
        <f>'7c-STEMHWF_RawData'!BM26</f>
        <v>0</v>
      </c>
      <c r="BN69" s="352">
        <f>'7c-STEMHWF_RawData'!BN26</f>
        <v>0</v>
      </c>
      <c r="BO69" s="352">
        <f>'7c-STEMHWF_RawData'!BO26</f>
        <v>0</v>
      </c>
      <c r="BP69" s="352">
        <f>'7c-STEMHWF_RawData'!BP26</f>
        <v>72</v>
      </c>
      <c r="BQ69" s="352">
        <f>'7c-STEMHWF_RawData'!BQ26</f>
        <v>0</v>
      </c>
      <c r="BR69" s="352">
        <f>'7c-STEMHWF_RawData'!BR26</f>
        <v>0</v>
      </c>
      <c r="BS69" s="352">
        <f>'7c-STEMHWF_RawData'!BS26</f>
        <v>0</v>
      </c>
      <c r="BT69" s="352">
        <f>'7c-STEMHWF_RawData'!BT26</f>
        <v>3</v>
      </c>
      <c r="BU69" s="353">
        <f>'7c-STEMHWF_RawData'!BU26</f>
        <v>0</v>
      </c>
      <c r="BV69" s="398"/>
      <c r="BX69" s="351">
        <f>'7c-STEMHWF_RawData'!BX26</f>
        <v>0</v>
      </c>
      <c r="BY69" s="352">
        <f>'7c-STEMHWF_RawData'!BY26</f>
        <v>0</v>
      </c>
      <c r="BZ69" s="352">
        <f>'7c-STEMHWF_RawData'!BZ26</f>
        <v>0</v>
      </c>
      <c r="CA69" s="352">
        <f>'7c-STEMHWF_RawData'!CA26</f>
        <v>0</v>
      </c>
      <c r="CB69" s="352">
        <f>'7c-STEMHWF_RawData'!CB26</f>
        <v>67</v>
      </c>
      <c r="CC69" s="352">
        <f>'7c-STEMHWF_RawData'!CC26</f>
        <v>4</v>
      </c>
      <c r="CD69" s="352">
        <f>'7c-STEMHWF_RawData'!CD26</f>
        <v>0</v>
      </c>
      <c r="CE69" s="352">
        <f>'7c-STEMHWF_RawData'!CE26</f>
        <v>0</v>
      </c>
      <c r="CF69" s="352">
        <f>'7c-STEMHWF_RawData'!CF26</f>
        <v>0</v>
      </c>
      <c r="CG69" s="353">
        <f>'7c-STEMHWF_RawData'!CG26</f>
        <v>0</v>
      </c>
      <c r="CH69" s="398"/>
      <c r="CJ69" s="351">
        <f>'7c-STEMHWF_RawData'!CJ26</f>
        <v>0</v>
      </c>
      <c r="CK69" s="352">
        <f>'7c-STEMHWF_RawData'!CK26</f>
        <v>0</v>
      </c>
      <c r="CL69" s="352">
        <f>'7c-STEMHWF_RawData'!CL26</f>
        <v>0</v>
      </c>
      <c r="CM69" s="352">
        <f>'7c-STEMHWF_RawData'!CM26</f>
        <v>0</v>
      </c>
      <c r="CN69" s="352">
        <f>'7c-STEMHWF_RawData'!CN26</f>
        <v>63</v>
      </c>
      <c r="CO69" s="352">
        <f>'7c-STEMHWF_RawData'!CO26</f>
        <v>0</v>
      </c>
      <c r="CP69" s="352">
        <f>'7c-STEMHWF_RawData'!CP26</f>
        <v>0</v>
      </c>
      <c r="CQ69" s="352">
        <f>'7c-STEMHWF_RawData'!CQ26</f>
        <v>0</v>
      </c>
      <c r="CR69" s="352">
        <f>'7c-STEMHWF_RawData'!CR26</f>
        <v>1</v>
      </c>
      <c r="CS69" s="353">
        <f>'7c-STEMHWF_RawData'!CS26</f>
        <v>0</v>
      </c>
      <c r="CT69" s="398"/>
      <c r="CV69" s="351">
        <f>'7c-STEMHWF_RawData'!CV26</f>
        <v>21</v>
      </c>
      <c r="CW69" s="352">
        <f>'7c-STEMHWF_RawData'!CW26</f>
        <v>1</v>
      </c>
      <c r="CX69" s="352">
        <f>'7c-STEMHWF_RawData'!CX26</f>
        <v>0</v>
      </c>
      <c r="CY69" s="352">
        <f>'7c-STEMHWF_RawData'!CY26</f>
        <v>7</v>
      </c>
      <c r="CZ69" s="352">
        <f>'7c-STEMHWF_RawData'!CZ26</f>
        <v>65</v>
      </c>
      <c r="DA69" s="352">
        <f>'7c-STEMHWF_RawData'!DA26</f>
        <v>5</v>
      </c>
      <c r="DB69" s="352">
        <f>'7c-STEMHWF_RawData'!DB26</f>
        <v>0</v>
      </c>
      <c r="DC69" s="352">
        <f>'7c-STEMHWF_RawData'!DC26</f>
        <v>0</v>
      </c>
      <c r="DD69" s="352">
        <f>'7c-STEMHWF_RawData'!DD26</f>
        <v>0</v>
      </c>
      <c r="DE69" s="353">
        <f>'7c-STEMHWF_RawData'!DE26</f>
        <v>0</v>
      </c>
      <c r="DF69" s="398"/>
      <c r="DH69" s="351">
        <f>'7c-STEMHWF_RawData'!DH26</f>
        <v>35</v>
      </c>
      <c r="DI69" s="352">
        <f>'7c-STEMHWF_RawData'!DI26</f>
        <v>6</v>
      </c>
      <c r="DJ69" s="352">
        <f>'7c-STEMHWF_RawData'!DJ26</f>
        <v>0</v>
      </c>
      <c r="DK69" s="352">
        <f>'7c-STEMHWF_RawData'!DK26</f>
        <v>8</v>
      </c>
      <c r="DL69" s="352">
        <f>'7c-STEMHWF_RawData'!DL26</f>
        <v>38</v>
      </c>
      <c r="DM69" s="352">
        <f>'7c-STEMHWF_RawData'!DM26</f>
        <v>0</v>
      </c>
      <c r="DN69" s="352">
        <f>'7c-STEMHWF_RawData'!DN26</f>
        <v>0</v>
      </c>
      <c r="DO69" s="352">
        <f>'7c-STEMHWF_RawData'!DO26</f>
        <v>0</v>
      </c>
      <c r="DP69" s="352">
        <f>'7c-STEMHWF_RawData'!DP26</f>
        <v>0</v>
      </c>
      <c r="DQ69" s="353">
        <f>'7c-STEMHWF_RawData'!DQ26</f>
        <v>0</v>
      </c>
      <c r="DR69" s="398"/>
      <c r="DT69" s="351">
        <f>'7c-STEMHWF_RawData'!DT26</f>
        <v>32</v>
      </c>
      <c r="DU69" s="352">
        <f>'7c-STEMHWF_RawData'!DU26</f>
        <v>5</v>
      </c>
      <c r="DV69" s="352">
        <f>'7c-STEMHWF_RawData'!DV26</f>
        <v>0</v>
      </c>
      <c r="DW69" s="352">
        <f>'7c-STEMHWF_RawData'!DW26</f>
        <v>16</v>
      </c>
      <c r="DX69" s="352">
        <f>'7c-STEMHWF_RawData'!DX26</f>
        <v>44</v>
      </c>
      <c r="DY69" s="352">
        <f>'7c-STEMHWF_RawData'!DY26</f>
        <v>16</v>
      </c>
      <c r="DZ69" s="352">
        <f>'7c-STEMHWF_RawData'!DZ26</f>
        <v>0</v>
      </c>
      <c r="EA69" s="352">
        <f>'7c-STEMHWF_RawData'!EA26</f>
        <v>0</v>
      </c>
      <c r="EB69" s="352">
        <f>'7c-STEMHWF_RawData'!EB26</f>
        <v>2</v>
      </c>
      <c r="EC69" s="353">
        <f>'7c-STEMHWF_RawData'!EC26</f>
        <v>0</v>
      </c>
      <c r="ED69" s="398"/>
    </row>
    <row r="70" spans="1:134" ht="15.75" thickBot="1" x14ac:dyDescent="0.3">
      <c r="A70" s="1471"/>
      <c r="B70" t="s">
        <v>87</v>
      </c>
      <c r="C70" s="317" t="s">
        <v>140</v>
      </c>
      <c r="D70" s="279">
        <f>'7c-STEMHWF_RawData'!D27</f>
        <v>3</v>
      </c>
      <c r="E70" s="277">
        <f>'7c-STEMHWF_RawData'!E27</f>
        <v>0</v>
      </c>
      <c r="F70" s="277">
        <f>'7c-STEMHWF_RawData'!F27</f>
        <v>0</v>
      </c>
      <c r="G70" s="277">
        <f>'7c-STEMHWF_RawData'!G27</f>
        <v>47</v>
      </c>
      <c r="H70" s="277">
        <f>'7c-STEMHWF_RawData'!H27</f>
        <v>5</v>
      </c>
      <c r="I70" s="277">
        <f>'7c-STEMHWF_RawData'!I27</f>
        <v>0</v>
      </c>
      <c r="J70" s="277">
        <f>'7c-STEMHWF_RawData'!J27</f>
        <v>0</v>
      </c>
      <c r="K70" s="277">
        <f>'7c-STEMHWF_RawData'!K27</f>
        <v>0</v>
      </c>
      <c r="L70" s="277">
        <f>'7c-STEMHWF_RawData'!L27</f>
        <v>0</v>
      </c>
      <c r="M70" s="278">
        <f>'7c-STEMHWF_RawData'!M27</f>
        <v>0</v>
      </c>
      <c r="N70" s="411" t="s">
        <v>305</v>
      </c>
      <c r="P70" s="279">
        <f>'7c-STEMHWF_RawData'!P27</f>
        <v>6</v>
      </c>
      <c r="Q70" s="277">
        <f>'7c-STEMHWF_RawData'!Q27</f>
        <v>1</v>
      </c>
      <c r="R70" s="277">
        <f>'7c-STEMHWF_RawData'!R27</f>
        <v>0</v>
      </c>
      <c r="S70" s="277">
        <f>'7c-STEMHWF_RawData'!S27</f>
        <v>52</v>
      </c>
      <c r="T70" s="277">
        <f>'7c-STEMHWF_RawData'!T27</f>
        <v>8</v>
      </c>
      <c r="U70" s="277">
        <f>'7c-STEMHWF_RawData'!U27</f>
        <v>0</v>
      </c>
      <c r="V70" s="277">
        <f>'7c-STEMHWF_RawData'!V27</f>
        <v>0</v>
      </c>
      <c r="W70" s="277">
        <f>'7c-STEMHWF_RawData'!W27</f>
        <v>0</v>
      </c>
      <c r="X70" s="277">
        <f>'7c-STEMHWF_RawData'!X27</f>
        <v>0</v>
      </c>
      <c r="Y70" s="278">
        <f>'7c-STEMHWF_RawData'!Y27</f>
        <v>0</v>
      </c>
      <c r="Z70" s="411" t="s">
        <v>305</v>
      </c>
      <c r="AB70" s="279">
        <f>'7c-STEMHWF_RawData'!AB27</f>
        <v>5</v>
      </c>
      <c r="AC70" s="277">
        <f>'7c-STEMHWF_RawData'!AC27</f>
        <v>0</v>
      </c>
      <c r="AD70" s="277">
        <f>'7c-STEMHWF_RawData'!AD27</f>
        <v>0</v>
      </c>
      <c r="AE70" s="277">
        <f>'7c-STEMHWF_RawData'!AE27</f>
        <v>41</v>
      </c>
      <c r="AF70" s="277">
        <f>'7c-STEMHWF_RawData'!AF27</f>
        <v>7</v>
      </c>
      <c r="AG70" s="277">
        <f>'7c-STEMHWF_RawData'!AG27</f>
        <v>0</v>
      </c>
      <c r="AH70" s="277">
        <f>'7c-STEMHWF_RawData'!AH27</f>
        <v>0</v>
      </c>
      <c r="AI70" s="277">
        <f>'7c-STEMHWF_RawData'!AI27</f>
        <v>0</v>
      </c>
      <c r="AJ70" s="277">
        <f>'7c-STEMHWF_RawData'!AJ27</f>
        <v>0</v>
      </c>
      <c r="AK70" s="278">
        <f>'7c-STEMHWF_RawData'!AK27</f>
        <v>0</v>
      </c>
      <c r="AL70" s="411" t="s">
        <v>305</v>
      </c>
      <c r="AM70" s="277"/>
      <c r="AN70" s="279">
        <f>'7c-STEMHWF_RawData'!AN27</f>
        <v>6</v>
      </c>
      <c r="AO70" s="277">
        <f>'7c-STEMHWF_RawData'!AO27</f>
        <v>1</v>
      </c>
      <c r="AP70" s="277">
        <f>'7c-STEMHWF_RawData'!AP27</f>
        <v>0</v>
      </c>
      <c r="AQ70" s="277">
        <f>'7c-STEMHWF_RawData'!AQ27</f>
        <v>31</v>
      </c>
      <c r="AR70" s="277">
        <f>'7c-STEMHWF_RawData'!AR27</f>
        <v>9</v>
      </c>
      <c r="AS70" s="277">
        <f>'7c-STEMHWF_RawData'!AS27</f>
        <v>0</v>
      </c>
      <c r="AT70" s="277">
        <f>'7c-STEMHWF_RawData'!AT27</f>
        <v>0</v>
      </c>
      <c r="AU70" s="277">
        <f>'7c-STEMHWF_RawData'!AU27</f>
        <v>0</v>
      </c>
      <c r="AV70" s="277">
        <f>'7c-STEMHWF_RawData'!AV27</f>
        <v>0</v>
      </c>
      <c r="AW70" s="278">
        <f>'7c-STEMHWF_RawData'!AW27</f>
        <v>0</v>
      </c>
      <c r="AX70" s="411" t="s">
        <v>305</v>
      </c>
      <c r="AY70" s="277"/>
      <c r="AZ70" s="279">
        <f>'7c-STEMHWF_RawData'!AZ27</f>
        <v>3</v>
      </c>
      <c r="BA70" s="277">
        <f>'7c-STEMHWF_RawData'!BA27</f>
        <v>1</v>
      </c>
      <c r="BB70" s="277">
        <f>'7c-STEMHWF_RawData'!BB27</f>
        <v>0</v>
      </c>
      <c r="BC70" s="277">
        <f>'7c-STEMHWF_RawData'!BC27</f>
        <v>22</v>
      </c>
      <c r="BD70" s="277">
        <f>'7c-STEMHWF_RawData'!BD27</f>
        <v>2</v>
      </c>
      <c r="BE70" s="277">
        <f>'7c-STEMHWF_RawData'!BE27</f>
        <v>0</v>
      </c>
      <c r="BF70" s="277">
        <f>'7c-STEMHWF_RawData'!BF27</f>
        <v>0</v>
      </c>
      <c r="BG70" s="277">
        <f>'7c-STEMHWF_RawData'!BG27</f>
        <v>0</v>
      </c>
      <c r="BH70" s="277">
        <f>'7c-STEMHWF_RawData'!BH27</f>
        <v>0</v>
      </c>
      <c r="BI70" s="278">
        <f>'7c-STEMHWF_RawData'!BI27</f>
        <v>0</v>
      </c>
      <c r="BJ70" s="411" t="s">
        <v>305</v>
      </c>
      <c r="BK70" s="352"/>
      <c r="BL70" s="351">
        <f>'7c-STEMHWF_RawData'!BL27</f>
        <v>8</v>
      </c>
      <c r="BM70" s="352">
        <f>'7c-STEMHWF_RawData'!BM27</f>
        <v>2</v>
      </c>
      <c r="BN70" s="352">
        <f>'7c-STEMHWF_RawData'!BN27</f>
        <v>0</v>
      </c>
      <c r="BO70" s="352">
        <f>'7c-STEMHWF_RawData'!BO27</f>
        <v>7</v>
      </c>
      <c r="BP70" s="352">
        <f>'7c-STEMHWF_RawData'!BP27</f>
        <v>2</v>
      </c>
      <c r="BQ70" s="352">
        <f>'7c-STEMHWF_RawData'!BQ27</f>
        <v>0</v>
      </c>
      <c r="BR70" s="352">
        <f>'7c-STEMHWF_RawData'!BR27</f>
        <v>0</v>
      </c>
      <c r="BS70" s="352">
        <f>'7c-STEMHWF_RawData'!BS27</f>
        <v>0</v>
      </c>
      <c r="BT70" s="352">
        <f>'7c-STEMHWF_RawData'!BT27</f>
        <v>0</v>
      </c>
      <c r="BU70" s="353">
        <f>'7c-STEMHWF_RawData'!BU27</f>
        <v>0</v>
      </c>
      <c r="BV70" s="411" t="s">
        <v>305</v>
      </c>
      <c r="BX70" s="351">
        <f>'7c-STEMHWF_RawData'!BX27</f>
        <v>9</v>
      </c>
      <c r="BY70" s="352">
        <f>'7c-STEMHWF_RawData'!BY27</f>
        <v>1</v>
      </c>
      <c r="BZ70" s="352">
        <f>'7c-STEMHWF_RawData'!BZ27</f>
        <v>0</v>
      </c>
      <c r="CA70" s="352">
        <f>'7c-STEMHWF_RawData'!CA27</f>
        <v>14</v>
      </c>
      <c r="CB70" s="352">
        <f>'7c-STEMHWF_RawData'!CB27</f>
        <v>4</v>
      </c>
      <c r="CC70" s="352">
        <f>'7c-STEMHWF_RawData'!CC27</f>
        <v>0</v>
      </c>
      <c r="CD70" s="352">
        <f>'7c-STEMHWF_RawData'!CD27</f>
        <v>0</v>
      </c>
      <c r="CE70" s="352">
        <f>'7c-STEMHWF_RawData'!CE27</f>
        <v>0</v>
      </c>
      <c r="CF70" s="352">
        <f>'7c-STEMHWF_RawData'!CF27</f>
        <v>0</v>
      </c>
      <c r="CG70" s="353">
        <f>'7c-STEMHWF_RawData'!CG27</f>
        <v>0</v>
      </c>
      <c r="CH70" s="411" t="s">
        <v>305</v>
      </c>
      <c r="CJ70" s="351">
        <f>'7c-STEMHWF_RawData'!CJ27</f>
        <v>0</v>
      </c>
      <c r="CK70" s="352">
        <f>'7c-STEMHWF_RawData'!CK27</f>
        <v>0</v>
      </c>
      <c r="CL70" s="352">
        <f>'7c-STEMHWF_RawData'!CL27</f>
        <v>0</v>
      </c>
      <c r="CM70" s="352">
        <f>'7c-STEMHWF_RawData'!CM27</f>
        <v>9</v>
      </c>
      <c r="CN70" s="352">
        <f>'7c-STEMHWF_RawData'!CN27</f>
        <v>1</v>
      </c>
      <c r="CO70" s="352">
        <f>'7c-STEMHWF_RawData'!CO27</f>
        <v>0</v>
      </c>
      <c r="CP70" s="352">
        <f>'7c-STEMHWF_RawData'!CP27</f>
        <v>0</v>
      </c>
      <c r="CQ70" s="352">
        <f>'7c-STEMHWF_RawData'!CQ27</f>
        <v>0</v>
      </c>
      <c r="CR70" s="352">
        <f>'7c-STEMHWF_RawData'!CR27</f>
        <v>0</v>
      </c>
      <c r="CS70" s="353">
        <f>'7c-STEMHWF_RawData'!CS27</f>
        <v>0</v>
      </c>
      <c r="CT70" s="411" t="s">
        <v>305</v>
      </c>
      <c r="CV70" s="351">
        <f>'7c-STEMHWF_RawData'!CV27</f>
        <v>0</v>
      </c>
      <c r="CW70" s="352">
        <f>'7c-STEMHWF_RawData'!CW27</f>
        <v>0</v>
      </c>
      <c r="CX70" s="352">
        <f>'7c-STEMHWF_RawData'!CX27</f>
        <v>0</v>
      </c>
      <c r="CY70" s="352">
        <f>'7c-STEMHWF_RawData'!CY27</f>
        <v>13</v>
      </c>
      <c r="CZ70" s="352">
        <f>'7c-STEMHWF_RawData'!CZ27</f>
        <v>7</v>
      </c>
      <c r="DA70" s="352">
        <f>'7c-STEMHWF_RawData'!DA27</f>
        <v>0</v>
      </c>
      <c r="DB70" s="352">
        <f>'7c-STEMHWF_RawData'!DB27</f>
        <v>0</v>
      </c>
      <c r="DC70" s="352">
        <f>'7c-STEMHWF_RawData'!DC27</f>
        <v>0</v>
      </c>
      <c r="DD70" s="352">
        <f>'7c-STEMHWF_RawData'!DD27</f>
        <v>0</v>
      </c>
      <c r="DE70" s="353">
        <f>'7c-STEMHWF_RawData'!DE27</f>
        <v>0</v>
      </c>
      <c r="DF70" s="411" t="s">
        <v>305</v>
      </c>
      <c r="DH70" s="351">
        <f>'7c-STEMHWF_RawData'!DH27</f>
        <v>9</v>
      </c>
      <c r="DI70" s="352">
        <f>'7c-STEMHWF_RawData'!DI27</f>
        <v>1</v>
      </c>
      <c r="DJ70" s="352">
        <f>'7c-STEMHWF_RawData'!DJ27</f>
        <v>0</v>
      </c>
      <c r="DK70" s="352">
        <f>'7c-STEMHWF_RawData'!DK27</f>
        <v>9</v>
      </c>
      <c r="DL70" s="352">
        <f>'7c-STEMHWF_RawData'!DL27</f>
        <v>1</v>
      </c>
      <c r="DM70" s="352">
        <f>'7c-STEMHWF_RawData'!DM27</f>
        <v>0</v>
      </c>
      <c r="DN70" s="352">
        <f>'7c-STEMHWF_RawData'!DN27</f>
        <v>0</v>
      </c>
      <c r="DO70" s="352">
        <f>'7c-STEMHWF_RawData'!DO27</f>
        <v>0</v>
      </c>
      <c r="DP70" s="352">
        <f>'7c-STEMHWF_RawData'!DP27</f>
        <v>0</v>
      </c>
      <c r="DQ70" s="353">
        <f>'7c-STEMHWF_RawData'!DQ27</f>
        <v>0</v>
      </c>
      <c r="DR70" s="411" t="s">
        <v>305</v>
      </c>
      <c r="DT70" s="351">
        <f>'7c-STEMHWF_RawData'!DT27</f>
        <v>6</v>
      </c>
      <c r="DU70" s="352">
        <f>'7c-STEMHWF_RawData'!DU27</f>
        <v>0</v>
      </c>
      <c r="DV70" s="352">
        <f>'7c-STEMHWF_RawData'!DV27</f>
        <v>0</v>
      </c>
      <c r="DW70" s="352">
        <f>'7c-STEMHWF_RawData'!DW27</f>
        <v>1</v>
      </c>
      <c r="DX70" s="352">
        <f>'7c-STEMHWF_RawData'!DX27</f>
        <v>4</v>
      </c>
      <c r="DY70" s="352">
        <f>'7c-STEMHWF_RawData'!DY27</f>
        <v>0</v>
      </c>
      <c r="DZ70" s="352">
        <f>'7c-STEMHWF_RawData'!DZ27</f>
        <v>0</v>
      </c>
      <c r="EA70" s="352">
        <f>'7c-STEMHWF_RawData'!EA27</f>
        <v>0</v>
      </c>
      <c r="EB70" s="352">
        <f>'7c-STEMHWF_RawData'!EB27</f>
        <v>0</v>
      </c>
      <c r="EC70" s="353">
        <f>'7c-STEMHWF_RawData'!EC27</f>
        <v>0</v>
      </c>
      <c r="ED70" s="411" t="s">
        <v>305</v>
      </c>
    </row>
    <row r="71" spans="1:134" x14ac:dyDescent="0.25">
      <c r="A71" s="284"/>
      <c r="B71" s="285"/>
      <c r="C71" s="268"/>
      <c r="D71" s="288">
        <f t="shared" ref="D71:M71" si="132">SUM(D68:D70)</f>
        <v>3</v>
      </c>
      <c r="E71" s="286">
        <f t="shared" si="132"/>
        <v>0</v>
      </c>
      <c r="F71" s="286">
        <f t="shared" si="132"/>
        <v>0</v>
      </c>
      <c r="G71" s="286">
        <f t="shared" si="132"/>
        <v>48</v>
      </c>
      <c r="H71" s="286">
        <f t="shared" si="132"/>
        <v>72</v>
      </c>
      <c r="I71" s="286">
        <f t="shared" si="132"/>
        <v>47</v>
      </c>
      <c r="J71" s="286">
        <f t="shared" si="132"/>
        <v>0</v>
      </c>
      <c r="K71" s="286">
        <f t="shared" si="132"/>
        <v>0</v>
      </c>
      <c r="L71" s="286">
        <f t="shared" si="132"/>
        <v>0</v>
      </c>
      <c r="M71" s="287">
        <f t="shared" si="132"/>
        <v>0</v>
      </c>
      <c r="N71" s="412">
        <f>SUM(D71:M71)</f>
        <v>170</v>
      </c>
      <c r="P71" s="288">
        <f t="shared" ref="P71:Y71" si="133">SUM(P68:P70)</f>
        <v>6</v>
      </c>
      <c r="Q71" s="286">
        <f t="shared" si="133"/>
        <v>1</v>
      </c>
      <c r="R71" s="286">
        <f t="shared" si="133"/>
        <v>0</v>
      </c>
      <c r="S71" s="286">
        <f t="shared" si="133"/>
        <v>52</v>
      </c>
      <c r="T71" s="286">
        <f t="shared" si="133"/>
        <v>74</v>
      </c>
      <c r="U71" s="286">
        <f t="shared" si="133"/>
        <v>41</v>
      </c>
      <c r="V71" s="286">
        <f t="shared" si="133"/>
        <v>0</v>
      </c>
      <c r="W71" s="286">
        <f t="shared" si="133"/>
        <v>0</v>
      </c>
      <c r="X71" s="286">
        <f t="shared" si="133"/>
        <v>1</v>
      </c>
      <c r="Y71" s="287">
        <f t="shared" si="133"/>
        <v>0</v>
      </c>
      <c r="Z71" s="412">
        <f>SUM(P71:Y71)</f>
        <v>175</v>
      </c>
      <c r="AB71" s="288">
        <f t="shared" ref="AB71:AK71" si="134">SUM(AB68:AB70)</f>
        <v>5</v>
      </c>
      <c r="AC71" s="286">
        <f t="shared" si="134"/>
        <v>0</v>
      </c>
      <c r="AD71" s="286">
        <f t="shared" si="134"/>
        <v>0</v>
      </c>
      <c r="AE71" s="286">
        <f t="shared" si="134"/>
        <v>41</v>
      </c>
      <c r="AF71" s="286">
        <f t="shared" si="134"/>
        <v>103</v>
      </c>
      <c r="AG71" s="286">
        <f t="shared" si="134"/>
        <v>125</v>
      </c>
      <c r="AH71" s="286">
        <f t="shared" si="134"/>
        <v>0</v>
      </c>
      <c r="AI71" s="286">
        <f t="shared" si="134"/>
        <v>0</v>
      </c>
      <c r="AJ71" s="286">
        <f t="shared" si="134"/>
        <v>4</v>
      </c>
      <c r="AK71" s="287">
        <f t="shared" si="134"/>
        <v>0</v>
      </c>
      <c r="AL71" s="412">
        <f>SUM(AB71:AK71)</f>
        <v>278</v>
      </c>
      <c r="AM71" s="277"/>
      <c r="AN71" s="288">
        <f t="shared" ref="AN71:AW71" si="135">SUM(AN68:AN70)</f>
        <v>6</v>
      </c>
      <c r="AO71" s="286">
        <f t="shared" si="135"/>
        <v>1</v>
      </c>
      <c r="AP71" s="286">
        <f t="shared" si="135"/>
        <v>0</v>
      </c>
      <c r="AQ71" s="286">
        <f t="shared" si="135"/>
        <v>31</v>
      </c>
      <c r="AR71" s="286">
        <f t="shared" si="135"/>
        <v>89</v>
      </c>
      <c r="AS71" s="286">
        <f t="shared" si="135"/>
        <v>0</v>
      </c>
      <c r="AT71" s="286">
        <f t="shared" si="135"/>
        <v>0</v>
      </c>
      <c r="AU71" s="286">
        <f t="shared" si="135"/>
        <v>0</v>
      </c>
      <c r="AV71" s="286">
        <f t="shared" si="135"/>
        <v>3</v>
      </c>
      <c r="AW71" s="287">
        <f t="shared" si="135"/>
        <v>0</v>
      </c>
      <c r="AX71" s="412">
        <f>SUM(AN71:AW71)</f>
        <v>130</v>
      </c>
      <c r="AY71" s="277"/>
      <c r="AZ71" s="288">
        <f t="shared" ref="AZ71:BI71" si="136">SUM(AZ68:AZ70)</f>
        <v>3</v>
      </c>
      <c r="BA71" s="286">
        <f t="shared" si="136"/>
        <v>1</v>
      </c>
      <c r="BB71" s="286">
        <f t="shared" si="136"/>
        <v>0</v>
      </c>
      <c r="BC71" s="286">
        <f t="shared" si="136"/>
        <v>25</v>
      </c>
      <c r="BD71" s="286">
        <f t="shared" si="136"/>
        <v>68</v>
      </c>
      <c r="BE71" s="286">
        <f t="shared" si="136"/>
        <v>0</v>
      </c>
      <c r="BF71" s="286">
        <f t="shared" si="136"/>
        <v>0</v>
      </c>
      <c r="BG71" s="286">
        <f t="shared" si="136"/>
        <v>0</v>
      </c>
      <c r="BH71" s="286">
        <f t="shared" si="136"/>
        <v>3</v>
      </c>
      <c r="BI71" s="287">
        <f t="shared" si="136"/>
        <v>0</v>
      </c>
      <c r="BJ71" s="412">
        <f>SUM(AZ71:BI71)</f>
        <v>100</v>
      </c>
      <c r="BK71" s="352"/>
      <c r="BL71" s="399">
        <f t="shared" ref="BL71:BU71" si="137">SUM(BL68:BL70)</f>
        <v>8</v>
      </c>
      <c r="BM71" s="400">
        <f t="shared" si="137"/>
        <v>2</v>
      </c>
      <c r="BN71" s="400">
        <f t="shared" si="137"/>
        <v>0</v>
      </c>
      <c r="BO71" s="400">
        <f t="shared" si="137"/>
        <v>8</v>
      </c>
      <c r="BP71" s="400">
        <f t="shared" si="137"/>
        <v>77</v>
      </c>
      <c r="BQ71" s="400">
        <f t="shared" si="137"/>
        <v>0</v>
      </c>
      <c r="BR71" s="400">
        <f t="shared" si="137"/>
        <v>0</v>
      </c>
      <c r="BS71" s="400">
        <f t="shared" si="137"/>
        <v>0</v>
      </c>
      <c r="BT71" s="400">
        <f t="shared" si="137"/>
        <v>3</v>
      </c>
      <c r="BU71" s="401">
        <f t="shared" si="137"/>
        <v>0</v>
      </c>
      <c r="BV71" s="412">
        <f>SUM(BL71:BU71)</f>
        <v>98</v>
      </c>
      <c r="BX71" s="399">
        <f t="shared" ref="BX71:CG71" si="138">SUM(BX68:BX70)</f>
        <v>9</v>
      </c>
      <c r="BY71" s="400">
        <f t="shared" si="138"/>
        <v>1</v>
      </c>
      <c r="BZ71" s="400">
        <f t="shared" si="138"/>
        <v>0</v>
      </c>
      <c r="CA71" s="400">
        <f t="shared" si="138"/>
        <v>15</v>
      </c>
      <c r="CB71" s="400">
        <f t="shared" si="138"/>
        <v>74</v>
      </c>
      <c r="CC71" s="400">
        <f t="shared" si="138"/>
        <v>4</v>
      </c>
      <c r="CD71" s="400">
        <f t="shared" si="138"/>
        <v>0</v>
      </c>
      <c r="CE71" s="400">
        <f t="shared" si="138"/>
        <v>0</v>
      </c>
      <c r="CF71" s="400">
        <f t="shared" si="138"/>
        <v>0</v>
      </c>
      <c r="CG71" s="401">
        <f t="shared" si="138"/>
        <v>0</v>
      </c>
      <c r="CH71" s="412">
        <f>SUM(BX71:CG71)</f>
        <v>103</v>
      </c>
      <c r="CJ71" s="399">
        <f t="shared" ref="CJ71:CS71" si="139">SUM(CJ68:CJ70)</f>
        <v>0</v>
      </c>
      <c r="CK71" s="400">
        <f t="shared" si="139"/>
        <v>0</v>
      </c>
      <c r="CL71" s="400">
        <f t="shared" si="139"/>
        <v>0</v>
      </c>
      <c r="CM71" s="400">
        <f t="shared" si="139"/>
        <v>32</v>
      </c>
      <c r="CN71" s="400">
        <f t="shared" si="139"/>
        <v>106</v>
      </c>
      <c r="CO71" s="400">
        <f t="shared" si="139"/>
        <v>15</v>
      </c>
      <c r="CP71" s="400">
        <f t="shared" si="139"/>
        <v>0</v>
      </c>
      <c r="CQ71" s="400">
        <f t="shared" si="139"/>
        <v>0</v>
      </c>
      <c r="CR71" s="400">
        <f t="shared" si="139"/>
        <v>3</v>
      </c>
      <c r="CS71" s="401">
        <f t="shared" si="139"/>
        <v>0</v>
      </c>
      <c r="CT71" s="412">
        <f>SUM(CJ71:CS71)</f>
        <v>156</v>
      </c>
      <c r="CV71" s="399">
        <f t="shared" ref="CV71:DE71" si="140">SUM(CV68:CV70)</f>
        <v>21</v>
      </c>
      <c r="CW71" s="400">
        <f t="shared" si="140"/>
        <v>5</v>
      </c>
      <c r="CX71" s="400">
        <f t="shared" si="140"/>
        <v>0</v>
      </c>
      <c r="CY71" s="400">
        <f t="shared" si="140"/>
        <v>67</v>
      </c>
      <c r="CZ71" s="400">
        <f t="shared" si="140"/>
        <v>218</v>
      </c>
      <c r="DA71" s="400">
        <f t="shared" si="140"/>
        <v>266</v>
      </c>
      <c r="DB71" s="400">
        <f t="shared" si="140"/>
        <v>0</v>
      </c>
      <c r="DC71" s="400">
        <f t="shared" si="140"/>
        <v>0</v>
      </c>
      <c r="DD71" s="400">
        <f t="shared" si="140"/>
        <v>39</v>
      </c>
      <c r="DE71" s="401">
        <f t="shared" si="140"/>
        <v>0</v>
      </c>
      <c r="DF71" s="412">
        <f>SUM(CV71:DE71)</f>
        <v>616</v>
      </c>
      <c r="DH71" s="399">
        <f t="shared" ref="DH71:DQ71" si="141">SUM(DH68:DH70)</f>
        <v>44</v>
      </c>
      <c r="DI71" s="400">
        <f t="shared" si="141"/>
        <v>14</v>
      </c>
      <c r="DJ71" s="400">
        <f t="shared" si="141"/>
        <v>0</v>
      </c>
      <c r="DK71" s="400">
        <f t="shared" si="141"/>
        <v>84</v>
      </c>
      <c r="DL71" s="400">
        <f t="shared" si="141"/>
        <v>207</v>
      </c>
      <c r="DM71" s="400">
        <f t="shared" si="141"/>
        <v>288</v>
      </c>
      <c r="DN71" s="400">
        <f t="shared" si="141"/>
        <v>0</v>
      </c>
      <c r="DO71" s="400">
        <f t="shared" si="141"/>
        <v>0</v>
      </c>
      <c r="DP71" s="400">
        <f t="shared" si="141"/>
        <v>46</v>
      </c>
      <c r="DQ71" s="401">
        <f t="shared" si="141"/>
        <v>0</v>
      </c>
      <c r="DR71" s="412">
        <f>SUM(DH71:DQ71)</f>
        <v>683</v>
      </c>
      <c r="DT71" s="399">
        <f t="shared" ref="DT71:EC71" si="142">SUM(DT68:DT70)</f>
        <v>38</v>
      </c>
      <c r="DU71" s="400">
        <f t="shared" si="142"/>
        <v>6</v>
      </c>
      <c r="DV71" s="400">
        <f t="shared" si="142"/>
        <v>0</v>
      </c>
      <c r="DW71" s="400">
        <f t="shared" si="142"/>
        <v>71</v>
      </c>
      <c r="DX71" s="400">
        <f t="shared" si="142"/>
        <v>236</v>
      </c>
      <c r="DY71" s="400">
        <f t="shared" si="142"/>
        <v>258</v>
      </c>
      <c r="DZ71" s="400">
        <f t="shared" si="142"/>
        <v>0</v>
      </c>
      <c r="EA71" s="400">
        <f t="shared" si="142"/>
        <v>0</v>
      </c>
      <c r="EB71" s="400">
        <f t="shared" si="142"/>
        <v>46</v>
      </c>
      <c r="EC71" s="401">
        <f t="shared" si="142"/>
        <v>0</v>
      </c>
      <c r="ED71" s="412">
        <f>SUM(DT71:EC71)</f>
        <v>655</v>
      </c>
    </row>
    <row r="72" spans="1:134" ht="15.75" thickBot="1" x14ac:dyDescent="0.3">
      <c r="A72" s="292"/>
      <c r="B72" s="293"/>
      <c r="C72" s="294"/>
      <c r="D72" s="279"/>
      <c r="E72" s="277"/>
      <c r="F72" s="277"/>
      <c r="G72" s="277"/>
      <c r="H72" s="277"/>
      <c r="I72" s="277"/>
      <c r="J72" s="277"/>
      <c r="K72" s="277"/>
      <c r="L72" s="277"/>
      <c r="M72" s="278"/>
      <c r="N72" s="411"/>
      <c r="P72" s="279"/>
      <c r="Q72" s="277"/>
      <c r="R72" s="277"/>
      <c r="S72" s="277"/>
      <c r="T72" s="277"/>
      <c r="U72" s="277"/>
      <c r="V72" s="277"/>
      <c r="W72" s="277"/>
      <c r="X72" s="277"/>
      <c r="Y72" s="278"/>
      <c r="Z72" s="411"/>
      <c r="AB72" s="279"/>
      <c r="AC72" s="277"/>
      <c r="AD72" s="277"/>
      <c r="AE72" s="277"/>
      <c r="AF72" s="277"/>
      <c r="AG72" s="277"/>
      <c r="AH72" s="277"/>
      <c r="AI72" s="277"/>
      <c r="AJ72" s="277"/>
      <c r="AK72" s="278"/>
      <c r="AL72" s="411"/>
      <c r="AM72" s="277"/>
      <c r="AN72" s="279"/>
      <c r="AO72" s="277"/>
      <c r="AP72" s="277"/>
      <c r="AQ72" s="277"/>
      <c r="AR72" s="277"/>
      <c r="AS72" s="277"/>
      <c r="AT72" s="277"/>
      <c r="AU72" s="277"/>
      <c r="AV72" s="277"/>
      <c r="AW72" s="278"/>
      <c r="AX72" s="411"/>
      <c r="AY72" s="277"/>
      <c r="AZ72" s="279"/>
      <c r="BA72" s="277"/>
      <c r="BB72" s="277"/>
      <c r="BC72" s="277"/>
      <c r="BD72" s="277"/>
      <c r="BE72" s="277"/>
      <c r="BF72" s="277"/>
      <c r="BG72" s="277"/>
      <c r="BH72" s="277"/>
      <c r="BI72" s="278"/>
      <c r="BJ72" s="411"/>
      <c r="BK72" s="352"/>
      <c r="BL72" s="351"/>
      <c r="BM72" s="352"/>
      <c r="BN72" s="352"/>
      <c r="BO72" s="352"/>
      <c r="BP72" s="352"/>
      <c r="BQ72" s="352"/>
      <c r="BR72" s="352"/>
      <c r="BS72" s="352"/>
      <c r="BT72" s="352"/>
      <c r="BU72" s="353"/>
      <c r="BV72" s="411"/>
      <c r="BX72" s="351"/>
      <c r="BY72" s="352"/>
      <c r="BZ72" s="352"/>
      <c r="CA72" s="352"/>
      <c r="CB72" s="352"/>
      <c r="CC72" s="352"/>
      <c r="CD72" s="352"/>
      <c r="CE72" s="352"/>
      <c r="CF72" s="352"/>
      <c r="CG72" s="353"/>
      <c r="CH72" s="411"/>
      <c r="CJ72" s="351"/>
      <c r="CK72" s="352"/>
      <c r="CL72" s="352"/>
      <c r="CM72" s="352"/>
      <c r="CN72" s="352"/>
      <c r="CO72" s="352"/>
      <c r="CP72" s="352"/>
      <c r="CQ72" s="352"/>
      <c r="CR72" s="352"/>
      <c r="CS72" s="353"/>
      <c r="CT72" s="411"/>
      <c r="CV72" s="351"/>
      <c r="CW72" s="352"/>
      <c r="CX72" s="352"/>
      <c r="CY72" s="352"/>
      <c r="CZ72" s="352"/>
      <c r="DA72" s="352"/>
      <c r="DB72" s="352"/>
      <c r="DC72" s="352"/>
      <c r="DD72" s="352"/>
      <c r="DE72" s="353"/>
      <c r="DF72" s="411"/>
      <c r="DH72" s="351"/>
      <c r="DI72" s="352"/>
      <c r="DJ72" s="352"/>
      <c r="DK72" s="352"/>
      <c r="DL72" s="352"/>
      <c r="DM72" s="352"/>
      <c r="DN72" s="352"/>
      <c r="DO72" s="352"/>
      <c r="DP72" s="352"/>
      <c r="DQ72" s="353"/>
      <c r="DR72" s="411"/>
      <c r="DT72" s="351"/>
      <c r="DU72" s="352"/>
      <c r="DV72" s="352"/>
      <c r="DW72" s="352"/>
      <c r="DX72" s="352"/>
      <c r="DY72" s="352"/>
      <c r="DZ72" s="352"/>
      <c r="EA72" s="352"/>
      <c r="EB72" s="352"/>
      <c r="EC72" s="353"/>
      <c r="ED72" s="411"/>
    </row>
    <row r="73" spans="1:134" x14ac:dyDescent="0.25">
      <c r="A73" s="1471" t="s">
        <v>211</v>
      </c>
      <c r="B73" s="267" t="s">
        <v>87</v>
      </c>
      <c r="C73" s="268" t="s">
        <v>138</v>
      </c>
      <c r="D73" s="279">
        <f>D68*'8-Matrices'!$J$7</f>
        <v>0</v>
      </c>
      <c r="E73" s="277">
        <f>E68*'8-Matrices'!$K$7</f>
        <v>0</v>
      </c>
      <c r="F73" s="277">
        <f>F68*'8-Matrices'!$L$7</f>
        <v>0</v>
      </c>
      <c r="G73" s="277">
        <f>G68*'8-Matrices'!$M$7</f>
        <v>0</v>
      </c>
      <c r="H73" s="277">
        <f>H68*'8-Matrices'!$N$7</f>
        <v>165000</v>
      </c>
      <c r="I73" s="277">
        <f>I68*'8-Matrices'!$O$7</f>
        <v>0</v>
      </c>
      <c r="J73" s="277">
        <f>J68*'8-Matrices'!$P$7</f>
        <v>0</v>
      </c>
      <c r="K73" s="277">
        <f>K68*'8-Matrices'!$Q$7</f>
        <v>0</v>
      </c>
      <c r="L73" s="277">
        <f>L68*'8-Matrices'!$R$7</f>
        <v>0</v>
      </c>
      <c r="M73" s="278">
        <f>M68*'8-Matrices'!$S$7</f>
        <v>0</v>
      </c>
      <c r="N73" s="411"/>
      <c r="P73" s="279">
        <f>P68*'8-Matrices'!$J$7</f>
        <v>0</v>
      </c>
      <c r="Q73" s="277">
        <f>Q68*'8-Matrices'!$K$7</f>
        <v>0</v>
      </c>
      <c r="R73" s="277">
        <f>R68*'8-Matrices'!$L$7</f>
        <v>0</v>
      </c>
      <c r="S73" s="277">
        <f>S68*'8-Matrices'!$M$7</f>
        <v>0</v>
      </c>
      <c r="T73" s="277">
        <f>T68*'8-Matrices'!$N$7</f>
        <v>132000</v>
      </c>
      <c r="U73" s="277">
        <f>U68*'8-Matrices'!$O$7</f>
        <v>0</v>
      </c>
      <c r="V73" s="277">
        <f>V68*'8-Matrices'!$P$7</f>
        <v>0</v>
      </c>
      <c r="W73" s="277">
        <f>W68*'8-Matrices'!$Q$7</f>
        <v>0</v>
      </c>
      <c r="X73" s="277">
        <f>X68*'8-Matrices'!$R$7</f>
        <v>0</v>
      </c>
      <c r="Y73" s="278">
        <f>Y68*'8-Matrices'!$S$7</f>
        <v>0</v>
      </c>
      <c r="Z73" s="411"/>
      <c r="AB73" s="279">
        <f>AB68*'8-Matrices'!$J$7</f>
        <v>0</v>
      </c>
      <c r="AC73" s="277">
        <f>AC68*'8-Matrices'!$K$7</f>
        <v>0</v>
      </c>
      <c r="AD73" s="277">
        <f>AD68*'8-Matrices'!$L$7</f>
        <v>0</v>
      </c>
      <c r="AE73" s="277">
        <f>AE68*'8-Matrices'!$M$7</f>
        <v>0</v>
      </c>
      <c r="AF73" s="277">
        <f>AF68*'8-Matrices'!$N$7</f>
        <v>165000</v>
      </c>
      <c r="AG73" s="277">
        <f>AG68*'8-Matrices'!$O$7</f>
        <v>0</v>
      </c>
      <c r="AH73" s="277">
        <f>AH68*'8-Matrices'!$P$7</f>
        <v>0</v>
      </c>
      <c r="AI73" s="277">
        <f>AI68*'8-Matrices'!$Q$7</f>
        <v>0</v>
      </c>
      <c r="AJ73" s="277">
        <f>AJ68*'8-Matrices'!$R$7</f>
        <v>0</v>
      </c>
      <c r="AK73" s="278">
        <f>AK68*'8-Matrices'!$S$7</f>
        <v>0</v>
      </c>
      <c r="AL73" s="411"/>
      <c r="AM73" s="277"/>
      <c r="AN73" s="279">
        <f>AN68*'8-Matrices'!$J$7</f>
        <v>0</v>
      </c>
      <c r="AO73" s="277">
        <f>AO68*'8-Matrices'!$K$7</f>
        <v>0</v>
      </c>
      <c r="AP73" s="277">
        <f>AP68*'8-Matrices'!$L$7</f>
        <v>0</v>
      </c>
      <c r="AQ73" s="277">
        <f>AQ68*'8-Matrices'!$M$7</f>
        <v>0</v>
      </c>
      <c r="AR73" s="277">
        <f>AR68*'8-Matrices'!$N$7</f>
        <v>165000</v>
      </c>
      <c r="AS73" s="277">
        <f>AS68*'8-Matrices'!$O$7</f>
        <v>0</v>
      </c>
      <c r="AT73" s="277">
        <f>AT68*'8-Matrices'!$P$7</f>
        <v>0</v>
      </c>
      <c r="AU73" s="277">
        <f>AU68*'8-Matrices'!$Q$7</f>
        <v>0</v>
      </c>
      <c r="AV73" s="277">
        <f>AV68*'8-Matrices'!$R$7</f>
        <v>0</v>
      </c>
      <c r="AW73" s="278">
        <f>AW68*'8-Matrices'!$S$7</f>
        <v>0</v>
      </c>
      <c r="AX73" s="411"/>
      <c r="AY73" s="277"/>
      <c r="AZ73" s="279">
        <f>AZ68*'8-Matrices'!$J$7</f>
        <v>0</v>
      </c>
      <c r="BA73" s="277">
        <f>BA68*'8-Matrices'!$K$7</f>
        <v>0</v>
      </c>
      <c r="BB73" s="277">
        <f>BB68*'8-Matrices'!$L$7</f>
        <v>0</v>
      </c>
      <c r="BC73" s="277">
        <f>BC68*'8-Matrices'!$M$7</f>
        <v>43365</v>
      </c>
      <c r="BD73" s="277">
        <f>BD68*'8-Matrices'!$N$7</f>
        <v>132000</v>
      </c>
      <c r="BE73" s="277">
        <f>BE68*'8-Matrices'!$O$7</f>
        <v>0</v>
      </c>
      <c r="BF73" s="277">
        <f>BF68*'8-Matrices'!$P$7</f>
        <v>0</v>
      </c>
      <c r="BG73" s="277">
        <f>BG68*'8-Matrices'!$Q$7</f>
        <v>0</v>
      </c>
      <c r="BH73" s="277">
        <f>BH68*'8-Matrices'!$R$7</f>
        <v>0</v>
      </c>
      <c r="BI73" s="278">
        <f>BI68*'8-Matrices'!$S$7</f>
        <v>0</v>
      </c>
      <c r="BJ73" s="411"/>
      <c r="BK73" s="352"/>
      <c r="BL73" s="351">
        <f>BL68*'8-Matrices'!$J$7</f>
        <v>0</v>
      </c>
      <c r="BM73" s="352">
        <f>BM68*'8-Matrices'!$K$7</f>
        <v>0</v>
      </c>
      <c r="BN73" s="352">
        <f>BN68*'8-Matrices'!$L$7</f>
        <v>0</v>
      </c>
      <c r="BO73" s="352">
        <f>BO68*'8-Matrices'!$M$7</f>
        <v>14455</v>
      </c>
      <c r="BP73" s="352">
        <f>BP68*'8-Matrices'!$N$7</f>
        <v>99000</v>
      </c>
      <c r="BQ73" s="352">
        <f>BQ68*'8-Matrices'!$O$7</f>
        <v>0</v>
      </c>
      <c r="BR73" s="352">
        <f>BR68*'8-Matrices'!$P$7</f>
        <v>0</v>
      </c>
      <c r="BS73" s="352">
        <f>BS68*'8-Matrices'!$Q$7</f>
        <v>0</v>
      </c>
      <c r="BT73" s="352">
        <f>BT68*'8-Matrices'!$R$7</f>
        <v>0</v>
      </c>
      <c r="BU73" s="353">
        <f>BU68*'8-Matrices'!$S$7</f>
        <v>0</v>
      </c>
      <c r="BV73" s="411"/>
      <c r="BX73" s="351">
        <f>BX68*'8-Matrices'!$J$7</f>
        <v>0</v>
      </c>
      <c r="BY73" s="352">
        <f>BY68*'8-Matrices'!$K$7</f>
        <v>0</v>
      </c>
      <c r="BZ73" s="352">
        <f>BZ68*'8-Matrices'!$L$7</f>
        <v>0</v>
      </c>
      <c r="CA73" s="352">
        <f>CA68*'8-Matrices'!$M$7</f>
        <v>14455</v>
      </c>
      <c r="CB73" s="352">
        <f>CB68*'8-Matrices'!$N$7</f>
        <v>99000</v>
      </c>
      <c r="CC73" s="352">
        <f>CC68*'8-Matrices'!$O$7</f>
        <v>0</v>
      </c>
      <c r="CD73" s="352">
        <f>CD68*'8-Matrices'!$P$7</f>
        <v>0</v>
      </c>
      <c r="CE73" s="352">
        <f>CE68*'8-Matrices'!$Q$7</f>
        <v>0</v>
      </c>
      <c r="CF73" s="352">
        <f>CF68*'8-Matrices'!$R$7</f>
        <v>0</v>
      </c>
      <c r="CG73" s="353">
        <f>CG68*'8-Matrices'!$S$7</f>
        <v>0</v>
      </c>
      <c r="CH73" s="411"/>
      <c r="CJ73" s="351">
        <f>CJ68*'8-Matrices'!$J$7</f>
        <v>0</v>
      </c>
      <c r="CK73" s="352">
        <f>CK68*'8-Matrices'!$K$7</f>
        <v>0</v>
      </c>
      <c r="CL73" s="352">
        <f>CL68*'8-Matrices'!$L$7</f>
        <v>0</v>
      </c>
      <c r="CM73" s="352">
        <f>CM68*'8-Matrices'!$M$7</f>
        <v>332465</v>
      </c>
      <c r="CN73" s="352">
        <f>CN68*'8-Matrices'!$N$7</f>
        <v>1386000</v>
      </c>
      <c r="CO73" s="352">
        <f>CO68*'8-Matrices'!$O$7</f>
        <v>493320</v>
      </c>
      <c r="CP73" s="352">
        <f>CP68*'8-Matrices'!$P$7</f>
        <v>0</v>
      </c>
      <c r="CQ73" s="352">
        <f>CQ68*'8-Matrices'!$Q$7</f>
        <v>0</v>
      </c>
      <c r="CR73" s="352">
        <f>CR68*'8-Matrices'!$R$7</f>
        <v>15638</v>
      </c>
      <c r="CS73" s="353">
        <f>CS68*'8-Matrices'!$S$7</f>
        <v>0</v>
      </c>
      <c r="CT73" s="411"/>
      <c r="CV73" s="351">
        <f>CV68*'8-Matrices'!$J$7</f>
        <v>0</v>
      </c>
      <c r="CW73" s="352">
        <f>CW68*'8-Matrices'!$K$7</f>
        <v>29040</v>
      </c>
      <c r="CX73" s="352">
        <f>CX68*'8-Matrices'!$L$7</f>
        <v>0</v>
      </c>
      <c r="CY73" s="352">
        <f>CY68*'8-Matrices'!$M$7</f>
        <v>679385</v>
      </c>
      <c r="CZ73" s="352">
        <f>CZ68*'8-Matrices'!$N$7</f>
        <v>4818000</v>
      </c>
      <c r="DA73" s="352">
        <f>DA68*'8-Matrices'!$O$7</f>
        <v>8583768</v>
      </c>
      <c r="DB73" s="352">
        <f>DB68*'8-Matrices'!$P$7</f>
        <v>0</v>
      </c>
      <c r="DC73" s="352">
        <f>DC68*'8-Matrices'!$Q$7</f>
        <v>0</v>
      </c>
      <c r="DD73" s="352">
        <f>DD68*'8-Matrices'!$R$7</f>
        <v>304941</v>
      </c>
      <c r="DE73" s="353">
        <f>DE68*'8-Matrices'!$S$7</f>
        <v>0</v>
      </c>
      <c r="DF73" s="411"/>
      <c r="DH73" s="351">
        <f>DH68*'8-Matrices'!$J$7</f>
        <v>0</v>
      </c>
      <c r="DI73" s="352">
        <f>DI68*'8-Matrices'!$K$7</f>
        <v>50820</v>
      </c>
      <c r="DJ73" s="352">
        <f>DJ68*'8-Matrices'!$L$7</f>
        <v>0</v>
      </c>
      <c r="DK73" s="352">
        <f>DK68*'8-Matrices'!$M$7</f>
        <v>968485</v>
      </c>
      <c r="DL73" s="352">
        <f>DL68*'8-Matrices'!$N$7</f>
        <v>5544000</v>
      </c>
      <c r="DM73" s="352">
        <f>DM68*'8-Matrices'!$O$7</f>
        <v>9471744</v>
      </c>
      <c r="DN73" s="352">
        <f>DN68*'8-Matrices'!$P$7</f>
        <v>0</v>
      </c>
      <c r="DO73" s="352">
        <f>DO68*'8-Matrices'!$Q$7</f>
        <v>0</v>
      </c>
      <c r="DP73" s="352">
        <f>DP68*'8-Matrices'!$R$7</f>
        <v>359674</v>
      </c>
      <c r="DQ73" s="353">
        <f>DQ68*'8-Matrices'!$S$7</f>
        <v>0</v>
      </c>
      <c r="DR73" s="411"/>
      <c r="DT73" s="351">
        <f>DT68*'8-Matrices'!$J$7</f>
        <v>0</v>
      </c>
      <c r="DU73" s="352">
        <f>DU68*'8-Matrices'!$K$7</f>
        <v>7260</v>
      </c>
      <c r="DV73" s="352">
        <f>DV68*'8-Matrices'!$L$7</f>
        <v>0</v>
      </c>
      <c r="DW73" s="352">
        <f>DW68*'8-Matrices'!$M$7</f>
        <v>780570</v>
      </c>
      <c r="DX73" s="352">
        <f>DX68*'8-Matrices'!$N$7</f>
        <v>6204000</v>
      </c>
      <c r="DY73" s="352">
        <f>DY68*'8-Matrices'!$O$7</f>
        <v>7958896</v>
      </c>
      <c r="DZ73" s="352">
        <f>DZ68*'8-Matrices'!$P$7</f>
        <v>0</v>
      </c>
      <c r="EA73" s="352">
        <f>EA68*'8-Matrices'!$Q$7</f>
        <v>0</v>
      </c>
      <c r="EB73" s="352">
        <f>EB68*'8-Matrices'!$R$7</f>
        <v>344036</v>
      </c>
      <c r="EC73" s="353">
        <f>EC68*'8-Matrices'!$S$7</f>
        <v>0</v>
      </c>
      <c r="ED73" s="411"/>
    </row>
    <row r="74" spans="1:134" x14ac:dyDescent="0.25">
      <c r="A74" s="1471"/>
      <c r="B74" s="36" t="s">
        <v>87</v>
      </c>
      <c r="C74" s="276" t="s">
        <v>139</v>
      </c>
      <c r="D74" s="279">
        <f>D69*'8-Matrices'!$J$8</f>
        <v>0</v>
      </c>
      <c r="E74" s="277">
        <f>E69*'8-Matrices'!$K$8</f>
        <v>0</v>
      </c>
      <c r="F74" s="277">
        <f>F69*'8-Matrices'!$L$8</f>
        <v>0</v>
      </c>
      <c r="G74" s="277">
        <f>G69*'8-Matrices'!$M$8</f>
        <v>20860</v>
      </c>
      <c r="H74" s="277">
        <f>H69*'8-Matrices'!$N$8</f>
        <v>2952626</v>
      </c>
      <c r="I74" s="277">
        <f>I69*'8-Matrices'!$O$8</f>
        <v>2230667</v>
      </c>
      <c r="J74" s="277">
        <f>J69*'8-Matrices'!$P$8</f>
        <v>0</v>
      </c>
      <c r="K74" s="277">
        <f>K69*'8-Matrices'!$Q$8</f>
        <v>0</v>
      </c>
      <c r="L74" s="277">
        <f>L69*'8-Matrices'!$R$8</f>
        <v>0</v>
      </c>
      <c r="M74" s="278">
        <f>M69*'8-Matrices'!$S$8</f>
        <v>0</v>
      </c>
      <c r="N74" s="411"/>
      <c r="P74" s="279">
        <f>P69*'8-Matrices'!$J$8</f>
        <v>0</v>
      </c>
      <c r="Q74" s="277">
        <f>Q69*'8-Matrices'!$K$8</f>
        <v>0</v>
      </c>
      <c r="R74" s="277">
        <f>R69*'8-Matrices'!$L$8</f>
        <v>0</v>
      </c>
      <c r="S74" s="277">
        <f>S69*'8-Matrices'!$M$8</f>
        <v>0</v>
      </c>
      <c r="T74" s="277">
        <f>T69*'8-Matrices'!$N$8</f>
        <v>2952626</v>
      </c>
      <c r="U74" s="277">
        <f>U69*'8-Matrices'!$O$8</f>
        <v>1945901</v>
      </c>
      <c r="V74" s="277">
        <f>V69*'8-Matrices'!$P$8</f>
        <v>0</v>
      </c>
      <c r="W74" s="277">
        <f>W69*'8-Matrices'!$Q$8</f>
        <v>0</v>
      </c>
      <c r="X74" s="277">
        <f>X69*'8-Matrices'!$R$8</f>
        <v>11284</v>
      </c>
      <c r="Y74" s="278">
        <f>Y69*'8-Matrices'!$S$8</f>
        <v>0</v>
      </c>
      <c r="Z74" s="411"/>
      <c r="AB74" s="279">
        <f>AB69*'8-Matrices'!$J$8</f>
        <v>0</v>
      </c>
      <c r="AC74" s="277">
        <f>AC69*'8-Matrices'!$K$8</f>
        <v>0</v>
      </c>
      <c r="AD74" s="277">
        <f>AD69*'8-Matrices'!$L$8</f>
        <v>0</v>
      </c>
      <c r="AE74" s="277">
        <f>AE69*'8-Matrices'!$M$8</f>
        <v>0</v>
      </c>
      <c r="AF74" s="277">
        <f>AF69*'8-Matrices'!$N$8</f>
        <v>4333693</v>
      </c>
      <c r="AG74" s="277">
        <f>AG69*'8-Matrices'!$O$8</f>
        <v>5932625</v>
      </c>
      <c r="AH74" s="277">
        <f>AH69*'8-Matrices'!$P$8</f>
        <v>0</v>
      </c>
      <c r="AI74" s="277">
        <f>AI69*'8-Matrices'!$Q$8</f>
        <v>0</v>
      </c>
      <c r="AJ74" s="277">
        <f>AJ69*'8-Matrices'!$R$8</f>
        <v>45136</v>
      </c>
      <c r="AK74" s="278">
        <f>AK69*'8-Matrices'!$S$8</f>
        <v>0</v>
      </c>
      <c r="AL74" s="411"/>
      <c r="AM74" s="277"/>
      <c r="AN74" s="279">
        <f>AN69*'8-Matrices'!$J$8</f>
        <v>0</v>
      </c>
      <c r="AO74" s="277">
        <f>AO69*'8-Matrices'!$K$8</f>
        <v>0</v>
      </c>
      <c r="AP74" s="277">
        <f>AP69*'8-Matrices'!$L$8</f>
        <v>0</v>
      </c>
      <c r="AQ74" s="277">
        <f>AQ69*'8-Matrices'!$M$8</f>
        <v>0</v>
      </c>
      <c r="AR74" s="277">
        <f>AR69*'8-Matrices'!$N$8</f>
        <v>3571725</v>
      </c>
      <c r="AS74" s="277">
        <f>AS69*'8-Matrices'!$O$8</f>
        <v>0</v>
      </c>
      <c r="AT74" s="277">
        <f>AT69*'8-Matrices'!$P$8</f>
        <v>0</v>
      </c>
      <c r="AU74" s="277">
        <f>AU69*'8-Matrices'!$Q$8</f>
        <v>0</v>
      </c>
      <c r="AV74" s="277">
        <f>AV69*'8-Matrices'!$R$8</f>
        <v>33852</v>
      </c>
      <c r="AW74" s="278">
        <f>AW69*'8-Matrices'!$S$8</f>
        <v>0</v>
      </c>
      <c r="AX74" s="411"/>
      <c r="AY74" s="277"/>
      <c r="AZ74" s="279">
        <f>AZ69*'8-Matrices'!$J$8</f>
        <v>0</v>
      </c>
      <c r="BA74" s="277">
        <f>BA69*'8-Matrices'!$K$8</f>
        <v>0</v>
      </c>
      <c r="BB74" s="277">
        <f>BB69*'8-Matrices'!$L$8</f>
        <v>0</v>
      </c>
      <c r="BC74" s="277">
        <f>BC69*'8-Matrices'!$M$8</f>
        <v>0</v>
      </c>
      <c r="BD74" s="277">
        <f>BD69*'8-Matrices'!$N$8</f>
        <v>2952626</v>
      </c>
      <c r="BE74" s="277">
        <f>BE69*'8-Matrices'!$O$8</f>
        <v>0</v>
      </c>
      <c r="BF74" s="277">
        <f>BF69*'8-Matrices'!$P$8</f>
        <v>0</v>
      </c>
      <c r="BG74" s="277">
        <f>BG69*'8-Matrices'!$Q$8</f>
        <v>0</v>
      </c>
      <c r="BH74" s="277">
        <f>BH69*'8-Matrices'!$R$8</f>
        <v>33852</v>
      </c>
      <c r="BI74" s="278">
        <f>BI69*'8-Matrices'!$S$8</f>
        <v>0</v>
      </c>
      <c r="BJ74" s="411"/>
      <c r="BK74" s="352"/>
      <c r="BL74" s="351">
        <f>BL69*'8-Matrices'!$J$8</f>
        <v>0</v>
      </c>
      <c r="BM74" s="352">
        <f>BM69*'8-Matrices'!$K$8</f>
        <v>0</v>
      </c>
      <c r="BN74" s="352">
        <f>BN69*'8-Matrices'!$L$8</f>
        <v>0</v>
      </c>
      <c r="BO74" s="352">
        <f>BO69*'8-Matrices'!$M$8</f>
        <v>0</v>
      </c>
      <c r="BP74" s="352">
        <f>BP69*'8-Matrices'!$N$8</f>
        <v>3428856</v>
      </c>
      <c r="BQ74" s="352">
        <f>BQ69*'8-Matrices'!$O$8</f>
        <v>0</v>
      </c>
      <c r="BR74" s="352">
        <f>BR69*'8-Matrices'!$P$8</f>
        <v>0</v>
      </c>
      <c r="BS74" s="352">
        <f>BS69*'8-Matrices'!$Q$8</f>
        <v>0</v>
      </c>
      <c r="BT74" s="352">
        <f>BT69*'8-Matrices'!$R$8</f>
        <v>33852</v>
      </c>
      <c r="BU74" s="353">
        <f>BU69*'8-Matrices'!$S$8</f>
        <v>0</v>
      </c>
      <c r="BV74" s="411"/>
      <c r="BX74" s="351">
        <f>BX69*'8-Matrices'!$J$8</f>
        <v>0</v>
      </c>
      <c r="BY74" s="352">
        <f>BY69*'8-Matrices'!$K$8</f>
        <v>0</v>
      </c>
      <c r="BZ74" s="352">
        <f>BZ69*'8-Matrices'!$L$8</f>
        <v>0</v>
      </c>
      <c r="CA74" s="352">
        <f>CA69*'8-Matrices'!$M$8</f>
        <v>0</v>
      </c>
      <c r="CB74" s="352">
        <f>CB69*'8-Matrices'!$N$8</f>
        <v>3190741</v>
      </c>
      <c r="CC74" s="352">
        <f>CC69*'8-Matrices'!$O$8</f>
        <v>189844</v>
      </c>
      <c r="CD74" s="352">
        <f>CD69*'8-Matrices'!$P$8</f>
        <v>0</v>
      </c>
      <c r="CE74" s="352">
        <f>CE69*'8-Matrices'!$Q$8</f>
        <v>0</v>
      </c>
      <c r="CF74" s="352">
        <f>CF69*'8-Matrices'!$R$8</f>
        <v>0</v>
      </c>
      <c r="CG74" s="353">
        <f>CG69*'8-Matrices'!$S$8</f>
        <v>0</v>
      </c>
      <c r="CH74" s="411"/>
      <c r="CJ74" s="351">
        <f>CJ69*'8-Matrices'!$J$8</f>
        <v>0</v>
      </c>
      <c r="CK74" s="352">
        <f>CK69*'8-Matrices'!$K$8</f>
        <v>0</v>
      </c>
      <c r="CL74" s="352">
        <f>CL69*'8-Matrices'!$L$8</f>
        <v>0</v>
      </c>
      <c r="CM74" s="352">
        <f>CM69*'8-Matrices'!$M$8</f>
        <v>0</v>
      </c>
      <c r="CN74" s="352">
        <f>CN69*'8-Matrices'!$N$8</f>
        <v>3000249</v>
      </c>
      <c r="CO74" s="352">
        <f>CO69*'8-Matrices'!$O$8</f>
        <v>0</v>
      </c>
      <c r="CP74" s="352">
        <f>CP69*'8-Matrices'!$P$8</f>
        <v>0</v>
      </c>
      <c r="CQ74" s="352">
        <f>CQ69*'8-Matrices'!$Q$8</f>
        <v>0</v>
      </c>
      <c r="CR74" s="352">
        <f>CR69*'8-Matrices'!$R$8</f>
        <v>11284</v>
      </c>
      <c r="CS74" s="353">
        <f>CS69*'8-Matrices'!$S$8</f>
        <v>0</v>
      </c>
      <c r="CT74" s="411"/>
      <c r="CV74" s="351">
        <f>CV69*'8-Matrices'!$J$8</f>
        <v>150003</v>
      </c>
      <c r="CW74" s="352">
        <f>CW69*'8-Matrices'!$K$8</f>
        <v>10477</v>
      </c>
      <c r="CX74" s="352">
        <f>CX69*'8-Matrices'!$L$8</f>
        <v>0</v>
      </c>
      <c r="CY74" s="352">
        <f>CY69*'8-Matrices'!$M$8</f>
        <v>146020</v>
      </c>
      <c r="CZ74" s="352">
        <f>CZ69*'8-Matrices'!$N$8</f>
        <v>3095495</v>
      </c>
      <c r="DA74" s="352">
        <f>DA69*'8-Matrices'!$O$8</f>
        <v>237305</v>
      </c>
      <c r="DB74" s="352">
        <f>DB69*'8-Matrices'!$P$8</f>
        <v>0</v>
      </c>
      <c r="DC74" s="352">
        <f>DC69*'8-Matrices'!$Q$8</f>
        <v>0</v>
      </c>
      <c r="DD74" s="352">
        <f>DD69*'8-Matrices'!$R$8</f>
        <v>0</v>
      </c>
      <c r="DE74" s="353">
        <f>DE69*'8-Matrices'!$S$8</f>
        <v>0</v>
      </c>
      <c r="DF74" s="411"/>
      <c r="DH74" s="351">
        <f>DH69*'8-Matrices'!$J$8</f>
        <v>250005</v>
      </c>
      <c r="DI74" s="352">
        <f>DI69*'8-Matrices'!$K$8</f>
        <v>62862</v>
      </c>
      <c r="DJ74" s="352">
        <f>DJ69*'8-Matrices'!$L$8</f>
        <v>0</v>
      </c>
      <c r="DK74" s="352">
        <f>DK69*'8-Matrices'!$M$8</f>
        <v>166880</v>
      </c>
      <c r="DL74" s="352">
        <f>DL69*'8-Matrices'!$N$8</f>
        <v>1809674</v>
      </c>
      <c r="DM74" s="352">
        <f>DM69*'8-Matrices'!$O$8</f>
        <v>0</v>
      </c>
      <c r="DN74" s="352">
        <f>DN69*'8-Matrices'!$P$8</f>
        <v>0</v>
      </c>
      <c r="DO74" s="352">
        <f>DO69*'8-Matrices'!$Q$8</f>
        <v>0</v>
      </c>
      <c r="DP74" s="352">
        <f>DP69*'8-Matrices'!$R$8</f>
        <v>0</v>
      </c>
      <c r="DQ74" s="353">
        <f>DQ69*'8-Matrices'!$S$8</f>
        <v>0</v>
      </c>
      <c r="DR74" s="411"/>
      <c r="DT74" s="351">
        <f>DT69*'8-Matrices'!$J$8</f>
        <v>228576</v>
      </c>
      <c r="DU74" s="352">
        <f>DU69*'8-Matrices'!$K$8</f>
        <v>52385</v>
      </c>
      <c r="DV74" s="352">
        <f>DV69*'8-Matrices'!$L$8</f>
        <v>0</v>
      </c>
      <c r="DW74" s="352">
        <f>DW69*'8-Matrices'!$M$8</f>
        <v>333760</v>
      </c>
      <c r="DX74" s="352">
        <f>DX69*'8-Matrices'!$N$8</f>
        <v>2095412</v>
      </c>
      <c r="DY74" s="352">
        <f>DY69*'8-Matrices'!$O$8</f>
        <v>759376</v>
      </c>
      <c r="DZ74" s="352">
        <f>DZ69*'8-Matrices'!$P$8</f>
        <v>0</v>
      </c>
      <c r="EA74" s="352">
        <f>EA69*'8-Matrices'!$Q$8</f>
        <v>0</v>
      </c>
      <c r="EB74" s="352">
        <f>EB69*'8-Matrices'!$R$8</f>
        <v>22568</v>
      </c>
      <c r="EC74" s="353">
        <f>EC69*'8-Matrices'!$S$8</f>
        <v>0</v>
      </c>
      <c r="ED74" s="411"/>
    </row>
    <row r="75" spans="1:134" ht="15.75" thickBot="1" x14ac:dyDescent="0.3">
      <c r="A75" s="1472"/>
      <c r="B75" s="295" t="s">
        <v>87</v>
      </c>
      <c r="C75" s="294" t="s">
        <v>140</v>
      </c>
      <c r="D75" s="279">
        <f>D70*'8-Matrices'!$J$9</f>
        <v>31407</v>
      </c>
      <c r="E75" s="277">
        <f>E70*'8-Matrices'!$K$9</f>
        <v>0</v>
      </c>
      <c r="F75" s="277">
        <f>F70*'8-Matrices'!$L$9</f>
        <v>0</v>
      </c>
      <c r="G75" s="277">
        <f>G70*'8-Matrices'!$M$9</f>
        <v>1436790</v>
      </c>
      <c r="H75" s="277">
        <f>H70*'8-Matrices'!$N$9</f>
        <v>348960</v>
      </c>
      <c r="I75" s="277">
        <f>I70*'8-Matrices'!$O$9</f>
        <v>0</v>
      </c>
      <c r="J75" s="277">
        <f>J70*'8-Matrices'!$P$9</f>
        <v>0</v>
      </c>
      <c r="K75" s="277">
        <f>K70*'8-Matrices'!$Q$9</f>
        <v>0</v>
      </c>
      <c r="L75" s="277">
        <f>L70*'8-Matrices'!$R$9</f>
        <v>0</v>
      </c>
      <c r="M75" s="278">
        <f>M70*'8-Matrices'!$S$9</f>
        <v>0</v>
      </c>
      <c r="N75" s="411" t="s">
        <v>306</v>
      </c>
      <c r="P75" s="279">
        <f>P70*'8-Matrices'!$J$9</f>
        <v>62814</v>
      </c>
      <c r="Q75" s="277">
        <f>Q70*'8-Matrices'!$K$9</f>
        <v>15354</v>
      </c>
      <c r="R75" s="277">
        <f>R70*'8-Matrices'!$L$9</f>
        <v>0</v>
      </c>
      <c r="S75" s="277">
        <f>S70*'8-Matrices'!$M$9</f>
        <v>1589640</v>
      </c>
      <c r="T75" s="277">
        <f>T70*'8-Matrices'!$N$9</f>
        <v>558336</v>
      </c>
      <c r="U75" s="277">
        <f>U70*'8-Matrices'!$O$9</f>
        <v>0</v>
      </c>
      <c r="V75" s="277">
        <f>V70*'8-Matrices'!$P$9</f>
        <v>0</v>
      </c>
      <c r="W75" s="277">
        <f>W70*'8-Matrices'!$Q$9</f>
        <v>0</v>
      </c>
      <c r="X75" s="277">
        <f>X70*'8-Matrices'!$R$9</f>
        <v>0</v>
      </c>
      <c r="Y75" s="278">
        <f>Y70*'8-Matrices'!$S$9</f>
        <v>0</v>
      </c>
      <c r="Z75" s="411" t="s">
        <v>306</v>
      </c>
      <c r="AB75" s="279">
        <f>AB70*'8-Matrices'!$J$9</f>
        <v>52345</v>
      </c>
      <c r="AC75" s="277">
        <f>AC70*'8-Matrices'!$K$9</f>
        <v>0</v>
      </c>
      <c r="AD75" s="277">
        <f>AD70*'8-Matrices'!$L$9</f>
        <v>0</v>
      </c>
      <c r="AE75" s="277">
        <f>AE70*'8-Matrices'!$M$9</f>
        <v>1253370</v>
      </c>
      <c r="AF75" s="277">
        <f>AF70*'8-Matrices'!$N$9</f>
        <v>488544</v>
      </c>
      <c r="AG75" s="277">
        <f>AG70*'8-Matrices'!$O$9</f>
        <v>0</v>
      </c>
      <c r="AH75" s="277">
        <f>AH70*'8-Matrices'!$P$9</f>
        <v>0</v>
      </c>
      <c r="AI75" s="277">
        <f>AI70*'8-Matrices'!$Q$9</f>
        <v>0</v>
      </c>
      <c r="AJ75" s="277">
        <f>AJ70*'8-Matrices'!$R$9</f>
        <v>0</v>
      </c>
      <c r="AK75" s="278">
        <f>AK70*'8-Matrices'!$S$9</f>
        <v>0</v>
      </c>
      <c r="AL75" s="411" t="s">
        <v>306</v>
      </c>
      <c r="AM75" s="277"/>
      <c r="AN75" s="279">
        <f>AN70*'8-Matrices'!$J$9</f>
        <v>62814</v>
      </c>
      <c r="AO75" s="277">
        <f>AO70*'8-Matrices'!$K$9</f>
        <v>15354</v>
      </c>
      <c r="AP75" s="277">
        <f>AP70*'8-Matrices'!$L$9</f>
        <v>0</v>
      </c>
      <c r="AQ75" s="277">
        <f>AQ70*'8-Matrices'!$M$9</f>
        <v>947670</v>
      </c>
      <c r="AR75" s="277">
        <f>AR70*'8-Matrices'!$N$9</f>
        <v>628128</v>
      </c>
      <c r="AS75" s="277">
        <f>AS70*'8-Matrices'!$O$9</f>
        <v>0</v>
      </c>
      <c r="AT75" s="277">
        <f>AT70*'8-Matrices'!$P$9</f>
        <v>0</v>
      </c>
      <c r="AU75" s="277">
        <f>AU70*'8-Matrices'!$Q$9</f>
        <v>0</v>
      </c>
      <c r="AV75" s="277">
        <f>AV70*'8-Matrices'!$R$9</f>
        <v>0</v>
      </c>
      <c r="AW75" s="278">
        <f>AW70*'8-Matrices'!$S$9</f>
        <v>0</v>
      </c>
      <c r="AX75" s="411" t="s">
        <v>306</v>
      </c>
      <c r="AY75" s="277"/>
      <c r="AZ75" s="279">
        <f>AZ70*'8-Matrices'!$J$9</f>
        <v>31407</v>
      </c>
      <c r="BA75" s="277">
        <f>BA70*'8-Matrices'!$K$9</f>
        <v>15354</v>
      </c>
      <c r="BB75" s="277">
        <f>BB70*'8-Matrices'!$L$9</f>
        <v>0</v>
      </c>
      <c r="BC75" s="277">
        <f>BC70*'8-Matrices'!$M$9</f>
        <v>672540</v>
      </c>
      <c r="BD75" s="277">
        <f>BD70*'8-Matrices'!$N$9</f>
        <v>139584</v>
      </c>
      <c r="BE75" s="277">
        <f>BE70*'8-Matrices'!$O$9</f>
        <v>0</v>
      </c>
      <c r="BF75" s="277">
        <f>BF70*'8-Matrices'!$P$9</f>
        <v>0</v>
      </c>
      <c r="BG75" s="277">
        <f>BG70*'8-Matrices'!$Q$9</f>
        <v>0</v>
      </c>
      <c r="BH75" s="277">
        <f>BH70*'8-Matrices'!$R$9</f>
        <v>0</v>
      </c>
      <c r="BI75" s="278">
        <f>BI70*'8-Matrices'!$S$9</f>
        <v>0</v>
      </c>
      <c r="BJ75" s="411" t="s">
        <v>306</v>
      </c>
      <c r="BK75" s="352"/>
      <c r="BL75" s="351">
        <f>BL70*'8-Matrices'!$J$9</f>
        <v>83752</v>
      </c>
      <c r="BM75" s="352">
        <f>BM70*'8-Matrices'!$K$9</f>
        <v>30708</v>
      </c>
      <c r="BN75" s="352">
        <f>BN70*'8-Matrices'!$L$9</f>
        <v>0</v>
      </c>
      <c r="BO75" s="352">
        <f>BO70*'8-Matrices'!$M$9</f>
        <v>213990</v>
      </c>
      <c r="BP75" s="352">
        <f>BP70*'8-Matrices'!$N$9</f>
        <v>139584</v>
      </c>
      <c r="BQ75" s="352">
        <f>BQ70*'8-Matrices'!$O$9</f>
        <v>0</v>
      </c>
      <c r="BR75" s="352">
        <f>BR70*'8-Matrices'!$P$9</f>
        <v>0</v>
      </c>
      <c r="BS75" s="352">
        <f>BS70*'8-Matrices'!$Q$9</f>
        <v>0</v>
      </c>
      <c r="BT75" s="352">
        <f>BT70*'8-Matrices'!$R$9</f>
        <v>0</v>
      </c>
      <c r="BU75" s="353">
        <f>BU70*'8-Matrices'!$S$9</f>
        <v>0</v>
      </c>
      <c r="BV75" s="411" t="s">
        <v>306</v>
      </c>
      <c r="BX75" s="351">
        <f>BX70*'8-Matrices'!$J$9</f>
        <v>94221</v>
      </c>
      <c r="BY75" s="352">
        <f>BY70*'8-Matrices'!$K$9</f>
        <v>15354</v>
      </c>
      <c r="BZ75" s="352">
        <f>BZ70*'8-Matrices'!$L$9</f>
        <v>0</v>
      </c>
      <c r="CA75" s="352">
        <f>CA70*'8-Matrices'!$M$9</f>
        <v>427980</v>
      </c>
      <c r="CB75" s="352">
        <f>CB70*'8-Matrices'!$N$9</f>
        <v>279168</v>
      </c>
      <c r="CC75" s="352">
        <f>CC70*'8-Matrices'!$O$9</f>
        <v>0</v>
      </c>
      <c r="CD75" s="352">
        <f>CD70*'8-Matrices'!$P$9</f>
        <v>0</v>
      </c>
      <c r="CE75" s="352">
        <f>CE70*'8-Matrices'!$Q$9</f>
        <v>0</v>
      </c>
      <c r="CF75" s="352">
        <f>CF70*'8-Matrices'!$R$9</f>
        <v>0</v>
      </c>
      <c r="CG75" s="353">
        <f>CG70*'8-Matrices'!$S$9</f>
        <v>0</v>
      </c>
      <c r="CH75" s="411" t="s">
        <v>306</v>
      </c>
      <c r="CJ75" s="351">
        <f>CJ70*'8-Matrices'!$J$9</f>
        <v>0</v>
      </c>
      <c r="CK75" s="352">
        <f>CK70*'8-Matrices'!$K$9</f>
        <v>0</v>
      </c>
      <c r="CL75" s="352">
        <f>CL70*'8-Matrices'!$L$9</f>
        <v>0</v>
      </c>
      <c r="CM75" s="352">
        <f>CM70*'8-Matrices'!$M$9</f>
        <v>275130</v>
      </c>
      <c r="CN75" s="352">
        <f>CN70*'8-Matrices'!$N$9</f>
        <v>69792</v>
      </c>
      <c r="CO75" s="352">
        <f>CO70*'8-Matrices'!$O$9</f>
        <v>0</v>
      </c>
      <c r="CP75" s="352">
        <f>CP70*'8-Matrices'!$P$9</f>
        <v>0</v>
      </c>
      <c r="CQ75" s="352">
        <f>CQ70*'8-Matrices'!$Q$9</f>
        <v>0</v>
      </c>
      <c r="CR75" s="352">
        <f>CR70*'8-Matrices'!$R$9</f>
        <v>0</v>
      </c>
      <c r="CS75" s="353">
        <f>CS70*'8-Matrices'!$S$9</f>
        <v>0</v>
      </c>
      <c r="CT75" s="411" t="s">
        <v>306</v>
      </c>
      <c r="CV75" s="351">
        <f>CV70*'8-Matrices'!$J$9</f>
        <v>0</v>
      </c>
      <c r="CW75" s="352">
        <f>CW70*'8-Matrices'!$K$9</f>
        <v>0</v>
      </c>
      <c r="CX75" s="352">
        <f>CX70*'8-Matrices'!$L$9</f>
        <v>0</v>
      </c>
      <c r="CY75" s="352">
        <f>CY70*'8-Matrices'!$M$9</f>
        <v>397410</v>
      </c>
      <c r="CZ75" s="352">
        <f>CZ70*'8-Matrices'!$N$9</f>
        <v>488544</v>
      </c>
      <c r="DA75" s="352">
        <f>DA70*'8-Matrices'!$O$9</f>
        <v>0</v>
      </c>
      <c r="DB75" s="352">
        <f>DB70*'8-Matrices'!$P$9</f>
        <v>0</v>
      </c>
      <c r="DC75" s="352">
        <f>DC70*'8-Matrices'!$Q$9</f>
        <v>0</v>
      </c>
      <c r="DD75" s="352">
        <f>DD70*'8-Matrices'!$R$9</f>
        <v>0</v>
      </c>
      <c r="DE75" s="353">
        <f>DE70*'8-Matrices'!$S$9</f>
        <v>0</v>
      </c>
      <c r="DF75" s="411" t="s">
        <v>306</v>
      </c>
      <c r="DH75" s="351">
        <f>DH70*'8-Matrices'!$J$9</f>
        <v>94221</v>
      </c>
      <c r="DI75" s="352">
        <f>DI70*'8-Matrices'!$K$9</f>
        <v>15354</v>
      </c>
      <c r="DJ75" s="352">
        <f>DJ70*'8-Matrices'!$L$9</f>
        <v>0</v>
      </c>
      <c r="DK75" s="352">
        <f>DK70*'8-Matrices'!$M$9</f>
        <v>275130</v>
      </c>
      <c r="DL75" s="352">
        <f>DL70*'8-Matrices'!$N$9</f>
        <v>69792</v>
      </c>
      <c r="DM75" s="352">
        <f>DM70*'8-Matrices'!$O$9</f>
        <v>0</v>
      </c>
      <c r="DN75" s="352">
        <f>DN70*'8-Matrices'!$P$9</f>
        <v>0</v>
      </c>
      <c r="DO75" s="352">
        <f>DO70*'8-Matrices'!$Q$9</f>
        <v>0</v>
      </c>
      <c r="DP75" s="352">
        <f>DP70*'8-Matrices'!$R$9</f>
        <v>0</v>
      </c>
      <c r="DQ75" s="353">
        <f>DQ70*'8-Matrices'!$S$9</f>
        <v>0</v>
      </c>
      <c r="DR75" s="411" t="s">
        <v>306</v>
      </c>
      <c r="DT75" s="351">
        <f>DT70*'8-Matrices'!$J$9</f>
        <v>62814</v>
      </c>
      <c r="DU75" s="352">
        <f>DU70*'8-Matrices'!$K$9</f>
        <v>0</v>
      </c>
      <c r="DV75" s="352">
        <f>DV70*'8-Matrices'!$L$9</f>
        <v>0</v>
      </c>
      <c r="DW75" s="352">
        <f>DW70*'8-Matrices'!$M$9</f>
        <v>30570</v>
      </c>
      <c r="DX75" s="352">
        <f>DX70*'8-Matrices'!$N$9</f>
        <v>279168</v>
      </c>
      <c r="DY75" s="352">
        <f>DY70*'8-Matrices'!$O$9</f>
        <v>0</v>
      </c>
      <c r="DZ75" s="352">
        <f>DZ70*'8-Matrices'!$P$9</f>
        <v>0</v>
      </c>
      <c r="EA75" s="352">
        <f>EA70*'8-Matrices'!$Q$9</f>
        <v>0</v>
      </c>
      <c r="EB75" s="352">
        <f>EB70*'8-Matrices'!$R$9</f>
        <v>0</v>
      </c>
      <c r="EC75" s="353">
        <f>EC70*'8-Matrices'!$S$9</f>
        <v>0</v>
      </c>
      <c r="ED75" s="411" t="s">
        <v>306</v>
      </c>
    </row>
    <row r="76" spans="1:134" ht="30.75" thickBot="1" x14ac:dyDescent="0.3">
      <c r="A76" s="318" t="s">
        <v>212</v>
      </c>
      <c r="B76" s="293" t="s">
        <v>87</v>
      </c>
      <c r="C76" s="316"/>
      <c r="D76" s="300">
        <f t="shared" ref="D76:M76" si="143">SUM(D73:D75)</f>
        <v>31407</v>
      </c>
      <c r="E76" s="297">
        <f t="shared" si="143"/>
        <v>0</v>
      </c>
      <c r="F76" s="297">
        <f t="shared" si="143"/>
        <v>0</v>
      </c>
      <c r="G76" s="297">
        <f t="shared" si="143"/>
        <v>1457650</v>
      </c>
      <c r="H76" s="297">
        <f t="shared" si="143"/>
        <v>3466586</v>
      </c>
      <c r="I76" s="297">
        <f t="shared" si="143"/>
        <v>2230667</v>
      </c>
      <c r="J76" s="297">
        <f t="shared" si="143"/>
        <v>0</v>
      </c>
      <c r="K76" s="297">
        <f t="shared" si="143"/>
        <v>0</v>
      </c>
      <c r="L76" s="297">
        <f t="shared" si="143"/>
        <v>0</v>
      </c>
      <c r="M76" s="298">
        <f t="shared" si="143"/>
        <v>0</v>
      </c>
      <c r="N76" s="412">
        <f>SUM(D76:M76)</f>
        <v>7186310</v>
      </c>
      <c r="O76" s="316"/>
      <c r="P76" s="300">
        <f t="shared" ref="P76:Y76" si="144">SUM(P73:P75)</f>
        <v>62814</v>
      </c>
      <c r="Q76" s="297">
        <f t="shared" si="144"/>
        <v>15354</v>
      </c>
      <c r="R76" s="297">
        <f t="shared" si="144"/>
        <v>0</v>
      </c>
      <c r="S76" s="297">
        <f t="shared" si="144"/>
        <v>1589640</v>
      </c>
      <c r="T76" s="297">
        <f t="shared" si="144"/>
        <v>3642962</v>
      </c>
      <c r="U76" s="297">
        <f t="shared" si="144"/>
        <v>1945901</v>
      </c>
      <c r="V76" s="297">
        <f t="shared" si="144"/>
        <v>0</v>
      </c>
      <c r="W76" s="297">
        <f t="shared" si="144"/>
        <v>0</v>
      </c>
      <c r="X76" s="297">
        <f t="shared" si="144"/>
        <v>11284</v>
      </c>
      <c r="Y76" s="298">
        <f t="shared" si="144"/>
        <v>0</v>
      </c>
      <c r="Z76" s="412">
        <f>SUM(P76:Y76)</f>
        <v>7267955</v>
      </c>
      <c r="AA76" s="316"/>
      <c r="AB76" s="300">
        <f t="shared" ref="AB76:AK76" si="145">SUM(AB73:AB75)</f>
        <v>52345</v>
      </c>
      <c r="AC76" s="297">
        <f t="shared" si="145"/>
        <v>0</v>
      </c>
      <c r="AD76" s="297">
        <f t="shared" si="145"/>
        <v>0</v>
      </c>
      <c r="AE76" s="297">
        <f t="shared" si="145"/>
        <v>1253370</v>
      </c>
      <c r="AF76" s="297">
        <f t="shared" si="145"/>
        <v>4987237</v>
      </c>
      <c r="AG76" s="297">
        <f t="shared" si="145"/>
        <v>5932625</v>
      </c>
      <c r="AH76" s="297">
        <f t="shared" si="145"/>
        <v>0</v>
      </c>
      <c r="AI76" s="297">
        <f t="shared" si="145"/>
        <v>0</v>
      </c>
      <c r="AJ76" s="297">
        <f t="shared" si="145"/>
        <v>45136</v>
      </c>
      <c r="AK76" s="298">
        <f t="shared" si="145"/>
        <v>0</v>
      </c>
      <c r="AL76" s="412">
        <f>SUM(AB76:AK76)</f>
        <v>12270713</v>
      </c>
      <c r="AM76" s="299"/>
      <c r="AN76" s="300">
        <f t="shared" ref="AN76:AW76" si="146">SUM(AN73:AN75)</f>
        <v>62814</v>
      </c>
      <c r="AO76" s="297">
        <f t="shared" si="146"/>
        <v>15354</v>
      </c>
      <c r="AP76" s="297">
        <f t="shared" si="146"/>
        <v>0</v>
      </c>
      <c r="AQ76" s="297">
        <f t="shared" si="146"/>
        <v>947670</v>
      </c>
      <c r="AR76" s="297">
        <f t="shared" si="146"/>
        <v>4364853</v>
      </c>
      <c r="AS76" s="297">
        <f t="shared" si="146"/>
        <v>0</v>
      </c>
      <c r="AT76" s="297">
        <f t="shared" si="146"/>
        <v>0</v>
      </c>
      <c r="AU76" s="297">
        <f t="shared" si="146"/>
        <v>0</v>
      </c>
      <c r="AV76" s="297">
        <f t="shared" si="146"/>
        <v>33852</v>
      </c>
      <c r="AW76" s="298">
        <f t="shared" si="146"/>
        <v>0</v>
      </c>
      <c r="AX76" s="412">
        <f>SUM(AN76:AW76)</f>
        <v>5424543</v>
      </c>
      <c r="AY76" s="299"/>
      <c r="AZ76" s="300">
        <f t="shared" ref="AZ76:BI76" si="147">SUM(AZ73:AZ75)</f>
        <v>31407</v>
      </c>
      <c r="BA76" s="297">
        <f t="shared" si="147"/>
        <v>15354</v>
      </c>
      <c r="BB76" s="297">
        <f t="shared" si="147"/>
        <v>0</v>
      </c>
      <c r="BC76" s="297">
        <f t="shared" si="147"/>
        <v>715905</v>
      </c>
      <c r="BD76" s="297">
        <f t="shared" si="147"/>
        <v>3224210</v>
      </c>
      <c r="BE76" s="297">
        <f t="shared" si="147"/>
        <v>0</v>
      </c>
      <c r="BF76" s="297">
        <f t="shared" si="147"/>
        <v>0</v>
      </c>
      <c r="BG76" s="297">
        <f t="shared" si="147"/>
        <v>0</v>
      </c>
      <c r="BH76" s="297">
        <f t="shared" si="147"/>
        <v>33852</v>
      </c>
      <c r="BI76" s="298">
        <f t="shared" si="147"/>
        <v>0</v>
      </c>
      <c r="BJ76" s="412">
        <f>SUM(AZ76:BI76)</f>
        <v>4020728</v>
      </c>
      <c r="BK76" s="362"/>
      <c r="BL76" s="404">
        <f t="shared" ref="BL76:BU76" si="148">SUM(BL73:BL75)</f>
        <v>83752</v>
      </c>
      <c r="BM76" s="405">
        <f t="shared" si="148"/>
        <v>30708</v>
      </c>
      <c r="BN76" s="405">
        <f t="shared" si="148"/>
        <v>0</v>
      </c>
      <c r="BO76" s="405">
        <f t="shared" si="148"/>
        <v>228445</v>
      </c>
      <c r="BP76" s="405">
        <f t="shared" si="148"/>
        <v>3667440</v>
      </c>
      <c r="BQ76" s="405">
        <f t="shared" si="148"/>
        <v>0</v>
      </c>
      <c r="BR76" s="405">
        <f t="shared" si="148"/>
        <v>0</v>
      </c>
      <c r="BS76" s="405">
        <f t="shared" si="148"/>
        <v>0</v>
      </c>
      <c r="BT76" s="405">
        <f t="shared" si="148"/>
        <v>33852</v>
      </c>
      <c r="BU76" s="406">
        <f t="shared" si="148"/>
        <v>0</v>
      </c>
      <c r="BV76" s="412">
        <f>SUM(BL76:BU76)</f>
        <v>4044197</v>
      </c>
      <c r="BX76" s="404">
        <f t="shared" ref="BX76:CG76" si="149">SUM(BX73:BX75)</f>
        <v>94221</v>
      </c>
      <c r="BY76" s="405">
        <f t="shared" si="149"/>
        <v>15354</v>
      </c>
      <c r="BZ76" s="405">
        <f t="shared" si="149"/>
        <v>0</v>
      </c>
      <c r="CA76" s="405">
        <f t="shared" si="149"/>
        <v>442435</v>
      </c>
      <c r="CB76" s="405">
        <f t="shared" si="149"/>
        <v>3568909</v>
      </c>
      <c r="CC76" s="405">
        <f t="shared" si="149"/>
        <v>189844</v>
      </c>
      <c r="CD76" s="405">
        <f t="shared" si="149"/>
        <v>0</v>
      </c>
      <c r="CE76" s="405">
        <f t="shared" si="149"/>
        <v>0</v>
      </c>
      <c r="CF76" s="405">
        <f t="shared" si="149"/>
        <v>0</v>
      </c>
      <c r="CG76" s="406">
        <f t="shared" si="149"/>
        <v>0</v>
      </c>
      <c r="CH76" s="412">
        <f>SUM(BX76:CG76)</f>
        <v>4310763</v>
      </c>
      <c r="CJ76" s="404">
        <f t="shared" ref="CJ76:CS76" si="150">SUM(CJ73:CJ75)</f>
        <v>0</v>
      </c>
      <c r="CK76" s="405">
        <f t="shared" si="150"/>
        <v>0</v>
      </c>
      <c r="CL76" s="405">
        <f t="shared" si="150"/>
        <v>0</v>
      </c>
      <c r="CM76" s="405">
        <f t="shared" si="150"/>
        <v>607595</v>
      </c>
      <c r="CN76" s="405">
        <f t="shared" si="150"/>
        <v>4456041</v>
      </c>
      <c r="CO76" s="405">
        <f t="shared" si="150"/>
        <v>493320</v>
      </c>
      <c r="CP76" s="405">
        <f t="shared" si="150"/>
        <v>0</v>
      </c>
      <c r="CQ76" s="405">
        <f t="shared" si="150"/>
        <v>0</v>
      </c>
      <c r="CR76" s="405">
        <f t="shared" si="150"/>
        <v>26922</v>
      </c>
      <c r="CS76" s="406">
        <f t="shared" si="150"/>
        <v>0</v>
      </c>
      <c r="CT76" s="412">
        <f>SUM(CJ76:CS76)</f>
        <v>5583878</v>
      </c>
      <c r="CV76" s="404">
        <f t="shared" ref="CV76:DE76" si="151">SUM(CV73:CV75)</f>
        <v>150003</v>
      </c>
      <c r="CW76" s="405">
        <f t="shared" si="151"/>
        <v>39517</v>
      </c>
      <c r="CX76" s="405">
        <f t="shared" si="151"/>
        <v>0</v>
      </c>
      <c r="CY76" s="405">
        <f t="shared" si="151"/>
        <v>1222815</v>
      </c>
      <c r="CZ76" s="405">
        <f t="shared" si="151"/>
        <v>8402039</v>
      </c>
      <c r="DA76" s="405">
        <f t="shared" si="151"/>
        <v>8821073</v>
      </c>
      <c r="DB76" s="405">
        <f t="shared" si="151"/>
        <v>0</v>
      </c>
      <c r="DC76" s="405">
        <f t="shared" si="151"/>
        <v>0</v>
      </c>
      <c r="DD76" s="405">
        <f t="shared" si="151"/>
        <v>304941</v>
      </c>
      <c r="DE76" s="406">
        <f t="shared" si="151"/>
        <v>0</v>
      </c>
      <c r="DF76" s="412">
        <f>SUM(CV76:DE76)</f>
        <v>18940388</v>
      </c>
      <c r="DH76" s="404">
        <f t="shared" ref="DH76:DQ76" si="152">SUM(DH73:DH75)</f>
        <v>344226</v>
      </c>
      <c r="DI76" s="405">
        <f t="shared" si="152"/>
        <v>129036</v>
      </c>
      <c r="DJ76" s="405">
        <f t="shared" si="152"/>
        <v>0</v>
      </c>
      <c r="DK76" s="405">
        <f t="shared" si="152"/>
        <v>1410495</v>
      </c>
      <c r="DL76" s="405">
        <f t="shared" si="152"/>
        <v>7423466</v>
      </c>
      <c r="DM76" s="405">
        <f t="shared" si="152"/>
        <v>9471744</v>
      </c>
      <c r="DN76" s="405">
        <f t="shared" si="152"/>
        <v>0</v>
      </c>
      <c r="DO76" s="405">
        <f t="shared" si="152"/>
        <v>0</v>
      </c>
      <c r="DP76" s="405">
        <f t="shared" si="152"/>
        <v>359674</v>
      </c>
      <c r="DQ76" s="406">
        <f t="shared" si="152"/>
        <v>0</v>
      </c>
      <c r="DR76" s="412">
        <f>SUM(DH76:DQ76)</f>
        <v>19138641</v>
      </c>
      <c r="DT76" s="404">
        <f t="shared" ref="DT76:EC76" si="153">SUM(DT73:DT75)</f>
        <v>291390</v>
      </c>
      <c r="DU76" s="405">
        <f t="shared" si="153"/>
        <v>59645</v>
      </c>
      <c r="DV76" s="405">
        <f t="shared" si="153"/>
        <v>0</v>
      </c>
      <c r="DW76" s="405">
        <f t="shared" si="153"/>
        <v>1144900</v>
      </c>
      <c r="DX76" s="405">
        <f t="shared" si="153"/>
        <v>8578580</v>
      </c>
      <c r="DY76" s="405">
        <f t="shared" si="153"/>
        <v>8718272</v>
      </c>
      <c r="DZ76" s="405">
        <f t="shared" si="153"/>
        <v>0</v>
      </c>
      <c r="EA76" s="405">
        <f t="shared" si="153"/>
        <v>0</v>
      </c>
      <c r="EB76" s="405">
        <f t="shared" si="153"/>
        <v>366604</v>
      </c>
      <c r="EC76" s="406">
        <f t="shared" si="153"/>
        <v>0</v>
      </c>
      <c r="ED76" s="412">
        <f>SUM(DT76:EC76)</f>
        <v>19159391</v>
      </c>
    </row>
    <row r="77" spans="1:134" ht="38.25" customHeight="1" thickBot="1" x14ac:dyDescent="0.3">
      <c r="A77" s="305"/>
      <c r="B77" s="306"/>
      <c r="C77" s="307"/>
      <c r="D77" s="308"/>
      <c r="E77" s="309"/>
      <c r="F77" s="309"/>
      <c r="G77" s="309"/>
      <c r="H77" s="309"/>
      <c r="I77" s="309"/>
      <c r="J77" s="309"/>
      <c r="K77" s="309"/>
      <c r="L77" s="309"/>
      <c r="M77" s="310"/>
      <c r="N77" s="410"/>
      <c r="O77" s="307"/>
      <c r="P77" s="308"/>
      <c r="Q77" s="309"/>
      <c r="R77" s="309"/>
      <c r="S77" s="309"/>
      <c r="T77" s="309"/>
      <c r="U77" s="309"/>
      <c r="V77" s="309"/>
      <c r="W77" s="309"/>
      <c r="X77" s="309"/>
      <c r="Y77" s="310"/>
      <c r="Z77" s="410"/>
      <c r="AA77" s="307"/>
      <c r="AB77" s="308"/>
      <c r="AC77" s="309"/>
      <c r="AD77" s="309"/>
      <c r="AE77" s="309"/>
      <c r="AF77" s="309"/>
      <c r="AG77" s="309"/>
      <c r="AH77" s="309"/>
      <c r="AI77" s="309"/>
      <c r="AJ77" s="309"/>
      <c r="AK77" s="310"/>
      <c r="AL77" s="410"/>
      <c r="AM77" s="309"/>
      <c r="AN77" s="308"/>
      <c r="AO77" s="309"/>
      <c r="AP77" s="309"/>
      <c r="AQ77" s="309"/>
      <c r="AR77" s="309"/>
      <c r="AS77" s="309"/>
      <c r="AT77" s="309"/>
      <c r="AU77" s="309"/>
      <c r="AV77" s="309"/>
      <c r="AW77" s="310"/>
      <c r="AX77" s="410"/>
      <c r="AY77" s="309"/>
      <c r="AZ77" s="308"/>
      <c r="BA77" s="309"/>
      <c r="BB77" s="309"/>
      <c r="BC77" s="309"/>
      <c r="BD77" s="309"/>
      <c r="BE77" s="309"/>
      <c r="BF77" s="309"/>
      <c r="BG77" s="309"/>
      <c r="BH77" s="309"/>
      <c r="BI77" s="310"/>
      <c r="BJ77" s="410"/>
      <c r="BK77" s="407"/>
      <c r="BL77" s="408"/>
      <c r="BM77" s="407"/>
      <c r="BN77" s="407"/>
      <c r="BO77" s="407"/>
      <c r="BP77" s="407"/>
      <c r="BQ77" s="407"/>
      <c r="BR77" s="407"/>
      <c r="BS77" s="407"/>
      <c r="BT77" s="407"/>
      <c r="BU77" s="409"/>
      <c r="BV77" s="410"/>
      <c r="BX77" s="408"/>
      <c r="BY77" s="407"/>
      <c r="BZ77" s="407"/>
      <c r="CA77" s="407"/>
      <c r="CB77" s="407"/>
      <c r="CC77" s="407"/>
      <c r="CD77" s="407"/>
      <c r="CE77" s="407"/>
      <c r="CF77" s="407"/>
      <c r="CG77" s="409"/>
      <c r="CH77" s="410"/>
      <c r="CJ77" s="408"/>
      <c r="CK77" s="407"/>
      <c r="CL77" s="407"/>
      <c r="CM77" s="407"/>
      <c r="CN77" s="407"/>
      <c r="CO77" s="407"/>
      <c r="CP77" s="407"/>
      <c r="CQ77" s="407"/>
      <c r="CR77" s="407"/>
      <c r="CS77" s="409"/>
      <c r="CT77" s="410"/>
      <c r="CV77" s="408"/>
      <c r="CW77" s="407"/>
      <c r="CX77" s="407"/>
      <c r="CY77" s="407"/>
      <c r="CZ77" s="407"/>
      <c r="DA77" s="407"/>
      <c r="DB77" s="407"/>
      <c r="DC77" s="407"/>
      <c r="DD77" s="407"/>
      <c r="DE77" s="409"/>
      <c r="DF77" s="410"/>
      <c r="DH77" s="408"/>
      <c r="DI77" s="407"/>
      <c r="DJ77" s="407"/>
      <c r="DK77" s="407"/>
      <c r="DL77" s="407"/>
      <c r="DM77" s="407"/>
      <c r="DN77" s="407"/>
      <c r="DO77" s="407"/>
      <c r="DP77" s="407"/>
      <c r="DQ77" s="409"/>
      <c r="DR77" s="410"/>
      <c r="DT77" s="408"/>
      <c r="DU77" s="407"/>
      <c r="DV77" s="407"/>
      <c r="DW77" s="407"/>
      <c r="DX77" s="407"/>
      <c r="DY77" s="407"/>
      <c r="DZ77" s="407"/>
      <c r="EA77" s="407"/>
      <c r="EB77" s="407"/>
      <c r="EC77" s="409"/>
      <c r="ED77" s="410"/>
    </row>
    <row r="78" spans="1:134" x14ac:dyDescent="0.25">
      <c r="A78" s="1470" t="s">
        <v>210</v>
      </c>
      <c r="B78" s="285" t="s">
        <v>88</v>
      </c>
      <c r="C78" s="319" t="s">
        <v>138</v>
      </c>
      <c r="D78" s="271">
        <f>'7c-STEMHWF_RawData'!D28</f>
        <v>2</v>
      </c>
      <c r="E78" s="269">
        <f>'7c-STEMHWF_RawData'!E28</f>
        <v>7</v>
      </c>
      <c r="F78" s="269">
        <f>'7c-STEMHWF_RawData'!F28</f>
        <v>0</v>
      </c>
      <c r="G78" s="269">
        <f>'7c-STEMHWF_RawData'!G28</f>
        <v>3</v>
      </c>
      <c r="H78" s="269">
        <f>'7c-STEMHWF_RawData'!H28</f>
        <v>0</v>
      </c>
      <c r="I78" s="269">
        <f>'7c-STEMHWF_RawData'!I28</f>
        <v>0</v>
      </c>
      <c r="J78" s="269">
        <f>'7c-STEMHWF_RawData'!J28</f>
        <v>0</v>
      </c>
      <c r="K78" s="269">
        <f>'7c-STEMHWF_RawData'!K28</f>
        <v>0</v>
      </c>
      <c r="L78" s="269">
        <f>'7c-STEMHWF_RawData'!L28</f>
        <v>0</v>
      </c>
      <c r="M78" s="270">
        <f>'7c-STEMHWF_RawData'!M28</f>
        <v>0</v>
      </c>
      <c r="N78" s="396"/>
      <c r="O78" s="319"/>
      <c r="P78" s="271">
        <f>'7c-STEMHWF_RawData'!P28</f>
        <v>5</v>
      </c>
      <c r="Q78" s="269">
        <f>'7c-STEMHWF_RawData'!Q28</f>
        <v>3</v>
      </c>
      <c r="R78" s="269">
        <f>'7c-STEMHWF_RawData'!R28</f>
        <v>0</v>
      </c>
      <c r="S78" s="269">
        <f>'7c-STEMHWF_RawData'!S28</f>
        <v>3</v>
      </c>
      <c r="T78" s="269">
        <f>'7c-STEMHWF_RawData'!T28</f>
        <v>0</v>
      </c>
      <c r="U78" s="269">
        <f>'7c-STEMHWF_RawData'!U28</f>
        <v>0</v>
      </c>
      <c r="V78" s="269">
        <f>'7c-STEMHWF_RawData'!V28</f>
        <v>0</v>
      </c>
      <c r="W78" s="269">
        <f>'7c-STEMHWF_RawData'!W28</f>
        <v>0</v>
      </c>
      <c r="X78" s="269">
        <f>'7c-STEMHWF_RawData'!X28</f>
        <v>0</v>
      </c>
      <c r="Y78" s="270">
        <f>'7c-STEMHWF_RawData'!Y28</f>
        <v>0</v>
      </c>
      <c r="Z78" s="396"/>
      <c r="AA78" s="319"/>
      <c r="AB78" s="271">
        <f>'7c-STEMHWF_RawData'!AB28</f>
        <v>14</v>
      </c>
      <c r="AC78" s="269">
        <f>'7c-STEMHWF_RawData'!AC28</f>
        <v>5</v>
      </c>
      <c r="AD78" s="269">
        <f>'7c-STEMHWF_RawData'!AD28</f>
        <v>0</v>
      </c>
      <c r="AE78" s="269">
        <f>'7c-STEMHWF_RawData'!AE28</f>
        <v>5</v>
      </c>
      <c r="AF78" s="269">
        <f>'7c-STEMHWF_RawData'!AF28</f>
        <v>0</v>
      </c>
      <c r="AG78" s="269">
        <f>'7c-STEMHWF_RawData'!AG28</f>
        <v>0</v>
      </c>
      <c r="AH78" s="269">
        <f>'7c-STEMHWF_RawData'!AH28</f>
        <v>0</v>
      </c>
      <c r="AI78" s="269">
        <f>'7c-STEMHWF_RawData'!AI28</f>
        <v>0</v>
      </c>
      <c r="AJ78" s="269">
        <f>'7c-STEMHWF_RawData'!AJ28</f>
        <v>0</v>
      </c>
      <c r="AK78" s="270">
        <f>'7c-STEMHWF_RawData'!AK28</f>
        <v>0</v>
      </c>
      <c r="AL78" s="396"/>
      <c r="AM78" s="269"/>
      <c r="AN78" s="271">
        <f>'7c-STEMHWF_RawData'!AN28</f>
        <v>11</v>
      </c>
      <c r="AO78" s="269">
        <f>'7c-STEMHWF_RawData'!AO28</f>
        <v>2</v>
      </c>
      <c r="AP78" s="269">
        <f>'7c-STEMHWF_RawData'!AP28</f>
        <v>0</v>
      </c>
      <c r="AQ78" s="269">
        <f>'7c-STEMHWF_RawData'!AQ28</f>
        <v>2</v>
      </c>
      <c r="AR78" s="269">
        <f>'7c-STEMHWF_RawData'!AR28</f>
        <v>0</v>
      </c>
      <c r="AS78" s="269">
        <f>'7c-STEMHWF_RawData'!AS28</f>
        <v>0</v>
      </c>
      <c r="AT78" s="269">
        <f>'7c-STEMHWF_RawData'!AT28</f>
        <v>0</v>
      </c>
      <c r="AU78" s="269">
        <f>'7c-STEMHWF_RawData'!AU28</f>
        <v>0</v>
      </c>
      <c r="AV78" s="269">
        <f>'7c-STEMHWF_RawData'!AV28</f>
        <v>0</v>
      </c>
      <c r="AW78" s="270">
        <f>'7c-STEMHWF_RawData'!AW28</f>
        <v>0</v>
      </c>
      <c r="AX78" s="396"/>
      <c r="AY78" s="269"/>
      <c r="AZ78" s="271">
        <f>'7c-STEMHWF_RawData'!AZ28</f>
        <v>2</v>
      </c>
      <c r="BA78" s="269">
        <f>'7c-STEMHWF_RawData'!BA28</f>
        <v>20</v>
      </c>
      <c r="BB78" s="269">
        <f>'7c-STEMHWF_RawData'!BB28</f>
        <v>0</v>
      </c>
      <c r="BC78" s="269">
        <f>'7c-STEMHWF_RawData'!BC28</f>
        <v>3</v>
      </c>
      <c r="BD78" s="269">
        <f>'7c-STEMHWF_RawData'!BD28</f>
        <v>0</v>
      </c>
      <c r="BE78" s="269">
        <f>'7c-STEMHWF_RawData'!BE28</f>
        <v>0</v>
      </c>
      <c r="BF78" s="269">
        <f>'7c-STEMHWF_RawData'!BF28</f>
        <v>0</v>
      </c>
      <c r="BG78" s="269">
        <f>'7c-STEMHWF_RawData'!BG28</f>
        <v>0</v>
      </c>
      <c r="BH78" s="269">
        <f>'7c-STEMHWF_RawData'!BH28</f>
        <v>0</v>
      </c>
      <c r="BI78" s="270">
        <f>'7c-STEMHWF_RawData'!BI28</f>
        <v>0</v>
      </c>
      <c r="BJ78" s="396"/>
      <c r="BK78" s="343"/>
      <c r="BL78" s="342">
        <f>'7c-STEMHWF_RawData'!BL28</f>
        <v>0</v>
      </c>
      <c r="BM78" s="343">
        <f>'7c-STEMHWF_RawData'!BM28</f>
        <v>10</v>
      </c>
      <c r="BN78" s="343">
        <f>'7c-STEMHWF_RawData'!BN28</f>
        <v>0</v>
      </c>
      <c r="BO78" s="343">
        <f>'7c-STEMHWF_RawData'!BO28</f>
        <v>4</v>
      </c>
      <c r="BP78" s="343">
        <f>'7c-STEMHWF_RawData'!BP28</f>
        <v>0</v>
      </c>
      <c r="BQ78" s="343">
        <f>'7c-STEMHWF_RawData'!BQ28</f>
        <v>0</v>
      </c>
      <c r="BR78" s="343">
        <f>'7c-STEMHWF_RawData'!BR28</f>
        <v>0</v>
      </c>
      <c r="BS78" s="343">
        <f>'7c-STEMHWF_RawData'!BS28</f>
        <v>0</v>
      </c>
      <c r="BT78" s="343">
        <f>'7c-STEMHWF_RawData'!BT28</f>
        <v>0</v>
      </c>
      <c r="BU78" s="344">
        <f>'7c-STEMHWF_RawData'!BU28</f>
        <v>0</v>
      </c>
      <c r="BV78" s="396"/>
      <c r="BX78" s="342">
        <f>'7c-STEMHWF_RawData'!BX28</f>
        <v>0</v>
      </c>
      <c r="BY78" s="343">
        <f>'7c-STEMHWF_RawData'!BY28</f>
        <v>19</v>
      </c>
      <c r="BZ78" s="343">
        <f>'7c-STEMHWF_RawData'!BZ28</f>
        <v>0</v>
      </c>
      <c r="CA78" s="343">
        <f>'7c-STEMHWF_RawData'!CA28</f>
        <v>3</v>
      </c>
      <c r="CB78" s="343">
        <f>'7c-STEMHWF_RawData'!CB28</f>
        <v>0</v>
      </c>
      <c r="CC78" s="343">
        <f>'7c-STEMHWF_RawData'!CC28</f>
        <v>0</v>
      </c>
      <c r="CD78" s="343">
        <f>'7c-STEMHWF_RawData'!CD28</f>
        <v>0</v>
      </c>
      <c r="CE78" s="343">
        <f>'7c-STEMHWF_RawData'!CE28</f>
        <v>0</v>
      </c>
      <c r="CF78" s="343">
        <f>'7c-STEMHWF_RawData'!CF28</f>
        <v>0</v>
      </c>
      <c r="CG78" s="344">
        <f>'7c-STEMHWF_RawData'!CG28</f>
        <v>0</v>
      </c>
      <c r="CH78" s="396"/>
      <c r="CJ78" s="342">
        <f>'7c-STEMHWF_RawData'!CJ28</f>
        <v>10</v>
      </c>
      <c r="CK78" s="343">
        <f>'7c-STEMHWF_RawData'!CK28</f>
        <v>27</v>
      </c>
      <c r="CL78" s="343">
        <f>'7c-STEMHWF_RawData'!CL28</f>
        <v>0</v>
      </c>
      <c r="CM78" s="343">
        <f>'7c-STEMHWF_RawData'!CM28</f>
        <v>25</v>
      </c>
      <c r="CN78" s="343">
        <f>'7c-STEMHWF_RawData'!CN28</f>
        <v>0</v>
      </c>
      <c r="CO78" s="343">
        <f>'7c-STEMHWF_RawData'!CO28</f>
        <v>0</v>
      </c>
      <c r="CP78" s="343">
        <f>'7c-STEMHWF_RawData'!CP28</f>
        <v>0</v>
      </c>
      <c r="CQ78" s="343">
        <f>'7c-STEMHWF_RawData'!CQ28</f>
        <v>0</v>
      </c>
      <c r="CR78" s="343">
        <f>'7c-STEMHWF_RawData'!CR28</f>
        <v>0</v>
      </c>
      <c r="CS78" s="344">
        <f>'7c-STEMHWF_RawData'!CS28</f>
        <v>0</v>
      </c>
      <c r="CT78" s="396"/>
      <c r="CV78" s="342">
        <f>'7c-STEMHWF_RawData'!CV28</f>
        <v>1</v>
      </c>
      <c r="CW78" s="343">
        <f>'7c-STEMHWF_RawData'!CW28</f>
        <v>28</v>
      </c>
      <c r="CX78" s="343">
        <f>'7c-STEMHWF_RawData'!CX28</f>
        <v>0</v>
      </c>
      <c r="CY78" s="343">
        <f>'7c-STEMHWF_RawData'!CY28</f>
        <v>60</v>
      </c>
      <c r="CZ78" s="343">
        <f>'7c-STEMHWF_RawData'!CZ28</f>
        <v>0</v>
      </c>
      <c r="DA78" s="343">
        <f>'7c-STEMHWF_RawData'!DA28</f>
        <v>0</v>
      </c>
      <c r="DB78" s="343">
        <f>'7c-STEMHWF_RawData'!DB28</f>
        <v>0</v>
      </c>
      <c r="DC78" s="343">
        <f>'7c-STEMHWF_RawData'!DC28</f>
        <v>0</v>
      </c>
      <c r="DD78" s="343">
        <f>'7c-STEMHWF_RawData'!DD28</f>
        <v>0</v>
      </c>
      <c r="DE78" s="344">
        <f>'7c-STEMHWF_RawData'!DE28</f>
        <v>0</v>
      </c>
      <c r="DF78" s="396"/>
      <c r="DH78" s="342">
        <f>'7c-STEMHWF_RawData'!DH28</f>
        <v>0</v>
      </c>
      <c r="DI78" s="343">
        <f>'7c-STEMHWF_RawData'!DI28</f>
        <v>35</v>
      </c>
      <c r="DJ78" s="343">
        <f>'7c-STEMHWF_RawData'!DJ28</f>
        <v>0</v>
      </c>
      <c r="DK78" s="343">
        <f>'7c-STEMHWF_RawData'!DK28</f>
        <v>60</v>
      </c>
      <c r="DL78" s="343">
        <f>'7c-STEMHWF_RawData'!DL28</f>
        <v>0</v>
      </c>
      <c r="DM78" s="343">
        <f>'7c-STEMHWF_RawData'!DM28</f>
        <v>0</v>
      </c>
      <c r="DN78" s="343">
        <f>'7c-STEMHWF_RawData'!DN28</f>
        <v>0</v>
      </c>
      <c r="DO78" s="343">
        <f>'7c-STEMHWF_RawData'!DO28</f>
        <v>0</v>
      </c>
      <c r="DP78" s="343">
        <f>'7c-STEMHWF_RawData'!DP28</f>
        <v>0</v>
      </c>
      <c r="DQ78" s="344">
        <f>'7c-STEMHWF_RawData'!DQ28</f>
        <v>0</v>
      </c>
      <c r="DR78" s="396"/>
      <c r="DT78" s="342">
        <f>'7c-STEMHWF_RawData'!DT28</f>
        <v>0</v>
      </c>
      <c r="DU78" s="343">
        <f>'7c-STEMHWF_RawData'!DU28</f>
        <v>15</v>
      </c>
      <c r="DV78" s="343">
        <f>'7c-STEMHWF_RawData'!DV28</f>
        <v>0</v>
      </c>
      <c r="DW78" s="343">
        <f>'7c-STEMHWF_RawData'!DW28</f>
        <v>58</v>
      </c>
      <c r="DX78" s="343">
        <f>'7c-STEMHWF_RawData'!DX28</f>
        <v>0</v>
      </c>
      <c r="DY78" s="343">
        <f>'7c-STEMHWF_RawData'!DY28</f>
        <v>0</v>
      </c>
      <c r="DZ78" s="343">
        <f>'7c-STEMHWF_RawData'!DZ28</f>
        <v>0</v>
      </c>
      <c r="EA78" s="343">
        <f>'7c-STEMHWF_RawData'!EA28</f>
        <v>0</v>
      </c>
      <c r="EB78" s="343">
        <f>'7c-STEMHWF_RawData'!EB28</f>
        <v>0</v>
      </c>
      <c r="EC78" s="344">
        <f>'7c-STEMHWF_RawData'!EC28</f>
        <v>0</v>
      </c>
      <c r="ED78" s="396"/>
    </row>
    <row r="79" spans="1:134" x14ac:dyDescent="0.25">
      <c r="A79" s="1471"/>
      <c r="B79" t="s">
        <v>88</v>
      </c>
      <c r="C79" s="317" t="s">
        <v>139</v>
      </c>
      <c r="D79" s="279">
        <f>'7c-STEMHWF_RawData'!D29</f>
        <v>2</v>
      </c>
      <c r="E79" s="277">
        <f>'7c-STEMHWF_RawData'!E29</f>
        <v>3</v>
      </c>
      <c r="F79" s="277">
        <f>'7c-STEMHWF_RawData'!F29</f>
        <v>0</v>
      </c>
      <c r="G79" s="277">
        <f>'7c-STEMHWF_RawData'!G29</f>
        <v>11</v>
      </c>
      <c r="H79" s="277">
        <f>'7c-STEMHWF_RawData'!H29</f>
        <v>0</v>
      </c>
      <c r="I79" s="277">
        <f>'7c-STEMHWF_RawData'!I29</f>
        <v>0</v>
      </c>
      <c r="J79" s="277">
        <f>'7c-STEMHWF_RawData'!J29</f>
        <v>0</v>
      </c>
      <c r="K79" s="277">
        <f>'7c-STEMHWF_RawData'!K29</f>
        <v>0</v>
      </c>
      <c r="L79" s="277">
        <f>'7c-STEMHWF_RawData'!L29</f>
        <v>0</v>
      </c>
      <c r="M79" s="278">
        <f>'7c-STEMHWF_RawData'!M29</f>
        <v>0</v>
      </c>
      <c r="N79" s="398"/>
      <c r="P79" s="279">
        <f>'7c-STEMHWF_RawData'!P29</f>
        <v>1</v>
      </c>
      <c r="Q79" s="277">
        <f>'7c-STEMHWF_RawData'!Q29</f>
        <v>4</v>
      </c>
      <c r="R79" s="277">
        <f>'7c-STEMHWF_RawData'!R29</f>
        <v>0</v>
      </c>
      <c r="S79" s="277">
        <f>'7c-STEMHWF_RawData'!S29</f>
        <v>15</v>
      </c>
      <c r="T79" s="277">
        <f>'7c-STEMHWF_RawData'!T29</f>
        <v>0</v>
      </c>
      <c r="U79" s="277">
        <f>'7c-STEMHWF_RawData'!U29</f>
        <v>0</v>
      </c>
      <c r="V79" s="277">
        <f>'7c-STEMHWF_RawData'!V29</f>
        <v>0</v>
      </c>
      <c r="W79" s="277">
        <f>'7c-STEMHWF_RawData'!W29</f>
        <v>0</v>
      </c>
      <c r="X79" s="277">
        <f>'7c-STEMHWF_RawData'!X29</f>
        <v>0</v>
      </c>
      <c r="Y79" s="278">
        <f>'7c-STEMHWF_RawData'!Y29</f>
        <v>0</v>
      </c>
      <c r="Z79" s="398"/>
      <c r="AB79" s="279">
        <f>'7c-STEMHWF_RawData'!AB29</f>
        <v>5</v>
      </c>
      <c r="AC79" s="277">
        <f>'7c-STEMHWF_RawData'!AC29</f>
        <v>5</v>
      </c>
      <c r="AD79" s="277">
        <f>'7c-STEMHWF_RawData'!AD29</f>
        <v>0</v>
      </c>
      <c r="AE79" s="277">
        <f>'7c-STEMHWF_RawData'!AE29</f>
        <v>11</v>
      </c>
      <c r="AF79" s="277">
        <f>'7c-STEMHWF_RawData'!AF29</f>
        <v>0</v>
      </c>
      <c r="AG79" s="277">
        <f>'7c-STEMHWF_RawData'!AG29</f>
        <v>0</v>
      </c>
      <c r="AH79" s="277">
        <f>'7c-STEMHWF_RawData'!AH29</f>
        <v>0</v>
      </c>
      <c r="AI79" s="277">
        <f>'7c-STEMHWF_RawData'!AI29</f>
        <v>0</v>
      </c>
      <c r="AJ79" s="277">
        <f>'7c-STEMHWF_RawData'!AJ29</f>
        <v>0</v>
      </c>
      <c r="AK79" s="278">
        <f>'7c-STEMHWF_RawData'!AK29</f>
        <v>0</v>
      </c>
      <c r="AL79" s="398"/>
      <c r="AM79" s="277"/>
      <c r="AN79" s="279">
        <f>'7c-STEMHWF_RawData'!AN29</f>
        <v>2</v>
      </c>
      <c r="AO79" s="277">
        <f>'7c-STEMHWF_RawData'!AO29</f>
        <v>1</v>
      </c>
      <c r="AP79" s="277">
        <f>'7c-STEMHWF_RawData'!AP29</f>
        <v>0</v>
      </c>
      <c r="AQ79" s="277">
        <f>'7c-STEMHWF_RawData'!AQ29</f>
        <v>17</v>
      </c>
      <c r="AR79" s="277">
        <f>'7c-STEMHWF_RawData'!AR29</f>
        <v>0</v>
      </c>
      <c r="AS79" s="277">
        <f>'7c-STEMHWF_RawData'!AS29</f>
        <v>0</v>
      </c>
      <c r="AT79" s="277">
        <f>'7c-STEMHWF_RawData'!AT29</f>
        <v>0</v>
      </c>
      <c r="AU79" s="277">
        <f>'7c-STEMHWF_RawData'!AU29</f>
        <v>0</v>
      </c>
      <c r="AV79" s="277">
        <f>'7c-STEMHWF_RawData'!AV29</f>
        <v>0</v>
      </c>
      <c r="AW79" s="278">
        <f>'7c-STEMHWF_RawData'!AW29</f>
        <v>0</v>
      </c>
      <c r="AX79" s="398"/>
      <c r="AY79" s="277"/>
      <c r="AZ79" s="279">
        <f>'7c-STEMHWF_RawData'!AZ29</f>
        <v>3</v>
      </c>
      <c r="BA79" s="277">
        <f>'7c-STEMHWF_RawData'!BA29</f>
        <v>2</v>
      </c>
      <c r="BB79" s="277">
        <f>'7c-STEMHWF_RawData'!BB29</f>
        <v>0</v>
      </c>
      <c r="BC79" s="277">
        <f>'7c-STEMHWF_RawData'!BC29</f>
        <v>6</v>
      </c>
      <c r="BD79" s="277">
        <f>'7c-STEMHWF_RawData'!BD29</f>
        <v>0</v>
      </c>
      <c r="BE79" s="277">
        <f>'7c-STEMHWF_RawData'!BE29</f>
        <v>0</v>
      </c>
      <c r="BF79" s="277">
        <f>'7c-STEMHWF_RawData'!BF29</f>
        <v>0</v>
      </c>
      <c r="BG79" s="277">
        <f>'7c-STEMHWF_RawData'!BG29</f>
        <v>0</v>
      </c>
      <c r="BH79" s="277">
        <f>'7c-STEMHWF_RawData'!BH29</f>
        <v>0</v>
      </c>
      <c r="BI79" s="278">
        <f>'7c-STEMHWF_RawData'!BI29</f>
        <v>0</v>
      </c>
      <c r="BJ79" s="398"/>
      <c r="BK79" s="352"/>
      <c r="BL79" s="351">
        <f>'7c-STEMHWF_RawData'!BL29</f>
        <v>4</v>
      </c>
      <c r="BM79" s="352">
        <f>'7c-STEMHWF_RawData'!BM29</f>
        <v>0</v>
      </c>
      <c r="BN79" s="352">
        <f>'7c-STEMHWF_RawData'!BN29</f>
        <v>0</v>
      </c>
      <c r="BO79" s="352">
        <f>'7c-STEMHWF_RawData'!BO29</f>
        <v>8</v>
      </c>
      <c r="BP79" s="352">
        <f>'7c-STEMHWF_RawData'!BP29</f>
        <v>0</v>
      </c>
      <c r="BQ79" s="352">
        <f>'7c-STEMHWF_RawData'!BQ29</f>
        <v>0</v>
      </c>
      <c r="BR79" s="352">
        <f>'7c-STEMHWF_RawData'!BR29</f>
        <v>0</v>
      </c>
      <c r="BS79" s="352">
        <f>'7c-STEMHWF_RawData'!BS29</f>
        <v>0</v>
      </c>
      <c r="BT79" s="352">
        <f>'7c-STEMHWF_RawData'!BT29</f>
        <v>0</v>
      </c>
      <c r="BU79" s="353">
        <f>'7c-STEMHWF_RawData'!BU29</f>
        <v>0</v>
      </c>
      <c r="BV79" s="398"/>
      <c r="BX79" s="351">
        <f>'7c-STEMHWF_RawData'!BX29</f>
        <v>2</v>
      </c>
      <c r="BY79" s="352">
        <f>'7c-STEMHWF_RawData'!BY29</f>
        <v>0</v>
      </c>
      <c r="BZ79" s="352">
        <f>'7c-STEMHWF_RawData'!BZ29</f>
        <v>0</v>
      </c>
      <c r="CA79" s="352">
        <f>'7c-STEMHWF_RawData'!CA29</f>
        <v>9</v>
      </c>
      <c r="CB79" s="352">
        <f>'7c-STEMHWF_RawData'!CB29</f>
        <v>0</v>
      </c>
      <c r="CC79" s="352">
        <f>'7c-STEMHWF_RawData'!CC29</f>
        <v>0</v>
      </c>
      <c r="CD79" s="352">
        <f>'7c-STEMHWF_RawData'!CD29</f>
        <v>0</v>
      </c>
      <c r="CE79" s="352">
        <f>'7c-STEMHWF_RawData'!CE29</f>
        <v>0</v>
      </c>
      <c r="CF79" s="352">
        <f>'7c-STEMHWF_RawData'!CF29</f>
        <v>0</v>
      </c>
      <c r="CG79" s="353">
        <f>'7c-STEMHWF_RawData'!CG29</f>
        <v>0</v>
      </c>
      <c r="CH79" s="398"/>
      <c r="CJ79" s="351">
        <f>'7c-STEMHWF_RawData'!CJ29</f>
        <v>7</v>
      </c>
      <c r="CK79" s="352">
        <f>'7c-STEMHWF_RawData'!CK29</f>
        <v>0</v>
      </c>
      <c r="CL79" s="352">
        <f>'7c-STEMHWF_RawData'!CL29</f>
        <v>0</v>
      </c>
      <c r="CM79" s="352">
        <f>'7c-STEMHWF_RawData'!CM29</f>
        <v>5</v>
      </c>
      <c r="CN79" s="352">
        <f>'7c-STEMHWF_RawData'!CN29</f>
        <v>0</v>
      </c>
      <c r="CO79" s="352">
        <f>'7c-STEMHWF_RawData'!CO29</f>
        <v>0</v>
      </c>
      <c r="CP79" s="352">
        <f>'7c-STEMHWF_RawData'!CP29</f>
        <v>0</v>
      </c>
      <c r="CQ79" s="352">
        <f>'7c-STEMHWF_RawData'!CQ29</f>
        <v>0</v>
      </c>
      <c r="CR79" s="352">
        <f>'7c-STEMHWF_RawData'!CR29</f>
        <v>0</v>
      </c>
      <c r="CS79" s="353">
        <f>'7c-STEMHWF_RawData'!CS29</f>
        <v>0</v>
      </c>
      <c r="CT79" s="398"/>
      <c r="CV79" s="351">
        <f>'7c-STEMHWF_RawData'!CV29</f>
        <v>130</v>
      </c>
      <c r="CW79" s="352">
        <f>'7c-STEMHWF_RawData'!CW29</f>
        <v>18</v>
      </c>
      <c r="CX79" s="352">
        <f>'7c-STEMHWF_RawData'!CX29</f>
        <v>4</v>
      </c>
      <c r="CY79" s="352">
        <f>'7c-STEMHWF_RawData'!CY29</f>
        <v>45</v>
      </c>
      <c r="CZ79" s="352">
        <f>'7c-STEMHWF_RawData'!CZ29</f>
        <v>0</v>
      </c>
      <c r="DA79" s="352">
        <f>'7c-STEMHWF_RawData'!DA29</f>
        <v>0</v>
      </c>
      <c r="DB79" s="352">
        <f>'7c-STEMHWF_RawData'!DB29</f>
        <v>0</v>
      </c>
      <c r="DC79" s="352">
        <f>'7c-STEMHWF_RawData'!DC29</f>
        <v>0</v>
      </c>
      <c r="DD79" s="352">
        <f>'7c-STEMHWF_RawData'!DD29</f>
        <v>0</v>
      </c>
      <c r="DE79" s="353">
        <f>'7c-STEMHWF_RawData'!DE29</f>
        <v>0</v>
      </c>
      <c r="DF79" s="398"/>
      <c r="DH79" s="351">
        <f>'7c-STEMHWF_RawData'!DH29</f>
        <v>91</v>
      </c>
      <c r="DI79" s="352">
        <f>'7c-STEMHWF_RawData'!DI29</f>
        <v>34</v>
      </c>
      <c r="DJ79" s="352">
        <f>'7c-STEMHWF_RawData'!DJ29</f>
        <v>0</v>
      </c>
      <c r="DK79" s="352">
        <f>'7c-STEMHWF_RawData'!DK29</f>
        <v>54</v>
      </c>
      <c r="DL79" s="352">
        <f>'7c-STEMHWF_RawData'!DL29</f>
        <v>0</v>
      </c>
      <c r="DM79" s="352">
        <f>'7c-STEMHWF_RawData'!DM29</f>
        <v>0</v>
      </c>
      <c r="DN79" s="352">
        <f>'7c-STEMHWF_RawData'!DN29</f>
        <v>0</v>
      </c>
      <c r="DO79" s="352">
        <f>'7c-STEMHWF_RawData'!DO29</f>
        <v>0</v>
      </c>
      <c r="DP79" s="352">
        <f>'7c-STEMHWF_RawData'!DP29</f>
        <v>0</v>
      </c>
      <c r="DQ79" s="353">
        <f>'7c-STEMHWF_RawData'!DQ29</f>
        <v>0</v>
      </c>
      <c r="DR79" s="398"/>
      <c r="DT79" s="351">
        <f>'7c-STEMHWF_RawData'!DT29</f>
        <v>58</v>
      </c>
      <c r="DU79" s="352">
        <f>'7c-STEMHWF_RawData'!DU29</f>
        <v>31</v>
      </c>
      <c r="DV79" s="352">
        <f>'7c-STEMHWF_RawData'!DV29</f>
        <v>0</v>
      </c>
      <c r="DW79" s="352">
        <f>'7c-STEMHWF_RawData'!DW29</f>
        <v>33</v>
      </c>
      <c r="DX79" s="352">
        <f>'7c-STEMHWF_RawData'!DX29</f>
        <v>0</v>
      </c>
      <c r="DY79" s="352">
        <f>'7c-STEMHWF_RawData'!DY29</f>
        <v>0</v>
      </c>
      <c r="DZ79" s="352">
        <f>'7c-STEMHWF_RawData'!DZ29</f>
        <v>0</v>
      </c>
      <c r="EA79" s="352">
        <f>'7c-STEMHWF_RawData'!EA29</f>
        <v>0</v>
      </c>
      <c r="EB79" s="352">
        <f>'7c-STEMHWF_RawData'!EB29</f>
        <v>0</v>
      </c>
      <c r="EC79" s="353">
        <f>'7c-STEMHWF_RawData'!EC29</f>
        <v>0</v>
      </c>
      <c r="ED79" s="398"/>
    </row>
    <row r="80" spans="1:134" ht="15.75" thickBot="1" x14ac:dyDescent="0.3">
      <c r="A80" s="1471"/>
      <c r="B80" t="s">
        <v>88</v>
      </c>
      <c r="C80" s="317" t="s">
        <v>140</v>
      </c>
      <c r="D80" s="279">
        <f>'7c-STEMHWF_RawData'!D30</f>
        <v>147</v>
      </c>
      <c r="E80" s="277">
        <f>'7c-STEMHWF_RawData'!E30</f>
        <v>41</v>
      </c>
      <c r="F80" s="277">
        <f>'7c-STEMHWF_RawData'!F30</f>
        <v>0</v>
      </c>
      <c r="G80" s="277">
        <f>'7c-STEMHWF_RawData'!G30</f>
        <v>89</v>
      </c>
      <c r="H80" s="277">
        <f>'7c-STEMHWF_RawData'!H30</f>
        <v>0</v>
      </c>
      <c r="I80" s="277">
        <f>'7c-STEMHWF_RawData'!I30</f>
        <v>0</v>
      </c>
      <c r="J80" s="277">
        <f>'7c-STEMHWF_RawData'!J30</f>
        <v>0</v>
      </c>
      <c r="K80" s="277">
        <f>'7c-STEMHWF_RawData'!K30</f>
        <v>0</v>
      </c>
      <c r="L80" s="277">
        <f>'7c-STEMHWF_RawData'!L30</f>
        <v>0</v>
      </c>
      <c r="M80" s="278">
        <f>'7c-STEMHWF_RawData'!M30</f>
        <v>0</v>
      </c>
      <c r="N80" s="411" t="s">
        <v>305</v>
      </c>
      <c r="P80" s="279">
        <f>'7c-STEMHWF_RawData'!P30</f>
        <v>130</v>
      </c>
      <c r="Q80" s="277">
        <f>'7c-STEMHWF_RawData'!Q30</f>
        <v>55</v>
      </c>
      <c r="R80" s="277">
        <f>'7c-STEMHWF_RawData'!R30</f>
        <v>0</v>
      </c>
      <c r="S80" s="277">
        <f>'7c-STEMHWF_RawData'!S30</f>
        <v>85</v>
      </c>
      <c r="T80" s="277">
        <f>'7c-STEMHWF_RawData'!T30</f>
        <v>0</v>
      </c>
      <c r="U80" s="277">
        <f>'7c-STEMHWF_RawData'!U30</f>
        <v>0</v>
      </c>
      <c r="V80" s="277">
        <f>'7c-STEMHWF_RawData'!V30</f>
        <v>0</v>
      </c>
      <c r="W80" s="277">
        <f>'7c-STEMHWF_RawData'!W30</f>
        <v>0</v>
      </c>
      <c r="X80" s="277">
        <f>'7c-STEMHWF_RawData'!X30</f>
        <v>0</v>
      </c>
      <c r="Y80" s="278">
        <f>'7c-STEMHWF_RawData'!Y30</f>
        <v>0</v>
      </c>
      <c r="Z80" s="411" t="s">
        <v>305</v>
      </c>
      <c r="AB80" s="279">
        <f>'7c-STEMHWF_RawData'!AB30</f>
        <v>135</v>
      </c>
      <c r="AC80" s="277">
        <f>'7c-STEMHWF_RawData'!AC30</f>
        <v>27</v>
      </c>
      <c r="AD80" s="277">
        <f>'7c-STEMHWF_RawData'!AD30</f>
        <v>0</v>
      </c>
      <c r="AE80" s="277">
        <f>'7c-STEMHWF_RawData'!AE30</f>
        <v>71</v>
      </c>
      <c r="AF80" s="277">
        <f>'7c-STEMHWF_RawData'!AF30</f>
        <v>0</v>
      </c>
      <c r="AG80" s="277">
        <f>'7c-STEMHWF_RawData'!AG30</f>
        <v>0</v>
      </c>
      <c r="AH80" s="277">
        <f>'7c-STEMHWF_RawData'!AH30</f>
        <v>0</v>
      </c>
      <c r="AI80" s="277">
        <f>'7c-STEMHWF_RawData'!AI30</f>
        <v>0</v>
      </c>
      <c r="AJ80" s="277">
        <f>'7c-STEMHWF_RawData'!AJ30</f>
        <v>0</v>
      </c>
      <c r="AK80" s="278">
        <f>'7c-STEMHWF_RawData'!AK30</f>
        <v>0</v>
      </c>
      <c r="AL80" s="411" t="s">
        <v>305</v>
      </c>
      <c r="AM80" s="277"/>
      <c r="AN80" s="279">
        <f>'7c-STEMHWF_RawData'!AN30</f>
        <v>178</v>
      </c>
      <c r="AO80" s="277">
        <f>'7c-STEMHWF_RawData'!AO30</f>
        <v>43</v>
      </c>
      <c r="AP80" s="277">
        <f>'7c-STEMHWF_RawData'!AP30</f>
        <v>0</v>
      </c>
      <c r="AQ80" s="277">
        <f>'7c-STEMHWF_RawData'!AQ30</f>
        <v>71</v>
      </c>
      <c r="AR80" s="277">
        <f>'7c-STEMHWF_RawData'!AR30</f>
        <v>0</v>
      </c>
      <c r="AS80" s="277">
        <f>'7c-STEMHWF_RawData'!AS30</f>
        <v>0</v>
      </c>
      <c r="AT80" s="277">
        <f>'7c-STEMHWF_RawData'!AT30</f>
        <v>0</v>
      </c>
      <c r="AU80" s="277">
        <f>'7c-STEMHWF_RawData'!AU30</f>
        <v>0</v>
      </c>
      <c r="AV80" s="277">
        <f>'7c-STEMHWF_RawData'!AV30</f>
        <v>0</v>
      </c>
      <c r="AW80" s="278">
        <f>'7c-STEMHWF_RawData'!AW30</f>
        <v>0</v>
      </c>
      <c r="AX80" s="411" t="s">
        <v>305</v>
      </c>
      <c r="AY80" s="277"/>
      <c r="AZ80" s="279">
        <f>'7c-STEMHWF_RawData'!AZ30</f>
        <v>147</v>
      </c>
      <c r="BA80" s="277">
        <f>'7c-STEMHWF_RawData'!BA30</f>
        <v>52</v>
      </c>
      <c r="BB80" s="277">
        <f>'7c-STEMHWF_RawData'!BB30</f>
        <v>0</v>
      </c>
      <c r="BC80" s="277">
        <f>'7c-STEMHWF_RawData'!BC30</f>
        <v>42</v>
      </c>
      <c r="BD80" s="277">
        <f>'7c-STEMHWF_RawData'!BD30</f>
        <v>0</v>
      </c>
      <c r="BE80" s="277">
        <f>'7c-STEMHWF_RawData'!BE30</f>
        <v>0</v>
      </c>
      <c r="BF80" s="277">
        <f>'7c-STEMHWF_RawData'!BF30</f>
        <v>0</v>
      </c>
      <c r="BG80" s="277">
        <f>'7c-STEMHWF_RawData'!BG30</f>
        <v>0</v>
      </c>
      <c r="BH80" s="277">
        <f>'7c-STEMHWF_RawData'!BH30</f>
        <v>0</v>
      </c>
      <c r="BI80" s="278">
        <f>'7c-STEMHWF_RawData'!BI30</f>
        <v>0</v>
      </c>
      <c r="BJ80" s="411" t="s">
        <v>305</v>
      </c>
      <c r="BK80" s="352"/>
      <c r="BL80" s="351">
        <f>'7c-STEMHWF_RawData'!BL30</f>
        <v>77</v>
      </c>
      <c r="BM80" s="352">
        <f>'7c-STEMHWF_RawData'!BM30</f>
        <v>42</v>
      </c>
      <c r="BN80" s="352">
        <f>'7c-STEMHWF_RawData'!BN30</f>
        <v>0</v>
      </c>
      <c r="BO80" s="352">
        <f>'7c-STEMHWF_RawData'!BO30</f>
        <v>56</v>
      </c>
      <c r="BP80" s="352">
        <f>'7c-STEMHWF_RawData'!BP30</f>
        <v>0</v>
      </c>
      <c r="BQ80" s="352">
        <f>'7c-STEMHWF_RawData'!BQ30</f>
        <v>0</v>
      </c>
      <c r="BR80" s="352">
        <f>'7c-STEMHWF_RawData'!BR30</f>
        <v>0</v>
      </c>
      <c r="BS80" s="352">
        <f>'7c-STEMHWF_RawData'!BS30</f>
        <v>0</v>
      </c>
      <c r="BT80" s="352">
        <f>'7c-STEMHWF_RawData'!BT30</f>
        <v>0</v>
      </c>
      <c r="BU80" s="353">
        <f>'7c-STEMHWF_RawData'!BU30</f>
        <v>0</v>
      </c>
      <c r="BV80" s="411" t="s">
        <v>305</v>
      </c>
      <c r="BX80" s="351">
        <f>'7c-STEMHWF_RawData'!BX30</f>
        <v>14</v>
      </c>
      <c r="BY80" s="352">
        <f>'7c-STEMHWF_RawData'!BY30</f>
        <v>16</v>
      </c>
      <c r="BZ80" s="352">
        <f>'7c-STEMHWF_RawData'!BZ30</f>
        <v>0</v>
      </c>
      <c r="CA80" s="352">
        <f>'7c-STEMHWF_RawData'!CA30</f>
        <v>75</v>
      </c>
      <c r="CB80" s="352">
        <f>'7c-STEMHWF_RawData'!CB30</f>
        <v>0</v>
      </c>
      <c r="CC80" s="352">
        <f>'7c-STEMHWF_RawData'!CC30</f>
        <v>0</v>
      </c>
      <c r="CD80" s="352">
        <f>'7c-STEMHWF_RawData'!CD30</f>
        <v>0</v>
      </c>
      <c r="CE80" s="352">
        <f>'7c-STEMHWF_RawData'!CE30</f>
        <v>0</v>
      </c>
      <c r="CF80" s="352">
        <f>'7c-STEMHWF_RawData'!CF30</f>
        <v>0</v>
      </c>
      <c r="CG80" s="353">
        <f>'7c-STEMHWF_RawData'!CG30</f>
        <v>0</v>
      </c>
      <c r="CH80" s="411" t="s">
        <v>305</v>
      </c>
      <c r="CJ80" s="351">
        <f>'7c-STEMHWF_RawData'!CJ30</f>
        <v>61</v>
      </c>
      <c r="CK80" s="352">
        <f>'7c-STEMHWF_RawData'!CK30</f>
        <v>25</v>
      </c>
      <c r="CL80" s="352">
        <f>'7c-STEMHWF_RawData'!CL30</f>
        <v>0</v>
      </c>
      <c r="CM80" s="352">
        <f>'7c-STEMHWF_RawData'!CM30</f>
        <v>49</v>
      </c>
      <c r="CN80" s="352">
        <f>'7c-STEMHWF_RawData'!CN30</f>
        <v>0</v>
      </c>
      <c r="CO80" s="352">
        <f>'7c-STEMHWF_RawData'!CO30</f>
        <v>0</v>
      </c>
      <c r="CP80" s="352">
        <f>'7c-STEMHWF_RawData'!CP30</f>
        <v>0</v>
      </c>
      <c r="CQ80" s="352">
        <f>'7c-STEMHWF_RawData'!CQ30</f>
        <v>0</v>
      </c>
      <c r="CR80" s="352">
        <f>'7c-STEMHWF_RawData'!CR30</f>
        <v>0</v>
      </c>
      <c r="CS80" s="353">
        <f>'7c-STEMHWF_RawData'!CS30</f>
        <v>0</v>
      </c>
      <c r="CT80" s="411" t="s">
        <v>305</v>
      </c>
      <c r="CV80" s="351">
        <f>'7c-STEMHWF_RawData'!CV30</f>
        <v>50</v>
      </c>
      <c r="CW80" s="352">
        <f>'7c-STEMHWF_RawData'!CW30</f>
        <v>38</v>
      </c>
      <c r="CX80" s="352">
        <f>'7c-STEMHWF_RawData'!CX30</f>
        <v>0</v>
      </c>
      <c r="CY80" s="352">
        <f>'7c-STEMHWF_RawData'!CY30</f>
        <v>63</v>
      </c>
      <c r="CZ80" s="352">
        <f>'7c-STEMHWF_RawData'!CZ30</f>
        <v>0</v>
      </c>
      <c r="DA80" s="352">
        <f>'7c-STEMHWF_RawData'!DA30</f>
        <v>0</v>
      </c>
      <c r="DB80" s="352">
        <f>'7c-STEMHWF_RawData'!DB30</f>
        <v>0</v>
      </c>
      <c r="DC80" s="352">
        <f>'7c-STEMHWF_RawData'!DC30</f>
        <v>0</v>
      </c>
      <c r="DD80" s="352">
        <f>'7c-STEMHWF_RawData'!DD30</f>
        <v>0</v>
      </c>
      <c r="DE80" s="353">
        <f>'7c-STEMHWF_RawData'!DE30</f>
        <v>0</v>
      </c>
      <c r="DF80" s="411" t="s">
        <v>305</v>
      </c>
      <c r="DH80" s="351">
        <f>'7c-STEMHWF_RawData'!DH30</f>
        <v>82</v>
      </c>
      <c r="DI80" s="352">
        <f>'7c-STEMHWF_RawData'!DI30</f>
        <v>52</v>
      </c>
      <c r="DJ80" s="352">
        <f>'7c-STEMHWF_RawData'!DJ30</f>
        <v>0</v>
      </c>
      <c r="DK80" s="352">
        <f>'7c-STEMHWF_RawData'!DK30</f>
        <v>58</v>
      </c>
      <c r="DL80" s="352">
        <f>'7c-STEMHWF_RawData'!DL30</f>
        <v>0</v>
      </c>
      <c r="DM80" s="352">
        <f>'7c-STEMHWF_RawData'!DM30</f>
        <v>0</v>
      </c>
      <c r="DN80" s="352">
        <f>'7c-STEMHWF_RawData'!DN30</f>
        <v>0</v>
      </c>
      <c r="DO80" s="352">
        <f>'7c-STEMHWF_RawData'!DO30</f>
        <v>0</v>
      </c>
      <c r="DP80" s="352">
        <f>'7c-STEMHWF_RawData'!DP30</f>
        <v>0</v>
      </c>
      <c r="DQ80" s="353">
        <f>'7c-STEMHWF_RawData'!DQ30</f>
        <v>0</v>
      </c>
      <c r="DR80" s="411" t="s">
        <v>305</v>
      </c>
      <c r="DT80" s="351">
        <f>'7c-STEMHWF_RawData'!DT30</f>
        <v>51</v>
      </c>
      <c r="DU80" s="352">
        <f>'7c-STEMHWF_RawData'!DU30</f>
        <v>18</v>
      </c>
      <c r="DV80" s="352">
        <f>'7c-STEMHWF_RawData'!DV30</f>
        <v>0</v>
      </c>
      <c r="DW80" s="352">
        <f>'7c-STEMHWF_RawData'!DW30</f>
        <v>52</v>
      </c>
      <c r="DX80" s="352">
        <f>'7c-STEMHWF_RawData'!DX30</f>
        <v>0</v>
      </c>
      <c r="DY80" s="352">
        <f>'7c-STEMHWF_RawData'!DY30</f>
        <v>0</v>
      </c>
      <c r="DZ80" s="352">
        <f>'7c-STEMHWF_RawData'!DZ30</f>
        <v>0</v>
      </c>
      <c r="EA80" s="352">
        <f>'7c-STEMHWF_RawData'!EA30</f>
        <v>0</v>
      </c>
      <c r="EB80" s="352">
        <f>'7c-STEMHWF_RawData'!EB30</f>
        <v>0</v>
      </c>
      <c r="EC80" s="353">
        <f>'7c-STEMHWF_RawData'!EC30</f>
        <v>0</v>
      </c>
      <c r="ED80" s="411" t="s">
        <v>305</v>
      </c>
    </row>
    <row r="81" spans="1:134" x14ac:dyDescent="0.25">
      <c r="A81" s="284"/>
      <c r="B81" s="285"/>
      <c r="C81" s="268"/>
      <c r="D81" s="288">
        <f t="shared" ref="D81:M81" si="154">SUM(D78:D80)</f>
        <v>151</v>
      </c>
      <c r="E81" s="286">
        <f t="shared" si="154"/>
        <v>51</v>
      </c>
      <c r="F81" s="286">
        <f t="shared" si="154"/>
        <v>0</v>
      </c>
      <c r="G81" s="286">
        <f t="shared" si="154"/>
        <v>103</v>
      </c>
      <c r="H81" s="286">
        <f t="shared" si="154"/>
        <v>0</v>
      </c>
      <c r="I81" s="286">
        <f t="shared" si="154"/>
        <v>0</v>
      </c>
      <c r="J81" s="286">
        <f t="shared" si="154"/>
        <v>0</v>
      </c>
      <c r="K81" s="286">
        <f t="shared" si="154"/>
        <v>0</v>
      </c>
      <c r="L81" s="286">
        <f t="shared" si="154"/>
        <v>0</v>
      </c>
      <c r="M81" s="287">
        <f t="shared" si="154"/>
        <v>0</v>
      </c>
      <c r="N81" s="412">
        <f>SUM(D81:M81)</f>
        <v>305</v>
      </c>
      <c r="P81" s="288">
        <f t="shared" ref="P81:Y81" si="155">SUM(P78:P80)</f>
        <v>136</v>
      </c>
      <c r="Q81" s="286">
        <f t="shared" si="155"/>
        <v>62</v>
      </c>
      <c r="R81" s="286">
        <f t="shared" si="155"/>
        <v>0</v>
      </c>
      <c r="S81" s="286">
        <f t="shared" si="155"/>
        <v>103</v>
      </c>
      <c r="T81" s="286">
        <f t="shared" si="155"/>
        <v>0</v>
      </c>
      <c r="U81" s="286">
        <f t="shared" si="155"/>
        <v>0</v>
      </c>
      <c r="V81" s="286">
        <f t="shared" si="155"/>
        <v>0</v>
      </c>
      <c r="W81" s="286">
        <f t="shared" si="155"/>
        <v>0</v>
      </c>
      <c r="X81" s="286">
        <f t="shared" si="155"/>
        <v>0</v>
      </c>
      <c r="Y81" s="287">
        <f t="shared" si="155"/>
        <v>0</v>
      </c>
      <c r="Z81" s="412">
        <f>SUM(P81:Y81)</f>
        <v>301</v>
      </c>
      <c r="AB81" s="288">
        <f t="shared" ref="AB81:AK81" si="156">SUM(AB78:AB80)</f>
        <v>154</v>
      </c>
      <c r="AC81" s="286">
        <f t="shared" si="156"/>
        <v>37</v>
      </c>
      <c r="AD81" s="286">
        <f t="shared" si="156"/>
        <v>0</v>
      </c>
      <c r="AE81" s="286">
        <f t="shared" si="156"/>
        <v>87</v>
      </c>
      <c r="AF81" s="286">
        <f t="shared" si="156"/>
        <v>0</v>
      </c>
      <c r="AG81" s="286">
        <f t="shared" si="156"/>
        <v>0</v>
      </c>
      <c r="AH81" s="286">
        <f t="shared" si="156"/>
        <v>0</v>
      </c>
      <c r="AI81" s="286">
        <f t="shared" si="156"/>
        <v>0</v>
      </c>
      <c r="AJ81" s="286">
        <f t="shared" si="156"/>
        <v>0</v>
      </c>
      <c r="AK81" s="287">
        <f t="shared" si="156"/>
        <v>0</v>
      </c>
      <c r="AL81" s="412">
        <f>SUM(AB81:AK81)</f>
        <v>278</v>
      </c>
      <c r="AM81" s="277"/>
      <c r="AN81" s="288">
        <f t="shared" ref="AN81:AW81" si="157">SUM(AN78:AN80)</f>
        <v>191</v>
      </c>
      <c r="AO81" s="286">
        <f t="shared" si="157"/>
        <v>46</v>
      </c>
      <c r="AP81" s="286">
        <f t="shared" si="157"/>
        <v>0</v>
      </c>
      <c r="AQ81" s="286">
        <f t="shared" si="157"/>
        <v>90</v>
      </c>
      <c r="AR81" s="286">
        <f t="shared" si="157"/>
        <v>0</v>
      </c>
      <c r="AS81" s="286">
        <f t="shared" si="157"/>
        <v>0</v>
      </c>
      <c r="AT81" s="286">
        <f t="shared" si="157"/>
        <v>0</v>
      </c>
      <c r="AU81" s="286">
        <f t="shared" si="157"/>
        <v>0</v>
      </c>
      <c r="AV81" s="286">
        <f t="shared" si="157"/>
        <v>0</v>
      </c>
      <c r="AW81" s="287">
        <f t="shared" si="157"/>
        <v>0</v>
      </c>
      <c r="AX81" s="412">
        <f>SUM(AN81:AW81)</f>
        <v>327</v>
      </c>
      <c r="AY81" s="277"/>
      <c r="AZ81" s="288">
        <f t="shared" ref="AZ81:BI81" si="158">SUM(AZ78:AZ80)</f>
        <v>152</v>
      </c>
      <c r="BA81" s="286">
        <f t="shared" si="158"/>
        <v>74</v>
      </c>
      <c r="BB81" s="286">
        <f t="shared" si="158"/>
        <v>0</v>
      </c>
      <c r="BC81" s="286">
        <f t="shared" si="158"/>
        <v>51</v>
      </c>
      <c r="BD81" s="286">
        <f t="shared" si="158"/>
        <v>0</v>
      </c>
      <c r="BE81" s="286">
        <f t="shared" si="158"/>
        <v>0</v>
      </c>
      <c r="BF81" s="286">
        <f t="shared" si="158"/>
        <v>0</v>
      </c>
      <c r="BG81" s="286">
        <f t="shared" si="158"/>
        <v>0</v>
      </c>
      <c r="BH81" s="286">
        <f t="shared" si="158"/>
        <v>0</v>
      </c>
      <c r="BI81" s="287">
        <f t="shared" si="158"/>
        <v>0</v>
      </c>
      <c r="BJ81" s="412">
        <f>SUM(AZ81:BI81)</f>
        <v>277</v>
      </c>
      <c r="BK81" s="352"/>
      <c r="BL81" s="399">
        <f t="shared" ref="BL81:BU81" si="159">SUM(BL78:BL80)</f>
        <v>81</v>
      </c>
      <c r="BM81" s="400">
        <f t="shared" si="159"/>
        <v>52</v>
      </c>
      <c r="BN81" s="400">
        <f t="shared" si="159"/>
        <v>0</v>
      </c>
      <c r="BO81" s="400">
        <f t="shared" si="159"/>
        <v>68</v>
      </c>
      <c r="BP81" s="400">
        <f t="shared" si="159"/>
        <v>0</v>
      </c>
      <c r="BQ81" s="400">
        <f t="shared" si="159"/>
        <v>0</v>
      </c>
      <c r="BR81" s="400">
        <f t="shared" si="159"/>
        <v>0</v>
      </c>
      <c r="BS81" s="400">
        <f t="shared" si="159"/>
        <v>0</v>
      </c>
      <c r="BT81" s="400">
        <f t="shared" si="159"/>
        <v>0</v>
      </c>
      <c r="BU81" s="401">
        <f t="shared" si="159"/>
        <v>0</v>
      </c>
      <c r="BV81" s="412">
        <f>SUM(BL81:BU81)</f>
        <v>201</v>
      </c>
      <c r="BX81" s="399">
        <f t="shared" ref="BX81:CG81" si="160">SUM(BX78:BX80)</f>
        <v>16</v>
      </c>
      <c r="BY81" s="400">
        <f t="shared" si="160"/>
        <v>35</v>
      </c>
      <c r="BZ81" s="400">
        <f t="shared" si="160"/>
        <v>0</v>
      </c>
      <c r="CA81" s="400">
        <f t="shared" si="160"/>
        <v>87</v>
      </c>
      <c r="CB81" s="400">
        <f t="shared" si="160"/>
        <v>0</v>
      </c>
      <c r="CC81" s="400">
        <f t="shared" si="160"/>
        <v>0</v>
      </c>
      <c r="CD81" s="400">
        <f t="shared" si="160"/>
        <v>0</v>
      </c>
      <c r="CE81" s="400">
        <f t="shared" si="160"/>
        <v>0</v>
      </c>
      <c r="CF81" s="400">
        <f t="shared" si="160"/>
        <v>0</v>
      </c>
      <c r="CG81" s="401">
        <f t="shared" si="160"/>
        <v>0</v>
      </c>
      <c r="CH81" s="412">
        <f>SUM(BX81:CG81)</f>
        <v>138</v>
      </c>
      <c r="CJ81" s="399">
        <f t="shared" ref="CJ81:CS81" si="161">SUM(CJ78:CJ80)</f>
        <v>78</v>
      </c>
      <c r="CK81" s="400">
        <f t="shared" si="161"/>
        <v>52</v>
      </c>
      <c r="CL81" s="400">
        <f t="shared" si="161"/>
        <v>0</v>
      </c>
      <c r="CM81" s="400">
        <f t="shared" si="161"/>
        <v>79</v>
      </c>
      <c r="CN81" s="400">
        <f t="shared" si="161"/>
        <v>0</v>
      </c>
      <c r="CO81" s="400">
        <f t="shared" si="161"/>
        <v>0</v>
      </c>
      <c r="CP81" s="400">
        <f t="shared" si="161"/>
        <v>0</v>
      </c>
      <c r="CQ81" s="400">
        <f t="shared" si="161"/>
        <v>0</v>
      </c>
      <c r="CR81" s="400">
        <f t="shared" si="161"/>
        <v>0</v>
      </c>
      <c r="CS81" s="401">
        <f t="shared" si="161"/>
        <v>0</v>
      </c>
      <c r="CT81" s="412">
        <f>SUM(CJ81:CS81)</f>
        <v>209</v>
      </c>
      <c r="CV81" s="399">
        <f t="shared" ref="CV81:DE81" si="162">SUM(CV78:CV80)</f>
        <v>181</v>
      </c>
      <c r="CW81" s="400">
        <f t="shared" si="162"/>
        <v>84</v>
      </c>
      <c r="CX81" s="400">
        <f t="shared" si="162"/>
        <v>4</v>
      </c>
      <c r="CY81" s="400">
        <f t="shared" si="162"/>
        <v>168</v>
      </c>
      <c r="CZ81" s="400">
        <f t="shared" si="162"/>
        <v>0</v>
      </c>
      <c r="DA81" s="400">
        <f t="shared" si="162"/>
        <v>0</v>
      </c>
      <c r="DB81" s="400">
        <f t="shared" si="162"/>
        <v>0</v>
      </c>
      <c r="DC81" s="400">
        <f t="shared" si="162"/>
        <v>0</v>
      </c>
      <c r="DD81" s="400">
        <f t="shared" si="162"/>
        <v>0</v>
      </c>
      <c r="DE81" s="401">
        <f t="shared" si="162"/>
        <v>0</v>
      </c>
      <c r="DF81" s="412">
        <f>SUM(CV81:DE81)</f>
        <v>437</v>
      </c>
      <c r="DH81" s="399">
        <f t="shared" ref="DH81:DQ81" si="163">SUM(DH78:DH80)</f>
        <v>173</v>
      </c>
      <c r="DI81" s="400">
        <f t="shared" si="163"/>
        <v>121</v>
      </c>
      <c r="DJ81" s="400">
        <f t="shared" si="163"/>
        <v>0</v>
      </c>
      <c r="DK81" s="400">
        <f t="shared" si="163"/>
        <v>172</v>
      </c>
      <c r="DL81" s="400">
        <f t="shared" si="163"/>
        <v>0</v>
      </c>
      <c r="DM81" s="400">
        <f t="shared" si="163"/>
        <v>0</v>
      </c>
      <c r="DN81" s="400">
        <f t="shared" si="163"/>
        <v>0</v>
      </c>
      <c r="DO81" s="400">
        <f t="shared" si="163"/>
        <v>0</v>
      </c>
      <c r="DP81" s="400">
        <f t="shared" si="163"/>
        <v>0</v>
      </c>
      <c r="DQ81" s="401">
        <f t="shared" si="163"/>
        <v>0</v>
      </c>
      <c r="DR81" s="412">
        <f>SUM(DH81:DQ81)</f>
        <v>466</v>
      </c>
      <c r="DT81" s="399">
        <f t="shared" ref="DT81:EC81" si="164">SUM(DT78:DT80)</f>
        <v>109</v>
      </c>
      <c r="DU81" s="400">
        <f t="shared" si="164"/>
        <v>64</v>
      </c>
      <c r="DV81" s="400">
        <f t="shared" si="164"/>
        <v>0</v>
      </c>
      <c r="DW81" s="400">
        <f t="shared" si="164"/>
        <v>143</v>
      </c>
      <c r="DX81" s="400">
        <f t="shared" si="164"/>
        <v>0</v>
      </c>
      <c r="DY81" s="400">
        <f t="shared" si="164"/>
        <v>0</v>
      </c>
      <c r="DZ81" s="400">
        <f t="shared" si="164"/>
        <v>0</v>
      </c>
      <c r="EA81" s="400">
        <f t="shared" si="164"/>
        <v>0</v>
      </c>
      <c r="EB81" s="400">
        <f t="shared" si="164"/>
        <v>0</v>
      </c>
      <c r="EC81" s="401">
        <f t="shared" si="164"/>
        <v>0</v>
      </c>
      <c r="ED81" s="412">
        <f>SUM(DT81:EC81)</f>
        <v>316</v>
      </c>
    </row>
    <row r="82" spans="1:134" ht="15.75" thickBot="1" x14ac:dyDescent="0.3">
      <c r="A82" s="292"/>
      <c r="B82" s="293"/>
      <c r="C82" s="294"/>
      <c r="D82" s="279"/>
      <c r="E82" s="277"/>
      <c r="F82" s="277"/>
      <c r="G82" s="277"/>
      <c r="H82" s="277"/>
      <c r="I82" s="277"/>
      <c r="J82" s="277"/>
      <c r="K82" s="277"/>
      <c r="L82" s="277"/>
      <c r="M82" s="278"/>
      <c r="N82" s="411"/>
      <c r="P82" s="279"/>
      <c r="Q82" s="277"/>
      <c r="R82" s="277"/>
      <c r="S82" s="277"/>
      <c r="T82" s="277"/>
      <c r="U82" s="277"/>
      <c r="V82" s="277"/>
      <c r="W82" s="277"/>
      <c r="X82" s="277"/>
      <c r="Y82" s="278"/>
      <c r="Z82" s="411"/>
      <c r="AB82" s="279"/>
      <c r="AC82" s="277"/>
      <c r="AD82" s="277"/>
      <c r="AE82" s="277"/>
      <c r="AF82" s="277"/>
      <c r="AG82" s="277"/>
      <c r="AH82" s="277"/>
      <c r="AI82" s="277"/>
      <c r="AJ82" s="277"/>
      <c r="AK82" s="278"/>
      <c r="AL82" s="411"/>
      <c r="AM82" s="277"/>
      <c r="AN82" s="279"/>
      <c r="AO82" s="277"/>
      <c r="AP82" s="277"/>
      <c r="AQ82" s="277"/>
      <c r="AR82" s="277"/>
      <c r="AS82" s="277"/>
      <c r="AT82" s="277"/>
      <c r="AU82" s="277"/>
      <c r="AV82" s="277"/>
      <c r="AW82" s="278"/>
      <c r="AX82" s="411"/>
      <c r="AY82" s="277"/>
      <c r="AZ82" s="279"/>
      <c r="BA82" s="277"/>
      <c r="BB82" s="277"/>
      <c r="BC82" s="277"/>
      <c r="BD82" s="277"/>
      <c r="BE82" s="277"/>
      <c r="BF82" s="277"/>
      <c r="BG82" s="277"/>
      <c r="BH82" s="277"/>
      <c r="BI82" s="278"/>
      <c r="BJ82" s="411"/>
      <c r="BK82" s="352"/>
      <c r="BL82" s="351"/>
      <c r="BM82" s="352"/>
      <c r="BN82" s="352"/>
      <c r="BO82" s="352"/>
      <c r="BP82" s="352"/>
      <c r="BQ82" s="352"/>
      <c r="BR82" s="352"/>
      <c r="BS82" s="352"/>
      <c r="BT82" s="352"/>
      <c r="BU82" s="353"/>
      <c r="BV82" s="411"/>
      <c r="BX82" s="351"/>
      <c r="BY82" s="352"/>
      <c r="BZ82" s="352"/>
      <c r="CA82" s="352"/>
      <c r="CB82" s="352"/>
      <c r="CC82" s="352"/>
      <c r="CD82" s="352"/>
      <c r="CE82" s="352"/>
      <c r="CF82" s="352"/>
      <c r="CG82" s="353"/>
      <c r="CH82" s="411"/>
      <c r="CJ82" s="351"/>
      <c r="CK82" s="352"/>
      <c r="CL82" s="352"/>
      <c r="CM82" s="352"/>
      <c r="CN82" s="352"/>
      <c r="CO82" s="352"/>
      <c r="CP82" s="352"/>
      <c r="CQ82" s="352"/>
      <c r="CR82" s="352"/>
      <c r="CS82" s="353"/>
      <c r="CT82" s="411"/>
      <c r="CV82" s="351"/>
      <c r="CW82" s="352"/>
      <c r="CX82" s="352"/>
      <c r="CY82" s="352"/>
      <c r="CZ82" s="352"/>
      <c r="DA82" s="352"/>
      <c r="DB82" s="352"/>
      <c r="DC82" s="352"/>
      <c r="DD82" s="352"/>
      <c r="DE82" s="353"/>
      <c r="DF82" s="411"/>
      <c r="DH82" s="351"/>
      <c r="DI82" s="352"/>
      <c r="DJ82" s="352"/>
      <c r="DK82" s="352"/>
      <c r="DL82" s="352"/>
      <c r="DM82" s="352"/>
      <c r="DN82" s="352"/>
      <c r="DO82" s="352"/>
      <c r="DP82" s="352"/>
      <c r="DQ82" s="353"/>
      <c r="DR82" s="411"/>
      <c r="DT82" s="351"/>
      <c r="DU82" s="352"/>
      <c r="DV82" s="352"/>
      <c r="DW82" s="352"/>
      <c r="DX82" s="352"/>
      <c r="DY82" s="352"/>
      <c r="DZ82" s="352"/>
      <c r="EA82" s="352"/>
      <c r="EB82" s="352"/>
      <c r="EC82" s="353"/>
      <c r="ED82" s="411"/>
    </row>
    <row r="83" spans="1:134" x14ac:dyDescent="0.25">
      <c r="A83" s="1471" t="s">
        <v>211</v>
      </c>
      <c r="B83" s="267" t="s">
        <v>88</v>
      </c>
      <c r="C83" s="268" t="s">
        <v>138</v>
      </c>
      <c r="D83" s="279">
        <f>D78*'8-Matrices'!$J$7</f>
        <v>9900</v>
      </c>
      <c r="E83" s="277">
        <f>E78*'8-Matrices'!$K$7</f>
        <v>50820</v>
      </c>
      <c r="F83" s="277">
        <f>F78*'8-Matrices'!$L$7</f>
        <v>0</v>
      </c>
      <c r="G83" s="277">
        <f>G78*'8-Matrices'!$M$7</f>
        <v>43365</v>
      </c>
      <c r="H83" s="277">
        <f>H78*'8-Matrices'!$N$7</f>
        <v>0</v>
      </c>
      <c r="I83" s="277">
        <f>I78*'8-Matrices'!$O$7</f>
        <v>0</v>
      </c>
      <c r="J83" s="277">
        <f>J78*'8-Matrices'!$P$7</f>
        <v>0</v>
      </c>
      <c r="K83" s="277">
        <f>K78*'8-Matrices'!$Q$7</f>
        <v>0</v>
      </c>
      <c r="L83" s="277">
        <f>L78*'8-Matrices'!$R$7</f>
        <v>0</v>
      </c>
      <c r="M83" s="278">
        <f>M78*'8-Matrices'!$S$7</f>
        <v>0</v>
      </c>
      <c r="N83" s="411"/>
      <c r="P83" s="279">
        <f>P78*'8-Matrices'!$J$7</f>
        <v>24750</v>
      </c>
      <c r="Q83" s="277">
        <f>Q78*'8-Matrices'!$K$7</f>
        <v>21780</v>
      </c>
      <c r="R83" s="277">
        <f>R78*'8-Matrices'!$L$7</f>
        <v>0</v>
      </c>
      <c r="S83" s="277">
        <f>S78*'8-Matrices'!$M$7</f>
        <v>43365</v>
      </c>
      <c r="T83" s="277">
        <f>T78*'8-Matrices'!$N$7</f>
        <v>0</v>
      </c>
      <c r="U83" s="277">
        <f>U78*'8-Matrices'!$O$7</f>
        <v>0</v>
      </c>
      <c r="V83" s="277">
        <f>V78*'8-Matrices'!$P$7</f>
        <v>0</v>
      </c>
      <c r="W83" s="277">
        <f>W78*'8-Matrices'!$Q$7</f>
        <v>0</v>
      </c>
      <c r="X83" s="277">
        <f>X78*'8-Matrices'!$R$7</f>
        <v>0</v>
      </c>
      <c r="Y83" s="278">
        <f>Y78*'8-Matrices'!$S$7</f>
        <v>0</v>
      </c>
      <c r="Z83" s="411"/>
      <c r="AB83" s="279">
        <f>AB78*'8-Matrices'!$J$7</f>
        <v>69300</v>
      </c>
      <c r="AC83" s="277">
        <f>AC78*'8-Matrices'!$K$7</f>
        <v>36300</v>
      </c>
      <c r="AD83" s="277">
        <f>AD78*'8-Matrices'!$L$7</f>
        <v>0</v>
      </c>
      <c r="AE83" s="277">
        <f>AE78*'8-Matrices'!$M$7</f>
        <v>72275</v>
      </c>
      <c r="AF83" s="277">
        <f>AF78*'8-Matrices'!$N$7</f>
        <v>0</v>
      </c>
      <c r="AG83" s="277">
        <f>AG78*'8-Matrices'!$O$7</f>
        <v>0</v>
      </c>
      <c r="AH83" s="277">
        <f>AH78*'8-Matrices'!$P$7</f>
        <v>0</v>
      </c>
      <c r="AI83" s="277">
        <f>AI78*'8-Matrices'!$Q$7</f>
        <v>0</v>
      </c>
      <c r="AJ83" s="277">
        <f>AJ78*'8-Matrices'!$R$7</f>
        <v>0</v>
      </c>
      <c r="AK83" s="278">
        <f>AK78*'8-Matrices'!$S$7</f>
        <v>0</v>
      </c>
      <c r="AL83" s="411"/>
      <c r="AM83" s="277"/>
      <c r="AN83" s="279">
        <f>AN78*'8-Matrices'!$J$7</f>
        <v>54450</v>
      </c>
      <c r="AO83" s="277">
        <f>AO78*'8-Matrices'!$K$7</f>
        <v>14520</v>
      </c>
      <c r="AP83" s="277">
        <f>AP78*'8-Matrices'!$L$7</f>
        <v>0</v>
      </c>
      <c r="AQ83" s="277">
        <f>AQ78*'8-Matrices'!$M$7</f>
        <v>28910</v>
      </c>
      <c r="AR83" s="277">
        <f>AR78*'8-Matrices'!$N$7</f>
        <v>0</v>
      </c>
      <c r="AS83" s="277">
        <f>AS78*'8-Matrices'!$O$7</f>
        <v>0</v>
      </c>
      <c r="AT83" s="277">
        <f>AT78*'8-Matrices'!$P$7</f>
        <v>0</v>
      </c>
      <c r="AU83" s="277">
        <f>AU78*'8-Matrices'!$Q$7</f>
        <v>0</v>
      </c>
      <c r="AV83" s="277">
        <f>AV78*'8-Matrices'!$R$7</f>
        <v>0</v>
      </c>
      <c r="AW83" s="278">
        <f>AW78*'8-Matrices'!$S$7</f>
        <v>0</v>
      </c>
      <c r="AX83" s="411"/>
      <c r="AY83" s="277"/>
      <c r="AZ83" s="279">
        <f>AZ78*'8-Matrices'!$J$7</f>
        <v>9900</v>
      </c>
      <c r="BA83" s="277">
        <f>BA78*'8-Matrices'!$K$7</f>
        <v>145200</v>
      </c>
      <c r="BB83" s="277">
        <f>BB78*'8-Matrices'!$L$7</f>
        <v>0</v>
      </c>
      <c r="BC83" s="277">
        <f>BC78*'8-Matrices'!$M$7</f>
        <v>43365</v>
      </c>
      <c r="BD83" s="277">
        <f>BD78*'8-Matrices'!$N$7</f>
        <v>0</v>
      </c>
      <c r="BE83" s="277">
        <f>BE78*'8-Matrices'!$O$7</f>
        <v>0</v>
      </c>
      <c r="BF83" s="277">
        <f>BF78*'8-Matrices'!$P$7</f>
        <v>0</v>
      </c>
      <c r="BG83" s="277">
        <f>BG78*'8-Matrices'!$Q$7</f>
        <v>0</v>
      </c>
      <c r="BH83" s="277">
        <f>BH78*'8-Matrices'!$R$7</f>
        <v>0</v>
      </c>
      <c r="BI83" s="278">
        <f>BI78*'8-Matrices'!$S$7</f>
        <v>0</v>
      </c>
      <c r="BJ83" s="411"/>
      <c r="BK83" s="352"/>
      <c r="BL83" s="351">
        <f>BL78*'8-Matrices'!$J$7</f>
        <v>0</v>
      </c>
      <c r="BM83" s="352">
        <f>BM78*'8-Matrices'!$K$7</f>
        <v>72600</v>
      </c>
      <c r="BN83" s="352">
        <f>BN78*'8-Matrices'!$L$7</f>
        <v>0</v>
      </c>
      <c r="BO83" s="352">
        <f>BO78*'8-Matrices'!$M$7</f>
        <v>57820</v>
      </c>
      <c r="BP83" s="352">
        <f>BP78*'8-Matrices'!$N$7</f>
        <v>0</v>
      </c>
      <c r="BQ83" s="352">
        <f>BQ78*'8-Matrices'!$O$7</f>
        <v>0</v>
      </c>
      <c r="BR83" s="352">
        <f>BR78*'8-Matrices'!$P$7</f>
        <v>0</v>
      </c>
      <c r="BS83" s="352">
        <f>BS78*'8-Matrices'!$Q$7</f>
        <v>0</v>
      </c>
      <c r="BT83" s="352">
        <f>BT78*'8-Matrices'!$R$7</f>
        <v>0</v>
      </c>
      <c r="BU83" s="353">
        <f>BU78*'8-Matrices'!$S$7</f>
        <v>0</v>
      </c>
      <c r="BV83" s="411"/>
      <c r="BX83" s="351">
        <f>BX78*'8-Matrices'!$J$7</f>
        <v>0</v>
      </c>
      <c r="BY83" s="352">
        <f>BY78*'8-Matrices'!$K$7</f>
        <v>137940</v>
      </c>
      <c r="BZ83" s="352">
        <f>BZ78*'8-Matrices'!$L$7</f>
        <v>0</v>
      </c>
      <c r="CA83" s="352">
        <f>CA78*'8-Matrices'!$M$7</f>
        <v>43365</v>
      </c>
      <c r="CB83" s="352">
        <f>CB78*'8-Matrices'!$N$7</f>
        <v>0</v>
      </c>
      <c r="CC83" s="352">
        <f>CC78*'8-Matrices'!$O$7</f>
        <v>0</v>
      </c>
      <c r="CD83" s="352">
        <f>CD78*'8-Matrices'!$P$7</f>
        <v>0</v>
      </c>
      <c r="CE83" s="352">
        <f>CE78*'8-Matrices'!$Q$7</f>
        <v>0</v>
      </c>
      <c r="CF83" s="352">
        <f>CF78*'8-Matrices'!$R$7</f>
        <v>0</v>
      </c>
      <c r="CG83" s="353">
        <f>CG78*'8-Matrices'!$S$7</f>
        <v>0</v>
      </c>
      <c r="CH83" s="411"/>
      <c r="CJ83" s="351">
        <f>CJ78*'8-Matrices'!$J$7</f>
        <v>49500</v>
      </c>
      <c r="CK83" s="352">
        <f>CK78*'8-Matrices'!$K$7</f>
        <v>196020</v>
      </c>
      <c r="CL83" s="352">
        <f>CL78*'8-Matrices'!$L$7</f>
        <v>0</v>
      </c>
      <c r="CM83" s="352">
        <f>CM78*'8-Matrices'!$M$7</f>
        <v>361375</v>
      </c>
      <c r="CN83" s="352">
        <f>CN78*'8-Matrices'!$N$7</f>
        <v>0</v>
      </c>
      <c r="CO83" s="352">
        <f>CO78*'8-Matrices'!$O$7</f>
        <v>0</v>
      </c>
      <c r="CP83" s="352">
        <f>CP78*'8-Matrices'!$P$7</f>
        <v>0</v>
      </c>
      <c r="CQ83" s="352">
        <f>CQ78*'8-Matrices'!$Q$7</f>
        <v>0</v>
      </c>
      <c r="CR83" s="352">
        <f>CR78*'8-Matrices'!$R$7</f>
        <v>0</v>
      </c>
      <c r="CS83" s="353">
        <f>CS78*'8-Matrices'!$S$7</f>
        <v>0</v>
      </c>
      <c r="CT83" s="411"/>
      <c r="CV83" s="351">
        <f>CV78*'8-Matrices'!$J$7</f>
        <v>4950</v>
      </c>
      <c r="CW83" s="352">
        <f>CW78*'8-Matrices'!$K$7</f>
        <v>203280</v>
      </c>
      <c r="CX83" s="352">
        <f>CX78*'8-Matrices'!$L$7</f>
        <v>0</v>
      </c>
      <c r="CY83" s="352">
        <f>CY78*'8-Matrices'!$M$7</f>
        <v>867300</v>
      </c>
      <c r="CZ83" s="352">
        <f>CZ78*'8-Matrices'!$N$7</f>
        <v>0</v>
      </c>
      <c r="DA83" s="352">
        <f>DA78*'8-Matrices'!$O$7</f>
        <v>0</v>
      </c>
      <c r="DB83" s="352">
        <f>DB78*'8-Matrices'!$P$7</f>
        <v>0</v>
      </c>
      <c r="DC83" s="352">
        <f>DC78*'8-Matrices'!$Q$7</f>
        <v>0</v>
      </c>
      <c r="DD83" s="352">
        <f>DD78*'8-Matrices'!$R$7</f>
        <v>0</v>
      </c>
      <c r="DE83" s="353">
        <f>DE78*'8-Matrices'!$S$7</f>
        <v>0</v>
      </c>
      <c r="DF83" s="411"/>
      <c r="DH83" s="351">
        <f>DH78*'8-Matrices'!$J$7</f>
        <v>0</v>
      </c>
      <c r="DI83" s="352">
        <f>DI78*'8-Matrices'!$K$7</f>
        <v>254100</v>
      </c>
      <c r="DJ83" s="352">
        <f>DJ78*'8-Matrices'!$L$7</f>
        <v>0</v>
      </c>
      <c r="DK83" s="352">
        <f>DK78*'8-Matrices'!$M$7</f>
        <v>867300</v>
      </c>
      <c r="DL83" s="352">
        <f>DL78*'8-Matrices'!$N$7</f>
        <v>0</v>
      </c>
      <c r="DM83" s="352">
        <f>DM78*'8-Matrices'!$O$7</f>
        <v>0</v>
      </c>
      <c r="DN83" s="352">
        <f>DN78*'8-Matrices'!$P$7</f>
        <v>0</v>
      </c>
      <c r="DO83" s="352">
        <f>DO78*'8-Matrices'!$Q$7</f>
        <v>0</v>
      </c>
      <c r="DP83" s="352">
        <f>DP78*'8-Matrices'!$R$7</f>
        <v>0</v>
      </c>
      <c r="DQ83" s="353">
        <f>DQ78*'8-Matrices'!$S$7</f>
        <v>0</v>
      </c>
      <c r="DR83" s="411"/>
      <c r="DT83" s="351">
        <f>DT78*'8-Matrices'!$J$7</f>
        <v>0</v>
      </c>
      <c r="DU83" s="352">
        <f>DU78*'8-Matrices'!$K$7</f>
        <v>108900</v>
      </c>
      <c r="DV83" s="352">
        <f>DV78*'8-Matrices'!$L$7</f>
        <v>0</v>
      </c>
      <c r="DW83" s="352">
        <f>DW78*'8-Matrices'!$M$7</f>
        <v>838390</v>
      </c>
      <c r="DX83" s="352">
        <f>DX78*'8-Matrices'!$N$7</f>
        <v>0</v>
      </c>
      <c r="DY83" s="352">
        <f>DY78*'8-Matrices'!$O$7</f>
        <v>0</v>
      </c>
      <c r="DZ83" s="352">
        <f>DZ78*'8-Matrices'!$P$7</f>
        <v>0</v>
      </c>
      <c r="EA83" s="352">
        <f>EA78*'8-Matrices'!$Q$7</f>
        <v>0</v>
      </c>
      <c r="EB83" s="352">
        <f>EB78*'8-Matrices'!$R$7</f>
        <v>0</v>
      </c>
      <c r="EC83" s="353">
        <f>EC78*'8-Matrices'!$S$7</f>
        <v>0</v>
      </c>
      <c r="ED83" s="411"/>
    </row>
    <row r="84" spans="1:134" x14ac:dyDescent="0.25">
      <c r="A84" s="1471"/>
      <c r="B84" s="36" t="s">
        <v>88</v>
      </c>
      <c r="C84" s="276" t="s">
        <v>139</v>
      </c>
      <c r="D84" s="279">
        <f>D79*'8-Matrices'!$J$8</f>
        <v>14286</v>
      </c>
      <c r="E84" s="277">
        <f>E79*'8-Matrices'!$K$8</f>
        <v>31431</v>
      </c>
      <c r="F84" s="277">
        <f>F79*'8-Matrices'!$L$8</f>
        <v>0</v>
      </c>
      <c r="G84" s="277">
        <f>G79*'8-Matrices'!$M$8</f>
        <v>229460</v>
      </c>
      <c r="H84" s="277">
        <f>H79*'8-Matrices'!$N$8</f>
        <v>0</v>
      </c>
      <c r="I84" s="277">
        <f>I79*'8-Matrices'!$O$8</f>
        <v>0</v>
      </c>
      <c r="J84" s="277">
        <f>J79*'8-Matrices'!$P$8</f>
        <v>0</v>
      </c>
      <c r="K84" s="277">
        <f>K79*'8-Matrices'!$Q$8</f>
        <v>0</v>
      </c>
      <c r="L84" s="277">
        <f>L79*'8-Matrices'!$R$8</f>
        <v>0</v>
      </c>
      <c r="M84" s="278">
        <f>M79*'8-Matrices'!$S$8</f>
        <v>0</v>
      </c>
      <c r="N84" s="411"/>
      <c r="P84" s="279">
        <f>P79*'8-Matrices'!$J$8</f>
        <v>7143</v>
      </c>
      <c r="Q84" s="277">
        <f>Q79*'8-Matrices'!$K$8</f>
        <v>41908</v>
      </c>
      <c r="R84" s="277">
        <f>R79*'8-Matrices'!$L$8</f>
        <v>0</v>
      </c>
      <c r="S84" s="277">
        <f>S79*'8-Matrices'!$M$8</f>
        <v>312900</v>
      </c>
      <c r="T84" s="277">
        <f>T79*'8-Matrices'!$N$8</f>
        <v>0</v>
      </c>
      <c r="U84" s="277">
        <f>U79*'8-Matrices'!$O$8</f>
        <v>0</v>
      </c>
      <c r="V84" s="277">
        <f>V79*'8-Matrices'!$P$8</f>
        <v>0</v>
      </c>
      <c r="W84" s="277">
        <f>W79*'8-Matrices'!$Q$8</f>
        <v>0</v>
      </c>
      <c r="X84" s="277">
        <f>X79*'8-Matrices'!$R$8</f>
        <v>0</v>
      </c>
      <c r="Y84" s="278">
        <f>Y79*'8-Matrices'!$S$8</f>
        <v>0</v>
      </c>
      <c r="Z84" s="411"/>
      <c r="AB84" s="279">
        <f>AB79*'8-Matrices'!$J$8</f>
        <v>35715</v>
      </c>
      <c r="AC84" s="277">
        <f>AC79*'8-Matrices'!$K$8</f>
        <v>52385</v>
      </c>
      <c r="AD84" s="277">
        <f>AD79*'8-Matrices'!$L$8</f>
        <v>0</v>
      </c>
      <c r="AE84" s="277">
        <f>AE79*'8-Matrices'!$M$8</f>
        <v>229460</v>
      </c>
      <c r="AF84" s="277">
        <f>AF79*'8-Matrices'!$N$8</f>
        <v>0</v>
      </c>
      <c r="AG84" s="277">
        <f>AG79*'8-Matrices'!$O$8</f>
        <v>0</v>
      </c>
      <c r="AH84" s="277">
        <f>AH79*'8-Matrices'!$P$8</f>
        <v>0</v>
      </c>
      <c r="AI84" s="277">
        <f>AI79*'8-Matrices'!$Q$8</f>
        <v>0</v>
      </c>
      <c r="AJ84" s="277">
        <f>AJ79*'8-Matrices'!$R$8</f>
        <v>0</v>
      </c>
      <c r="AK84" s="278">
        <f>AK79*'8-Matrices'!$S$8</f>
        <v>0</v>
      </c>
      <c r="AL84" s="411"/>
      <c r="AM84" s="277"/>
      <c r="AN84" s="279">
        <f>AN79*'8-Matrices'!$J$8</f>
        <v>14286</v>
      </c>
      <c r="AO84" s="277">
        <f>AO79*'8-Matrices'!$K$8</f>
        <v>10477</v>
      </c>
      <c r="AP84" s="277">
        <f>AP79*'8-Matrices'!$L$8</f>
        <v>0</v>
      </c>
      <c r="AQ84" s="277">
        <f>AQ79*'8-Matrices'!$M$8</f>
        <v>354620</v>
      </c>
      <c r="AR84" s="277">
        <f>AR79*'8-Matrices'!$N$8</f>
        <v>0</v>
      </c>
      <c r="AS84" s="277">
        <f>AS79*'8-Matrices'!$O$8</f>
        <v>0</v>
      </c>
      <c r="AT84" s="277">
        <f>AT79*'8-Matrices'!$P$8</f>
        <v>0</v>
      </c>
      <c r="AU84" s="277">
        <f>AU79*'8-Matrices'!$Q$8</f>
        <v>0</v>
      </c>
      <c r="AV84" s="277">
        <f>AV79*'8-Matrices'!$R$8</f>
        <v>0</v>
      </c>
      <c r="AW84" s="278">
        <f>AW79*'8-Matrices'!$S$8</f>
        <v>0</v>
      </c>
      <c r="AX84" s="411"/>
      <c r="AY84" s="277"/>
      <c r="AZ84" s="279">
        <f>AZ79*'8-Matrices'!$J$8</f>
        <v>21429</v>
      </c>
      <c r="BA84" s="277">
        <f>BA79*'8-Matrices'!$K$8</f>
        <v>20954</v>
      </c>
      <c r="BB84" s="277">
        <f>BB79*'8-Matrices'!$L$8</f>
        <v>0</v>
      </c>
      <c r="BC84" s="277">
        <f>BC79*'8-Matrices'!$M$8</f>
        <v>125160</v>
      </c>
      <c r="BD84" s="277">
        <f>BD79*'8-Matrices'!$N$8</f>
        <v>0</v>
      </c>
      <c r="BE84" s="277">
        <f>BE79*'8-Matrices'!$O$8</f>
        <v>0</v>
      </c>
      <c r="BF84" s="277">
        <f>BF79*'8-Matrices'!$P$8</f>
        <v>0</v>
      </c>
      <c r="BG84" s="277">
        <f>BG79*'8-Matrices'!$Q$8</f>
        <v>0</v>
      </c>
      <c r="BH84" s="277">
        <f>BH79*'8-Matrices'!$R$8</f>
        <v>0</v>
      </c>
      <c r="BI84" s="278">
        <f>BI79*'8-Matrices'!$S$8</f>
        <v>0</v>
      </c>
      <c r="BJ84" s="411"/>
      <c r="BK84" s="352"/>
      <c r="BL84" s="351">
        <f>BL79*'8-Matrices'!$J$8</f>
        <v>28572</v>
      </c>
      <c r="BM84" s="352">
        <f>BM79*'8-Matrices'!$K$8</f>
        <v>0</v>
      </c>
      <c r="BN84" s="352">
        <f>BN79*'8-Matrices'!$L$8</f>
        <v>0</v>
      </c>
      <c r="BO84" s="352">
        <f>BO79*'8-Matrices'!$M$8</f>
        <v>166880</v>
      </c>
      <c r="BP84" s="352">
        <f>BP79*'8-Matrices'!$N$8</f>
        <v>0</v>
      </c>
      <c r="BQ84" s="352">
        <f>BQ79*'8-Matrices'!$O$8</f>
        <v>0</v>
      </c>
      <c r="BR84" s="352">
        <f>BR79*'8-Matrices'!$P$8</f>
        <v>0</v>
      </c>
      <c r="BS84" s="352">
        <f>BS79*'8-Matrices'!$Q$8</f>
        <v>0</v>
      </c>
      <c r="BT84" s="352">
        <f>BT79*'8-Matrices'!$R$8</f>
        <v>0</v>
      </c>
      <c r="BU84" s="353">
        <f>BU79*'8-Matrices'!$S$8</f>
        <v>0</v>
      </c>
      <c r="BV84" s="411"/>
      <c r="BX84" s="351">
        <f>BX79*'8-Matrices'!$J$8</f>
        <v>14286</v>
      </c>
      <c r="BY84" s="352">
        <f>BY79*'8-Matrices'!$K$8</f>
        <v>0</v>
      </c>
      <c r="BZ84" s="352">
        <f>BZ79*'8-Matrices'!$L$8</f>
        <v>0</v>
      </c>
      <c r="CA84" s="352">
        <f>CA79*'8-Matrices'!$M$8</f>
        <v>187740</v>
      </c>
      <c r="CB84" s="352">
        <f>CB79*'8-Matrices'!$N$8</f>
        <v>0</v>
      </c>
      <c r="CC84" s="352">
        <f>CC79*'8-Matrices'!$O$8</f>
        <v>0</v>
      </c>
      <c r="CD84" s="352">
        <f>CD79*'8-Matrices'!$P$8</f>
        <v>0</v>
      </c>
      <c r="CE84" s="352">
        <f>CE79*'8-Matrices'!$Q$8</f>
        <v>0</v>
      </c>
      <c r="CF84" s="352">
        <f>CF79*'8-Matrices'!$R$8</f>
        <v>0</v>
      </c>
      <c r="CG84" s="353">
        <f>CG79*'8-Matrices'!$S$8</f>
        <v>0</v>
      </c>
      <c r="CH84" s="411"/>
      <c r="CJ84" s="351">
        <f>CJ79*'8-Matrices'!$J$8</f>
        <v>50001</v>
      </c>
      <c r="CK84" s="352">
        <f>CK79*'8-Matrices'!$K$8</f>
        <v>0</v>
      </c>
      <c r="CL84" s="352">
        <f>CL79*'8-Matrices'!$L$8</f>
        <v>0</v>
      </c>
      <c r="CM84" s="352">
        <f>CM79*'8-Matrices'!$M$8</f>
        <v>104300</v>
      </c>
      <c r="CN84" s="352">
        <f>CN79*'8-Matrices'!$N$8</f>
        <v>0</v>
      </c>
      <c r="CO84" s="352">
        <f>CO79*'8-Matrices'!$O$8</f>
        <v>0</v>
      </c>
      <c r="CP84" s="352">
        <f>CP79*'8-Matrices'!$P$8</f>
        <v>0</v>
      </c>
      <c r="CQ84" s="352">
        <f>CQ79*'8-Matrices'!$Q$8</f>
        <v>0</v>
      </c>
      <c r="CR84" s="352">
        <f>CR79*'8-Matrices'!$R$8</f>
        <v>0</v>
      </c>
      <c r="CS84" s="353">
        <f>CS79*'8-Matrices'!$S$8</f>
        <v>0</v>
      </c>
      <c r="CT84" s="411"/>
      <c r="CV84" s="351">
        <f>CV79*'8-Matrices'!$J$8</f>
        <v>928590</v>
      </c>
      <c r="CW84" s="352">
        <f>CW79*'8-Matrices'!$K$8</f>
        <v>188586</v>
      </c>
      <c r="CX84" s="352">
        <f>CX79*'8-Matrices'!$L$8</f>
        <v>83440</v>
      </c>
      <c r="CY84" s="352">
        <f>CY79*'8-Matrices'!$M$8</f>
        <v>938700</v>
      </c>
      <c r="CZ84" s="352">
        <f>CZ79*'8-Matrices'!$N$8</f>
        <v>0</v>
      </c>
      <c r="DA84" s="352">
        <f>DA79*'8-Matrices'!$O$8</f>
        <v>0</v>
      </c>
      <c r="DB84" s="352">
        <f>DB79*'8-Matrices'!$P$8</f>
        <v>0</v>
      </c>
      <c r="DC84" s="352">
        <f>DC79*'8-Matrices'!$Q$8</f>
        <v>0</v>
      </c>
      <c r="DD84" s="352">
        <f>DD79*'8-Matrices'!$R$8</f>
        <v>0</v>
      </c>
      <c r="DE84" s="353">
        <f>DE79*'8-Matrices'!$S$8</f>
        <v>0</v>
      </c>
      <c r="DF84" s="411"/>
      <c r="DH84" s="351">
        <f>DH79*'8-Matrices'!$J$8</f>
        <v>650013</v>
      </c>
      <c r="DI84" s="352">
        <f>DI79*'8-Matrices'!$K$8</f>
        <v>356218</v>
      </c>
      <c r="DJ84" s="352">
        <f>DJ79*'8-Matrices'!$L$8</f>
        <v>0</v>
      </c>
      <c r="DK84" s="352">
        <f>DK79*'8-Matrices'!$M$8</f>
        <v>1126440</v>
      </c>
      <c r="DL84" s="352">
        <f>DL79*'8-Matrices'!$N$8</f>
        <v>0</v>
      </c>
      <c r="DM84" s="352">
        <f>DM79*'8-Matrices'!$O$8</f>
        <v>0</v>
      </c>
      <c r="DN84" s="352">
        <f>DN79*'8-Matrices'!$P$8</f>
        <v>0</v>
      </c>
      <c r="DO84" s="352">
        <f>DO79*'8-Matrices'!$Q$8</f>
        <v>0</v>
      </c>
      <c r="DP84" s="352">
        <f>DP79*'8-Matrices'!$R$8</f>
        <v>0</v>
      </c>
      <c r="DQ84" s="353">
        <f>DQ79*'8-Matrices'!$S$8</f>
        <v>0</v>
      </c>
      <c r="DR84" s="411"/>
      <c r="DT84" s="351">
        <f>DT79*'8-Matrices'!$J$8</f>
        <v>414294</v>
      </c>
      <c r="DU84" s="352">
        <f>DU79*'8-Matrices'!$K$8</f>
        <v>324787</v>
      </c>
      <c r="DV84" s="352">
        <f>DV79*'8-Matrices'!$L$8</f>
        <v>0</v>
      </c>
      <c r="DW84" s="352">
        <f>DW79*'8-Matrices'!$M$8</f>
        <v>688380</v>
      </c>
      <c r="DX84" s="352">
        <f>DX79*'8-Matrices'!$N$8</f>
        <v>0</v>
      </c>
      <c r="DY84" s="352">
        <f>DY79*'8-Matrices'!$O$8</f>
        <v>0</v>
      </c>
      <c r="DZ84" s="352">
        <f>DZ79*'8-Matrices'!$P$8</f>
        <v>0</v>
      </c>
      <c r="EA84" s="352">
        <f>EA79*'8-Matrices'!$Q$8</f>
        <v>0</v>
      </c>
      <c r="EB84" s="352">
        <f>EB79*'8-Matrices'!$R$8</f>
        <v>0</v>
      </c>
      <c r="EC84" s="353">
        <f>EC79*'8-Matrices'!$S$8</f>
        <v>0</v>
      </c>
      <c r="ED84" s="411"/>
    </row>
    <row r="85" spans="1:134" ht="15.75" thickBot="1" x14ac:dyDescent="0.3">
      <c r="A85" s="1472"/>
      <c r="B85" s="295" t="s">
        <v>88</v>
      </c>
      <c r="C85" s="294" t="s">
        <v>140</v>
      </c>
      <c r="D85" s="279">
        <f>D80*'8-Matrices'!$J$9</f>
        <v>1538943</v>
      </c>
      <c r="E85" s="277">
        <f>E80*'8-Matrices'!$K$9</f>
        <v>629514</v>
      </c>
      <c r="F85" s="277">
        <f>F80*'8-Matrices'!$L$9</f>
        <v>0</v>
      </c>
      <c r="G85" s="277">
        <f>G80*'8-Matrices'!$M$9</f>
        <v>2720730</v>
      </c>
      <c r="H85" s="277">
        <f>H80*'8-Matrices'!$N$9</f>
        <v>0</v>
      </c>
      <c r="I85" s="277">
        <f>I80*'8-Matrices'!$O$9</f>
        <v>0</v>
      </c>
      <c r="J85" s="277">
        <f>J80*'8-Matrices'!$P$9</f>
        <v>0</v>
      </c>
      <c r="K85" s="277">
        <f>K80*'8-Matrices'!$Q$9</f>
        <v>0</v>
      </c>
      <c r="L85" s="277">
        <f>L80*'8-Matrices'!$R$9</f>
        <v>0</v>
      </c>
      <c r="M85" s="278">
        <f>M80*'8-Matrices'!$S$9</f>
        <v>0</v>
      </c>
      <c r="N85" s="411" t="s">
        <v>306</v>
      </c>
      <c r="P85" s="279">
        <f>P80*'8-Matrices'!$J$9</f>
        <v>1360970</v>
      </c>
      <c r="Q85" s="277">
        <f>Q80*'8-Matrices'!$K$9</f>
        <v>844470</v>
      </c>
      <c r="R85" s="277">
        <f>R80*'8-Matrices'!$L$9</f>
        <v>0</v>
      </c>
      <c r="S85" s="277">
        <f>S80*'8-Matrices'!$M$9</f>
        <v>2598450</v>
      </c>
      <c r="T85" s="277">
        <f>T80*'8-Matrices'!$N$9</f>
        <v>0</v>
      </c>
      <c r="U85" s="277">
        <f>U80*'8-Matrices'!$O$9</f>
        <v>0</v>
      </c>
      <c r="V85" s="277">
        <f>V80*'8-Matrices'!$P$9</f>
        <v>0</v>
      </c>
      <c r="W85" s="277">
        <f>W80*'8-Matrices'!$Q$9</f>
        <v>0</v>
      </c>
      <c r="X85" s="277">
        <f>X80*'8-Matrices'!$R$9</f>
        <v>0</v>
      </c>
      <c r="Y85" s="278">
        <f>Y80*'8-Matrices'!$S$9</f>
        <v>0</v>
      </c>
      <c r="Z85" s="411" t="s">
        <v>306</v>
      </c>
      <c r="AB85" s="279">
        <f>AB80*'8-Matrices'!$J$9</f>
        <v>1413315</v>
      </c>
      <c r="AC85" s="277">
        <f>AC80*'8-Matrices'!$K$9</f>
        <v>414558</v>
      </c>
      <c r="AD85" s="277">
        <f>AD80*'8-Matrices'!$L$9</f>
        <v>0</v>
      </c>
      <c r="AE85" s="277">
        <f>AE80*'8-Matrices'!$M$9</f>
        <v>2170470</v>
      </c>
      <c r="AF85" s="277">
        <f>AF80*'8-Matrices'!$N$9</f>
        <v>0</v>
      </c>
      <c r="AG85" s="277">
        <f>AG80*'8-Matrices'!$O$9</f>
        <v>0</v>
      </c>
      <c r="AH85" s="277">
        <f>AH80*'8-Matrices'!$P$9</f>
        <v>0</v>
      </c>
      <c r="AI85" s="277">
        <f>AI80*'8-Matrices'!$Q$9</f>
        <v>0</v>
      </c>
      <c r="AJ85" s="277">
        <f>AJ80*'8-Matrices'!$R$9</f>
        <v>0</v>
      </c>
      <c r="AK85" s="278">
        <f>AK80*'8-Matrices'!$S$9</f>
        <v>0</v>
      </c>
      <c r="AL85" s="411" t="s">
        <v>306</v>
      </c>
      <c r="AM85" s="277"/>
      <c r="AN85" s="279">
        <f>AN80*'8-Matrices'!$J$9</f>
        <v>1863482</v>
      </c>
      <c r="AO85" s="277">
        <f>AO80*'8-Matrices'!$K$9</f>
        <v>660222</v>
      </c>
      <c r="AP85" s="277">
        <f>AP80*'8-Matrices'!$L$9</f>
        <v>0</v>
      </c>
      <c r="AQ85" s="277">
        <f>AQ80*'8-Matrices'!$M$9</f>
        <v>2170470</v>
      </c>
      <c r="AR85" s="277">
        <f>AR80*'8-Matrices'!$N$9</f>
        <v>0</v>
      </c>
      <c r="AS85" s="277">
        <f>AS80*'8-Matrices'!$O$9</f>
        <v>0</v>
      </c>
      <c r="AT85" s="277">
        <f>AT80*'8-Matrices'!$P$9</f>
        <v>0</v>
      </c>
      <c r="AU85" s="277">
        <f>AU80*'8-Matrices'!$Q$9</f>
        <v>0</v>
      </c>
      <c r="AV85" s="277">
        <f>AV80*'8-Matrices'!$R$9</f>
        <v>0</v>
      </c>
      <c r="AW85" s="278">
        <f>AW80*'8-Matrices'!$S$9</f>
        <v>0</v>
      </c>
      <c r="AX85" s="411" t="s">
        <v>306</v>
      </c>
      <c r="AY85" s="277"/>
      <c r="AZ85" s="279">
        <f>AZ80*'8-Matrices'!$J$9</f>
        <v>1538943</v>
      </c>
      <c r="BA85" s="277">
        <f>BA80*'8-Matrices'!$K$9</f>
        <v>798408</v>
      </c>
      <c r="BB85" s="277">
        <f>BB80*'8-Matrices'!$L$9</f>
        <v>0</v>
      </c>
      <c r="BC85" s="277">
        <f>BC80*'8-Matrices'!$M$9</f>
        <v>1283940</v>
      </c>
      <c r="BD85" s="277">
        <f>BD80*'8-Matrices'!$N$9</f>
        <v>0</v>
      </c>
      <c r="BE85" s="277">
        <f>BE80*'8-Matrices'!$O$9</f>
        <v>0</v>
      </c>
      <c r="BF85" s="277">
        <f>BF80*'8-Matrices'!$P$9</f>
        <v>0</v>
      </c>
      <c r="BG85" s="277">
        <f>BG80*'8-Matrices'!$Q$9</f>
        <v>0</v>
      </c>
      <c r="BH85" s="277">
        <f>BH80*'8-Matrices'!$R$9</f>
        <v>0</v>
      </c>
      <c r="BI85" s="278">
        <f>BI80*'8-Matrices'!$S$9</f>
        <v>0</v>
      </c>
      <c r="BJ85" s="411" t="s">
        <v>306</v>
      </c>
      <c r="BK85" s="352"/>
      <c r="BL85" s="351">
        <f>BL80*'8-Matrices'!$J$9</f>
        <v>806113</v>
      </c>
      <c r="BM85" s="352">
        <f>BM80*'8-Matrices'!$K$9</f>
        <v>644868</v>
      </c>
      <c r="BN85" s="352">
        <f>BN80*'8-Matrices'!$L$9</f>
        <v>0</v>
      </c>
      <c r="BO85" s="352">
        <f>BO80*'8-Matrices'!$M$9</f>
        <v>1711920</v>
      </c>
      <c r="BP85" s="352">
        <f>BP80*'8-Matrices'!$N$9</f>
        <v>0</v>
      </c>
      <c r="BQ85" s="352">
        <f>BQ80*'8-Matrices'!$O$9</f>
        <v>0</v>
      </c>
      <c r="BR85" s="352">
        <f>BR80*'8-Matrices'!$P$9</f>
        <v>0</v>
      </c>
      <c r="BS85" s="352">
        <f>BS80*'8-Matrices'!$Q$9</f>
        <v>0</v>
      </c>
      <c r="BT85" s="352">
        <f>BT80*'8-Matrices'!$R$9</f>
        <v>0</v>
      </c>
      <c r="BU85" s="353">
        <f>BU80*'8-Matrices'!$S$9</f>
        <v>0</v>
      </c>
      <c r="BV85" s="411" t="s">
        <v>306</v>
      </c>
      <c r="BX85" s="351">
        <f>BX80*'8-Matrices'!$J$9</f>
        <v>146566</v>
      </c>
      <c r="BY85" s="352">
        <f>BY80*'8-Matrices'!$K$9</f>
        <v>245664</v>
      </c>
      <c r="BZ85" s="352">
        <f>BZ80*'8-Matrices'!$L$9</f>
        <v>0</v>
      </c>
      <c r="CA85" s="352">
        <f>CA80*'8-Matrices'!$M$9</f>
        <v>2292750</v>
      </c>
      <c r="CB85" s="352">
        <f>CB80*'8-Matrices'!$N$9</f>
        <v>0</v>
      </c>
      <c r="CC85" s="352">
        <f>CC80*'8-Matrices'!$O$9</f>
        <v>0</v>
      </c>
      <c r="CD85" s="352">
        <f>CD80*'8-Matrices'!$P$9</f>
        <v>0</v>
      </c>
      <c r="CE85" s="352">
        <f>CE80*'8-Matrices'!$Q$9</f>
        <v>0</v>
      </c>
      <c r="CF85" s="352">
        <f>CF80*'8-Matrices'!$R$9</f>
        <v>0</v>
      </c>
      <c r="CG85" s="353">
        <f>CG80*'8-Matrices'!$S$9</f>
        <v>0</v>
      </c>
      <c r="CH85" s="411" t="s">
        <v>306</v>
      </c>
      <c r="CJ85" s="351">
        <f>CJ80*'8-Matrices'!$J$9</f>
        <v>638609</v>
      </c>
      <c r="CK85" s="352">
        <f>CK80*'8-Matrices'!$K$9</f>
        <v>383850</v>
      </c>
      <c r="CL85" s="352">
        <f>CL80*'8-Matrices'!$L$9</f>
        <v>0</v>
      </c>
      <c r="CM85" s="352">
        <f>CM80*'8-Matrices'!$M$9</f>
        <v>1497930</v>
      </c>
      <c r="CN85" s="352">
        <f>CN80*'8-Matrices'!$N$9</f>
        <v>0</v>
      </c>
      <c r="CO85" s="352">
        <f>CO80*'8-Matrices'!$O$9</f>
        <v>0</v>
      </c>
      <c r="CP85" s="352">
        <f>CP80*'8-Matrices'!$P$9</f>
        <v>0</v>
      </c>
      <c r="CQ85" s="352">
        <f>CQ80*'8-Matrices'!$Q$9</f>
        <v>0</v>
      </c>
      <c r="CR85" s="352">
        <f>CR80*'8-Matrices'!$R$9</f>
        <v>0</v>
      </c>
      <c r="CS85" s="353">
        <f>CS80*'8-Matrices'!$S$9</f>
        <v>0</v>
      </c>
      <c r="CT85" s="411" t="s">
        <v>306</v>
      </c>
      <c r="CV85" s="351">
        <f>CV80*'8-Matrices'!$J$9</f>
        <v>523450</v>
      </c>
      <c r="CW85" s="352">
        <f>CW80*'8-Matrices'!$K$9</f>
        <v>583452</v>
      </c>
      <c r="CX85" s="352">
        <f>CX80*'8-Matrices'!$L$9</f>
        <v>0</v>
      </c>
      <c r="CY85" s="352">
        <f>CY80*'8-Matrices'!$M$9</f>
        <v>1925910</v>
      </c>
      <c r="CZ85" s="352">
        <f>CZ80*'8-Matrices'!$N$9</f>
        <v>0</v>
      </c>
      <c r="DA85" s="352">
        <f>DA80*'8-Matrices'!$O$9</f>
        <v>0</v>
      </c>
      <c r="DB85" s="352">
        <f>DB80*'8-Matrices'!$P$9</f>
        <v>0</v>
      </c>
      <c r="DC85" s="352">
        <f>DC80*'8-Matrices'!$Q$9</f>
        <v>0</v>
      </c>
      <c r="DD85" s="352">
        <f>DD80*'8-Matrices'!$R$9</f>
        <v>0</v>
      </c>
      <c r="DE85" s="353">
        <f>DE80*'8-Matrices'!$S$9</f>
        <v>0</v>
      </c>
      <c r="DF85" s="411" t="s">
        <v>306</v>
      </c>
      <c r="DH85" s="351">
        <f>DH80*'8-Matrices'!$J$9</f>
        <v>858458</v>
      </c>
      <c r="DI85" s="352">
        <f>DI80*'8-Matrices'!$K$9</f>
        <v>798408</v>
      </c>
      <c r="DJ85" s="352">
        <f>DJ80*'8-Matrices'!$L$9</f>
        <v>0</v>
      </c>
      <c r="DK85" s="352">
        <f>DK80*'8-Matrices'!$M$9</f>
        <v>1773060</v>
      </c>
      <c r="DL85" s="352">
        <f>DL80*'8-Matrices'!$N$9</f>
        <v>0</v>
      </c>
      <c r="DM85" s="352">
        <f>DM80*'8-Matrices'!$O$9</f>
        <v>0</v>
      </c>
      <c r="DN85" s="352">
        <f>DN80*'8-Matrices'!$P$9</f>
        <v>0</v>
      </c>
      <c r="DO85" s="352">
        <f>DO80*'8-Matrices'!$Q$9</f>
        <v>0</v>
      </c>
      <c r="DP85" s="352">
        <f>DP80*'8-Matrices'!$R$9</f>
        <v>0</v>
      </c>
      <c r="DQ85" s="353">
        <f>DQ80*'8-Matrices'!$S$9</f>
        <v>0</v>
      </c>
      <c r="DR85" s="411" t="s">
        <v>306</v>
      </c>
      <c r="DT85" s="351">
        <f>DT80*'8-Matrices'!$J$9</f>
        <v>533919</v>
      </c>
      <c r="DU85" s="352">
        <f>DU80*'8-Matrices'!$K$9</f>
        <v>276372</v>
      </c>
      <c r="DV85" s="352">
        <f>DV80*'8-Matrices'!$L$9</f>
        <v>0</v>
      </c>
      <c r="DW85" s="352">
        <f>DW80*'8-Matrices'!$M$9</f>
        <v>1589640</v>
      </c>
      <c r="DX85" s="352">
        <f>DX80*'8-Matrices'!$N$9</f>
        <v>0</v>
      </c>
      <c r="DY85" s="352">
        <f>DY80*'8-Matrices'!$O$9</f>
        <v>0</v>
      </c>
      <c r="DZ85" s="352">
        <f>DZ80*'8-Matrices'!$P$9</f>
        <v>0</v>
      </c>
      <c r="EA85" s="352">
        <f>EA80*'8-Matrices'!$Q$9</f>
        <v>0</v>
      </c>
      <c r="EB85" s="352">
        <f>EB80*'8-Matrices'!$R$9</f>
        <v>0</v>
      </c>
      <c r="EC85" s="353">
        <f>EC80*'8-Matrices'!$S$9</f>
        <v>0</v>
      </c>
      <c r="ED85" s="411" t="s">
        <v>306</v>
      </c>
    </row>
    <row r="86" spans="1:134" ht="30.75" thickBot="1" x14ac:dyDescent="0.3">
      <c r="A86" s="318" t="s">
        <v>212</v>
      </c>
      <c r="B86" s="293" t="s">
        <v>88</v>
      </c>
      <c r="C86" s="316"/>
      <c r="D86" s="300">
        <f t="shared" ref="D86:M86" si="165">SUM(D83:D85)</f>
        <v>1563129</v>
      </c>
      <c r="E86" s="297">
        <f t="shared" si="165"/>
        <v>711765</v>
      </c>
      <c r="F86" s="297">
        <f t="shared" si="165"/>
        <v>0</v>
      </c>
      <c r="G86" s="297">
        <f t="shared" si="165"/>
        <v>2993555</v>
      </c>
      <c r="H86" s="297">
        <f t="shared" si="165"/>
        <v>0</v>
      </c>
      <c r="I86" s="297">
        <f t="shared" si="165"/>
        <v>0</v>
      </c>
      <c r="J86" s="297">
        <f t="shared" si="165"/>
        <v>0</v>
      </c>
      <c r="K86" s="297">
        <f t="shared" si="165"/>
        <v>0</v>
      </c>
      <c r="L86" s="297">
        <f t="shared" si="165"/>
        <v>0</v>
      </c>
      <c r="M86" s="298">
        <f t="shared" si="165"/>
        <v>0</v>
      </c>
      <c r="N86" s="412">
        <f>SUM(D86:M86)</f>
        <v>5268449</v>
      </c>
      <c r="O86" s="316"/>
      <c r="P86" s="300">
        <f t="shared" ref="P86:Y86" si="166">SUM(P83:P85)</f>
        <v>1392863</v>
      </c>
      <c r="Q86" s="297">
        <f t="shared" si="166"/>
        <v>908158</v>
      </c>
      <c r="R86" s="297">
        <f t="shared" si="166"/>
        <v>0</v>
      </c>
      <c r="S86" s="297">
        <f t="shared" si="166"/>
        <v>2954715</v>
      </c>
      <c r="T86" s="297">
        <f t="shared" si="166"/>
        <v>0</v>
      </c>
      <c r="U86" s="297">
        <f t="shared" si="166"/>
        <v>0</v>
      </c>
      <c r="V86" s="297">
        <f t="shared" si="166"/>
        <v>0</v>
      </c>
      <c r="W86" s="297">
        <f t="shared" si="166"/>
        <v>0</v>
      </c>
      <c r="X86" s="297">
        <f t="shared" si="166"/>
        <v>0</v>
      </c>
      <c r="Y86" s="298">
        <f t="shared" si="166"/>
        <v>0</v>
      </c>
      <c r="Z86" s="412">
        <f>SUM(P86:Y86)</f>
        <v>5255736</v>
      </c>
      <c r="AA86" s="316"/>
      <c r="AB86" s="300">
        <f t="shared" ref="AB86:AK86" si="167">SUM(AB83:AB85)</f>
        <v>1518330</v>
      </c>
      <c r="AC86" s="297">
        <f t="shared" si="167"/>
        <v>503243</v>
      </c>
      <c r="AD86" s="297">
        <f t="shared" si="167"/>
        <v>0</v>
      </c>
      <c r="AE86" s="297">
        <f t="shared" si="167"/>
        <v>2472205</v>
      </c>
      <c r="AF86" s="297">
        <f t="shared" si="167"/>
        <v>0</v>
      </c>
      <c r="AG86" s="297">
        <f t="shared" si="167"/>
        <v>0</v>
      </c>
      <c r="AH86" s="297">
        <f t="shared" si="167"/>
        <v>0</v>
      </c>
      <c r="AI86" s="297">
        <f t="shared" si="167"/>
        <v>0</v>
      </c>
      <c r="AJ86" s="297">
        <f t="shared" si="167"/>
        <v>0</v>
      </c>
      <c r="AK86" s="298">
        <f t="shared" si="167"/>
        <v>0</v>
      </c>
      <c r="AL86" s="412">
        <f>SUM(AB86:AK86)</f>
        <v>4493778</v>
      </c>
      <c r="AM86" s="299"/>
      <c r="AN86" s="300">
        <f t="shared" ref="AN86:AW86" si="168">SUM(AN83:AN85)</f>
        <v>1932218</v>
      </c>
      <c r="AO86" s="297">
        <f t="shared" si="168"/>
        <v>685219</v>
      </c>
      <c r="AP86" s="297">
        <f t="shared" si="168"/>
        <v>0</v>
      </c>
      <c r="AQ86" s="297">
        <f t="shared" si="168"/>
        <v>2554000</v>
      </c>
      <c r="AR86" s="297">
        <f t="shared" si="168"/>
        <v>0</v>
      </c>
      <c r="AS86" s="297">
        <f t="shared" si="168"/>
        <v>0</v>
      </c>
      <c r="AT86" s="297">
        <f t="shared" si="168"/>
        <v>0</v>
      </c>
      <c r="AU86" s="297">
        <f t="shared" si="168"/>
        <v>0</v>
      </c>
      <c r="AV86" s="297">
        <f t="shared" si="168"/>
        <v>0</v>
      </c>
      <c r="AW86" s="298">
        <f t="shared" si="168"/>
        <v>0</v>
      </c>
      <c r="AX86" s="412">
        <f>SUM(AN86:AW86)</f>
        <v>5171437</v>
      </c>
      <c r="AY86" s="299"/>
      <c r="AZ86" s="300">
        <f t="shared" ref="AZ86:BI86" si="169">SUM(AZ83:AZ85)</f>
        <v>1570272</v>
      </c>
      <c r="BA86" s="297">
        <f t="shared" si="169"/>
        <v>964562</v>
      </c>
      <c r="BB86" s="297">
        <f t="shared" si="169"/>
        <v>0</v>
      </c>
      <c r="BC86" s="297">
        <f t="shared" si="169"/>
        <v>1452465</v>
      </c>
      <c r="BD86" s="297">
        <f t="shared" si="169"/>
        <v>0</v>
      </c>
      <c r="BE86" s="297">
        <f t="shared" si="169"/>
        <v>0</v>
      </c>
      <c r="BF86" s="297">
        <f t="shared" si="169"/>
        <v>0</v>
      </c>
      <c r="BG86" s="297">
        <f t="shared" si="169"/>
        <v>0</v>
      </c>
      <c r="BH86" s="297">
        <f t="shared" si="169"/>
        <v>0</v>
      </c>
      <c r="BI86" s="298">
        <f t="shared" si="169"/>
        <v>0</v>
      </c>
      <c r="BJ86" s="412">
        <f>SUM(AZ86:BI86)</f>
        <v>3987299</v>
      </c>
      <c r="BK86" s="362"/>
      <c r="BL86" s="404">
        <f t="shared" ref="BL86:BU86" si="170">SUM(BL83:BL85)</f>
        <v>834685</v>
      </c>
      <c r="BM86" s="405">
        <f t="shared" si="170"/>
        <v>717468</v>
      </c>
      <c r="BN86" s="405">
        <f t="shared" si="170"/>
        <v>0</v>
      </c>
      <c r="BO86" s="405">
        <f t="shared" si="170"/>
        <v>1936620</v>
      </c>
      <c r="BP86" s="405">
        <f t="shared" si="170"/>
        <v>0</v>
      </c>
      <c r="BQ86" s="405">
        <f t="shared" si="170"/>
        <v>0</v>
      </c>
      <c r="BR86" s="405">
        <f t="shared" si="170"/>
        <v>0</v>
      </c>
      <c r="BS86" s="405">
        <f t="shared" si="170"/>
        <v>0</v>
      </c>
      <c r="BT86" s="405">
        <f t="shared" si="170"/>
        <v>0</v>
      </c>
      <c r="BU86" s="406">
        <f t="shared" si="170"/>
        <v>0</v>
      </c>
      <c r="BV86" s="412">
        <f>SUM(BL86:BU86)</f>
        <v>3488773</v>
      </c>
      <c r="BX86" s="404">
        <f t="shared" ref="BX86:CG86" si="171">SUM(BX83:BX85)</f>
        <v>160852</v>
      </c>
      <c r="BY86" s="405">
        <f t="shared" si="171"/>
        <v>383604</v>
      </c>
      <c r="BZ86" s="405">
        <f t="shared" si="171"/>
        <v>0</v>
      </c>
      <c r="CA86" s="405">
        <f t="shared" si="171"/>
        <v>2523855</v>
      </c>
      <c r="CB86" s="405">
        <f t="shared" si="171"/>
        <v>0</v>
      </c>
      <c r="CC86" s="405">
        <f t="shared" si="171"/>
        <v>0</v>
      </c>
      <c r="CD86" s="405">
        <f t="shared" si="171"/>
        <v>0</v>
      </c>
      <c r="CE86" s="405">
        <f t="shared" si="171"/>
        <v>0</v>
      </c>
      <c r="CF86" s="405">
        <f t="shared" si="171"/>
        <v>0</v>
      </c>
      <c r="CG86" s="406">
        <f t="shared" si="171"/>
        <v>0</v>
      </c>
      <c r="CH86" s="412">
        <f>SUM(BX86:CG86)</f>
        <v>3068311</v>
      </c>
      <c r="CJ86" s="404">
        <f t="shared" ref="CJ86:CS86" si="172">SUM(CJ83:CJ85)</f>
        <v>738110</v>
      </c>
      <c r="CK86" s="405">
        <f t="shared" si="172"/>
        <v>579870</v>
      </c>
      <c r="CL86" s="405">
        <f t="shared" si="172"/>
        <v>0</v>
      </c>
      <c r="CM86" s="405">
        <f t="shared" si="172"/>
        <v>1963605</v>
      </c>
      <c r="CN86" s="405">
        <f t="shared" si="172"/>
        <v>0</v>
      </c>
      <c r="CO86" s="405">
        <f t="shared" si="172"/>
        <v>0</v>
      </c>
      <c r="CP86" s="405">
        <f t="shared" si="172"/>
        <v>0</v>
      </c>
      <c r="CQ86" s="405">
        <f t="shared" si="172"/>
        <v>0</v>
      </c>
      <c r="CR86" s="405">
        <f t="shared" si="172"/>
        <v>0</v>
      </c>
      <c r="CS86" s="406">
        <f t="shared" si="172"/>
        <v>0</v>
      </c>
      <c r="CT86" s="412">
        <f>SUM(CJ86:CS86)</f>
        <v>3281585</v>
      </c>
      <c r="CV86" s="404">
        <f t="shared" ref="CV86:DE86" si="173">SUM(CV83:CV85)</f>
        <v>1456990</v>
      </c>
      <c r="CW86" s="405">
        <f t="shared" si="173"/>
        <v>975318</v>
      </c>
      <c r="CX86" s="405">
        <f t="shared" si="173"/>
        <v>83440</v>
      </c>
      <c r="CY86" s="405">
        <f t="shared" si="173"/>
        <v>3731910</v>
      </c>
      <c r="CZ86" s="405">
        <f t="shared" si="173"/>
        <v>0</v>
      </c>
      <c r="DA86" s="405">
        <f t="shared" si="173"/>
        <v>0</v>
      </c>
      <c r="DB86" s="405">
        <f t="shared" si="173"/>
        <v>0</v>
      </c>
      <c r="DC86" s="405">
        <f t="shared" si="173"/>
        <v>0</v>
      </c>
      <c r="DD86" s="405">
        <f t="shared" si="173"/>
        <v>0</v>
      </c>
      <c r="DE86" s="406">
        <f t="shared" si="173"/>
        <v>0</v>
      </c>
      <c r="DF86" s="412">
        <f>SUM(CV86:DE86)</f>
        <v>6247658</v>
      </c>
      <c r="DH86" s="404">
        <f t="shared" ref="DH86:DQ86" si="174">SUM(DH83:DH85)</f>
        <v>1508471</v>
      </c>
      <c r="DI86" s="405">
        <f t="shared" si="174"/>
        <v>1408726</v>
      </c>
      <c r="DJ86" s="405">
        <f t="shared" si="174"/>
        <v>0</v>
      </c>
      <c r="DK86" s="405">
        <f t="shared" si="174"/>
        <v>3766800</v>
      </c>
      <c r="DL86" s="405">
        <f t="shared" si="174"/>
        <v>0</v>
      </c>
      <c r="DM86" s="405">
        <f t="shared" si="174"/>
        <v>0</v>
      </c>
      <c r="DN86" s="405">
        <f t="shared" si="174"/>
        <v>0</v>
      </c>
      <c r="DO86" s="405">
        <f t="shared" si="174"/>
        <v>0</v>
      </c>
      <c r="DP86" s="405">
        <f t="shared" si="174"/>
        <v>0</v>
      </c>
      <c r="DQ86" s="406">
        <f t="shared" si="174"/>
        <v>0</v>
      </c>
      <c r="DR86" s="412">
        <f>SUM(DH86:DQ86)</f>
        <v>6683997</v>
      </c>
      <c r="DT86" s="404">
        <f t="shared" ref="DT86:EC86" si="175">SUM(DT83:DT85)</f>
        <v>948213</v>
      </c>
      <c r="DU86" s="405">
        <f t="shared" si="175"/>
        <v>710059</v>
      </c>
      <c r="DV86" s="405">
        <f t="shared" si="175"/>
        <v>0</v>
      </c>
      <c r="DW86" s="405">
        <f t="shared" si="175"/>
        <v>3116410</v>
      </c>
      <c r="DX86" s="405">
        <f t="shared" si="175"/>
        <v>0</v>
      </c>
      <c r="DY86" s="405">
        <f t="shared" si="175"/>
        <v>0</v>
      </c>
      <c r="DZ86" s="405">
        <f t="shared" si="175"/>
        <v>0</v>
      </c>
      <c r="EA86" s="405">
        <f t="shared" si="175"/>
        <v>0</v>
      </c>
      <c r="EB86" s="405">
        <f t="shared" si="175"/>
        <v>0</v>
      </c>
      <c r="EC86" s="406">
        <f t="shared" si="175"/>
        <v>0</v>
      </c>
      <c r="ED86" s="412">
        <f>SUM(DT86:EC86)</f>
        <v>4774682</v>
      </c>
    </row>
    <row r="87" spans="1:134" ht="29.25" customHeight="1" thickBot="1" x14ac:dyDescent="0.3">
      <c r="A87" s="305"/>
      <c r="B87" s="306"/>
      <c r="C87" s="307"/>
      <c r="D87" s="308"/>
      <c r="E87" s="309"/>
      <c r="F87" s="309"/>
      <c r="G87" s="309"/>
      <c r="H87" s="309"/>
      <c r="I87" s="309"/>
      <c r="J87" s="309"/>
      <c r="K87" s="309"/>
      <c r="L87" s="309"/>
      <c r="M87" s="310"/>
      <c r="N87" s="410"/>
      <c r="O87" s="307"/>
      <c r="P87" s="308"/>
      <c r="Q87" s="309"/>
      <c r="R87" s="309"/>
      <c r="S87" s="309"/>
      <c r="T87" s="309"/>
      <c r="U87" s="309"/>
      <c r="V87" s="309"/>
      <c r="W87" s="309"/>
      <c r="X87" s="309"/>
      <c r="Y87" s="310"/>
      <c r="Z87" s="410"/>
      <c r="AA87" s="307"/>
      <c r="AB87" s="308"/>
      <c r="AC87" s="309"/>
      <c r="AD87" s="309"/>
      <c r="AE87" s="309"/>
      <c r="AF87" s="309"/>
      <c r="AG87" s="309"/>
      <c r="AH87" s="309"/>
      <c r="AI87" s="309"/>
      <c r="AJ87" s="309"/>
      <c r="AK87" s="310"/>
      <c r="AL87" s="410"/>
      <c r="AM87" s="309"/>
      <c r="AN87" s="308"/>
      <c r="AO87" s="309"/>
      <c r="AP87" s="309"/>
      <c r="AQ87" s="309"/>
      <c r="AR87" s="309"/>
      <c r="AS87" s="309"/>
      <c r="AT87" s="309"/>
      <c r="AU87" s="309"/>
      <c r="AV87" s="309"/>
      <c r="AW87" s="310"/>
      <c r="AX87" s="410"/>
      <c r="AY87" s="309"/>
      <c r="AZ87" s="308"/>
      <c r="BA87" s="309"/>
      <c r="BB87" s="309"/>
      <c r="BC87" s="309"/>
      <c r="BD87" s="309"/>
      <c r="BE87" s="309"/>
      <c r="BF87" s="309"/>
      <c r="BG87" s="309"/>
      <c r="BH87" s="309"/>
      <c r="BI87" s="310"/>
      <c r="BJ87" s="410"/>
      <c r="BK87" s="407"/>
      <c r="BL87" s="408"/>
      <c r="BM87" s="407"/>
      <c r="BN87" s="407"/>
      <c r="BO87" s="407"/>
      <c r="BP87" s="407"/>
      <c r="BQ87" s="407"/>
      <c r="BR87" s="407"/>
      <c r="BS87" s="407"/>
      <c r="BT87" s="407"/>
      <c r="BU87" s="409"/>
      <c r="BV87" s="410"/>
      <c r="BX87" s="408"/>
      <c r="BY87" s="407"/>
      <c r="BZ87" s="407"/>
      <c r="CA87" s="407"/>
      <c r="CB87" s="407"/>
      <c r="CC87" s="407"/>
      <c r="CD87" s="407"/>
      <c r="CE87" s="407"/>
      <c r="CF87" s="407"/>
      <c r="CG87" s="409"/>
      <c r="CH87" s="410"/>
      <c r="CJ87" s="408"/>
      <c r="CK87" s="407"/>
      <c r="CL87" s="407"/>
      <c r="CM87" s="407"/>
      <c r="CN87" s="407"/>
      <c r="CO87" s="407"/>
      <c r="CP87" s="407"/>
      <c r="CQ87" s="407"/>
      <c r="CR87" s="407"/>
      <c r="CS87" s="409"/>
      <c r="CT87" s="410"/>
      <c r="CV87" s="408"/>
      <c r="CW87" s="407"/>
      <c r="CX87" s="407"/>
      <c r="CY87" s="407"/>
      <c r="CZ87" s="407"/>
      <c r="DA87" s="407"/>
      <c r="DB87" s="407"/>
      <c r="DC87" s="407"/>
      <c r="DD87" s="407"/>
      <c r="DE87" s="409"/>
      <c r="DF87" s="410"/>
      <c r="DH87" s="408"/>
      <c r="DI87" s="407"/>
      <c r="DJ87" s="407"/>
      <c r="DK87" s="407"/>
      <c r="DL87" s="407"/>
      <c r="DM87" s="407"/>
      <c r="DN87" s="407"/>
      <c r="DO87" s="407"/>
      <c r="DP87" s="407"/>
      <c r="DQ87" s="409"/>
      <c r="DR87" s="410"/>
      <c r="DT87" s="408"/>
      <c r="DU87" s="407"/>
      <c r="DV87" s="407"/>
      <c r="DW87" s="407"/>
      <c r="DX87" s="407"/>
      <c r="DY87" s="407"/>
      <c r="DZ87" s="407"/>
      <c r="EA87" s="407"/>
      <c r="EB87" s="407"/>
      <c r="EC87" s="409"/>
      <c r="ED87" s="410"/>
    </row>
    <row r="88" spans="1:134" x14ac:dyDescent="0.25">
      <c r="A88" s="1470" t="s">
        <v>210</v>
      </c>
      <c r="B88" s="285" t="s">
        <v>89</v>
      </c>
      <c r="C88" s="319" t="s">
        <v>138</v>
      </c>
      <c r="D88" s="271">
        <f>'7c-STEMHWF_RawData'!D31</f>
        <v>4</v>
      </c>
      <c r="E88" s="269">
        <f>'7c-STEMHWF_RawData'!E31</f>
        <v>0</v>
      </c>
      <c r="F88" s="269">
        <f>'7c-STEMHWF_RawData'!F31</f>
        <v>0</v>
      </c>
      <c r="G88" s="269">
        <f>'7c-STEMHWF_RawData'!G31</f>
        <v>10</v>
      </c>
      <c r="H88" s="269">
        <f>'7c-STEMHWF_RawData'!H31</f>
        <v>0</v>
      </c>
      <c r="I88" s="269">
        <f>'7c-STEMHWF_RawData'!I31</f>
        <v>0</v>
      </c>
      <c r="J88" s="269">
        <f>'7c-STEMHWF_RawData'!J31</f>
        <v>0</v>
      </c>
      <c r="K88" s="269">
        <f>'7c-STEMHWF_RawData'!K31</f>
        <v>0</v>
      </c>
      <c r="L88" s="269">
        <f>'7c-STEMHWF_RawData'!L31</f>
        <v>0</v>
      </c>
      <c r="M88" s="270">
        <f>'7c-STEMHWF_RawData'!M31</f>
        <v>0</v>
      </c>
      <c r="N88" s="396"/>
      <c r="O88" s="319"/>
      <c r="P88" s="271">
        <f>'7c-STEMHWF_RawData'!P31</f>
        <v>0</v>
      </c>
      <c r="Q88" s="269">
        <f>'7c-STEMHWF_RawData'!Q31</f>
        <v>1</v>
      </c>
      <c r="R88" s="269">
        <f>'7c-STEMHWF_RawData'!R31</f>
        <v>0</v>
      </c>
      <c r="S88" s="269">
        <f>'7c-STEMHWF_RawData'!S31</f>
        <v>3</v>
      </c>
      <c r="T88" s="269">
        <f>'7c-STEMHWF_RawData'!T31</f>
        <v>0</v>
      </c>
      <c r="U88" s="269">
        <f>'7c-STEMHWF_RawData'!U31</f>
        <v>0</v>
      </c>
      <c r="V88" s="269">
        <f>'7c-STEMHWF_RawData'!V31</f>
        <v>0</v>
      </c>
      <c r="W88" s="269">
        <f>'7c-STEMHWF_RawData'!W31</f>
        <v>0</v>
      </c>
      <c r="X88" s="269">
        <f>'7c-STEMHWF_RawData'!X31</f>
        <v>0</v>
      </c>
      <c r="Y88" s="270">
        <f>'7c-STEMHWF_RawData'!Y31</f>
        <v>0</v>
      </c>
      <c r="Z88" s="396"/>
      <c r="AA88" s="319"/>
      <c r="AB88" s="271">
        <f>'7c-STEMHWF_RawData'!AB31</f>
        <v>1</v>
      </c>
      <c r="AC88" s="269">
        <f>'7c-STEMHWF_RawData'!AC31</f>
        <v>3</v>
      </c>
      <c r="AD88" s="269">
        <f>'7c-STEMHWF_RawData'!AD31</f>
        <v>0</v>
      </c>
      <c r="AE88" s="269">
        <f>'7c-STEMHWF_RawData'!AE31</f>
        <v>4</v>
      </c>
      <c r="AF88" s="269">
        <f>'7c-STEMHWF_RawData'!AF31</f>
        <v>0</v>
      </c>
      <c r="AG88" s="269">
        <f>'7c-STEMHWF_RawData'!AG31</f>
        <v>0</v>
      </c>
      <c r="AH88" s="269">
        <f>'7c-STEMHWF_RawData'!AH31</f>
        <v>0</v>
      </c>
      <c r="AI88" s="269">
        <f>'7c-STEMHWF_RawData'!AI31</f>
        <v>0</v>
      </c>
      <c r="AJ88" s="269">
        <f>'7c-STEMHWF_RawData'!AJ31</f>
        <v>0</v>
      </c>
      <c r="AK88" s="270">
        <f>'7c-STEMHWF_RawData'!AK31</f>
        <v>0</v>
      </c>
      <c r="AL88" s="396"/>
      <c r="AM88" s="269"/>
      <c r="AN88" s="271">
        <f>'7c-STEMHWF_RawData'!AN31</f>
        <v>4</v>
      </c>
      <c r="AO88" s="269">
        <f>'7c-STEMHWF_RawData'!AO31</f>
        <v>1</v>
      </c>
      <c r="AP88" s="269">
        <f>'7c-STEMHWF_RawData'!AP31</f>
        <v>0</v>
      </c>
      <c r="AQ88" s="269">
        <f>'7c-STEMHWF_RawData'!AQ31</f>
        <v>3</v>
      </c>
      <c r="AR88" s="269">
        <f>'7c-STEMHWF_RawData'!AR31</f>
        <v>0</v>
      </c>
      <c r="AS88" s="269">
        <f>'7c-STEMHWF_RawData'!AS31</f>
        <v>0</v>
      </c>
      <c r="AT88" s="269">
        <f>'7c-STEMHWF_RawData'!AT31</f>
        <v>0</v>
      </c>
      <c r="AU88" s="269">
        <f>'7c-STEMHWF_RawData'!AU31</f>
        <v>0</v>
      </c>
      <c r="AV88" s="269">
        <f>'7c-STEMHWF_RawData'!AV31</f>
        <v>0</v>
      </c>
      <c r="AW88" s="270">
        <f>'7c-STEMHWF_RawData'!AW31</f>
        <v>0</v>
      </c>
      <c r="AX88" s="396"/>
      <c r="AY88" s="269"/>
      <c r="AZ88" s="271">
        <f>'7c-STEMHWF_RawData'!AZ31</f>
        <v>1</v>
      </c>
      <c r="BA88" s="269">
        <f>'7c-STEMHWF_RawData'!BA31</f>
        <v>0</v>
      </c>
      <c r="BB88" s="269">
        <f>'7c-STEMHWF_RawData'!BB31</f>
        <v>0</v>
      </c>
      <c r="BC88" s="269">
        <f>'7c-STEMHWF_RawData'!BC31</f>
        <v>12</v>
      </c>
      <c r="BD88" s="269">
        <f>'7c-STEMHWF_RawData'!BD31</f>
        <v>0</v>
      </c>
      <c r="BE88" s="269">
        <f>'7c-STEMHWF_RawData'!BE31</f>
        <v>0</v>
      </c>
      <c r="BF88" s="269">
        <f>'7c-STEMHWF_RawData'!BF31</f>
        <v>0</v>
      </c>
      <c r="BG88" s="269">
        <f>'7c-STEMHWF_RawData'!BG31</f>
        <v>0</v>
      </c>
      <c r="BH88" s="269">
        <f>'7c-STEMHWF_RawData'!BH31</f>
        <v>0</v>
      </c>
      <c r="BI88" s="270">
        <f>'7c-STEMHWF_RawData'!BI31</f>
        <v>0</v>
      </c>
      <c r="BJ88" s="396"/>
      <c r="BK88" s="343"/>
      <c r="BL88" s="342">
        <f>'7c-STEMHWF_RawData'!BL31</f>
        <v>1</v>
      </c>
      <c r="BM88" s="343">
        <f>'7c-STEMHWF_RawData'!BM31</f>
        <v>2</v>
      </c>
      <c r="BN88" s="343">
        <f>'7c-STEMHWF_RawData'!BN31</f>
        <v>0</v>
      </c>
      <c r="BO88" s="343">
        <f>'7c-STEMHWF_RawData'!BO31</f>
        <v>3</v>
      </c>
      <c r="BP88" s="343">
        <f>'7c-STEMHWF_RawData'!BP31</f>
        <v>0</v>
      </c>
      <c r="BQ88" s="343">
        <f>'7c-STEMHWF_RawData'!BQ31</f>
        <v>0</v>
      </c>
      <c r="BR88" s="343">
        <f>'7c-STEMHWF_RawData'!BR31</f>
        <v>0</v>
      </c>
      <c r="BS88" s="343">
        <f>'7c-STEMHWF_RawData'!BS31</f>
        <v>0</v>
      </c>
      <c r="BT88" s="343">
        <f>'7c-STEMHWF_RawData'!BT31</f>
        <v>0</v>
      </c>
      <c r="BU88" s="344">
        <f>'7c-STEMHWF_RawData'!BU31</f>
        <v>0</v>
      </c>
      <c r="BV88" s="396"/>
      <c r="BX88" s="342">
        <f>'7c-STEMHWF_RawData'!BX31</f>
        <v>4</v>
      </c>
      <c r="BY88" s="343">
        <f>'7c-STEMHWF_RawData'!BY31</f>
        <v>2</v>
      </c>
      <c r="BZ88" s="343">
        <f>'7c-STEMHWF_RawData'!BZ31</f>
        <v>0</v>
      </c>
      <c r="CA88" s="343">
        <f>'7c-STEMHWF_RawData'!CA31</f>
        <v>5</v>
      </c>
      <c r="CB88" s="343">
        <f>'7c-STEMHWF_RawData'!CB31</f>
        <v>0</v>
      </c>
      <c r="CC88" s="343">
        <f>'7c-STEMHWF_RawData'!CC31</f>
        <v>0</v>
      </c>
      <c r="CD88" s="343">
        <f>'7c-STEMHWF_RawData'!CD31</f>
        <v>0</v>
      </c>
      <c r="CE88" s="343">
        <f>'7c-STEMHWF_RawData'!CE31</f>
        <v>0</v>
      </c>
      <c r="CF88" s="343">
        <f>'7c-STEMHWF_RawData'!CF31</f>
        <v>0</v>
      </c>
      <c r="CG88" s="344">
        <f>'7c-STEMHWF_RawData'!CG31</f>
        <v>0</v>
      </c>
      <c r="CH88" s="396"/>
      <c r="CJ88" s="342">
        <f>'7c-STEMHWF_RawData'!CJ31</f>
        <v>7</v>
      </c>
      <c r="CK88" s="343">
        <f>'7c-STEMHWF_RawData'!CK31</f>
        <v>6</v>
      </c>
      <c r="CL88" s="343">
        <f>'7c-STEMHWF_RawData'!CL31</f>
        <v>0</v>
      </c>
      <c r="CM88" s="343">
        <f>'7c-STEMHWF_RawData'!CM31</f>
        <v>14</v>
      </c>
      <c r="CN88" s="343">
        <f>'7c-STEMHWF_RawData'!CN31</f>
        <v>0</v>
      </c>
      <c r="CO88" s="343">
        <f>'7c-STEMHWF_RawData'!CO31</f>
        <v>0</v>
      </c>
      <c r="CP88" s="343">
        <f>'7c-STEMHWF_RawData'!CP31</f>
        <v>0</v>
      </c>
      <c r="CQ88" s="343">
        <f>'7c-STEMHWF_RawData'!CQ31</f>
        <v>0</v>
      </c>
      <c r="CR88" s="343">
        <f>'7c-STEMHWF_RawData'!CR31</f>
        <v>0</v>
      </c>
      <c r="CS88" s="344">
        <f>'7c-STEMHWF_RawData'!CS31</f>
        <v>0</v>
      </c>
      <c r="CT88" s="396"/>
      <c r="CV88" s="342">
        <f>'7c-STEMHWF_RawData'!CV31</f>
        <v>5</v>
      </c>
      <c r="CW88" s="343">
        <f>'7c-STEMHWF_RawData'!CW31</f>
        <v>8</v>
      </c>
      <c r="CX88" s="343">
        <f>'7c-STEMHWF_RawData'!CX31</f>
        <v>0</v>
      </c>
      <c r="CY88" s="343">
        <f>'7c-STEMHWF_RawData'!CY31</f>
        <v>13</v>
      </c>
      <c r="CZ88" s="343">
        <f>'7c-STEMHWF_RawData'!CZ31</f>
        <v>0</v>
      </c>
      <c r="DA88" s="343">
        <f>'7c-STEMHWF_RawData'!DA31</f>
        <v>0</v>
      </c>
      <c r="DB88" s="343">
        <f>'7c-STEMHWF_RawData'!DB31</f>
        <v>0</v>
      </c>
      <c r="DC88" s="343">
        <f>'7c-STEMHWF_RawData'!DC31</f>
        <v>0</v>
      </c>
      <c r="DD88" s="343">
        <f>'7c-STEMHWF_RawData'!DD31</f>
        <v>0</v>
      </c>
      <c r="DE88" s="344">
        <f>'7c-STEMHWF_RawData'!DE31</f>
        <v>0</v>
      </c>
      <c r="DF88" s="396"/>
      <c r="DH88" s="342">
        <f>'7c-STEMHWF_RawData'!DH31</f>
        <v>6</v>
      </c>
      <c r="DI88" s="343">
        <f>'7c-STEMHWF_RawData'!DI31</f>
        <v>10</v>
      </c>
      <c r="DJ88" s="343">
        <f>'7c-STEMHWF_RawData'!DJ31</f>
        <v>0</v>
      </c>
      <c r="DK88" s="343">
        <f>'7c-STEMHWF_RawData'!DK31</f>
        <v>16</v>
      </c>
      <c r="DL88" s="343">
        <f>'7c-STEMHWF_RawData'!DL31</f>
        <v>0</v>
      </c>
      <c r="DM88" s="343">
        <f>'7c-STEMHWF_RawData'!DM31</f>
        <v>0</v>
      </c>
      <c r="DN88" s="343">
        <f>'7c-STEMHWF_RawData'!DN31</f>
        <v>0</v>
      </c>
      <c r="DO88" s="343">
        <f>'7c-STEMHWF_RawData'!DO31</f>
        <v>0</v>
      </c>
      <c r="DP88" s="343">
        <f>'7c-STEMHWF_RawData'!DP31</f>
        <v>0</v>
      </c>
      <c r="DQ88" s="344">
        <f>'7c-STEMHWF_RawData'!DQ31</f>
        <v>0</v>
      </c>
      <c r="DR88" s="396"/>
      <c r="DT88" s="342">
        <f>'7c-STEMHWF_RawData'!DT31</f>
        <v>8</v>
      </c>
      <c r="DU88" s="343">
        <f>'7c-STEMHWF_RawData'!DU31</f>
        <v>95</v>
      </c>
      <c r="DV88" s="343">
        <f>'7c-STEMHWF_RawData'!DV31</f>
        <v>0</v>
      </c>
      <c r="DW88" s="343">
        <f>'7c-STEMHWF_RawData'!DW31</f>
        <v>23</v>
      </c>
      <c r="DX88" s="343">
        <f>'7c-STEMHWF_RawData'!DX31</f>
        <v>0</v>
      </c>
      <c r="DY88" s="343">
        <f>'7c-STEMHWF_RawData'!DY31</f>
        <v>0</v>
      </c>
      <c r="DZ88" s="343">
        <f>'7c-STEMHWF_RawData'!DZ31</f>
        <v>0</v>
      </c>
      <c r="EA88" s="343">
        <f>'7c-STEMHWF_RawData'!EA31</f>
        <v>0</v>
      </c>
      <c r="EB88" s="343">
        <f>'7c-STEMHWF_RawData'!EB31</f>
        <v>0</v>
      </c>
      <c r="EC88" s="344">
        <f>'7c-STEMHWF_RawData'!EC31</f>
        <v>0</v>
      </c>
      <c r="ED88" s="396"/>
    </row>
    <row r="89" spans="1:134" x14ac:dyDescent="0.25">
      <c r="A89" s="1471"/>
      <c r="B89" t="s">
        <v>89</v>
      </c>
      <c r="C89" s="317" t="s">
        <v>139</v>
      </c>
      <c r="D89" s="279">
        <f>'7c-STEMHWF_RawData'!D32</f>
        <v>0</v>
      </c>
      <c r="E89" s="277">
        <f>'7c-STEMHWF_RawData'!E32</f>
        <v>0</v>
      </c>
      <c r="F89" s="277">
        <f>'7c-STEMHWF_RawData'!F32</f>
        <v>0</v>
      </c>
      <c r="G89" s="277">
        <f>'7c-STEMHWF_RawData'!G32</f>
        <v>2</v>
      </c>
      <c r="H89" s="277">
        <f>'7c-STEMHWF_RawData'!H32</f>
        <v>0</v>
      </c>
      <c r="I89" s="277">
        <f>'7c-STEMHWF_RawData'!I32</f>
        <v>0</v>
      </c>
      <c r="J89" s="277">
        <f>'7c-STEMHWF_RawData'!J32</f>
        <v>0</v>
      </c>
      <c r="K89" s="277">
        <f>'7c-STEMHWF_RawData'!K32</f>
        <v>0</v>
      </c>
      <c r="L89" s="277">
        <f>'7c-STEMHWF_RawData'!L32</f>
        <v>0</v>
      </c>
      <c r="M89" s="278">
        <f>'7c-STEMHWF_RawData'!M32</f>
        <v>0</v>
      </c>
      <c r="N89" s="398"/>
      <c r="P89" s="279">
        <f>'7c-STEMHWF_RawData'!P32</f>
        <v>0</v>
      </c>
      <c r="Q89" s="277">
        <f>'7c-STEMHWF_RawData'!Q32</f>
        <v>0</v>
      </c>
      <c r="R89" s="277">
        <f>'7c-STEMHWF_RawData'!R32</f>
        <v>0</v>
      </c>
      <c r="S89" s="277">
        <f>'7c-STEMHWF_RawData'!S32</f>
        <v>2</v>
      </c>
      <c r="T89" s="277">
        <f>'7c-STEMHWF_RawData'!T32</f>
        <v>0</v>
      </c>
      <c r="U89" s="277">
        <f>'7c-STEMHWF_RawData'!U32</f>
        <v>0</v>
      </c>
      <c r="V89" s="277">
        <f>'7c-STEMHWF_RawData'!V32</f>
        <v>0</v>
      </c>
      <c r="W89" s="277">
        <f>'7c-STEMHWF_RawData'!W32</f>
        <v>0</v>
      </c>
      <c r="X89" s="277">
        <f>'7c-STEMHWF_RawData'!X32</f>
        <v>0</v>
      </c>
      <c r="Y89" s="278">
        <f>'7c-STEMHWF_RawData'!Y32</f>
        <v>0</v>
      </c>
      <c r="Z89" s="398"/>
      <c r="AB89" s="279">
        <f>'7c-STEMHWF_RawData'!AB32</f>
        <v>0</v>
      </c>
      <c r="AC89" s="277">
        <f>'7c-STEMHWF_RawData'!AC32</f>
        <v>0</v>
      </c>
      <c r="AD89" s="277">
        <f>'7c-STEMHWF_RawData'!AD32</f>
        <v>0</v>
      </c>
      <c r="AE89" s="277">
        <f>'7c-STEMHWF_RawData'!AE32</f>
        <v>2</v>
      </c>
      <c r="AF89" s="277">
        <f>'7c-STEMHWF_RawData'!AF32</f>
        <v>0</v>
      </c>
      <c r="AG89" s="277">
        <f>'7c-STEMHWF_RawData'!AG32</f>
        <v>0</v>
      </c>
      <c r="AH89" s="277">
        <f>'7c-STEMHWF_RawData'!AH32</f>
        <v>0</v>
      </c>
      <c r="AI89" s="277">
        <f>'7c-STEMHWF_RawData'!AI32</f>
        <v>0</v>
      </c>
      <c r="AJ89" s="277">
        <f>'7c-STEMHWF_RawData'!AJ32</f>
        <v>0</v>
      </c>
      <c r="AK89" s="278">
        <f>'7c-STEMHWF_RawData'!AK32</f>
        <v>0</v>
      </c>
      <c r="AL89" s="398"/>
      <c r="AM89" s="277"/>
      <c r="AN89" s="279">
        <f>'7c-STEMHWF_RawData'!AN32</f>
        <v>1</v>
      </c>
      <c r="AO89" s="277">
        <f>'7c-STEMHWF_RawData'!AO32</f>
        <v>0</v>
      </c>
      <c r="AP89" s="277">
        <f>'7c-STEMHWF_RawData'!AP32</f>
        <v>0</v>
      </c>
      <c r="AQ89" s="277">
        <f>'7c-STEMHWF_RawData'!AQ32</f>
        <v>3</v>
      </c>
      <c r="AR89" s="277">
        <f>'7c-STEMHWF_RawData'!AR32</f>
        <v>0</v>
      </c>
      <c r="AS89" s="277">
        <f>'7c-STEMHWF_RawData'!AS32</f>
        <v>0</v>
      </c>
      <c r="AT89" s="277">
        <f>'7c-STEMHWF_RawData'!AT32</f>
        <v>0</v>
      </c>
      <c r="AU89" s="277">
        <f>'7c-STEMHWF_RawData'!AU32</f>
        <v>0</v>
      </c>
      <c r="AV89" s="277">
        <f>'7c-STEMHWF_RawData'!AV32</f>
        <v>0</v>
      </c>
      <c r="AW89" s="278">
        <f>'7c-STEMHWF_RawData'!AW32</f>
        <v>0</v>
      </c>
      <c r="AX89" s="398"/>
      <c r="AY89" s="277"/>
      <c r="AZ89" s="279">
        <f>'7c-STEMHWF_RawData'!AZ32</f>
        <v>0</v>
      </c>
      <c r="BA89" s="277">
        <f>'7c-STEMHWF_RawData'!BA32</f>
        <v>0</v>
      </c>
      <c r="BB89" s="277">
        <f>'7c-STEMHWF_RawData'!BB32</f>
        <v>0</v>
      </c>
      <c r="BC89" s="277">
        <f>'7c-STEMHWF_RawData'!BC32</f>
        <v>2</v>
      </c>
      <c r="BD89" s="277">
        <f>'7c-STEMHWF_RawData'!BD32</f>
        <v>0</v>
      </c>
      <c r="BE89" s="277">
        <f>'7c-STEMHWF_RawData'!BE32</f>
        <v>0</v>
      </c>
      <c r="BF89" s="277">
        <f>'7c-STEMHWF_RawData'!BF32</f>
        <v>0</v>
      </c>
      <c r="BG89" s="277">
        <f>'7c-STEMHWF_RawData'!BG32</f>
        <v>0</v>
      </c>
      <c r="BH89" s="277">
        <f>'7c-STEMHWF_RawData'!BH32</f>
        <v>0</v>
      </c>
      <c r="BI89" s="278">
        <f>'7c-STEMHWF_RawData'!BI32</f>
        <v>0</v>
      </c>
      <c r="BJ89" s="398"/>
      <c r="BK89" s="352"/>
      <c r="BL89" s="351">
        <f>'7c-STEMHWF_RawData'!BL32</f>
        <v>0</v>
      </c>
      <c r="BM89" s="352">
        <f>'7c-STEMHWF_RawData'!BM32</f>
        <v>0</v>
      </c>
      <c r="BN89" s="352">
        <f>'7c-STEMHWF_RawData'!BN32</f>
        <v>0</v>
      </c>
      <c r="BO89" s="352">
        <f>'7c-STEMHWF_RawData'!BO32</f>
        <v>0</v>
      </c>
      <c r="BP89" s="352">
        <f>'7c-STEMHWF_RawData'!BP32</f>
        <v>0</v>
      </c>
      <c r="BQ89" s="352">
        <f>'7c-STEMHWF_RawData'!BQ32</f>
        <v>0</v>
      </c>
      <c r="BR89" s="352">
        <f>'7c-STEMHWF_RawData'!BR32</f>
        <v>0</v>
      </c>
      <c r="BS89" s="352">
        <f>'7c-STEMHWF_RawData'!BS32</f>
        <v>0</v>
      </c>
      <c r="BT89" s="352">
        <f>'7c-STEMHWF_RawData'!BT32</f>
        <v>0</v>
      </c>
      <c r="BU89" s="353">
        <f>'7c-STEMHWF_RawData'!BU32</f>
        <v>0</v>
      </c>
      <c r="BV89" s="398"/>
      <c r="BX89" s="351">
        <f>'7c-STEMHWF_RawData'!BX32</f>
        <v>0</v>
      </c>
      <c r="BY89" s="352">
        <f>'7c-STEMHWF_RawData'!BY32</f>
        <v>0</v>
      </c>
      <c r="BZ89" s="352">
        <f>'7c-STEMHWF_RawData'!BZ32</f>
        <v>0</v>
      </c>
      <c r="CA89" s="352">
        <f>'7c-STEMHWF_RawData'!CA32</f>
        <v>0</v>
      </c>
      <c r="CB89" s="352">
        <f>'7c-STEMHWF_RawData'!CB32</f>
        <v>0</v>
      </c>
      <c r="CC89" s="352">
        <f>'7c-STEMHWF_RawData'!CC32</f>
        <v>0</v>
      </c>
      <c r="CD89" s="352">
        <f>'7c-STEMHWF_RawData'!CD32</f>
        <v>0</v>
      </c>
      <c r="CE89" s="352">
        <f>'7c-STEMHWF_RawData'!CE32</f>
        <v>0</v>
      </c>
      <c r="CF89" s="352">
        <f>'7c-STEMHWF_RawData'!CF32</f>
        <v>0</v>
      </c>
      <c r="CG89" s="353">
        <f>'7c-STEMHWF_RawData'!CG32</f>
        <v>0</v>
      </c>
      <c r="CH89" s="398"/>
      <c r="CJ89" s="351">
        <f>'7c-STEMHWF_RawData'!CJ32</f>
        <v>0</v>
      </c>
      <c r="CK89" s="352">
        <f>'7c-STEMHWF_RawData'!CK32</f>
        <v>0</v>
      </c>
      <c r="CL89" s="352">
        <f>'7c-STEMHWF_RawData'!CL32</f>
        <v>0</v>
      </c>
      <c r="CM89" s="352">
        <f>'7c-STEMHWF_RawData'!CM32</f>
        <v>1</v>
      </c>
      <c r="CN89" s="352">
        <f>'7c-STEMHWF_RawData'!CN32</f>
        <v>0</v>
      </c>
      <c r="CO89" s="352">
        <f>'7c-STEMHWF_RawData'!CO32</f>
        <v>0</v>
      </c>
      <c r="CP89" s="352">
        <f>'7c-STEMHWF_RawData'!CP32</f>
        <v>0</v>
      </c>
      <c r="CQ89" s="352">
        <f>'7c-STEMHWF_RawData'!CQ32</f>
        <v>0</v>
      </c>
      <c r="CR89" s="352">
        <f>'7c-STEMHWF_RawData'!CR32</f>
        <v>0</v>
      </c>
      <c r="CS89" s="353">
        <f>'7c-STEMHWF_RawData'!CS32</f>
        <v>0</v>
      </c>
      <c r="CT89" s="398"/>
      <c r="CV89" s="351">
        <f>'7c-STEMHWF_RawData'!CV32</f>
        <v>0</v>
      </c>
      <c r="CW89" s="352">
        <f>'7c-STEMHWF_RawData'!CW32</f>
        <v>6</v>
      </c>
      <c r="CX89" s="352">
        <f>'7c-STEMHWF_RawData'!CX32</f>
        <v>0</v>
      </c>
      <c r="CY89" s="352">
        <f>'7c-STEMHWF_RawData'!CY32</f>
        <v>2</v>
      </c>
      <c r="CZ89" s="352">
        <f>'7c-STEMHWF_RawData'!CZ32</f>
        <v>0</v>
      </c>
      <c r="DA89" s="352">
        <f>'7c-STEMHWF_RawData'!DA32</f>
        <v>0</v>
      </c>
      <c r="DB89" s="352">
        <f>'7c-STEMHWF_RawData'!DB32</f>
        <v>0</v>
      </c>
      <c r="DC89" s="352">
        <f>'7c-STEMHWF_RawData'!DC32</f>
        <v>0</v>
      </c>
      <c r="DD89" s="352">
        <f>'7c-STEMHWF_RawData'!DD32</f>
        <v>0</v>
      </c>
      <c r="DE89" s="353">
        <f>'7c-STEMHWF_RawData'!DE32</f>
        <v>0</v>
      </c>
      <c r="DF89" s="398"/>
      <c r="DH89" s="351">
        <f>'7c-STEMHWF_RawData'!DH32</f>
        <v>0</v>
      </c>
      <c r="DI89" s="352">
        <f>'7c-STEMHWF_RawData'!DI32</f>
        <v>3</v>
      </c>
      <c r="DJ89" s="352">
        <f>'7c-STEMHWF_RawData'!DJ32</f>
        <v>6</v>
      </c>
      <c r="DK89" s="352">
        <f>'7c-STEMHWF_RawData'!DK32</f>
        <v>4</v>
      </c>
      <c r="DL89" s="352">
        <f>'7c-STEMHWF_RawData'!DL32</f>
        <v>0</v>
      </c>
      <c r="DM89" s="352">
        <f>'7c-STEMHWF_RawData'!DM32</f>
        <v>0</v>
      </c>
      <c r="DN89" s="352">
        <f>'7c-STEMHWF_RawData'!DN32</f>
        <v>0</v>
      </c>
      <c r="DO89" s="352">
        <f>'7c-STEMHWF_RawData'!DO32</f>
        <v>0</v>
      </c>
      <c r="DP89" s="352">
        <f>'7c-STEMHWF_RawData'!DP32</f>
        <v>0</v>
      </c>
      <c r="DQ89" s="353">
        <f>'7c-STEMHWF_RawData'!DQ32</f>
        <v>0</v>
      </c>
      <c r="DR89" s="398"/>
      <c r="DT89" s="351">
        <f>'7c-STEMHWF_RawData'!DT32</f>
        <v>0</v>
      </c>
      <c r="DU89" s="352">
        <f>'7c-STEMHWF_RawData'!DU32</f>
        <v>9</v>
      </c>
      <c r="DV89" s="352">
        <f>'7c-STEMHWF_RawData'!DV32</f>
        <v>0</v>
      </c>
      <c r="DW89" s="352">
        <f>'7c-STEMHWF_RawData'!DW32</f>
        <v>8</v>
      </c>
      <c r="DX89" s="352">
        <f>'7c-STEMHWF_RawData'!DX32</f>
        <v>0</v>
      </c>
      <c r="DY89" s="352">
        <f>'7c-STEMHWF_RawData'!DY32</f>
        <v>0</v>
      </c>
      <c r="DZ89" s="352">
        <f>'7c-STEMHWF_RawData'!DZ32</f>
        <v>0</v>
      </c>
      <c r="EA89" s="352">
        <f>'7c-STEMHWF_RawData'!EA32</f>
        <v>0</v>
      </c>
      <c r="EB89" s="352">
        <f>'7c-STEMHWF_RawData'!EB32</f>
        <v>0</v>
      </c>
      <c r="EC89" s="353">
        <f>'7c-STEMHWF_RawData'!EC32</f>
        <v>0</v>
      </c>
      <c r="ED89" s="398"/>
    </row>
    <row r="90" spans="1:134" ht="15.75" thickBot="1" x14ac:dyDescent="0.3">
      <c r="A90" s="1471"/>
      <c r="B90" t="s">
        <v>89</v>
      </c>
      <c r="C90" s="317" t="s">
        <v>140</v>
      </c>
      <c r="D90" s="279">
        <f>'7c-STEMHWF_RawData'!D33</f>
        <v>53</v>
      </c>
      <c r="E90" s="277">
        <f>'7c-STEMHWF_RawData'!E33</f>
        <v>0</v>
      </c>
      <c r="F90" s="277">
        <f>'7c-STEMHWF_RawData'!F33</f>
        <v>0</v>
      </c>
      <c r="G90" s="277">
        <f>'7c-STEMHWF_RawData'!G33</f>
        <v>0</v>
      </c>
      <c r="H90" s="277">
        <f>'7c-STEMHWF_RawData'!H33</f>
        <v>0</v>
      </c>
      <c r="I90" s="277">
        <f>'7c-STEMHWF_RawData'!I33</f>
        <v>0</v>
      </c>
      <c r="J90" s="277">
        <f>'7c-STEMHWF_RawData'!J33</f>
        <v>0</v>
      </c>
      <c r="K90" s="277">
        <f>'7c-STEMHWF_RawData'!K33</f>
        <v>0</v>
      </c>
      <c r="L90" s="277">
        <f>'7c-STEMHWF_RawData'!L33</f>
        <v>0</v>
      </c>
      <c r="M90" s="278">
        <f>'7c-STEMHWF_RawData'!M33</f>
        <v>0</v>
      </c>
      <c r="N90" s="411" t="s">
        <v>305</v>
      </c>
      <c r="P90" s="279">
        <f>'7c-STEMHWF_RawData'!P33</f>
        <v>36</v>
      </c>
      <c r="Q90" s="277">
        <f>'7c-STEMHWF_RawData'!Q33</f>
        <v>0</v>
      </c>
      <c r="R90" s="277">
        <f>'7c-STEMHWF_RawData'!R33</f>
        <v>0</v>
      </c>
      <c r="S90" s="277">
        <f>'7c-STEMHWF_RawData'!S33</f>
        <v>0</v>
      </c>
      <c r="T90" s="277">
        <f>'7c-STEMHWF_RawData'!T33</f>
        <v>0</v>
      </c>
      <c r="U90" s="277">
        <f>'7c-STEMHWF_RawData'!U33</f>
        <v>0</v>
      </c>
      <c r="V90" s="277">
        <f>'7c-STEMHWF_RawData'!V33</f>
        <v>0</v>
      </c>
      <c r="W90" s="277">
        <f>'7c-STEMHWF_RawData'!W33</f>
        <v>0</v>
      </c>
      <c r="X90" s="277">
        <f>'7c-STEMHWF_RawData'!X33</f>
        <v>0</v>
      </c>
      <c r="Y90" s="278">
        <f>'7c-STEMHWF_RawData'!Y33</f>
        <v>0</v>
      </c>
      <c r="Z90" s="411" t="s">
        <v>305</v>
      </c>
      <c r="AB90" s="279">
        <f>'7c-STEMHWF_RawData'!AB33</f>
        <v>32</v>
      </c>
      <c r="AC90" s="277">
        <f>'7c-STEMHWF_RawData'!AC33</f>
        <v>0</v>
      </c>
      <c r="AD90" s="277">
        <f>'7c-STEMHWF_RawData'!AD33</f>
        <v>0</v>
      </c>
      <c r="AE90" s="277">
        <f>'7c-STEMHWF_RawData'!AE33</f>
        <v>0</v>
      </c>
      <c r="AF90" s="277">
        <f>'7c-STEMHWF_RawData'!AF33</f>
        <v>0</v>
      </c>
      <c r="AG90" s="277">
        <f>'7c-STEMHWF_RawData'!AG33</f>
        <v>0</v>
      </c>
      <c r="AH90" s="277">
        <f>'7c-STEMHWF_RawData'!AH33</f>
        <v>0</v>
      </c>
      <c r="AI90" s="277">
        <f>'7c-STEMHWF_RawData'!AI33</f>
        <v>0</v>
      </c>
      <c r="AJ90" s="277">
        <f>'7c-STEMHWF_RawData'!AJ33</f>
        <v>0</v>
      </c>
      <c r="AK90" s="278">
        <f>'7c-STEMHWF_RawData'!AK33</f>
        <v>0</v>
      </c>
      <c r="AL90" s="411" t="s">
        <v>305</v>
      </c>
      <c r="AM90" s="277"/>
      <c r="AN90" s="279">
        <f>'7c-STEMHWF_RawData'!AN33</f>
        <v>21</v>
      </c>
      <c r="AO90" s="277">
        <f>'7c-STEMHWF_RawData'!AO33</f>
        <v>0</v>
      </c>
      <c r="AP90" s="277">
        <f>'7c-STEMHWF_RawData'!AP33</f>
        <v>0</v>
      </c>
      <c r="AQ90" s="277">
        <f>'7c-STEMHWF_RawData'!AQ33</f>
        <v>1</v>
      </c>
      <c r="AR90" s="277">
        <f>'7c-STEMHWF_RawData'!AR33</f>
        <v>0</v>
      </c>
      <c r="AS90" s="277">
        <f>'7c-STEMHWF_RawData'!AS33</f>
        <v>0</v>
      </c>
      <c r="AT90" s="277">
        <f>'7c-STEMHWF_RawData'!AT33</f>
        <v>0</v>
      </c>
      <c r="AU90" s="277">
        <f>'7c-STEMHWF_RawData'!AU33</f>
        <v>0</v>
      </c>
      <c r="AV90" s="277">
        <f>'7c-STEMHWF_RawData'!AV33</f>
        <v>0</v>
      </c>
      <c r="AW90" s="278">
        <f>'7c-STEMHWF_RawData'!AW33</f>
        <v>0</v>
      </c>
      <c r="AX90" s="411" t="s">
        <v>305</v>
      </c>
      <c r="AY90" s="277"/>
      <c r="AZ90" s="279">
        <f>'7c-STEMHWF_RawData'!AZ33</f>
        <v>14</v>
      </c>
      <c r="BA90" s="277">
        <f>'7c-STEMHWF_RawData'!BA33</f>
        <v>0</v>
      </c>
      <c r="BB90" s="277">
        <f>'7c-STEMHWF_RawData'!BB33</f>
        <v>0</v>
      </c>
      <c r="BC90" s="277">
        <f>'7c-STEMHWF_RawData'!BC33</f>
        <v>2</v>
      </c>
      <c r="BD90" s="277">
        <f>'7c-STEMHWF_RawData'!BD33</f>
        <v>0</v>
      </c>
      <c r="BE90" s="277">
        <f>'7c-STEMHWF_RawData'!BE33</f>
        <v>0</v>
      </c>
      <c r="BF90" s="277">
        <f>'7c-STEMHWF_RawData'!BF33</f>
        <v>0</v>
      </c>
      <c r="BG90" s="277">
        <f>'7c-STEMHWF_RawData'!BG33</f>
        <v>0</v>
      </c>
      <c r="BH90" s="277">
        <f>'7c-STEMHWF_RawData'!BH33</f>
        <v>0</v>
      </c>
      <c r="BI90" s="278">
        <f>'7c-STEMHWF_RawData'!BI33</f>
        <v>0</v>
      </c>
      <c r="BJ90" s="411" t="s">
        <v>305</v>
      </c>
      <c r="BK90" s="352"/>
      <c r="BL90" s="351">
        <f>'7c-STEMHWF_RawData'!BL33</f>
        <v>14</v>
      </c>
      <c r="BM90" s="352">
        <f>'7c-STEMHWF_RawData'!BM33</f>
        <v>0</v>
      </c>
      <c r="BN90" s="352">
        <f>'7c-STEMHWF_RawData'!BN33</f>
        <v>0</v>
      </c>
      <c r="BO90" s="352">
        <f>'7c-STEMHWF_RawData'!BO33</f>
        <v>0</v>
      </c>
      <c r="BP90" s="352">
        <f>'7c-STEMHWF_RawData'!BP33</f>
        <v>0</v>
      </c>
      <c r="BQ90" s="352">
        <f>'7c-STEMHWF_RawData'!BQ33</f>
        <v>0</v>
      </c>
      <c r="BR90" s="352">
        <f>'7c-STEMHWF_RawData'!BR33</f>
        <v>0</v>
      </c>
      <c r="BS90" s="352">
        <f>'7c-STEMHWF_RawData'!BS33</f>
        <v>0</v>
      </c>
      <c r="BT90" s="352">
        <f>'7c-STEMHWF_RawData'!BT33</f>
        <v>0</v>
      </c>
      <c r="BU90" s="353">
        <f>'7c-STEMHWF_RawData'!BU33</f>
        <v>0</v>
      </c>
      <c r="BV90" s="411" t="s">
        <v>305</v>
      </c>
      <c r="BX90" s="351">
        <f>'7c-STEMHWF_RawData'!BX33</f>
        <v>9</v>
      </c>
      <c r="BY90" s="352">
        <f>'7c-STEMHWF_RawData'!BY33</f>
        <v>0</v>
      </c>
      <c r="BZ90" s="352">
        <f>'7c-STEMHWF_RawData'!BZ33</f>
        <v>0</v>
      </c>
      <c r="CA90" s="352">
        <f>'7c-STEMHWF_RawData'!CA33</f>
        <v>0</v>
      </c>
      <c r="CB90" s="352">
        <f>'7c-STEMHWF_RawData'!CB33</f>
        <v>0</v>
      </c>
      <c r="CC90" s="352">
        <f>'7c-STEMHWF_RawData'!CC33</f>
        <v>0</v>
      </c>
      <c r="CD90" s="352">
        <f>'7c-STEMHWF_RawData'!CD33</f>
        <v>0</v>
      </c>
      <c r="CE90" s="352">
        <f>'7c-STEMHWF_RawData'!CE33</f>
        <v>0</v>
      </c>
      <c r="CF90" s="352">
        <f>'7c-STEMHWF_RawData'!CF33</f>
        <v>0</v>
      </c>
      <c r="CG90" s="353">
        <f>'7c-STEMHWF_RawData'!CG33</f>
        <v>0</v>
      </c>
      <c r="CH90" s="411" t="s">
        <v>305</v>
      </c>
      <c r="CJ90" s="351">
        <f>'7c-STEMHWF_RawData'!CJ33</f>
        <v>12</v>
      </c>
      <c r="CK90" s="352">
        <f>'7c-STEMHWF_RawData'!CK33</f>
        <v>0</v>
      </c>
      <c r="CL90" s="352">
        <f>'7c-STEMHWF_RawData'!CL33</f>
        <v>0</v>
      </c>
      <c r="CM90" s="352">
        <f>'7c-STEMHWF_RawData'!CM33</f>
        <v>0</v>
      </c>
      <c r="CN90" s="352">
        <f>'7c-STEMHWF_RawData'!CN33</f>
        <v>0</v>
      </c>
      <c r="CO90" s="352">
        <f>'7c-STEMHWF_RawData'!CO33</f>
        <v>0</v>
      </c>
      <c r="CP90" s="352">
        <f>'7c-STEMHWF_RawData'!CP33</f>
        <v>0</v>
      </c>
      <c r="CQ90" s="352">
        <f>'7c-STEMHWF_RawData'!CQ33</f>
        <v>0</v>
      </c>
      <c r="CR90" s="352">
        <f>'7c-STEMHWF_RawData'!CR33</f>
        <v>0</v>
      </c>
      <c r="CS90" s="353">
        <f>'7c-STEMHWF_RawData'!CS33</f>
        <v>0</v>
      </c>
      <c r="CT90" s="411" t="s">
        <v>305</v>
      </c>
      <c r="CV90" s="351">
        <f>'7c-STEMHWF_RawData'!CV33</f>
        <v>14</v>
      </c>
      <c r="CW90" s="352">
        <f>'7c-STEMHWF_RawData'!CW33</f>
        <v>0</v>
      </c>
      <c r="CX90" s="352">
        <f>'7c-STEMHWF_RawData'!CX33</f>
        <v>0</v>
      </c>
      <c r="CY90" s="352">
        <f>'7c-STEMHWF_RawData'!CY33</f>
        <v>1</v>
      </c>
      <c r="CZ90" s="352">
        <f>'7c-STEMHWF_RawData'!CZ33</f>
        <v>0</v>
      </c>
      <c r="DA90" s="352">
        <f>'7c-STEMHWF_RawData'!DA33</f>
        <v>0</v>
      </c>
      <c r="DB90" s="352">
        <f>'7c-STEMHWF_RawData'!DB33</f>
        <v>0</v>
      </c>
      <c r="DC90" s="352">
        <f>'7c-STEMHWF_RawData'!DC33</f>
        <v>0</v>
      </c>
      <c r="DD90" s="352">
        <f>'7c-STEMHWF_RawData'!DD33</f>
        <v>0</v>
      </c>
      <c r="DE90" s="353">
        <f>'7c-STEMHWF_RawData'!DE33</f>
        <v>0</v>
      </c>
      <c r="DF90" s="411" t="s">
        <v>305</v>
      </c>
      <c r="DH90" s="351">
        <f>'7c-STEMHWF_RawData'!DH33</f>
        <v>24</v>
      </c>
      <c r="DI90" s="352">
        <f>'7c-STEMHWF_RawData'!DI33</f>
        <v>0</v>
      </c>
      <c r="DJ90" s="352">
        <f>'7c-STEMHWF_RawData'!DJ33</f>
        <v>0</v>
      </c>
      <c r="DK90" s="352">
        <f>'7c-STEMHWF_RawData'!DK33</f>
        <v>1</v>
      </c>
      <c r="DL90" s="352">
        <f>'7c-STEMHWF_RawData'!DL33</f>
        <v>0</v>
      </c>
      <c r="DM90" s="352">
        <f>'7c-STEMHWF_RawData'!DM33</f>
        <v>0</v>
      </c>
      <c r="DN90" s="352">
        <f>'7c-STEMHWF_RawData'!DN33</f>
        <v>0</v>
      </c>
      <c r="DO90" s="352">
        <f>'7c-STEMHWF_RawData'!DO33</f>
        <v>0</v>
      </c>
      <c r="DP90" s="352">
        <f>'7c-STEMHWF_RawData'!DP33</f>
        <v>0</v>
      </c>
      <c r="DQ90" s="353">
        <f>'7c-STEMHWF_RawData'!DQ33</f>
        <v>0</v>
      </c>
      <c r="DR90" s="411" t="s">
        <v>305</v>
      </c>
      <c r="DT90" s="351">
        <f>'7c-STEMHWF_RawData'!DT33</f>
        <v>65</v>
      </c>
      <c r="DU90" s="352">
        <f>'7c-STEMHWF_RawData'!DU33</f>
        <v>0</v>
      </c>
      <c r="DV90" s="352">
        <f>'7c-STEMHWF_RawData'!DV33</f>
        <v>0</v>
      </c>
      <c r="DW90" s="352">
        <f>'7c-STEMHWF_RawData'!DW33</f>
        <v>1</v>
      </c>
      <c r="DX90" s="352">
        <f>'7c-STEMHWF_RawData'!DX33</f>
        <v>0</v>
      </c>
      <c r="DY90" s="352">
        <f>'7c-STEMHWF_RawData'!DY33</f>
        <v>0</v>
      </c>
      <c r="DZ90" s="352">
        <f>'7c-STEMHWF_RawData'!DZ33</f>
        <v>0</v>
      </c>
      <c r="EA90" s="352">
        <f>'7c-STEMHWF_RawData'!EA33</f>
        <v>0</v>
      </c>
      <c r="EB90" s="352">
        <f>'7c-STEMHWF_RawData'!EB33</f>
        <v>0</v>
      </c>
      <c r="EC90" s="353">
        <f>'7c-STEMHWF_RawData'!EC33</f>
        <v>0</v>
      </c>
      <c r="ED90" s="411" t="s">
        <v>305</v>
      </c>
    </row>
    <row r="91" spans="1:134" x14ac:dyDescent="0.25">
      <c r="A91" s="284"/>
      <c r="B91" s="285"/>
      <c r="C91" s="268"/>
      <c r="D91" s="288">
        <f t="shared" ref="D91:M91" si="176">SUM(D88:D90)</f>
        <v>57</v>
      </c>
      <c r="E91" s="286">
        <f t="shared" si="176"/>
        <v>0</v>
      </c>
      <c r="F91" s="286">
        <f t="shared" si="176"/>
        <v>0</v>
      </c>
      <c r="G91" s="286">
        <f t="shared" si="176"/>
        <v>12</v>
      </c>
      <c r="H91" s="286">
        <f t="shared" si="176"/>
        <v>0</v>
      </c>
      <c r="I91" s="286">
        <f t="shared" si="176"/>
        <v>0</v>
      </c>
      <c r="J91" s="286">
        <f t="shared" si="176"/>
        <v>0</v>
      </c>
      <c r="K91" s="286">
        <f t="shared" si="176"/>
        <v>0</v>
      </c>
      <c r="L91" s="286">
        <f t="shared" si="176"/>
        <v>0</v>
      </c>
      <c r="M91" s="287">
        <f t="shared" si="176"/>
        <v>0</v>
      </c>
      <c r="N91" s="412">
        <f>SUM(D91:M91)</f>
        <v>69</v>
      </c>
      <c r="P91" s="288">
        <f t="shared" ref="P91:Y91" si="177">SUM(P88:P90)</f>
        <v>36</v>
      </c>
      <c r="Q91" s="286">
        <f t="shared" si="177"/>
        <v>1</v>
      </c>
      <c r="R91" s="286">
        <f t="shared" si="177"/>
        <v>0</v>
      </c>
      <c r="S91" s="286">
        <f t="shared" si="177"/>
        <v>5</v>
      </c>
      <c r="T91" s="286">
        <f t="shared" si="177"/>
        <v>0</v>
      </c>
      <c r="U91" s="286">
        <f t="shared" si="177"/>
        <v>0</v>
      </c>
      <c r="V91" s="286">
        <f t="shared" si="177"/>
        <v>0</v>
      </c>
      <c r="W91" s="286">
        <f t="shared" si="177"/>
        <v>0</v>
      </c>
      <c r="X91" s="286">
        <f t="shared" si="177"/>
        <v>0</v>
      </c>
      <c r="Y91" s="287">
        <f t="shared" si="177"/>
        <v>0</v>
      </c>
      <c r="Z91" s="412">
        <f>SUM(P91:Y91)</f>
        <v>42</v>
      </c>
      <c r="AB91" s="288">
        <f t="shared" ref="AB91:AK91" si="178">SUM(AB88:AB90)</f>
        <v>33</v>
      </c>
      <c r="AC91" s="286">
        <f t="shared" si="178"/>
        <v>3</v>
      </c>
      <c r="AD91" s="286">
        <f t="shared" si="178"/>
        <v>0</v>
      </c>
      <c r="AE91" s="286">
        <f t="shared" si="178"/>
        <v>6</v>
      </c>
      <c r="AF91" s="286">
        <f t="shared" si="178"/>
        <v>0</v>
      </c>
      <c r="AG91" s="286">
        <f t="shared" si="178"/>
        <v>0</v>
      </c>
      <c r="AH91" s="286">
        <f t="shared" si="178"/>
        <v>0</v>
      </c>
      <c r="AI91" s="286">
        <f t="shared" si="178"/>
        <v>0</v>
      </c>
      <c r="AJ91" s="286">
        <f t="shared" si="178"/>
        <v>0</v>
      </c>
      <c r="AK91" s="287">
        <f t="shared" si="178"/>
        <v>0</v>
      </c>
      <c r="AL91" s="412">
        <f>SUM(AB91:AK91)</f>
        <v>42</v>
      </c>
      <c r="AM91" s="277"/>
      <c r="AN91" s="288">
        <f t="shared" ref="AN91:AW91" si="179">SUM(AN88:AN90)</f>
        <v>26</v>
      </c>
      <c r="AO91" s="286">
        <f t="shared" si="179"/>
        <v>1</v>
      </c>
      <c r="AP91" s="286">
        <f t="shared" si="179"/>
        <v>0</v>
      </c>
      <c r="AQ91" s="286">
        <f t="shared" si="179"/>
        <v>7</v>
      </c>
      <c r="AR91" s="286">
        <f t="shared" si="179"/>
        <v>0</v>
      </c>
      <c r="AS91" s="286">
        <f t="shared" si="179"/>
        <v>0</v>
      </c>
      <c r="AT91" s="286">
        <f t="shared" si="179"/>
        <v>0</v>
      </c>
      <c r="AU91" s="286">
        <f t="shared" si="179"/>
        <v>0</v>
      </c>
      <c r="AV91" s="286">
        <f t="shared" si="179"/>
        <v>0</v>
      </c>
      <c r="AW91" s="287">
        <f t="shared" si="179"/>
        <v>0</v>
      </c>
      <c r="AX91" s="412">
        <f>SUM(AN91:AW91)</f>
        <v>34</v>
      </c>
      <c r="AY91" s="277"/>
      <c r="AZ91" s="288">
        <f t="shared" ref="AZ91:BI91" si="180">SUM(AZ88:AZ90)</f>
        <v>15</v>
      </c>
      <c r="BA91" s="286">
        <f t="shared" si="180"/>
        <v>0</v>
      </c>
      <c r="BB91" s="286">
        <f t="shared" si="180"/>
        <v>0</v>
      </c>
      <c r="BC91" s="286">
        <f t="shared" si="180"/>
        <v>16</v>
      </c>
      <c r="BD91" s="286">
        <f t="shared" si="180"/>
        <v>0</v>
      </c>
      <c r="BE91" s="286">
        <f t="shared" si="180"/>
        <v>0</v>
      </c>
      <c r="BF91" s="286">
        <f t="shared" si="180"/>
        <v>0</v>
      </c>
      <c r="BG91" s="286">
        <f t="shared" si="180"/>
        <v>0</v>
      </c>
      <c r="BH91" s="286">
        <f t="shared" si="180"/>
        <v>0</v>
      </c>
      <c r="BI91" s="287">
        <f t="shared" si="180"/>
        <v>0</v>
      </c>
      <c r="BJ91" s="412">
        <f>SUM(AZ91:BI91)</f>
        <v>31</v>
      </c>
      <c r="BK91" s="352"/>
      <c r="BL91" s="399">
        <f t="shared" ref="BL91:BU91" si="181">SUM(BL88:BL90)</f>
        <v>15</v>
      </c>
      <c r="BM91" s="400">
        <f t="shared" si="181"/>
        <v>2</v>
      </c>
      <c r="BN91" s="400">
        <f t="shared" si="181"/>
        <v>0</v>
      </c>
      <c r="BO91" s="400">
        <f t="shared" si="181"/>
        <v>3</v>
      </c>
      <c r="BP91" s="400">
        <f t="shared" si="181"/>
        <v>0</v>
      </c>
      <c r="BQ91" s="400">
        <f t="shared" si="181"/>
        <v>0</v>
      </c>
      <c r="BR91" s="400">
        <f t="shared" si="181"/>
        <v>0</v>
      </c>
      <c r="BS91" s="400">
        <f t="shared" si="181"/>
        <v>0</v>
      </c>
      <c r="BT91" s="400">
        <f t="shared" si="181"/>
        <v>0</v>
      </c>
      <c r="BU91" s="401">
        <f t="shared" si="181"/>
        <v>0</v>
      </c>
      <c r="BV91" s="412">
        <f>SUM(BL91:BU91)</f>
        <v>20</v>
      </c>
      <c r="BX91" s="399">
        <f t="shared" ref="BX91:CG91" si="182">SUM(BX88:BX90)</f>
        <v>13</v>
      </c>
      <c r="BY91" s="400">
        <f t="shared" si="182"/>
        <v>2</v>
      </c>
      <c r="BZ91" s="400">
        <f t="shared" si="182"/>
        <v>0</v>
      </c>
      <c r="CA91" s="400">
        <f t="shared" si="182"/>
        <v>5</v>
      </c>
      <c r="CB91" s="400">
        <f t="shared" si="182"/>
        <v>0</v>
      </c>
      <c r="CC91" s="400">
        <f t="shared" si="182"/>
        <v>0</v>
      </c>
      <c r="CD91" s="400">
        <f t="shared" si="182"/>
        <v>0</v>
      </c>
      <c r="CE91" s="400">
        <f t="shared" si="182"/>
        <v>0</v>
      </c>
      <c r="CF91" s="400">
        <f t="shared" si="182"/>
        <v>0</v>
      </c>
      <c r="CG91" s="401">
        <f t="shared" si="182"/>
        <v>0</v>
      </c>
      <c r="CH91" s="412">
        <f>SUM(BX91:CG91)</f>
        <v>20</v>
      </c>
      <c r="CJ91" s="399">
        <f t="shared" ref="CJ91:CS91" si="183">SUM(CJ88:CJ90)</f>
        <v>19</v>
      </c>
      <c r="CK91" s="400">
        <f t="shared" si="183"/>
        <v>6</v>
      </c>
      <c r="CL91" s="400">
        <f t="shared" si="183"/>
        <v>0</v>
      </c>
      <c r="CM91" s="400">
        <f t="shared" si="183"/>
        <v>15</v>
      </c>
      <c r="CN91" s="400">
        <f t="shared" si="183"/>
        <v>0</v>
      </c>
      <c r="CO91" s="400">
        <f t="shared" si="183"/>
        <v>0</v>
      </c>
      <c r="CP91" s="400">
        <f t="shared" si="183"/>
        <v>0</v>
      </c>
      <c r="CQ91" s="400">
        <f t="shared" si="183"/>
        <v>0</v>
      </c>
      <c r="CR91" s="400">
        <f t="shared" si="183"/>
        <v>0</v>
      </c>
      <c r="CS91" s="401">
        <f t="shared" si="183"/>
        <v>0</v>
      </c>
      <c r="CT91" s="412">
        <f>SUM(CJ91:CS91)</f>
        <v>40</v>
      </c>
      <c r="CV91" s="399">
        <f t="shared" ref="CV91:DE91" si="184">SUM(CV88:CV90)</f>
        <v>19</v>
      </c>
      <c r="CW91" s="400">
        <f t="shared" si="184"/>
        <v>14</v>
      </c>
      <c r="CX91" s="400">
        <f t="shared" si="184"/>
        <v>0</v>
      </c>
      <c r="CY91" s="400">
        <f t="shared" si="184"/>
        <v>16</v>
      </c>
      <c r="CZ91" s="400">
        <f t="shared" si="184"/>
        <v>0</v>
      </c>
      <c r="DA91" s="400">
        <f t="shared" si="184"/>
        <v>0</v>
      </c>
      <c r="DB91" s="400">
        <f t="shared" si="184"/>
        <v>0</v>
      </c>
      <c r="DC91" s="400">
        <f t="shared" si="184"/>
        <v>0</v>
      </c>
      <c r="DD91" s="400">
        <f t="shared" si="184"/>
        <v>0</v>
      </c>
      <c r="DE91" s="401">
        <f t="shared" si="184"/>
        <v>0</v>
      </c>
      <c r="DF91" s="412">
        <f>SUM(CV91:DE91)</f>
        <v>49</v>
      </c>
      <c r="DH91" s="399">
        <f t="shared" ref="DH91:DQ91" si="185">SUM(DH88:DH90)</f>
        <v>30</v>
      </c>
      <c r="DI91" s="400">
        <f t="shared" si="185"/>
        <v>13</v>
      </c>
      <c r="DJ91" s="400">
        <f t="shared" si="185"/>
        <v>6</v>
      </c>
      <c r="DK91" s="400">
        <f t="shared" si="185"/>
        <v>21</v>
      </c>
      <c r="DL91" s="400">
        <f t="shared" si="185"/>
        <v>0</v>
      </c>
      <c r="DM91" s="400">
        <f t="shared" si="185"/>
        <v>0</v>
      </c>
      <c r="DN91" s="400">
        <f t="shared" si="185"/>
        <v>0</v>
      </c>
      <c r="DO91" s="400">
        <f t="shared" si="185"/>
        <v>0</v>
      </c>
      <c r="DP91" s="400">
        <f t="shared" si="185"/>
        <v>0</v>
      </c>
      <c r="DQ91" s="401">
        <f t="shared" si="185"/>
        <v>0</v>
      </c>
      <c r="DR91" s="412">
        <f>SUM(DH91:DQ91)</f>
        <v>70</v>
      </c>
      <c r="DT91" s="399">
        <f t="shared" ref="DT91:EC91" si="186">SUM(DT88:DT90)</f>
        <v>73</v>
      </c>
      <c r="DU91" s="400">
        <f t="shared" si="186"/>
        <v>104</v>
      </c>
      <c r="DV91" s="400">
        <f t="shared" si="186"/>
        <v>0</v>
      </c>
      <c r="DW91" s="400">
        <f t="shared" si="186"/>
        <v>32</v>
      </c>
      <c r="DX91" s="400">
        <f t="shared" si="186"/>
        <v>0</v>
      </c>
      <c r="DY91" s="400">
        <f t="shared" si="186"/>
        <v>0</v>
      </c>
      <c r="DZ91" s="400">
        <f t="shared" si="186"/>
        <v>0</v>
      </c>
      <c r="EA91" s="400">
        <f t="shared" si="186"/>
        <v>0</v>
      </c>
      <c r="EB91" s="400">
        <f t="shared" si="186"/>
        <v>0</v>
      </c>
      <c r="EC91" s="401">
        <f t="shared" si="186"/>
        <v>0</v>
      </c>
      <c r="ED91" s="412">
        <f>SUM(DT91:EC91)</f>
        <v>209</v>
      </c>
    </row>
    <row r="92" spans="1:134" ht="15.75" thickBot="1" x14ac:dyDescent="0.3">
      <c r="A92" s="292"/>
      <c r="B92" s="293"/>
      <c r="C92" s="294"/>
      <c r="D92" s="279"/>
      <c r="E92" s="277"/>
      <c r="F92" s="277"/>
      <c r="G92" s="277"/>
      <c r="H92" s="277"/>
      <c r="I92" s="277"/>
      <c r="J92" s="277"/>
      <c r="K92" s="277"/>
      <c r="L92" s="277"/>
      <c r="M92" s="278"/>
      <c r="N92" s="411"/>
      <c r="P92" s="279"/>
      <c r="Q92" s="277"/>
      <c r="R92" s="277"/>
      <c r="S92" s="277"/>
      <c r="T92" s="277"/>
      <c r="U92" s="277"/>
      <c r="V92" s="277"/>
      <c r="W92" s="277"/>
      <c r="X92" s="277"/>
      <c r="Y92" s="278"/>
      <c r="Z92" s="411"/>
      <c r="AB92" s="279"/>
      <c r="AC92" s="277"/>
      <c r="AD92" s="277"/>
      <c r="AE92" s="277"/>
      <c r="AF92" s="277"/>
      <c r="AG92" s="277"/>
      <c r="AH92" s="277"/>
      <c r="AI92" s="277"/>
      <c r="AJ92" s="277"/>
      <c r="AK92" s="278"/>
      <c r="AL92" s="411"/>
      <c r="AM92" s="277"/>
      <c r="AN92" s="279"/>
      <c r="AO92" s="277"/>
      <c r="AP92" s="277"/>
      <c r="AQ92" s="277"/>
      <c r="AR92" s="277"/>
      <c r="AS92" s="277"/>
      <c r="AT92" s="277"/>
      <c r="AU92" s="277"/>
      <c r="AV92" s="277"/>
      <c r="AW92" s="278"/>
      <c r="AX92" s="411"/>
      <c r="AY92" s="277"/>
      <c r="AZ92" s="279"/>
      <c r="BA92" s="277"/>
      <c r="BB92" s="277"/>
      <c r="BC92" s="277"/>
      <c r="BD92" s="277"/>
      <c r="BE92" s="277"/>
      <c r="BF92" s="277"/>
      <c r="BG92" s="277"/>
      <c r="BH92" s="277"/>
      <c r="BI92" s="278"/>
      <c r="BJ92" s="411"/>
      <c r="BK92" s="352"/>
      <c r="BL92" s="351"/>
      <c r="BM92" s="352"/>
      <c r="BN92" s="352"/>
      <c r="BO92" s="352"/>
      <c r="BP92" s="352"/>
      <c r="BQ92" s="352"/>
      <c r="BR92" s="352"/>
      <c r="BS92" s="352"/>
      <c r="BT92" s="352"/>
      <c r="BU92" s="353"/>
      <c r="BV92" s="411"/>
      <c r="BX92" s="351"/>
      <c r="BY92" s="352"/>
      <c r="BZ92" s="352"/>
      <c r="CA92" s="352"/>
      <c r="CB92" s="352"/>
      <c r="CC92" s="352"/>
      <c r="CD92" s="352"/>
      <c r="CE92" s="352"/>
      <c r="CF92" s="352"/>
      <c r="CG92" s="353"/>
      <c r="CH92" s="411"/>
      <c r="CJ92" s="351"/>
      <c r="CK92" s="352"/>
      <c r="CL92" s="352"/>
      <c r="CM92" s="352"/>
      <c r="CN92" s="352"/>
      <c r="CO92" s="352"/>
      <c r="CP92" s="352"/>
      <c r="CQ92" s="352"/>
      <c r="CR92" s="352"/>
      <c r="CS92" s="353"/>
      <c r="CT92" s="411"/>
      <c r="CV92" s="351"/>
      <c r="CW92" s="352"/>
      <c r="CX92" s="352"/>
      <c r="CY92" s="352"/>
      <c r="CZ92" s="352"/>
      <c r="DA92" s="352"/>
      <c r="DB92" s="352"/>
      <c r="DC92" s="352"/>
      <c r="DD92" s="352"/>
      <c r="DE92" s="353"/>
      <c r="DF92" s="411"/>
      <c r="DH92" s="351"/>
      <c r="DI92" s="352"/>
      <c r="DJ92" s="352"/>
      <c r="DK92" s="352"/>
      <c r="DL92" s="352"/>
      <c r="DM92" s="352"/>
      <c r="DN92" s="352"/>
      <c r="DO92" s="352"/>
      <c r="DP92" s="352"/>
      <c r="DQ92" s="353"/>
      <c r="DR92" s="411"/>
      <c r="DT92" s="351"/>
      <c r="DU92" s="352"/>
      <c r="DV92" s="352"/>
      <c r="DW92" s="352"/>
      <c r="DX92" s="352"/>
      <c r="DY92" s="352"/>
      <c r="DZ92" s="352"/>
      <c r="EA92" s="352"/>
      <c r="EB92" s="352"/>
      <c r="EC92" s="353"/>
      <c r="ED92" s="411"/>
    </row>
    <row r="93" spans="1:134" x14ac:dyDescent="0.25">
      <c r="A93" s="1471" t="s">
        <v>211</v>
      </c>
      <c r="B93" s="267" t="s">
        <v>89</v>
      </c>
      <c r="C93" s="268" t="s">
        <v>138</v>
      </c>
      <c r="D93" s="279">
        <f>D88*'8-Matrices'!$J$7</f>
        <v>19800</v>
      </c>
      <c r="E93" s="277">
        <f>E88*'8-Matrices'!$K$7</f>
        <v>0</v>
      </c>
      <c r="F93" s="277">
        <f>F88*'8-Matrices'!$L$7</f>
        <v>0</v>
      </c>
      <c r="G93" s="277">
        <f>G88*'8-Matrices'!$M$7</f>
        <v>144550</v>
      </c>
      <c r="H93" s="277">
        <f>H88*'8-Matrices'!$N$7</f>
        <v>0</v>
      </c>
      <c r="I93" s="277">
        <f>I88*'8-Matrices'!$O$7</f>
        <v>0</v>
      </c>
      <c r="J93" s="277">
        <f>J88*'8-Matrices'!$P$7</f>
        <v>0</v>
      </c>
      <c r="K93" s="277">
        <f>K88*'8-Matrices'!$Q$7</f>
        <v>0</v>
      </c>
      <c r="L93" s="277">
        <f>L88*'8-Matrices'!$R$7</f>
        <v>0</v>
      </c>
      <c r="M93" s="278">
        <f>M88*'8-Matrices'!$S$7</f>
        <v>0</v>
      </c>
      <c r="N93" s="411"/>
      <c r="P93" s="279">
        <f>P88*'8-Matrices'!$J$7</f>
        <v>0</v>
      </c>
      <c r="Q93" s="277">
        <f>Q88*'8-Matrices'!$K$7</f>
        <v>7260</v>
      </c>
      <c r="R93" s="277">
        <f>R88*'8-Matrices'!$L$7</f>
        <v>0</v>
      </c>
      <c r="S93" s="277">
        <f>S88*'8-Matrices'!$M$7</f>
        <v>43365</v>
      </c>
      <c r="T93" s="277">
        <f>T88*'8-Matrices'!$N$7</f>
        <v>0</v>
      </c>
      <c r="U93" s="277">
        <f>U88*'8-Matrices'!$O$7</f>
        <v>0</v>
      </c>
      <c r="V93" s="277">
        <f>V88*'8-Matrices'!$P$7</f>
        <v>0</v>
      </c>
      <c r="W93" s="277">
        <f>W88*'8-Matrices'!$Q$7</f>
        <v>0</v>
      </c>
      <c r="X93" s="277">
        <f>X88*'8-Matrices'!$R$7</f>
        <v>0</v>
      </c>
      <c r="Y93" s="278">
        <f>Y88*'8-Matrices'!$S$7</f>
        <v>0</v>
      </c>
      <c r="Z93" s="411"/>
      <c r="AB93" s="279">
        <f>AB88*'8-Matrices'!$J$7</f>
        <v>4950</v>
      </c>
      <c r="AC93" s="277">
        <f>AC88*'8-Matrices'!$K$7</f>
        <v>21780</v>
      </c>
      <c r="AD93" s="277">
        <f>AD88*'8-Matrices'!$L$7</f>
        <v>0</v>
      </c>
      <c r="AE93" s="277">
        <f>AE88*'8-Matrices'!$M$7</f>
        <v>57820</v>
      </c>
      <c r="AF93" s="277">
        <f>AF88*'8-Matrices'!$N$7</f>
        <v>0</v>
      </c>
      <c r="AG93" s="277">
        <f>AG88*'8-Matrices'!$O$7</f>
        <v>0</v>
      </c>
      <c r="AH93" s="277">
        <f>AH88*'8-Matrices'!$P$7</f>
        <v>0</v>
      </c>
      <c r="AI93" s="277">
        <f>AI88*'8-Matrices'!$Q$7</f>
        <v>0</v>
      </c>
      <c r="AJ93" s="277">
        <f>AJ88*'8-Matrices'!$R$7</f>
        <v>0</v>
      </c>
      <c r="AK93" s="278">
        <f>AK88*'8-Matrices'!$S$7</f>
        <v>0</v>
      </c>
      <c r="AL93" s="411"/>
      <c r="AM93" s="277"/>
      <c r="AN93" s="279">
        <f>AN88*'8-Matrices'!$J$7</f>
        <v>19800</v>
      </c>
      <c r="AO93" s="277">
        <f>AO88*'8-Matrices'!$K$7</f>
        <v>7260</v>
      </c>
      <c r="AP93" s="277">
        <f>AP88*'8-Matrices'!$L$7</f>
        <v>0</v>
      </c>
      <c r="AQ93" s="277">
        <f>AQ88*'8-Matrices'!$M$7</f>
        <v>43365</v>
      </c>
      <c r="AR93" s="277">
        <f>AR88*'8-Matrices'!$N$7</f>
        <v>0</v>
      </c>
      <c r="AS93" s="277">
        <f>AS88*'8-Matrices'!$O$7</f>
        <v>0</v>
      </c>
      <c r="AT93" s="277">
        <f>AT88*'8-Matrices'!$P$7</f>
        <v>0</v>
      </c>
      <c r="AU93" s="277">
        <f>AU88*'8-Matrices'!$Q$7</f>
        <v>0</v>
      </c>
      <c r="AV93" s="277">
        <f>AV88*'8-Matrices'!$R$7</f>
        <v>0</v>
      </c>
      <c r="AW93" s="278">
        <f>AW88*'8-Matrices'!$S$7</f>
        <v>0</v>
      </c>
      <c r="AX93" s="411"/>
      <c r="AY93" s="277"/>
      <c r="AZ93" s="279">
        <f>AZ88*'8-Matrices'!$J$7</f>
        <v>4950</v>
      </c>
      <c r="BA93" s="277">
        <f>BA88*'8-Matrices'!$K$7</f>
        <v>0</v>
      </c>
      <c r="BB93" s="277">
        <f>BB88*'8-Matrices'!$L$7</f>
        <v>0</v>
      </c>
      <c r="BC93" s="277">
        <f>BC88*'8-Matrices'!$M$7</f>
        <v>173460</v>
      </c>
      <c r="BD93" s="277">
        <f>BD88*'8-Matrices'!$N$7</f>
        <v>0</v>
      </c>
      <c r="BE93" s="277">
        <f>BE88*'8-Matrices'!$O$7</f>
        <v>0</v>
      </c>
      <c r="BF93" s="277">
        <f>BF88*'8-Matrices'!$P$7</f>
        <v>0</v>
      </c>
      <c r="BG93" s="277">
        <f>BG88*'8-Matrices'!$Q$7</f>
        <v>0</v>
      </c>
      <c r="BH93" s="277">
        <f>BH88*'8-Matrices'!$R$7</f>
        <v>0</v>
      </c>
      <c r="BI93" s="278">
        <f>BI88*'8-Matrices'!$S$7</f>
        <v>0</v>
      </c>
      <c r="BJ93" s="411"/>
      <c r="BK93" s="352"/>
      <c r="BL93" s="351">
        <f>BL88*'8-Matrices'!$J$7</f>
        <v>4950</v>
      </c>
      <c r="BM93" s="352">
        <f>BM88*'8-Matrices'!$K$7</f>
        <v>14520</v>
      </c>
      <c r="BN93" s="352">
        <f>BN88*'8-Matrices'!$L$7</f>
        <v>0</v>
      </c>
      <c r="BO93" s="352">
        <f>BO88*'8-Matrices'!$M$7</f>
        <v>43365</v>
      </c>
      <c r="BP93" s="352">
        <f>BP88*'8-Matrices'!$N$7</f>
        <v>0</v>
      </c>
      <c r="BQ93" s="352">
        <f>BQ88*'8-Matrices'!$O$7</f>
        <v>0</v>
      </c>
      <c r="BR93" s="352">
        <f>BR88*'8-Matrices'!$P$7</f>
        <v>0</v>
      </c>
      <c r="BS93" s="352">
        <f>BS88*'8-Matrices'!$Q$7</f>
        <v>0</v>
      </c>
      <c r="BT93" s="352">
        <f>BT88*'8-Matrices'!$R$7</f>
        <v>0</v>
      </c>
      <c r="BU93" s="353">
        <f>BU88*'8-Matrices'!$S$7</f>
        <v>0</v>
      </c>
      <c r="BV93" s="411"/>
      <c r="BX93" s="351">
        <f>BX88*'8-Matrices'!$J$7</f>
        <v>19800</v>
      </c>
      <c r="BY93" s="352">
        <f>BY88*'8-Matrices'!$K$7</f>
        <v>14520</v>
      </c>
      <c r="BZ93" s="352">
        <f>BZ88*'8-Matrices'!$L$7</f>
        <v>0</v>
      </c>
      <c r="CA93" s="352">
        <f>CA88*'8-Matrices'!$M$7</f>
        <v>72275</v>
      </c>
      <c r="CB93" s="352">
        <f>CB88*'8-Matrices'!$N$7</f>
        <v>0</v>
      </c>
      <c r="CC93" s="352">
        <f>CC88*'8-Matrices'!$O$7</f>
        <v>0</v>
      </c>
      <c r="CD93" s="352">
        <f>CD88*'8-Matrices'!$P$7</f>
        <v>0</v>
      </c>
      <c r="CE93" s="352">
        <f>CE88*'8-Matrices'!$Q$7</f>
        <v>0</v>
      </c>
      <c r="CF93" s="352">
        <f>CF88*'8-Matrices'!$R$7</f>
        <v>0</v>
      </c>
      <c r="CG93" s="353">
        <f>CG88*'8-Matrices'!$S$7</f>
        <v>0</v>
      </c>
      <c r="CH93" s="411"/>
      <c r="CJ93" s="351">
        <f>CJ88*'8-Matrices'!$J$7</f>
        <v>34650</v>
      </c>
      <c r="CK93" s="352">
        <f>CK88*'8-Matrices'!$K$7</f>
        <v>43560</v>
      </c>
      <c r="CL93" s="352">
        <f>CL88*'8-Matrices'!$L$7</f>
        <v>0</v>
      </c>
      <c r="CM93" s="352">
        <f>CM88*'8-Matrices'!$M$7</f>
        <v>202370</v>
      </c>
      <c r="CN93" s="352">
        <f>CN88*'8-Matrices'!$N$7</f>
        <v>0</v>
      </c>
      <c r="CO93" s="352">
        <f>CO88*'8-Matrices'!$O$7</f>
        <v>0</v>
      </c>
      <c r="CP93" s="352">
        <f>CP88*'8-Matrices'!$P$7</f>
        <v>0</v>
      </c>
      <c r="CQ93" s="352">
        <f>CQ88*'8-Matrices'!$Q$7</f>
        <v>0</v>
      </c>
      <c r="CR93" s="352">
        <f>CR88*'8-Matrices'!$R$7</f>
        <v>0</v>
      </c>
      <c r="CS93" s="353">
        <f>CS88*'8-Matrices'!$S$7</f>
        <v>0</v>
      </c>
      <c r="CT93" s="411"/>
      <c r="CV93" s="351">
        <f>CV88*'8-Matrices'!$J$7</f>
        <v>24750</v>
      </c>
      <c r="CW93" s="352">
        <f>CW88*'8-Matrices'!$K$7</f>
        <v>58080</v>
      </c>
      <c r="CX93" s="352">
        <f>CX88*'8-Matrices'!$L$7</f>
        <v>0</v>
      </c>
      <c r="CY93" s="352">
        <f>CY88*'8-Matrices'!$M$7</f>
        <v>187915</v>
      </c>
      <c r="CZ93" s="352">
        <f>CZ88*'8-Matrices'!$N$7</f>
        <v>0</v>
      </c>
      <c r="DA93" s="352">
        <f>DA88*'8-Matrices'!$O$7</f>
        <v>0</v>
      </c>
      <c r="DB93" s="352">
        <f>DB88*'8-Matrices'!$P$7</f>
        <v>0</v>
      </c>
      <c r="DC93" s="352">
        <f>DC88*'8-Matrices'!$Q$7</f>
        <v>0</v>
      </c>
      <c r="DD93" s="352">
        <f>DD88*'8-Matrices'!$R$7</f>
        <v>0</v>
      </c>
      <c r="DE93" s="353">
        <f>DE88*'8-Matrices'!$S$7</f>
        <v>0</v>
      </c>
      <c r="DF93" s="411"/>
      <c r="DH93" s="351">
        <f>DH88*'8-Matrices'!$J$7</f>
        <v>29700</v>
      </c>
      <c r="DI93" s="352">
        <f>DI88*'8-Matrices'!$K$7</f>
        <v>72600</v>
      </c>
      <c r="DJ93" s="352">
        <f>DJ88*'8-Matrices'!$L$7</f>
        <v>0</v>
      </c>
      <c r="DK93" s="352">
        <f>DK88*'8-Matrices'!$M$7</f>
        <v>231280</v>
      </c>
      <c r="DL93" s="352">
        <f>DL88*'8-Matrices'!$N$7</f>
        <v>0</v>
      </c>
      <c r="DM93" s="352">
        <f>DM88*'8-Matrices'!$O$7</f>
        <v>0</v>
      </c>
      <c r="DN93" s="352">
        <f>DN88*'8-Matrices'!$P$7</f>
        <v>0</v>
      </c>
      <c r="DO93" s="352">
        <f>DO88*'8-Matrices'!$Q$7</f>
        <v>0</v>
      </c>
      <c r="DP93" s="352">
        <f>DP88*'8-Matrices'!$R$7</f>
        <v>0</v>
      </c>
      <c r="DQ93" s="353">
        <f>DQ88*'8-Matrices'!$S$7</f>
        <v>0</v>
      </c>
      <c r="DR93" s="411"/>
      <c r="DT93" s="351">
        <f>DT88*'8-Matrices'!$J$7</f>
        <v>39600</v>
      </c>
      <c r="DU93" s="352">
        <f>DU88*'8-Matrices'!$K$7</f>
        <v>689700</v>
      </c>
      <c r="DV93" s="352">
        <f>DV88*'8-Matrices'!$L$7</f>
        <v>0</v>
      </c>
      <c r="DW93" s="352">
        <f>DW88*'8-Matrices'!$M$7</f>
        <v>332465</v>
      </c>
      <c r="DX93" s="352">
        <f>DX88*'8-Matrices'!$N$7</f>
        <v>0</v>
      </c>
      <c r="DY93" s="352">
        <f>DY88*'8-Matrices'!$O$7</f>
        <v>0</v>
      </c>
      <c r="DZ93" s="352">
        <f>DZ88*'8-Matrices'!$P$7</f>
        <v>0</v>
      </c>
      <c r="EA93" s="352">
        <f>EA88*'8-Matrices'!$Q$7</f>
        <v>0</v>
      </c>
      <c r="EB93" s="352">
        <f>EB88*'8-Matrices'!$R$7</f>
        <v>0</v>
      </c>
      <c r="EC93" s="353">
        <f>EC88*'8-Matrices'!$S$7</f>
        <v>0</v>
      </c>
      <c r="ED93" s="411"/>
    </row>
    <row r="94" spans="1:134" x14ac:dyDescent="0.25">
      <c r="A94" s="1471"/>
      <c r="B94" s="36" t="s">
        <v>89</v>
      </c>
      <c r="C94" s="276" t="s">
        <v>139</v>
      </c>
      <c r="D94" s="279">
        <f>D89*'8-Matrices'!$J$8</f>
        <v>0</v>
      </c>
      <c r="E94" s="277">
        <f>E89*'8-Matrices'!$K$8</f>
        <v>0</v>
      </c>
      <c r="F94" s="277">
        <f>F89*'8-Matrices'!$L$8</f>
        <v>0</v>
      </c>
      <c r="G94" s="277">
        <f>G89*'8-Matrices'!$M$8</f>
        <v>41720</v>
      </c>
      <c r="H94" s="277">
        <f>H89*'8-Matrices'!$N$8</f>
        <v>0</v>
      </c>
      <c r="I94" s="277">
        <f>I89*'8-Matrices'!$O$8</f>
        <v>0</v>
      </c>
      <c r="J94" s="277">
        <f>J89*'8-Matrices'!$P$8</f>
        <v>0</v>
      </c>
      <c r="K94" s="277">
        <f>K89*'8-Matrices'!$Q$8</f>
        <v>0</v>
      </c>
      <c r="L94" s="277">
        <f>L89*'8-Matrices'!$R$8</f>
        <v>0</v>
      </c>
      <c r="M94" s="278">
        <f>M89*'8-Matrices'!$S$8</f>
        <v>0</v>
      </c>
      <c r="N94" s="411"/>
      <c r="P94" s="279">
        <f>P89*'8-Matrices'!$J$8</f>
        <v>0</v>
      </c>
      <c r="Q94" s="277">
        <f>Q89*'8-Matrices'!$K$8</f>
        <v>0</v>
      </c>
      <c r="R94" s="277">
        <f>R89*'8-Matrices'!$L$8</f>
        <v>0</v>
      </c>
      <c r="S94" s="277">
        <f>S89*'8-Matrices'!$M$8</f>
        <v>41720</v>
      </c>
      <c r="T94" s="277">
        <f>T89*'8-Matrices'!$N$8</f>
        <v>0</v>
      </c>
      <c r="U94" s="277">
        <f>U89*'8-Matrices'!$O$8</f>
        <v>0</v>
      </c>
      <c r="V94" s="277">
        <f>V89*'8-Matrices'!$P$8</f>
        <v>0</v>
      </c>
      <c r="W94" s="277">
        <f>W89*'8-Matrices'!$Q$8</f>
        <v>0</v>
      </c>
      <c r="X94" s="277">
        <f>X89*'8-Matrices'!$R$8</f>
        <v>0</v>
      </c>
      <c r="Y94" s="278">
        <f>Y89*'8-Matrices'!$S$8</f>
        <v>0</v>
      </c>
      <c r="Z94" s="411"/>
      <c r="AB94" s="279">
        <f>AB89*'8-Matrices'!$J$8</f>
        <v>0</v>
      </c>
      <c r="AC94" s="277">
        <f>AC89*'8-Matrices'!$K$8</f>
        <v>0</v>
      </c>
      <c r="AD94" s="277">
        <f>AD89*'8-Matrices'!$L$8</f>
        <v>0</v>
      </c>
      <c r="AE94" s="277">
        <f>AE89*'8-Matrices'!$M$8</f>
        <v>41720</v>
      </c>
      <c r="AF94" s="277">
        <f>AF89*'8-Matrices'!$N$8</f>
        <v>0</v>
      </c>
      <c r="AG94" s="277">
        <f>AG89*'8-Matrices'!$O$8</f>
        <v>0</v>
      </c>
      <c r="AH94" s="277">
        <f>AH89*'8-Matrices'!$P$8</f>
        <v>0</v>
      </c>
      <c r="AI94" s="277">
        <f>AI89*'8-Matrices'!$Q$8</f>
        <v>0</v>
      </c>
      <c r="AJ94" s="277">
        <f>AJ89*'8-Matrices'!$R$8</f>
        <v>0</v>
      </c>
      <c r="AK94" s="278">
        <f>AK89*'8-Matrices'!$S$8</f>
        <v>0</v>
      </c>
      <c r="AL94" s="411"/>
      <c r="AM94" s="277"/>
      <c r="AN94" s="279">
        <f>AN89*'8-Matrices'!$J$8</f>
        <v>7143</v>
      </c>
      <c r="AO94" s="277">
        <f>AO89*'8-Matrices'!$K$8</f>
        <v>0</v>
      </c>
      <c r="AP94" s="277">
        <f>AP89*'8-Matrices'!$L$8</f>
        <v>0</v>
      </c>
      <c r="AQ94" s="277">
        <f>AQ89*'8-Matrices'!$M$8</f>
        <v>62580</v>
      </c>
      <c r="AR94" s="277">
        <f>AR89*'8-Matrices'!$N$8</f>
        <v>0</v>
      </c>
      <c r="AS94" s="277">
        <f>AS89*'8-Matrices'!$O$8</f>
        <v>0</v>
      </c>
      <c r="AT94" s="277">
        <f>AT89*'8-Matrices'!$P$8</f>
        <v>0</v>
      </c>
      <c r="AU94" s="277">
        <f>AU89*'8-Matrices'!$Q$8</f>
        <v>0</v>
      </c>
      <c r="AV94" s="277">
        <f>AV89*'8-Matrices'!$R$8</f>
        <v>0</v>
      </c>
      <c r="AW94" s="278">
        <f>AW89*'8-Matrices'!$S$8</f>
        <v>0</v>
      </c>
      <c r="AX94" s="411"/>
      <c r="AY94" s="277"/>
      <c r="AZ94" s="279">
        <f>AZ89*'8-Matrices'!$J$8</f>
        <v>0</v>
      </c>
      <c r="BA94" s="277">
        <f>BA89*'8-Matrices'!$K$8</f>
        <v>0</v>
      </c>
      <c r="BB94" s="277">
        <f>BB89*'8-Matrices'!$L$8</f>
        <v>0</v>
      </c>
      <c r="BC94" s="277">
        <f>BC89*'8-Matrices'!$M$8</f>
        <v>41720</v>
      </c>
      <c r="BD94" s="277">
        <f>BD89*'8-Matrices'!$N$8</f>
        <v>0</v>
      </c>
      <c r="BE94" s="277">
        <f>BE89*'8-Matrices'!$O$8</f>
        <v>0</v>
      </c>
      <c r="BF94" s="277">
        <f>BF89*'8-Matrices'!$P$8</f>
        <v>0</v>
      </c>
      <c r="BG94" s="277">
        <f>BG89*'8-Matrices'!$Q$8</f>
        <v>0</v>
      </c>
      <c r="BH94" s="277">
        <f>BH89*'8-Matrices'!$R$8</f>
        <v>0</v>
      </c>
      <c r="BI94" s="278">
        <f>BI89*'8-Matrices'!$S$8</f>
        <v>0</v>
      </c>
      <c r="BJ94" s="411"/>
      <c r="BK94" s="352"/>
      <c r="BL94" s="351">
        <f>BL89*'8-Matrices'!$J$8</f>
        <v>0</v>
      </c>
      <c r="BM94" s="352">
        <f>BM89*'8-Matrices'!$K$8</f>
        <v>0</v>
      </c>
      <c r="BN94" s="352">
        <f>BN89*'8-Matrices'!$L$8</f>
        <v>0</v>
      </c>
      <c r="BO94" s="352">
        <f>BO89*'8-Matrices'!$M$8</f>
        <v>0</v>
      </c>
      <c r="BP94" s="352">
        <f>BP89*'8-Matrices'!$N$8</f>
        <v>0</v>
      </c>
      <c r="BQ94" s="352">
        <f>BQ89*'8-Matrices'!$O$8</f>
        <v>0</v>
      </c>
      <c r="BR94" s="352">
        <f>BR89*'8-Matrices'!$P$8</f>
        <v>0</v>
      </c>
      <c r="BS94" s="352">
        <f>BS89*'8-Matrices'!$Q$8</f>
        <v>0</v>
      </c>
      <c r="BT94" s="352">
        <f>BT89*'8-Matrices'!$R$8</f>
        <v>0</v>
      </c>
      <c r="BU94" s="353">
        <f>BU89*'8-Matrices'!$S$8</f>
        <v>0</v>
      </c>
      <c r="BV94" s="411"/>
      <c r="BX94" s="351">
        <f>BX89*'8-Matrices'!$J$8</f>
        <v>0</v>
      </c>
      <c r="BY94" s="352">
        <f>BY89*'8-Matrices'!$K$8</f>
        <v>0</v>
      </c>
      <c r="BZ94" s="352">
        <f>BZ89*'8-Matrices'!$L$8</f>
        <v>0</v>
      </c>
      <c r="CA94" s="352">
        <f>CA89*'8-Matrices'!$M$8</f>
        <v>0</v>
      </c>
      <c r="CB94" s="352">
        <f>CB89*'8-Matrices'!$N$8</f>
        <v>0</v>
      </c>
      <c r="CC94" s="352">
        <f>CC89*'8-Matrices'!$O$8</f>
        <v>0</v>
      </c>
      <c r="CD94" s="352">
        <f>CD89*'8-Matrices'!$P$8</f>
        <v>0</v>
      </c>
      <c r="CE94" s="352">
        <f>CE89*'8-Matrices'!$Q$8</f>
        <v>0</v>
      </c>
      <c r="CF94" s="352">
        <f>CF89*'8-Matrices'!$R$8</f>
        <v>0</v>
      </c>
      <c r="CG94" s="353">
        <f>CG89*'8-Matrices'!$S$8</f>
        <v>0</v>
      </c>
      <c r="CH94" s="411"/>
      <c r="CJ94" s="351">
        <f>CJ89*'8-Matrices'!$J$8</f>
        <v>0</v>
      </c>
      <c r="CK94" s="352">
        <f>CK89*'8-Matrices'!$K$8</f>
        <v>0</v>
      </c>
      <c r="CL94" s="352">
        <f>CL89*'8-Matrices'!$L$8</f>
        <v>0</v>
      </c>
      <c r="CM94" s="352">
        <f>CM89*'8-Matrices'!$M$8</f>
        <v>20860</v>
      </c>
      <c r="CN94" s="352">
        <f>CN89*'8-Matrices'!$N$8</f>
        <v>0</v>
      </c>
      <c r="CO94" s="352">
        <f>CO89*'8-Matrices'!$O$8</f>
        <v>0</v>
      </c>
      <c r="CP94" s="352">
        <f>CP89*'8-Matrices'!$P$8</f>
        <v>0</v>
      </c>
      <c r="CQ94" s="352">
        <f>CQ89*'8-Matrices'!$Q$8</f>
        <v>0</v>
      </c>
      <c r="CR94" s="352">
        <f>CR89*'8-Matrices'!$R$8</f>
        <v>0</v>
      </c>
      <c r="CS94" s="353">
        <f>CS89*'8-Matrices'!$S$8</f>
        <v>0</v>
      </c>
      <c r="CT94" s="411"/>
      <c r="CV94" s="351">
        <f>CV89*'8-Matrices'!$J$8</f>
        <v>0</v>
      </c>
      <c r="CW94" s="352">
        <f>CW89*'8-Matrices'!$K$8</f>
        <v>62862</v>
      </c>
      <c r="CX94" s="352">
        <f>CX89*'8-Matrices'!$L$8</f>
        <v>0</v>
      </c>
      <c r="CY94" s="352">
        <f>CY89*'8-Matrices'!$M$8</f>
        <v>41720</v>
      </c>
      <c r="CZ94" s="352">
        <f>CZ89*'8-Matrices'!$N$8</f>
        <v>0</v>
      </c>
      <c r="DA94" s="352">
        <f>DA89*'8-Matrices'!$O$8</f>
        <v>0</v>
      </c>
      <c r="DB94" s="352">
        <f>DB89*'8-Matrices'!$P$8</f>
        <v>0</v>
      </c>
      <c r="DC94" s="352">
        <f>DC89*'8-Matrices'!$Q$8</f>
        <v>0</v>
      </c>
      <c r="DD94" s="352">
        <f>DD89*'8-Matrices'!$R$8</f>
        <v>0</v>
      </c>
      <c r="DE94" s="353">
        <f>DE89*'8-Matrices'!$S$8</f>
        <v>0</v>
      </c>
      <c r="DF94" s="411"/>
      <c r="DH94" s="351">
        <f>DH89*'8-Matrices'!$J$8</f>
        <v>0</v>
      </c>
      <c r="DI94" s="352">
        <f>DI89*'8-Matrices'!$K$8</f>
        <v>31431</v>
      </c>
      <c r="DJ94" s="352">
        <f>DJ89*'8-Matrices'!$L$8</f>
        <v>125160</v>
      </c>
      <c r="DK94" s="352">
        <f>DK89*'8-Matrices'!$M$8</f>
        <v>83440</v>
      </c>
      <c r="DL94" s="352">
        <f>DL89*'8-Matrices'!$N$8</f>
        <v>0</v>
      </c>
      <c r="DM94" s="352">
        <f>DM89*'8-Matrices'!$O$8</f>
        <v>0</v>
      </c>
      <c r="DN94" s="352">
        <f>DN89*'8-Matrices'!$P$8</f>
        <v>0</v>
      </c>
      <c r="DO94" s="352">
        <f>DO89*'8-Matrices'!$Q$8</f>
        <v>0</v>
      </c>
      <c r="DP94" s="352">
        <f>DP89*'8-Matrices'!$R$8</f>
        <v>0</v>
      </c>
      <c r="DQ94" s="353">
        <f>DQ89*'8-Matrices'!$S$8</f>
        <v>0</v>
      </c>
      <c r="DR94" s="411"/>
      <c r="DT94" s="351">
        <f>DT89*'8-Matrices'!$J$8</f>
        <v>0</v>
      </c>
      <c r="DU94" s="352">
        <f>DU89*'8-Matrices'!$K$8</f>
        <v>94293</v>
      </c>
      <c r="DV94" s="352">
        <f>DV89*'8-Matrices'!$L$8</f>
        <v>0</v>
      </c>
      <c r="DW94" s="352">
        <f>DW89*'8-Matrices'!$M$8</f>
        <v>166880</v>
      </c>
      <c r="DX94" s="352">
        <f>DX89*'8-Matrices'!$N$8</f>
        <v>0</v>
      </c>
      <c r="DY94" s="352">
        <f>DY89*'8-Matrices'!$O$8</f>
        <v>0</v>
      </c>
      <c r="DZ94" s="352">
        <f>DZ89*'8-Matrices'!$P$8</f>
        <v>0</v>
      </c>
      <c r="EA94" s="352">
        <f>EA89*'8-Matrices'!$Q$8</f>
        <v>0</v>
      </c>
      <c r="EB94" s="352">
        <f>EB89*'8-Matrices'!$R$8</f>
        <v>0</v>
      </c>
      <c r="EC94" s="353">
        <f>EC89*'8-Matrices'!$S$8</f>
        <v>0</v>
      </c>
      <c r="ED94" s="411"/>
    </row>
    <row r="95" spans="1:134" ht="15.75" thickBot="1" x14ac:dyDescent="0.3">
      <c r="A95" s="1472"/>
      <c r="B95" s="295" t="s">
        <v>89</v>
      </c>
      <c r="C95" s="294" t="s">
        <v>140</v>
      </c>
      <c r="D95" s="279">
        <f>D90*'8-Matrices'!$J$9</f>
        <v>554857</v>
      </c>
      <c r="E95" s="277">
        <f>E90*'8-Matrices'!$K$9</f>
        <v>0</v>
      </c>
      <c r="F95" s="277">
        <f>F90*'8-Matrices'!$L$9</f>
        <v>0</v>
      </c>
      <c r="G95" s="277">
        <f>G90*'8-Matrices'!$M$9</f>
        <v>0</v>
      </c>
      <c r="H95" s="277">
        <f>H90*'8-Matrices'!$N$9</f>
        <v>0</v>
      </c>
      <c r="I95" s="277">
        <f>I90*'8-Matrices'!$O$9</f>
        <v>0</v>
      </c>
      <c r="J95" s="277">
        <f>J90*'8-Matrices'!$P$9</f>
        <v>0</v>
      </c>
      <c r="K95" s="277">
        <f>K90*'8-Matrices'!$Q$9</f>
        <v>0</v>
      </c>
      <c r="L95" s="277">
        <f>L90*'8-Matrices'!$R$9</f>
        <v>0</v>
      </c>
      <c r="M95" s="278">
        <f>M90*'8-Matrices'!$S$9</f>
        <v>0</v>
      </c>
      <c r="N95" s="411" t="s">
        <v>306</v>
      </c>
      <c r="P95" s="279">
        <f>P90*'8-Matrices'!$J$9</f>
        <v>376884</v>
      </c>
      <c r="Q95" s="277">
        <f>Q90*'8-Matrices'!$K$9</f>
        <v>0</v>
      </c>
      <c r="R95" s="277">
        <f>R90*'8-Matrices'!$L$9</f>
        <v>0</v>
      </c>
      <c r="S95" s="277">
        <f>S90*'8-Matrices'!$M$9</f>
        <v>0</v>
      </c>
      <c r="T95" s="277">
        <f>T90*'8-Matrices'!$N$9</f>
        <v>0</v>
      </c>
      <c r="U95" s="277">
        <f>U90*'8-Matrices'!$O$9</f>
        <v>0</v>
      </c>
      <c r="V95" s="277">
        <f>V90*'8-Matrices'!$P$9</f>
        <v>0</v>
      </c>
      <c r="W95" s="277">
        <f>W90*'8-Matrices'!$Q$9</f>
        <v>0</v>
      </c>
      <c r="X95" s="277">
        <f>X90*'8-Matrices'!$R$9</f>
        <v>0</v>
      </c>
      <c r="Y95" s="278">
        <f>Y90*'8-Matrices'!$S$9</f>
        <v>0</v>
      </c>
      <c r="Z95" s="411" t="s">
        <v>306</v>
      </c>
      <c r="AB95" s="279">
        <f>AB90*'8-Matrices'!$J$9</f>
        <v>335008</v>
      </c>
      <c r="AC95" s="277">
        <f>AC90*'8-Matrices'!$K$9</f>
        <v>0</v>
      </c>
      <c r="AD95" s="277">
        <f>AD90*'8-Matrices'!$L$9</f>
        <v>0</v>
      </c>
      <c r="AE95" s="277">
        <f>AE90*'8-Matrices'!$M$9</f>
        <v>0</v>
      </c>
      <c r="AF95" s="277">
        <f>AF90*'8-Matrices'!$N$9</f>
        <v>0</v>
      </c>
      <c r="AG95" s="277">
        <f>AG90*'8-Matrices'!$O$9</f>
        <v>0</v>
      </c>
      <c r="AH95" s="277">
        <f>AH90*'8-Matrices'!$P$9</f>
        <v>0</v>
      </c>
      <c r="AI95" s="277">
        <f>AI90*'8-Matrices'!$Q$9</f>
        <v>0</v>
      </c>
      <c r="AJ95" s="277">
        <f>AJ90*'8-Matrices'!$R$9</f>
        <v>0</v>
      </c>
      <c r="AK95" s="278">
        <f>AK90*'8-Matrices'!$S$9</f>
        <v>0</v>
      </c>
      <c r="AL95" s="411" t="s">
        <v>306</v>
      </c>
      <c r="AM95" s="277"/>
      <c r="AN95" s="279">
        <f>AN90*'8-Matrices'!$J$9</f>
        <v>219849</v>
      </c>
      <c r="AO95" s="277">
        <f>AO90*'8-Matrices'!$K$9</f>
        <v>0</v>
      </c>
      <c r="AP95" s="277">
        <f>AP90*'8-Matrices'!$L$9</f>
        <v>0</v>
      </c>
      <c r="AQ95" s="277">
        <f>AQ90*'8-Matrices'!$M$9</f>
        <v>30570</v>
      </c>
      <c r="AR95" s="277">
        <f>AR90*'8-Matrices'!$N$9</f>
        <v>0</v>
      </c>
      <c r="AS95" s="277">
        <f>AS90*'8-Matrices'!$O$9</f>
        <v>0</v>
      </c>
      <c r="AT95" s="277">
        <f>AT90*'8-Matrices'!$P$9</f>
        <v>0</v>
      </c>
      <c r="AU95" s="277">
        <f>AU90*'8-Matrices'!$Q$9</f>
        <v>0</v>
      </c>
      <c r="AV95" s="277">
        <f>AV90*'8-Matrices'!$R$9</f>
        <v>0</v>
      </c>
      <c r="AW95" s="278">
        <f>AW90*'8-Matrices'!$S$9</f>
        <v>0</v>
      </c>
      <c r="AX95" s="411" t="s">
        <v>306</v>
      </c>
      <c r="AY95" s="277"/>
      <c r="AZ95" s="279">
        <f>AZ90*'8-Matrices'!$J$9</f>
        <v>146566</v>
      </c>
      <c r="BA95" s="277">
        <f>BA90*'8-Matrices'!$K$9</f>
        <v>0</v>
      </c>
      <c r="BB95" s="277">
        <f>BB90*'8-Matrices'!$L$9</f>
        <v>0</v>
      </c>
      <c r="BC95" s="277">
        <f>BC90*'8-Matrices'!$M$9</f>
        <v>61140</v>
      </c>
      <c r="BD95" s="277">
        <f>BD90*'8-Matrices'!$N$9</f>
        <v>0</v>
      </c>
      <c r="BE95" s="277">
        <f>BE90*'8-Matrices'!$O$9</f>
        <v>0</v>
      </c>
      <c r="BF95" s="277">
        <f>BF90*'8-Matrices'!$P$9</f>
        <v>0</v>
      </c>
      <c r="BG95" s="277">
        <f>BG90*'8-Matrices'!$Q$9</f>
        <v>0</v>
      </c>
      <c r="BH95" s="277">
        <f>BH90*'8-Matrices'!$R$9</f>
        <v>0</v>
      </c>
      <c r="BI95" s="278">
        <f>BI90*'8-Matrices'!$S$9</f>
        <v>0</v>
      </c>
      <c r="BJ95" s="411" t="s">
        <v>306</v>
      </c>
      <c r="BK95" s="352"/>
      <c r="BL95" s="351">
        <f>BL90*'8-Matrices'!$J$9</f>
        <v>146566</v>
      </c>
      <c r="BM95" s="352">
        <f>BM90*'8-Matrices'!$K$9</f>
        <v>0</v>
      </c>
      <c r="BN95" s="352">
        <f>BN90*'8-Matrices'!$L$9</f>
        <v>0</v>
      </c>
      <c r="BO95" s="352">
        <f>BO90*'8-Matrices'!$M$9</f>
        <v>0</v>
      </c>
      <c r="BP95" s="352">
        <f>BP90*'8-Matrices'!$N$9</f>
        <v>0</v>
      </c>
      <c r="BQ95" s="352">
        <f>BQ90*'8-Matrices'!$O$9</f>
        <v>0</v>
      </c>
      <c r="BR95" s="352">
        <f>BR90*'8-Matrices'!$P$9</f>
        <v>0</v>
      </c>
      <c r="BS95" s="352">
        <f>BS90*'8-Matrices'!$Q$9</f>
        <v>0</v>
      </c>
      <c r="BT95" s="352">
        <f>BT90*'8-Matrices'!$R$9</f>
        <v>0</v>
      </c>
      <c r="BU95" s="353">
        <f>BU90*'8-Matrices'!$S$9</f>
        <v>0</v>
      </c>
      <c r="BV95" s="411" t="s">
        <v>306</v>
      </c>
      <c r="BX95" s="351">
        <f>BX90*'8-Matrices'!$J$9</f>
        <v>94221</v>
      </c>
      <c r="BY95" s="352">
        <f>BY90*'8-Matrices'!$K$9</f>
        <v>0</v>
      </c>
      <c r="BZ95" s="352">
        <f>BZ90*'8-Matrices'!$L$9</f>
        <v>0</v>
      </c>
      <c r="CA95" s="352">
        <f>CA90*'8-Matrices'!$M$9</f>
        <v>0</v>
      </c>
      <c r="CB95" s="352">
        <f>CB90*'8-Matrices'!$N$9</f>
        <v>0</v>
      </c>
      <c r="CC95" s="352">
        <f>CC90*'8-Matrices'!$O$9</f>
        <v>0</v>
      </c>
      <c r="CD95" s="352">
        <f>CD90*'8-Matrices'!$P$9</f>
        <v>0</v>
      </c>
      <c r="CE95" s="352">
        <f>CE90*'8-Matrices'!$Q$9</f>
        <v>0</v>
      </c>
      <c r="CF95" s="352">
        <f>CF90*'8-Matrices'!$R$9</f>
        <v>0</v>
      </c>
      <c r="CG95" s="353">
        <f>CG90*'8-Matrices'!$S$9</f>
        <v>0</v>
      </c>
      <c r="CH95" s="411" t="s">
        <v>306</v>
      </c>
      <c r="CJ95" s="351">
        <f>CJ90*'8-Matrices'!$J$9</f>
        <v>125628</v>
      </c>
      <c r="CK95" s="352">
        <f>CK90*'8-Matrices'!$K$9</f>
        <v>0</v>
      </c>
      <c r="CL95" s="352">
        <f>CL90*'8-Matrices'!$L$9</f>
        <v>0</v>
      </c>
      <c r="CM95" s="352">
        <f>CM90*'8-Matrices'!$M$9</f>
        <v>0</v>
      </c>
      <c r="CN95" s="352">
        <f>CN90*'8-Matrices'!$N$9</f>
        <v>0</v>
      </c>
      <c r="CO95" s="352">
        <f>CO90*'8-Matrices'!$O$9</f>
        <v>0</v>
      </c>
      <c r="CP95" s="352">
        <f>CP90*'8-Matrices'!$P$9</f>
        <v>0</v>
      </c>
      <c r="CQ95" s="352">
        <f>CQ90*'8-Matrices'!$Q$9</f>
        <v>0</v>
      </c>
      <c r="CR95" s="352">
        <f>CR90*'8-Matrices'!$R$9</f>
        <v>0</v>
      </c>
      <c r="CS95" s="353">
        <f>CS90*'8-Matrices'!$S$9</f>
        <v>0</v>
      </c>
      <c r="CT95" s="411" t="s">
        <v>306</v>
      </c>
      <c r="CV95" s="351">
        <f>CV90*'8-Matrices'!$J$9</f>
        <v>146566</v>
      </c>
      <c r="CW95" s="352">
        <f>CW90*'8-Matrices'!$K$9</f>
        <v>0</v>
      </c>
      <c r="CX95" s="352">
        <f>CX90*'8-Matrices'!$L$9</f>
        <v>0</v>
      </c>
      <c r="CY95" s="352">
        <f>CY90*'8-Matrices'!$M$9</f>
        <v>30570</v>
      </c>
      <c r="CZ95" s="352">
        <f>CZ90*'8-Matrices'!$N$9</f>
        <v>0</v>
      </c>
      <c r="DA95" s="352">
        <f>DA90*'8-Matrices'!$O$9</f>
        <v>0</v>
      </c>
      <c r="DB95" s="352">
        <f>DB90*'8-Matrices'!$P$9</f>
        <v>0</v>
      </c>
      <c r="DC95" s="352">
        <f>DC90*'8-Matrices'!$Q$9</f>
        <v>0</v>
      </c>
      <c r="DD95" s="352">
        <f>DD90*'8-Matrices'!$R$9</f>
        <v>0</v>
      </c>
      <c r="DE95" s="353">
        <f>DE90*'8-Matrices'!$S$9</f>
        <v>0</v>
      </c>
      <c r="DF95" s="411" t="s">
        <v>306</v>
      </c>
      <c r="DH95" s="351">
        <f>DH90*'8-Matrices'!$J$9</f>
        <v>251256</v>
      </c>
      <c r="DI95" s="352">
        <f>DI90*'8-Matrices'!$K$9</f>
        <v>0</v>
      </c>
      <c r="DJ95" s="352">
        <f>DJ90*'8-Matrices'!$L$9</f>
        <v>0</v>
      </c>
      <c r="DK95" s="352">
        <f>DK90*'8-Matrices'!$M$9</f>
        <v>30570</v>
      </c>
      <c r="DL95" s="352">
        <f>DL90*'8-Matrices'!$N$9</f>
        <v>0</v>
      </c>
      <c r="DM95" s="352">
        <f>DM90*'8-Matrices'!$O$9</f>
        <v>0</v>
      </c>
      <c r="DN95" s="352">
        <f>DN90*'8-Matrices'!$P$9</f>
        <v>0</v>
      </c>
      <c r="DO95" s="352">
        <f>DO90*'8-Matrices'!$Q$9</f>
        <v>0</v>
      </c>
      <c r="DP95" s="352">
        <f>DP90*'8-Matrices'!$R$9</f>
        <v>0</v>
      </c>
      <c r="DQ95" s="353">
        <f>DQ90*'8-Matrices'!$S$9</f>
        <v>0</v>
      </c>
      <c r="DR95" s="411" t="s">
        <v>306</v>
      </c>
      <c r="DT95" s="351">
        <f>DT90*'8-Matrices'!$J$9</f>
        <v>680485</v>
      </c>
      <c r="DU95" s="352">
        <f>DU90*'8-Matrices'!$K$9</f>
        <v>0</v>
      </c>
      <c r="DV95" s="352">
        <f>DV90*'8-Matrices'!$L$9</f>
        <v>0</v>
      </c>
      <c r="DW95" s="352">
        <f>DW90*'8-Matrices'!$M$9</f>
        <v>30570</v>
      </c>
      <c r="DX95" s="352">
        <f>DX90*'8-Matrices'!$N$9</f>
        <v>0</v>
      </c>
      <c r="DY95" s="352">
        <f>DY90*'8-Matrices'!$O$9</f>
        <v>0</v>
      </c>
      <c r="DZ95" s="352">
        <f>DZ90*'8-Matrices'!$P$9</f>
        <v>0</v>
      </c>
      <c r="EA95" s="352">
        <f>EA90*'8-Matrices'!$Q$9</f>
        <v>0</v>
      </c>
      <c r="EB95" s="352">
        <f>EB90*'8-Matrices'!$R$9</f>
        <v>0</v>
      </c>
      <c r="EC95" s="353">
        <f>EC90*'8-Matrices'!$S$9</f>
        <v>0</v>
      </c>
      <c r="ED95" s="411" t="s">
        <v>306</v>
      </c>
    </row>
    <row r="96" spans="1:134" ht="30.75" thickBot="1" x14ac:dyDescent="0.3">
      <c r="A96" s="318" t="s">
        <v>212</v>
      </c>
      <c r="B96" s="293" t="s">
        <v>89</v>
      </c>
      <c r="C96" s="316"/>
      <c r="D96" s="300">
        <f t="shared" ref="D96:M96" si="187">SUM(D93:D95)</f>
        <v>574657</v>
      </c>
      <c r="E96" s="297">
        <f t="shared" si="187"/>
        <v>0</v>
      </c>
      <c r="F96" s="297">
        <f t="shared" si="187"/>
        <v>0</v>
      </c>
      <c r="G96" s="297">
        <f t="shared" si="187"/>
        <v>186270</v>
      </c>
      <c r="H96" s="297">
        <f t="shared" si="187"/>
        <v>0</v>
      </c>
      <c r="I96" s="297">
        <f t="shared" si="187"/>
        <v>0</v>
      </c>
      <c r="J96" s="297">
        <f t="shared" si="187"/>
        <v>0</v>
      </c>
      <c r="K96" s="297">
        <f t="shared" si="187"/>
        <v>0</v>
      </c>
      <c r="L96" s="297">
        <f t="shared" si="187"/>
        <v>0</v>
      </c>
      <c r="M96" s="298">
        <f t="shared" si="187"/>
        <v>0</v>
      </c>
      <c r="N96" s="412">
        <f>SUM(D96:M96)</f>
        <v>760927</v>
      </c>
      <c r="O96" s="316"/>
      <c r="P96" s="300">
        <f t="shared" ref="P96:Y96" si="188">SUM(P93:P95)</f>
        <v>376884</v>
      </c>
      <c r="Q96" s="297">
        <f t="shared" si="188"/>
        <v>7260</v>
      </c>
      <c r="R96" s="297">
        <f t="shared" si="188"/>
        <v>0</v>
      </c>
      <c r="S96" s="297">
        <f t="shared" si="188"/>
        <v>85085</v>
      </c>
      <c r="T96" s="297">
        <f t="shared" si="188"/>
        <v>0</v>
      </c>
      <c r="U96" s="297">
        <f t="shared" si="188"/>
        <v>0</v>
      </c>
      <c r="V96" s="297">
        <f t="shared" si="188"/>
        <v>0</v>
      </c>
      <c r="W96" s="297">
        <f t="shared" si="188"/>
        <v>0</v>
      </c>
      <c r="X96" s="297">
        <f t="shared" si="188"/>
        <v>0</v>
      </c>
      <c r="Y96" s="298">
        <f t="shared" si="188"/>
        <v>0</v>
      </c>
      <c r="Z96" s="412">
        <f>SUM(P96:Y96)</f>
        <v>469229</v>
      </c>
      <c r="AA96" s="316"/>
      <c r="AB96" s="300">
        <f t="shared" ref="AB96:AK96" si="189">SUM(AB93:AB95)</f>
        <v>339958</v>
      </c>
      <c r="AC96" s="297">
        <f t="shared" si="189"/>
        <v>21780</v>
      </c>
      <c r="AD96" s="297">
        <f t="shared" si="189"/>
        <v>0</v>
      </c>
      <c r="AE96" s="297">
        <f t="shared" si="189"/>
        <v>99540</v>
      </c>
      <c r="AF96" s="297">
        <f t="shared" si="189"/>
        <v>0</v>
      </c>
      <c r="AG96" s="297">
        <f t="shared" si="189"/>
        <v>0</v>
      </c>
      <c r="AH96" s="297">
        <f t="shared" si="189"/>
        <v>0</v>
      </c>
      <c r="AI96" s="297">
        <f t="shared" si="189"/>
        <v>0</v>
      </c>
      <c r="AJ96" s="297">
        <f t="shared" si="189"/>
        <v>0</v>
      </c>
      <c r="AK96" s="298">
        <f t="shared" si="189"/>
        <v>0</v>
      </c>
      <c r="AL96" s="412">
        <f>SUM(AB96:AK96)</f>
        <v>461278</v>
      </c>
      <c r="AM96" s="299"/>
      <c r="AN96" s="300">
        <f t="shared" ref="AN96:AW96" si="190">SUM(AN93:AN95)</f>
        <v>246792</v>
      </c>
      <c r="AO96" s="297">
        <f t="shared" si="190"/>
        <v>7260</v>
      </c>
      <c r="AP96" s="297">
        <f t="shared" si="190"/>
        <v>0</v>
      </c>
      <c r="AQ96" s="297">
        <f t="shared" si="190"/>
        <v>136515</v>
      </c>
      <c r="AR96" s="297">
        <f t="shared" si="190"/>
        <v>0</v>
      </c>
      <c r="AS96" s="297">
        <f t="shared" si="190"/>
        <v>0</v>
      </c>
      <c r="AT96" s="297">
        <f t="shared" si="190"/>
        <v>0</v>
      </c>
      <c r="AU96" s="297">
        <f t="shared" si="190"/>
        <v>0</v>
      </c>
      <c r="AV96" s="297">
        <f t="shared" si="190"/>
        <v>0</v>
      </c>
      <c r="AW96" s="298">
        <f t="shared" si="190"/>
        <v>0</v>
      </c>
      <c r="AX96" s="412">
        <f>SUM(AN96:AW96)</f>
        <v>390567</v>
      </c>
      <c r="AY96" s="299"/>
      <c r="AZ96" s="300">
        <f t="shared" ref="AZ96:BI96" si="191">SUM(AZ93:AZ95)</f>
        <v>151516</v>
      </c>
      <c r="BA96" s="297">
        <f t="shared" si="191"/>
        <v>0</v>
      </c>
      <c r="BB96" s="297">
        <f t="shared" si="191"/>
        <v>0</v>
      </c>
      <c r="BC96" s="297">
        <f t="shared" si="191"/>
        <v>276320</v>
      </c>
      <c r="BD96" s="297">
        <f t="shared" si="191"/>
        <v>0</v>
      </c>
      <c r="BE96" s="297">
        <f t="shared" si="191"/>
        <v>0</v>
      </c>
      <c r="BF96" s="297">
        <f t="shared" si="191"/>
        <v>0</v>
      </c>
      <c r="BG96" s="297">
        <f t="shared" si="191"/>
        <v>0</v>
      </c>
      <c r="BH96" s="297">
        <f t="shared" si="191"/>
        <v>0</v>
      </c>
      <c r="BI96" s="298">
        <f t="shared" si="191"/>
        <v>0</v>
      </c>
      <c r="BJ96" s="412">
        <f>SUM(AZ96:BI96)</f>
        <v>427836</v>
      </c>
      <c r="BK96" s="362"/>
      <c r="BL96" s="404">
        <f t="shared" ref="BL96:BU96" si="192">SUM(BL93:BL95)</f>
        <v>151516</v>
      </c>
      <c r="BM96" s="405">
        <f t="shared" si="192"/>
        <v>14520</v>
      </c>
      <c r="BN96" s="405">
        <f t="shared" si="192"/>
        <v>0</v>
      </c>
      <c r="BO96" s="405">
        <f t="shared" si="192"/>
        <v>43365</v>
      </c>
      <c r="BP96" s="405">
        <f t="shared" si="192"/>
        <v>0</v>
      </c>
      <c r="BQ96" s="405">
        <f t="shared" si="192"/>
        <v>0</v>
      </c>
      <c r="BR96" s="405">
        <f t="shared" si="192"/>
        <v>0</v>
      </c>
      <c r="BS96" s="405">
        <f t="shared" si="192"/>
        <v>0</v>
      </c>
      <c r="BT96" s="405">
        <f t="shared" si="192"/>
        <v>0</v>
      </c>
      <c r="BU96" s="406">
        <f t="shared" si="192"/>
        <v>0</v>
      </c>
      <c r="BV96" s="412">
        <f>SUM(BL96:BU96)</f>
        <v>209401</v>
      </c>
      <c r="BX96" s="404">
        <f t="shared" ref="BX96:CG96" si="193">SUM(BX93:BX95)</f>
        <v>114021</v>
      </c>
      <c r="BY96" s="405">
        <f t="shared" si="193"/>
        <v>14520</v>
      </c>
      <c r="BZ96" s="405">
        <f t="shared" si="193"/>
        <v>0</v>
      </c>
      <c r="CA96" s="405">
        <f t="shared" si="193"/>
        <v>72275</v>
      </c>
      <c r="CB96" s="405">
        <f t="shared" si="193"/>
        <v>0</v>
      </c>
      <c r="CC96" s="405">
        <f t="shared" si="193"/>
        <v>0</v>
      </c>
      <c r="CD96" s="405">
        <f t="shared" si="193"/>
        <v>0</v>
      </c>
      <c r="CE96" s="405">
        <f t="shared" si="193"/>
        <v>0</v>
      </c>
      <c r="CF96" s="405">
        <f t="shared" si="193"/>
        <v>0</v>
      </c>
      <c r="CG96" s="406">
        <f t="shared" si="193"/>
        <v>0</v>
      </c>
      <c r="CH96" s="412">
        <f>SUM(BX96:CG96)</f>
        <v>200816</v>
      </c>
      <c r="CJ96" s="404">
        <f t="shared" ref="CJ96:CS96" si="194">SUM(CJ93:CJ95)</f>
        <v>160278</v>
      </c>
      <c r="CK96" s="405">
        <f t="shared" si="194"/>
        <v>43560</v>
      </c>
      <c r="CL96" s="405">
        <f t="shared" si="194"/>
        <v>0</v>
      </c>
      <c r="CM96" s="405">
        <f t="shared" si="194"/>
        <v>223230</v>
      </c>
      <c r="CN96" s="405">
        <f t="shared" si="194"/>
        <v>0</v>
      </c>
      <c r="CO96" s="405">
        <f t="shared" si="194"/>
        <v>0</v>
      </c>
      <c r="CP96" s="405">
        <f t="shared" si="194"/>
        <v>0</v>
      </c>
      <c r="CQ96" s="405">
        <f t="shared" si="194"/>
        <v>0</v>
      </c>
      <c r="CR96" s="405">
        <f t="shared" si="194"/>
        <v>0</v>
      </c>
      <c r="CS96" s="406">
        <f t="shared" si="194"/>
        <v>0</v>
      </c>
      <c r="CT96" s="412">
        <f>SUM(CJ96:CS96)</f>
        <v>427068</v>
      </c>
      <c r="CV96" s="404">
        <f t="shared" ref="CV96:DE96" si="195">SUM(CV93:CV95)</f>
        <v>171316</v>
      </c>
      <c r="CW96" s="405">
        <f t="shared" si="195"/>
        <v>120942</v>
      </c>
      <c r="CX96" s="405">
        <f t="shared" si="195"/>
        <v>0</v>
      </c>
      <c r="CY96" s="405">
        <f t="shared" si="195"/>
        <v>260205</v>
      </c>
      <c r="CZ96" s="405">
        <f t="shared" si="195"/>
        <v>0</v>
      </c>
      <c r="DA96" s="405">
        <f t="shared" si="195"/>
        <v>0</v>
      </c>
      <c r="DB96" s="405">
        <f t="shared" si="195"/>
        <v>0</v>
      </c>
      <c r="DC96" s="405">
        <f t="shared" si="195"/>
        <v>0</v>
      </c>
      <c r="DD96" s="405">
        <f t="shared" si="195"/>
        <v>0</v>
      </c>
      <c r="DE96" s="406">
        <f t="shared" si="195"/>
        <v>0</v>
      </c>
      <c r="DF96" s="412">
        <f>SUM(CV96:DE96)</f>
        <v>552463</v>
      </c>
      <c r="DH96" s="404">
        <f t="shared" ref="DH96:DQ96" si="196">SUM(DH93:DH95)</f>
        <v>280956</v>
      </c>
      <c r="DI96" s="405">
        <f t="shared" si="196"/>
        <v>104031</v>
      </c>
      <c r="DJ96" s="405">
        <f t="shared" si="196"/>
        <v>125160</v>
      </c>
      <c r="DK96" s="405">
        <f t="shared" si="196"/>
        <v>345290</v>
      </c>
      <c r="DL96" s="405">
        <f t="shared" si="196"/>
        <v>0</v>
      </c>
      <c r="DM96" s="405">
        <f t="shared" si="196"/>
        <v>0</v>
      </c>
      <c r="DN96" s="405">
        <f t="shared" si="196"/>
        <v>0</v>
      </c>
      <c r="DO96" s="405">
        <f t="shared" si="196"/>
        <v>0</v>
      </c>
      <c r="DP96" s="405">
        <f t="shared" si="196"/>
        <v>0</v>
      </c>
      <c r="DQ96" s="406">
        <f t="shared" si="196"/>
        <v>0</v>
      </c>
      <c r="DR96" s="412">
        <f>SUM(DH96:DQ96)</f>
        <v>855437</v>
      </c>
      <c r="DT96" s="404">
        <f t="shared" ref="DT96:EC96" si="197">SUM(DT93:DT95)</f>
        <v>720085</v>
      </c>
      <c r="DU96" s="405">
        <f t="shared" si="197"/>
        <v>783993</v>
      </c>
      <c r="DV96" s="405">
        <f t="shared" si="197"/>
        <v>0</v>
      </c>
      <c r="DW96" s="405">
        <f t="shared" si="197"/>
        <v>529915</v>
      </c>
      <c r="DX96" s="405">
        <f t="shared" si="197"/>
        <v>0</v>
      </c>
      <c r="DY96" s="405">
        <f t="shared" si="197"/>
        <v>0</v>
      </c>
      <c r="DZ96" s="405">
        <f t="shared" si="197"/>
        <v>0</v>
      </c>
      <c r="EA96" s="405">
        <f t="shared" si="197"/>
        <v>0</v>
      </c>
      <c r="EB96" s="405">
        <f t="shared" si="197"/>
        <v>0</v>
      </c>
      <c r="EC96" s="406">
        <f t="shared" si="197"/>
        <v>0</v>
      </c>
      <c r="ED96" s="412">
        <f>SUM(DT96:EC96)</f>
        <v>2033993</v>
      </c>
    </row>
    <row r="97" spans="1:134" ht="39.75" customHeight="1" thickBot="1" x14ac:dyDescent="0.3">
      <c r="A97" s="305"/>
      <c r="B97" s="306"/>
      <c r="C97" s="307"/>
      <c r="D97" s="308"/>
      <c r="E97" s="309"/>
      <c r="F97" s="309"/>
      <c r="G97" s="309"/>
      <c r="H97" s="309"/>
      <c r="I97" s="309"/>
      <c r="J97" s="309"/>
      <c r="K97" s="309"/>
      <c r="L97" s="309"/>
      <c r="M97" s="310"/>
      <c r="N97" s="410"/>
      <c r="O97" s="307"/>
      <c r="P97" s="308"/>
      <c r="Q97" s="309"/>
      <c r="R97" s="309"/>
      <c r="S97" s="309"/>
      <c r="T97" s="309"/>
      <c r="U97" s="309"/>
      <c r="V97" s="309"/>
      <c r="W97" s="309"/>
      <c r="X97" s="309"/>
      <c r="Y97" s="310"/>
      <c r="Z97" s="410"/>
      <c r="AA97" s="307"/>
      <c r="AB97" s="308"/>
      <c r="AC97" s="309"/>
      <c r="AD97" s="309"/>
      <c r="AE97" s="309"/>
      <c r="AF97" s="309"/>
      <c r="AG97" s="309"/>
      <c r="AH97" s="309"/>
      <c r="AI97" s="309"/>
      <c r="AJ97" s="309"/>
      <c r="AK97" s="310"/>
      <c r="AL97" s="410"/>
      <c r="AM97" s="309"/>
      <c r="AN97" s="308"/>
      <c r="AO97" s="309"/>
      <c r="AP97" s="309"/>
      <c r="AQ97" s="309"/>
      <c r="AR97" s="309"/>
      <c r="AS97" s="309"/>
      <c r="AT97" s="309"/>
      <c r="AU97" s="309"/>
      <c r="AV97" s="309"/>
      <c r="AW97" s="310"/>
      <c r="AX97" s="410"/>
      <c r="AY97" s="309"/>
      <c r="AZ97" s="308"/>
      <c r="BA97" s="309"/>
      <c r="BB97" s="309"/>
      <c r="BC97" s="309"/>
      <c r="BD97" s="309"/>
      <c r="BE97" s="309"/>
      <c r="BF97" s="309"/>
      <c r="BG97" s="309"/>
      <c r="BH97" s="309"/>
      <c r="BI97" s="310"/>
      <c r="BJ97" s="410"/>
      <c r="BK97" s="407"/>
      <c r="BL97" s="408"/>
      <c r="BM97" s="407"/>
      <c r="BN97" s="407"/>
      <c r="BO97" s="407"/>
      <c r="BP97" s="407"/>
      <c r="BQ97" s="407"/>
      <c r="BR97" s="407"/>
      <c r="BS97" s="407"/>
      <c r="BT97" s="407"/>
      <c r="BU97" s="409"/>
      <c r="BV97" s="410"/>
      <c r="BX97" s="408"/>
      <c r="BY97" s="407"/>
      <c r="BZ97" s="407"/>
      <c r="CA97" s="407"/>
      <c r="CB97" s="407"/>
      <c r="CC97" s="407"/>
      <c r="CD97" s="407"/>
      <c r="CE97" s="407"/>
      <c r="CF97" s="407"/>
      <c r="CG97" s="409"/>
      <c r="CH97" s="410"/>
      <c r="CJ97" s="408"/>
      <c r="CK97" s="407"/>
      <c r="CL97" s="407"/>
      <c r="CM97" s="407"/>
      <c r="CN97" s="407"/>
      <c r="CO97" s="407"/>
      <c r="CP97" s="407"/>
      <c r="CQ97" s="407"/>
      <c r="CR97" s="407"/>
      <c r="CS97" s="409"/>
      <c r="CT97" s="410"/>
      <c r="CV97" s="408"/>
      <c r="CW97" s="407"/>
      <c r="CX97" s="407"/>
      <c r="CY97" s="407"/>
      <c r="CZ97" s="407"/>
      <c r="DA97" s="407"/>
      <c r="DB97" s="407"/>
      <c r="DC97" s="407"/>
      <c r="DD97" s="407"/>
      <c r="DE97" s="409"/>
      <c r="DF97" s="410"/>
      <c r="DH97" s="408"/>
      <c r="DI97" s="407"/>
      <c r="DJ97" s="407"/>
      <c r="DK97" s="407"/>
      <c r="DL97" s="407"/>
      <c r="DM97" s="407"/>
      <c r="DN97" s="407"/>
      <c r="DO97" s="407"/>
      <c r="DP97" s="407"/>
      <c r="DQ97" s="409"/>
      <c r="DR97" s="410"/>
      <c r="DT97" s="408"/>
      <c r="DU97" s="407"/>
      <c r="DV97" s="407"/>
      <c r="DW97" s="407"/>
      <c r="DX97" s="407"/>
      <c r="DY97" s="407"/>
      <c r="DZ97" s="407"/>
      <c r="EA97" s="407"/>
      <c r="EB97" s="407"/>
      <c r="EC97" s="409"/>
      <c r="ED97" s="410"/>
    </row>
    <row r="98" spans="1:134" x14ac:dyDescent="0.25">
      <c r="A98" s="1470" t="s">
        <v>210</v>
      </c>
      <c r="B98" s="285" t="s">
        <v>90</v>
      </c>
      <c r="C98" s="319" t="s">
        <v>138</v>
      </c>
      <c r="D98" s="271">
        <f>'7c-STEMHWF_RawData'!D34</f>
        <v>0</v>
      </c>
      <c r="E98" s="269">
        <f>'7c-STEMHWF_RawData'!E34</f>
        <v>3</v>
      </c>
      <c r="F98" s="269">
        <f>'7c-STEMHWF_RawData'!F34</f>
        <v>0</v>
      </c>
      <c r="G98" s="269">
        <f>'7c-STEMHWF_RawData'!G34</f>
        <v>7</v>
      </c>
      <c r="H98" s="269">
        <f>'7c-STEMHWF_RawData'!H34</f>
        <v>0</v>
      </c>
      <c r="I98" s="269">
        <f>'7c-STEMHWF_RawData'!I34</f>
        <v>0</v>
      </c>
      <c r="J98" s="269">
        <f>'7c-STEMHWF_RawData'!J34</f>
        <v>0</v>
      </c>
      <c r="K98" s="269">
        <f>'7c-STEMHWF_RawData'!K34</f>
        <v>0</v>
      </c>
      <c r="L98" s="269">
        <f>'7c-STEMHWF_RawData'!L34</f>
        <v>0</v>
      </c>
      <c r="M98" s="270">
        <f>'7c-STEMHWF_RawData'!M34</f>
        <v>0</v>
      </c>
      <c r="N98" s="396"/>
      <c r="O98" s="319"/>
      <c r="P98" s="271">
        <f>'7c-STEMHWF_RawData'!P34</f>
        <v>0</v>
      </c>
      <c r="Q98" s="269">
        <f>'7c-STEMHWF_RawData'!Q34</f>
        <v>2</v>
      </c>
      <c r="R98" s="269">
        <f>'7c-STEMHWF_RawData'!R34</f>
        <v>0</v>
      </c>
      <c r="S98" s="269">
        <f>'7c-STEMHWF_RawData'!S34</f>
        <v>8</v>
      </c>
      <c r="T98" s="269">
        <f>'7c-STEMHWF_RawData'!T34</f>
        <v>0</v>
      </c>
      <c r="U98" s="269">
        <f>'7c-STEMHWF_RawData'!U34</f>
        <v>0</v>
      </c>
      <c r="V98" s="269">
        <f>'7c-STEMHWF_RawData'!V34</f>
        <v>0</v>
      </c>
      <c r="W98" s="269">
        <f>'7c-STEMHWF_RawData'!W34</f>
        <v>0</v>
      </c>
      <c r="X98" s="269">
        <f>'7c-STEMHWF_RawData'!X34</f>
        <v>0</v>
      </c>
      <c r="Y98" s="270">
        <f>'7c-STEMHWF_RawData'!Y34</f>
        <v>0</v>
      </c>
      <c r="Z98" s="396"/>
      <c r="AA98" s="319"/>
      <c r="AB98" s="271">
        <f>'7c-STEMHWF_RawData'!AB34</f>
        <v>0</v>
      </c>
      <c r="AC98" s="269">
        <f>'7c-STEMHWF_RawData'!AC34</f>
        <v>0</v>
      </c>
      <c r="AD98" s="269">
        <f>'7c-STEMHWF_RawData'!AD34</f>
        <v>0</v>
      </c>
      <c r="AE98" s="269">
        <f>'7c-STEMHWF_RawData'!AE34</f>
        <v>4</v>
      </c>
      <c r="AF98" s="269">
        <f>'7c-STEMHWF_RawData'!AF34</f>
        <v>0</v>
      </c>
      <c r="AG98" s="269">
        <f>'7c-STEMHWF_RawData'!AG34</f>
        <v>0</v>
      </c>
      <c r="AH98" s="269">
        <f>'7c-STEMHWF_RawData'!AH34</f>
        <v>0</v>
      </c>
      <c r="AI98" s="269">
        <f>'7c-STEMHWF_RawData'!AI34</f>
        <v>0</v>
      </c>
      <c r="AJ98" s="269">
        <f>'7c-STEMHWF_RawData'!AJ34</f>
        <v>0</v>
      </c>
      <c r="AK98" s="270">
        <f>'7c-STEMHWF_RawData'!AK34</f>
        <v>0</v>
      </c>
      <c r="AL98" s="396"/>
      <c r="AM98" s="269"/>
      <c r="AN98" s="271">
        <f>'7c-STEMHWF_RawData'!AN34</f>
        <v>0</v>
      </c>
      <c r="AO98" s="269">
        <f>'7c-STEMHWF_RawData'!AO34</f>
        <v>0</v>
      </c>
      <c r="AP98" s="269">
        <f>'7c-STEMHWF_RawData'!AP34</f>
        <v>0</v>
      </c>
      <c r="AQ98" s="269">
        <f>'7c-STEMHWF_RawData'!AQ34</f>
        <v>7</v>
      </c>
      <c r="AR98" s="269">
        <f>'7c-STEMHWF_RawData'!AR34</f>
        <v>0</v>
      </c>
      <c r="AS98" s="269">
        <f>'7c-STEMHWF_RawData'!AS34</f>
        <v>0</v>
      </c>
      <c r="AT98" s="269">
        <f>'7c-STEMHWF_RawData'!AT34</f>
        <v>0</v>
      </c>
      <c r="AU98" s="269">
        <f>'7c-STEMHWF_RawData'!AU34</f>
        <v>0</v>
      </c>
      <c r="AV98" s="269">
        <f>'7c-STEMHWF_RawData'!AV34</f>
        <v>0</v>
      </c>
      <c r="AW98" s="270">
        <f>'7c-STEMHWF_RawData'!AW34</f>
        <v>0</v>
      </c>
      <c r="AX98" s="396"/>
      <c r="AY98" s="269"/>
      <c r="AZ98" s="271">
        <f>'7c-STEMHWF_RawData'!AZ34</f>
        <v>0</v>
      </c>
      <c r="BA98" s="269">
        <f>'7c-STEMHWF_RawData'!BA34</f>
        <v>1</v>
      </c>
      <c r="BB98" s="269">
        <f>'7c-STEMHWF_RawData'!BB34</f>
        <v>0</v>
      </c>
      <c r="BC98" s="269">
        <f>'7c-STEMHWF_RawData'!BC34</f>
        <v>4</v>
      </c>
      <c r="BD98" s="269">
        <f>'7c-STEMHWF_RawData'!BD34</f>
        <v>0</v>
      </c>
      <c r="BE98" s="269">
        <f>'7c-STEMHWF_RawData'!BE34</f>
        <v>0</v>
      </c>
      <c r="BF98" s="269">
        <f>'7c-STEMHWF_RawData'!BF34</f>
        <v>0</v>
      </c>
      <c r="BG98" s="269">
        <f>'7c-STEMHWF_RawData'!BG34</f>
        <v>0</v>
      </c>
      <c r="BH98" s="269">
        <f>'7c-STEMHWF_RawData'!BH34</f>
        <v>0</v>
      </c>
      <c r="BI98" s="270">
        <f>'7c-STEMHWF_RawData'!BI34</f>
        <v>0</v>
      </c>
      <c r="BJ98" s="396"/>
      <c r="BK98" s="343"/>
      <c r="BL98" s="342">
        <f>'7c-STEMHWF_RawData'!BL34</f>
        <v>0</v>
      </c>
      <c r="BM98" s="343">
        <f>'7c-STEMHWF_RawData'!BM34</f>
        <v>1</v>
      </c>
      <c r="BN98" s="343">
        <f>'7c-STEMHWF_RawData'!BN34</f>
        <v>0</v>
      </c>
      <c r="BO98" s="343">
        <f>'7c-STEMHWF_RawData'!BO34</f>
        <v>2</v>
      </c>
      <c r="BP98" s="343">
        <f>'7c-STEMHWF_RawData'!BP34</f>
        <v>0</v>
      </c>
      <c r="BQ98" s="343">
        <f>'7c-STEMHWF_RawData'!BQ34</f>
        <v>0</v>
      </c>
      <c r="BR98" s="343">
        <f>'7c-STEMHWF_RawData'!BR34</f>
        <v>0</v>
      </c>
      <c r="BS98" s="343">
        <f>'7c-STEMHWF_RawData'!BS34</f>
        <v>0</v>
      </c>
      <c r="BT98" s="343">
        <f>'7c-STEMHWF_RawData'!BT34</f>
        <v>0</v>
      </c>
      <c r="BU98" s="344">
        <f>'7c-STEMHWF_RawData'!BU34</f>
        <v>0</v>
      </c>
      <c r="BV98" s="396"/>
      <c r="BX98" s="342">
        <f>'7c-STEMHWF_RawData'!BX34</f>
        <v>0</v>
      </c>
      <c r="BY98" s="343">
        <f>'7c-STEMHWF_RawData'!BY34</f>
        <v>0</v>
      </c>
      <c r="BZ98" s="343">
        <f>'7c-STEMHWF_RawData'!BZ34</f>
        <v>0</v>
      </c>
      <c r="CA98" s="343">
        <f>'7c-STEMHWF_RawData'!CA34</f>
        <v>3</v>
      </c>
      <c r="CB98" s="343">
        <f>'7c-STEMHWF_RawData'!CB34</f>
        <v>0</v>
      </c>
      <c r="CC98" s="343">
        <f>'7c-STEMHWF_RawData'!CC34</f>
        <v>0</v>
      </c>
      <c r="CD98" s="343">
        <f>'7c-STEMHWF_RawData'!CD34</f>
        <v>0</v>
      </c>
      <c r="CE98" s="343">
        <f>'7c-STEMHWF_RawData'!CE34</f>
        <v>0</v>
      </c>
      <c r="CF98" s="343">
        <f>'7c-STEMHWF_RawData'!CF34</f>
        <v>0</v>
      </c>
      <c r="CG98" s="344">
        <f>'7c-STEMHWF_RawData'!CG34</f>
        <v>0</v>
      </c>
      <c r="CH98" s="396"/>
      <c r="CJ98" s="342">
        <f>'7c-STEMHWF_RawData'!CJ34</f>
        <v>1</v>
      </c>
      <c r="CK98" s="343">
        <f>'7c-STEMHWF_RawData'!CK34</f>
        <v>1</v>
      </c>
      <c r="CL98" s="343">
        <f>'7c-STEMHWF_RawData'!CL34</f>
        <v>0</v>
      </c>
      <c r="CM98" s="343">
        <f>'7c-STEMHWF_RawData'!CM34</f>
        <v>23</v>
      </c>
      <c r="CN98" s="343">
        <f>'7c-STEMHWF_RawData'!CN34</f>
        <v>0</v>
      </c>
      <c r="CO98" s="343">
        <f>'7c-STEMHWF_RawData'!CO34</f>
        <v>0</v>
      </c>
      <c r="CP98" s="343">
        <f>'7c-STEMHWF_RawData'!CP34</f>
        <v>0</v>
      </c>
      <c r="CQ98" s="343">
        <f>'7c-STEMHWF_RawData'!CQ34</f>
        <v>0</v>
      </c>
      <c r="CR98" s="343">
        <f>'7c-STEMHWF_RawData'!CR34</f>
        <v>0</v>
      </c>
      <c r="CS98" s="344">
        <f>'7c-STEMHWF_RawData'!CS34</f>
        <v>0</v>
      </c>
      <c r="CT98" s="396"/>
      <c r="CV98" s="342">
        <f>'7c-STEMHWF_RawData'!CV34</f>
        <v>0</v>
      </c>
      <c r="CW98" s="343">
        <f>'7c-STEMHWF_RawData'!CW34</f>
        <v>6</v>
      </c>
      <c r="CX98" s="343">
        <f>'7c-STEMHWF_RawData'!CX34</f>
        <v>0</v>
      </c>
      <c r="CY98" s="343">
        <f>'7c-STEMHWF_RawData'!CY34</f>
        <v>32</v>
      </c>
      <c r="CZ98" s="343">
        <f>'7c-STEMHWF_RawData'!CZ34</f>
        <v>0</v>
      </c>
      <c r="DA98" s="343">
        <f>'7c-STEMHWF_RawData'!DA34</f>
        <v>0</v>
      </c>
      <c r="DB98" s="343">
        <f>'7c-STEMHWF_RawData'!DB34</f>
        <v>0</v>
      </c>
      <c r="DC98" s="343">
        <f>'7c-STEMHWF_RawData'!DC34</f>
        <v>0</v>
      </c>
      <c r="DD98" s="343">
        <f>'7c-STEMHWF_RawData'!DD34</f>
        <v>0</v>
      </c>
      <c r="DE98" s="344">
        <f>'7c-STEMHWF_RawData'!DE34</f>
        <v>0</v>
      </c>
      <c r="DF98" s="396"/>
      <c r="DH98" s="342">
        <f>'7c-STEMHWF_RawData'!DH34</f>
        <v>0</v>
      </c>
      <c r="DI98" s="343">
        <f>'7c-STEMHWF_RawData'!DI34</f>
        <v>8</v>
      </c>
      <c r="DJ98" s="343">
        <f>'7c-STEMHWF_RawData'!DJ34</f>
        <v>0</v>
      </c>
      <c r="DK98" s="343">
        <f>'7c-STEMHWF_RawData'!DK34</f>
        <v>29</v>
      </c>
      <c r="DL98" s="343">
        <f>'7c-STEMHWF_RawData'!DL34</f>
        <v>0</v>
      </c>
      <c r="DM98" s="343">
        <f>'7c-STEMHWF_RawData'!DM34</f>
        <v>0</v>
      </c>
      <c r="DN98" s="343">
        <f>'7c-STEMHWF_RawData'!DN34</f>
        <v>0</v>
      </c>
      <c r="DO98" s="343">
        <f>'7c-STEMHWF_RawData'!DO34</f>
        <v>0</v>
      </c>
      <c r="DP98" s="343">
        <f>'7c-STEMHWF_RawData'!DP34</f>
        <v>0</v>
      </c>
      <c r="DQ98" s="344">
        <f>'7c-STEMHWF_RawData'!DQ34</f>
        <v>0</v>
      </c>
      <c r="DR98" s="396"/>
      <c r="DT98" s="342">
        <f>'7c-STEMHWF_RawData'!DT34</f>
        <v>0</v>
      </c>
      <c r="DU98" s="343">
        <f>'7c-STEMHWF_RawData'!DU34</f>
        <v>5</v>
      </c>
      <c r="DV98" s="343">
        <f>'7c-STEMHWF_RawData'!DV34</f>
        <v>0</v>
      </c>
      <c r="DW98" s="343">
        <f>'7c-STEMHWF_RawData'!DW34</f>
        <v>40</v>
      </c>
      <c r="DX98" s="343">
        <f>'7c-STEMHWF_RawData'!DX34</f>
        <v>0</v>
      </c>
      <c r="DY98" s="343">
        <f>'7c-STEMHWF_RawData'!DY34</f>
        <v>0</v>
      </c>
      <c r="DZ98" s="343">
        <f>'7c-STEMHWF_RawData'!DZ34</f>
        <v>0</v>
      </c>
      <c r="EA98" s="343">
        <f>'7c-STEMHWF_RawData'!EA34</f>
        <v>0</v>
      </c>
      <c r="EB98" s="343">
        <f>'7c-STEMHWF_RawData'!EB34</f>
        <v>0</v>
      </c>
      <c r="EC98" s="344">
        <f>'7c-STEMHWF_RawData'!EC34</f>
        <v>0</v>
      </c>
      <c r="ED98" s="396"/>
    </row>
    <row r="99" spans="1:134" x14ac:dyDescent="0.25">
      <c r="A99" s="1471"/>
      <c r="B99" t="s">
        <v>90</v>
      </c>
      <c r="C99" s="317" t="s">
        <v>139</v>
      </c>
      <c r="D99" s="279">
        <f>'7c-STEMHWF_RawData'!D35</f>
        <v>0</v>
      </c>
      <c r="E99" s="277">
        <f>'7c-STEMHWF_RawData'!E35</f>
        <v>0</v>
      </c>
      <c r="F99" s="277">
        <f>'7c-STEMHWF_RawData'!F35</f>
        <v>0</v>
      </c>
      <c r="G99" s="277">
        <f>'7c-STEMHWF_RawData'!G35</f>
        <v>13</v>
      </c>
      <c r="H99" s="277">
        <f>'7c-STEMHWF_RawData'!H35</f>
        <v>0</v>
      </c>
      <c r="I99" s="277">
        <f>'7c-STEMHWF_RawData'!I35</f>
        <v>0</v>
      </c>
      <c r="J99" s="277">
        <f>'7c-STEMHWF_RawData'!J35</f>
        <v>0</v>
      </c>
      <c r="K99" s="277">
        <f>'7c-STEMHWF_RawData'!K35</f>
        <v>0</v>
      </c>
      <c r="L99" s="277">
        <f>'7c-STEMHWF_RawData'!L35</f>
        <v>0</v>
      </c>
      <c r="M99" s="278">
        <f>'7c-STEMHWF_RawData'!M35</f>
        <v>0</v>
      </c>
      <c r="N99" s="398"/>
      <c r="P99" s="279">
        <f>'7c-STEMHWF_RawData'!P35</f>
        <v>0</v>
      </c>
      <c r="Q99" s="277">
        <f>'7c-STEMHWF_RawData'!Q35</f>
        <v>1</v>
      </c>
      <c r="R99" s="277">
        <f>'7c-STEMHWF_RawData'!R35</f>
        <v>0</v>
      </c>
      <c r="S99" s="277">
        <f>'7c-STEMHWF_RawData'!S35</f>
        <v>19</v>
      </c>
      <c r="T99" s="277">
        <f>'7c-STEMHWF_RawData'!T35</f>
        <v>0</v>
      </c>
      <c r="U99" s="277">
        <f>'7c-STEMHWF_RawData'!U35</f>
        <v>0</v>
      </c>
      <c r="V99" s="277">
        <f>'7c-STEMHWF_RawData'!V35</f>
        <v>0</v>
      </c>
      <c r="W99" s="277">
        <f>'7c-STEMHWF_RawData'!W35</f>
        <v>0</v>
      </c>
      <c r="X99" s="277">
        <f>'7c-STEMHWF_RawData'!X35</f>
        <v>0</v>
      </c>
      <c r="Y99" s="278">
        <f>'7c-STEMHWF_RawData'!Y35</f>
        <v>0</v>
      </c>
      <c r="Z99" s="398"/>
      <c r="AB99" s="279">
        <f>'7c-STEMHWF_RawData'!AB35</f>
        <v>0</v>
      </c>
      <c r="AC99" s="277">
        <f>'7c-STEMHWF_RawData'!AC35</f>
        <v>0</v>
      </c>
      <c r="AD99" s="277">
        <f>'7c-STEMHWF_RawData'!AD35</f>
        <v>0</v>
      </c>
      <c r="AE99" s="277">
        <f>'7c-STEMHWF_RawData'!AE35</f>
        <v>12</v>
      </c>
      <c r="AF99" s="277">
        <f>'7c-STEMHWF_RawData'!AF35</f>
        <v>0</v>
      </c>
      <c r="AG99" s="277">
        <f>'7c-STEMHWF_RawData'!AG35</f>
        <v>0</v>
      </c>
      <c r="AH99" s="277">
        <f>'7c-STEMHWF_RawData'!AH35</f>
        <v>0</v>
      </c>
      <c r="AI99" s="277">
        <f>'7c-STEMHWF_RawData'!AI35</f>
        <v>0</v>
      </c>
      <c r="AJ99" s="277">
        <f>'7c-STEMHWF_RawData'!AJ35</f>
        <v>0</v>
      </c>
      <c r="AK99" s="278">
        <f>'7c-STEMHWF_RawData'!AK35</f>
        <v>0</v>
      </c>
      <c r="AL99" s="398"/>
      <c r="AM99" s="277"/>
      <c r="AN99" s="279">
        <f>'7c-STEMHWF_RawData'!AN35</f>
        <v>0</v>
      </c>
      <c r="AO99" s="277">
        <f>'7c-STEMHWF_RawData'!AO35</f>
        <v>0</v>
      </c>
      <c r="AP99" s="277">
        <f>'7c-STEMHWF_RawData'!AP35</f>
        <v>0</v>
      </c>
      <c r="AQ99" s="277">
        <f>'7c-STEMHWF_RawData'!AQ35</f>
        <v>13</v>
      </c>
      <c r="AR99" s="277">
        <f>'7c-STEMHWF_RawData'!AR35</f>
        <v>0</v>
      </c>
      <c r="AS99" s="277">
        <f>'7c-STEMHWF_RawData'!AS35</f>
        <v>0</v>
      </c>
      <c r="AT99" s="277">
        <f>'7c-STEMHWF_RawData'!AT35</f>
        <v>0</v>
      </c>
      <c r="AU99" s="277">
        <f>'7c-STEMHWF_RawData'!AU35</f>
        <v>0</v>
      </c>
      <c r="AV99" s="277">
        <f>'7c-STEMHWF_RawData'!AV35</f>
        <v>0</v>
      </c>
      <c r="AW99" s="278">
        <f>'7c-STEMHWF_RawData'!AW35</f>
        <v>0</v>
      </c>
      <c r="AX99" s="398"/>
      <c r="AY99" s="277"/>
      <c r="AZ99" s="279">
        <f>'7c-STEMHWF_RawData'!AZ35</f>
        <v>0</v>
      </c>
      <c r="BA99" s="277">
        <f>'7c-STEMHWF_RawData'!BA35</f>
        <v>0</v>
      </c>
      <c r="BB99" s="277">
        <f>'7c-STEMHWF_RawData'!BB35</f>
        <v>0</v>
      </c>
      <c r="BC99" s="277">
        <f>'7c-STEMHWF_RawData'!BC35</f>
        <v>6</v>
      </c>
      <c r="BD99" s="277">
        <f>'7c-STEMHWF_RawData'!BD35</f>
        <v>0</v>
      </c>
      <c r="BE99" s="277">
        <f>'7c-STEMHWF_RawData'!BE35</f>
        <v>0</v>
      </c>
      <c r="BF99" s="277">
        <f>'7c-STEMHWF_RawData'!BF35</f>
        <v>0</v>
      </c>
      <c r="BG99" s="277">
        <f>'7c-STEMHWF_RawData'!BG35</f>
        <v>0</v>
      </c>
      <c r="BH99" s="277">
        <f>'7c-STEMHWF_RawData'!BH35</f>
        <v>0</v>
      </c>
      <c r="BI99" s="278">
        <f>'7c-STEMHWF_RawData'!BI35</f>
        <v>0</v>
      </c>
      <c r="BJ99" s="398"/>
      <c r="BK99" s="352"/>
      <c r="BL99" s="351">
        <f>'7c-STEMHWF_RawData'!BL35</f>
        <v>0</v>
      </c>
      <c r="BM99" s="352">
        <f>'7c-STEMHWF_RawData'!BM35</f>
        <v>1</v>
      </c>
      <c r="BN99" s="352">
        <f>'7c-STEMHWF_RawData'!BN35</f>
        <v>0</v>
      </c>
      <c r="BO99" s="352">
        <f>'7c-STEMHWF_RawData'!BO35</f>
        <v>12</v>
      </c>
      <c r="BP99" s="352">
        <f>'7c-STEMHWF_RawData'!BP35</f>
        <v>0</v>
      </c>
      <c r="BQ99" s="352">
        <f>'7c-STEMHWF_RawData'!BQ35</f>
        <v>0</v>
      </c>
      <c r="BR99" s="352">
        <f>'7c-STEMHWF_RawData'!BR35</f>
        <v>0</v>
      </c>
      <c r="BS99" s="352">
        <f>'7c-STEMHWF_RawData'!BS35</f>
        <v>0</v>
      </c>
      <c r="BT99" s="352">
        <f>'7c-STEMHWF_RawData'!BT35</f>
        <v>0</v>
      </c>
      <c r="BU99" s="353">
        <f>'7c-STEMHWF_RawData'!BU35</f>
        <v>0</v>
      </c>
      <c r="BV99" s="398"/>
      <c r="BX99" s="351">
        <f>'7c-STEMHWF_RawData'!BX35</f>
        <v>0</v>
      </c>
      <c r="BY99" s="352">
        <f>'7c-STEMHWF_RawData'!BY35</f>
        <v>0</v>
      </c>
      <c r="BZ99" s="352">
        <f>'7c-STEMHWF_RawData'!BZ35</f>
        <v>0</v>
      </c>
      <c r="CA99" s="352">
        <f>'7c-STEMHWF_RawData'!CA35</f>
        <v>2</v>
      </c>
      <c r="CB99" s="352">
        <f>'7c-STEMHWF_RawData'!CB35</f>
        <v>0</v>
      </c>
      <c r="CC99" s="352">
        <f>'7c-STEMHWF_RawData'!CC35</f>
        <v>0</v>
      </c>
      <c r="CD99" s="352">
        <f>'7c-STEMHWF_RawData'!CD35</f>
        <v>0</v>
      </c>
      <c r="CE99" s="352">
        <f>'7c-STEMHWF_RawData'!CE35</f>
        <v>0</v>
      </c>
      <c r="CF99" s="352">
        <f>'7c-STEMHWF_RawData'!CF35</f>
        <v>0</v>
      </c>
      <c r="CG99" s="353">
        <f>'7c-STEMHWF_RawData'!CG35</f>
        <v>0</v>
      </c>
      <c r="CH99" s="398"/>
      <c r="CJ99" s="351">
        <f>'7c-STEMHWF_RawData'!CJ35</f>
        <v>0</v>
      </c>
      <c r="CK99" s="352">
        <f>'7c-STEMHWF_RawData'!CK35</f>
        <v>0</v>
      </c>
      <c r="CL99" s="352">
        <f>'7c-STEMHWF_RawData'!CL35</f>
        <v>0</v>
      </c>
      <c r="CM99" s="352">
        <f>'7c-STEMHWF_RawData'!CM35</f>
        <v>5</v>
      </c>
      <c r="CN99" s="352">
        <f>'7c-STEMHWF_RawData'!CN35</f>
        <v>0</v>
      </c>
      <c r="CO99" s="352">
        <f>'7c-STEMHWF_RawData'!CO35</f>
        <v>0</v>
      </c>
      <c r="CP99" s="352">
        <f>'7c-STEMHWF_RawData'!CP35</f>
        <v>0</v>
      </c>
      <c r="CQ99" s="352">
        <f>'7c-STEMHWF_RawData'!CQ35</f>
        <v>0</v>
      </c>
      <c r="CR99" s="352">
        <f>'7c-STEMHWF_RawData'!CR35</f>
        <v>0</v>
      </c>
      <c r="CS99" s="353">
        <f>'7c-STEMHWF_RawData'!CS35</f>
        <v>0</v>
      </c>
      <c r="CT99" s="398"/>
      <c r="CV99" s="351">
        <f>'7c-STEMHWF_RawData'!CV35</f>
        <v>4</v>
      </c>
      <c r="CW99" s="352">
        <f>'7c-STEMHWF_RawData'!CW35</f>
        <v>0</v>
      </c>
      <c r="CX99" s="352">
        <f>'7c-STEMHWF_RawData'!CX35</f>
        <v>0</v>
      </c>
      <c r="CY99" s="352">
        <f>'7c-STEMHWF_RawData'!CY35</f>
        <v>8</v>
      </c>
      <c r="CZ99" s="352">
        <f>'7c-STEMHWF_RawData'!CZ35</f>
        <v>0</v>
      </c>
      <c r="DA99" s="352">
        <f>'7c-STEMHWF_RawData'!DA35</f>
        <v>0</v>
      </c>
      <c r="DB99" s="352">
        <f>'7c-STEMHWF_RawData'!DB35</f>
        <v>0</v>
      </c>
      <c r="DC99" s="352">
        <f>'7c-STEMHWF_RawData'!DC35</f>
        <v>0</v>
      </c>
      <c r="DD99" s="352">
        <f>'7c-STEMHWF_RawData'!DD35</f>
        <v>0</v>
      </c>
      <c r="DE99" s="353">
        <f>'7c-STEMHWF_RawData'!DE35</f>
        <v>0</v>
      </c>
      <c r="DF99" s="398"/>
      <c r="DH99" s="351">
        <f>'7c-STEMHWF_RawData'!DH35</f>
        <v>8</v>
      </c>
      <c r="DI99" s="352">
        <f>'7c-STEMHWF_RawData'!DI35</f>
        <v>0</v>
      </c>
      <c r="DJ99" s="352">
        <f>'7c-STEMHWF_RawData'!DJ35</f>
        <v>0</v>
      </c>
      <c r="DK99" s="352">
        <f>'7c-STEMHWF_RawData'!DK35</f>
        <v>8</v>
      </c>
      <c r="DL99" s="352">
        <f>'7c-STEMHWF_RawData'!DL35</f>
        <v>0</v>
      </c>
      <c r="DM99" s="352">
        <f>'7c-STEMHWF_RawData'!DM35</f>
        <v>0</v>
      </c>
      <c r="DN99" s="352">
        <f>'7c-STEMHWF_RawData'!DN35</f>
        <v>0</v>
      </c>
      <c r="DO99" s="352">
        <f>'7c-STEMHWF_RawData'!DO35</f>
        <v>0</v>
      </c>
      <c r="DP99" s="352">
        <f>'7c-STEMHWF_RawData'!DP35</f>
        <v>0</v>
      </c>
      <c r="DQ99" s="353">
        <f>'7c-STEMHWF_RawData'!DQ35</f>
        <v>0</v>
      </c>
      <c r="DR99" s="398"/>
      <c r="DT99" s="351">
        <f>'7c-STEMHWF_RawData'!DT35</f>
        <v>4</v>
      </c>
      <c r="DU99" s="352">
        <f>'7c-STEMHWF_RawData'!DU35</f>
        <v>0</v>
      </c>
      <c r="DV99" s="352">
        <f>'7c-STEMHWF_RawData'!DV35</f>
        <v>0</v>
      </c>
      <c r="DW99" s="352">
        <f>'7c-STEMHWF_RawData'!DW35</f>
        <v>3</v>
      </c>
      <c r="DX99" s="352">
        <f>'7c-STEMHWF_RawData'!DX35</f>
        <v>0</v>
      </c>
      <c r="DY99" s="352">
        <f>'7c-STEMHWF_RawData'!DY35</f>
        <v>0</v>
      </c>
      <c r="DZ99" s="352">
        <f>'7c-STEMHWF_RawData'!DZ35</f>
        <v>0</v>
      </c>
      <c r="EA99" s="352">
        <f>'7c-STEMHWF_RawData'!EA35</f>
        <v>0</v>
      </c>
      <c r="EB99" s="352">
        <f>'7c-STEMHWF_RawData'!EB35</f>
        <v>0</v>
      </c>
      <c r="EC99" s="353">
        <f>'7c-STEMHWF_RawData'!EC35</f>
        <v>0</v>
      </c>
      <c r="ED99" s="398"/>
    </row>
    <row r="100" spans="1:134" ht="15.75" thickBot="1" x14ac:dyDescent="0.3">
      <c r="A100" s="1471"/>
      <c r="B100" t="s">
        <v>90</v>
      </c>
      <c r="C100" s="317" t="s">
        <v>140</v>
      </c>
      <c r="D100" s="279">
        <f>'7c-STEMHWF_RawData'!D36</f>
        <v>0</v>
      </c>
      <c r="E100" s="277">
        <f>'7c-STEMHWF_RawData'!E36</f>
        <v>0</v>
      </c>
      <c r="F100" s="277">
        <f>'7c-STEMHWF_RawData'!F36</f>
        <v>0</v>
      </c>
      <c r="G100" s="277">
        <f>'7c-STEMHWF_RawData'!G36</f>
        <v>0</v>
      </c>
      <c r="H100" s="277">
        <f>'7c-STEMHWF_RawData'!H36</f>
        <v>0</v>
      </c>
      <c r="I100" s="277">
        <f>'7c-STEMHWF_RawData'!I36</f>
        <v>0</v>
      </c>
      <c r="J100" s="277">
        <f>'7c-STEMHWF_RawData'!J36</f>
        <v>0</v>
      </c>
      <c r="K100" s="277">
        <f>'7c-STEMHWF_RawData'!K36</f>
        <v>0</v>
      </c>
      <c r="L100" s="277">
        <f>'7c-STEMHWF_RawData'!L36</f>
        <v>0</v>
      </c>
      <c r="M100" s="278">
        <f>'7c-STEMHWF_RawData'!M36</f>
        <v>0</v>
      </c>
      <c r="N100" s="411" t="s">
        <v>305</v>
      </c>
      <c r="P100" s="279">
        <f>'7c-STEMHWF_RawData'!P36</f>
        <v>0</v>
      </c>
      <c r="Q100" s="277">
        <f>'7c-STEMHWF_RawData'!Q36</f>
        <v>0</v>
      </c>
      <c r="R100" s="277">
        <f>'7c-STEMHWF_RawData'!R36</f>
        <v>0</v>
      </c>
      <c r="S100" s="277">
        <f>'7c-STEMHWF_RawData'!S36</f>
        <v>4</v>
      </c>
      <c r="T100" s="277">
        <f>'7c-STEMHWF_RawData'!T36</f>
        <v>0</v>
      </c>
      <c r="U100" s="277">
        <f>'7c-STEMHWF_RawData'!U36</f>
        <v>0</v>
      </c>
      <c r="V100" s="277">
        <f>'7c-STEMHWF_RawData'!V36</f>
        <v>0</v>
      </c>
      <c r="W100" s="277">
        <f>'7c-STEMHWF_RawData'!W36</f>
        <v>0</v>
      </c>
      <c r="X100" s="277">
        <f>'7c-STEMHWF_RawData'!X36</f>
        <v>0</v>
      </c>
      <c r="Y100" s="278">
        <f>'7c-STEMHWF_RawData'!Y36</f>
        <v>0</v>
      </c>
      <c r="Z100" s="411" t="s">
        <v>305</v>
      </c>
      <c r="AB100" s="279">
        <f>'7c-STEMHWF_RawData'!AB36</f>
        <v>0</v>
      </c>
      <c r="AC100" s="277">
        <f>'7c-STEMHWF_RawData'!AC36</f>
        <v>0</v>
      </c>
      <c r="AD100" s="277">
        <f>'7c-STEMHWF_RawData'!AD36</f>
        <v>0</v>
      </c>
      <c r="AE100" s="277">
        <f>'7c-STEMHWF_RawData'!AE36</f>
        <v>3</v>
      </c>
      <c r="AF100" s="277">
        <f>'7c-STEMHWF_RawData'!AF36</f>
        <v>0</v>
      </c>
      <c r="AG100" s="277">
        <f>'7c-STEMHWF_RawData'!AG36</f>
        <v>0</v>
      </c>
      <c r="AH100" s="277">
        <f>'7c-STEMHWF_RawData'!AH36</f>
        <v>0</v>
      </c>
      <c r="AI100" s="277">
        <f>'7c-STEMHWF_RawData'!AI36</f>
        <v>0</v>
      </c>
      <c r="AJ100" s="277">
        <f>'7c-STEMHWF_RawData'!AJ36</f>
        <v>0</v>
      </c>
      <c r="AK100" s="278">
        <f>'7c-STEMHWF_RawData'!AK36</f>
        <v>0</v>
      </c>
      <c r="AL100" s="411" t="s">
        <v>305</v>
      </c>
      <c r="AM100" s="277"/>
      <c r="AN100" s="279">
        <f>'7c-STEMHWF_RawData'!AN36</f>
        <v>0</v>
      </c>
      <c r="AO100" s="277">
        <f>'7c-STEMHWF_RawData'!AO36</f>
        <v>0</v>
      </c>
      <c r="AP100" s="277">
        <f>'7c-STEMHWF_RawData'!AP36</f>
        <v>0</v>
      </c>
      <c r="AQ100" s="277">
        <f>'7c-STEMHWF_RawData'!AQ36</f>
        <v>10</v>
      </c>
      <c r="AR100" s="277">
        <f>'7c-STEMHWF_RawData'!AR36</f>
        <v>0</v>
      </c>
      <c r="AS100" s="277">
        <f>'7c-STEMHWF_RawData'!AS36</f>
        <v>0</v>
      </c>
      <c r="AT100" s="277">
        <f>'7c-STEMHWF_RawData'!AT36</f>
        <v>0</v>
      </c>
      <c r="AU100" s="277">
        <f>'7c-STEMHWF_RawData'!AU36</f>
        <v>0</v>
      </c>
      <c r="AV100" s="277">
        <f>'7c-STEMHWF_RawData'!AV36</f>
        <v>0</v>
      </c>
      <c r="AW100" s="278">
        <f>'7c-STEMHWF_RawData'!AW36</f>
        <v>0</v>
      </c>
      <c r="AX100" s="411" t="s">
        <v>305</v>
      </c>
      <c r="AY100" s="277"/>
      <c r="AZ100" s="279">
        <f>'7c-STEMHWF_RawData'!AZ36</f>
        <v>0</v>
      </c>
      <c r="BA100" s="277">
        <f>'7c-STEMHWF_RawData'!BA36</f>
        <v>0</v>
      </c>
      <c r="BB100" s="277">
        <f>'7c-STEMHWF_RawData'!BB36</f>
        <v>0</v>
      </c>
      <c r="BC100" s="277">
        <f>'7c-STEMHWF_RawData'!BC36</f>
        <v>8</v>
      </c>
      <c r="BD100" s="277">
        <f>'7c-STEMHWF_RawData'!BD36</f>
        <v>0</v>
      </c>
      <c r="BE100" s="277">
        <f>'7c-STEMHWF_RawData'!BE36</f>
        <v>0</v>
      </c>
      <c r="BF100" s="277">
        <f>'7c-STEMHWF_RawData'!BF36</f>
        <v>0</v>
      </c>
      <c r="BG100" s="277">
        <f>'7c-STEMHWF_RawData'!BG36</f>
        <v>0</v>
      </c>
      <c r="BH100" s="277">
        <f>'7c-STEMHWF_RawData'!BH36</f>
        <v>0</v>
      </c>
      <c r="BI100" s="278">
        <f>'7c-STEMHWF_RawData'!BI36</f>
        <v>0</v>
      </c>
      <c r="BJ100" s="411" t="s">
        <v>305</v>
      </c>
      <c r="BK100" s="352"/>
      <c r="BL100" s="351">
        <f>'7c-STEMHWF_RawData'!BL36</f>
        <v>94</v>
      </c>
      <c r="BM100" s="352">
        <f>'7c-STEMHWF_RawData'!BM36</f>
        <v>0</v>
      </c>
      <c r="BN100" s="352">
        <f>'7c-STEMHWF_RawData'!BN36</f>
        <v>0</v>
      </c>
      <c r="BO100" s="352">
        <f>'7c-STEMHWF_RawData'!BO36</f>
        <v>16</v>
      </c>
      <c r="BP100" s="352">
        <f>'7c-STEMHWF_RawData'!BP36</f>
        <v>0</v>
      </c>
      <c r="BQ100" s="352">
        <f>'7c-STEMHWF_RawData'!BQ36</f>
        <v>0</v>
      </c>
      <c r="BR100" s="352">
        <f>'7c-STEMHWF_RawData'!BR36</f>
        <v>0</v>
      </c>
      <c r="BS100" s="352">
        <f>'7c-STEMHWF_RawData'!BS36</f>
        <v>0</v>
      </c>
      <c r="BT100" s="352">
        <f>'7c-STEMHWF_RawData'!BT36</f>
        <v>0</v>
      </c>
      <c r="BU100" s="353">
        <f>'7c-STEMHWF_RawData'!BU36</f>
        <v>0</v>
      </c>
      <c r="BV100" s="411" t="s">
        <v>305</v>
      </c>
      <c r="BX100" s="351">
        <f>'7c-STEMHWF_RawData'!BX36</f>
        <v>7</v>
      </c>
      <c r="BY100" s="352">
        <f>'7c-STEMHWF_RawData'!BY36</f>
        <v>10</v>
      </c>
      <c r="BZ100" s="352">
        <f>'7c-STEMHWF_RawData'!BZ36</f>
        <v>0</v>
      </c>
      <c r="CA100" s="352">
        <f>'7c-STEMHWF_RawData'!CA36</f>
        <v>14</v>
      </c>
      <c r="CB100" s="352">
        <f>'7c-STEMHWF_RawData'!CB36</f>
        <v>0</v>
      </c>
      <c r="CC100" s="352">
        <f>'7c-STEMHWF_RawData'!CC36</f>
        <v>0</v>
      </c>
      <c r="CD100" s="352">
        <f>'7c-STEMHWF_RawData'!CD36</f>
        <v>0</v>
      </c>
      <c r="CE100" s="352">
        <f>'7c-STEMHWF_RawData'!CE36</f>
        <v>0</v>
      </c>
      <c r="CF100" s="352">
        <f>'7c-STEMHWF_RawData'!CF36</f>
        <v>0</v>
      </c>
      <c r="CG100" s="353">
        <f>'7c-STEMHWF_RawData'!CG36</f>
        <v>0</v>
      </c>
      <c r="CH100" s="411" t="s">
        <v>305</v>
      </c>
      <c r="CJ100" s="351">
        <f>'7c-STEMHWF_RawData'!CJ36</f>
        <v>10</v>
      </c>
      <c r="CK100" s="352">
        <f>'7c-STEMHWF_RawData'!CK36</f>
        <v>0</v>
      </c>
      <c r="CL100" s="352">
        <f>'7c-STEMHWF_RawData'!CL36</f>
        <v>0</v>
      </c>
      <c r="CM100" s="352">
        <f>'7c-STEMHWF_RawData'!CM36</f>
        <v>11</v>
      </c>
      <c r="CN100" s="352">
        <f>'7c-STEMHWF_RawData'!CN36</f>
        <v>0</v>
      </c>
      <c r="CO100" s="352">
        <f>'7c-STEMHWF_RawData'!CO36</f>
        <v>0</v>
      </c>
      <c r="CP100" s="352">
        <f>'7c-STEMHWF_RawData'!CP36</f>
        <v>0</v>
      </c>
      <c r="CQ100" s="352">
        <f>'7c-STEMHWF_RawData'!CQ36</f>
        <v>0</v>
      </c>
      <c r="CR100" s="352">
        <f>'7c-STEMHWF_RawData'!CR36</f>
        <v>0</v>
      </c>
      <c r="CS100" s="353">
        <f>'7c-STEMHWF_RawData'!CS36</f>
        <v>0</v>
      </c>
      <c r="CT100" s="411" t="s">
        <v>305</v>
      </c>
      <c r="CV100" s="351">
        <f>'7c-STEMHWF_RawData'!CV36</f>
        <v>5</v>
      </c>
      <c r="CW100" s="352">
        <f>'7c-STEMHWF_RawData'!CW36</f>
        <v>0</v>
      </c>
      <c r="CX100" s="352">
        <f>'7c-STEMHWF_RawData'!CX36</f>
        <v>0</v>
      </c>
      <c r="CY100" s="352">
        <f>'7c-STEMHWF_RawData'!CY36</f>
        <v>13</v>
      </c>
      <c r="CZ100" s="352">
        <f>'7c-STEMHWF_RawData'!CZ36</f>
        <v>0</v>
      </c>
      <c r="DA100" s="352">
        <f>'7c-STEMHWF_RawData'!DA36</f>
        <v>0</v>
      </c>
      <c r="DB100" s="352">
        <f>'7c-STEMHWF_RawData'!DB36</f>
        <v>0</v>
      </c>
      <c r="DC100" s="352">
        <f>'7c-STEMHWF_RawData'!DC36</f>
        <v>0</v>
      </c>
      <c r="DD100" s="352">
        <f>'7c-STEMHWF_RawData'!DD36</f>
        <v>0</v>
      </c>
      <c r="DE100" s="353">
        <f>'7c-STEMHWF_RawData'!DE36</f>
        <v>0</v>
      </c>
      <c r="DF100" s="411" t="s">
        <v>305</v>
      </c>
      <c r="DH100" s="351">
        <f>'7c-STEMHWF_RawData'!DH36</f>
        <v>3</v>
      </c>
      <c r="DI100" s="352">
        <f>'7c-STEMHWF_RawData'!DI36</f>
        <v>0</v>
      </c>
      <c r="DJ100" s="352">
        <f>'7c-STEMHWF_RawData'!DJ36</f>
        <v>0</v>
      </c>
      <c r="DK100" s="352">
        <f>'7c-STEMHWF_RawData'!DK36</f>
        <v>2</v>
      </c>
      <c r="DL100" s="352">
        <f>'7c-STEMHWF_RawData'!DL36</f>
        <v>0</v>
      </c>
      <c r="DM100" s="352">
        <f>'7c-STEMHWF_RawData'!DM36</f>
        <v>0</v>
      </c>
      <c r="DN100" s="352">
        <f>'7c-STEMHWF_RawData'!DN36</f>
        <v>0</v>
      </c>
      <c r="DO100" s="352">
        <f>'7c-STEMHWF_RawData'!DO36</f>
        <v>0</v>
      </c>
      <c r="DP100" s="352">
        <f>'7c-STEMHWF_RawData'!DP36</f>
        <v>0</v>
      </c>
      <c r="DQ100" s="353">
        <f>'7c-STEMHWF_RawData'!DQ36</f>
        <v>0</v>
      </c>
      <c r="DR100" s="411" t="s">
        <v>305</v>
      </c>
      <c r="DT100" s="351">
        <f>'7c-STEMHWF_RawData'!DT36</f>
        <v>3</v>
      </c>
      <c r="DU100" s="352">
        <f>'7c-STEMHWF_RawData'!DU36</f>
        <v>0</v>
      </c>
      <c r="DV100" s="352">
        <f>'7c-STEMHWF_RawData'!DV36</f>
        <v>0</v>
      </c>
      <c r="DW100" s="352">
        <f>'7c-STEMHWF_RawData'!DW36</f>
        <v>1</v>
      </c>
      <c r="DX100" s="352">
        <f>'7c-STEMHWF_RawData'!DX36</f>
        <v>0</v>
      </c>
      <c r="DY100" s="352">
        <f>'7c-STEMHWF_RawData'!DY36</f>
        <v>0</v>
      </c>
      <c r="DZ100" s="352">
        <f>'7c-STEMHWF_RawData'!DZ36</f>
        <v>0</v>
      </c>
      <c r="EA100" s="352">
        <f>'7c-STEMHWF_RawData'!EA36</f>
        <v>0</v>
      </c>
      <c r="EB100" s="352">
        <f>'7c-STEMHWF_RawData'!EB36</f>
        <v>0</v>
      </c>
      <c r="EC100" s="353">
        <f>'7c-STEMHWF_RawData'!EC36</f>
        <v>0</v>
      </c>
      <c r="ED100" s="411" t="s">
        <v>305</v>
      </c>
    </row>
    <row r="101" spans="1:134" x14ac:dyDescent="0.25">
      <c r="A101" s="284"/>
      <c r="B101" s="285"/>
      <c r="C101" s="268"/>
      <c r="D101" s="288">
        <f t="shared" ref="D101:M101" si="198">SUM(D98:D100)</f>
        <v>0</v>
      </c>
      <c r="E101" s="286">
        <f t="shared" si="198"/>
        <v>3</v>
      </c>
      <c r="F101" s="286">
        <f t="shared" si="198"/>
        <v>0</v>
      </c>
      <c r="G101" s="286">
        <f t="shared" si="198"/>
        <v>20</v>
      </c>
      <c r="H101" s="286">
        <f t="shared" si="198"/>
        <v>0</v>
      </c>
      <c r="I101" s="286">
        <f t="shared" si="198"/>
        <v>0</v>
      </c>
      <c r="J101" s="286">
        <f t="shared" si="198"/>
        <v>0</v>
      </c>
      <c r="K101" s="286">
        <f t="shared" si="198"/>
        <v>0</v>
      </c>
      <c r="L101" s="286">
        <f t="shared" si="198"/>
        <v>0</v>
      </c>
      <c r="M101" s="287">
        <f t="shared" si="198"/>
        <v>0</v>
      </c>
      <c r="N101" s="412">
        <f>SUM(D101:M101)</f>
        <v>23</v>
      </c>
      <c r="P101" s="288">
        <f t="shared" ref="P101:Y101" si="199">SUM(P98:P100)</f>
        <v>0</v>
      </c>
      <c r="Q101" s="286">
        <f t="shared" si="199"/>
        <v>3</v>
      </c>
      <c r="R101" s="286">
        <f t="shared" si="199"/>
        <v>0</v>
      </c>
      <c r="S101" s="286">
        <f t="shared" si="199"/>
        <v>31</v>
      </c>
      <c r="T101" s="286">
        <f t="shared" si="199"/>
        <v>0</v>
      </c>
      <c r="U101" s="286">
        <f t="shared" si="199"/>
        <v>0</v>
      </c>
      <c r="V101" s="286">
        <f t="shared" si="199"/>
        <v>0</v>
      </c>
      <c r="W101" s="286">
        <f t="shared" si="199"/>
        <v>0</v>
      </c>
      <c r="X101" s="286">
        <f t="shared" si="199"/>
        <v>0</v>
      </c>
      <c r="Y101" s="287">
        <f t="shared" si="199"/>
        <v>0</v>
      </c>
      <c r="Z101" s="412">
        <f>SUM(P101:Y101)</f>
        <v>34</v>
      </c>
      <c r="AB101" s="288">
        <f t="shared" ref="AB101:AK101" si="200">SUM(AB98:AB100)</f>
        <v>0</v>
      </c>
      <c r="AC101" s="286">
        <f t="shared" si="200"/>
        <v>0</v>
      </c>
      <c r="AD101" s="286">
        <f t="shared" si="200"/>
        <v>0</v>
      </c>
      <c r="AE101" s="286">
        <f t="shared" si="200"/>
        <v>19</v>
      </c>
      <c r="AF101" s="286">
        <f t="shared" si="200"/>
        <v>0</v>
      </c>
      <c r="AG101" s="286">
        <f t="shared" si="200"/>
        <v>0</v>
      </c>
      <c r="AH101" s="286">
        <f t="shared" si="200"/>
        <v>0</v>
      </c>
      <c r="AI101" s="286">
        <f t="shared" si="200"/>
        <v>0</v>
      </c>
      <c r="AJ101" s="286">
        <f t="shared" si="200"/>
        <v>0</v>
      </c>
      <c r="AK101" s="287">
        <f t="shared" si="200"/>
        <v>0</v>
      </c>
      <c r="AL101" s="412">
        <f>SUM(AB101:AK101)</f>
        <v>19</v>
      </c>
      <c r="AM101" s="277"/>
      <c r="AN101" s="288">
        <f t="shared" ref="AN101:AW101" si="201">SUM(AN98:AN100)</f>
        <v>0</v>
      </c>
      <c r="AO101" s="286">
        <f t="shared" si="201"/>
        <v>0</v>
      </c>
      <c r="AP101" s="286">
        <f t="shared" si="201"/>
        <v>0</v>
      </c>
      <c r="AQ101" s="286">
        <f t="shared" si="201"/>
        <v>30</v>
      </c>
      <c r="AR101" s="286">
        <f t="shared" si="201"/>
        <v>0</v>
      </c>
      <c r="AS101" s="286">
        <f t="shared" si="201"/>
        <v>0</v>
      </c>
      <c r="AT101" s="286">
        <f t="shared" si="201"/>
        <v>0</v>
      </c>
      <c r="AU101" s="286">
        <f t="shared" si="201"/>
        <v>0</v>
      </c>
      <c r="AV101" s="286">
        <f t="shared" si="201"/>
        <v>0</v>
      </c>
      <c r="AW101" s="287">
        <f t="shared" si="201"/>
        <v>0</v>
      </c>
      <c r="AX101" s="412">
        <f>SUM(AN101:AW101)</f>
        <v>30</v>
      </c>
      <c r="AY101" s="277"/>
      <c r="AZ101" s="288">
        <f t="shared" ref="AZ101:BI101" si="202">SUM(AZ98:AZ100)</f>
        <v>0</v>
      </c>
      <c r="BA101" s="286">
        <f t="shared" si="202"/>
        <v>1</v>
      </c>
      <c r="BB101" s="286">
        <f t="shared" si="202"/>
        <v>0</v>
      </c>
      <c r="BC101" s="286">
        <f t="shared" si="202"/>
        <v>18</v>
      </c>
      <c r="BD101" s="286">
        <f t="shared" si="202"/>
        <v>0</v>
      </c>
      <c r="BE101" s="286">
        <f t="shared" si="202"/>
        <v>0</v>
      </c>
      <c r="BF101" s="286">
        <f t="shared" si="202"/>
        <v>0</v>
      </c>
      <c r="BG101" s="286">
        <f t="shared" si="202"/>
        <v>0</v>
      </c>
      <c r="BH101" s="286">
        <f t="shared" si="202"/>
        <v>0</v>
      </c>
      <c r="BI101" s="287">
        <f t="shared" si="202"/>
        <v>0</v>
      </c>
      <c r="BJ101" s="412">
        <f>SUM(AZ101:BI101)</f>
        <v>19</v>
      </c>
      <c r="BK101" s="352"/>
      <c r="BL101" s="399">
        <f t="shared" ref="BL101:BU101" si="203">SUM(BL98:BL100)</f>
        <v>94</v>
      </c>
      <c r="BM101" s="400">
        <f t="shared" si="203"/>
        <v>2</v>
      </c>
      <c r="BN101" s="400">
        <f t="shared" si="203"/>
        <v>0</v>
      </c>
      <c r="BO101" s="400">
        <f t="shared" si="203"/>
        <v>30</v>
      </c>
      <c r="BP101" s="400">
        <f t="shared" si="203"/>
        <v>0</v>
      </c>
      <c r="BQ101" s="400">
        <f t="shared" si="203"/>
        <v>0</v>
      </c>
      <c r="BR101" s="400">
        <f t="shared" si="203"/>
        <v>0</v>
      </c>
      <c r="BS101" s="400">
        <f t="shared" si="203"/>
        <v>0</v>
      </c>
      <c r="BT101" s="400">
        <f t="shared" si="203"/>
        <v>0</v>
      </c>
      <c r="BU101" s="401">
        <f t="shared" si="203"/>
        <v>0</v>
      </c>
      <c r="BV101" s="412">
        <f>SUM(BL101:BU101)</f>
        <v>126</v>
      </c>
      <c r="BX101" s="399">
        <f t="shared" ref="BX101:CG101" si="204">SUM(BX98:BX100)</f>
        <v>7</v>
      </c>
      <c r="BY101" s="400">
        <f t="shared" si="204"/>
        <v>10</v>
      </c>
      <c r="BZ101" s="400">
        <f t="shared" si="204"/>
        <v>0</v>
      </c>
      <c r="CA101" s="400">
        <f t="shared" si="204"/>
        <v>19</v>
      </c>
      <c r="CB101" s="400">
        <f t="shared" si="204"/>
        <v>0</v>
      </c>
      <c r="CC101" s="400">
        <f t="shared" si="204"/>
        <v>0</v>
      </c>
      <c r="CD101" s="400">
        <f t="shared" si="204"/>
        <v>0</v>
      </c>
      <c r="CE101" s="400">
        <f t="shared" si="204"/>
        <v>0</v>
      </c>
      <c r="CF101" s="400">
        <f t="shared" si="204"/>
        <v>0</v>
      </c>
      <c r="CG101" s="401">
        <f t="shared" si="204"/>
        <v>0</v>
      </c>
      <c r="CH101" s="412">
        <f>SUM(BX101:CG101)</f>
        <v>36</v>
      </c>
      <c r="CJ101" s="399">
        <f t="shared" ref="CJ101:CS101" si="205">SUM(CJ98:CJ100)</f>
        <v>11</v>
      </c>
      <c r="CK101" s="400">
        <f t="shared" si="205"/>
        <v>1</v>
      </c>
      <c r="CL101" s="400">
        <f t="shared" si="205"/>
        <v>0</v>
      </c>
      <c r="CM101" s="400">
        <f t="shared" si="205"/>
        <v>39</v>
      </c>
      <c r="CN101" s="400">
        <f t="shared" si="205"/>
        <v>0</v>
      </c>
      <c r="CO101" s="400">
        <f t="shared" si="205"/>
        <v>0</v>
      </c>
      <c r="CP101" s="400">
        <f t="shared" si="205"/>
        <v>0</v>
      </c>
      <c r="CQ101" s="400">
        <f t="shared" si="205"/>
        <v>0</v>
      </c>
      <c r="CR101" s="400">
        <f t="shared" si="205"/>
        <v>0</v>
      </c>
      <c r="CS101" s="401">
        <f t="shared" si="205"/>
        <v>0</v>
      </c>
      <c r="CT101" s="412">
        <f>SUM(CJ101:CS101)</f>
        <v>51</v>
      </c>
      <c r="CV101" s="399">
        <f t="shared" ref="CV101:DE101" si="206">SUM(CV98:CV100)</f>
        <v>9</v>
      </c>
      <c r="CW101" s="400">
        <f t="shared" si="206"/>
        <v>6</v>
      </c>
      <c r="CX101" s="400">
        <f t="shared" si="206"/>
        <v>0</v>
      </c>
      <c r="CY101" s="400">
        <f t="shared" si="206"/>
        <v>53</v>
      </c>
      <c r="CZ101" s="400">
        <f t="shared" si="206"/>
        <v>0</v>
      </c>
      <c r="DA101" s="400">
        <f t="shared" si="206"/>
        <v>0</v>
      </c>
      <c r="DB101" s="400">
        <f t="shared" si="206"/>
        <v>0</v>
      </c>
      <c r="DC101" s="400">
        <f t="shared" si="206"/>
        <v>0</v>
      </c>
      <c r="DD101" s="400">
        <f t="shared" si="206"/>
        <v>0</v>
      </c>
      <c r="DE101" s="401">
        <f t="shared" si="206"/>
        <v>0</v>
      </c>
      <c r="DF101" s="412">
        <f>SUM(CV101:DE101)</f>
        <v>68</v>
      </c>
      <c r="DH101" s="399">
        <f t="shared" ref="DH101:DQ101" si="207">SUM(DH98:DH100)</f>
        <v>11</v>
      </c>
      <c r="DI101" s="400">
        <f t="shared" si="207"/>
        <v>8</v>
      </c>
      <c r="DJ101" s="400">
        <f t="shared" si="207"/>
        <v>0</v>
      </c>
      <c r="DK101" s="400">
        <f t="shared" si="207"/>
        <v>39</v>
      </c>
      <c r="DL101" s="400">
        <f t="shared" si="207"/>
        <v>0</v>
      </c>
      <c r="DM101" s="400">
        <f t="shared" si="207"/>
        <v>0</v>
      </c>
      <c r="DN101" s="400">
        <f t="shared" si="207"/>
        <v>0</v>
      </c>
      <c r="DO101" s="400">
        <f t="shared" si="207"/>
        <v>0</v>
      </c>
      <c r="DP101" s="400">
        <f t="shared" si="207"/>
        <v>0</v>
      </c>
      <c r="DQ101" s="401">
        <f t="shared" si="207"/>
        <v>0</v>
      </c>
      <c r="DR101" s="412">
        <f>SUM(DH101:DQ101)</f>
        <v>58</v>
      </c>
      <c r="DT101" s="399">
        <f t="shared" ref="DT101:EC101" si="208">SUM(DT98:DT100)</f>
        <v>7</v>
      </c>
      <c r="DU101" s="400">
        <f t="shared" si="208"/>
        <v>5</v>
      </c>
      <c r="DV101" s="400">
        <f t="shared" si="208"/>
        <v>0</v>
      </c>
      <c r="DW101" s="400">
        <f t="shared" si="208"/>
        <v>44</v>
      </c>
      <c r="DX101" s="400">
        <f t="shared" si="208"/>
        <v>0</v>
      </c>
      <c r="DY101" s="400">
        <f t="shared" si="208"/>
        <v>0</v>
      </c>
      <c r="DZ101" s="400">
        <f t="shared" si="208"/>
        <v>0</v>
      </c>
      <c r="EA101" s="400">
        <f t="shared" si="208"/>
        <v>0</v>
      </c>
      <c r="EB101" s="400">
        <f t="shared" si="208"/>
        <v>0</v>
      </c>
      <c r="EC101" s="401">
        <f t="shared" si="208"/>
        <v>0</v>
      </c>
      <c r="ED101" s="412">
        <f>SUM(DT101:EC101)</f>
        <v>56</v>
      </c>
    </row>
    <row r="102" spans="1:134" ht="15.75" thickBot="1" x14ac:dyDescent="0.3">
      <c r="A102" s="292"/>
      <c r="B102" s="293"/>
      <c r="C102" s="294"/>
      <c r="D102" s="279"/>
      <c r="E102" s="277"/>
      <c r="F102" s="277"/>
      <c r="G102" s="277"/>
      <c r="H102" s="277"/>
      <c r="I102" s="277"/>
      <c r="J102" s="277"/>
      <c r="K102" s="277"/>
      <c r="L102" s="277"/>
      <c r="M102" s="278"/>
      <c r="N102" s="411"/>
      <c r="P102" s="279"/>
      <c r="Q102" s="277"/>
      <c r="R102" s="277"/>
      <c r="S102" s="277"/>
      <c r="T102" s="277"/>
      <c r="U102" s="277"/>
      <c r="V102" s="277"/>
      <c r="W102" s="277"/>
      <c r="X102" s="277"/>
      <c r="Y102" s="278"/>
      <c r="Z102" s="411"/>
      <c r="AB102" s="279"/>
      <c r="AC102" s="277"/>
      <c r="AD102" s="277"/>
      <c r="AE102" s="277"/>
      <c r="AF102" s="277"/>
      <c r="AG102" s="277"/>
      <c r="AH102" s="277"/>
      <c r="AI102" s="277"/>
      <c r="AJ102" s="277"/>
      <c r="AK102" s="278"/>
      <c r="AL102" s="411"/>
      <c r="AM102" s="277"/>
      <c r="AN102" s="279"/>
      <c r="AO102" s="277"/>
      <c r="AP102" s="277"/>
      <c r="AQ102" s="277"/>
      <c r="AR102" s="277"/>
      <c r="AS102" s="277"/>
      <c r="AT102" s="277"/>
      <c r="AU102" s="277"/>
      <c r="AV102" s="277"/>
      <c r="AW102" s="278"/>
      <c r="AX102" s="411"/>
      <c r="AY102" s="277"/>
      <c r="AZ102" s="279"/>
      <c r="BA102" s="277"/>
      <c r="BB102" s="277"/>
      <c r="BC102" s="277"/>
      <c r="BD102" s="277"/>
      <c r="BE102" s="277"/>
      <c r="BF102" s="277"/>
      <c r="BG102" s="277"/>
      <c r="BH102" s="277"/>
      <c r="BI102" s="278"/>
      <c r="BJ102" s="411"/>
      <c r="BK102" s="352"/>
      <c r="BL102" s="351"/>
      <c r="BM102" s="352"/>
      <c r="BN102" s="352"/>
      <c r="BO102" s="352"/>
      <c r="BP102" s="352"/>
      <c r="BQ102" s="352"/>
      <c r="BR102" s="352"/>
      <c r="BS102" s="352"/>
      <c r="BT102" s="352"/>
      <c r="BU102" s="353"/>
      <c r="BV102" s="411"/>
      <c r="BX102" s="351"/>
      <c r="BY102" s="352"/>
      <c r="BZ102" s="352"/>
      <c r="CA102" s="352"/>
      <c r="CB102" s="352"/>
      <c r="CC102" s="352"/>
      <c r="CD102" s="352"/>
      <c r="CE102" s="352"/>
      <c r="CF102" s="352"/>
      <c r="CG102" s="353"/>
      <c r="CH102" s="411"/>
      <c r="CJ102" s="351"/>
      <c r="CK102" s="352"/>
      <c r="CL102" s="352"/>
      <c r="CM102" s="352"/>
      <c r="CN102" s="352"/>
      <c r="CO102" s="352"/>
      <c r="CP102" s="352"/>
      <c r="CQ102" s="352"/>
      <c r="CR102" s="352"/>
      <c r="CS102" s="353"/>
      <c r="CT102" s="411"/>
      <c r="CV102" s="351"/>
      <c r="CW102" s="352"/>
      <c r="CX102" s="352"/>
      <c r="CY102" s="352"/>
      <c r="CZ102" s="352"/>
      <c r="DA102" s="352"/>
      <c r="DB102" s="352"/>
      <c r="DC102" s="352"/>
      <c r="DD102" s="352"/>
      <c r="DE102" s="353"/>
      <c r="DF102" s="411"/>
      <c r="DH102" s="351"/>
      <c r="DI102" s="352"/>
      <c r="DJ102" s="352"/>
      <c r="DK102" s="352"/>
      <c r="DL102" s="352"/>
      <c r="DM102" s="352"/>
      <c r="DN102" s="352"/>
      <c r="DO102" s="352"/>
      <c r="DP102" s="352"/>
      <c r="DQ102" s="353"/>
      <c r="DR102" s="411"/>
      <c r="DT102" s="351"/>
      <c r="DU102" s="352"/>
      <c r="DV102" s="352"/>
      <c r="DW102" s="352"/>
      <c r="DX102" s="352"/>
      <c r="DY102" s="352"/>
      <c r="DZ102" s="352"/>
      <c r="EA102" s="352"/>
      <c r="EB102" s="352"/>
      <c r="EC102" s="353"/>
      <c r="ED102" s="411"/>
    </row>
    <row r="103" spans="1:134" x14ac:dyDescent="0.25">
      <c r="A103" s="1471" t="s">
        <v>211</v>
      </c>
      <c r="B103" s="267" t="s">
        <v>90</v>
      </c>
      <c r="C103" s="268" t="s">
        <v>138</v>
      </c>
      <c r="D103" s="279">
        <f>D98*'8-Matrices'!$J$7</f>
        <v>0</v>
      </c>
      <c r="E103" s="277">
        <f>E98*'8-Matrices'!$K$7</f>
        <v>21780</v>
      </c>
      <c r="F103" s="277">
        <f>F98*'8-Matrices'!$L$7</f>
        <v>0</v>
      </c>
      <c r="G103" s="277">
        <f>G98*'8-Matrices'!$M$7</f>
        <v>101185</v>
      </c>
      <c r="H103" s="277">
        <f>H98*'8-Matrices'!$N$7</f>
        <v>0</v>
      </c>
      <c r="I103" s="277">
        <f>I98*'8-Matrices'!$O$7</f>
        <v>0</v>
      </c>
      <c r="J103" s="277">
        <f>J98*'8-Matrices'!$P$7</f>
        <v>0</v>
      </c>
      <c r="K103" s="277">
        <f>K98*'8-Matrices'!$Q$7</f>
        <v>0</v>
      </c>
      <c r="L103" s="277">
        <f>L98*'8-Matrices'!$R$7</f>
        <v>0</v>
      </c>
      <c r="M103" s="278">
        <f>M98*'8-Matrices'!$S$7</f>
        <v>0</v>
      </c>
      <c r="N103" s="411"/>
      <c r="P103" s="279">
        <f>P98*'8-Matrices'!$J$7</f>
        <v>0</v>
      </c>
      <c r="Q103" s="277">
        <f>Q98*'8-Matrices'!$K$7</f>
        <v>14520</v>
      </c>
      <c r="R103" s="277">
        <f>R98*'8-Matrices'!$L$7</f>
        <v>0</v>
      </c>
      <c r="S103" s="277">
        <f>S98*'8-Matrices'!$M$7</f>
        <v>115640</v>
      </c>
      <c r="T103" s="277">
        <f>T98*'8-Matrices'!$N$7</f>
        <v>0</v>
      </c>
      <c r="U103" s="277">
        <f>U98*'8-Matrices'!$O$7</f>
        <v>0</v>
      </c>
      <c r="V103" s="277">
        <f>V98*'8-Matrices'!$P$7</f>
        <v>0</v>
      </c>
      <c r="W103" s="277">
        <f>W98*'8-Matrices'!$Q$7</f>
        <v>0</v>
      </c>
      <c r="X103" s="277">
        <f>X98*'8-Matrices'!$R$7</f>
        <v>0</v>
      </c>
      <c r="Y103" s="278">
        <f>Y98*'8-Matrices'!$S$7</f>
        <v>0</v>
      </c>
      <c r="Z103" s="411"/>
      <c r="AB103" s="279">
        <f>AB98*'8-Matrices'!$J$7</f>
        <v>0</v>
      </c>
      <c r="AC103" s="277">
        <f>AC98*'8-Matrices'!$K$7</f>
        <v>0</v>
      </c>
      <c r="AD103" s="277">
        <f>AD98*'8-Matrices'!$L$7</f>
        <v>0</v>
      </c>
      <c r="AE103" s="277">
        <f>AE98*'8-Matrices'!$M$7</f>
        <v>57820</v>
      </c>
      <c r="AF103" s="277">
        <f>AF98*'8-Matrices'!$N$7</f>
        <v>0</v>
      </c>
      <c r="AG103" s="277">
        <f>AG98*'8-Matrices'!$O$7</f>
        <v>0</v>
      </c>
      <c r="AH103" s="277">
        <f>AH98*'8-Matrices'!$P$7</f>
        <v>0</v>
      </c>
      <c r="AI103" s="277">
        <f>AI98*'8-Matrices'!$Q$7</f>
        <v>0</v>
      </c>
      <c r="AJ103" s="277">
        <f>AJ98*'8-Matrices'!$R$7</f>
        <v>0</v>
      </c>
      <c r="AK103" s="278">
        <f>AK98*'8-Matrices'!$S$7</f>
        <v>0</v>
      </c>
      <c r="AL103" s="411"/>
      <c r="AM103" s="277"/>
      <c r="AN103" s="279">
        <f>AN98*'8-Matrices'!$J$7</f>
        <v>0</v>
      </c>
      <c r="AO103" s="277">
        <f>AO98*'8-Matrices'!$K$7</f>
        <v>0</v>
      </c>
      <c r="AP103" s="277">
        <f>AP98*'8-Matrices'!$L$7</f>
        <v>0</v>
      </c>
      <c r="AQ103" s="277">
        <f>AQ98*'8-Matrices'!$M$7</f>
        <v>101185</v>
      </c>
      <c r="AR103" s="277">
        <f>AR98*'8-Matrices'!$N$7</f>
        <v>0</v>
      </c>
      <c r="AS103" s="277">
        <f>AS98*'8-Matrices'!$O$7</f>
        <v>0</v>
      </c>
      <c r="AT103" s="277">
        <f>AT98*'8-Matrices'!$P$7</f>
        <v>0</v>
      </c>
      <c r="AU103" s="277">
        <f>AU98*'8-Matrices'!$Q$7</f>
        <v>0</v>
      </c>
      <c r="AV103" s="277">
        <f>AV98*'8-Matrices'!$R$7</f>
        <v>0</v>
      </c>
      <c r="AW103" s="278">
        <f>AW98*'8-Matrices'!$S$7</f>
        <v>0</v>
      </c>
      <c r="AX103" s="411"/>
      <c r="AY103" s="277"/>
      <c r="AZ103" s="279">
        <f>AZ98*'8-Matrices'!$J$7</f>
        <v>0</v>
      </c>
      <c r="BA103" s="277">
        <f>BA98*'8-Matrices'!$K$7</f>
        <v>7260</v>
      </c>
      <c r="BB103" s="277">
        <f>BB98*'8-Matrices'!$L$7</f>
        <v>0</v>
      </c>
      <c r="BC103" s="277">
        <f>BC98*'8-Matrices'!$M$7</f>
        <v>57820</v>
      </c>
      <c r="BD103" s="277">
        <f>BD98*'8-Matrices'!$N$7</f>
        <v>0</v>
      </c>
      <c r="BE103" s="277">
        <f>BE98*'8-Matrices'!$O$7</f>
        <v>0</v>
      </c>
      <c r="BF103" s="277">
        <f>BF98*'8-Matrices'!$P$7</f>
        <v>0</v>
      </c>
      <c r="BG103" s="277">
        <f>BG98*'8-Matrices'!$Q$7</f>
        <v>0</v>
      </c>
      <c r="BH103" s="277">
        <f>BH98*'8-Matrices'!$R$7</f>
        <v>0</v>
      </c>
      <c r="BI103" s="278">
        <f>BI98*'8-Matrices'!$S$7</f>
        <v>0</v>
      </c>
      <c r="BJ103" s="411"/>
      <c r="BK103" s="352"/>
      <c r="BL103" s="351">
        <f>BL98*'8-Matrices'!$J$7</f>
        <v>0</v>
      </c>
      <c r="BM103" s="352">
        <f>BM98*'8-Matrices'!$K$7</f>
        <v>7260</v>
      </c>
      <c r="BN103" s="352">
        <f>BN98*'8-Matrices'!$L$7</f>
        <v>0</v>
      </c>
      <c r="BO103" s="352">
        <f>BO98*'8-Matrices'!$M$7</f>
        <v>28910</v>
      </c>
      <c r="BP103" s="352">
        <f>BP98*'8-Matrices'!$N$7</f>
        <v>0</v>
      </c>
      <c r="BQ103" s="352">
        <f>BQ98*'8-Matrices'!$O$7</f>
        <v>0</v>
      </c>
      <c r="BR103" s="352">
        <f>BR98*'8-Matrices'!$P$7</f>
        <v>0</v>
      </c>
      <c r="BS103" s="352">
        <f>BS98*'8-Matrices'!$Q$7</f>
        <v>0</v>
      </c>
      <c r="BT103" s="352">
        <f>BT98*'8-Matrices'!$R$7</f>
        <v>0</v>
      </c>
      <c r="BU103" s="353">
        <f>BU98*'8-Matrices'!$S$7</f>
        <v>0</v>
      </c>
      <c r="BV103" s="411"/>
      <c r="BX103" s="351">
        <f>BX98*'8-Matrices'!$J$7</f>
        <v>0</v>
      </c>
      <c r="BY103" s="352">
        <f>BY98*'8-Matrices'!$K$7</f>
        <v>0</v>
      </c>
      <c r="BZ103" s="352">
        <f>BZ98*'8-Matrices'!$L$7</f>
        <v>0</v>
      </c>
      <c r="CA103" s="352">
        <f>CA98*'8-Matrices'!$M$7</f>
        <v>43365</v>
      </c>
      <c r="CB103" s="352">
        <f>CB98*'8-Matrices'!$N$7</f>
        <v>0</v>
      </c>
      <c r="CC103" s="352">
        <f>CC98*'8-Matrices'!$O$7</f>
        <v>0</v>
      </c>
      <c r="CD103" s="352">
        <f>CD98*'8-Matrices'!$P$7</f>
        <v>0</v>
      </c>
      <c r="CE103" s="352">
        <f>CE98*'8-Matrices'!$Q$7</f>
        <v>0</v>
      </c>
      <c r="CF103" s="352">
        <f>CF98*'8-Matrices'!$R$7</f>
        <v>0</v>
      </c>
      <c r="CG103" s="353">
        <f>CG98*'8-Matrices'!$S$7</f>
        <v>0</v>
      </c>
      <c r="CH103" s="411"/>
      <c r="CJ103" s="351">
        <f>CJ98*'8-Matrices'!$J$7</f>
        <v>4950</v>
      </c>
      <c r="CK103" s="352">
        <f>CK98*'8-Matrices'!$K$7</f>
        <v>7260</v>
      </c>
      <c r="CL103" s="352">
        <f>CL98*'8-Matrices'!$L$7</f>
        <v>0</v>
      </c>
      <c r="CM103" s="352">
        <f>CM98*'8-Matrices'!$M$7</f>
        <v>332465</v>
      </c>
      <c r="CN103" s="352">
        <f>CN98*'8-Matrices'!$N$7</f>
        <v>0</v>
      </c>
      <c r="CO103" s="352">
        <f>CO98*'8-Matrices'!$O$7</f>
        <v>0</v>
      </c>
      <c r="CP103" s="352">
        <f>CP98*'8-Matrices'!$P$7</f>
        <v>0</v>
      </c>
      <c r="CQ103" s="352">
        <f>CQ98*'8-Matrices'!$Q$7</f>
        <v>0</v>
      </c>
      <c r="CR103" s="352">
        <f>CR98*'8-Matrices'!$R$7</f>
        <v>0</v>
      </c>
      <c r="CS103" s="353">
        <f>CS98*'8-Matrices'!$S$7</f>
        <v>0</v>
      </c>
      <c r="CT103" s="411"/>
      <c r="CV103" s="351">
        <f>CV98*'8-Matrices'!$J$7</f>
        <v>0</v>
      </c>
      <c r="CW103" s="352">
        <f>CW98*'8-Matrices'!$K$7</f>
        <v>43560</v>
      </c>
      <c r="CX103" s="352">
        <f>CX98*'8-Matrices'!$L$7</f>
        <v>0</v>
      </c>
      <c r="CY103" s="352">
        <f>CY98*'8-Matrices'!$M$7</f>
        <v>462560</v>
      </c>
      <c r="CZ103" s="352">
        <f>CZ98*'8-Matrices'!$N$7</f>
        <v>0</v>
      </c>
      <c r="DA103" s="352">
        <f>DA98*'8-Matrices'!$O$7</f>
        <v>0</v>
      </c>
      <c r="DB103" s="352">
        <f>DB98*'8-Matrices'!$P$7</f>
        <v>0</v>
      </c>
      <c r="DC103" s="352">
        <f>DC98*'8-Matrices'!$Q$7</f>
        <v>0</v>
      </c>
      <c r="DD103" s="352">
        <f>DD98*'8-Matrices'!$R$7</f>
        <v>0</v>
      </c>
      <c r="DE103" s="353">
        <f>DE98*'8-Matrices'!$S$7</f>
        <v>0</v>
      </c>
      <c r="DF103" s="411"/>
      <c r="DH103" s="351">
        <f>DH98*'8-Matrices'!$J$7</f>
        <v>0</v>
      </c>
      <c r="DI103" s="352">
        <f>DI98*'8-Matrices'!$K$7</f>
        <v>58080</v>
      </c>
      <c r="DJ103" s="352">
        <f>DJ98*'8-Matrices'!$L$7</f>
        <v>0</v>
      </c>
      <c r="DK103" s="352">
        <f>DK98*'8-Matrices'!$M$7</f>
        <v>419195</v>
      </c>
      <c r="DL103" s="352">
        <f>DL98*'8-Matrices'!$N$7</f>
        <v>0</v>
      </c>
      <c r="DM103" s="352">
        <f>DM98*'8-Matrices'!$O$7</f>
        <v>0</v>
      </c>
      <c r="DN103" s="352">
        <f>DN98*'8-Matrices'!$P$7</f>
        <v>0</v>
      </c>
      <c r="DO103" s="352">
        <f>DO98*'8-Matrices'!$Q$7</f>
        <v>0</v>
      </c>
      <c r="DP103" s="352">
        <f>DP98*'8-Matrices'!$R$7</f>
        <v>0</v>
      </c>
      <c r="DQ103" s="353">
        <f>DQ98*'8-Matrices'!$S$7</f>
        <v>0</v>
      </c>
      <c r="DR103" s="411"/>
      <c r="DT103" s="351">
        <f>DT98*'8-Matrices'!$J$7</f>
        <v>0</v>
      </c>
      <c r="DU103" s="352">
        <f>DU98*'8-Matrices'!$K$7</f>
        <v>36300</v>
      </c>
      <c r="DV103" s="352">
        <f>DV98*'8-Matrices'!$L$7</f>
        <v>0</v>
      </c>
      <c r="DW103" s="352">
        <f>DW98*'8-Matrices'!$M$7</f>
        <v>578200</v>
      </c>
      <c r="DX103" s="352">
        <f>DX98*'8-Matrices'!$N$7</f>
        <v>0</v>
      </c>
      <c r="DY103" s="352">
        <f>DY98*'8-Matrices'!$O$7</f>
        <v>0</v>
      </c>
      <c r="DZ103" s="352">
        <f>DZ98*'8-Matrices'!$P$7</f>
        <v>0</v>
      </c>
      <c r="EA103" s="352">
        <f>EA98*'8-Matrices'!$Q$7</f>
        <v>0</v>
      </c>
      <c r="EB103" s="352">
        <f>EB98*'8-Matrices'!$R$7</f>
        <v>0</v>
      </c>
      <c r="EC103" s="353">
        <f>EC98*'8-Matrices'!$S$7</f>
        <v>0</v>
      </c>
      <c r="ED103" s="411"/>
    </row>
    <row r="104" spans="1:134" x14ac:dyDescent="0.25">
      <c r="A104" s="1471"/>
      <c r="B104" s="36" t="s">
        <v>90</v>
      </c>
      <c r="C104" s="276" t="s">
        <v>139</v>
      </c>
      <c r="D104" s="279">
        <f>D99*'8-Matrices'!$J$8</f>
        <v>0</v>
      </c>
      <c r="E104" s="277">
        <f>E99*'8-Matrices'!$K$8</f>
        <v>0</v>
      </c>
      <c r="F104" s="277">
        <f>F99*'8-Matrices'!$L$8</f>
        <v>0</v>
      </c>
      <c r="G104" s="277">
        <f>G99*'8-Matrices'!$M$8</f>
        <v>271180</v>
      </c>
      <c r="H104" s="277">
        <f>H99*'8-Matrices'!$N$8</f>
        <v>0</v>
      </c>
      <c r="I104" s="277">
        <f>I99*'8-Matrices'!$O$8</f>
        <v>0</v>
      </c>
      <c r="J104" s="277">
        <f>J99*'8-Matrices'!$P$8</f>
        <v>0</v>
      </c>
      <c r="K104" s="277">
        <f>K99*'8-Matrices'!$Q$8</f>
        <v>0</v>
      </c>
      <c r="L104" s="277">
        <f>L99*'8-Matrices'!$R$8</f>
        <v>0</v>
      </c>
      <c r="M104" s="278">
        <f>M99*'8-Matrices'!$S$8</f>
        <v>0</v>
      </c>
      <c r="N104" s="411"/>
      <c r="P104" s="279">
        <f>P99*'8-Matrices'!$J$8</f>
        <v>0</v>
      </c>
      <c r="Q104" s="277">
        <f>Q99*'8-Matrices'!$K$8</f>
        <v>10477</v>
      </c>
      <c r="R104" s="277">
        <f>R99*'8-Matrices'!$L$8</f>
        <v>0</v>
      </c>
      <c r="S104" s="277">
        <f>S99*'8-Matrices'!$M$8</f>
        <v>396340</v>
      </c>
      <c r="T104" s="277">
        <f>T99*'8-Matrices'!$N$8</f>
        <v>0</v>
      </c>
      <c r="U104" s="277">
        <f>U99*'8-Matrices'!$O$8</f>
        <v>0</v>
      </c>
      <c r="V104" s="277">
        <f>V99*'8-Matrices'!$P$8</f>
        <v>0</v>
      </c>
      <c r="W104" s="277">
        <f>W99*'8-Matrices'!$Q$8</f>
        <v>0</v>
      </c>
      <c r="X104" s="277">
        <f>X99*'8-Matrices'!$R$8</f>
        <v>0</v>
      </c>
      <c r="Y104" s="278">
        <f>Y99*'8-Matrices'!$S$8</f>
        <v>0</v>
      </c>
      <c r="Z104" s="411"/>
      <c r="AB104" s="279">
        <f>AB99*'8-Matrices'!$J$8</f>
        <v>0</v>
      </c>
      <c r="AC104" s="277">
        <f>AC99*'8-Matrices'!$K$8</f>
        <v>0</v>
      </c>
      <c r="AD104" s="277">
        <f>AD99*'8-Matrices'!$L$8</f>
        <v>0</v>
      </c>
      <c r="AE104" s="277">
        <f>AE99*'8-Matrices'!$M$8</f>
        <v>250320</v>
      </c>
      <c r="AF104" s="277">
        <f>AF99*'8-Matrices'!$N$8</f>
        <v>0</v>
      </c>
      <c r="AG104" s="277">
        <f>AG99*'8-Matrices'!$O$8</f>
        <v>0</v>
      </c>
      <c r="AH104" s="277">
        <f>AH99*'8-Matrices'!$P$8</f>
        <v>0</v>
      </c>
      <c r="AI104" s="277">
        <f>AI99*'8-Matrices'!$Q$8</f>
        <v>0</v>
      </c>
      <c r="AJ104" s="277">
        <f>AJ99*'8-Matrices'!$R$8</f>
        <v>0</v>
      </c>
      <c r="AK104" s="278">
        <f>AK99*'8-Matrices'!$S$8</f>
        <v>0</v>
      </c>
      <c r="AL104" s="411"/>
      <c r="AM104" s="277"/>
      <c r="AN104" s="279">
        <f>AN99*'8-Matrices'!$J$8</f>
        <v>0</v>
      </c>
      <c r="AO104" s="277">
        <f>AO99*'8-Matrices'!$K$8</f>
        <v>0</v>
      </c>
      <c r="AP104" s="277">
        <f>AP99*'8-Matrices'!$L$8</f>
        <v>0</v>
      </c>
      <c r="AQ104" s="277">
        <f>AQ99*'8-Matrices'!$M$8</f>
        <v>271180</v>
      </c>
      <c r="AR104" s="277">
        <f>AR99*'8-Matrices'!$N$8</f>
        <v>0</v>
      </c>
      <c r="AS104" s="277">
        <f>AS99*'8-Matrices'!$O$8</f>
        <v>0</v>
      </c>
      <c r="AT104" s="277">
        <f>AT99*'8-Matrices'!$P$8</f>
        <v>0</v>
      </c>
      <c r="AU104" s="277">
        <f>AU99*'8-Matrices'!$Q$8</f>
        <v>0</v>
      </c>
      <c r="AV104" s="277">
        <f>AV99*'8-Matrices'!$R$8</f>
        <v>0</v>
      </c>
      <c r="AW104" s="278">
        <f>AW99*'8-Matrices'!$S$8</f>
        <v>0</v>
      </c>
      <c r="AX104" s="411"/>
      <c r="AY104" s="277"/>
      <c r="AZ104" s="279">
        <f>AZ99*'8-Matrices'!$J$8</f>
        <v>0</v>
      </c>
      <c r="BA104" s="277">
        <f>BA99*'8-Matrices'!$K$8</f>
        <v>0</v>
      </c>
      <c r="BB104" s="277">
        <f>BB99*'8-Matrices'!$L$8</f>
        <v>0</v>
      </c>
      <c r="BC104" s="277">
        <f>BC99*'8-Matrices'!$M$8</f>
        <v>125160</v>
      </c>
      <c r="BD104" s="277">
        <f>BD99*'8-Matrices'!$N$8</f>
        <v>0</v>
      </c>
      <c r="BE104" s="277">
        <f>BE99*'8-Matrices'!$O$8</f>
        <v>0</v>
      </c>
      <c r="BF104" s="277">
        <f>BF99*'8-Matrices'!$P$8</f>
        <v>0</v>
      </c>
      <c r="BG104" s="277">
        <f>BG99*'8-Matrices'!$Q$8</f>
        <v>0</v>
      </c>
      <c r="BH104" s="277">
        <f>BH99*'8-Matrices'!$R$8</f>
        <v>0</v>
      </c>
      <c r="BI104" s="278">
        <f>BI99*'8-Matrices'!$S$8</f>
        <v>0</v>
      </c>
      <c r="BJ104" s="411"/>
      <c r="BK104" s="352"/>
      <c r="BL104" s="351">
        <f>BL99*'8-Matrices'!$J$8</f>
        <v>0</v>
      </c>
      <c r="BM104" s="352">
        <f>BM99*'8-Matrices'!$K$8</f>
        <v>10477</v>
      </c>
      <c r="BN104" s="352">
        <f>BN99*'8-Matrices'!$L$8</f>
        <v>0</v>
      </c>
      <c r="BO104" s="352">
        <f>BO99*'8-Matrices'!$M$8</f>
        <v>250320</v>
      </c>
      <c r="BP104" s="352">
        <f>BP99*'8-Matrices'!$N$8</f>
        <v>0</v>
      </c>
      <c r="BQ104" s="352">
        <f>BQ99*'8-Matrices'!$O$8</f>
        <v>0</v>
      </c>
      <c r="BR104" s="352">
        <f>BR99*'8-Matrices'!$P$8</f>
        <v>0</v>
      </c>
      <c r="BS104" s="352">
        <f>BS99*'8-Matrices'!$Q$8</f>
        <v>0</v>
      </c>
      <c r="BT104" s="352">
        <f>BT99*'8-Matrices'!$R$8</f>
        <v>0</v>
      </c>
      <c r="BU104" s="353">
        <f>BU99*'8-Matrices'!$S$8</f>
        <v>0</v>
      </c>
      <c r="BV104" s="411"/>
      <c r="BX104" s="351">
        <f>BX99*'8-Matrices'!$J$8</f>
        <v>0</v>
      </c>
      <c r="BY104" s="352">
        <f>BY99*'8-Matrices'!$K$8</f>
        <v>0</v>
      </c>
      <c r="BZ104" s="352">
        <f>BZ99*'8-Matrices'!$L$8</f>
        <v>0</v>
      </c>
      <c r="CA104" s="352">
        <f>CA99*'8-Matrices'!$M$8</f>
        <v>41720</v>
      </c>
      <c r="CB104" s="352">
        <f>CB99*'8-Matrices'!$N$8</f>
        <v>0</v>
      </c>
      <c r="CC104" s="352">
        <f>CC99*'8-Matrices'!$O$8</f>
        <v>0</v>
      </c>
      <c r="CD104" s="352">
        <f>CD99*'8-Matrices'!$P$8</f>
        <v>0</v>
      </c>
      <c r="CE104" s="352">
        <f>CE99*'8-Matrices'!$Q$8</f>
        <v>0</v>
      </c>
      <c r="CF104" s="352">
        <f>CF99*'8-Matrices'!$R$8</f>
        <v>0</v>
      </c>
      <c r="CG104" s="353">
        <f>CG99*'8-Matrices'!$S$8</f>
        <v>0</v>
      </c>
      <c r="CH104" s="411"/>
      <c r="CJ104" s="351">
        <f>CJ99*'8-Matrices'!$J$8</f>
        <v>0</v>
      </c>
      <c r="CK104" s="352">
        <f>CK99*'8-Matrices'!$K$8</f>
        <v>0</v>
      </c>
      <c r="CL104" s="352">
        <f>CL99*'8-Matrices'!$L$8</f>
        <v>0</v>
      </c>
      <c r="CM104" s="352">
        <f>CM99*'8-Matrices'!$M$8</f>
        <v>104300</v>
      </c>
      <c r="CN104" s="352">
        <f>CN99*'8-Matrices'!$N$8</f>
        <v>0</v>
      </c>
      <c r="CO104" s="352">
        <f>CO99*'8-Matrices'!$O$8</f>
        <v>0</v>
      </c>
      <c r="CP104" s="352">
        <f>CP99*'8-Matrices'!$P$8</f>
        <v>0</v>
      </c>
      <c r="CQ104" s="352">
        <f>CQ99*'8-Matrices'!$Q$8</f>
        <v>0</v>
      </c>
      <c r="CR104" s="352">
        <f>CR99*'8-Matrices'!$R$8</f>
        <v>0</v>
      </c>
      <c r="CS104" s="353">
        <f>CS99*'8-Matrices'!$S$8</f>
        <v>0</v>
      </c>
      <c r="CT104" s="411"/>
      <c r="CV104" s="351">
        <f>CV99*'8-Matrices'!$J$8</f>
        <v>28572</v>
      </c>
      <c r="CW104" s="352">
        <f>CW99*'8-Matrices'!$K$8</f>
        <v>0</v>
      </c>
      <c r="CX104" s="352">
        <f>CX99*'8-Matrices'!$L$8</f>
        <v>0</v>
      </c>
      <c r="CY104" s="352">
        <f>CY99*'8-Matrices'!$M$8</f>
        <v>166880</v>
      </c>
      <c r="CZ104" s="352">
        <f>CZ99*'8-Matrices'!$N$8</f>
        <v>0</v>
      </c>
      <c r="DA104" s="352">
        <f>DA99*'8-Matrices'!$O$8</f>
        <v>0</v>
      </c>
      <c r="DB104" s="352">
        <f>DB99*'8-Matrices'!$P$8</f>
        <v>0</v>
      </c>
      <c r="DC104" s="352">
        <f>DC99*'8-Matrices'!$Q$8</f>
        <v>0</v>
      </c>
      <c r="DD104" s="352">
        <f>DD99*'8-Matrices'!$R$8</f>
        <v>0</v>
      </c>
      <c r="DE104" s="353">
        <f>DE99*'8-Matrices'!$S$8</f>
        <v>0</v>
      </c>
      <c r="DF104" s="411"/>
      <c r="DH104" s="351">
        <f>DH99*'8-Matrices'!$J$8</f>
        <v>57144</v>
      </c>
      <c r="DI104" s="352">
        <f>DI99*'8-Matrices'!$K$8</f>
        <v>0</v>
      </c>
      <c r="DJ104" s="352">
        <f>DJ99*'8-Matrices'!$L$8</f>
        <v>0</v>
      </c>
      <c r="DK104" s="352">
        <f>DK99*'8-Matrices'!$M$8</f>
        <v>166880</v>
      </c>
      <c r="DL104" s="352">
        <f>DL99*'8-Matrices'!$N$8</f>
        <v>0</v>
      </c>
      <c r="DM104" s="352">
        <f>DM99*'8-Matrices'!$O$8</f>
        <v>0</v>
      </c>
      <c r="DN104" s="352">
        <f>DN99*'8-Matrices'!$P$8</f>
        <v>0</v>
      </c>
      <c r="DO104" s="352">
        <f>DO99*'8-Matrices'!$Q$8</f>
        <v>0</v>
      </c>
      <c r="DP104" s="352">
        <f>DP99*'8-Matrices'!$R$8</f>
        <v>0</v>
      </c>
      <c r="DQ104" s="353">
        <f>DQ99*'8-Matrices'!$S$8</f>
        <v>0</v>
      </c>
      <c r="DR104" s="411"/>
      <c r="DT104" s="351">
        <f>DT99*'8-Matrices'!$J$8</f>
        <v>28572</v>
      </c>
      <c r="DU104" s="352">
        <f>DU99*'8-Matrices'!$K$8</f>
        <v>0</v>
      </c>
      <c r="DV104" s="352">
        <f>DV99*'8-Matrices'!$L$8</f>
        <v>0</v>
      </c>
      <c r="DW104" s="352">
        <f>DW99*'8-Matrices'!$M$8</f>
        <v>62580</v>
      </c>
      <c r="DX104" s="352">
        <f>DX99*'8-Matrices'!$N$8</f>
        <v>0</v>
      </c>
      <c r="DY104" s="352">
        <f>DY99*'8-Matrices'!$O$8</f>
        <v>0</v>
      </c>
      <c r="DZ104" s="352">
        <f>DZ99*'8-Matrices'!$P$8</f>
        <v>0</v>
      </c>
      <c r="EA104" s="352">
        <f>EA99*'8-Matrices'!$Q$8</f>
        <v>0</v>
      </c>
      <c r="EB104" s="352">
        <f>EB99*'8-Matrices'!$R$8</f>
        <v>0</v>
      </c>
      <c r="EC104" s="353">
        <f>EC99*'8-Matrices'!$S$8</f>
        <v>0</v>
      </c>
      <c r="ED104" s="411"/>
    </row>
    <row r="105" spans="1:134" ht="15.75" thickBot="1" x14ac:dyDescent="0.3">
      <c r="A105" s="1472"/>
      <c r="B105" s="295" t="s">
        <v>90</v>
      </c>
      <c r="C105" s="294" t="s">
        <v>140</v>
      </c>
      <c r="D105" s="279">
        <f>D100*'8-Matrices'!$J$9</f>
        <v>0</v>
      </c>
      <c r="E105" s="277">
        <f>E100*'8-Matrices'!$K$9</f>
        <v>0</v>
      </c>
      <c r="F105" s="277">
        <f>F100*'8-Matrices'!$L$9</f>
        <v>0</v>
      </c>
      <c r="G105" s="277">
        <f>G100*'8-Matrices'!$M$9</f>
        <v>0</v>
      </c>
      <c r="H105" s="277">
        <f>H100*'8-Matrices'!$N$9</f>
        <v>0</v>
      </c>
      <c r="I105" s="277">
        <f>I100*'8-Matrices'!$O$9</f>
        <v>0</v>
      </c>
      <c r="J105" s="277">
        <f>J100*'8-Matrices'!$P$9</f>
        <v>0</v>
      </c>
      <c r="K105" s="277">
        <f>K100*'8-Matrices'!$Q$9</f>
        <v>0</v>
      </c>
      <c r="L105" s="277">
        <f>L100*'8-Matrices'!$R$9</f>
        <v>0</v>
      </c>
      <c r="M105" s="278">
        <f>M100*'8-Matrices'!$S$9</f>
        <v>0</v>
      </c>
      <c r="N105" s="411" t="s">
        <v>306</v>
      </c>
      <c r="P105" s="279">
        <f>P100*'8-Matrices'!$J$9</f>
        <v>0</v>
      </c>
      <c r="Q105" s="277">
        <f>Q100*'8-Matrices'!$K$9</f>
        <v>0</v>
      </c>
      <c r="R105" s="277">
        <f>R100*'8-Matrices'!$L$9</f>
        <v>0</v>
      </c>
      <c r="S105" s="277">
        <f>S100*'8-Matrices'!$M$9</f>
        <v>122280</v>
      </c>
      <c r="T105" s="277">
        <f>T100*'8-Matrices'!$N$9</f>
        <v>0</v>
      </c>
      <c r="U105" s="277">
        <f>U100*'8-Matrices'!$O$9</f>
        <v>0</v>
      </c>
      <c r="V105" s="277">
        <f>V100*'8-Matrices'!$P$9</f>
        <v>0</v>
      </c>
      <c r="W105" s="277">
        <f>W100*'8-Matrices'!$Q$9</f>
        <v>0</v>
      </c>
      <c r="X105" s="277">
        <f>X100*'8-Matrices'!$R$9</f>
        <v>0</v>
      </c>
      <c r="Y105" s="278">
        <f>Y100*'8-Matrices'!$S$9</f>
        <v>0</v>
      </c>
      <c r="Z105" s="411" t="s">
        <v>306</v>
      </c>
      <c r="AB105" s="279">
        <f>AB100*'8-Matrices'!$J$9</f>
        <v>0</v>
      </c>
      <c r="AC105" s="277">
        <f>AC100*'8-Matrices'!$K$9</f>
        <v>0</v>
      </c>
      <c r="AD105" s="277">
        <f>AD100*'8-Matrices'!$L$9</f>
        <v>0</v>
      </c>
      <c r="AE105" s="277">
        <f>AE100*'8-Matrices'!$M$9</f>
        <v>91710</v>
      </c>
      <c r="AF105" s="277">
        <f>AF100*'8-Matrices'!$N$9</f>
        <v>0</v>
      </c>
      <c r="AG105" s="277">
        <f>AG100*'8-Matrices'!$O$9</f>
        <v>0</v>
      </c>
      <c r="AH105" s="277">
        <f>AH100*'8-Matrices'!$P$9</f>
        <v>0</v>
      </c>
      <c r="AI105" s="277">
        <f>AI100*'8-Matrices'!$Q$9</f>
        <v>0</v>
      </c>
      <c r="AJ105" s="277">
        <f>AJ100*'8-Matrices'!$R$9</f>
        <v>0</v>
      </c>
      <c r="AK105" s="278">
        <f>AK100*'8-Matrices'!$S$9</f>
        <v>0</v>
      </c>
      <c r="AL105" s="411" t="s">
        <v>306</v>
      </c>
      <c r="AM105" s="277"/>
      <c r="AN105" s="279">
        <f>AN100*'8-Matrices'!$J$9</f>
        <v>0</v>
      </c>
      <c r="AO105" s="277">
        <f>AO100*'8-Matrices'!$K$9</f>
        <v>0</v>
      </c>
      <c r="AP105" s="277">
        <f>AP100*'8-Matrices'!$L$9</f>
        <v>0</v>
      </c>
      <c r="AQ105" s="277">
        <f>AQ100*'8-Matrices'!$M$9</f>
        <v>305700</v>
      </c>
      <c r="AR105" s="277">
        <f>AR100*'8-Matrices'!$N$9</f>
        <v>0</v>
      </c>
      <c r="AS105" s="277">
        <f>AS100*'8-Matrices'!$O$9</f>
        <v>0</v>
      </c>
      <c r="AT105" s="277">
        <f>AT100*'8-Matrices'!$P$9</f>
        <v>0</v>
      </c>
      <c r="AU105" s="277">
        <f>AU100*'8-Matrices'!$Q$9</f>
        <v>0</v>
      </c>
      <c r="AV105" s="277">
        <f>AV100*'8-Matrices'!$R$9</f>
        <v>0</v>
      </c>
      <c r="AW105" s="278">
        <f>AW100*'8-Matrices'!$S$9</f>
        <v>0</v>
      </c>
      <c r="AX105" s="411" t="s">
        <v>306</v>
      </c>
      <c r="AY105" s="277"/>
      <c r="AZ105" s="279">
        <f>AZ100*'8-Matrices'!$J$9</f>
        <v>0</v>
      </c>
      <c r="BA105" s="277">
        <f>BA100*'8-Matrices'!$K$9</f>
        <v>0</v>
      </c>
      <c r="BB105" s="277">
        <f>BB100*'8-Matrices'!$L$9</f>
        <v>0</v>
      </c>
      <c r="BC105" s="277">
        <f>BC100*'8-Matrices'!$M$9</f>
        <v>244560</v>
      </c>
      <c r="BD105" s="277">
        <f>BD100*'8-Matrices'!$N$9</f>
        <v>0</v>
      </c>
      <c r="BE105" s="277">
        <f>BE100*'8-Matrices'!$O$9</f>
        <v>0</v>
      </c>
      <c r="BF105" s="277">
        <f>BF100*'8-Matrices'!$P$9</f>
        <v>0</v>
      </c>
      <c r="BG105" s="277">
        <f>BG100*'8-Matrices'!$Q$9</f>
        <v>0</v>
      </c>
      <c r="BH105" s="277">
        <f>BH100*'8-Matrices'!$R$9</f>
        <v>0</v>
      </c>
      <c r="BI105" s="278">
        <f>BI100*'8-Matrices'!$S$9</f>
        <v>0</v>
      </c>
      <c r="BJ105" s="411" t="s">
        <v>306</v>
      </c>
      <c r="BK105" s="352"/>
      <c r="BL105" s="351">
        <f>BL100*'8-Matrices'!$J$9</f>
        <v>984086</v>
      </c>
      <c r="BM105" s="352">
        <f>BM100*'8-Matrices'!$K$9</f>
        <v>0</v>
      </c>
      <c r="BN105" s="352">
        <f>BN100*'8-Matrices'!$L$9</f>
        <v>0</v>
      </c>
      <c r="BO105" s="352">
        <f>BO100*'8-Matrices'!$M$9</f>
        <v>489120</v>
      </c>
      <c r="BP105" s="352">
        <f>BP100*'8-Matrices'!$N$9</f>
        <v>0</v>
      </c>
      <c r="BQ105" s="352">
        <f>BQ100*'8-Matrices'!$O$9</f>
        <v>0</v>
      </c>
      <c r="BR105" s="352">
        <f>BR100*'8-Matrices'!$P$9</f>
        <v>0</v>
      </c>
      <c r="BS105" s="352">
        <f>BS100*'8-Matrices'!$Q$9</f>
        <v>0</v>
      </c>
      <c r="BT105" s="352">
        <f>BT100*'8-Matrices'!$R$9</f>
        <v>0</v>
      </c>
      <c r="BU105" s="353">
        <f>BU100*'8-Matrices'!$S$9</f>
        <v>0</v>
      </c>
      <c r="BV105" s="411" t="s">
        <v>306</v>
      </c>
      <c r="BX105" s="351">
        <f>BX100*'8-Matrices'!$J$9</f>
        <v>73283</v>
      </c>
      <c r="BY105" s="352">
        <f>BY100*'8-Matrices'!$K$9</f>
        <v>153540</v>
      </c>
      <c r="BZ105" s="352">
        <f>BZ100*'8-Matrices'!$L$9</f>
        <v>0</v>
      </c>
      <c r="CA105" s="352">
        <f>CA100*'8-Matrices'!$M$9</f>
        <v>427980</v>
      </c>
      <c r="CB105" s="352">
        <f>CB100*'8-Matrices'!$N$9</f>
        <v>0</v>
      </c>
      <c r="CC105" s="352">
        <f>CC100*'8-Matrices'!$O$9</f>
        <v>0</v>
      </c>
      <c r="CD105" s="352">
        <f>CD100*'8-Matrices'!$P$9</f>
        <v>0</v>
      </c>
      <c r="CE105" s="352">
        <f>CE100*'8-Matrices'!$Q$9</f>
        <v>0</v>
      </c>
      <c r="CF105" s="352">
        <f>CF100*'8-Matrices'!$R$9</f>
        <v>0</v>
      </c>
      <c r="CG105" s="353">
        <f>CG100*'8-Matrices'!$S$9</f>
        <v>0</v>
      </c>
      <c r="CH105" s="411" t="s">
        <v>306</v>
      </c>
      <c r="CJ105" s="351">
        <f>CJ100*'8-Matrices'!$J$9</f>
        <v>104690</v>
      </c>
      <c r="CK105" s="352">
        <f>CK100*'8-Matrices'!$K$9</f>
        <v>0</v>
      </c>
      <c r="CL105" s="352">
        <f>CL100*'8-Matrices'!$L$9</f>
        <v>0</v>
      </c>
      <c r="CM105" s="352">
        <f>CM100*'8-Matrices'!$M$9</f>
        <v>336270</v>
      </c>
      <c r="CN105" s="352">
        <f>CN100*'8-Matrices'!$N$9</f>
        <v>0</v>
      </c>
      <c r="CO105" s="352">
        <f>CO100*'8-Matrices'!$O$9</f>
        <v>0</v>
      </c>
      <c r="CP105" s="352">
        <f>CP100*'8-Matrices'!$P$9</f>
        <v>0</v>
      </c>
      <c r="CQ105" s="352">
        <f>CQ100*'8-Matrices'!$Q$9</f>
        <v>0</v>
      </c>
      <c r="CR105" s="352">
        <f>CR100*'8-Matrices'!$R$9</f>
        <v>0</v>
      </c>
      <c r="CS105" s="353">
        <f>CS100*'8-Matrices'!$S$9</f>
        <v>0</v>
      </c>
      <c r="CT105" s="411" t="s">
        <v>306</v>
      </c>
      <c r="CV105" s="351">
        <f>CV100*'8-Matrices'!$J$9</f>
        <v>52345</v>
      </c>
      <c r="CW105" s="352">
        <f>CW100*'8-Matrices'!$K$9</f>
        <v>0</v>
      </c>
      <c r="CX105" s="352">
        <f>CX100*'8-Matrices'!$L$9</f>
        <v>0</v>
      </c>
      <c r="CY105" s="352">
        <f>CY100*'8-Matrices'!$M$9</f>
        <v>397410</v>
      </c>
      <c r="CZ105" s="352">
        <f>CZ100*'8-Matrices'!$N$9</f>
        <v>0</v>
      </c>
      <c r="DA105" s="352">
        <f>DA100*'8-Matrices'!$O$9</f>
        <v>0</v>
      </c>
      <c r="DB105" s="352">
        <f>DB100*'8-Matrices'!$P$9</f>
        <v>0</v>
      </c>
      <c r="DC105" s="352">
        <f>DC100*'8-Matrices'!$Q$9</f>
        <v>0</v>
      </c>
      <c r="DD105" s="352">
        <f>DD100*'8-Matrices'!$R$9</f>
        <v>0</v>
      </c>
      <c r="DE105" s="353">
        <f>DE100*'8-Matrices'!$S$9</f>
        <v>0</v>
      </c>
      <c r="DF105" s="411" t="s">
        <v>306</v>
      </c>
      <c r="DH105" s="351">
        <f>DH100*'8-Matrices'!$J$9</f>
        <v>31407</v>
      </c>
      <c r="DI105" s="352">
        <f>DI100*'8-Matrices'!$K$9</f>
        <v>0</v>
      </c>
      <c r="DJ105" s="352">
        <f>DJ100*'8-Matrices'!$L$9</f>
        <v>0</v>
      </c>
      <c r="DK105" s="352">
        <f>DK100*'8-Matrices'!$M$9</f>
        <v>61140</v>
      </c>
      <c r="DL105" s="352">
        <f>DL100*'8-Matrices'!$N$9</f>
        <v>0</v>
      </c>
      <c r="DM105" s="352">
        <f>DM100*'8-Matrices'!$O$9</f>
        <v>0</v>
      </c>
      <c r="DN105" s="352">
        <f>DN100*'8-Matrices'!$P$9</f>
        <v>0</v>
      </c>
      <c r="DO105" s="352">
        <f>DO100*'8-Matrices'!$Q$9</f>
        <v>0</v>
      </c>
      <c r="DP105" s="352">
        <f>DP100*'8-Matrices'!$R$9</f>
        <v>0</v>
      </c>
      <c r="DQ105" s="353">
        <f>DQ100*'8-Matrices'!$S$9</f>
        <v>0</v>
      </c>
      <c r="DR105" s="411" t="s">
        <v>306</v>
      </c>
      <c r="DT105" s="351">
        <f>DT100*'8-Matrices'!$J$9</f>
        <v>31407</v>
      </c>
      <c r="DU105" s="352">
        <f>DU100*'8-Matrices'!$K$9</f>
        <v>0</v>
      </c>
      <c r="DV105" s="352">
        <f>DV100*'8-Matrices'!$L$9</f>
        <v>0</v>
      </c>
      <c r="DW105" s="352">
        <f>DW100*'8-Matrices'!$M$9</f>
        <v>30570</v>
      </c>
      <c r="DX105" s="352">
        <f>DX100*'8-Matrices'!$N$9</f>
        <v>0</v>
      </c>
      <c r="DY105" s="352">
        <f>DY100*'8-Matrices'!$O$9</f>
        <v>0</v>
      </c>
      <c r="DZ105" s="352">
        <f>DZ100*'8-Matrices'!$P$9</f>
        <v>0</v>
      </c>
      <c r="EA105" s="352">
        <f>EA100*'8-Matrices'!$Q$9</f>
        <v>0</v>
      </c>
      <c r="EB105" s="352">
        <f>EB100*'8-Matrices'!$R$9</f>
        <v>0</v>
      </c>
      <c r="EC105" s="353">
        <f>EC100*'8-Matrices'!$S$9</f>
        <v>0</v>
      </c>
      <c r="ED105" s="411" t="s">
        <v>306</v>
      </c>
    </row>
    <row r="106" spans="1:134" ht="30.75" thickBot="1" x14ac:dyDescent="0.3">
      <c r="A106" s="318" t="s">
        <v>212</v>
      </c>
      <c r="B106" s="293" t="s">
        <v>90</v>
      </c>
      <c r="C106" s="316"/>
      <c r="D106" s="300">
        <f t="shared" ref="D106:M106" si="209">SUM(D103:D105)</f>
        <v>0</v>
      </c>
      <c r="E106" s="297">
        <f t="shared" si="209"/>
        <v>21780</v>
      </c>
      <c r="F106" s="297">
        <f t="shared" si="209"/>
        <v>0</v>
      </c>
      <c r="G106" s="297">
        <f t="shared" si="209"/>
        <v>372365</v>
      </c>
      <c r="H106" s="297">
        <f t="shared" si="209"/>
        <v>0</v>
      </c>
      <c r="I106" s="297">
        <f t="shared" si="209"/>
        <v>0</v>
      </c>
      <c r="J106" s="297">
        <f t="shared" si="209"/>
        <v>0</v>
      </c>
      <c r="K106" s="297">
        <f t="shared" si="209"/>
        <v>0</v>
      </c>
      <c r="L106" s="297">
        <f t="shared" si="209"/>
        <v>0</v>
      </c>
      <c r="M106" s="298">
        <f t="shared" si="209"/>
        <v>0</v>
      </c>
      <c r="N106" s="412">
        <f>SUM(D106:M106)</f>
        <v>394145</v>
      </c>
      <c r="O106" s="316"/>
      <c r="P106" s="300">
        <f t="shared" ref="P106:Y106" si="210">SUM(P103:P105)</f>
        <v>0</v>
      </c>
      <c r="Q106" s="297">
        <f t="shared" si="210"/>
        <v>24997</v>
      </c>
      <c r="R106" s="297">
        <f t="shared" si="210"/>
        <v>0</v>
      </c>
      <c r="S106" s="297">
        <f t="shared" si="210"/>
        <v>634260</v>
      </c>
      <c r="T106" s="297">
        <f t="shared" si="210"/>
        <v>0</v>
      </c>
      <c r="U106" s="297">
        <f t="shared" si="210"/>
        <v>0</v>
      </c>
      <c r="V106" s="297">
        <f t="shared" si="210"/>
        <v>0</v>
      </c>
      <c r="W106" s="297">
        <f t="shared" si="210"/>
        <v>0</v>
      </c>
      <c r="X106" s="297">
        <f t="shared" si="210"/>
        <v>0</v>
      </c>
      <c r="Y106" s="298">
        <f t="shared" si="210"/>
        <v>0</v>
      </c>
      <c r="Z106" s="412">
        <f>SUM(P106:Y106)</f>
        <v>659257</v>
      </c>
      <c r="AA106" s="316"/>
      <c r="AB106" s="300">
        <f t="shared" ref="AB106:AK106" si="211">SUM(AB103:AB105)</f>
        <v>0</v>
      </c>
      <c r="AC106" s="297">
        <f t="shared" si="211"/>
        <v>0</v>
      </c>
      <c r="AD106" s="297">
        <f t="shared" si="211"/>
        <v>0</v>
      </c>
      <c r="AE106" s="297">
        <f t="shared" si="211"/>
        <v>399850</v>
      </c>
      <c r="AF106" s="297">
        <f t="shared" si="211"/>
        <v>0</v>
      </c>
      <c r="AG106" s="297">
        <f t="shared" si="211"/>
        <v>0</v>
      </c>
      <c r="AH106" s="297">
        <f t="shared" si="211"/>
        <v>0</v>
      </c>
      <c r="AI106" s="297">
        <f t="shared" si="211"/>
        <v>0</v>
      </c>
      <c r="AJ106" s="297">
        <f t="shared" si="211"/>
        <v>0</v>
      </c>
      <c r="AK106" s="298">
        <f t="shared" si="211"/>
        <v>0</v>
      </c>
      <c r="AL106" s="412">
        <f>SUM(AB106:AK106)</f>
        <v>399850</v>
      </c>
      <c r="AM106" s="299"/>
      <c r="AN106" s="300">
        <f t="shared" ref="AN106:AW106" si="212">SUM(AN103:AN105)</f>
        <v>0</v>
      </c>
      <c r="AO106" s="297">
        <f t="shared" si="212"/>
        <v>0</v>
      </c>
      <c r="AP106" s="297">
        <f t="shared" si="212"/>
        <v>0</v>
      </c>
      <c r="AQ106" s="297">
        <f t="shared" si="212"/>
        <v>678065</v>
      </c>
      <c r="AR106" s="297">
        <f t="shared" si="212"/>
        <v>0</v>
      </c>
      <c r="AS106" s="297">
        <f t="shared" si="212"/>
        <v>0</v>
      </c>
      <c r="AT106" s="297">
        <f t="shared" si="212"/>
        <v>0</v>
      </c>
      <c r="AU106" s="297">
        <f t="shared" si="212"/>
        <v>0</v>
      </c>
      <c r="AV106" s="297">
        <f t="shared" si="212"/>
        <v>0</v>
      </c>
      <c r="AW106" s="298">
        <f t="shared" si="212"/>
        <v>0</v>
      </c>
      <c r="AX106" s="412">
        <f>SUM(AN106:AW106)</f>
        <v>678065</v>
      </c>
      <c r="AY106" s="299"/>
      <c r="AZ106" s="300">
        <f t="shared" ref="AZ106:BI106" si="213">SUM(AZ103:AZ105)</f>
        <v>0</v>
      </c>
      <c r="BA106" s="297">
        <f t="shared" si="213"/>
        <v>7260</v>
      </c>
      <c r="BB106" s="297">
        <f t="shared" si="213"/>
        <v>0</v>
      </c>
      <c r="BC106" s="297">
        <f t="shared" si="213"/>
        <v>427540</v>
      </c>
      <c r="BD106" s="297">
        <f t="shared" si="213"/>
        <v>0</v>
      </c>
      <c r="BE106" s="297">
        <f t="shared" si="213"/>
        <v>0</v>
      </c>
      <c r="BF106" s="297">
        <f t="shared" si="213"/>
        <v>0</v>
      </c>
      <c r="BG106" s="297">
        <f t="shared" si="213"/>
        <v>0</v>
      </c>
      <c r="BH106" s="297">
        <f t="shared" si="213"/>
        <v>0</v>
      </c>
      <c r="BI106" s="298">
        <f t="shared" si="213"/>
        <v>0</v>
      </c>
      <c r="BJ106" s="412">
        <f>SUM(AZ106:BI106)</f>
        <v>434800</v>
      </c>
      <c r="BK106" s="362"/>
      <c r="BL106" s="404">
        <f t="shared" ref="BL106:BU106" si="214">SUM(BL103:BL105)</f>
        <v>984086</v>
      </c>
      <c r="BM106" s="405">
        <f t="shared" si="214"/>
        <v>17737</v>
      </c>
      <c r="BN106" s="405">
        <f t="shared" si="214"/>
        <v>0</v>
      </c>
      <c r="BO106" s="405">
        <f t="shared" si="214"/>
        <v>768350</v>
      </c>
      <c r="BP106" s="405">
        <f t="shared" si="214"/>
        <v>0</v>
      </c>
      <c r="BQ106" s="405">
        <f t="shared" si="214"/>
        <v>0</v>
      </c>
      <c r="BR106" s="405">
        <f t="shared" si="214"/>
        <v>0</v>
      </c>
      <c r="BS106" s="405">
        <f t="shared" si="214"/>
        <v>0</v>
      </c>
      <c r="BT106" s="405">
        <f t="shared" si="214"/>
        <v>0</v>
      </c>
      <c r="BU106" s="406">
        <f t="shared" si="214"/>
        <v>0</v>
      </c>
      <c r="BV106" s="412">
        <f>SUM(BL106:BU106)</f>
        <v>1770173</v>
      </c>
      <c r="BX106" s="404">
        <f t="shared" ref="BX106:CG106" si="215">SUM(BX103:BX105)</f>
        <v>73283</v>
      </c>
      <c r="BY106" s="405">
        <f t="shared" si="215"/>
        <v>153540</v>
      </c>
      <c r="BZ106" s="405">
        <f t="shared" si="215"/>
        <v>0</v>
      </c>
      <c r="CA106" s="405">
        <f t="shared" si="215"/>
        <v>513065</v>
      </c>
      <c r="CB106" s="405">
        <f t="shared" si="215"/>
        <v>0</v>
      </c>
      <c r="CC106" s="405">
        <f t="shared" si="215"/>
        <v>0</v>
      </c>
      <c r="CD106" s="405">
        <f t="shared" si="215"/>
        <v>0</v>
      </c>
      <c r="CE106" s="405">
        <f t="shared" si="215"/>
        <v>0</v>
      </c>
      <c r="CF106" s="405">
        <f t="shared" si="215"/>
        <v>0</v>
      </c>
      <c r="CG106" s="406">
        <f t="shared" si="215"/>
        <v>0</v>
      </c>
      <c r="CH106" s="412">
        <f>SUM(BX106:CG106)</f>
        <v>739888</v>
      </c>
      <c r="CJ106" s="404">
        <f t="shared" ref="CJ106:CS106" si="216">SUM(CJ103:CJ105)</f>
        <v>109640</v>
      </c>
      <c r="CK106" s="405">
        <f t="shared" si="216"/>
        <v>7260</v>
      </c>
      <c r="CL106" s="405">
        <f t="shared" si="216"/>
        <v>0</v>
      </c>
      <c r="CM106" s="405">
        <f t="shared" si="216"/>
        <v>773035</v>
      </c>
      <c r="CN106" s="405">
        <f t="shared" si="216"/>
        <v>0</v>
      </c>
      <c r="CO106" s="405">
        <f t="shared" si="216"/>
        <v>0</v>
      </c>
      <c r="CP106" s="405">
        <f t="shared" si="216"/>
        <v>0</v>
      </c>
      <c r="CQ106" s="405">
        <f t="shared" si="216"/>
        <v>0</v>
      </c>
      <c r="CR106" s="405">
        <f t="shared" si="216"/>
        <v>0</v>
      </c>
      <c r="CS106" s="406">
        <f t="shared" si="216"/>
        <v>0</v>
      </c>
      <c r="CT106" s="412">
        <f>SUM(CJ106:CS106)</f>
        <v>889935</v>
      </c>
      <c r="CV106" s="404">
        <f t="shared" ref="CV106:DE106" si="217">SUM(CV103:CV105)</f>
        <v>80917</v>
      </c>
      <c r="CW106" s="405">
        <f t="shared" si="217"/>
        <v>43560</v>
      </c>
      <c r="CX106" s="405">
        <f t="shared" si="217"/>
        <v>0</v>
      </c>
      <c r="CY106" s="405">
        <f t="shared" si="217"/>
        <v>1026850</v>
      </c>
      <c r="CZ106" s="405">
        <f t="shared" si="217"/>
        <v>0</v>
      </c>
      <c r="DA106" s="405">
        <f t="shared" si="217"/>
        <v>0</v>
      </c>
      <c r="DB106" s="405">
        <f t="shared" si="217"/>
        <v>0</v>
      </c>
      <c r="DC106" s="405">
        <f t="shared" si="217"/>
        <v>0</v>
      </c>
      <c r="DD106" s="405">
        <f t="shared" si="217"/>
        <v>0</v>
      </c>
      <c r="DE106" s="406">
        <f t="shared" si="217"/>
        <v>0</v>
      </c>
      <c r="DF106" s="412">
        <f>SUM(CV106:DE106)</f>
        <v>1151327</v>
      </c>
      <c r="DH106" s="404">
        <f t="shared" ref="DH106:DQ106" si="218">SUM(DH103:DH105)</f>
        <v>88551</v>
      </c>
      <c r="DI106" s="405">
        <f t="shared" si="218"/>
        <v>58080</v>
      </c>
      <c r="DJ106" s="405">
        <f t="shared" si="218"/>
        <v>0</v>
      </c>
      <c r="DK106" s="405">
        <f t="shared" si="218"/>
        <v>647215</v>
      </c>
      <c r="DL106" s="405">
        <f t="shared" si="218"/>
        <v>0</v>
      </c>
      <c r="DM106" s="405">
        <f t="shared" si="218"/>
        <v>0</v>
      </c>
      <c r="DN106" s="405">
        <f t="shared" si="218"/>
        <v>0</v>
      </c>
      <c r="DO106" s="405">
        <f t="shared" si="218"/>
        <v>0</v>
      </c>
      <c r="DP106" s="405">
        <f t="shared" si="218"/>
        <v>0</v>
      </c>
      <c r="DQ106" s="406">
        <f t="shared" si="218"/>
        <v>0</v>
      </c>
      <c r="DR106" s="412">
        <f>SUM(DH106:DQ106)</f>
        <v>793846</v>
      </c>
      <c r="DT106" s="404">
        <f t="shared" ref="DT106:EC106" si="219">SUM(DT103:DT105)</f>
        <v>59979</v>
      </c>
      <c r="DU106" s="405">
        <f t="shared" si="219"/>
        <v>36300</v>
      </c>
      <c r="DV106" s="405">
        <f t="shared" si="219"/>
        <v>0</v>
      </c>
      <c r="DW106" s="405">
        <f t="shared" si="219"/>
        <v>671350</v>
      </c>
      <c r="DX106" s="405">
        <f t="shared" si="219"/>
        <v>0</v>
      </c>
      <c r="DY106" s="405">
        <f t="shared" si="219"/>
        <v>0</v>
      </c>
      <c r="DZ106" s="405">
        <f t="shared" si="219"/>
        <v>0</v>
      </c>
      <c r="EA106" s="405">
        <f t="shared" si="219"/>
        <v>0</v>
      </c>
      <c r="EB106" s="405">
        <f t="shared" si="219"/>
        <v>0</v>
      </c>
      <c r="EC106" s="406">
        <f t="shared" si="219"/>
        <v>0</v>
      </c>
      <c r="ED106" s="412">
        <f>SUM(DT106:EC106)</f>
        <v>767629</v>
      </c>
    </row>
    <row r="107" spans="1:134" ht="44.25" customHeight="1" thickBot="1" x14ac:dyDescent="0.3">
      <c r="A107" s="305"/>
      <c r="B107" s="306"/>
      <c r="C107" s="307"/>
      <c r="D107" s="308"/>
      <c r="E107" s="309"/>
      <c r="F107" s="309"/>
      <c r="G107" s="309"/>
      <c r="H107" s="309"/>
      <c r="I107" s="309"/>
      <c r="J107" s="309"/>
      <c r="K107" s="309"/>
      <c r="L107" s="309"/>
      <c r="M107" s="310"/>
      <c r="N107" s="410"/>
      <c r="O107" s="307"/>
      <c r="P107" s="308"/>
      <c r="Q107" s="309"/>
      <c r="R107" s="309"/>
      <c r="S107" s="309"/>
      <c r="T107" s="309"/>
      <c r="U107" s="309"/>
      <c r="V107" s="309"/>
      <c r="W107" s="309"/>
      <c r="X107" s="309"/>
      <c r="Y107" s="310"/>
      <c r="Z107" s="410"/>
      <c r="AA107" s="307"/>
      <c r="AB107" s="308"/>
      <c r="AC107" s="309"/>
      <c r="AD107" s="309"/>
      <c r="AE107" s="309"/>
      <c r="AF107" s="309"/>
      <c r="AG107" s="309"/>
      <c r="AH107" s="309"/>
      <c r="AI107" s="309"/>
      <c r="AJ107" s="309"/>
      <c r="AK107" s="310"/>
      <c r="AL107" s="410"/>
      <c r="AM107" s="309"/>
      <c r="AN107" s="308"/>
      <c r="AO107" s="309"/>
      <c r="AP107" s="309"/>
      <c r="AQ107" s="309"/>
      <c r="AR107" s="309"/>
      <c r="AS107" s="309"/>
      <c r="AT107" s="309"/>
      <c r="AU107" s="309"/>
      <c r="AV107" s="309"/>
      <c r="AW107" s="310"/>
      <c r="AX107" s="410"/>
      <c r="AY107" s="309"/>
      <c r="AZ107" s="308"/>
      <c r="BA107" s="309"/>
      <c r="BB107" s="309"/>
      <c r="BC107" s="309"/>
      <c r="BD107" s="309"/>
      <c r="BE107" s="309"/>
      <c r="BF107" s="309"/>
      <c r="BG107" s="309"/>
      <c r="BH107" s="309"/>
      <c r="BI107" s="310"/>
      <c r="BJ107" s="410"/>
      <c r="BK107" s="407"/>
      <c r="BL107" s="408"/>
      <c r="BM107" s="407"/>
      <c r="BN107" s="407"/>
      <c r="BO107" s="407"/>
      <c r="BP107" s="407"/>
      <c r="BQ107" s="407"/>
      <c r="BR107" s="407"/>
      <c r="BS107" s="407"/>
      <c r="BT107" s="407"/>
      <c r="BU107" s="409"/>
      <c r="BV107" s="410"/>
      <c r="BX107" s="408"/>
      <c r="BY107" s="407"/>
      <c r="BZ107" s="407"/>
      <c r="CA107" s="407"/>
      <c r="CB107" s="407"/>
      <c r="CC107" s="407"/>
      <c r="CD107" s="407"/>
      <c r="CE107" s="407"/>
      <c r="CF107" s="407"/>
      <c r="CG107" s="409"/>
      <c r="CH107" s="410"/>
      <c r="CJ107" s="408"/>
      <c r="CK107" s="407"/>
      <c r="CL107" s="407"/>
      <c r="CM107" s="407"/>
      <c r="CN107" s="407"/>
      <c r="CO107" s="407"/>
      <c r="CP107" s="407"/>
      <c r="CQ107" s="407"/>
      <c r="CR107" s="407"/>
      <c r="CS107" s="409"/>
      <c r="CT107" s="410"/>
      <c r="CV107" s="408"/>
      <c r="CW107" s="407"/>
      <c r="CX107" s="407"/>
      <c r="CY107" s="407"/>
      <c r="CZ107" s="407"/>
      <c r="DA107" s="407"/>
      <c r="DB107" s="407"/>
      <c r="DC107" s="407"/>
      <c r="DD107" s="407"/>
      <c r="DE107" s="409"/>
      <c r="DF107" s="410"/>
      <c r="DH107" s="408"/>
      <c r="DI107" s="407"/>
      <c r="DJ107" s="407"/>
      <c r="DK107" s="407"/>
      <c r="DL107" s="407"/>
      <c r="DM107" s="407"/>
      <c r="DN107" s="407"/>
      <c r="DO107" s="407"/>
      <c r="DP107" s="407"/>
      <c r="DQ107" s="409"/>
      <c r="DR107" s="410"/>
      <c r="DT107" s="408"/>
      <c r="DU107" s="407"/>
      <c r="DV107" s="407"/>
      <c r="DW107" s="407"/>
      <c r="DX107" s="407"/>
      <c r="DY107" s="407"/>
      <c r="DZ107" s="407"/>
      <c r="EA107" s="407"/>
      <c r="EB107" s="407"/>
      <c r="EC107" s="409"/>
      <c r="ED107" s="410"/>
    </row>
    <row r="108" spans="1:134" x14ac:dyDescent="0.25">
      <c r="A108" s="1470" t="s">
        <v>210</v>
      </c>
      <c r="B108" s="285" t="s">
        <v>91</v>
      </c>
      <c r="C108" s="319" t="s">
        <v>138</v>
      </c>
      <c r="D108" s="271">
        <f>'7c-STEMHWF_RawData'!D37</f>
        <v>11</v>
      </c>
      <c r="E108" s="269">
        <f>'7c-STEMHWF_RawData'!E37</f>
        <v>26</v>
      </c>
      <c r="F108" s="269">
        <f>'7c-STEMHWF_RawData'!F37</f>
        <v>0</v>
      </c>
      <c r="G108" s="269">
        <f>'7c-STEMHWF_RawData'!G37</f>
        <v>52</v>
      </c>
      <c r="H108" s="269">
        <f>'7c-STEMHWF_RawData'!H37</f>
        <v>0</v>
      </c>
      <c r="I108" s="269">
        <f>'7c-STEMHWF_RawData'!I37</f>
        <v>0</v>
      </c>
      <c r="J108" s="269">
        <f>'7c-STEMHWF_RawData'!J37</f>
        <v>0</v>
      </c>
      <c r="K108" s="269">
        <f>'7c-STEMHWF_RawData'!K37</f>
        <v>0</v>
      </c>
      <c r="L108" s="269">
        <f>'7c-STEMHWF_RawData'!L37</f>
        <v>0</v>
      </c>
      <c r="M108" s="270">
        <f>'7c-STEMHWF_RawData'!M37</f>
        <v>0</v>
      </c>
      <c r="N108" s="396"/>
      <c r="O108" s="319"/>
      <c r="P108" s="271">
        <f>'7c-STEMHWF_RawData'!P37</f>
        <v>10</v>
      </c>
      <c r="Q108" s="269">
        <f>'7c-STEMHWF_RawData'!Q37</f>
        <v>46</v>
      </c>
      <c r="R108" s="269">
        <f>'7c-STEMHWF_RawData'!R37</f>
        <v>0</v>
      </c>
      <c r="S108" s="269">
        <f>'7c-STEMHWF_RawData'!S37</f>
        <v>71</v>
      </c>
      <c r="T108" s="269">
        <f>'7c-STEMHWF_RawData'!T37</f>
        <v>0</v>
      </c>
      <c r="U108" s="269">
        <f>'7c-STEMHWF_RawData'!U37</f>
        <v>0</v>
      </c>
      <c r="V108" s="269">
        <f>'7c-STEMHWF_RawData'!V37</f>
        <v>0</v>
      </c>
      <c r="W108" s="269">
        <f>'7c-STEMHWF_RawData'!W37</f>
        <v>0</v>
      </c>
      <c r="X108" s="269">
        <f>'7c-STEMHWF_RawData'!X37</f>
        <v>0</v>
      </c>
      <c r="Y108" s="270">
        <f>'7c-STEMHWF_RawData'!Y37</f>
        <v>0</v>
      </c>
      <c r="Z108" s="396"/>
      <c r="AA108" s="319"/>
      <c r="AB108" s="271">
        <f>'7c-STEMHWF_RawData'!AB37</f>
        <v>12</v>
      </c>
      <c r="AC108" s="269">
        <f>'7c-STEMHWF_RawData'!AC37</f>
        <v>36</v>
      </c>
      <c r="AD108" s="269">
        <f>'7c-STEMHWF_RawData'!AD37</f>
        <v>0</v>
      </c>
      <c r="AE108" s="269">
        <f>'7c-STEMHWF_RawData'!AE37</f>
        <v>58</v>
      </c>
      <c r="AF108" s="269">
        <f>'7c-STEMHWF_RawData'!AF37</f>
        <v>0</v>
      </c>
      <c r="AG108" s="269">
        <f>'7c-STEMHWF_RawData'!AG37</f>
        <v>0</v>
      </c>
      <c r="AH108" s="269">
        <f>'7c-STEMHWF_RawData'!AH37</f>
        <v>0</v>
      </c>
      <c r="AI108" s="269">
        <f>'7c-STEMHWF_RawData'!AI37</f>
        <v>0</v>
      </c>
      <c r="AJ108" s="269">
        <f>'7c-STEMHWF_RawData'!AJ37</f>
        <v>0</v>
      </c>
      <c r="AK108" s="270">
        <f>'7c-STEMHWF_RawData'!AK37</f>
        <v>0</v>
      </c>
      <c r="AL108" s="396"/>
      <c r="AM108" s="269"/>
      <c r="AN108" s="271">
        <f>'7c-STEMHWF_RawData'!AN37</f>
        <v>8</v>
      </c>
      <c r="AO108" s="269">
        <f>'7c-STEMHWF_RawData'!AO37</f>
        <v>42</v>
      </c>
      <c r="AP108" s="269">
        <f>'7c-STEMHWF_RawData'!AP37</f>
        <v>0</v>
      </c>
      <c r="AQ108" s="269">
        <f>'7c-STEMHWF_RawData'!AQ37</f>
        <v>41</v>
      </c>
      <c r="AR108" s="269">
        <f>'7c-STEMHWF_RawData'!AR37</f>
        <v>0</v>
      </c>
      <c r="AS108" s="269">
        <f>'7c-STEMHWF_RawData'!AS37</f>
        <v>0</v>
      </c>
      <c r="AT108" s="269">
        <f>'7c-STEMHWF_RawData'!AT37</f>
        <v>0</v>
      </c>
      <c r="AU108" s="269">
        <f>'7c-STEMHWF_RawData'!AU37</f>
        <v>0</v>
      </c>
      <c r="AV108" s="269">
        <f>'7c-STEMHWF_RawData'!AV37</f>
        <v>0</v>
      </c>
      <c r="AW108" s="270">
        <f>'7c-STEMHWF_RawData'!AW37</f>
        <v>0</v>
      </c>
      <c r="AX108" s="396"/>
      <c r="AY108" s="269"/>
      <c r="AZ108" s="271">
        <f>'7c-STEMHWF_RawData'!AZ37</f>
        <v>11</v>
      </c>
      <c r="BA108" s="269">
        <f>'7c-STEMHWF_RawData'!BA37</f>
        <v>28</v>
      </c>
      <c r="BB108" s="269">
        <f>'7c-STEMHWF_RawData'!BB37</f>
        <v>0</v>
      </c>
      <c r="BC108" s="269">
        <f>'7c-STEMHWF_RawData'!BC37</f>
        <v>63</v>
      </c>
      <c r="BD108" s="269">
        <f>'7c-STEMHWF_RawData'!BD37</f>
        <v>0</v>
      </c>
      <c r="BE108" s="269">
        <f>'7c-STEMHWF_RawData'!BE37</f>
        <v>0</v>
      </c>
      <c r="BF108" s="269">
        <f>'7c-STEMHWF_RawData'!BF37</f>
        <v>0</v>
      </c>
      <c r="BG108" s="269">
        <f>'7c-STEMHWF_RawData'!BG37</f>
        <v>0</v>
      </c>
      <c r="BH108" s="269">
        <f>'7c-STEMHWF_RawData'!BH37</f>
        <v>0</v>
      </c>
      <c r="BI108" s="270">
        <f>'7c-STEMHWF_RawData'!BI37</f>
        <v>0</v>
      </c>
      <c r="BJ108" s="396"/>
      <c r="BK108" s="343"/>
      <c r="BL108" s="342">
        <f>'7c-STEMHWF_RawData'!BL37</f>
        <v>16</v>
      </c>
      <c r="BM108" s="343">
        <f>'7c-STEMHWF_RawData'!BM37</f>
        <v>69</v>
      </c>
      <c r="BN108" s="343">
        <f>'7c-STEMHWF_RawData'!BN37</f>
        <v>0</v>
      </c>
      <c r="BO108" s="343">
        <f>'7c-STEMHWF_RawData'!BO37</f>
        <v>40</v>
      </c>
      <c r="BP108" s="343">
        <f>'7c-STEMHWF_RawData'!BP37</f>
        <v>0</v>
      </c>
      <c r="BQ108" s="343">
        <f>'7c-STEMHWF_RawData'!BQ37</f>
        <v>0</v>
      </c>
      <c r="BR108" s="343">
        <f>'7c-STEMHWF_RawData'!BR37</f>
        <v>0</v>
      </c>
      <c r="BS108" s="343">
        <f>'7c-STEMHWF_RawData'!BS37</f>
        <v>0</v>
      </c>
      <c r="BT108" s="343">
        <f>'7c-STEMHWF_RawData'!BT37</f>
        <v>0</v>
      </c>
      <c r="BU108" s="344">
        <f>'7c-STEMHWF_RawData'!BU37</f>
        <v>0</v>
      </c>
      <c r="BV108" s="396"/>
      <c r="BX108" s="342">
        <f>'7c-STEMHWF_RawData'!BX37</f>
        <v>17</v>
      </c>
      <c r="BY108" s="343">
        <f>'7c-STEMHWF_RawData'!BY37</f>
        <v>26</v>
      </c>
      <c r="BZ108" s="343">
        <f>'7c-STEMHWF_RawData'!BZ37</f>
        <v>0</v>
      </c>
      <c r="CA108" s="343">
        <f>'7c-STEMHWF_RawData'!CA37</f>
        <v>44</v>
      </c>
      <c r="CB108" s="343">
        <f>'7c-STEMHWF_RawData'!CB37</f>
        <v>0</v>
      </c>
      <c r="CC108" s="343">
        <f>'7c-STEMHWF_RawData'!CC37</f>
        <v>0</v>
      </c>
      <c r="CD108" s="343">
        <f>'7c-STEMHWF_RawData'!CD37</f>
        <v>0</v>
      </c>
      <c r="CE108" s="343">
        <f>'7c-STEMHWF_RawData'!CE37</f>
        <v>0</v>
      </c>
      <c r="CF108" s="343">
        <f>'7c-STEMHWF_RawData'!CF37</f>
        <v>0</v>
      </c>
      <c r="CG108" s="344">
        <f>'7c-STEMHWF_RawData'!CG37</f>
        <v>0</v>
      </c>
      <c r="CH108" s="396"/>
      <c r="CJ108" s="342">
        <f>'7c-STEMHWF_RawData'!CJ37</f>
        <v>34</v>
      </c>
      <c r="CK108" s="343">
        <f>'7c-STEMHWF_RawData'!CK37</f>
        <v>35</v>
      </c>
      <c r="CL108" s="343">
        <f>'7c-STEMHWF_RawData'!CL37</f>
        <v>0</v>
      </c>
      <c r="CM108" s="343">
        <f>'7c-STEMHWF_RawData'!CM37</f>
        <v>151</v>
      </c>
      <c r="CN108" s="343">
        <f>'7c-STEMHWF_RawData'!CN37</f>
        <v>0</v>
      </c>
      <c r="CO108" s="343">
        <f>'7c-STEMHWF_RawData'!CO37</f>
        <v>0</v>
      </c>
      <c r="CP108" s="343">
        <f>'7c-STEMHWF_RawData'!CP37</f>
        <v>0</v>
      </c>
      <c r="CQ108" s="343">
        <f>'7c-STEMHWF_RawData'!CQ37</f>
        <v>0</v>
      </c>
      <c r="CR108" s="343">
        <f>'7c-STEMHWF_RawData'!CR37</f>
        <v>0</v>
      </c>
      <c r="CS108" s="344">
        <f>'7c-STEMHWF_RawData'!CS37</f>
        <v>0</v>
      </c>
      <c r="CT108" s="396"/>
      <c r="CV108" s="342">
        <f>'7c-STEMHWF_RawData'!CV37</f>
        <v>39</v>
      </c>
      <c r="CW108" s="343">
        <f>'7c-STEMHWF_RawData'!CW37</f>
        <v>77</v>
      </c>
      <c r="CX108" s="343">
        <f>'7c-STEMHWF_RawData'!CX37</f>
        <v>0</v>
      </c>
      <c r="CY108" s="343">
        <f>'7c-STEMHWF_RawData'!CY37</f>
        <v>254</v>
      </c>
      <c r="CZ108" s="343">
        <f>'7c-STEMHWF_RawData'!CZ37</f>
        <v>0</v>
      </c>
      <c r="DA108" s="343">
        <f>'7c-STEMHWF_RawData'!DA37</f>
        <v>0</v>
      </c>
      <c r="DB108" s="343">
        <f>'7c-STEMHWF_RawData'!DB37</f>
        <v>0</v>
      </c>
      <c r="DC108" s="343">
        <f>'7c-STEMHWF_RawData'!DC37</f>
        <v>0</v>
      </c>
      <c r="DD108" s="343">
        <f>'7c-STEMHWF_RawData'!DD37</f>
        <v>0</v>
      </c>
      <c r="DE108" s="344">
        <f>'7c-STEMHWF_RawData'!DE37</f>
        <v>0</v>
      </c>
      <c r="DF108" s="396"/>
      <c r="DH108" s="342">
        <f>'7c-STEMHWF_RawData'!DH37</f>
        <v>46</v>
      </c>
      <c r="DI108" s="343">
        <f>'7c-STEMHWF_RawData'!DI37</f>
        <v>64</v>
      </c>
      <c r="DJ108" s="343">
        <f>'7c-STEMHWF_RawData'!DJ37</f>
        <v>0</v>
      </c>
      <c r="DK108" s="343">
        <f>'7c-STEMHWF_RawData'!DK37</f>
        <v>254</v>
      </c>
      <c r="DL108" s="343">
        <f>'7c-STEMHWF_RawData'!DL37</f>
        <v>0</v>
      </c>
      <c r="DM108" s="343">
        <f>'7c-STEMHWF_RawData'!DM37</f>
        <v>0</v>
      </c>
      <c r="DN108" s="343">
        <f>'7c-STEMHWF_RawData'!DN37</f>
        <v>0</v>
      </c>
      <c r="DO108" s="343">
        <f>'7c-STEMHWF_RawData'!DO37</f>
        <v>0</v>
      </c>
      <c r="DP108" s="343">
        <f>'7c-STEMHWF_RawData'!DP37</f>
        <v>0</v>
      </c>
      <c r="DQ108" s="344">
        <f>'7c-STEMHWF_RawData'!DQ37</f>
        <v>0</v>
      </c>
      <c r="DR108" s="396"/>
      <c r="DT108" s="342">
        <f>'7c-STEMHWF_RawData'!DT37</f>
        <v>46</v>
      </c>
      <c r="DU108" s="343">
        <f>'7c-STEMHWF_RawData'!DU37</f>
        <v>103</v>
      </c>
      <c r="DV108" s="343">
        <f>'7c-STEMHWF_RawData'!DV37</f>
        <v>0</v>
      </c>
      <c r="DW108" s="343">
        <f>'7c-STEMHWF_RawData'!DW37</f>
        <v>279</v>
      </c>
      <c r="DX108" s="343">
        <f>'7c-STEMHWF_RawData'!DX37</f>
        <v>0</v>
      </c>
      <c r="DY108" s="343">
        <f>'7c-STEMHWF_RawData'!DY37</f>
        <v>0</v>
      </c>
      <c r="DZ108" s="343">
        <f>'7c-STEMHWF_RawData'!DZ37</f>
        <v>0</v>
      </c>
      <c r="EA108" s="343">
        <f>'7c-STEMHWF_RawData'!EA37</f>
        <v>0</v>
      </c>
      <c r="EB108" s="343">
        <f>'7c-STEMHWF_RawData'!EB37</f>
        <v>0</v>
      </c>
      <c r="EC108" s="344">
        <f>'7c-STEMHWF_RawData'!EC37</f>
        <v>0</v>
      </c>
      <c r="ED108" s="396"/>
    </row>
    <row r="109" spans="1:134" x14ac:dyDescent="0.25">
      <c r="A109" s="1471"/>
      <c r="B109" t="s">
        <v>91</v>
      </c>
      <c r="C109" s="317" t="s">
        <v>139</v>
      </c>
      <c r="D109" s="279">
        <f>'7c-STEMHWF_RawData'!D38</f>
        <v>3</v>
      </c>
      <c r="E109" s="277">
        <f>'7c-STEMHWF_RawData'!E38</f>
        <v>10</v>
      </c>
      <c r="F109" s="277">
        <f>'7c-STEMHWF_RawData'!F38</f>
        <v>0</v>
      </c>
      <c r="G109" s="277">
        <f>'7c-STEMHWF_RawData'!G38</f>
        <v>23</v>
      </c>
      <c r="H109" s="277">
        <f>'7c-STEMHWF_RawData'!H38</f>
        <v>0</v>
      </c>
      <c r="I109" s="277">
        <f>'7c-STEMHWF_RawData'!I38</f>
        <v>0</v>
      </c>
      <c r="J109" s="277">
        <f>'7c-STEMHWF_RawData'!J38</f>
        <v>0</v>
      </c>
      <c r="K109" s="277">
        <f>'7c-STEMHWF_RawData'!K38</f>
        <v>0</v>
      </c>
      <c r="L109" s="277">
        <f>'7c-STEMHWF_RawData'!L38</f>
        <v>0</v>
      </c>
      <c r="M109" s="278">
        <f>'7c-STEMHWF_RawData'!M38</f>
        <v>0</v>
      </c>
      <c r="N109" s="398"/>
      <c r="P109" s="279">
        <f>'7c-STEMHWF_RawData'!P38</f>
        <v>1</v>
      </c>
      <c r="Q109" s="277">
        <f>'7c-STEMHWF_RawData'!Q38</f>
        <v>21</v>
      </c>
      <c r="R109" s="277">
        <f>'7c-STEMHWF_RawData'!R38</f>
        <v>0</v>
      </c>
      <c r="S109" s="277">
        <f>'7c-STEMHWF_RawData'!S38</f>
        <v>33</v>
      </c>
      <c r="T109" s="277">
        <f>'7c-STEMHWF_RawData'!T38</f>
        <v>0</v>
      </c>
      <c r="U109" s="277">
        <f>'7c-STEMHWF_RawData'!U38</f>
        <v>0</v>
      </c>
      <c r="V109" s="277">
        <f>'7c-STEMHWF_RawData'!V38</f>
        <v>0</v>
      </c>
      <c r="W109" s="277">
        <f>'7c-STEMHWF_RawData'!W38</f>
        <v>0</v>
      </c>
      <c r="X109" s="277">
        <f>'7c-STEMHWF_RawData'!X38</f>
        <v>0</v>
      </c>
      <c r="Y109" s="278">
        <f>'7c-STEMHWF_RawData'!Y38</f>
        <v>0</v>
      </c>
      <c r="Z109" s="398"/>
      <c r="AB109" s="279">
        <f>'7c-STEMHWF_RawData'!AB38</f>
        <v>0</v>
      </c>
      <c r="AC109" s="277">
        <f>'7c-STEMHWF_RawData'!AC38</f>
        <v>11</v>
      </c>
      <c r="AD109" s="277">
        <f>'7c-STEMHWF_RawData'!AD38</f>
        <v>0</v>
      </c>
      <c r="AE109" s="277">
        <f>'7c-STEMHWF_RawData'!AE38</f>
        <v>31</v>
      </c>
      <c r="AF109" s="277">
        <f>'7c-STEMHWF_RawData'!AF38</f>
        <v>0</v>
      </c>
      <c r="AG109" s="277">
        <f>'7c-STEMHWF_RawData'!AG38</f>
        <v>0</v>
      </c>
      <c r="AH109" s="277">
        <f>'7c-STEMHWF_RawData'!AH38</f>
        <v>0</v>
      </c>
      <c r="AI109" s="277">
        <f>'7c-STEMHWF_RawData'!AI38</f>
        <v>0</v>
      </c>
      <c r="AJ109" s="277">
        <f>'7c-STEMHWF_RawData'!AJ38</f>
        <v>0</v>
      </c>
      <c r="AK109" s="278">
        <f>'7c-STEMHWF_RawData'!AK38</f>
        <v>0</v>
      </c>
      <c r="AL109" s="398"/>
      <c r="AM109" s="277"/>
      <c r="AN109" s="279">
        <f>'7c-STEMHWF_RawData'!AN38</f>
        <v>0</v>
      </c>
      <c r="AO109" s="277">
        <f>'7c-STEMHWF_RawData'!AO38</f>
        <v>9</v>
      </c>
      <c r="AP109" s="277">
        <f>'7c-STEMHWF_RawData'!AP38</f>
        <v>0</v>
      </c>
      <c r="AQ109" s="277">
        <f>'7c-STEMHWF_RawData'!AQ38</f>
        <v>27</v>
      </c>
      <c r="AR109" s="277">
        <f>'7c-STEMHWF_RawData'!AR38</f>
        <v>0</v>
      </c>
      <c r="AS109" s="277">
        <f>'7c-STEMHWF_RawData'!AS38</f>
        <v>0</v>
      </c>
      <c r="AT109" s="277">
        <f>'7c-STEMHWF_RawData'!AT38</f>
        <v>0</v>
      </c>
      <c r="AU109" s="277">
        <f>'7c-STEMHWF_RawData'!AU38</f>
        <v>0</v>
      </c>
      <c r="AV109" s="277">
        <f>'7c-STEMHWF_RawData'!AV38</f>
        <v>0</v>
      </c>
      <c r="AW109" s="278">
        <f>'7c-STEMHWF_RawData'!AW38</f>
        <v>0</v>
      </c>
      <c r="AX109" s="398"/>
      <c r="AY109" s="277"/>
      <c r="AZ109" s="279">
        <f>'7c-STEMHWF_RawData'!AZ38</f>
        <v>0</v>
      </c>
      <c r="BA109" s="277">
        <f>'7c-STEMHWF_RawData'!BA38</f>
        <v>10</v>
      </c>
      <c r="BB109" s="277">
        <f>'7c-STEMHWF_RawData'!BB38</f>
        <v>0</v>
      </c>
      <c r="BC109" s="277">
        <f>'7c-STEMHWF_RawData'!BC38</f>
        <v>29</v>
      </c>
      <c r="BD109" s="277">
        <f>'7c-STEMHWF_RawData'!BD38</f>
        <v>0</v>
      </c>
      <c r="BE109" s="277">
        <f>'7c-STEMHWF_RawData'!BE38</f>
        <v>0</v>
      </c>
      <c r="BF109" s="277">
        <f>'7c-STEMHWF_RawData'!BF38</f>
        <v>0</v>
      </c>
      <c r="BG109" s="277">
        <f>'7c-STEMHWF_RawData'!BG38</f>
        <v>0</v>
      </c>
      <c r="BH109" s="277">
        <f>'7c-STEMHWF_RawData'!BH38</f>
        <v>0</v>
      </c>
      <c r="BI109" s="278">
        <f>'7c-STEMHWF_RawData'!BI38</f>
        <v>0</v>
      </c>
      <c r="BJ109" s="398"/>
      <c r="BK109" s="352"/>
      <c r="BL109" s="351">
        <f>'7c-STEMHWF_RawData'!BL38</f>
        <v>0</v>
      </c>
      <c r="BM109" s="352">
        <f>'7c-STEMHWF_RawData'!BM38</f>
        <v>23</v>
      </c>
      <c r="BN109" s="352">
        <f>'7c-STEMHWF_RawData'!BN38</f>
        <v>0</v>
      </c>
      <c r="BO109" s="352">
        <f>'7c-STEMHWF_RawData'!BO38</f>
        <v>31</v>
      </c>
      <c r="BP109" s="352">
        <f>'7c-STEMHWF_RawData'!BP38</f>
        <v>0</v>
      </c>
      <c r="BQ109" s="352">
        <f>'7c-STEMHWF_RawData'!BQ38</f>
        <v>0</v>
      </c>
      <c r="BR109" s="352">
        <f>'7c-STEMHWF_RawData'!BR38</f>
        <v>0</v>
      </c>
      <c r="BS109" s="352">
        <f>'7c-STEMHWF_RawData'!BS38</f>
        <v>0</v>
      </c>
      <c r="BT109" s="352">
        <f>'7c-STEMHWF_RawData'!BT38</f>
        <v>0</v>
      </c>
      <c r="BU109" s="353">
        <f>'7c-STEMHWF_RawData'!BU38</f>
        <v>0</v>
      </c>
      <c r="BV109" s="398"/>
      <c r="BX109" s="351">
        <f>'7c-STEMHWF_RawData'!BX38</f>
        <v>0</v>
      </c>
      <c r="BY109" s="352">
        <f>'7c-STEMHWF_RawData'!BY38</f>
        <v>17</v>
      </c>
      <c r="BZ109" s="352">
        <f>'7c-STEMHWF_RawData'!BZ38</f>
        <v>0</v>
      </c>
      <c r="CA109" s="352">
        <f>'7c-STEMHWF_RawData'!CA38</f>
        <v>24</v>
      </c>
      <c r="CB109" s="352">
        <f>'7c-STEMHWF_RawData'!CB38</f>
        <v>0</v>
      </c>
      <c r="CC109" s="352">
        <f>'7c-STEMHWF_RawData'!CC38</f>
        <v>0</v>
      </c>
      <c r="CD109" s="352">
        <f>'7c-STEMHWF_RawData'!CD38</f>
        <v>0</v>
      </c>
      <c r="CE109" s="352">
        <f>'7c-STEMHWF_RawData'!CE38</f>
        <v>0</v>
      </c>
      <c r="CF109" s="352">
        <f>'7c-STEMHWF_RawData'!CF38</f>
        <v>0</v>
      </c>
      <c r="CG109" s="353">
        <f>'7c-STEMHWF_RawData'!CG38</f>
        <v>0</v>
      </c>
      <c r="CH109" s="398"/>
      <c r="CJ109" s="351">
        <f>'7c-STEMHWF_RawData'!CJ38</f>
        <v>0</v>
      </c>
      <c r="CK109" s="352">
        <f>'7c-STEMHWF_RawData'!CK38</f>
        <v>12</v>
      </c>
      <c r="CL109" s="352">
        <f>'7c-STEMHWF_RawData'!CL38</f>
        <v>0</v>
      </c>
      <c r="CM109" s="352">
        <f>'7c-STEMHWF_RawData'!CM38</f>
        <v>26</v>
      </c>
      <c r="CN109" s="352">
        <f>'7c-STEMHWF_RawData'!CN38</f>
        <v>0</v>
      </c>
      <c r="CO109" s="352">
        <f>'7c-STEMHWF_RawData'!CO38</f>
        <v>0</v>
      </c>
      <c r="CP109" s="352">
        <f>'7c-STEMHWF_RawData'!CP38</f>
        <v>0</v>
      </c>
      <c r="CQ109" s="352">
        <f>'7c-STEMHWF_RawData'!CQ38</f>
        <v>0</v>
      </c>
      <c r="CR109" s="352">
        <f>'7c-STEMHWF_RawData'!CR38</f>
        <v>0</v>
      </c>
      <c r="CS109" s="353">
        <f>'7c-STEMHWF_RawData'!CS38</f>
        <v>0</v>
      </c>
      <c r="CT109" s="398"/>
      <c r="CV109" s="351">
        <f>'7c-STEMHWF_RawData'!CV38</f>
        <v>0</v>
      </c>
      <c r="CW109" s="352">
        <f>'7c-STEMHWF_RawData'!CW38</f>
        <v>36</v>
      </c>
      <c r="CX109" s="352">
        <f>'7c-STEMHWF_RawData'!CX38</f>
        <v>0</v>
      </c>
      <c r="CY109" s="352">
        <f>'7c-STEMHWF_RawData'!CY38</f>
        <v>72</v>
      </c>
      <c r="CZ109" s="352">
        <f>'7c-STEMHWF_RawData'!CZ38</f>
        <v>0</v>
      </c>
      <c r="DA109" s="352">
        <f>'7c-STEMHWF_RawData'!DA38</f>
        <v>0</v>
      </c>
      <c r="DB109" s="352">
        <f>'7c-STEMHWF_RawData'!DB38</f>
        <v>0</v>
      </c>
      <c r="DC109" s="352">
        <f>'7c-STEMHWF_RawData'!DC38</f>
        <v>0</v>
      </c>
      <c r="DD109" s="352">
        <f>'7c-STEMHWF_RawData'!DD38</f>
        <v>0</v>
      </c>
      <c r="DE109" s="353">
        <f>'7c-STEMHWF_RawData'!DE38</f>
        <v>0</v>
      </c>
      <c r="DF109" s="398"/>
      <c r="DH109" s="351">
        <f>'7c-STEMHWF_RawData'!DH38</f>
        <v>1</v>
      </c>
      <c r="DI109" s="352">
        <f>'7c-STEMHWF_RawData'!DI38</f>
        <v>45</v>
      </c>
      <c r="DJ109" s="352">
        <f>'7c-STEMHWF_RawData'!DJ38</f>
        <v>0</v>
      </c>
      <c r="DK109" s="352">
        <f>'7c-STEMHWF_RawData'!DK38</f>
        <v>60</v>
      </c>
      <c r="DL109" s="352">
        <f>'7c-STEMHWF_RawData'!DL38</f>
        <v>0</v>
      </c>
      <c r="DM109" s="352">
        <f>'7c-STEMHWF_RawData'!DM38</f>
        <v>0</v>
      </c>
      <c r="DN109" s="352">
        <f>'7c-STEMHWF_RawData'!DN38</f>
        <v>0</v>
      </c>
      <c r="DO109" s="352">
        <f>'7c-STEMHWF_RawData'!DO38</f>
        <v>0</v>
      </c>
      <c r="DP109" s="352">
        <f>'7c-STEMHWF_RawData'!DP38</f>
        <v>0</v>
      </c>
      <c r="DQ109" s="353">
        <f>'7c-STEMHWF_RawData'!DQ38</f>
        <v>0</v>
      </c>
      <c r="DR109" s="398"/>
      <c r="DT109" s="351">
        <f>'7c-STEMHWF_RawData'!DT38</f>
        <v>2</v>
      </c>
      <c r="DU109" s="352">
        <f>'7c-STEMHWF_RawData'!DU38</f>
        <v>39</v>
      </c>
      <c r="DV109" s="352">
        <f>'7c-STEMHWF_RawData'!DV38</f>
        <v>0</v>
      </c>
      <c r="DW109" s="352">
        <f>'7c-STEMHWF_RawData'!DW38</f>
        <v>102</v>
      </c>
      <c r="DX109" s="352">
        <f>'7c-STEMHWF_RawData'!DX38</f>
        <v>0</v>
      </c>
      <c r="DY109" s="352">
        <f>'7c-STEMHWF_RawData'!DY38</f>
        <v>0</v>
      </c>
      <c r="DZ109" s="352">
        <f>'7c-STEMHWF_RawData'!DZ38</f>
        <v>0</v>
      </c>
      <c r="EA109" s="352">
        <f>'7c-STEMHWF_RawData'!EA38</f>
        <v>0</v>
      </c>
      <c r="EB109" s="352">
        <f>'7c-STEMHWF_RawData'!EB38</f>
        <v>0</v>
      </c>
      <c r="EC109" s="353">
        <f>'7c-STEMHWF_RawData'!EC38</f>
        <v>0</v>
      </c>
      <c r="ED109" s="398"/>
    </row>
    <row r="110" spans="1:134" ht="15.75" thickBot="1" x14ac:dyDescent="0.3">
      <c r="A110" s="1471"/>
      <c r="B110" t="s">
        <v>91</v>
      </c>
      <c r="C110" s="317" t="s">
        <v>140</v>
      </c>
      <c r="D110" s="279">
        <f>'7c-STEMHWF_RawData'!D39</f>
        <v>16</v>
      </c>
      <c r="E110" s="277">
        <f>'7c-STEMHWF_RawData'!E39</f>
        <v>106</v>
      </c>
      <c r="F110" s="277">
        <f>'7c-STEMHWF_RawData'!F39</f>
        <v>0</v>
      </c>
      <c r="G110" s="277">
        <f>'7c-STEMHWF_RawData'!G39</f>
        <v>93</v>
      </c>
      <c r="H110" s="277">
        <f>'7c-STEMHWF_RawData'!H39</f>
        <v>0</v>
      </c>
      <c r="I110" s="277">
        <f>'7c-STEMHWF_RawData'!I39</f>
        <v>0</v>
      </c>
      <c r="J110" s="277">
        <f>'7c-STEMHWF_RawData'!J39</f>
        <v>0</v>
      </c>
      <c r="K110" s="277">
        <f>'7c-STEMHWF_RawData'!K39</f>
        <v>0</v>
      </c>
      <c r="L110" s="277">
        <f>'7c-STEMHWF_RawData'!L39</f>
        <v>0</v>
      </c>
      <c r="M110" s="278">
        <f>'7c-STEMHWF_RawData'!M39</f>
        <v>0</v>
      </c>
      <c r="N110" s="411" t="s">
        <v>305</v>
      </c>
      <c r="P110" s="279">
        <f>'7c-STEMHWF_RawData'!P39</f>
        <v>20</v>
      </c>
      <c r="Q110" s="277">
        <f>'7c-STEMHWF_RawData'!Q39</f>
        <v>173</v>
      </c>
      <c r="R110" s="277">
        <f>'7c-STEMHWF_RawData'!R39</f>
        <v>0</v>
      </c>
      <c r="S110" s="277">
        <f>'7c-STEMHWF_RawData'!S39</f>
        <v>103</v>
      </c>
      <c r="T110" s="277">
        <f>'7c-STEMHWF_RawData'!T39</f>
        <v>0</v>
      </c>
      <c r="U110" s="277">
        <f>'7c-STEMHWF_RawData'!U39</f>
        <v>0</v>
      </c>
      <c r="V110" s="277">
        <f>'7c-STEMHWF_RawData'!V39</f>
        <v>0</v>
      </c>
      <c r="W110" s="277">
        <f>'7c-STEMHWF_RawData'!W39</f>
        <v>0</v>
      </c>
      <c r="X110" s="277">
        <f>'7c-STEMHWF_RawData'!X39</f>
        <v>0</v>
      </c>
      <c r="Y110" s="278">
        <f>'7c-STEMHWF_RawData'!Y39</f>
        <v>0</v>
      </c>
      <c r="Z110" s="411" t="s">
        <v>305</v>
      </c>
      <c r="AB110" s="279">
        <f>'7c-STEMHWF_RawData'!AB39</f>
        <v>14</v>
      </c>
      <c r="AC110" s="277">
        <f>'7c-STEMHWF_RawData'!AC39</f>
        <v>119</v>
      </c>
      <c r="AD110" s="277">
        <f>'7c-STEMHWF_RawData'!AD39</f>
        <v>0</v>
      </c>
      <c r="AE110" s="277">
        <f>'7c-STEMHWF_RawData'!AE39</f>
        <v>86</v>
      </c>
      <c r="AF110" s="277">
        <f>'7c-STEMHWF_RawData'!AF39</f>
        <v>0</v>
      </c>
      <c r="AG110" s="277">
        <f>'7c-STEMHWF_RawData'!AG39</f>
        <v>0</v>
      </c>
      <c r="AH110" s="277">
        <f>'7c-STEMHWF_RawData'!AH39</f>
        <v>0</v>
      </c>
      <c r="AI110" s="277">
        <f>'7c-STEMHWF_RawData'!AI39</f>
        <v>0</v>
      </c>
      <c r="AJ110" s="277">
        <f>'7c-STEMHWF_RawData'!AJ39</f>
        <v>0</v>
      </c>
      <c r="AK110" s="278">
        <f>'7c-STEMHWF_RawData'!AK39</f>
        <v>0</v>
      </c>
      <c r="AL110" s="411" t="s">
        <v>305</v>
      </c>
      <c r="AM110" s="277"/>
      <c r="AN110" s="279">
        <f>'7c-STEMHWF_RawData'!AN39</f>
        <v>12</v>
      </c>
      <c r="AO110" s="277">
        <f>'7c-STEMHWF_RawData'!AO39</f>
        <v>111</v>
      </c>
      <c r="AP110" s="277">
        <f>'7c-STEMHWF_RawData'!AP39</f>
        <v>0</v>
      </c>
      <c r="AQ110" s="277">
        <f>'7c-STEMHWF_RawData'!AQ39</f>
        <v>109</v>
      </c>
      <c r="AR110" s="277">
        <f>'7c-STEMHWF_RawData'!AR39</f>
        <v>0</v>
      </c>
      <c r="AS110" s="277">
        <f>'7c-STEMHWF_RawData'!AS39</f>
        <v>0</v>
      </c>
      <c r="AT110" s="277">
        <f>'7c-STEMHWF_RawData'!AT39</f>
        <v>0</v>
      </c>
      <c r="AU110" s="277">
        <f>'7c-STEMHWF_RawData'!AU39</f>
        <v>0</v>
      </c>
      <c r="AV110" s="277">
        <f>'7c-STEMHWF_RawData'!AV39</f>
        <v>0</v>
      </c>
      <c r="AW110" s="278">
        <f>'7c-STEMHWF_RawData'!AW39</f>
        <v>0</v>
      </c>
      <c r="AX110" s="411" t="s">
        <v>305</v>
      </c>
      <c r="AY110" s="277"/>
      <c r="AZ110" s="279">
        <f>'7c-STEMHWF_RawData'!AZ39</f>
        <v>1</v>
      </c>
      <c r="BA110" s="277">
        <f>'7c-STEMHWF_RawData'!BA39</f>
        <v>107</v>
      </c>
      <c r="BB110" s="277">
        <f>'7c-STEMHWF_RawData'!BB39</f>
        <v>0</v>
      </c>
      <c r="BC110" s="277">
        <f>'7c-STEMHWF_RawData'!BC39</f>
        <v>90</v>
      </c>
      <c r="BD110" s="277">
        <f>'7c-STEMHWF_RawData'!BD39</f>
        <v>0</v>
      </c>
      <c r="BE110" s="277">
        <f>'7c-STEMHWF_RawData'!BE39</f>
        <v>0</v>
      </c>
      <c r="BF110" s="277">
        <f>'7c-STEMHWF_RawData'!BF39</f>
        <v>0</v>
      </c>
      <c r="BG110" s="277">
        <f>'7c-STEMHWF_RawData'!BG39</f>
        <v>0</v>
      </c>
      <c r="BH110" s="277">
        <f>'7c-STEMHWF_RawData'!BH39</f>
        <v>0</v>
      </c>
      <c r="BI110" s="278">
        <f>'7c-STEMHWF_RawData'!BI39</f>
        <v>0</v>
      </c>
      <c r="BJ110" s="411" t="s">
        <v>305</v>
      </c>
      <c r="BK110" s="352"/>
      <c r="BL110" s="351">
        <f>'7c-STEMHWF_RawData'!BL39</f>
        <v>14</v>
      </c>
      <c r="BM110" s="352">
        <f>'7c-STEMHWF_RawData'!BM39</f>
        <v>123</v>
      </c>
      <c r="BN110" s="352">
        <f>'7c-STEMHWF_RawData'!BN39</f>
        <v>0</v>
      </c>
      <c r="BO110" s="352">
        <f>'7c-STEMHWF_RawData'!BO39</f>
        <v>102</v>
      </c>
      <c r="BP110" s="352">
        <f>'7c-STEMHWF_RawData'!BP39</f>
        <v>0</v>
      </c>
      <c r="BQ110" s="352">
        <f>'7c-STEMHWF_RawData'!BQ39</f>
        <v>0</v>
      </c>
      <c r="BR110" s="352">
        <f>'7c-STEMHWF_RawData'!BR39</f>
        <v>0</v>
      </c>
      <c r="BS110" s="352">
        <f>'7c-STEMHWF_RawData'!BS39</f>
        <v>0</v>
      </c>
      <c r="BT110" s="352">
        <f>'7c-STEMHWF_RawData'!BT39</f>
        <v>0</v>
      </c>
      <c r="BU110" s="353">
        <f>'7c-STEMHWF_RawData'!BU39</f>
        <v>0</v>
      </c>
      <c r="BV110" s="411" t="s">
        <v>305</v>
      </c>
      <c r="BX110" s="351">
        <f>'7c-STEMHWF_RawData'!BX39</f>
        <v>14</v>
      </c>
      <c r="BY110" s="352">
        <f>'7c-STEMHWF_RawData'!BY39</f>
        <v>132</v>
      </c>
      <c r="BZ110" s="352">
        <f>'7c-STEMHWF_RawData'!BZ39</f>
        <v>0</v>
      </c>
      <c r="CA110" s="352">
        <f>'7c-STEMHWF_RawData'!CA39</f>
        <v>109</v>
      </c>
      <c r="CB110" s="352">
        <f>'7c-STEMHWF_RawData'!CB39</f>
        <v>0</v>
      </c>
      <c r="CC110" s="352">
        <f>'7c-STEMHWF_RawData'!CC39</f>
        <v>0</v>
      </c>
      <c r="CD110" s="352">
        <f>'7c-STEMHWF_RawData'!CD39</f>
        <v>0</v>
      </c>
      <c r="CE110" s="352">
        <f>'7c-STEMHWF_RawData'!CE39</f>
        <v>0</v>
      </c>
      <c r="CF110" s="352">
        <f>'7c-STEMHWF_RawData'!CF39</f>
        <v>0</v>
      </c>
      <c r="CG110" s="353">
        <f>'7c-STEMHWF_RawData'!CG39</f>
        <v>0</v>
      </c>
      <c r="CH110" s="411" t="s">
        <v>305</v>
      </c>
      <c r="CJ110" s="351">
        <f>'7c-STEMHWF_RawData'!CJ39</f>
        <v>5</v>
      </c>
      <c r="CK110" s="352">
        <f>'7c-STEMHWF_RawData'!CK39</f>
        <v>96</v>
      </c>
      <c r="CL110" s="352">
        <f>'7c-STEMHWF_RawData'!CL39</f>
        <v>0</v>
      </c>
      <c r="CM110" s="352">
        <f>'7c-STEMHWF_RawData'!CM39</f>
        <v>103</v>
      </c>
      <c r="CN110" s="352">
        <f>'7c-STEMHWF_RawData'!CN39</f>
        <v>0</v>
      </c>
      <c r="CO110" s="352">
        <f>'7c-STEMHWF_RawData'!CO39</f>
        <v>0</v>
      </c>
      <c r="CP110" s="352">
        <f>'7c-STEMHWF_RawData'!CP39</f>
        <v>0</v>
      </c>
      <c r="CQ110" s="352">
        <f>'7c-STEMHWF_RawData'!CQ39</f>
        <v>0</v>
      </c>
      <c r="CR110" s="352">
        <f>'7c-STEMHWF_RawData'!CR39</f>
        <v>0</v>
      </c>
      <c r="CS110" s="353">
        <f>'7c-STEMHWF_RawData'!CS39</f>
        <v>0</v>
      </c>
      <c r="CT110" s="411" t="s">
        <v>305</v>
      </c>
      <c r="CV110" s="351">
        <f>'7c-STEMHWF_RawData'!CV39</f>
        <v>20</v>
      </c>
      <c r="CW110" s="352">
        <f>'7c-STEMHWF_RawData'!CW39</f>
        <v>83</v>
      </c>
      <c r="CX110" s="352">
        <f>'7c-STEMHWF_RawData'!CX39</f>
        <v>0</v>
      </c>
      <c r="CY110" s="352">
        <f>'7c-STEMHWF_RawData'!CY39</f>
        <v>105</v>
      </c>
      <c r="CZ110" s="352">
        <f>'7c-STEMHWF_RawData'!CZ39</f>
        <v>0</v>
      </c>
      <c r="DA110" s="352">
        <f>'7c-STEMHWF_RawData'!DA39</f>
        <v>0</v>
      </c>
      <c r="DB110" s="352">
        <f>'7c-STEMHWF_RawData'!DB39</f>
        <v>0</v>
      </c>
      <c r="DC110" s="352">
        <f>'7c-STEMHWF_RawData'!DC39</f>
        <v>0</v>
      </c>
      <c r="DD110" s="352">
        <f>'7c-STEMHWF_RawData'!DD39</f>
        <v>0</v>
      </c>
      <c r="DE110" s="353">
        <f>'7c-STEMHWF_RawData'!DE39</f>
        <v>0</v>
      </c>
      <c r="DF110" s="411" t="s">
        <v>305</v>
      </c>
      <c r="DH110" s="351">
        <f>'7c-STEMHWF_RawData'!DH39</f>
        <v>9</v>
      </c>
      <c r="DI110" s="352">
        <f>'7c-STEMHWF_RawData'!DI39</f>
        <v>112</v>
      </c>
      <c r="DJ110" s="352">
        <f>'7c-STEMHWF_RawData'!DJ39</f>
        <v>0</v>
      </c>
      <c r="DK110" s="352">
        <f>'7c-STEMHWF_RawData'!DK39</f>
        <v>116</v>
      </c>
      <c r="DL110" s="352">
        <f>'7c-STEMHWF_RawData'!DL39</f>
        <v>0</v>
      </c>
      <c r="DM110" s="352">
        <f>'7c-STEMHWF_RawData'!DM39</f>
        <v>0</v>
      </c>
      <c r="DN110" s="352">
        <f>'7c-STEMHWF_RawData'!DN39</f>
        <v>0</v>
      </c>
      <c r="DO110" s="352">
        <f>'7c-STEMHWF_RawData'!DO39</f>
        <v>0</v>
      </c>
      <c r="DP110" s="352">
        <f>'7c-STEMHWF_RawData'!DP39</f>
        <v>0</v>
      </c>
      <c r="DQ110" s="353">
        <f>'7c-STEMHWF_RawData'!DQ39</f>
        <v>0</v>
      </c>
      <c r="DR110" s="411" t="s">
        <v>305</v>
      </c>
      <c r="DT110" s="351">
        <f>'7c-STEMHWF_RawData'!DT39</f>
        <v>8</v>
      </c>
      <c r="DU110" s="352">
        <f>'7c-STEMHWF_RawData'!DU39</f>
        <v>101</v>
      </c>
      <c r="DV110" s="352">
        <f>'7c-STEMHWF_RawData'!DV39</f>
        <v>0</v>
      </c>
      <c r="DW110" s="352">
        <f>'7c-STEMHWF_RawData'!DW39</f>
        <v>142</v>
      </c>
      <c r="DX110" s="352">
        <f>'7c-STEMHWF_RawData'!DX39</f>
        <v>0</v>
      </c>
      <c r="DY110" s="352">
        <f>'7c-STEMHWF_RawData'!DY39</f>
        <v>0</v>
      </c>
      <c r="DZ110" s="352">
        <f>'7c-STEMHWF_RawData'!DZ39</f>
        <v>0</v>
      </c>
      <c r="EA110" s="352">
        <f>'7c-STEMHWF_RawData'!EA39</f>
        <v>0</v>
      </c>
      <c r="EB110" s="352">
        <f>'7c-STEMHWF_RawData'!EB39</f>
        <v>0</v>
      </c>
      <c r="EC110" s="353">
        <f>'7c-STEMHWF_RawData'!EC39</f>
        <v>0</v>
      </c>
      <c r="ED110" s="411" t="s">
        <v>305</v>
      </c>
    </row>
    <row r="111" spans="1:134" x14ac:dyDescent="0.25">
      <c r="A111" s="284"/>
      <c r="B111" s="285"/>
      <c r="C111" s="268"/>
      <c r="D111" s="288">
        <f t="shared" ref="D111:M111" si="220">SUM(D108:D110)</f>
        <v>30</v>
      </c>
      <c r="E111" s="286">
        <f t="shared" si="220"/>
        <v>142</v>
      </c>
      <c r="F111" s="286">
        <f t="shared" si="220"/>
        <v>0</v>
      </c>
      <c r="G111" s="286">
        <f t="shared" si="220"/>
        <v>168</v>
      </c>
      <c r="H111" s="286">
        <f t="shared" si="220"/>
        <v>0</v>
      </c>
      <c r="I111" s="286">
        <f t="shared" si="220"/>
        <v>0</v>
      </c>
      <c r="J111" s="286">
        <f t="shared" si="220"/>
        <v>0</v>
      </c>
      <c r="K111" s="286">
        <f t="shared" si="220"/>
        <v>0</v>
      </c>
      <c r="L111" s="286">
        <f t="shared" si="220"/>
        <v>0</v>
      </c>
      <c r="M111" s="287">
        <f t="shared" si="220"/>
        <v>0</v>
      </c>
      <c r="N111" s="412">
        <f>SUM(D111:M111)</f>
        <v>340</v>
      </c>
      <c r="P111" s="288">
        <f t="shared" ref="P111:Y111" si="221">SUM(P108:P110)</f>
        <v>31</v>
      </c>
      <c r="Q111" s="286">
        <f t="shared" si="221"/>
        <v>240</v>
      </c>
      <c r="R111" s="286">
        <f t="shared" si="221"/>
        <v>0</v>
      </c>
      <c r="S111" s="286">
        <f t="shared" si="221"/>
        <v>207</v>
      </c>
      <c r="T111" s="286">
        <f t="shared" si="221"/>
        <v>0</v>
      </c>
      <c r="U111" s="286">
        <f t="shared" si="221"/>
        <v>0</v>
      </c>
      <c r="V111" s="286">
        <f t="shared" si="221"/>
        <v>0</v>
      </c>
      <c r="W111" s="286">
        <f t="shared" si="221"/>
        <v>0</v>
      </c>
      <c r="X111" s="286">
        <f t="shared" si="221"/>
        <v>0</v>
      </c>
      <c r="Y111" s="287">
        <f t="shared" si="221"/>
        <v>0</v>
      </c>
      <c r="Z111" s="412">
        <f>SUM(P111:Y111)</f>
        <v>478</v>
      </c>
      <c r="AB111" s="288">
        <f t="shared" ref="AB111:AK111" si="222">SUM(AB108:AB110)</f>
        <v>26</v>
      </c>
      <c r="AC111" s="286">
        <f t="shared" si="222"/>
        <v>166</v>
      </c>
      <c r="AD111" s="286">
        <f t="shared" si="222"/>
        <v>0</v>
      </c>
      <c r="AE111" s="286">
        <f t="shared" si="222"/>
        <v>175</v>
      </c>
      <c r="AF111" s="286">
        <f t="shared" si="222"/>
        <v>0</v>
      </c>
      <c r="AG111" s="286">
        <f t="shared" si="222"/>
        <v>0</v>
      </c>
      <c r="AH111" s="286">
        <f t="shared" si="222"/>
        <v>0</v>
      </c>
      <c r="AI111" s="286">
        <f t="shared" si="222"/>
        <v>0</v>
      </c>
      <c r="AJ111" s="286">
        <f t="shared" si="222"/>
        <v>0</v>
      </c>
      <c r="AK111" s="287">
        <f t="shared" si="222"/>
        <v>0</v>
      </c>
      <c r="AL111" s="412">
        <f>SUM(AB111:AK111)</f>
        <v>367</v>
      </c>
      <c r="AM111" s="277"/>
      <c r="AN111" s="288">
        <f t="shared" ref="AN111:AW111" si="223">SUM(AN108:AN110)</f>
        <v>20</v>
      </c>
      <c r="AO111" s="286">
        <f t="shared" si="223"/>
        <v>162</v>
      </c>
      <c r="AP111" s="286">
        <f t="shared" si="223"/>
        <v>0</v>
      </c>
      <c r="AQ111" s="286">
        <f t="shared" si="223"/>
        <v>177</v>
      </c>
      <c r="AR111" s="286">
        <f t="shared" si="223"/>
        <v>0</v>
      </c>
      <c r="AS111" s="286">
        <f t="shared" si="223"/>
        <v>0</v>
      </c>
      <c r="AT111" s="286">
        <f t="shared" si="223"/>
        <v>0</v>
      </c>
      <c r="AU111" s="286">
        <f t="shared" si="223"/>
        <v>0</v>
      </c>
      <c r="AV111" s="286">
        <f t="shared" si="223"/>
        <v>0</v>
      </c>
      <c r="AW111" s="287">
        <f t="shared" si="223"/>
        <v>0</v>
      </c>
      <c r="AX111" s="412">
        <f>SUM(AN111:AW111)</f>
        <v>359</v>
      </c>
      <c r="AY111" s="277"/>
      <c r="AZ111" s="288">
        <f t="shared" ref="AZ111:BI111" si="224">SUM(AZ108:AZ110)</f>
        <v>12</v>
      </c>
      <c r="BA111" s="286">
        <f t="shared" si="224"/>
        <v>145</v>
      </c>
      <c r="BB111" s="286">
        <f t="shared" si="224"/>
        <v>0</v>
      </c>
      <c r="BC111" s="286">
        <f t="shared" si="224"/>
        <v>182</v>
      </c>
      <c r="BD111" s="286">
        <f t="shared" si="224"/>
        <v>0</v>
      </c>
      <c r="BE111" s="286">
        <f t="shared" si="224"/>
        <v>0</v>
      </c>
      <c r="BF111" s="286">
        <f t="shared" si="224"/>
        <v>0</v>
      </c>
      <c r="BG111" s="286">
        <f t="shared" si="224"/>
        <v>0</v>
      </c>
      <c r="BH111" s="286">
        <f t="shared" si="224"/>
        <v>0</v>
      </c>
      <c r="BI111" s="287">
        <f t="shared" si="224"/>
        <v>0</v>
      </c>
      <c r="BJ111" s="412">
        <f>SUM(AZ111:BI111)</f>
        <v>339</v>
      </c>
      <c r="BK111" s="352"/>
      <c r="BL111" s="399">
        <f t="shared" ref="BL111:BU111" si="225">SUM(BL108:BL110)</f>
        <v>30</v>
      </c>
      <c r="BM111" s="400">
        <f t="shared" si="225"/>
        <v>215</v>
      </c>
      <c r="BN111" s="400">
        <f t="shared" si="225"/>
        <v>0</v>
      </c>
      <c r="BO111" s="400">
        <f t="shared" si="225"/>
        <v>173</v>
      </c>
      <c r="BP111" s="400">
        <f t="shared" si="225"/>
        <v>0</v>
      </c>
      <c r="BQ111" s="400">
        <f t="shared" si="225"/>
        <v>0</v>
      </c>
      <c r="BR111" s="400">
        <f t="shared" si="225"/>
        <v>0</v>
      </c>
      <c r="BS111" s="400">
        <f t="shared" si="225"/>
        <v>0</v>
      </c>
      <c r="BT111" s="400">
        <f t="shared" si="225"/>
        <v>0</v>
      </c>
      <c r="BU111" s="401">
        <f t="shared" si="225"/>
        <v>0</v>
      </c>
      <c r="BV111" s="412">
        <f>SUM(BL111:BU111)</f>
        <v>418</v>
      </c>
      <c r="BX111" s="399">
        <f t="shared" ref="BX111:CG111" si="226">SUM(BX108:BX110)</f>
        <v>31</v>
      </c>
      <c r="BY111" s="400">
        <f t="shared" si="226"/>
        <v>175</v>
      </c>
      <c r="BZ111" s="400">
        <f t="shared" si="226"/>
        <v>0</v>
      </c>
      <c r="CA111" s="400">
        <f t="shared" si="226"/>
        <v>177</v>
      </c>
      <c r="CB111" s="400">
        <f t="shared" si="226"/>
        <v>0</v>
      </c>
      <c r="CC111" s="400">
        <f t="shared" si="226"/>
        <v>0</v>
      </c>
      <c r="CD111" s="400">
        <f t="shared" si="226"/>
        <v>0</v>
      </c>
      <c r="CE111" s="400">
        <f t="shared" si="226"/>
        <v>0</v>
      </c>
      <c r="CF111" s="400">
        <f t="shared" si="226"/>
        <v>0</v>
      </c>
      <c r="CG111" s="401">
        <f t="shared" si="226"/>
        <v>0</v>
      </c>
      <c r="CH111" s="412">
        <f>SUM(BX111:CG111)</f>
        <v>383</v>
      </c>
      <c r="CJ111" s="399">
        <f t="shared" ref="CJ111:CS111" si="227">SUM(CJ108:CJ110)</f>
        <v>39</v>
      </c>
      <c r="CK111" s="400">
        <f t="shared" si="227"/>
        <v>143</v>
      </c>
      <c r="CL111" s="400">
        <f t="shared" si="227"/>
        <v>0</v>
      </c>
      <c r="CM111" s="400">
        <f t="shared" si="227"/>
        <v>280</v>
      </c>
      <c r="CN111" s="400">
        <f t="shared" si="227"/>
        <v>0</v>
      </c>
      <c r="CO111" s="400">
        <f t="shared" si="227"/>
        <v>0</v>
      </c>
      <c r="CP111" s="400">
        <f t="shared" si="227"/>
        <v>0</v>
      </c>
      <c r="CQ111" s="400">
        <f t="shared" si="227"/>
        <v>0</v>
      </c>
      <c r="CR111" s="400">
        <f t="shared" si="227"/>
        <v>0</v>
      </c>
      <c r="CS111" s="401">
        <f t="shared" si="227"/>
        <v>0</v>
      </c>
      <c r="CT111" s="412">
        <f>SUM(CJ111:CS111)</f>
        <v>462</v>
      </c>
      <c r="CV111" s="399">
        <f t="shared" ref="CV111:DE111" si="228">SUM(CV108:CV110)</f>
        <v>59</v>
      </c>
      <c r="CW111" s="400">
        <f t="shared" si="228"/>
        <v>196</v>
      </c>
      <c r="CX111" s="400">
        <f t="shared" si="228"/>
        <v>0</v>
      </c>
      <c r="CY111" s="400">
        <f t="shared" si="228"/>
        <v>431</v>
      </c>
      <c r="CZ111" s="400">
        <f t="shared" si="228"/>
        <v>0</v>
      </c>
      <c r="DA111" s="400">
        <f t="shared" si="228"/>
        <v>0</v>
      </c>
      <c r="DB111" s="400">
        <f t="shared" si="228"/>
        <v>0</v>
      </c>
      <c r="DC111" s="400">
        <f t="shared" si="228"/>
        <v>0</v>
      </c>
      <c r="DD111" s="400">
        <f t="shared" si="228"/>
        <v>0</v>
      </c>
      <c r="DE111" s="401">
        <f t="shared" si="228"/>
        <v>0</v>
      </c>
      <c r="DF111" s="412">
        <f>SUM(CV111:DE111)</f>
        <v>686</v>
      </c>
      <c r="DH111" s="399">
        <f t="shared" ref="DH111:DQ111" si="229">SUM(DH108:DH110)</f>
        <v>56</v>
      </c>
      <c r="DI111" s="400">
        <f t="shared" si="229"/>
        <v>221</v>
      </c>
      <c r="DJ111" s="400">
        <f t="shared" si="229"/>
        <v>0</v>
      </c>
      <c r="DK111" s="400">
        <f t="shared" si="229"/>
        <v>430</v>
      </c>
      <c r="DL111" s="400">
        <f t="shared" si="229"/>
        <v>0</v>
      </c>
      <c r="DM111" s="400">
        <f t="shared" si="229"/>
        <v>0</v>
      </c>
      <c r="DN111" s="400">
        <f t="shared" si="229"/>
        <v>0</v>
      </c>
      <c r="DO111" s="400">
        <f t="shared" si="229"/>
        <v>0</v>
      </c>
      <c r="DP111" s="400">
        <f t="shared" si="229"/>
        <v>0</v>
      </c>
      <c r="DQ111" s="401">
        <f t="shared" si="229"/>
        <v>0</v>
      </c>
      <c r="DR111" s="412">
        <f>SUM(DH111:DQ111)</f>
        <v>707</v>
      </c>
      <c r="DT111" s="399">
        <f t="shared" ref="DT111:EC111" si="230">SUM(DT108:DT110)</f>
        <v>56</v>
      </c>
      <c r="DU111" s="400">
        <f t="shared" si="230"/>
        <v>243</v>
      </c>
      <c r="DV111" s="400">
        <f t="shared" si="230"/>
        <v>0</v>
      </c>
      <c r="DW111" s="400">
        <f t="shared" si="230"/>
        <v>523</v>
      </c>
      <c r="DX111" s="400">
        <f t="shared" si="230"/>
        <v>0</v>
      </c>
      <c r="DY111" s="400">
        <f t="shared" si="230"/>
        <v>0</v>
      </c>
      <c r="DZ111" s="400">
        <f t="shared" si="230"/>
        <v>0</v>
      </c>
      <c r="EA111" s="400">
        <f t="shared" si="230"/>
        <v>0</v>
      </c>
      <c r="EB111" s="400">
        <f t="shared" si="230"/>
        <v>0</v>
      </c>
      <c r="EC111" s="401">
        <f t="shared" si="230"/>
        <v>0</v>
      </c>
      <c r="ED111" s="412">
        <f>SUM(DT111:EC111)</f>
        <v>822</v>
      </c>
    </row>
    <row r="112" spans="1:134" ht="15.75" thickBot="1" x14ac:dyDescent="0.3">
      <c r="A112" s="292"/>
      <c r="B112" s="293"/>
      <c r="C112" s="294"/>
      <c r="D112" s="279"/>
      <c r="E112" s="277"/>
      <c r="F112" s="277"/>
      <c r="G112" s="277"/>
      <c r="H112" s="277"/>
      <c r="I112" s="277"/>
      <c r="J112" s="277"/>
      <c r="K112" s="277"/>
      <c r="L112" s="277"/>
      <c r="M112" s="278"/>
      <c r="N112" s="411"/>
      <c r="P112" s="279"/>
      <c r="Q112" s="277"/>
      <c r="R112" s="277"/>
      <c r="S112" s="277"/>
      <c r="T112" s="277"/>
      <c r="U112" s="277"/>
      <c r="V112" s="277"/>
      <c r="W112" s="277"/>
      <c r="X112" s="277"/>
      <c r="Y112" s="278"/>
      <c r="Z112" s="411"/>
      <c r="AB112" s="279"/>
      <c r="AC112" s="277"/>
      <c r="AD112" s="277"/>
      <c r="AE112" s="277"/>
      <c r="AF112" s="277"/>
      <c r="AG112" s="277"/>
      <c r="AH112" s="277"/>
      <c r="AI112" s="277"/>
      <c r="AJ112" s="277"/>
      <c r="AK112" s="278"/>
      <c r="AL112" s="411"/>
      <c r="AM112" s="277"/>
      <c r="AN112" s="279"/>
      <c r="AO112" s="277"/>
      <c r="AP112" s="277"/>
      <c r="AQ112" s="277"/>
      <c r="AR112" s="277"/>
      <c r="AS112" s="277"/>
      <c r="AT112" s="277"/>
      <c r="AU112" s="277"/>
      <c r="AV112" s="277"/>
      <c r="AW112" s="278"/>
      <c r="AX112" s="411"/>
      <c r="AY112" s="277"/>
      <c r="AZ112" s="279"/>
      <c r="BA112" s="277"/>
      <c r="BB112" s="277"/>
      <c r="BC112" s="277"/>
      <c r="BD112" s="277"/>
      <c r="BE112" s="277"/>
      <c r="BF112" s="277"/>
      <c r="BG112" s="277"/>
      <c r="BH112" s="277"/>
      <c r="BI112" s="278"/>
      <c r="BJ112" s="411"/>
      <c r="BK112" s="352"/>
      <c r="BL112" s="351"/>
      <c r="BM112" s="352"/>
      <c r="BN112" s="352"/>
      <c r="BO112" s="352"/>
      <c r="BP112" s="352"/>
      <c r="BQ112" s="352"/>
      <c r="BR112" s="352"/>
      <c r="BS112" s="352"/>
      <c r="BT112" s="352"/>
      <c r="BU112" s="353"/>
      <c r="BV112" s="411"/>
      <c r="BX112" s="351"/>
      <c r="BY112" s="352"/>
      <c r="BZ112" s="352"/>
      <c r="CA112" s="352"/>
      <c r="CB112" s="352"/>
      <c r="CC112" s="352"/>
      <c r="CD112" s="352"/>
      <c r="CE112" s="352"/>
      <c r="CF112" s="352"/>
      <c r="CG112" s="353"/>
      <c r="CH112" s="411"/>
      <c r="CJ112" s="351"/>
      <c r="CK112" s="352"/>
      <c r="CL112" s="352"/>
      <c r="CM112" s="352"/>
      <c r="CN112" s="352"/>
      <c r="CO112" s="352"/>
      <c r="CP112" s="352"/>
      <c r="CQ112" s="352"/>
      <c r="CR112" s="352"/>
      <c r="CS112" s="353"/>
      <c r="CT112" s="411"/>
      <c r="CV112" s="351"/>
      <c r="CW112" s="352"/>
      <c r="CX112" s="352"/>
      <c r="CY112" s="352"/>
      <c r="CZ112" s="352"/>
      <c r="DA112" s="352"/>
      <c r="DB112" s="352"/>
      <c r="DC112" s="352"/>
      <c r="DD112" s="352"/>
      <c r="DE112" s="353"/>
      <c r="DF112" s="411"/>
      <c r="DH112" s="351"/>
      <c r="DI112" s="352"/>
      <c r="DJ112" s="352"/>
      <c r="DK112" s="352"/>
      <c r="DL112" s="352"/>
      <c r="DM112" s="352"/>
      <c r="DN112" s="352"/>
      <c r="DO112" s="352"/>
      <c r="DP112" s="352"/>
      <c r="DQ112" s="353"/>
      <c r="DR112" s="411"/>
      <c r="DT112" s="351"/>
      <c r="DU112" s="352"/>
      <c r="DV112" s="352"/>
      <c r="DW112" s="352"/>
      <c r="DX112" s="352"/>
      <c r="DY112" s="352"/>
      <c r="DZ112" s="352"/>
      <c r="EA112" s="352"/>
      <c r="EB112" s="352"/>
      <c r="EC112" s="353"/>
      <c r="ED112" s="411"/>
    </row>
    <row r="113" spans="1:134" x14ac:dyDescent="0.25">
      <c r="A113" s="1471" t="s">
        <v>211</v>
      </c>
      <c r="B113" s="267" t="s">
        <v>91</v>
      </c>
      <c r="C113" s="268" t="s">
        <v>138</v>
      </c>
      <c r="D113" s="279">
        <f>D108*'8-Matrices'!$J$7</f>
        <v>54450</v>
      </c>
      <c r="E113" s="277">
        <f>E108*'8-Matrices'!$K$7</f>
        <v>188760</v>
      </c>
      <c r="F113" s="277">
        <f>F108*'8-Matrices'!$L$7</f>
        <v>0</v>
      </c>
      <c r="G113" s="277">
        <f>G108*'8-Matrices'!$M$7</f>
        <v>751660</v>
      </c>
      <c r="H113" s="277">
        <f>H108*'8-Matrices'!$N$7</f>
        <v>0</v>
      </c>
      <c r="I113" s="277">
        <f>I108*'8-Matrices'!$O$7</f>
        <v>0</v>
      </c>
      <c r="J113" s="277">
        <f>J108*'8-Matrices'!$P$7</f>
        <v>0</v>
      </c>
      <c r="K113" s="277">
        <f>K108*'8-Matrices'!$Q$7</f>
        <v>0</v>
      </c>
      <c r="L113" s="277">
        <f>L108*'8-Matrices'!$R$7</f>
        <v>0</v>
      </c>
      <c r="M113" s="278">
        <f>M108*'8-Matrices'!$S$7</f>
        <v>0</v>
      </c>
      <c r="N113" s="411"/>
      <c r="P113" s="279">
        <f>P108*'8-Matrices'!$J$7</f>
        <v>49500</v>
      </c>
      <c r="Q113" s="277">
        <f>Q108*'8-Matrices'!$K$7</f>
        <v>333960</v>
      </c>
      <c r="R113" s="277">
        <f>R108*'8-Matrices'!$L$7</f>
        <v>0</v>
      </c>
      <c r="S113" s="277">
        <f>S108*'8-Matrices'!$M$7</f>
        <v>1026305</v>
      </c>
      <c r="T113" s="277">
        <f>T108*'8-Matrices'!$N$7</f>
        <v>0</v>
      </c>
      <c r="U113" s="277">
        <f>U108*'8-Matrices'!$O$7</f>
        <v>0</v>
      </c>
      <c r="V113" s="277">
        <f>V108*'8-Matrices'!$P$7</f>
        <v>0</v>
      </c>
      <c r="W113" s="277">
        <f>W108*'8-Matrices'!$Q$7</f>
        <v>0</v>
      </c>
      <c r="X113" s="277">
        <f>X108*'8-Matrices'!$R$7</f>
        <v>0</v>
      </c>
      <c r="Y113" s="278">
        <f>Y108*'8-Matrices'!$S$7</f>
        <v>0</v>
      </c>
      <c r="Z113" s="411"/>
      <c r="AB113" s="279">
        <f>AB108*'8-Matrices'!$J$7</f>
        <v>59400</v>
      </c>
      <c r="AC113" s="277">
        <f>AC108*'8-Matrices'!$K$7</f>
        <v>261360</v>
      </c>
      <c r="AD113" s="277">
        <f>AD108*'8-Matrices'!$L$7</f>
        <v>0</v>
      </c>
      <c r="AE113" s="277">
        <f>AE108*'8-Matrices'!$M$7</f>
        <v>838390</v>
      </c>
      <c r="AF113" s="277">
        <f>AF108*'8-Matrices'!$N$7</f>
        <v>0</v>
      </c>
      <c r="AG113" s="277">
        <f>AG108*'8-Matrices'!$O$7</f>
        <v>0</v>
      </c>
      <c r="AH113" s="277">
        <f>AH108*'8-Matrices'!$P$7</f>
        <v>0</v>
      </c>
      <c r="AI113" s="277">
        <f>AI108*'8-Matrices'!$Q$7</f>
        <v>0</v>
      </c>
      <c r="AJ113" s="277">
        <f>AJ108*'8-Matrices'!$R$7</f>
        <v>0</v>
      </c>
      <c r="AK113" s="278">
        <f>AK108*'8-Matrices'!$S$7</f>
        <v>0</v>
      </c>
      <c r="AL113" s="411"/>
      <c r="AM113" s="277"/>
      <c r="AN113" s="279">
        <f>AN108*'8-Matrices'!$J$7</f>
        <v>39600</v>
      </c>
      <c r="AO113" s="277">
        <f>AO108*'8-Matrices'!$K$7</f>
        <v>304920</v>
      </c>
      <c r="AP113" s="277">
        <f>AP108*'8-Matrices'!$L$7</f>
        <v>0</v>
      </c>
      <c r="AQ113" s="277">
        <f>AQ108*'8-Matrices'!$M$7</f>
        <v>592655</v>
      </c>
      <c r="AR113" s="277">
        <f>AR108*'8-Matrices'!$N$7</f>
        <v>0</v>
      </c>
      <c r="AS113" s="277">
        <f>AS108*'8-Matrices'!$O$7</f>
        <v>0</v>
      </c>
      <c r="AT113" s="277">
        <f>AT108*'8-Matrices'!$P$7</f>
        <v>0</v>
      </c>
      <c r="AU113" s="277">
        <f>AU108*'8-Matrices'!$Q$7</f>
        <v>0</v>
      </c>
      <c r="AV113" s="277">
        <f>AV108*'8-Matrices'!$R$7</f>
        <v>0</v>
      </c>
      <c r="AW113" s="278">
        <f>AW108*'8-Matrices'!$S$7</f>
        <v>0</v>
      </c>
      <c r="AX113" s="411"/>
      <c r="AY113" s="277"/>
      <c r="AZ113" s="279">
        <f>AZ108*'8-Matrices'!$J$7</f>
        <v>54450</v>
      </c>
      <c r="BA113" s="277">
        <f>BA108*'8-Matrices'!$K$7</f>
        <v>203280</v>
      </c>
      <c r="BB113" s="277">
        <f>BB108*'8-Matrices'!$L$7</f>
        <v>0</v>
      </c>
      <c r="BC113" s="277">
        <f>BC108*'8-Matrices'!$M$7</f>
        <v>910665</v>
      </c>
      <c r="BD113" s="277">
        <f>BD108*'8-Matrices'!$N$7</f>
        <v>0</v>
      </c>
      <c r="BE113" s="277">
        <f>BE108*'8-Matrices'!$O$7</f>
        <v>0</v>
      </c>
      <c r="BF113" s="277">
        <f>BF108*'8-Matrices'!$P$7</f>
        <v>0</v>
      </c>
      <c r="BG113" s="277">
        <f>BG108*'8-Matrices'!$Q$7</f>
        <v>0</v>
      </c>
      <c r="BH113" s="277">
        <f>BH108*'8-Matrices'!$R$7</f>
        <v>0</v>
      </c>
      <c r="BI113" s="278">
        <f>BI108*'8-Matrices'!$S$7</f>
        <v>0</v>
      </c>
      <c r="BJ113" s="411"/>
      <c r="BK113" s="352"/>
      <c r="BL113" s="351">
        <f>BL108*'8-Matrices'!$J$7</f>
        <v>79200</v>
      </c>
      <c r="BM113" s="352">
        <f>BM108*'8-Matrices'!$K$7</f>
        <v>500940</v>
      </c>
      <c r="BN113" s="352">
        <f>BN108*'8-Matrices'!$L$7</f>
        <v>0</v>
      </c>
      <c r="BO113" s="352">
        <f>BO108*'8-Matrices'!$M$7</f>
        <v>578200</v>
      </c>
      <c r="BP113" s="352">
        <f>BP108*'8-Matrices'!$N$7</f>
        <v>0</v>
      </c>
      <c r="BQ113" s="352">
        <f>BQ108*'8-Matrices'!$O$7</f>
        <v>0</v>
      </c>
      <c r="BR113" s="352">
        <f>BR108*'8-Matrices'!$P$7</f>
        <v>0</v>
      </c>
      <c r="BS113" s="352">
        <f>BS108*'8-Matrices'!$Q$7</f>
        <v>0</v>
      </c>
      <c r="BT113" s="352">
        <f>BT108*'8-Matrices'!$R$7</f>
        <v>0</v>
      </c>
      <c r="BU113" s="353">
        <f>BU108*'8-Matrices'!$S$7</f>
        <v>0</v>
      </c>
      <c r="BV113" s="411"/>
      <c r="BX113" s="351">
        <f>BX108*'8-Matrices'!$J$7</f>
        <v>84150</v>
      </c>
      <c r="BY113" s="352">
        <f>BY108*'8-Matrices'!$K$7</f>
        <v>188760</v>
      </c>
      <c r="BZ113" s="352">
        <f>BZ108*'8-Matrices'!$L$7</f>
        <v>0</v>
      </c>
      <c r="CA113" s="352">
        <f>CA108*'8-Matrices'!$M$7</f>
        <v>636020</v>
      </c>
      <c r="CB113" s="352">
        <f>CB108*'8-Matrices'!$N$7</f>
        <v>0</v>
      </c>
      <c r="CC113" s="352">
        <f>CC108*'8-Matrices'!$O$7</f>
        <v>0</v>
      </c>
      <c r="CD113" s="352">
        <f>CD108*'8-Matrices'!$P$7</f>
        <v>0</v>
      </c>
      <c r="CE113" s="352">
        <f>CE108*'8-Matrices'!$Q$7</f>
        <v>0</v>
      </c>
      <c r="CF113" s="352">
        <f>CF108*'8-Matrices'!$R$7</f>
        <v>0</v>
      </c>
      <c r="CG113" s="353">
        <f>CG108*'8-Matrices'!$S$7</f>
        <v>0</v>
      </c>
      <c r="CH113" s="411"/>
      <c r="CJ113" s="351">
        <f>CJ108*'8-Matrices'!$J$7</f>
        <v>168300</v>
      </c>
      <c r="CK113" s="352">
        <f>CK108*'8-Matrices'!$K$7</f>
        <v>254100</v>
      </c>
      <c r="CL113" s="352">
        <f>CL108*'8-Matrices'!$L$7</f>
        <v>0</v>
      </c>
      <c r="CM113" s="352">
        <f>CM108*'8-Matrices'!$M$7</f>
        <v>2182705</v>
      </c>
      <c r="CN113" s="352">
        <f>CN108*'8-Matrices'!$N$7</f>
        <v>0</v>
      </c>
      <c r="CO113" s="352">
        <f>CO108*'8-Matrices'!$O$7</f>
        <v>0</v>
      </c>
      <c r="CP113" s="352">
        <f>CP108*'8-Matrices'!$P$7</f>
        <v>0</v>
      </c>
      <c r="CQ113" s="352">
        <f>CQ108*'8-Matrices'!$Q$7</f>
        <v>0</v>
      </c>
      <c r="CR113" s="352">
        <f>CR108*'8-Matrices'!$R$7</f>
        <v>0</v>
      </c>
      <c r="CS113" s="353">
        <f>CS108*'8-Matrices'!$S$7</f>
        <v>0</v>
      </c>
      <c r="CT113" s="411"/>
      <c r="CV113" s="351">
        <f>CV108*'8-Matrices'!$J$7</f>
        <v>193050</v>
      </c>
      <c r="CW113" s="352">
        <f>CW108*'8-Matrices'!$K$7</f>
        <v>559020</v>
      </c>
      <c r="CX113" s="352">
        <f>CX108*'8-Matrices'!$L$7</f>
        <v>0</v>
      </c>
      <c r="CY113" s="352">
        <f>CY108*'8-Matrices'!$M$7</f>
        <v>3671570</v>
      </c>
      <c r="CZ113" s="352">
        <f>CZ108*'8-Matrices'!$N$7</f>
        <v>0</v>
      </c>
      <c r="DA113" s="352">
        <f>DA108*'8-Matrices'!$O$7</f>
        <v>0</v>
      </c>
      <c r="DB113" s="352">
        <f>DB108*'8-Matrices'!$P$7</f>
        <v>0</v>
      </c>
      <c r="DC113" s="352">
        <f>DC108*'8-Matrices'!$Q$7</f>
        <v>0</v>
      </c>
      <c r="DD113" s="352">
        <f>DD108*'8-Matrices'!$R$7</f>
        <v>0</v>
      </c>
      <c r="DE113" s="353">
        <f>DE108*'8-Matrices'!$S$7</f>
        <v>0</v>
      </c>
      <c r="DF113" s="411"/>
      <c r="DH113" s="351">
        <f>DH108*'8-Matrices'!$J$7</f>
        <v>227700</v>
      </c>
      <c r="DI113" s="352">
        <f>DI108*'8-Matrices'!$K$7</f>
        <v>464640</v>
      </c>
      <c r="DJ113" s="352">
        <f>DJ108*'8-Matrices'!$L$7</f>
        <v>0</v>
      </c>
      <c r="DK113" s="352">
        <f>DK108*'8-Matrices'!$M$7</f>
        <v>3671570</v>
      </c>
      <c r="DL113" s="352">
        <f>DL108*'8-Matrices'!$N$7</f>
        <v>0</v>
      </c>
      <c r="DM113" s="352">
        <f>DM108*'8-Matrices'!$O$7</f>
        <v>0</v>
      </c>
      <c r="DN113" s="352">
        <f>DN108*'8-Matrices'!$P$7</f>
        <v>0</v>
      </c>
      <c r="DO113" s="352">
        <f>DO108*'8-Matrices'!$Q$7</f>
        <v>0</v>
      </c>
      <c r="DP113" s="352">
        <f>DP108*'8-Matrices'!$R$7</f>
        <v>0</v>
      </c>
      <c r="DQ113" s="353">
        <f>DQ108*'8-Matrices'!$S$7</f>
        <v>0</v>
      </c>
      <c r="DR113" s="411"/>
      <c r="DT113" s="351">
        <f>DT108*'8-Matrices'!$J$7</f>
        <v>227700</v>
      </c>
      <c r="DU113" s="352">
        <f>DU108*'8-Matrices'!$K$7</f>
        <v>747780</v>
      </c>
      <c r="DV113" s="352">
        <f>DV108*'8-Matrices'!$L$7</f>
        <v>0</v>
      </c>
      <c r="DW113" s="352">
        <f>DW108*'8-Matrices'!$M$7</f>
        <v>4032945</v>
      </c>
      <c r="DX113" s="352">
        <f>DX108*'8-Matrices'!$N$7</f>
        <v>0</v>
      </c>
      <c r="DY113" s="352">
        <f>DY108*'8-Matrices'!$O$7</f>
        <v>0</v>
      </c>
      <c r="DZ113" s="352">
        <f>DZ108*'8-Matrices'!$P$7</f>
        <v>0</v>
      </c>
      <c r="EA113" s="352">
        <f>EA108*'8-Matrices'!$Q$7</f>
        <v>0</v>
      </c>
      <c r="EB113" s="352">
        <f>EB108*'8-Matrices'!$R$7</f>
        <v>0</v>
      </c>
      <c r="EC113" s="353">
        <f>EC108*'8-Matrices'!$S$7</f>
        <v>0</v>
      </c>
      <c r="ED113" s="411"/>
    </row>
    <row r="114" spans="1:134" x14ac:dyDescent="0.25">
      <c r="A114" s="1471"/>
      <c r="B114" s="36" t="s">
        <v>91</v>
      </c>
      <c r="C114" s="276" t="s">
        <v>139</v>
      </c>
      <c r="D114" s="279">
        <f>D109*'8-Matrices'!$J$8</f>
        <v>21429</v>
      </c>
      <c r="E114" s="277">
        <f>E109*'8-Matrices'!$K$8</f>
        <v>104770</v>
      </c>
      <c r="F114" s="277">
        <f>F109*'8-Matrices'!$L$8</f>
        <v>0</v>
      </c>
      <c r="G114" s="277">
        <f>G109*'8-Matrices'!$M$8</f>
        <v>479780</v>
      </c>
      <c r="H114" s="277">
        <f>H109*'8-Matrices'!$N$8</f>
        <v>0</v>
      </c>
      <c r="I114" s="277">
        <f>I109*'8-Matrices'!$O$8</f>
        <v>0</v>
      </c>
      <c r="J114" s="277">
        <f>J109*'8-Matrices'!$P$8</f>
        <v>0</v>
      </c>
      <c r="K114" s="277">
        <f>K109*'8-Matrices'!$Q$8</f>
        <v>0</v>
      </c>
      <c r="L114" s="277">
        <f>L109*'8-Matrices'!$R$8</f>
        <v>0</v>
      </c>
      <c r="M114" s="278">
        <f>M109*'8-Matrices'!$S$8</f>
        <v>0</v>
      </c>
      <c r="N114" s="411"/>
      <c r="P114" s="279">
        <f>P109*'8-Matrices'!$J$8</f>
        <v>7143</v>
      </c>
      <c r="Q114" s="277">
        <f>Q109*'8-Matrices'!$K$8</f>
        <v>220017</v>
      </c>
      <c r="R114" s="277">
        <f>R109*'8-Matrices'!$L$8</f>
        <v>0</v>
      </c>
      <c r="S114" s="277">
        <f>S109*'8-Matrices'!$M$8</f>
        <v>688380</v>
      </c>
      <c r="T114" s="277">
        <f>T109*'8-Matrices'!$N$8</f>
        <v>0</v>
      </c>
      <c r="U114" s="277">
        <f>U109*'8-Matrices'!$O$8</f>
        <v>0</v>
      </c>
      <c r="V114" s="277">
        <f>V109*'8-Matrices'!$P$8</f>
        <v>0</v>
      </c>
      <c r="W114" s="277">
        <f>W109*'8-Matrices'!$Q$8</f>
        <v>0</v>
      </c>
      <c r="X114" s="277">
        <f>X109*'8-Matrices'!$R$8</f>
        <v>0</v>
      </c>
      <c r="Y114" s="278">
        <f>Y109*'8-Matrices'!$S$8</f>
        <v>0</v>
      </c>
      <c r="Z114" s="411"/>
      <c r="AB114" s="279">
        <f>AB109*'8-Matrices'!$J$8</f>
        <v>0</v>
      </c>
      <c r="AC114" s="277">
        <f>AC109*'8-Matrices'!$K$8</f>
        <v>115247</v>
      </c>
      <c r="AD114" s="277">
        <f>AD109*'8-Matrices'!$L$8</f>
        <v>0</v>
      </c>
      <c r="AE114" s="277">
        <f>AE109*'8-Matrices'!$M$8</f>
        <v>646660</v>
      </c>
      <c r="AF114" s="277">
        <f>AF109*'8-Matrices'!$N$8</f>
        <v>0</v>
      </c>
      <c r="AG114" s="277">
        <f>AG109*'8-Matrices'!$O$8</f>
        <v>0</v>
      </c>
      <c r="AH114" s="277">
        <f>AH109*'8-Matrices'!$P$8</f>
        <v>0</v>
      </c>
      <c r="AI114" s="277">
        <f>AI109*'8-Matrices'!$Q$8</f>
        <v>0</v>
      </c>
      <c r="AJ114" s="277">
        <f>AJ109*'8-Matrices'!$R$8</f>
        <v>0</v>
      </c>
      <c r="AK114" s="278">
        <f>AK109*'8-Matrices'!$S$8</f>
        <v>0</v>
      </c>
      <c r="AL114" s="411"/>
      <c r="AM114" s="277"/>
      <c r="AN114" s="279">
        <f>AN109*'8-Matrices'!$J$8</f>
        <v>0</v>
      </c>
      <c r="AO114" s="277">
        <f>AO109*'8-Matrices'!$K$8</f>
        <v>94293</v>
      </c>
      <c r="AP114" s="277">
        <f>AP109*'8-Matrices'!$L$8</f>
        <v>0</v>
      </c>
      <c r="AQ114" s="277">
        <f>AQ109*'8-Matrices'!$M$8</f>
        <v>563220</v>
      </c>
      <c r="AR114" s="277">
        <f>AR109*'8-Matrices'!$N$8</f>
        <v>0</v>
      </c>
      <c r="AS114" s="277">
        <f>AS109*'8-Matrices'!$O$8</f>
        <v>0</v>
      </c>
      <c r="AT114" s="277">
        <f>AT109*'8-Matrices'!$P$8</f>
        <v>0</v>
      </c>
      <c r="AU114" s="277">
        <f>AU109*'8-Matrices'!$Q$8</f>
        <v>0</v>
      </c>
      <c r="AV114" s="277">
        <f>AV109*'8-Matrices'!$R$8</f>
        <v>0</v>
      </c>
      <c r="AW114" s="278">
        <f>AW109*'8-Matrices'!$S$8</f>
        <v>0</v>
      </c>
      <c r="AX114" s="411"/>
      <c r="AY114" s="277"/>
      <c r="AZ114" s="279">
        <f>AZ109*'8-Matrices'!$J$8</f>
        <v>0</v>
      </c>
      <c r="BA114" s="277">
        <f>BA109*'8-Matrices'!$K$8</f>
        <v>104770</v>
      </c>
      <c r="BB114" s="277">
        <f>BB109*'8-Matrices'!$L$8</f>
        <v>0</v>
      </c>
      <c r="BC114" s="277">
        <f>BC109*'8-Matrices'!$M$8</f>
        <v>604940</v>
      </c>
      <c r="BD114" s="277">
        <f>BD109*'8-Matrices'!$N$8</f>
        <v>0</v>
      </c>
      <c r="BE114" s="277">
        <f>BE109*'8-Matrices'!$O$8</f>
        <v>0</v>
      </c>
      <c r="BF114" s="277">
        <f>BF109*'8-Matrices'!$P$8</f>
        <v>0</v>
      </c>
      <c r="BG114" s="277">
        <f>BG109*'8-Matrices'!$Q$8</f>
        <v>0</v>
      </c>
      <c r="BH114" s="277">
        <f>BH109*'8-Matrices'!$R$8</f>
        <v>0</v>
      </c>
      <c r="BI114" s="278">
        <f>BI109*'8-Matrices'!$S$8</f>
        <v>0</v>
      </c>
      <c r="BJ114" s="411"/>
      <c r="BK114" s="352"/>
      <c r="BL114" s="351">
        <f>BL109*'8-Matrices'!$J$8</f>
        <v>0</v>
      </c>
      <c r="BM114" s="352">
        <f>BM109*'8-Matrices'!$K$8</f>
        <v>240971</v>
      </c>
      <c r="BN114" s="352">
        <f>BN109*'8-Matrices'!$L$8</f>
        <v>0</v>
      </c>
      <c r="BO114" s="352">
        <f>BO109*'8-Matrices'!$M$8</f>
        <v>646660</v>
      </c>
      <c r="BP114" s="352">
        <f>BP109*'8-Matrices'!$N$8</f>
        <v>0</v>
      </c>
      <c r="BQ114" s="352">
        <f>BQ109*'8-Matrices'!$O$8</f>
        <v>0</v>
      </c>
      <c r="BR114" s="352">
        <f>BR109*'8-Matrices'!$P$8</f>
        <v>0</v>
      </c>
      <c r="BS114" s="352">
        <f>BS109*'8-Matrices'!$Q$8</f>
        <v>0</v>
      </c>
      <c r="BT114" s="352">
        <f>BT109*'8-Matrices'!$R$8</f>
        <v>0</v>
      </c>
      <c r="BU114" s="353">
        <f>BU109*'8-Matrices'!$S$8</f>
        <v>0</v>
      </c>
      <c r="BV114" s="411"/>
      <c r="BX114" s="351">
        <f>BX109*'8-Matrices'!$J$8</f>
        <v>0</v>
      </c>
      <c r="BY114" s="352">
        <f>BY109*'8-Matrices'!$K$8</f>
        <v>178109</v>
      </c>
      <c r="BZ114" s="352">
        <f>BZ109*'8-Matrices'!$L$8</f>
        <v>0</v>
      </c>
      <c r="CA114" s="352">
        <f>CA109*'8-Matrices'!$M$8</f>
        <v>500640</v>
      </c>
      <c r="CB114" s="352">
        <f>CB109*'8-Matrices'!$N$8</f>
        <v>0</v>
      </c>
      <c r="CC114" s="352">
        <f>CC109*'8-Matrices'!$O$8</f>
        <v>0</v>
      </c>
      <c r="CD114" s="352">
        <f>CD109*'8-Matrices'!$P$8</f>
        <v>0</v>
      </c>
      <c r="CE114" s="352">
        <f>CE109*'8-Matrices'!$Q$8</f>
        <v>0</v>
      </c>
      <c r="CF114" s="352">
        <f>CF109*'8-Matrices'!$R$8</f>
        <v>0</v>
      </c>
      <c r="CG114" s="353">
        <f>CG109*'8-Matrices'!$S$8</f>
        <v>0</v>
      </c>
      <c r="CH114" s="411"/>
      <c r="CJ114" s="351">
        <f>CJ109*'8-Matrices'!$J$8</f>
        <v>0</v>
      </c>
      <c r="CK114" s="352">
        <f>CK109*'8-Matrices'!$K$8</f>
        <v>125724</v>
      </c>
      <c r="CL114" s="352">
        <f>CL109*'8-Matrices'!$L$8</f>
        <v>0</v>
      </c>
      <c r="CM114" s="352">
        <f>CM109*'8-Matrices'!$M$8</f>
        <v>542360</v>
      </c>
      <c r="CN114" s="352">
        <f>CN109*'8-Matrices'!$N$8</f>
        <v>0</v>
      </c>
      <c r="CO114" s="352">
        <f>CO109*'8-Matrices'!$O$8</f>
        <v>0</v>
      </c>
      <c r="CP114" s="352">
        <f>CP109*'8-Matrices'!$P$8</f>
        <v>0</v>
      </c>
      <c r="CQ114" s="352">
        <f>CQ109*'8-Matrices'!$Q$8</f>
        <v>0</v>
      </c>
      <c r="CR114" s="352">
        <f>CR109*'8-Matrices'!$R$8</f>
        <v>0</v>
      </c>
      <c r="CS114" s="353">
        <f>CS109*'8-Matrices'!$S$8</f>
        <v>0</v>
      </c>
      <c r="CT114" s="411"/>
      <c r="CV114" s="351">
        <f>CV109*'8-Matrices'!$J$8</f>
        <v>0</v>
      </c>
      <c r="CW114" s="352">
        <f>CW109*'8-Matrices'!$K$8</f>
        <v>377172</v>
      </c>
      <c r="CX114" s="352">
        <f>CX109*'8-Matrices'!$L$8</f>
        <v>0</v>
      </c>
      <c r="CY114" s="352">
        <f>CY109*'8-Matrices'!$M$8</f>
        <v>1501920</v>
      </c>
      <c r="CZ114" s="352">
        <f>CZ109*'8-Matrices'!$N$8</f>
        <v>0</v>
      </c>
      <c r="DA114" s="352">
        <f>DA109*'8-Matrices'!$O$8</f>
        <v>0</v>
      </c>
      <c r="DB114" s="352">
        <f>DB109*'8-Matrices'!$P$8</f>
        <v>0</v>
      </c>
      <c r="DC114" s="352">
        <f>DC109*'8-Matrices'!$Q$8</f>
        <v>0</v>
      </c>
      <c r="DD114" s="352">
        <f>DD109*'8-Matrices'!$R$8</f>
        <v>0</v>
      </c>
      <c r="DE114" s="353">
        <f>DE109*'8-Matrices'!$S$8</f>
        <v>0</v>
      </c>
      <c r="DF114" s="411"/>
      <c r="DH114" s="351">
        <f>DH109*'8-Matrices'!$J$8</f>
        <v>7143</v>
      </c>
      <c r="DI114" s="352">
        <f>DI109*'8-Matrices'!$K$8</f>
        <v>471465</v>
      </c>
      <c r="DJ114" s="352">
        <f>DJ109*'8-Matrices'!$L$8</f>
        <v>0</v>
      </c>
      <c r="DK114" s="352">
        <f>DK109*'8-Matrices'!$M$8</f>
        <v>1251600</v>
      </c>
      <c r="DL114" s="352">
        <f>DL109*'8-Matrices'!$N$8</f>
        <v>0</v>
      </c>
      <c r="DM114" s="352">
        <f>DM109*'8-Matrices'!$O$8</f>
        <v>0</v>
      </c>
      <c r="DN114" s="352">
        <f>DN109*'8-Matrices'!$P$8</f>
        <v>0</v>
      </c>
      <c r="DO114" s="352">
        <f>DO109*'8-Matrices'!$Q$8</f>
        <v>0</v>
      </c>
      <c r="DP114" s="352">
        <f>DP109*'8-Matrices'!$R$8</f>
        <v>0</v>
      </c>
      <c r="DQ114" s="353">
        <f>DQ109*'8-Matrices'!$S$8</f>
        <v>0</v>
      </c>
      <c r="DR114" s="411"/>
      <c r="DT114" s="351">
        <f>DT109*'8-Matrices'!$J$8</f>
        <v>14286</v>
      </c>
      <c r="DU114" s="352">
        <f>DU109*'8-Matrices'!$K$8</f>
        <v>408603</v>
      </c>
      <c r="DV114" s="352">
        <f>DV109*'8-Matrices'!$L$8</f>
        <v>0</v>
      </c>
      <c r="DW114" s="352">
        <f>DW109*'8-Matrices'!$M$8</f>
        <v>2127720</v>
      </c>
      <c r="DX114" s="352">
        <f>DX109*'8-Matrices'!$N$8</f>
        <v>0</v>
      </c>
      <c r="DY114" s="352">
        <f>DY109*'8-Matrices'!$O$8</f>
        <v>0</v>
      </c>
      <c r="DZ114" s="352">
        <f>DZ109*'8-Matrices'!$P$8</f>
        <v>0</v>
      </c>
      <c r="EA114" s="352">
        <f>EA109*'8-Matrices'!$Q$8</f>
        <v>0</v>
      </c>
      <c r="EB114" s="352">
        <f>EB109*'8-Matrices'!$R$8</f>
        <v>0</v>
      </c>
      <c r="EC114" s="353">
        <f>EC109*'8-Matrices'!$S$8</f>
        <v>0</v>
      </c>
      <c r="ED114" s="411"/>
    </row>
    <row r="115" spans="1:134" ht="15.75" thickBot="1" x14ac:dyDescent="0.3">
      <c r="A115" s="1472"/>
      <c r="B115" s="295" t="s">
        <v>91</v>
      </c>
      <c r="C115" s="294" t="s">
        <v>140</v>
      </c>
      <c r="D115" s="279">
        <f>D110*'8-Matrices'!$J$9</f>
        <v>167504</v>
      </c>
      <c r="E115" s="277">
        <f>E110*'8-Matrices'!$K$9</f>
        <v>1627524</v>
      </c>
      <c r="F115" s="277">
        <f>F110*'8-Matrices'!$L$9</f>
        <v>0</v>
      </c>
      <c r="G115" s="277">
        <f>G110*'8-Matrices'!$M$9</f>
        <v>2843010</v>
      </c>
      <c r="H115" s="277">
        <f>H110*'8-Matrices'!$N$9</f>
        <v>0</v>
      </c>
      <c r="I115" s="277">
        <f>I110*'8-Matrices'!$O$9</f>
        <v>0</v>
      </c>
      <c r="J115" s="277">
        <f>J110*'8-Matrices'!$P$9</f>
        <v>0</v>
      </c>
      <c r="K115" s="277">
        <f>K110*'8-Matrices'!$Q$9</f>
        <v>0</v>
      </c>
      <c r="L115" s="277">
        <f>L110*'8-Matrices'!$R$9</f>
        <v>0</v>
      </c>
      <c r="M115" s="278">
        <f>M110*'8-Matrices'!$S$9</f>
        <v>0</v>
      </c>
      <c r="N115" s="411" t="s">
        <v>306</v>
      </c>
      <c r="P115" s="279">
        <f>P110*'8-Matrices'!$J$9</f>
        <v>209380</v>
      </c>
      <c r="Q115" s="277">
        <f>Q110*'8-Matrices'!$K$9</f>
        <v>2656242</v>
      </c>
      <c r="R115" s="277">
        <f>R110*'8-Matrices'!$L$9</f>
        <v>0</v>
      </c>
      <c r="S115" s="277">
        <f>S110*'8-Matrices'!$M$9</f>
        <v>3148710</v>
      </c>
      <c r="T115" s="277">
        <f>T110*'8-Matrices'!$N$9</f>
        <v>0</v>
      </c>
      <c r="U115" s="277">
        <f>U110*'8-Matrices'!$O$9</f>
        <v>0</v>
      </c>
      <c r="V115" s="277">
        <f>V110*'8-Matrices'!$P$9</f>
        <v>0</v>
      </c>
      <c r="W115" s="277">
        <f>W110*'8-Matrices'!$Q$9</f>
        <v>0</v>
      </c>
      <c r="X115" s="277">
        <f>X110*'8-Matrices'!$R$9</f>
        <v>0</v>
      </c>
      <c r="Y115" s="278">
        <f>Y110*'8-Matrices'!$S$9</f>
        <v>0</v>
      </c>
      <c r="Z115" s="411" t="s">
        <v>306</v>
      </c>
      <c r="AB115" s="279">
        <f>AB110*'8-Matrices'!$J$9</f>
        <v>146566</v>
      </c>
      <c r="AC115" s="277">
        <f>AC110*'8-Matrices'!$K$9</f>
        <v>1827126</v>
      </c>
      <c r="AD115" s="277">
        <f>AD110*'8-Matrices'!$L$9</f>
        <v>0</v>
      </c>
      <c r="AE115" s="277">
        <f>AE110*'8-Matrices'!$M$9</f>
        <v>2629020</v>
      </c>
      <c r="AF115" s="277">
        <f>AF110*'8-Matrices'!$N$9</f>
        <v>0</v>
      </c>
      <c r="AG115" s="277">
        <f>AG110*'8-Matrices'!$O$9</f>
        <v>0</v>
      </c>
      <c r="AH115" s="277">
        <f>AH110*'8-Matrices'!$P$9</f>
        <v>0</v>
      </c>
      <c r="AI115" s="277">
        <f>AI110*'8-Matrices'!$Q$9</f>
        <v>0</v>
      </c>
      <c r="AJ115" s="277">
        <f>AJ110*'8-Matrices'!$R$9</f>
        <v>0</v>
      </c>
      <c r="AK115" s="278">
        <f>AK110*'8-Matrices'!$S$9</f>
        <v>0</v>
      </c>
      <c r="AL115" s="411" t="s">
        <v>306</v>
      </c>
      <c r="AM115" s="277"/>
      <c r="AN115" s="279">
        <f>AN110*'8-Matrices'!$J$9</f>
        <v>125628</v>
      </c>
      <c r="AO115" s="277">
        <f>AO110*'8-Matrices'!$K$9</f>
        <v>1704294</v>
      </c>
      <c r="AP115" s="277">
        <f>AP110*'8-Matrices'!$L$9</f>
        <v>0</v>
      </c>
      <c r="AQ115" s="277">
        <f>AQ110*'8-Matrices'!$M$9</f>
        <v>3332130</v>
      </c>
      <c r="AR115" s="277">
        <f>AR110*'8-Matrices'!$N$9</f>
        <v>0</v>
      </c>
      <c r="AS115" s="277">
        <f>AS110*'8-Matrices'!$O$9</f>
        <v>0</v>
      </c>
      <c r="AT115" s="277">
        <f>AT110*'8-Matrices'!$P$9</f>
        <v>0</v>
      </c>
      <c r="AU115" s="277">
        <f>AU110*'8-Matrices'!$Q$9</f>
        <v>0</v>
      </c>
      <c r="AV115" s="277">
        <f>AV110*'8-Matrices'!$R$9</f>
        <v>0</v>
      </c>
      <c r="AW115" s="278">
        <f>AW110*'8-Matrices'!$S$9</f>
        <v>0</v>
      </c>
      <c r="AX115" s="411" t="s">
        <v>306</v>
      </c>
      <c r="AY115" s="277"/>
      <c r="AZ115" s="279">
        <f>AZ110*'8-Matrices'!$J$9</f>
        <v>10469</v>
      </c>
      <c r="BA115" s="277">
        <f>BA110*'8-Matrices'!$K$9</f>
        <v>1642878</v>
      </c>
      <c r="BB115" s="277">
        <f>BB110*'8-Matrices'!$L$9</f>
        <v>0</v>
      </c>
      <c r="BC115" s="277">
        <f>BC110*'8-Matrices'!$M$9</f>
        <v>2751300</v>
      </c>
      <c r="BD115" s="277">
        <f>BD110*'8-Matrices'!$N$9</f>
        <v>0</v>
      </c>
      <c r="BE115" s="277">
        <f>BE110*'8-Matrices'!$O$9</f>
        <v>0</v>
      </c>
      <c r="BF115" s="277">
        <f>BF110*'8-Matrices'!$P$9</f>
        <v>0</v>
      </c>
      <c r="BG115" s="277">
        <f>BG110*'8-Matrices'!$Q$9</f>
        <v>0</v>
      </c>
      <c r="BH115" s="277">
        <f>BH110*'8-Matrices'!$R$9</f>
        <v>0</v>
      </c>
      <c r="BI115" s="278">
        <f>BI110*'8-Matrices'!$S$9</f>
        <v>0</v>
      </c>
      <c r="BJ115" s="411" t="s">
        <v>306</v>
      </c>
      <c r="BK115" s="352"/>
      <c r="BL115" s="351">
        <f>BL110*'8-Matrices'!$J$9</f>
        <v>146566</v>
      </c>
      <c r="BM115" s="352">
        <f>BM110*'8-Matrices'!$K$9</f>
        <v>1888542</v>
      </c>
      <c r="BN115" s="352">
        <f>BN110*'8-Matrices'!$L$9</f>
        <v>0</v>
      </c>
      <c r="BO115" s="352">
        <f>BO110*'8-Matrices'!$M$9</f>
        <v>3118140</v>
      </c>
      <c r="BP115" s="352">
        <f>BP110*'8-Matrices'!$N$9</f>
        <v>0</v>
      </c>
      <c r="BQ115" s="352">
        <f>BQ110*'8-Matrices'!$O$9</f>
        <v>0</v>
      </c>
      <c r="BR115" s="352">
        <f>BR110*'8-Matrices'!$P$9</f>
        <v>0</v>
      </c>
      <c r="BS115" s="352">
        <f>BS110*'8-Matrices'!$Q$9</f>
        <v>0</v>
      </c>
      <c r="BT115" s="352">
        <f>BT110*'8-Matrices'!$R$9</f>
        <v>0</v>
      </c>
      <c r="BU115" s="353">
        <f>BU110*'8-Matrices'!$S$9</f>
        <v>0</v>
      </c>
      <c r="BV115" s="411" t="s">
        <v>306</v>
      </c>
      <c r="BX115" s="351">
        <f>BX110*'8-Matrices'!$J$9</f>
        <v>146566</v>
      </c>
      <c r="BY115" s="352">
        <f>BY110*'8-Matrices'!$K$9</f>
        <v>2026728</v>
      </c>
      <c r="BZ115" s="352">
        <f>BZ110*'8-Matrices'!$L$9</f>
        <v>0</v>
      </c>
      <c r="CA115" s="352">
        <f>CA110*'8-Matrices'!$M$9</f>
        <v>3332130</v>
      </c>
      <c r="CB115" s="352">
        <f>CB110*'8-Matrices'!$N$9</f>
        <v>0</v>
      </c>
      <c r="CC115" s="352">
        <f>CC110*'8-Matrices'!$O$9</f>
        <v>0</v>
      </c>
      <c r="CD115" s="352">
        <f>CD110*'8-Matrices'!$P$9</f>
        <v>0</v>
      </c>
      <c r="CE115" s="352">
        <f>CE110*'8-Matrices'!$Q$9</f>
        <v>0</v>
      </c>
      <c r="CF115" s="352">
        <f>CF110*'8-Matrices'!$R$9</f>
        <v>0</v>
      </c>
      <c r="CG115" s="353">
        <f>CG110*'8-Matrices'!$S$9</f>
        <v>0</v>
      </c>
      <c r="CH115" s="411" t="s">
        <v>306</v>
      </c>
      <c r="CJ115" s="351">
        <f>CJ110*'8-Matrices'!$J$9</f>
        <v>52345</v>
      </c>
      <c r="CK115" s="352">
        <f>CK110*'8-Matrices'!$K$9</f>
        <v>1473984</v>
      </c>
      <c r="CL115" s="352">
        <f>CL110*'8-Matrices'!$L$9</f>
        <v>0</v>
      </c>
      <c r="CM115" s="352">
        <f>CM110*'8-Matrices'!$M$9</f>
        <v>3148710</v>
      </c>
      <c r="CN115" s="352">
        <f>CN110*'8-Matrices'!$N$9</f>
        <v>0</v>
      </c>
      <c r="CO115" s="352">
        <f>CO110*'8-Matrices'!$O$9</f>
        <v>0</v>
      </c>
      <c r="CP115" s="352">
        <f>CP110*'8-Matrices'!$P$9</f>
        <v>0</v>
      </c>
      <c r="CQ115" s="352">
        <f>CQ110*'8-Matrices'!$Q$9</f>
        <v>0</v>
      </c>
      <c r="CR115" s="352">
        <f>CR110*'8-Matrices'!$R$9</f>
        <v>0</v>
      </c>
      <c r="CS115" s="353">
        <f>CS110*'8-Matrices'!$S$9</f>
        <v>0</v>
      </c>
      <c r="CT115" s="411" t="s">
        <v>306</v>
      </c>
      <c r="CV115" s="351">
        <f>CV110*'8-Matrices'!$J$9</f>
        <v>209380</v>
      </c>
      <c r="CW115" s="352">
        <f>CW110*'8-Matrices'!$K$9</f>
        <v>1274382</v>
      </c>
      <c r="CX115" s="352">
        <f>CX110*'8-Matrices'!$L$9</f>
        <v>0</v>
      </c>
      <c r="CY115" s="352">
        <f>CY110*'8-Matrices'!$M$9</f>
        <v>3209850</v>
      </c>
      <c r="CZ115" s="352">
        <f>CZ110*'8-Matrices'!$N$9</f>
        <v>0</v>
      </c>
      <c r="DA115" s="352">
        <f>DA110*'8-Matrices'!$O$9</f>
        <v>0</v>
      </c>
      <c r="DB115" s="352">
        <f>DB110*'8-Matrices'!$P$9</f>
        <v>0</v>
      </c>
      <c r="DC115" s="352">
        <f>DC110*'8-Matrices'!$Q$9</f>
        <v>0</v>
      </c>
      <c r="DD115" s="352">
        <f>DD110*'8-Matrices'!$R$9</f>
        <v>0</v>
      </c>
      <c r="DE115" s="353">
        <f>DE110*'8-Matrices'!$S$9</f>
        <v>0</v>
      </c>
      <c r="DF115" s="411" t="s">
        <v>306</v>
      </c>
      <c r="DH115" s="351">
        <f>DH110*'8-Matrices'!$J$9</f>
        <v>94221</v>
      </c>
      <c r="DI115" s="352">
        <f>DI110*'8-Matrices'!$K$9</f>
        <v>1719648</v>
      </c>
      <c r="DJ115" s="352">
        <f>DJ110*'8-Matrices'!$L$9</f>
        <v>0</v>
      </c>
      <c r="DK115" s="352">
        <f>DK110*'8-Matrices'!$M$9</f>
        <v>3546120</v>
      </c>
      <c r="DL115" s="352">
        <f>DL110*'8-Matrices'!$N$9</f>
        <v>0</v>
      </c>
      <c r="DM115" s="352">
        <f>DM110*'8-Matrices'!$O$9</f>
        <v>0</v>
      </c>
      <c r="DN115" s="352">
        <f>DN110*'8-Matrices'!$P$9</f>
        <v>0</v>
      </c>
      <c r="DO115" s="352">
        <f>DO110*'8-Matrices'!$Q$9</f>
        <v>0</v>
      </c>
      <c r="DP115" s="352">
        <f>DP110*'8-Matrices'!$R$9</f>
        <v>0</v>
      </c>
      <c r="DQ115" s="353">
        <f>DQ110*'8-Matrices'!$S$9</f>
        <v>0</v>
      </c>
      <c r="DR115" s="411" t="s">
        <v>306</v>
      </c>
      <c r="DT115" s="351">
        <f>DT110*'8-Matrices'!$J$9</f>
        <v>83752</v>
      </c>
      <c r="DU115" s="352">
        <f>DU110*'8-Matrices'!$K$9</f>
        <v>1550754</v>
      </c>
      <c r="DV115" s="352">
        <f>DV110*'8-Matrices'!$L$9</f>
        <v>0</v>
      </c>
      <c r="DW115" s="352">
        <f>DW110*'8-Matrices'!$M$9</f>
        <v>4340940</v>
      </c>
      <c r="DX115" s="352">
        <f>DX110*'8-Matrices'!$N$9</f>
        <v>0</v>
      </c>
      <c r="DY115" s="352">
        <f>DY110*'8-Matrices'!$O$9</f>
        <v>0</v>
      </c>
      <c r="DZ115" s="352">
        <f>DZ110*'8-Matrices'!$P$9</f>
        <v>0</v>
      </c>
      <c r="EA115" s="352">
        <f>EA110*'8-Matrices'!$Q$9</f>
        <v>0</v>
      </c>
      <c r="EB115" s="352">
        <f>EB110*'8-Matrices'!$R$9</f>
        <v>0</v>
      </c>
      <c r="EC115" s="353">
        <f>EC110*'8-Matrices'!$S$9</f>
        <v>0</v>
      </c>
      <c r="ED115" s="411" t="s">
        <v>306</v>
      </c>
    </row>
    <row r="116" spans="1:134" ht="30.75" thickBot="1" x14ac:dyDescent="0.3">
      <c r="A116" s="318" t="s">
        <v>212</v>
      </c>
      <c r="B116" s="293" t="s">
        <v>91</v>
      </c>
      <c r="C116" s="316"/>
      <c r="D116" s="300">
        <f t="shared" ref="D116:M116" si="231">SUM(D113:D115)</f>
        <v>243383</v>
      </c>
      <c r="E116" s="297">
        <f t="shared" si="231"/>
        <v>1921054</v>
      </c>
      <c r="F116" s="297">
        <f t="shared" si="231"/>
        <v>0</v>
      </c>
      <c r="G116" s="297">
        <f t="shared" si="231"/>
        <v>4074450</v>
      </c>
      <c r="H116" s="297">
        <f t="shared" si="231"/>
        <v>0</v>
      </c>
      <c r="I116" s="297">
        <f t="shared" si="231"/>
        <v>0</v>
      </c>
      <c r="J116" s="297">
        <f t="shared" si="231"/>
        <v>0</v>
      </c>
      <c r="K116" s="297">
        <f t="shared" si="231"/>
        <v>0</v>
      </c>
      <c r="L116" s="297">
        <f t="shared" si="231"/>
        <v>0</v>
      </c>
      <c r="M116" s="298">
        <f t="shared" si="231"/>
        <v>0</v>
      </c>
      <c r="N116" s="412">
        <f>SUM(D116:M116)</f>
        <v>6238887</v>
      </c>
      <c r="O116" s="316"/>
      <c r="P116" s="300">
        <f t="shared" ref="P116:Y116" si="232">SUM(P113:P115)</f>
        <v>266023</v>
      </c>
      <c r="Q116" s="297">
        <f t="shared" si="232"/>
        <v>3210219</v>
      </c>
      <c r="R116" s="297">
        <f t="shared" si="232"/>
        <v>0</v>
      </c>
      <c r="S116" s="297">
        <f t="shared" si="232"/>
        <v>4863395</v>
      </c>
      <c r="T116" s="297">
        <f t="shared" si="232"/>
        <v>0</v>
      </c>
      <c r="U116" s="297">
        <f t="shared" si="232"/>
        <v>0</v>
      </c>
      <c r="V116" s="297">
        <f t="shared" si="232"/>
        <v>0</v>
      </c>
      <c r="W116" s="297">
        <f t="shared" si="232"/>
        <v>0</v>
      </c>
      <c r="X116" s="297">
        <f t="shared" si="232"/>
        <v>0</v>
      </c>
      <c r="Y116" s="298">
        <f t="shared" si="232"/>
        <v>0</v>
      </c>
      <c r="Z116" s="412">
        <f>SUM(P116:Y116)</f>
        <v>8339637</v>
      </c>
      <c r="AA116" s="316"/>
      <c r="AB116" s="300">
        <f t="shared" ref="AB116:AK116" si="233">SUM(AB113:AB115)</f>
        <v>205966</v>
      </c>
      <c r="AC116" s="297">
        <f t="shared" si="233"/>
        <v>2203733</v>
      </c>
      <c r="AD116" s="297">
        <f t="shared" si="233"/>
        <v>0</v>
      </c>
      <c r="AE116" s="297">
        <f t="shared" si="233"/>
        <v>4114070</v>
      </c>
      <c r="AF116" s="297">
        <f t="shared" si="233"/>
        <v>0</v>
      </c>
      <c r="AG116" s="297">
        <f t="shared" si="233"/>
        <v>0</v>
      </c>
      <c r="AH116" s="297">
        <f t="shared" si="233"/>
        <v>0</v>
      </c>
      <c r="AI116" s="297">
        <f t="shared" si="233"/>
        <v>0</v>
      </c>
      <c r="AJ116" s="297">
        <f t="shared" si="233"/>
        <v>0</v>
      </c>
      <c r="AK116" s="298">
        <f t="shared" si="233"/>
        <v>0</v>
      </c>
      <c r="AL116" s="412">
        <f>SUM(AB116:AK116)</f>
        <v>6523769</v>
      </c>
      <c r="AM116" s="299"/>
      <c r="AN116" s="300">
        <f t="shared" ref="AN116:AW116" si="234">SUM(AN113:AN115)</f>
        <v>165228</v>
      </c>
      <c r="AO116" s="297">
        <f t="shared" si="234"/>
        <v>2103507</v>
      </c>
      <c r="AP116" s="297">
        <f t="shared" si="234"/>
        <v>0</v>
      </c>
      <c r="AQ116" s="297">
        <f t="shared" si="234"/>
        <v>4488005</v>
      </c>
      <c r="AR116" s="297">
        <f t="shared" si="234"/>
        <v>0</v>
      </c>
      <c r="AS116" s="297">
        <f t="shared" si="234"/>
        <v>0</v>
      </c>
      <c r="AT116" s="297">
        <f t="shared" si="234"/>
        <v>0</v>
      </c>
      <c r="AU116" s="297">
        <f t="shared" si="234"/>
        <v>0</v>
      </c>
      <c r="AV116" s="297">
        <f t="shared" si="234"/>
        <v>0</v>
      </c>
      <c r="AW116" s="298">
        <f t="shared" si="234"/>
        <v>0</v>
      </c>
      <c r="AX116" s="412">
        <f>SUM(AN116:AW116)</f>
        <v>6756740</v>
      </c>
      <c r="AY116" s="299"/>
      <c r="AZ116" s="300">
        <f t="shared" ref="AZ116:BI116" si="235">SUM(AZ113:AZ115)</f>
        <v>64919</v>
      </c>
      <c r="BA116" s="297">
        <f t="shared" si="235"/>
        <v>1950928</v>
      </c>
      <c r="BB116" s="297">
        <f t="shared" si="235"/>
        <v>0</v>
      </c>
      <c r="BC116" s="297">
        <f t="shared" si="235"/>
        <v>4266905</v>
      </c>
      <c r="BD116" s="297">
        <f t="shared" si="235"/>
        <v>0</v>
      </c>
      <c r="BE116" s="297">
        <f t="shared" si="235"/>
        <v>0</v>
      </c>
      <c r="BF116" s="297">
        <f t="shared" si="235"/>
        <v>0</v>
      </c>
      <c r="BG116" s="297">
        <f t="shared" si="235"/>
        <v>0</v>
      </c>
      <c r="BH116" s="297">
        <f t="shared" si="235"/>
        <v>0</v>
      </c>
      <c r="BI116" s="298">
        <f t="shared" si="235"/>
        <v>0</v>
      </c>
      <c r="BJ116" s="412">
        <f>SUM(AZ116:BI116)</f>
        <v>6282752</v>
      </c>
      <c r="BK116" s="362"/>
      <c r="BL116" s="404">
        <f t="shared" ref="BL116:BU116" si="236">SUM(BL113:BL115)</f>
        <v>225766</v>
      </c>
      <c r="BM116" s="405">
        <f t="shared" si="236"/>
        <v>2630453</v>
      </c>
      <c r="BN116" s="405">
        <f t="shared" si="236"/>
        <v>0</v>
      </c>
      <c r="BO116" s="405">
        <f t="shared" si="236"/>
        <v>4343000</v>
      </c>
      <c r="BP116" s="405">
        <f t="shared" si="236"/>
        <v>0</v>
      </c>
      <c r="BQ116" s="405">
        <f t="shared" si="236"/>
        <v>0</v>
      </c>
      <c r="BR116" s="405">
        <f t="shared" si="236"/>
        <v>0</v>
      </c>
      <c r="BS116" s="405">
        <f t="shared" si="236"/>
        <v>0</v>
      </c>
      <c r="BT116" s="405">
        <f t="shared" si="236"/>
        <v>0</v>
      </c>
      <c r="BU116" s="406">
        <f t="shared" si="236"/>
        <v>0</v>
      </c>
      <c r="BV116" s="412">
        <f>SUM(BL116:BU116)</f>
        <v>7199219</v>
      </c>
      <c r="BX116" s="404">
        <f t="shared" ref="BX116:CG116" si="237">SUM(BX113:BX115)</f>
        <v>230716</v>
      </c>
      <c r="BY116" s="405">
        <f t="shared" si="237"/>
        <v>2393597</v>
      </c>
      <c r="BZ116" s="405">
        <f t="shared" si="237"/>
        <v>0</v>
      </c>
      <c r="CA116" s="405">
        <f t="shared" si="237"/>
        <v>4468790</v>
      </c>
      <c r="CB116" s="405">
        <f t="shared" si="237"/>
        <v>0</v>
      </c>
      <c r="CC116" s="405">
        <f t="shared" si="237"/>
        <v>0</v>
      </c>
      <c r="CD116" s="405">
        <f t="shared" si="237"/>
        <v>0</v>
      </c>
      <c r="CE116" s="405">
        <f t="shared" si="237"/>
        <v>0</v>
      </c>
      <c r="CF116" s="405">
        <f t="shared" si="237"/>
        <v>0</v>
      </c>
      <c r="CG116" s="406">
        <f t="shared" si="237"/>
        <v>0</v>
      </c>
      <c r="CH116" s="412">
        <f>SUM(BX116:CG116)</f>
        <v>7093103</v>
      </c>
      <c r="CJ116" s="404">
        <f t="shared" ref="CJ116:CS116" si="238">SUM(CJ113:CJ115)</f>
        <v>220645</v>
      </c>
      <c r="CK116" s="405">
        <f t="shared" si="238"/>
        <v>1853808</v>
      </c>
      <c r="CL116" s="405">
        <f t="shared" si="238"/>
        <v>0</v>
      </c>
      <c r="CM116" s="405">
        <f t="shared" si="238"/>
        <v>5873775</v>
      </c>
      <c r="CN116" s="405">
        <f t="shared" si="238"/>
        <v>0</v>
      </c>
      <c r="CO116" s="405">
        <f t="shared" si="238"/>
        <v>0</v>
      </c>
      <c r="CP116" s="405">
        <f t="shared" si="238"/>
        <v>0</v>
      </c>
      <c r="CQ116" s="405">
        <f t="shared" si="238"/>
        <v>0</v>
      </c>
      <c r="CR116" s="405">
        <f t="shared" si="238"/>
        <v>0</v>
      </c>
      <c r="CS116" s="406">
        <f t="shared" si="238"/>
        <v>0</v>
      </c>
      <c r="CT116" s="412">
        <f>SUM(CJ116:CS116)</f>
        <v>7948228</v>
      </c>
      <c r="CV116" s="404">
        <f t="shared" ref="CV116:DE116" si="239">SUM(CV113:CV115)</f>
        <v>402430</v>
      </c>
      <c r="CW116" s="405">
        <f t="shared" si="239"/>
        <v>2210574</v>
      </c>
      <c r="CX116" s="405">
        <f t="shared" si="239"/>
        <v>0</v>
      </c>
      <c r="CY116" s="405">
        <f t="shared" si="239"/>
        <v>8383340</v>
      </c>
      <c r="CZ116" s="405">
        <f t="shared" si="239"/>
        <v>0</v>
      </c>
      <c r="DA116" s="405">
        <f t="shared" si="239"/>
        <v>0</v>
      </c>
      <c r="DB116" s="405">
        <f t="shared" si="239"/>
        <v>0</v>
      </c>
      <c r="DC116" s="405">
        <f t="shared" si="239"/>
        <v>0</v>
      </c>
      <c r="DD116" s="405">
        <f t="shared" si="239"/>
        <v>0</v>
      </c>
      <c r="DE116" s="406">
        <f t="shared" si="239"/>
        <v>0</v>
      </c>
      <c r="DF116" s="412">
        <f>SUM(CV116:DE116)</f>
        <v>10996344</v>
      </c>
      <c r="DH116" s="404">
        <f t="shared" ref="DH116:DQ116" si="240">SUM(DH113:DH115)</f>
        <v>329064</v>
      </c>
      <c r="DI116" s="405">
        <f t="shared" si="240"/>
        <v>2655753</v>
      </c>
      <c r="DJ116" s="405">
        <f t="shared" si="240"/>
        <v>0</v>
      </c>
      <c r="DK116" s="405">
        <f t="shared" si="240"/>
        <v>8469290</v>
      </c>
      <c r="DL116" s="405">
        <f t="shared" si="240"/>
        <v>0</v>
      </c>
      <c r="DM116" s="405">
        <f t="shared" si="240"/>
        <v>0</v>
      </c>
      <c r="DN116" s="405">
        <f t="shared" si="240"/>
        <v>0</v>
      </c>
      <c r="DO116" s="405">
        <f t="shared" si="240"/>
        <v>0</v>
      </c>
      <c r="DP116" s="405">
        <f t="shared" si="240"/>
        <v>0</v>
      </c>
      <c r="DQ116" s="406">
        <f t="shared" si="240"/>
        <v>0</v>
      </c>
      <c r="DR116" s="412">
        <f>SUM(DH116:DQ116)</f>
        <v>11454107</v>
      </c>
      <c r="DT116" s="404">
        <f t="shared" ref="DT116:EC116" si="241">SUM(DT113:DT115)</f>
        <v>325738</v>
      </c>
      <c r="DU116" s="405">
        <f t="shared" si="241"/>
        <v>2707137</v>
      </c>
      <c r="DV116" s="405">
        <f t="shared" si="241"/>
        <v>0</v>
      </c>
      <c r="DW116" s="405">
        <f t="shared" si="241"/>
        <v>10501605</v>
      </c>
      <c r="DX116" s="405">
        <f t="shared" si="241"/>
        <v>0</v>
      </c>
      <c r="DY116" s="405">
        <f t="shared" si="241"/>
        <v>0</v>
      </c>
      <c r="DZ116" s="405">
        <f t="shared" si="241"/>
        <v>0</v>
      </c>
      <c r="EA116" s="405">
        <f t="shared" si="241"/>
        <v>0</v>
      </c>
      <c r="EB116" s="405">
        <f t="shared" si="241"/>
        <v>0</v>
      </c>
      <c r="EC116" s="406">
        <f t="shared" si="241"/>
        <v>0</v>
      </c>
      <c r="ED116" s="412">
        <f>SUM(DT116:EC116)</f>
        <v>13534480</v>
      </c>
    </row>
    <row r="117" spans="1:134" ht="39.75" customHeight="1" thickBot="1" x14ac:dyDescent="0.3">
      <c r="A117" s="305"/>
      <c r="B117" s="306"/>
      <c r="C117" s="307"/>
      <c r="D117" s="308"/>
      <c r="E117" s="309"/>
      <c r="F117" s="309"/>
      <c r="G117" s="309"/>
      <c r="H117" s="309"/>
      <c r="I117" s="309"/>
      <c r="J117" s="309"/>
      <c r="K117" s="309"/>
      <c r="L117" s="309"/>
      <c r="M117" s="310"/>
      <c r="N117" s="410"/>
      <c r="O117" s="307"/>
      <c r="P117" s="308"/>
      <c r="Q117" s="309"/>
      <c r="R117" s="309"/>
      <c r="S117" s="309"/>
      <c r="T117" s="309"/>
      <c r="U117" s="309"/>
      <c r="V117" s="309"/>
      <c r="W117" s="309"/>
      <c r="X117" s="309"/>
      <c r="Y117" s="310"/>
      <c r="Z117" s="410"/>
      <c r="AA117" s="307"/>
      <c r="AB117" s="308"/>
      <c r="AC117" s="309"/>
      <c r="AD117" s="309"/>
      <c r="AE117" s="309"/>
      <c r="AF117" s="309"/>
      <c r="AG117" s="309"/>
      <c r="AH117" s="309"/>
      <c r="AI117" s="309"/>
      <c r="AJ117" s="309"/>
      <c r="AK117" s="310"/>
      <c r="AL117" s="410"/>
      <c r="AM117" s="309"/>
      <c r="AN117" s="308"/>
      <c r="AO117" s="309"/>
      <c r="AP117" s="309"/>
      <c r="AQ117" s="309"/>
      <c r="AR117" s="309"/>
      <c r="AS117" s="309"/>
      <c r="AT117" s="309"/>
      <c r="AU117" s="309"/>
      <c r="AV117" s="309"/>
      <c r="AW117" s="310"/>
      <c r="AX117" s="410"/>
      <c r="AY117" s="309"/>
      <c r="AZ117" s="308"/>
      <c r="BA117" s="309"/>
      <c r="BB117" s="309"/>
      <c r="BC117" s="309"/>
      <c r="BD117" s="309"/>
      <c r="BE117" s="309"/>
      <c r="BF117" s="309"/>
      <c r="BG117" s="309"/>
      <c r="BH117" s="309"/>
      <c r="BI117" s="310"/>
      <c r="BJ117" s="410"/>
      <c r="BK117" s="407"/>
      <c r="BL117" s="408"/>
      <c r="BM117" s="407"/>
      <c r="BN117" s="407"/>
      <c r="BO117" s="407"/>
      <c r="BP117" s="407"/>
      <c r="BQ117" s="407"/>
      <c r="BR117" s="407"/>
      <c r="BS117" s="407"/>
      <c r="BT117" s="407"/>
      <c r="BU117" s="409"/>
      <c r="BV117" s="410"/>
      <c r="BX117" s="408"/>
      <c r="BY117" s="407"/>
      <c r="BZ117" s="407"/>
      <c r="CA117" s="407"/>
      <c r="CB117" s="407"/>
      <c r="CC117" s="407"/>
      <c r="CD117" s="407"/>
      <c r="CE117" s="407"/>
      <c r="CF117" s="407"/>
      <c r="CG117" s="409"/>
      <c r="CH117" s="410"/>
      <c r="CJ117" s="408"/>
      <c r="CK117" s="407"/>
      <c r="CL117" s="407"/>
      <c r="CM117" s="407"/>
      <c r="CN117" s="407"/>
      <c r="CO117" s="407"/>
      <c r="CP117" s="407"/>
      <c r="CQ117" s="407"/>
      <c r="CR117" s="407"/>
      <c r="CS117" s="409"/>
      <c r="CT117" s="410"/>
      <c r="CV117" s="408"/>
      <c r="CW117" s="407"/>
      <c r="CX117" s="407"/>
      <c r="CY117" s="407"/>
      <c r="CZ117" s="407"/>
      <c r="DA117" s="407"/>
      <c r="DB117" s="407"/>
      <c r="DC117" s="407"/>
      <c r="DD117" s="407"/>
      <c r="DE117" s="409"/>
      <c r="DF117" s="410"/>
      <c r="DH117" s="408"/>
      <c r="DI117" s="407"/>
      <c r="DJ117" s="407"/>
      <c r="DK117" s="407"/>
      <c r="DL117" s="407"/>
      <c r="DM117" s="407"/>
      <c r="DN117" s="407"/>
      <c r="DO117" s="407"/>
      <c r="DP117" s="407"/>
      <c r="DQ117" s="409"/>
      <c r="DR117" s="410"/>
      <c r="DT117" s="408"/>
      <c r="DU117" s="407"/>
      <c r="DV117" s="407"/>
      <c r="DW117" s="407"/>
      <c r="DX117" s="407"/>
      <c r="DY117" s="407"/>
      <c r="DZ117" s="407"/>
      <c r="EA117" s="407"/>
      <c r="EB117" s="407"/>
      <c r="EC117" s="409"/>
      <c r="ED117" s="410"/>
    </row>
    <row r="118" spans="1:134" x14ac:dyDescent="0.25">
      <c r="A118" s="1470" t="s">
        <v>210</v>
      </c>
      <c r="B118" s="267" t="s">
        <v>92</v>
      </c>
      <c r="C118" s="268" t="s">
        <v>138</v>
      </c>
      <c r="D118" s="271">
        <f>'7c-STEMHWF_RawData'!D40</f>
        <v>0</v>
      </c>
      <c r="E118" s="269">
        <f>'7c-STEMHWF_RawData'!E40</f>
        <v>0</v>
      </c>
      <c r="F118" s="269">
        <f>'7c-STEMHWF_RawData'!F40</f>
        <v>0</v>
      </c>
      <c r="G118" s="269">
        <f>'7c-STEMHWF_RawData'!G40</f>
        <v>7</v>
      </c>
      <c r="H118" s="269">
        <f>'7c-STEMHWF_RawData'!H40</f>
        <v>0</v>
      </c>
      <c r="I118" s="269">
        <f>'7c-STEMHWF_RawData'!I40</f>
        <v>0</v>
      </c>
      <c r="J118" s="269">
        <f>'7c-STEMHWF_RawData'!J40</f>
        <v>0</v>
      </c>
      <c r="K118" s="269">
        <f>'7c-STEMHWF_RawData'!K40</f>
        <v>0</v>
      </c>
      <c r="L118" s="269">
        <f>'7c-STEMHWF_RawData'!L40</f>
        <v>0</v>
      </c>
      <c r="M118" s="270">
        <f>'7c-STEMHWF_RawData'!M40</f>
        <v>0</v>
      </c>
      <c r="N118" s="396"/>
      <c r="O118" s="319"/>
      <c r="P118" s="271">
        <f>'7c-STEMHWF_RawData'!P40</f>
        <v>0</v>
      </c>
      <c r="Q118" s="269">
        <f>'7c-STEMHWF_RawData'!Q40</f>
        <v>1</v>
      </c>
      <c r="R118" s="269">
        <f>'7c-STEMHWF_RawData'!R40</f>
        <v>0</v>
      </c>
      <c r="S118" s="269">
        <f>'7c-STEMHWF_RawData'!S40</f>
        <v>4</v>
      </c>
      <c r="T118" s="269">
        <f>'7c-STEMHWF_RawData'!T40</f>
        <v>0</v>
      </c>
      <c r="U118" s="269">
        <f>'7c-STEMHWF_RawData'!U40</f>
        <v>0</v>
      </c>
      <c r="V118" s="269">
        <f>'7c-STEMHWF_RawData'!V40</f>
        <v>0</v>
      </c>
      <c r="W118" s="269">
        <f>'7c-STEMHWF_RawData'!W40</f>
        <v>0</v>
      </c>
      <c r="X118" s="269">
        <f>'7c-STEMHWF_RawData'!X40</f>
        <v>0</v>
      </c>
      <c r="Y118" s="270">
        <f>'7c-STEMHWF_RawData'!Y40</f>
        <v>0</v>
      </c>
      <c r="Z118" s="396"/>
      <c r="AA118" s="319"/>
      <c r="AB118" s="271">
        <f>'7c-STEMHWF_RawData'!AB40</f>
        <v>0</v>
      </c>
      <c r="AC118" s="269">
        <f>'7c-STEMHWF_RawData'!AC40</f>
        <v>0</v>
      </c>
      <c r="AD118" s="269">
        <f>'7c-STEMHWF_RawData'!AD40</f>
        <v>0</v>
      </c>
      <c r="AE118" s="269">
        <f>'7c-STEMHWF_RawData'!AE40</f>
        <v>2</v>
      </c>
      <c r="AF118" s="269">
        <f>'7c-STEMHWF_RawData'!AF40</f>
        <v>0</v>
      </c>
      <c r="AG118" s="269">
        <f>'7c-STEMHWF_RawData'!AG40</f>
        <v>0</v>
      </c>
      <c r="AH118" s="269">
        <f>'7c-STEMHWF_RawData'!AH40</f>
        <v>0</v>
      </c>
      <c r="AI118" s="269">
        <f>'7c-STEMHWF_RawData'!AI40</f>
        <v>0</v>
      </c>
      <c r="AJ118" s="269">
        <f>'7c-STEMHWF_RawData'!AJ40</f>
        <v>0</v>
      </c>
      <c r="AK118" s="270">
        <f>'7c-STEMHWF_RawData'!AK40</f>
        <v>0</v>
      </c>
      <c r="AL118" s="396"/>
      <c r="AM118" s="269"/>
      <c r="AN118" s="271">
        <f>'7c-STEMHWF_RawData'!AN40</f>
        <v>0</v>
      </c>
      <c r="AO118" s="269">
        <f>'7c-STEMHWF_RawData'!AO40</f>
        <v>2</v>
      </c>
      <c r="AP118" s="269">
        <f>'7c-STEMHWF_RawData'!AP40</f>
        <v>0</v>
      </c>
      <c r="AQ118" s="269">
        <f>'7c-STEMHWF_RawData'!AQ40</f>
        <v>6</v>
      </c>
      <c r="AR118" s="269">
        <f>'7c-STEMHWF_RawData'!AR40</f>
        <v>0</v>
      </c>
      <c r="AS118" s="269">
        <f>'7c-STEMHWF_RawData'!AS40</f>
        <v>0</v>
      </c>
      <c r="AT118" s="269">
        <f>'7c-STEMHWF_RawData'!AT40</f>
        <v>0</v>
      </c>
      <c r="AU118" s="269">
        <f>'7c-STEMHWF_RawData'!AU40</f>
        <v>0</v>
      </c>
      <c r="AV118" s="269">
        <f>'7c-STEMHWF_RawData'!AV40</f>
        <v>0</v>
      </c>
      <c r="AW118" s="270">
        <f>'7c-STEMHWF_RawData'!AW40</f>
        <v>0</v>
      </c>
      <c r="AX118" s="396"/>
      <c r="AY118" s="269"/>
      <c r="AZ118" s="271">
        <f>'7c-STEMHWF_RawData'!AZ40</f>
        <v>0</v>
      </c>
      <c r="BA118" s="269">
        <f>'7c-STEMHWF_RawData'!BA40</f>
        <v>0</v>
      </c>
      <c r="BB118" s="269">
        <f>'7c-STEMHWF_RawData'!BB40</f>
        <v>0</v>
      </c>
      <c r="BC118" s="269">
        <f>'7c-STEMHWF_RawData'!BC40</f>
        <v>1</v>
      </c>
      <c r="BD118" s="269">
        <f>'7c-STEMHWF_RawData'!BD40</f>
        <v>0</v>
      </c>
      <c r="BE118" s="269">
        <f>'7c-STEMHWF_RawData'!BE40</f>
        <v>0</v>
      </c>
      <c r="BF118" s="269">
        <f>'7c-STEMHWF_RawData'!BF40</f>
        <v>0</v>
      </c>
      <c r="BG118" s="269">
        <f>'7c-STEMHWF_RawData'!BG40</f>
        <v>0</v>
      </c>
      <c r="BH118" s="269">
        <f>'7c-STEMHWF_RawData'!BH40</f>
        <v>0</v>
      </c>
      <c r="BI118" s="270">
        <f>'7c-STEMHWF_RawData'!BI40</f>
        <v>0</v>
      </c>
      <c r="BJ118" s="396"/>
      <c r="BK118" s="343"/>
      <c r="BL118" s="342">
        <f>'7c-STEMHWF_RawData'!BL40</f>
        <v>0</v>
      </c>
      <c r="BM118" s="343">
        <f>'7c-STEMHWF_RawData'!BM40</f>
        <v>3</v>
      </c>
      <c r="BN118" s="343">
        <f>'7c-STEMHWF_RawData'!BN40</f>
        <v>0</v>
      </c>
      <c r="BO118" s="343">
        <f>'7c-STEMHWF_RawData'!BO40</f>
        <v>3</v>
      </c>
      <c r="BP118" s="343">
        <f>'7c-STEMHWF_RawData'!BP40</f>
        <v>0</v>
      </c>
      <c r="BQ118" s="343">
        <f>'7c-STEMHWF_RawData'!BQ40</f>
        <v>0</v>
      </c>
      <c r="BR118" s="343">
        <f>'7c-STEMHWF_RawData'!BR40</f>
        <v>0</v>
      </c>
      <c r="BS118" s="343">
        <f>'7c-STEMHWF_RawData'!BS40</f>
        <v>0</v>
      </c>
      <c r="BT118" s="343">
        <f>'7c-STEMHWF_RawData'!BT40</f>
        <v>0</v>
      </c>
      <c r="BU118" s="344">
        <f>'7c-STEMHWF_RawData'!BU40</f>
        <v>0</v>
      </c>
      <c r="BV118" s="396"/>
      <c r="BX118" s="342">
        <f>'7c-STEMHWF_RawData'!BX40</f>
        <v>0</v>
      </c>
      <c r="BY118" s="343">
        <f>'7c-STEMHWF_RawData'!BY40</f>
        <v>4</v>
      </c>
      <c r="BZ118" s="343">
        <f>'7c-STEMHWF_RawData'!BZ40</f>
        <v>0</v>
      </c>
      <c r="CA118" s="343">
        <f>'7c-STEMHWF_RawData'!CA40</f>
        <v>0</v>
      </c>
      <c r="CB118" s="343">
        <f>'7c-STEMHWF_RawData'!CB40</f>
        <v>0</v>
      </c>
      <c r="CC118" s="343">
        <f>'7c-STEMHWF_RawData'!CC40</f>
        <v>0</v>
      </c>
      <c r="CD118" s="343">
        <f>'7c-STEMHWF_RawData'!CD40</f>
        <v>0</v>
      </c>
      <c r="CE118" s="343">
        <f>'7c-STEMHWF_RawData'!CE40</f>
        <v>0</v>
      </c>
      <c r="CF118" s="343">
        <f>'7c-STEMHWF_RawData'!CF40</f>
        <v>0</v>
      </c>
      <c r="CG118" s="344">
        <f>'7c-STEMHWF_RawData'!CG40</f>
        <v>0</v>
      </c>
      <c r="CH118" s="396"/>
      <c r="CJ118" s="342">
        <f>'7c-STEMHWF_RawData'!CJ40</f>
        <v>0</v>
      </c>
      <c r="CK118" s="343">
        <f>'7c-STEMHWF_RawData'!CK40</f>
        <v>8</v>
      </c>
      <c r="CL118" s="343">
        <f>'7c-STEMHWF_RawData'!CL40</f>
        <v>0</v>
      </c>
      <c r="CM118" s="343">
        <f>'7c-STEMHWF_RawData'!CM40</f>
        <v>8</v>
      </c>
      <c r="CN118" s="343">
        <f>'7c-STEMHWF_RawData'!CN40</f>
        <v>0</v>
      </c>
      <c r="CO118" s="343">
        <f>'7c-STEMHWF_RawData'!CO40</f>
        <v>0</v>
      </c>
      <c r="CP118" s="343">
        <f>'7c-STEMHWF_RawData'!CP40</f>
        <v>0</v>
      </c>
      <c r="CQ118" s="343">
        <f>'7c-STEMHWF_RawData'!CQ40</f>
        <v>0</v>
      </c>
      <c r="CR118" s="343">
        <f>'7c-STEMHWF_RawData'!CR40</f>
        <v>0</v>
      </c>
      <c r="CS118" s="344">
        <f>'7c-STEMHWF_RawData'!CS40</f>
        <v>0</v>
      </c>
      <c r="CT118" s="396"/>
      <c r="CV118" s="342">
        <f>'7c-STEMHWF_RawData'!CV40</f>
        <v>0</v>
      </c>
      <c r="CW118" s="343">
        <f>'7c-STEMHWF_RawData'!CW40</f>
        <v>6</v>
      </c>
      <c r="CX118" s="343">
        <f>'7c-STEMHWF_RawData'!CX40</f>
        <v>0</v>
      </c>
      <c r="CY118" s="343">
        <f>'7c-STEMHWF_RawData'!CY40</f>
        <v>19</v>
      </c>
      <c r="CZ118" s="343">
        <f>'7c-STEMHWF_RawData'!CZ40</f>
        <v>0</v>
      </c>
      <c r="DA118" s="343">
        <f>'7c-STEMHWF_RawData'!DA40</f>
        <v>0</v>
      </c>
      <c r="DB118" s="343">
        <f>'7c-STEMHWF_RawData'!DB40</f>
        <v>0</v>
      </c>
      <c r="DC118" s="343">
        <f>'7c-STEMHWF_RawData'!DC40</f>
        <v>0</v>
      </c>
      <c r="DD118" s="343">
        <f>'7c-STEMHWF_RawData'!DD40</f>
        <v>0</v>
      </c>
      <c r="DE118" s="344">
        <f>'7c-STEMHWF_RawData'!DE40</f>
        <v>0</v>
      </c>
      <c r="DF118" s="396"/>
      <c r="DH118" s="342">
        <f>'7c-STEMHWF_RawData'!DH40</f>
        <v>1</v>
      </c>
      <c r="DI118" s="343">
        <f>'7c-STEMHWF_RawData'!DI40</f>
        <v>9</v>
      </c>
      <c r="DJ118" s="343">
        <f>'7c-STEMHWF_RawData'!DJ40</f>
        <v>0</v>
      </c>
      <c r="DK118" s="343">
        <f>'7c-STEMHWF_RawData'!DK40</f>
        <v>14</v>
      </c>
      <c r="DL118" s="343">
        <f>'7c-STEMHWF_RawData'!DL40</f>
        <v>0</v>
      </c>
      <c r="DM118" s="343">
        <f>'7c-STEMHWF_RawData'!DM40</f>
        <v>0</v>
      </c>
      <c r="DN118" s="343">
        <f>'7c-STEMHWF_RawData'!DN40</f>
        <v>0</v>
      </c>
      <c r="DO118" s="343">
        <f>'7c-STEMHWF_RawData'!DO40</f>
        <v>0</v>
      </c>
      <c r="DP118" s="343">
        <f>'7c-STEMHWF_RawData'!DP40</f>
        <v>0</v>
      </c>
      <c r="DQ118" s="344">
        <f>'7c-STEMHWF_RawData'!DQ40</f>
        <v>0</v>
      </c>
      <c r="DR118" s="396"/>
      <c r="DT118" s="342">
        <f>'7c-STEMHWF_RawData'!DT40</f>
        <v>0</v>
      </c>
      <c r="DU118" s="343">
        <f>'7c-STEMHWF_RawData'!DU40</f>
        <v>14</v>
      </c>
      <c r="DV118" s="343">
        <f>'7c-STEMHWF_RawData'!DV40</f>
        <v>0</v>
      </c>
      <c r="DW118" s="343">
        <f>'7c-STEMHWF_RawData'!DW40</f>
        <v>25</v>
      </c>
      <c r="DX118" s="343">
        <f>'7c-STEMHWF_RawData'!DX40</f>
        <v>0</v>
      </c>
      <c r="DY118" s="343">
        <f>'7c-STEMHWF_RawData'!DY40</f>
        <v>0</v>
      </c>
      <c r="DZ118" s="343">
        <f>'7c-STEMHWF_RawData'!DZ40</f>
        <v>0</v>
      </c>
      <c r="EA118" s="343">
        <f>'7c-STEMHWF_RawData'!EA40</f>
        <v>0</v>
      </c>
      <c r="EB118" s="343">
        <f>'7c-STEMHWF_RawData'!EB40</f>
        <v>0</v>
      </c>
      <c r="EC118" s="344">
        <f>'7c-STEMHWF_RawData'!EC40</f>
        <v>0</v>
      </c>
      <c r="ED118" s="396"/>
    </row>
    <row r="119" spans="1:134" x14ac:dyDescent="0.25">
      <c r="A119" s="1471"/>
      <c r="B119" s="36" t="s">
        <v>92</v>
      </c>
      <c r="C119" s="276" t="s">
        <v>139</v>
      </c>
      <c r="D119" s="279">
        <f>'7c-STEMHWF_RawData'!D41</f>
        <v>0</v>
      </c>
      <c r="E119" s="277">
        <f>'7c-STEMHWF_RawData'!E41</f>
        <v>3</v>
      </c>
      <c r="F119" s="277">
        <f>'7c-STEMHWF_RawData'!F41</f>
        <v>0</v>
      </c>
      <c r="G119" s="277">
        <f>'7c-STEMHWF_RawData'!G41</f>
        <v>0</v>
      </c>
      <c r="H119" s="277">
        <f>'7c-STEMHWF_RawData'!H41</f>
        <v>0</v>
      </c>
      <c r="I119" s="277">
        <f>'7c-STEMHWF_RawData'!I41</f>
        <v>0</v>
      </c>
      <c r="J119" s="277">
        <f>'7c-STEMHWF_RawData'!J41</f>
        <v>0</v>
      </c>
      <c r="K119" s="277">
        <f>'7c-STEMHWF_RawData'!K41</f>
        <v>0</v>
      </c>
      <c r="L119" s="277">
        <f>'7c-STEMHWF_RawData'!L41</f>
        <v>0</v>
      </c>
      <c r="M119" s="278">
        <f>'7c-STEMHWF_RawData'!M41</f>
        <v>0</v>
      </c>
      <c r="N119" s="398"/>
      <c r="P119" s="279">
        <f>'7c-STEMHWF_RawData'!P41</f>
        <v>0</v>
      </c>
      <c r="Q119" s="277">
        <f>'7c-STEMHWF_RawData'!Q41</f>
        <v>0</v>
      </c>
      <c r="R119" s="277">
        <f>'7c-STEMHWF_RawData'!R41</f>
        <v>0</v>
      </c>
      <c r="S119" s="277">
        <f>'7c-STEMHWF_RawData'!S41</f>
        <v>1</v>
      </c>
      <c r="T119" s="277">
        <f>'7c-STEMHWF_RawData'!T41</f>
        <v>0</v>
      </c>
      <c r="U119" s="277">
        <f>'7c-STEMHWF_RawData'!U41</f>
        <v>0</v>
      </c>
      <c r="V119" s="277">
        <f>'7c-STEMHWF_RawData'!V41</f>
        <v>0</v>
      </c>
      <c r="W119" s="277">
        <f>'7c-STEMHWF_RawData'!W41</f>
        <v>0</v>
      </c>
      <c r="X119" s="277">
        <f>'7c-STEMHWF_RawData'!X41</f>
        <v>0</v>
      </c>
      <c r="Y119" s="278">
        <f>'7c-STEMHWF_RawData'!Y41</f>
        <v>0</v>
      </c>
      <c r="Z119" s="398"/>
      <c r="AB119" s="279">
        <f>'7c-STEMHWF_RawData'!AB41</f>
        <v>0</v>
      </c>
      <c r="AC119" s="277">
        <f>'7c-STEMHWF_RawData'!AC41</f>
        <v>6</v>
      </c>
      <c r="AD119" s="277">
        <f>'7c-STEMHWF_RawData'!AD41</f>
        <v>0</v>
      </c>
      <c r="AE119" s="277">
        <f>'7c-STEMHWF_RawData'!AE41</f>
        <v>0</v>
      </c>
      <c r="AF119" s="277">
        <f>'7c-STEMHWF_RawData'!AF41</f>
        <v>0</v>
      </c>
      <c r="AG119" s="277">
        <f>'7c-STEMHWF_RawData'!AG41</f>
        <v>0</v>
      </c>
      <c r="AH119" s="277">
        <f>'7c-STEMHWF_RawData'!AH41</f>
        <v>0</v>
      </c>
      <c r="AI119" s="277">
        <f>'7c-STEMHWF_RawData'!AI41</f>
        <v>0</v>
      </c>
      <c r="AJ119" s="277">
        <f>'7c-STEMHWF_RawData'!AJ41</f>
        <v>0</v>
      </c>
      <c r="AK119" s="278">
        <f>'7c-STEMHWF_RawData'!AK41</f>
        <v>0</v>
      </c>
      <c r="AL119" s="398"/>
      <c r="AM119" s="277"/>
      <c r="AN119" s="279">
        <f>'7c-STEMHWF_RawData'!AN41</f>
        <v>0</v>
      </c>
      <c r="AO119" s="277">
        <f>'7c-STEMHWF_RawData'!AO41</f>
        <v>4</v>
      </c>
      <c r="AP119" s="277">
        <f>'7c-STEMHWF_RawData'!AP41</f>
        <v>0</v>
      </c>
      <c r="AQ119" s="277">
        <f>'7c-STEMHWF_RawData'!AQ41</f>
        <v>3</v>
      </c>
      <c r="AR119" s="277">
        <f>'7c-STEMHWF_RawData'!AR41</f>
        <v>0</v>
      </c>
      <c r="AS119" s="277">
        <f>'7c-STEMHWF_RawData'!AS41</f>
        <v>0</v>
      </c>
      <c r="AT119" s="277">
        <f>'7c-STEMHWF_RawData'!AT41</f>
        <v>0</v>
      </c>
      <c r="AU119" s="277">
        <f>'7c-STEMHWF_RawData'!AU41</f>
        <v>0</v>
      </c>
      <c r="AV119" s="277">
        <f>'7c-STEMHWF_RawData'!AV41</f>
        <v>0</v>
      </c>
      <c r="AW119" s="278">
        <f>'7c-STEMHWF_RawData'!AW41</f>
        <v>0</v>
      </c>
      <c r="AX119" s="398"/>
      <c r="AY119" s="277"/>
      <c r="AZ119" s="279">
        <f>'7c-STEMHWF_RawData'!AZ41</f>
        <v>0</v>
      </c>
      <c r="BA119" s="277">
        <f>'7c-STEMHWF_RawData'!BA41</f>
        <v>0</v>
      </c>
      <c r="BB119" s="277">
        <f>'7c-STEMHWF_RawData'!BB41</f>
        <v>0</v>
      </c>
      <c r="BC119" s="277">
        <f>'7c-STEMHWF_RawData'!BC41</f>
        <v>2</v>
      </c>
      <c r="BD119" s="277">
        <f>'7c-STEMHWF_RawData'!BD41</f>
        <v>0</v>
      </c>
      <c r="BE119" s="277">
        <f>'7c-STEMHWF_RawData'!BE41</f>
        <v>0</v>
      </c>
      <c r="BF119" s="277">
        <f>'7c-STEMHWF_RawData'!BF41</f>
        <v>0</v>
      </c>
      <c r="BG119" s="277">
        <f>'7c-STEMHWF_RawData'!BG41</f>
        <v>0</v>
      </c>
      <c r="BH119" s="277">
        <f>'7c-STEMHWF_RawData'!BH41</f>
        <v>0</v>
      </c>
      <c r="BI119" s="278">
        <f>'7c-STEMHWF_RawData'!BI41</f>
        <v>0</v>
      </c>
      <c r="BJ119" s="398"/>
      <c r="BK119" s="352"/>
      <c r="BL119" s="351">
        <f>'7c-STEMHWF_RawData'!BL41</f>
        <v>0</v>
      </c>
      <c r="BM119" s="352">
        <f>'7c-STEMHWF_RawData'!BM41</f>
        <v>7</v>
      </c>
      <c r="BN119" s="352">
        <f>'7c-STEMHWF_RawData'!BN41</f>
        <v>0</v>
      </c>
      <c r="BO119" s="352">
        <f>'7c-STEMHWF_RawData'!BO41</f>
        <v>0</v>
      </c>
      <c r="BP119" s="352">
        <f>'7c-STEMHWF_RawData'!BP41</f>
        <v>0</v>
      </c>
      <c r="BQ119" s="352">
        <f>'7c-STEMHWF_RawData'!BQ41</f>
        <v>0</v>
      </c>
      <c r="BR119" s="352">
        <f>'7c-STEMHWF_RawData'!BR41</f>
        <v>0</v>
      </c>
      <c r="BS119" s="352">
        <f>'7c-STEMHWF_RawData'!BS41</f>
        <v>0</v>
      </c>
      <c r="BT119" s="352">
        <f>'7c-STEMHWF_RawData'!BT41</f>
        <v>0</v>
      </c>
      <c r="BU119" s="353">
        <f>'7c-STEMHWF_RawData'!BU41</f>
        <v>0</v>
      </c>
      <c r="BV119" s="398"/>
      <c r="BX119" s="351">
        <f>'7c-STEMHWF_RawData'!BX41</f>
        <v>0</v>
      </c>
      <c r="BY119" s="352">
        <f>'7c-STEMHWF_RawData'!BY41</f>
        <v>5</v>
      </c>
      <c r="BZ119" s="352">
        <f>'7c-STEMHWF_RawData'!BZ41</f>
        <v>0</v>
      </c>
      <c r="CA119" s="352">
        <f>'7c-STEMHWF_RawData'!CA41</f>
        <v>1</v>
      </c>
      <c r="CB119" s="352">
        <f>'7c-STEMHWF_RawData'!CB41</f>
        <v>0</v>
      </c>
      <c r="CC119" s="352">
        <f>'7c-STEMHWF_RawData'!CC41</f>
        <v>0</v>
      </c>
      <c r="CD119" s="352">
        <f>'7c-STEMHWF_RawData'!CD41</f>
        <v>0</v>
      </c>
      <c r="CE119" s="352">
        <f>'7c-STEMHWF_RawData'!CE41</f>
        <v>0</v>
      </c>
      <c r="CF119" s="352">
        <f>'7c-STEMHWF_RawData'!CF41</f>
        <v>0</v>
      </c>
      <c r="CG119" s="353">
        <f>'7c-STEMHWF_RawData'!CG41</f>
        <v>0</v>
      </c>
      <c r="CH119" s="398"/>
      <c r="CJ119" s="351">
        <f>'7c-STEMHWF_RawData'!CJ41</f>
        <v>0</v>
      </c>
      <c r="CK119" s="352">
        <f>'7c-STEMHWF_RawData'!CK41</f>
        <v>3</v>
      </c>
      <c r="CL119" s="352">
        <f>'7c-STEMHWF_RawData'!CL41</f>
        <v>0</v>
      </c>
      <c r="CM119" s="352">
        <f>'7c-STEMHWF_RawData'!CM41</f>
        <v>1</v>
      </c>
      <c r="CN119" s="352">
        <f>'7c-STEMHWF_RawData'!CN41</f>
        <v>0</v>
      </c>
      <c r="CO119" s="352">
        <f>'7c-STEMHWF_RawData'!CO41</f>
        <v>0</v>
      </c>
      <c r="CP119" s="352">
        <f>'7c-STEMHWF_RawData'!CP41</f>
        <v>0</v>
      </c>
      <c r="CQ119" s="352">
        <f>'7c-STEMHWF_RawData'!CQ41</f>
        <v>0</v>
      </c>
      <c r="CR119" s="352">
        <f>'7c-STEMHWF_RawData'!CR41</f>
        <v>0</v>
      </c>
      <c r="CS119" s="353">
        <f>'7c-STEMHWF_RawData'!CS41</f>
        <v>0</v>
      </c>
      <c r="CT119" s="398"/>
      <c r="CV119" s="351">
        <f>'7c-STEMHWF_RawData'!CV41</f>
        <v>0</v>
      </c>
      <c r="CW119" s="352">
        <f>'7c-STEMHWF_RawData'!CW41</f>
        <v>13</v>
      </c>
      <c r="CX119" s="352">
        <f>'7c-STEMHWF_RawData'!CX41</f>
        <v>0</v>
      </c>
      <c r="CY119" s="352">
        <f>'7c-STEMHWF_RawData'!CY41</f>
        <v>11</v>
      </c>
      <c r="CZ119" s="352">
        <f>'7c-STEMHWF_RawData'!CZ41</f>
        <v>0</v>
      </c>
      <c r="DA119" s="352">
        <f>'7c-STEMHWF_RawData'!DA41</f>
        <v>0</v>
      </c>
      <c r="DB119" s="352">
        <f>'7c-STEMHWF_RawData'!DB41</f>
        <v>0</v>
      </c>
      <c r="DC119" s="352">
        <f>'7c-STEMHWF_RawData'!DC41</f>
        <v>0</v>
      </c>
      <c r="DD119" s="352">
        <f>'7c-STEMHWF_RawData'!DD41</f>
        <v>0</v>
      </c>
      <c r="DE119" s="353">
        <f>'7c-STEMHWF_RawData'!DE41</f>
        <v>0</v>
      </c>
      <c r="DF119" s="398"/>
      <c r="DH119" s="351">
        <f>'7c-STEMHWF_RawData'!DH41</f>
        <v>1</v>
      </c>
      <c r="DI119" s="352">
        <f>'7c-STEMHWF_RawData'!DI41</f>
        <v>9</v>
      </c>
      <c r="DJ119" s="352">
        <f>'7c-STEMHWF_RawData'!DJ41</f>
        <v>0</v>
      </c>
      <c r="DK119" s="352">
        <f>'7c-STEMHWF_RawData'!DK41</f>
        <v>8</v>
      </c>
      <c r="DL119" s="352">
        <f>'7c-STEMHWF_RawData'!DL41</f>
        <v>0</v>
      </c>
      <c r="DM119" s="352">
        <f>'7c-STEMHWF_RawData'!DM41</f>
        <v>0</v>
      </c>
      <c r="DN119" s="352">
        <f>'7c-STEMHWF_RawData'!DN41</f>
        <v>0</v>
      </c>
      <c r="DO119" s="352">
        <f>'7c-STEMHWF_RawData'!DO41</f>
        <v>0</v>
      </c>
      <c r="DP119" s="352">
        <f>'7c-STEMHWF_RawData'!DP41</f>
        <v>0</v>
      </c>
      <c r="DQ119" s="353">
        <f>'7c-STEMHWF_RawData'!DQ41</f>
        <v>0</v>
      </c>
      <c r="DR119" s="398"/>
      <c r="DT119" s="351">
        <f>'7c-STEMHWF_RawData'!DT41</f>
        <v>0</v>
      </c>
      <c r="DU119" s="352">
        <f>'7c-STEMHWF_RawData'!DU41</f>
        <v>16</v>
      </c>
      <c r="DV119" s="352">
        <f>'7c-STEMHWF_RawData'!DV41</f>
        <v>0</v>
      </c>
      <c r="DW119" s="352">
        <f>'7c-STEMHWF_RawData'!DW41</f>
        <v>8</v>
      </c>
      <c r="DX119" s="352">
        <f>'7c-STEMHWF_RawData'!DX41</f>
        <v>0</v>
      </c>
      <c r="DY119" s="352">
        <f>'7c-STEMHWF_RawData'!DY41</f>
        <v>0</v>
      </c>
      <c r="DZ119" s="352">
        <f>'7c-STEMHWF_RawData'!DZ41</f>
        <v>0</v>
      </c>
      <c r="EA119" s="352">
        <f>'7c-STEMHWF_RawData'!EA41</f>
        <v>0</v>
      </c>
      <c r="EB119" s="352">
        <f>'7c-STEMHWF_RawData'!EB41</f>
        <v>0</v>
      </c>
      <c r="EC119" s="353">
        <f>'7c-STEMHWF_RawData'!EC41</f>
        <v>0</v>
      </c>
      <c r="ED119" s="398"/>
    </row>
    <row r="120" spans="1:134" ht="15.75" thickBot="1" x14ac:dyDescent="0.3">
      <c r="A120" s="1471"/>
      <c r="B120" s="36" t="s">
        <v>92</v>
      </c>
      <c r="C120" s="276" t="s">
        <v>140</v>
      </c>
      <c r="D120" s="279">
        <f>'7c-STEMHWF_RawData'!D42</f>
        <v>0</v>
      </c>
      <c r="E120" s="277">
        <f>'7c-STEMHWF_RawData'!E42</f>
        <v>31</v>
      </c>
      <c r="F120" s="277">
        <f>'7c-STEMHWF_RawData'!F42</f>
        <v>0</v>
      </c>
      <c r="G120" s="277">
        <f>'7c-STEMHWF_RawData'!G42</f>
        <v>0</v>
      </c>
      <c r="H120" s="277">
        <f>'7c-STEMHWF_RawData'!H42</f>
        <v>0</v>
      </c>
      <c r="I120" s="277">
        <f>'7c-STEMHWF_RawData'!I42</f>
        <v>0</v>
      </c>
      <c r="J120" s="277">
        <f>'7c-STEMHWF_RawData'!J42</f>
        <v>0</v>
      </c>
      <c r="K120" s="277">
        <f>'7c-STEMHWF_RawData'!K42</f>
        <v>0</v>
      </c>
      <c r="L120" s="277">
        <f>'7c-STEMHWF_RawData'!L42</f>
        <v>0</v>
      </c>
      <c r="M120" s="278">
        <f>'7c-STEMHWF_RawData'!M42</f>
        <v>0</v>
      </c>
      <c r="N120" s="411" t="s">
        <v>305</v>
      </c>
      <c r="P120" s="279">
        <f>'7c-STEMHWF_RawData'!P42</f>
        <v>0</v>
      </c>
      <c r="Q120" s="277">
        <f>'7c-STEMHWF_RawData'!Q42</f>
        <v>26</v>
      </c>
      <c r="R120" s="277">
        <f>'7c-STEMHWF_RawData'!R42</f>
        <v>0</v>
      </c>
      <c r="S120" s="277">
        <f>'7c-STEMHWF_RawData'!S42</f>
        <v>0</v>
      </c>
      <c r="T120" s="277">
        <f>'7c-STEMHWF_RawData'!T42</f>
        <v>0</v>
      </c>
      <c r="U120" s="277">
        <f>'7c-STEMHWF_RawData'!U42</f>
        <v>0</v>
      </c>
      <c r="V120" s="277">
        <f>'7c-STEMHWF_RawData'!V42</f>
        <v>0</v>
      </c>
      <c r="W120" s="277">
        <f>'7c-STEMHWF_RawData'!W42</f>
        <v>0</v>
      </c>
      <c r="X120" s="277">
        <f>'7c-STEMHWF_RawData'!X42</f>
        <v>0</v>
      </c>
      <c r="Y120" s="278">
        <f>'7c-STEMHWF_RawData'!Y42</f>
        <v>0</v>
      </c>
      <c r="Z120" s="411" t="s">
        <v>305</v>
      </c>
      <c r="AB120" s="279">
        <f>'7c-STEMHWF_RawData'!AB42</f>
        <v>0</v>
      </c>
      <c r="AC120" s="277">
        <f>'7c-STEMHWF_RawData'!AC42</f>
        <v>14</v>
      </c>
      <c r="AD120" s="277">
        <f>'7c-STEMHWF_RawData'!AD42</f>
        <v>0</v>
      </c>
      <c r="AE120" s="277">
        <f>'7c-STEMHWF_RawData'!AE42</f>
        <v>0</v>
      </c>
      <c r="AF120" s="277">
        <f>'7c-STEMHWF_RawData'!AF42</f>
        <v>0</v>
      </c>
      <c r="AG120" s="277">
        <f>'7c-STEMHWF_RawData'!AG42</f>
        <v>0</v>
      </c>
      <c r="AH120" s="277">
        <f>'7c-STEMHWF_RawData'!AH42</f>
        <v>0</v>
      </c>
      <c r="AI120" s="277">
        <f>'7c-STEMHWF_RawData'!AI42</f>
        <v>0</v>
      </c>
      <c r="AJ120" s="277">
        <f>'7c-STEMHWF_RawData'!AJ42</f>
        <v>0</v>
      </c>
      <c r="AK120" s="278">
        <f>'7c-STEMHWF_RawData'!AK42</f>
        <v>0</v>
      </c>
      <c r="AL120" s="411" t="s">
        <v>305</v>
      </c>
      <c r="AM120" s="277"/>
      <c r="AN120" s="279">
        <f>'7c-STEMHWF_RawData'!AN42</f>
        <v>0</v>
      </c>
      <c r="AO120" s="277">
        <f>'7c-STEMHWF_RawData'!AO42</f>
        <v>18</v>
      </c>
      <c r="AP120" s="277">
        <f>'7c-STEMHWF_RawData'!AP42</f>
        <v>0</v>
      </c>
      <c r="AQ120" s="277">
        <f>'7c-STEMHWF_RawData'!AQ42</f>
        <v>0</v>
      </c>
      <c r="AR120" s="277">
        <f>'7c-STEMHWF_RawData'!AR42</f>
        <v>0</v>
      </c>
      <c r="AS120" s="277">
        <f>'7c-STEMHWF_RawData'!AS42</f>
        <v>0</v>
      </c>
      <c r="AT120" s="277">
        <f>'7c-STEMHWF_RawData'!AT42</f>
        <v>0</v>
      </c>
      <c r="AU120" s="277">
        <f>'7c-STEMHWF_RawData'!AU42</f>
        <v>0</v>
      </c>
      <c r="AV120" s="277">
        <f>'7c-STEMHWF_RawData'!AV42</f>
        <v>0</v>
      </c>
      <c r="AW120" s="278">
        <f>'7c-STEMHWF_RawData'!AW42</f>
        <v>0</v>
      </c>
      <c r="AX120" s="411" t="s">
        <v>305</v>
      </c>
      <c r="AY120" s="277"/>
      <c r="AZ120" s="279">
        <f>'7c-STEMHWF_RawData'!AZ42</f>
        <v>0</v>
      </c>
      <c r="BA120" s="277">
        <f>'7c-STEMHWF_RawData'!BA42</f>
        <v>15</v>
      </c>
      <c r="BB120" s="277">
        <f>'7c-STEMHWF_RawData'!BB42</f>
        <v>0</v>
      </c>
      <c r="BC120" s="277">
        <f>'7c-STEMHWF_RawData'!BC42</f>
        <v>0</v>
      </c>
      <c r="BD120" s="277">
        <f>'7c-STEMHWF_RawData'!BD42</f>
        <v>0</v>
      </c>
      <c r="BE120" s="277">
        <f>'7c-STEMHWF_RawData'!BE42</f>
        <v>0</v>
      </c>
      <c r="BF120" s="277">
        <f>'7c-STEMHWF_RawData'!BF42</f>
        <v>0</v>
      </c>
      <c r="BG120" s="277">
        <f>'7c-STEMHWF_RawData'!BG42</f>
        <v>0</v>
      </c>
      <c r="BH120" s="277">
        <f>'7c-STEMHWF_RawData'!BH42</f>
        <v>0</v>
      </c>
      <c r="BI120" s="278">
        <f>'7c-STEMHWF_RawData'!BI42</f>
        <v>0</v>
      </c>
      <c r="BJ120" s="411" t="s">
        <v>305</v>
      </c>
      <c r="BK120" s="352"/>
      <c r="BL120" s="351">
        <f>'7c-STEMHWF_RawData'!BL42</f>
        <v>0</v>
      </c>
      <c r="BM120" s="352">
        <f>'7c-STEMHWF_RawData'!BM42</f>
        <v>11</v>
      </c>
      <c r="BN120" s="352">
        <f>'7c-STEMHWF_RawData'!BN42</f>
        <v>0</v>
      </c>
      <c r="BO120" s="352">
        <f>'7c-STEMHWF_RawData'!BO42</f>
        <v>0</v>
      </c>
      <c r="BP120" s="352">
        <f>'7c-STEMHWF_RawData'!BP42</f>
        <v>0</v>
      </c>
      <c r="BQ120" s="352">
        <f>'7c-STEMHWF_RawData'!BQ42</f>
        <v>0</v>
      </c>
      <c r="BR120" s="352">
        <f>'7c-STEMHWF_RawData'!BR42</f>
        <v>0</v>
      </c>
      <c r="BS120" s="352">
        <f>'7c-STEMHWF_RawData'!BS42</f>
        <v>0</v>
      </c>
      <c r="BT120" s="352">
        <f>'7c-STEMHWF_RawData'!BT42</f>
        <v>0</v>
      </c>
      <c r="BU120" s="353">
        <f>'7c-STEMHWF_RawData'!BU42</f>
        <v>0</v>
      </c>
      <c r="BV120" s="411" t="s">
        <v>305</v>
      </c>
      <c r="BX120" s="351">
        <f>'7c-STEMHWF_RawData'!BX42</f>
        <v>0</v>
      </c>
      <c r="BY120" s="352">
        <f>'7c-STEMHWF_RawData'!BY42</f>
        <v>15</v>
      </c>
      <c r="BZ120" s="352">
        <f>'7c-STEMHWF_RawData'!BZ42</f>
        <v>0</v>
      </c>
      <c r="CA120" s="352">
        <f>'7c-STEMHWF_RawData'!CA42</f>
        <v>0</v>
      </c>
      <c r="CB120" s="352">
        <f>'7c-STEMHWF_RawData'!CB42</f>
        <v>0</v>
      </c>
      <c r="CC120" s="352">
        <f>'7c-STEMHWF_RawData'!CC42</f>
        <v>0</v>
      </c>
      <c r="CD120" s="352">
        <f>'7c-STEMHWF_RawData'!CD42</f>
        <v>0</v>
      </c>
      <c r="CE120" s="352">
        <f>'7c-STEMHWF_RawData'!CE42</f>
        <v>0</v>
      </c>
      <c r="CF120" s="352">
        <f>'7c-STEMHWF_RawData'!CF42</f>
        <v>0</v>
      </c>
      <c r="CG120" s="353">
        <f>'7c-STEMHWF_RawData'!CG42</f>
        <v>0</v>
      </c>
      <c r="CH120" s="411" t="s">
        <v>305</v>
      </c>
      <c r="CJ120" s="351">
        <f>'7c-STEMHWF_RawData'!CJ42</f>
        <v>11</v>
      </c>
      <c r="CK120" s="352">
        <f>'7c-STEMHWF_RawData'!CK42</f>
        <v>7</v>
      </c>
      <c r="CL120" s="352">
        <f>'7c-STEMHWF_RawData'!CL42</f>
        <v>0</v>
      </c>
      <c r="CM120" s="352">
        <f>'7c-STEMHWF_RawData'!CM42</f>
        <v>0</v>
      </c>
      <c r="CN120" s="352">
        <f>'7c-STEMHWF_RawData'!CN42</f>
        <v>0</v>
      </c>
      <c r="CO120" s="352">
        <f>'7c-STEMHWF_RawData'!CO42</f>
        <v>0</v>
      </c>
      <c r="CP120" s="352">
        <f>'7c-STEMHWF_RawData'!CP42</f>
        <v>0</v>
      </c>
      <c r="CQ120" s="352">
        <f>'7c-STEMHWF_RawData'!CQ42</f>
        <v>0</v>
      </c>
      <c r="CR120" s="352">
        <f>'7c-STEMHWF_RawData'!CR42</f>
        <v>0</v>
      </c>
      <c r="CS120" s="353">
        <f>'7c-STEMHWF_RawData'!CS42</f>
        <v>0</v>
      </c>
      <c r="CT120" s="411" t="s">
        <v>305</v>
      </c>
      <c r="CV120" s="351">
        <f>'7c-STEMHWF_RawData'!CV42</f>
        <v>8</v>
      </c>
      <c r="CW120" s="352">
        <f>'7c-STEMHWF_RawData'!CW42</f>
        <v>4</v>
      </c>
      <c r="CX120" s="352">
        <f>'7c-STEMHWF_RawData'!CX42</f>
        <v>0</v>
      </c>
      <c r="CY120" s="352">
        <f>'7c-STEMHWF_RawData'!CY42</f>
        <v>0</v>
      </c>
      <c r="CZ120" s="352">
        <f>'7c-STEMHWF_RawData'!CZ42</f>
        <v>0</v>
      </c>
      <c r="DA120" s="352">
        <f>'7c-STEMHWF_RawData'!DA42</f>
        <v>0</v>
      </c>
      <c r="DB120" s="352">
        <f>'7c-STEMHWF_RawData'!DB42</f>
        <v>0</v>
      </c>
      <c r="DC120" s="352">
        <f>'7c-STEMHWF_RawData'!DC42</f>
        <v>0</v>
      </c>
      <c r="DD120" s="352">
        <f>'7c-STEMHWF_RawData'!DD42</f>
        <v>0</v>
      </c>
      <c r="DE120" s="353">
        <f>'7c-STEMHWF_RawData'!DE42</f>
        <v>0</v>
      </c>
      <c r="DF120" s="411" t="s">
        <v>305</v>
      </c>
      <c r="DH120" s="351">
        <f>'7c-STEMHWF_RawData'!DH42</f>
        <v>11</v>
      </c>
      <c r="DI120" s="352">
        <f>'7c-STEMHWF_RawData'!DI42</f>
        <v>13</v>
      </c>
      <c r="DJ120" s="352">
        <f>'7c-STEMHWF_RawData'!DJ42</f>
        <v>0</v>
      </c>
      <c r="DK120" s="352">
        <f>'7c-STEMHWF_RawData'!DK42</f>
        <v>0</v>
      </c>
      <c r="DL120" s="352">
        <f>'7c-STEMHWF_RawData'!DL42</f>
        <v>0</v>
      </c>
      <c r="DM120" s="352">
        <f>'7c-STEMHWF_RawData'!DM42</f>
        <v>0</v>
      </c>
      <c r="DN120" s="352">
        <f>'7c-STEMHWF_RawData'!DN42</f>
        <v>0</v>
      </c>
      <c r="DO120" s="352">
        <f>'7c-STEMHWF_RawData'!DO42</f>
        <v>0</v>
      </c>
      <c r="DP120" s="352">
        <f>'7c-STEMHWF_RawData'!DP42</f>
        <v>0</v>
      </c>
      <c r="DQ120" s="353">
        <f>'7c-STEMHWF_RawData'!DQ42</f>
        <v>0</v>
      </c>
      <c r="DR120" s="411" t="s">
        <v>305</v>
      </c>
      <c r="DT120" s="351">
        <f>'7c-STEMHWF_RawData'!DT42</f>
        <v>10</v>
      </c>
      <c r="DU120" s="352">
        <f>'7c-STEMHWF_RawData'!DU42</f>
        <v>20</v>
      </c>
      <c r="DV120" s="352">
        <f>'7c-STEMHWF_RawData'!DV42</f>
        <v>0</v>
      </c>
      <c r="DW120" s="352">
        <f>'7c-STEMHWF_RawData'!DW42</f>
        <v>0</v>
      </c>
      <c r="DX120" s="352">
        <f>'7c-STEMHWF_RawData'!DX42</f>
        <v>0</v>
      </c>
      <c r="DY120" s="352">
        <f>'7c-STEMHWF_RawData'!DY42</f>
        <v>0</v>
      </c>
      <c r="DZ120" s="352">
        <f>'7c-STEMHWF_RawData'!DZ42</f>
        <v>0</v>
      </c>
      <c r="EA120" s="352">
        <f>'7c-STEMHWF_RawData'!EA42</f>
        <v>0</v>
      </c>
      <c r="EB120" s="352">
        <f>'7c-STEMHWF_RawData'!EB42</f>
        <v>0</v>
      </c>
      <c r="EC120" s="353">
        <f>'7c-STEMHWF_RawData'!EC42</f>
        <v>0</v>
      </c>
      <c r="ED120" s="411" t="s">
        <v>305</v>
      </c>
    </row>
    <row r="121" spans="1:134" x14ac:dyDescent="0.25">
      <c r="A121" s="284"/>
      <c r="B121" s="285"/>
      <c r="C121" s="268"/>
      <c r="D121" s="288">
        <f t="shared" ref="D121:M121" si="242">SUM(D118:D120)</f>
        <v>0</v>
      </c>
      <c r="E121" s="286">
        <f t="shared" si="242"/>
        <v>34</v>
      </c>
      <c r="F121" s="286">
        <f t="shared" si="242"/>
        <v>0</v>
      </c>
      <c r="G121" s="286">
        <f t="shared" si="242"/>
        <v>7</v>
      </c>
      <c r="H121" s="286">
        <f t="shared" si="242"/>
        <v>0</v>
      </c>
      <c r="I121" s="286">
        <f t="shared" si="242"/>
        <v>0</v>
      </c>
      <c r="J121" s="286">
        <f t="shared" si="242"/>
        <v>0</v>
      </c>
      <c r="K121" s="286">
        <f t="shared" si="242"/>
        <v>0</v>
      </c>
      <c r="L121" s="286">
        <f t="shared" si="242"/>
        <v>0</v>
      </c>
      <c r="M121" s="287">
        <f t="shared" si="242"/>
        <v>0</v>
      </c>
      <c r="N121" s="412">
        <f>SUM(D121:M121)</f>
        <v>41</v>
      </c>
      <c r="P121" s="288">
        <f t="shared" ref="P121:Y121" si="243">SUM(P118:P120)</f>
        <v>0</v>
      </c>
      <c r="Q121" s="286">
        <f t="shared" si="243"/>
        <v>27</v>
      </c>
      <c r="R121" s="286">
        <f t="shared" si="243"/>
        <v>0</v>
      </c>
      <c r="S121" s="286">
        <f t="shared" si="243"/>
        <v>5</v>
      </c>
      <c r="T121" s="286">
        <f t="shared" si="243"/>
        <v>0</v>
      </c>
      <c r="U121" s="286">
        <f t="shared" si="243"/>
        <v>0</v>
      </c>
      <c r="V121" s="286">
        <f t="shared" si="243"/>
        <v>0</v>
      </c>
      <c r="W121" s="286">
        <f t="shared" si="243"/>
        <v>0</v>
      </c>
      <c r="X121" s="286">
        <f t="shared" si="243"/>
        <v>0</v>
      </c>
      <c r="Y121" s="287">
        <f t="shared" si="243"/>
        <v>0</v>
      </c>
      <c r="Z121" s="412">
        <f>SUM(P121:Y121)</f>
        <v>32</v>
      </c>
      <c r="AB121" s="288">
        <f t="shared" ref="AB121:AK121" si="244">SUM(AB118:AB120)</f>
        <v>0</v>
      </c>
      <c r="AC121" s="286">
        <f t="shared" si="244"/>
        <v>20</v>
      </c>
      <c r="AD121" s="286">
        <f t="shared" si="244"/>
        <v>0</v>
      </c>
      <c r="AE121" s="286">
        <f t="shared" si="244"/>
        <v>2</v>
      </c>
      <c r="AF121" s="286">
        <f t="shared" si="244"/>
        <v>0</v>
      </c>
      <c r="AG121" s="286">
        <f t="shared" si="244"/>
        <v>0</v>
      </c>
      <c r="AH121" s="286">
        <f t="shared" si="244"/>
        <v>0</v>
      </c>
      <c r="AI121" s="286">
        <f t="shared" si="244"/>
        <v>0</v>
      </c>
      <c r="AJ121" s="286">
        <f t="shared" si="244"/>
        <v>0</v>
      </c>
      <c r="AK121" s="287">
        <f t="shared" si="244"/>
        <v>0</v>
      </c>
      <c r="AL121" s="412">
        <f>SUM(AB121:AK121)</f>
        <v>22</v>
      </c>
      <c r="AM121" s="277"/>
      <c r="AN121" s="288">
        <f t="shared" ref="AN121:AW121" si="245">SUM(AN118:AN120)</f>
        <v>0</v>
      </c>
      <c r="AO121" s="286">
        <f t="shared" si="245"/>
        <v>24</v>
      </c>
      <c r="AP121" s="286">
        <f t="shared" si="245"/>
        <v>0</v>
      </c>
      <c r="AQ121" s="286">
        <f t="shared" si="245"/>
        <v>9</v>
      </c>
      <c r="AR121" s="286">
        <f t="shared" si="245"/>
        <v>0</v>
      </c>
      <c r="AS121" s="286">
        <f t="shared" si="245"/>
        <v>0</v>
      </c>
      <c r="AT121" s="286">
        <f t="shared" si="245"/>
        <v>0</v>
      </c>
      <c r="AU121" s="286">
        <f t="shared" si="245"/>
        <v>0</v>
      </c>
      <c r="AV121" s="286">
        <f t="shared" si="245"/>
        <v>0</v>
      </c>
      <c r="AW121" s="287">
        <f t="shared" si="245"/>
        <v>0</v>
      </c>
      <c r="AX121" s="412">
        <f>SUM(AN121:AW121)</f>
        <v>33</v>
      </c>
      <c r="AY121" s="277"/>
      <c r="AZ121" s="288">
        <f t="shared" ref="AZ121:BI121" si="246">SUM(AZ118:AZ120)</f>
        <v>0</v>
      </c>
      <c r="BA121" s="286">
        <f t="shared" si="246"/>
        <v>15</v>
      </c>
      <c r="BB121" s="286">
        <f t="shared" si="246"/>
        <v>0</v>
      </c>
      <c r="BC121" s="286">
        <f t="shared" si="246"/>
        <v>3</v>
      </c>
      <c r="BD121" s="286">
        <f t="shared" si="246"/>
        <v>0</v>
      </c>
      <c r="BE121" s="286">
        <f t="shared" si="246"/>
        <v>0</v>
      </c>
      <c r="BF121" s="286">
        <f t="shared" si="246"/>
        <v>0</v>
      </c>
      <c r="BG121" s="286">
        <f t="shared" si="246"/>
        <v>0</v>
      </c>
      <c r="BH121" s="286">
        <f t="shared" si="246"/>
        <v>0</v>
      </c>
      <c r="BI121" s="287">
        <f t="shared" si="246"/>
        <v>0</v>
      </c>
      <c r="BJ121" s="412">
        <f>SUM(AZ121:BI121)</f>
        <v>18</v>
      </c>
      <c r="BK121" s="352"/>
      <c r="BL121" s="399">
        <f t="shared" ref="BL121:BU121" si="247">SUM(BL118:BL120)</f>
        <v>0</v>
      </c>
      <c r="BM121" s="400">
        <f t="shared" si="247"/>
        <v>21</v>
      </c>
      <c r="BN121" s="400">
        <f t="shared" si="247"/>
        <v>0</v>
      </c>
      <c r="BO121" s="400">
        <f t="shared" si="247"/>
        <v>3</v>
      </c>
      <c r="BP121" s="400">
        <f t="shared" si="247"/>
        <v>0</v>
      </c>
      <c r="BQ121" s="400">
        <f t="shared" si="247"/>
        <v>0</v>
      </c>
      <c r="BR121" s="400">
        <f t="shared" si="247"/>
        <v>0</v>
      </c>
      <c r="BS121" s="400">
        <f t="shared" si="247"/>
        <v>0</v>
      </c>
      <c r="BT121" s="400">
        <f t="shared" si="247"/>
        <v>0</v>
      </c>
      <c r="BU121" s="401">
        <f t="shared" si="247"/>
        <v>0</v>
      </c>
      <c r="BV121" s="412">
        <f>SUM(BL121:BU121)</f>
        <v>24</v>
      </c>
      <c r="BX121" s="399">
        <f t="shared" ref="BX121:CG121" si="248">SUM(BX118:BX120)</f>
        <v>0</v>
      </c>
      <c r="BY121" s="400">
        <f t="shared" si="248"/>
        <v>24</v>
      </c>
      <c r="BZ121" s="400">
        <f t="shared" si="248"/>
        <v>0</v>
      </c>
      <c r="CA121" s="400">
        <f t="shared" si="248"/>
        <v>1</v>
      </c>
      <c r="CB121" s="400">
        <f t="shared" si="248"/>
        <v>0</v>
      </c>
      <c r="CC121" s="400">
        <f t="shared" si="248"/>
        <v>0</v>
      </c>
      <c r="CD121" s="400">
        <f t="shared" si="248"/>
        <v>0</v>
      </c>
      <c r="CE121" s="400">
        <f t="shared" si="248"/>
        <v>0</v>
      </c>
      <c r="CF121" s="400">
        <f t="shared" si="248"/>
        <v>0</v>
      </c>
      <c r="CG121" s="401">
        <f t="shared" si="248"/>
        <v>0</v>
      </c>
      <c r="CH121" s="412">
        <f>SUM(BX121:CG121)</f>
        <v>25</v>
      </c>
      <c r="CJ121" s="399">
        <f t="shared" ref="CJ121:CS121" si="249">SUM(CJ118:CJ120)</f>
        <v>11</v>
      </c>
      <c r="CK121" s="400">
        <f t="shared" si="249"/>
        <v>18</v>
      </c>
      <c r="CL121" s="400">
        <f t="shared" si="249"/>
        <v>0</v>
      </c>
      <c r="CM121" s="400">
        <f t="shared" si="249"/>
        <v>9</v>
      </c>
      <c r="CN121" s="400">
        <f t="shared" si="249"/>
        <v>0</v>
      </c>
      <c r="CO121" s="400">
        <f t="shared" si="249"/>
        <v>0</v>
      </c>
      <c r="CP121" s="400">
        <f t="shared" si="249"/>
        <v>0</v>
      </c>
      <c r="CQ121" s="400">
        <f t="shared" si="249"/>
        <v>0</v>
      </c>
      <c r="CR121" s="400">
        <f t="shared" si="249"/>
        <v>0</v>
      </c>
      <c r="CS121" s="401">
        <f t="shared" si="249"/>
        <v>0</v>
      </c>
      <c r="CT121" s="412">
        <f>SUM(CJ121:CS121)</f>
        <v>38</v>
      </c>
      <c r="CV121" s="399">
        <f t="shared" ref="CV121:DE121" si="250">SUM(CV118:CV120)</f>
        <v>8</v>
      </c>
      <c r="CW121" s="400">
        <f t="shared" si="250"/>
        <v>23</v>
      </c>
      <c r="CX121" s="400">
        <f t="shared" si="250"/>
        <v>0</v>
      </c>
      <c r="CY121" s="400">
        <f t="shared" si="250"/>
        <v>30</v>
      </c>
      <c r="CZ121" s="400">
        <f t="shared" si="250"/>
        <v>0</v>
      </c>
      <c r="DA121" s="400">
        <f t="shared" si="250"/>
        <v>0</v>
      </c>
      <c r="DB121" s="400">
        <f t="shared" si="250"/>
        <v>0</v>
      </c>
      <c r="DC121" s="400">
        <f t="shared" si="250"/>
        <v>0</v>
      </c>
      <c r="DD121" s="400">
        <f t="shared" si="250"/>
        <v>0</v>
      </c>
      <c r="DE121" s="401">
        <f t="shared" si="250"/>
        <v>0</v>
      </c>
      <c r="DF121" s="412">
        <f>SUM(CV121:DE121)</f>
        <v>61</v>
      </c>
      <c r="DH121" s="399">
        <f t="shared" ref="DH121:DQ121" si="251">SUM(DH118:DH120)</f>
        <v>13</v>
      </c>
      <c r="DI121" s="400">
        <f t="shared" si="251"/>
        <v>31</v>
      </c>
      <c r="DJ121" s="400">
        <f t="shared" si="251"/>
        <v>0</v>
      </c>
      <c r="DK121" s="400">
        <f t="shared" si="251"/>
        <v>22</v>
      </c>
      <c r="DL121" s="400">
        <f t="shared" si="251"/>
        <v>0</v>
      </c>
      <c r="DM121" s="400">
        <f t="shared" si="251"/>
        <v>0</v>
      </c>
      <c r="DN121" s="400">
        <f t="shared" si="251"/>
        <v>0</v>
      </c>
      <c r="DO121" s="400">
        <f t="shared" si="251"/>
        <v>0</v>
      </c>
      <c r="DP121" s="400">
        <f t="shared" si="251"/>
        <v>0</v>
      </c>
      <c r="DQ121" s="401">
        <f t="shared" si="251"/>
        <v>0</v>
      </c>
      <c r="DR121" s="412">
        <f>SUM(DH121:DQ121)</f>
        <v>66</v>
      </c>
      <c r="DT121" s="399">
        <f t="shared" ref="DT121:EC121" si="252">SUM(DT118:DT120)</f>
        <v>10</v>
      </c>
      <c r="DU121" s="400">
        <f t="shared" si="252"/>
        <v>50</v>
      </c>
      <c r="DV121" s="400">
        <f t="shared" si="252"/>
        <v>0</v>
      </c>
      <c r="DW121" s="400">
        <f t="shared" si="252"/>
        <v>33</v>
      </c>
      <c r="DX121" s="400">
        <f t="shared" si="252"/>
        <v>0</v>
      </c>
      <c r="DY121" s="400">
        <f t="shared" si="252"/>
        <v>0</v>
      </c>
      <c r="DZ121" s="400">
        <f t="shared" si="252"/>
        <v>0</v>
      </c>
      <c r="EA121" s="400">
        <f t="shared" si="252"/>
        <v>0</v>
      </c>
      <c r="EB121" s="400">
        <f t="shared" si="252"/>
        <v>0</v>
      </c>
      <c r="EC121" s="401">
        <f t="shared" si="252"/>
        <v>0</v>
      </c>
      <c r="ED121" s="412">
        <f>SUM(DT121:EC121)</f>
        <v>93</v>
      </c>
    </row>
    <row r="122" spans="1:134" ht="15.75" thickBot="1" x14ac:dyDescent="0.3">
      <c r="A122" s="292"/>
      <c r="B122" s="293"/>
      <c r="C122" s="294"/>
      <c r="D122" s="279"/>
      <c r="E122" s="277"/>
      <c r="F122" s="277"/>
      <c r="G122" s="277"/>
      <c r="H122" s="277"/>
      <c r="I122" s="277"/>
      <c r="J122" s="277"/>
      <c r="K122" s="277"/>
      <c r="L122" s="277"/>
      <c r="M122" s="278"/>
      <c r="N122" s="411"/>
      <c r="P122" s="279"/>
      <c r="Q122" s="277"/>
      <c r="R122" s="277"/>
      <c r="S122" s="277"/>
      <c r="T122" s="277"/>
      <c r="U122" s="277"/>
      <c r="V122" s="277"/>
      <c r="W122" s="277"/>
      <c r="X122" s="277"/>
      <c r="Y122" s="278"/>
      <c r="Z122" s="411"/>
      <c r="AB122" s="279"/>
      <c r="AC122" s="277"/>
      <c r="AD122" s="277"/>
      <c r="AE122" s="277"/>
      <c r="AF122" s="277"/>
      <c r="AG122" s="277"/>
      <c r="AH122" s="277"/>
      <c r="AI122" s="277"/>
      <c r="AJ122" s="277"/>
      <c r="AK122" s="278"/>
      <c r="AL122" s="411"/>
      <c r="AM122" s="277"/>
      <c r="AN122" s="279"/>
      <c r="AO122" s="277"/>
      <c r="AP122" s="277"/>
      <c r="AQ122" s="277"/>
      <c r="AR122" s="277"/>
      <c r="AS122" s="277"/>
      <c r="AT122" s="277"/>
      <c r="AU122" s="277"/>
      <c r="AV122" s="277"/>
      <c r="AW122" s="278"/>
      <c r="AX122" s="411"/>
      <c r="AY122" s="277"/>
      <c r="AZ122" s="279"/>
      <c r="BA122" s="277"/>
      <c r="BB122" s="277"/>
      <c r="BC122" s="277"/>
      <c r="BD122" s="277"/>
      <c r="BE122" s="277"/>
      <c r="BF122" s="277"/>
      <c r="BG122" s="277"/>
      <c r="BH122" s="277"/>
      <c r="BI122" s="278"/>
      <c r="BJ122" s="411"/>
      <c r="BK122" s="352"/>
      <c r="BL122" s="351"/>
      <c r="BM122" s="352"/>
      <c r="BN122" s="352"/>
      <c r="BO122" s="352"/>
      <c r="BP122" s="352"/>
      <c r="BQ122" s="352"/>
      <c r="BR122" s="352"/>
      <c r="BS122" s="352"/>
      <c r="BT122" s="352"/>
      <c r="BU122" s="353"/>
      <c r="BV122" s="411"/>
      <c r="BX122" s="351"/>
      <c r="BY122" s="352"/>
      <c r="BZ122" s="352"/>
      <c r="CA122" s="352"/>
      <c r="CB122" s="352"/>
      <c r="CC122" s="352"/>
      <c r="CD122" s="352"/>
      <c r="CE122" s="352"/>
      <c r="CF122" s="352"/>
      <c r="CG122" s="353"/>
      <c r="CH122" s="411"/>
      <c r="CJ122" s="351"/>
      <c r="CK122" s="352"/>
      <c r="CL122" s="352"/>
      <c r="CM122" s="352"/>
      <c r="CN122" s="352"/>
      <c r="CO122" s="352"/>
      <c r="CP122" s="352"/>
      <c r="CQ122" s="352"/>
      <c r="CR122" s="352"/>
      <c r="CS122" s="353"/>
      <c r="CT122" s="411"/>
      <c r="CV122" s="351"/>
      <c r="CW122" s="352"/>
      <c r="CX122" s="352"/>
      <c r="CY122" s="352"/>
      <c r="CZ122" s="352"/>
      <c r="DA122" s="352"/>
      <c r="DB122" s="352"/>
      <c r="DC122" s="352"/>
      <c r="DD122" s="352"/>
      <c r="DE122" s="353"/>
      <c r="DF122" s="411"/>
      <c r="DH122" s="351"/>
      <c r="DI122" s="352"/>
      <c r="DJ122" s="352"/>
      <c r="DK122" s="352"/>
      <c r="DL122" s="352"/>
      <c r="DM122" s="352"/>
      <c r="DN122" s="352"/>
      <c r="DO122" s="352"/>
      <c r="DP122" s="352"/>
      <c r="DQ122" s="353"/>
      <c r="DR122" s="411"/>
      <c r="DT122" s="351"/>
      <c r="DU122" s="352"/>
      <c r="DV122" s="352"/>
      <c r="DW122" s="352"/>
      <c r="DX122" s="352"/>
      <c r="DY122" s="352"/>
      <c r="DZ122" s="352"/>
      <c r="EA122" s="352"/>
      <c r="EB122" s="352"/>
      <c r="EC122" s="353"/>
      <c r="ED122" s="411"/>
    </row>
    <row r="123" spans="1:134" x14ac:dyDescent="0.25">
      <c r="A123" s="1471" t="s">
        <v>211</v>
      </c>
      <c r="B123" s="267" t="s">
        <v>92</v>
      </c>
      <c r="C123" s="268" t="s">
        <v>138</v>
      </c>
      <c r="D123" s="279">
        <f>D118*'8-Matrices'!$J$7</f>
        <v>0</v>
      </c>
      <c r="E123" s="277">
        <f>E118*'8-Matrices'!$K$7</f>
        <v>0</v>
      </c>
      <c r="F123" s="277">
        <f>F118*'8-Matrices'!$L$7</f>
        <v>0</v>
      </c>
      <c r="G123" s="277">
        <f>G118*'8-Matrices'!$M$7</f>
        <v>101185</v>
      </c>
      <c r="H123" s="277">
        <f>H118*'8-Matrices'!$N$7</f>
        <v>0</v>
      </c>
      <c r="I123" s="277">
        <f>I118*'8-Matrices'!$O$7</f>
        <v>0</v>
      </c>
      <c r="J123" s="277">
        <f>J118*'8-Matrices'!$P$7</f>
        <v>0</v>
      </c>
      <c r="K123" s="277">
        <f>K118*'8-Matrices'!$Q$7</f>
        <v>0</v>
      </c>
      <c r="L123" s="277">
        <f>L118*'8-Matrices'!$R$7</f>
        <v>0</v>
      </c>
      <c r="M123" s="278">
        <f>M118*'8-Matrices'!$S$7</f>
        <v>0</v>
      </c>
      <c r="N123" s="411"/>
      <c r="P123" s="279">
        <f>P118*'8-Matrices'!$J$7</f>
        <v>0</v>
      </c>
      <c r="Q123" s="277">
        <f>Q118*'8-Matrices'!$K$7</f>
        <v>7260</v>
      </c>
      <c r="R123" s="277">
        <f>R118*'8-Matrices'!$L$7</f>
        <v>0</v>
      </c>
      <c r="S123" s="277">
        <f>S118*'8-Matrices'!$M$7</f>
        <v>57820</v>
      </c>
      <c r="T123" s="277">
        <f>T118*'8-Matrices'!$N$7</f>
        <v>0</v>
      </c>
      <c r="U123" s="277">
        <f>U118*'8-Matrices'!$O$7</f>
        <v>0</v>
      </c>
      <c r="V123" s="277">
        <f>V118*'8-Matrices'!$P$7</f>
        <v>0</v>
      </c>
      <c r="W123" s="277">
        <f>W118*'8-Matrices'!$Q$7</f>
        <v>0</v>
      </c>
      <c r="X123" s="277">
        <f>X118*'8-Matrices'!$R$7</f>
        <v>0</v>
      </c>
      <c r="Y123" s="278">
        <f>Y118*'8-Matrices'!$S$7</f>
        <v>0</v>
      </c>
      <c r="Z123" s="411"/>
      <c r="AB123" s="279">
        <f>AB118*'8-Matrices'!$J$7</f>
        <v>0</v>
      </c>
      <c r="AC123" s="277">
        <f>AC118*'8-Matrices'!$K$7</f>
        <v>0</v>
      </c>
      <c r="AD123" s="277">
        <f>AD118*'8-Matrices'!$L$7</f>
        <v>0</v>
      </c>
      <c r="AE123" s="277">
        <f>AE118*'8-Matrices'!$M$7</f>
        <v>28910</v>
      </c>
      <c r="AF123" s="277">
        <f>AF118*'8-Matrices'!$N$7</f>
        <v>0</v>
      </c>
      <c r="AG123" s="277">
        <f>AG118*'8-Matrices'!$O$7</f>
        <v>0</v>
      </c>
      <c r="AH123" s="277">
        <f>AH118*'8-Matrices'!$P$7</f>
        <v>0</v>
      </c>
      <c r="AI123" s="277">
        <f>AI118*'8-Matrices'!$Q$7</f>
        <v>0</v>
      </c>
      <c r="AJ123" s="277">
        <f>AJ118*'8-Matrices'!$R$7</f>
        <v>0</v>
      </c>
      <c r="AK123" s="278">
        <f>AK118*'8-Matrices'!$S$7</f>
        <v>0</v>
      </c>
      <c r="AL123" s="411"/>
      <c r="AM123" s="277"/>
      <c r="AN123" s="279">
        <f>AN118*'8-Matrices'!$J$7</f>
        <v>0</v>
      </c>
      <c r="AO123" s="277">
        <f>AO118*'8-Matrices'!$K$7</f>
        <v>14520</v>
      </c>
      <c r="AP123" s="277">
        <f>AP118*'8-Matrices'!$L$7</f>
        <v>0</v>
      </c>
      <c r="AQ123" s="277">
        <f>AQ118*'8-Matrices'!$M$7</f>
        <v>86730</v>
      </c>
      <c r="AR123" s="277">
        <f>AR118*'8-Matrices'!$N$7</f>
        <v>0</v>
      </c>
      <c r="AS123" s="277">
        <f>AS118*'8-Matrices'!$O$7</f>
        <v>0</v>
      </c>
      <c r="AT123" s="277">
        <f>AT118*'8-Matrices'!$P$7</f>
        <v>0</v>
      </c>
      <c r="AU123" s="277">
        <f>AU118*'8-Matrices'!$Q$7</f>
        <v>0</v>
      </c>
      <c r="AV123" s="277">
        <f>AV118*'8-Matrices'!$R$7</f>
        <v>0</v>
      </c>
      <c r="AW123" s="278">
        <f>AW118*'8-Matrices'!$S$7</f>
        <v>0</v>
      </c>
      <c r="AX123" s="411"/>
      <c r="AY123" s="277"/>
      <c r="AZ123" s="279">
        <f>AZ118*'8-Matrices'!$J$7</f>
        <v>0</v>
      </c>
      <c r="BA123" s="277">
        <f>BA118*'8-Matrices'!$K$7</f>
        <v>0</v>
      </c>
      <c r="BB123" s="277">
        <f>BB118*'8-Matrices'!$L$7</f>
        <v>0</v>
      </c>
      <c r="BC123" s="277">
        <f>BC118*'8-Matrices'!$M$7</f>
        <v>14455</v>
      </c>
      <c r="BD123" s="277">
        <f>BD118*'8-Matrices'!$N$7</f>
        <v>0</v>
      </c>
      <c r="BE123" s="277">
        <f>BE118*'8-Matrices'!$O$7</f>
        <v>0</v>
      </c>
      <c r="BF123" s="277">
        <f>BF118*'8-Matrices'!$P$7</f>
        <v>0</v>
      </c>
      <c r="BG123" s="277">
        <f>BG118*'8-Matrices'!$Q$7</f>
        <v>0</v>
      </c>
      <c r="BH123" s="277">
        <f>BH118*'8-Matrices'!$R$7</f>
        <v>0</v>
      </c>
      <c r="BI123" s="278">
        <f>BI118*'8-Matrices'!$S$7</f>
        <v>0</v>
      </c>
      <c r="BJ123" s="411"/>
      <c r="BK123" s="352"/>
      <c r="BL123" s="351">
        <f>BL118*'8-Matrices'!$J$7</f>
        <v>0</v>
      </c>
      <c r="BM123" s="352">
        <f>BM118*'8-Matrices'!$K$7</f>
        <v>21780</v>
      </c>
      <c r="BN123" s="352">
        <f>BN118*'8-Matrices'!$L$7</f>
        <v>0</v>
      </c>
      <c r="BO123" s="352">
        <f>BO118*'8-Matrices'!$M$7</f>
        <v>43365</v>
      </c>
      <c r="BP123" s="352">
        <f>BP118*'8-Matrices'!$N$7</f>
        <v>0</v>
      </c>
      <c r="BQ123" s="352">
        <f>BQ118*'8-Matrices'!$O$7</f>
        <v>0</v>
      </c>
      <c r="BR123" s="352">
        <f>BR118*'8-Matrices'!$P$7</f>
        <v>0</v>
      </c>
      <c r="BS123" s="352">
        <f>BS118*'8-Matrices'!$Q$7</f>
        <v>0</v>
      </c>
      <c r="BT123" s="352">
        <f>BT118*'8-Matrices'!$R$7</f>
        <v>0</v>
      </c>
      <c r="BU123" s="353">
        <f>BU118*'8-Matrices'!$S$7</f>
        <v>0</v>
      </c>
      <c r="BV123" s="411"/>
      <c r="BX123" s="351">
        <f>BX118*'8-Matrices'!$J$7</f>
        <v>0</v>
      </c>
      <c r="BY123" s="352">
        <f>BY118*'8-Matrices'!$K$7</f>
        <v>29040</v>
      </c>
      <c r="BZ123" s="352">
        <f>BZ118*'8-Matrices'!$L$7</f>
        <v>0</v>
      </c>
      <c r="CA123" s="352">
        <f>CA118*'8-Matrices'!$M$7</f>
        <v>0</v>
      </c>
      <c r="CB123" s="352">
        <f>CB118*'8-Matrices'!$N$7</f>
        <v>0</v>
      </c>
      <c r="CC123" s="352">
        <f>CC118*'8-Matrices'!$O$7</f>
        <v>0</v>
      </c>
      <c r="CD123" s="352">
        <f>CD118*'8-Matrices'!$P$7</f>
        <v>0</v>
      </c>
      <c r="CE123" s="352">
        <f>CE118*'8-Matrices'!$Q$7</f>
        <v>0</v>
      </c>
      <c r="CF123" s="352">
        <f>CF118*'8-Matrices'!$R$7</f>
        <v>0</v>
      </c>
      <c r="CG123" s="353">
        <f>CG118*'8-Matrices'!$S$7</f>
        <v>0</v>
      </c>
      <c r="CH123" s="411"/>
      <c r="CJ123" s="351">
        <f>CJ118*'8-Matrices'!$J$7</f>
        <v>0</v>
      </c>
      <c r="CK123" s="352">
        <f>CK118*'8-Matrices'!$K$7</f>
        <v>58080</v>
      </c>
      <c r="CL123" s="352">
        <f>CL118*'8-Matrices'!$L$7</f>
        <v>0</v>
      </c>
      <c r="CM123" s="352">
        <f>CM118*'8-Matrices'!$M$7</f>
        <v>115640</v>
      </c>
      <c r="CN123" s="352">
        <f>CN118*'8-Matrices'!$N$7</f>
        <v>0</v>
      </c>
      <c r="CO123" s="352">
        <f>CO118*'8-Matrices'!$O$7</f>
        <v>0</v>
      </c>
      <c r="CP123" s="352">
        <f>CP118*'8-Matrices'!$P$7</f>
        <v>0</v>
      </c>
      <c r="CQ123" s="352">
        <f>CQ118*'8-Matrices'!$Q$7</f>
        <v>0</v>
      </c>
      <c r="CR123" s="352">
        <f>CR118*'8-Matrices'!$R$7</f>
        <v>0</v>
      </c>
      <c r="CS123" s="353">
        <f>CS118*'8-Matrices'!$S$7</f>
        <v>0</v>
      </c>
      <c r="CT123" s="411"/>
      <c r="CV123" s="351">
        <f>CV118*'8-Matrices'!$J$7</f>
        <v>0</v>
      </c>
      <c r="CW123" s="352">
        <f>CW118*'8-Matrices'!$K$7</f>
        <v>43560</v>
      </c>
      <c r="CX123" s="352">
        <f>CX118*'8-Matrices'!$L$7</f>
        <v>0</v>
      </c>
      <c r="CY123" s="352">
        <f>CY118*'8-Matrices'!$M$7</f>
        <v>274645</v>
      </c>
      <c r="CZ123" s="352">
        <f>CZ118*'8-Matrices'!$N$7</f>
        <v>0</v>
      </c>
      <c r="DA123" s="352">
        <f>DA118*'8-Matrices'!$O$7</f>
        <v>0</v>
      </c>
      <c r="DB123" s="352">
        <f>DB118*'8-Matrices'!$P$7</f>
        <v>0</v>
      </c>
      <c r="DC123" s="352">
        <f>DC118*'8-Matrices'!$Q$7</f>
        <v>0</v>
      </c>
      <c r="DD123" s="352">
        <f>DD118*'8-Matrices'!$R$7</f>
        <v>0</v>
      </c>
      <c r="DE123" s="353">
        <f>DE118*'8-Matrices'!$S$7</f>
        <v>0</v>
      </c>
      <c r="DF123" s="411"/>
      <c r="DH123" s="351">
        <f>DH118*'8-Matrices'!$J$7</f>
        <v>4950</v>
      </c>
      <c r="DI123" s="352">
        <f>DI118*'8-Matrices'!$K$7</f>
        <v>65340</v>
      </c>
      <c r="DJ123" s="352">
        <f>DJ118*'8-Matrices'!$L$7</f>
        <v>0</v>
      </c>
      <c r="DK123" s="352">
        <f>DK118*'8-Matrices'!$M$7</f>
        <v>202370</v>
      </c>
      <c r="DL123" s="352">
        <f>DL118*'8-Matrices'!$N$7</f>
        <v>0</v>
      </c>
      <c r="DM123" s="352">
        <f>DM118*'8-Matrices'!$O$7</f>
        <v>0</v>
      </c>
      <c r="DN123" s="352">
        <f>DN118*'8-Matrices'!$P$7</f>
        <v>0</v>
      </c>
      <c r="DO123" s="352">
        <f>DO118*'8-Matrices'!$Q$7</f>
        <v>0</v>
      </c>
      <c r="DP123" s="352">
        <f>DP118*'8-Matrices'!$R$7</f>
        <v>0</v>
      </c>
      <c r="DQ123" s="353">
        <f>DQ118*'8-Matrices'!$S$7</f>
        <v>0</v>
      </c>
      <c r="DR123" s="411"/>
      <c r="DT123" s="351">
        <f>DT118*'8-Matrices'!$J$7</f>
        <v>0</v>
      </c>
      <c r="DU123" s="352">
        <f>DU118*'8-Matrices'!$K$7</f>
        <v>101640</v>
      </c>
      <c r="DV123" s="352">
        <f>DV118*'8-Matrices'!$L$7</f>
        <v>0</v>
      </c>
      <c r="DW123" s="352">
        <f>DW118*'8-Matrices'!$M$7</f>
        <v>361375</v>
      </c>
      <c r="DX123" s="352">
        <f>DX118*'8-Matrices'!$N$7</f>
        <v>0</v>
      </c>
      <c r="DY123" s="352">
        <f>DY118*'8-Matrices'!$O$7</f>
        <v>0</v>
      </c>
      <c r="DZ123" s="352">
        <f>DZ118*'8-Matrices'!$P$7</f>
        <v>0</v>
      </c>
      <c r="EA123" s="352">
        <f>EA118*'8-Matrices'!$Q$7</f>
        <v>0</v>
      </c>
      <c r="EB123" s="352">
        <f>EB118*'8-Matrices'!$R$7</f>
        <v>0</v>
      </c>
      <c r="EC123" s="353">
        <f>EC118*'8-Matrices'!$S$7</f>
        <v>0</v>
      </c>
      <c r="ED123" s="411"/>
    </row>
    <row r="124" spans="1:134" x14ac:dyDescent="0.25">
      <c r="A124" s="1471"/>
      <c r="B124" s="36" t="s">
        <v>92</v>
      </c>
      <c r="C124" s="276" t="s">
        <v>139</v>
      </c>
      <c r="D124" s="279">
        <f>D119*'8-Matrices'!$J$8</f>
        <v>0</v>
      </c>
      <c r="E124" s="277">
        <f>E119*'8-Matrices'!$K$8</f>
        <v>31431</v>
      </c>
      <c r="F124" s="277">
        <f>F119*'8-Matrices'!$L$8</f>
        <v>0</v>
      </c>
      <c r="G124" s="277">
        <f>G119*'8-Matrices'!$M$8</f>
        <v>0</v>
      </c>
      <c r="H124" s="277">
        <f>H119*'8-Matrices'!$N$8</f>
        <v>0</v>
      </c>
      <c r="I124" s="277">
        <f>I119*'8-Matrices'!$O$8</f>
        <v>0</v>
      </c>
      <c r="J124" s="277">
        <f>J119*'8-Matrices'!$P$8</f>
        <v>0</v>
      </c>
      <c r="K124" s="277">
        <f>K119*'8-Matrices'!$Q$8</f>
        <v>0</v>
      </c>
      <c r="L124" s="277">
        <f>L119*'8-Matrices'!$R$8</f>
        <v>0</v>
      </c>
      <c r="M124" s="278">
        <f>M119*'8-Matrices'!$S$8</f>
        <v>0</v>
      </c>
      <c r="N124" s="411"/>
      <c r="P124" s="279">
        <f>P119*'8-Matrices'!$J$8</f>
        <v>0</v>
      </c>
      <c r="Q124" s="277">
        <f>Q119*'8-Matrices'!$K$8</f>
        <v>0</v>
      </c>
      <c r="R124" s="277">
        <f>R119*'8-Matrices'!$L$8</f>
        <v>0</v>
      </c>
      <c r="S124" s="277">
        <f>S119*'8-Matrices'!$M$8</f>
        <v>20860</v>
      </c>
      <c r="T124" s="277">
        <f>T119*'8-Matrices'!$N$8</f>
        <v>0</v>
      </c>
      <c r="U124" s="277">
        <f>U119*'8-Matrices'!$O$8</f>
        <v>0</v>
      </c>
      <c r="V124" s="277">
        <f>V119*'8-Matrices'!$P$8</f>
        <v>0</v>
      </c>
      <c r="W124" s="277">
        <f>W119*'8-Matrices'!$Q$8</f>
        <v>0</v>
      </c>
      <c r="X124" s="277">
        <f>X119*'8-Matrices'!$R$8</f>
        <v>0</v>
      </c>
      <c r="Y124" s="278">
        <f>Y119*'8-Matrices'!$S$8</f>
        <v>0</v>
      </c>
      <c r="Z124" s="411"/>
      <c r="AB124" s="279">
        <f>AB119*'8-Matrices'!$J$8</f>
        <v>0</v>
      </c>
      <c r="AC124" s="277">
        <f>AC119*'8-Matrices'!$K$8</f>
        <v>62862</v>
      </c>
      <c r="AD124" s="277">
        <f>AD119*'8-Matrices'!$L$8</f>
        <v>0</v>
      </c>
      <c r="AE124" s="277">
        <f>AE119*'8-Matrices'!$M$8</f>
        <v>0</v>
      </c>
      <c r="AF124" s="277">
        <f>AF119*'8-Matrices'!$N$8</f>
        <v>0</v>
      </c>
      <c r="AG124" s="277">
        <f>AG119*'8-Matrices'!$O$8</f>
        <v>0</v>
      </c>
      <c r="AH124" s="277">
        <f>AH119*'8-Matrices'!$P$8</f>
        <v>0</v>
      </c>
      <c r="AI124" s="277">
        <f>AI119*'8-Matrices'!$Q$8</f>
        <v>0</v>
      </c>
      <c r="AJ124" s="277">
        <f>AJ119*'8-Matrices'!$R$8</f>
        <v>0</v>
      </c>
      <c r="AK124" s="278">
        <f>AK119*'8-Matrices'!$S$8</f>
        <v>0</v>
      </c>
      <c r="AL124" s="411"/>
      <c r="AM124" s="277"/>
      <c r="AN124" s="279">
        <f>AN119*'8-Matrices'!$J$8</f>
        <v>0</v>
      </c>
      <c r="AO124" s="277">
        <f>AO119*'8-Matrices'!$K$8</f>
        <v>41908</v>
      </c>
      <c r="AP124" s="277">
        <f>AP119*'8-Matrices'!$L$8</f>
        <v>0</v>
      </c>
      <c r="AQ124" s="277">
        <f>AQ119*'8-Matrices'!$M$8</f>
        <v>62580</v>
      </c>
      <c r="AR124" s="277">
        <f>AR119*'8-Matrices'!$N$8</f>
        <v>0</v>
      </c>
      <c r="AS124" s="277">
        <f>AS119*'8-Matrices'!$O$8</f>
        <v>0</v>
      </c>
      <c r="AT124" s="277">
        <f>AT119*'8-Matrices'!$P$8</f>
        <v>0</v>
      </c>
      <c r="AU124" s="277">
        <f>AU119*'8-Matrices'!$Q$8</f>
        <v>0</v>
      </c>
      <c r="AV124" s="277">
        <f>AV119*'8-Matrices'!$R$8</f>
        <v>0</v>
      </c>
      <c r="AW124" s="278">
        <f>AW119*'8-Matrices'!$S$8</f>
        <v>0</v>
      </c>
      <c r="AX124" s="411"/>
      <c r="AY124" s="277"/>
      <c r="AZ124" s="279">
        <f>AZ119*'8-Matrices'!$J$8</f>
        <v>0</v>
      </c>
      <c r="BA124" s="277">
        <f>BA119*'8-Matrices'!$K$8</f>
        <v>0</v>
      </c>
      <c r="BB124" s="277">
        <f>BB119*'8-Matrices'!$L$8</f>
        <v>0</v>
      </c>
      <c r="BC124" s="277">
        <f>BC119*'8-Matrices'!$M$8</f>
        <v>41720</v>
      </c>
      <c r="BD124" s="277">
        <f>BD119*'8-Matrices'!$N$8</f>
        <v>0</v>
      </c>
      <c r="BE124" s="277">
        <f>BE119*'8-Matrices'!$O$8</f>
        <v>0</v>
      </c>
      <c r="BF124" s="277">
        <f>BF119*'8-Matrices'!$P$8</f>
        <v>0</v>
      </c>
      <c r="BG124" s="277">
        <f>BG119*'8-Matrices'!$Q$8</f>
        <v>0</v>
      </c>
      <c r="BH124" s="277">
        <f>BH119*'8-Matrices'!$R$8</f>
        <v>0</v>
      </c>
      <c r="BI124" s="278">
        <f>BI119*'8-Matrices'!$S$8</f>
        <v>0</v>
      </c>
      <c r="BJ124" s="411"/>
      <c r="BK124" s="352"/>
      <c r="BL124" s="351">
        <f>BL119*'8-Matrices'!$J$8</f>
        <v>0</v>
      </c>
      <c r="BM124" s="352">
        <f>BM119*'8-Matrices'!$K$8</f>
        <v>73339</v>
      </c>
      <c r="BN124" s="352">
        <f>BN119*'8-Matrices'!$L$8</f>
        <v>0</v>
      </c>
      <c r="BO124" s="352">
        <f>BO119*'8-Matrices'!$M$8</f>
        <v>0</v>
      </c>
      <c r="BP124" s="352">
        <f>BP119*'8-Matrices'!$N$8</f>
        <v>0</v>
      </c>
      <c r="BQ124" s="352">
        <f>BQ119*'8-Matrices'!$O$8</f>
        <v>0</v>
      </c>
      <c r="BR124" s="352">
        <f>BR119*'8-Matrices'!$P$8</f>
        <v>0</v>
      </c>
      <c r="BS124" s="352">
        <f>BS119*'8-Matrices'!$Q$8</f>
        <v>0</v>
      </c>
      <c r="BT124" s="352">
        <f>BT119*'8-Matrices'!$R$8</f>
        <v>0</v>
      </c>
      <c r="BU124" s="353">
        <f>BU119*'8-Matrices'!$S$8</f>
        <v>0</v>
      </c>
      <c r="BV124" s="411"/>
      <c r="BX124" s="351">
        <f>BX119*'8-Matrices'!$J$8</f>
        <v>0</v>
      </c>
      <c r="BY124" s="352">
        <f>BY119*'8-Matrices'!$K$8</f>
        <v>52385</v>
      </c>
      <c r="BZ124" s="352">
        <f>BZ119*'8-Matrices'!$L$8</f>
        <v>0</v>
      </c>
      <c r="CA124" s="352">
        <f>CA119*'8-Matrices'!$M$8</f>
        <v>20860</v>
      </c>
      <c r="CB124" s="352">
        <f>CB119*'8-Matrices'!$N$8</f>
        <v>0</v>
      </c>
      <c r="CC124" s="352">
        <f>CC119*'8-Matrices'!$O$8</f>
        <v>0</v>
      </c>
      <c r="CD124" s="352">
        <f>CD119*'8-Matrices'!$P$8</f>
        <v>0</v>
      </c>
      <c r="CE124" s="352">
        <f>CE119*'8-Matrices'!$Q$8</f>
        <v>0</v>
      </c>
      <c r="CF124" s="352">
        <f>CF119*'8-Matrices'!$R$8</f>
        <v>0</v>
      </c>
      <c r="CG124" s="353">
        <f>CG119*'8-Matrices'!$S$8</f>
        <v>0</v>
      </c>
      <c r="CH124" s="411"/>
      <c r="CJ124" s="351">
        <f>CJ119*'8-Matrices'!$J$8</f>
        <v>0</v>
      </c>
      <c r="CK124" s="352">
        <f>CK119*'8-Matrices'!$K$8</f>
        <v>31431</v>
      </c>
      <c r="CL124" s="352">
        <f>CL119*'8-Matrices'!$L$8</f>
        <v>0</v>
      </c>
      <c r="CM124" s="352">
        <f>CM119*'8-Matrices'!$M$8</f>
        <v>20860</v>
      </c>
      <c r="CN124" s="352">
        <f>CN119*'8-Matrices'!$N$8</f>
        <v>0</v>
      </c>
      <c r="CO124" s="352">
        <f>CO119*'8-Matrices'!$O$8</f>
        <v>0</v>
      </c>
      <c r="CP124" s="352">
        <f>CP119*'8-Matrices'!$P$8</f>
        <v>0</v>
      </c>
      <c r="CQ124" s="352">
        <f>CQ119*'8-Matrices'!$Q$8</f>
        <v>0</v>
      </c>
      <c r="CR124" s="352">
        <f>CR119*'8-Matrices'!$R$8</f>
        <v>0</v>
      </c>
      <c r="CS124" s="353">
        <f>CS119*'8-Matrices'!$S$8</f>
        <v>0</v>
      </c>
      <c r="CT124" s="411"/>
      <c r="CV124" s="351">
        <f>CV119*'8-Matrices'!$J$8</f>
        <v>0</v>
      </c>
      <c r="CW124" s="352">
        <f>CW119*'8-Matrices'!$K$8</f>
        <v>136201</v>
      </c>
      <c r="CX124" s="352">
        <f>CX119*'8-Matrices'!$L$8</f>
        <v>0</v>
      </c>
      <c r="CY124" s="352">
        <f>CY119*'8-Matrices'!$M$8</f>
        <v>229460</v>
      </c>
      <c r="CZ124" s="352">
        <f>CZ119*'8-Matrices'!$N$8</f>
        <v>0</v>
      </c>
      <c r="DA124" s="352">
        <f>DA119*'8-Matrices'!$O$8</f>
        <v>0</v>
      </c>
      <c r="DB124" s="352">
        <f>DB119*'8-Matrices'!$P$8</f>
        <v>0</v>
      </c>
      <c r="DC124" s="352">
        <f>DC119*'8-Matrices'!$Q$8</f>
        <v>0</v>
      </c>
      <c r="DD124" s="352">
        <f>DD119*'8-Matrices'!$R$8</f>
        <v>0</v>
      </c>
      <c r="DE124" s="353">
        <f>DE119*'8-Matrices'!$S$8</f>
        <v>0</v>
      </c>
      <c r="DF124" s="411"/>
      <c r="DH124" s="351">
        <f>DH119*'8-Matrices'!$J$8</f>
        <v>7143</v>
      </c>
      <c r="DI124" s="352">
        <f>DI119*'8-Matrices'!$K$8</f>
        <v>94293</v>
      </c>
      <c r="DJ124" s="352">
        <f>DJ119*'8-Matrices'!$L$8</f>
        <v>0</v>
      </c>
      <c r="DK124" s="352">
        <f>DK119*'8-Matrices'!$M$8</f>
        <v>166880</v>
      </c>
      <c r="DL124" s="352">
        <f>DL119*'8-Matrices'!$N$8</f>
        <v>0</v>
      </c>
      <c r="DM124" s="352">
        <f>DM119*'8-Matrices'!$O$8</f>
        <v>0</v>
      </c>
      <c r="DN124" s="352">
        <f>DN119*'8-Matrices'!$P$8</f>
        <v>0</v>
      </c>
      <c r="DO124" s="352">
        <f>DO119*'8-Matrices'!$Q$8</f>
        <v>0</v>
      </c>
      <c r="DP124" s="352">
        <f>DP119*'8-Matrices'!$R$8</f>
        <v>0</v>
      </c>
      <c r="DQ124" s="353">
        <f>DQ119*'8-Matrices'!$S$8</f>
        <v>0</v>
      </c>
      <c r="DR124" s="411"/>
      <c r="DT124" s="351">
        <f>DT119*'8-Matrices'!$J$8</f>
        <v>0</v>
      </c>
      <c r="DU124" s="352">
        <f>DU119*'8-Matrices'!$K$8</f>
        <v>167632</v>
      </c>
      <c r="DV124" s="352">
        <f>DV119*'8-Matrices'!$L$8</f>
        <v>0</v>
      </c>
      <c r="DW124" s="352">
        <f>DW119*'8-Matrices'!$M$8</f>
        <v>166880</v>
      </c>
      <c r="DX124" s="352">
        <f>DX119*'8-Matrices'!$N$8</f>
        <v>0</v>
      </c>
      <c r="DY124" s="352">
        <f>DY119*'8-Matrices'!$O$8</f>
        <v>0</v>
      </c>
      <c r="DZ124" s="352">
        <f>DZ119*'8-Matrices'!$P$8</f>
        <v>0</v>
      </c>
      <c r="EA124" s="352">
        <f>EA119*'8-Matrices'!$Q$8</f>
        <v>0</v>
      </c>
      <c r="EB124" s="352">
        <f>EB119*'8-Matrices'!$R$8</f>
        <v>0</v>
      </c>
      <c r="EC124" s="353">
        <f>EC119*'8-Matrices'!$S$8</f>
        <v>0</v>
      </c>
      <c r="ED124" s="411"/>
    </row>
    <row r="125" spans="1:134" ht="15.75" thickBot="1" x14ac:dyDescent="0.3">
      <c r="A125" s="1472"/>
      <c r="B125" s="295" t="s">
        <v>92</v>
      </c>
      <c r="C125" s="294" t="s">
        <v>140</v>
      </c>
      <c r="D125" s="279">
        <f>D120*'8-Matrices'!$J$9</f>
        <v>0</v>
      </c>
      <c r="E125" s="277">
        <f>E120*'8-Matrices'!$K$9</f>
        <v>475974</v>
      </c>
      <c r="F125" s="277">
        <f>F120*'8-Matrices'!$L$9</f>
        <v>0</v>
      </c>
      <c r="G125" s="277">
        <f>G120*'8-Matrices'!$M$9</f>
        <v>0</v>
      </c>
      <c r="H125" s="277">
        <f>H120*'8-Matrices'!$N$9</f>
        <v>0</v>
      </c>
      <c r="I125" s="277">
        <f>I120*'8-Matrices'!$O$9</f>
        <v>0</v>
      </c>
      <c r="J125" s="277">
        <f>J120*'8-Matrices'!$P$9</f>
        <v>0</v>
      </c>
      <c r="K125" s="277">
        <f>K120*'8-Matrices'!$Q$9</f>
        <v>0</v>
      </c>
      <c r="L125" s="277">
        <f>L120*'8-Matrices'!$R$9</f>
        <v>0</v>
      </c>
      <c r="M125" s="278">
        <f>M120*'8-Matrices'!$S$9</f>
        <v>0</v>
      </c>
      <c r="N125" s="411" t="s">
        <v>306</v>
      </c>
      <c r="P125" s="279">
        <f>P120*'8-Matrices'!$J$9</f>
        <v>0</v>
      </c>
      <c r="Q125" s="277">
        <f>Q120*'8-Matrices'!$K$9</f>
        <v>399204</v>
      </c>
      <c r="R125" s="277">
        <f>R120*'8-Matrices'!$L$9</f>
        <v>0</v>
      </c>
      <c r="S125" s="277">
        <f>S120*'8-Matrices'!$M$9</f>
        <v>0</v>
      </c>
      <c r="T125" s="277">
        <f>T120*'8-Matrices'!$N$9</f>
        <v>0</v>
      </c>
      <c r="U125" s="277">
        <f>U120*'8-Matrices'!$O$9</f>
        <v>0</v>
      </c>
      <c r="V125" s="277">
        <f>V120*'8-Matrices'!$P$9</f>
        <v>0</v>
      </c>
      <c r="W125" s="277">
        <f>W120*'8-Matrices'!$Q$9</f>
        <v>0</v>
      </c>
      <c r="X125" s="277">
        <f>X120*'8-Matrices'!$R$9</f>
        <v>0</v>
      </c>
      <c r="Y125" s="278">
        <f>Y120*'8-Matrices'!$S$9</f>
        <v>0</v>
      </c>
      <c r="Z125" s="411" t="s">
        <v>306</v>
      </c>
      <c r="AB125" s="279">
        <f>AB120*'8-Matrices'!$J$9</f>
        <v>0</v>
      </c>
      <c r="AC125" s="277">
        <f>AC120*'8-Matrices'!$K$9</f>
        <v>214956</v>
      </c>
      <c r="AD125" s="277">
        <f>AD120*'8-Matrices'!$L$9</f>
        <v>0</v>
      </c>
      <c r="AE125" s="277">
        <f>AE120*'8-Matrices'!$M$9</f>
        <v>0</v>
      </c>
      <c r="AF125" s="277">
        <f>AF120*'8-Matrices'!$N$9</f>
        <v>0</v>
      </c>
      <c r="AG125" s="277">
        <f>AG120*'8-Matrices'!$O$9</f>
        <v>0</v>
      </c>
      <c r="AH125" s="277">
        <f>AH120*'8-Matrices'!$P$9</f>
        <v>0</v>
      </c>
      <c r="AI125" s="277">
        <f>AI120*'8-Matrices'!$Q$9</f>
        <v>0</v>
      </c>
      <c r="AJ125" s="277">
        <f>AJ120*'8-Matrices'!$R$9</f>
        <v>0</v>
      </c>
      <c r="AK125" s="278">
        <f>AK120*'8-Matrices'!$S$9</f>
        <v>0</v>
      </c>
      <c r="AL125" s="411" t="s">
        <v>306</v>
      </c>
      <c r="AM125" s="277"/>
      <c r="AN125" s="279">
        <f>AN120*'8-Matrices'!$J$9</f>
        <v>0</v>
      </c>
      <c r="AO125" s="277">
        <f>AO120*'8-Matrices'!$K$9</f>
        <v>276372</v>
      </c>
      <c r="AP125" s="277">
        <f>AP120*'8-Matrices'!$L$9</f>
        <v>0</v>
      </c>
      <c r="AQ125" s="277">
        <f>AQ120*'8-Matrices'!$M$9</f>
        <v>0</v>
      </c>
      <c r="AR125" s="277">
        <f>AR120*'8-Matrices'!$N$9</f>
        <v>0</v>
      </c>
      <c r="AS125" s="277">
        <f>AS120*'8-Matrices'!$O$9</f>
        <v>0</v>
      </c>
      <c r="AT125" s="277">
        <f>AT120*'8-Matrices'!$P$9</f>
        <v>0</v>
      </c>
      <c r="AU125" s="277">
        <f>AU120*'8-Matrices'!$Q$9</f>
        <v>0</v>
      </c>
      <c r="AV125" s="277">
        <f>AV120*'8-Matrices'!$R$9</f>
        <v>0</v>
      </c>
      <c r="AW125" s="278">
        <f>AW120*'8-Matrices'!$S$9</f>
        <v>0</v>
      </c>
      <c r="AX125" s="411" t="s">
        <v>306</v>
      </c>
      <c r="AY125" s="277"/>
      <c r="AZ125" s="279">
        <f>AZ120*'8-Matrices'!$J$9</f>
        <v>0</v>
      </c>
      <c r="BA125" s="277">
        <f>BA120*'8-Matrices'!$K$9</f>
        <v>230310</v>
      </c>
      <c r="BB125" s="277">
        <f>BB120*'8-Matrices'!$L$9</f>
        <v>0</v>
      </c>
      <c r="BC125" s="277">
        <f>BC120*'8-Matrices'!$M$9</f>
        <v>0</v>
      </c>
      <c r="BD125" s="277">
        <f>BD120*'8-Matrices'!$N$9</f>
        <v>0</v>
      </c>
      <c r="BE125" s="277">
        <f>BE120*'8-Matrices'!$O$9</f>
        <v>0</v>
      </c>
      <c r="BF125" s="277">
        <f>BF120*'8-Matrices'!$P$9</f>
        <v>0</v>
      </c>
      <c r="BG125" s="277">
        <f>BG120*'8-Matrices'!$Q$9</f>
        <v>0</v>
      </c>
      <c r="BH125" s="277">
        <f>BH120*'8-Matrices'!$R$9</f>
        <v>0</v>
      </c>
      <c r="BI125" s="278">
        <f>BI120*'8-Matrices'!$S$9</f>
        <v>0</v>
      </c>
      <c r="BJ125" s="411" t="s">
        <v>306</v>
      </c>
      <c r="BK125" s="352"/>
      <c r="BL125" s="351">
        <f>BL120*'8-Matrices'!$J$9</f>
        <v>0</v>
      </c>
      <c r="BM125" s="352">
        <f>BM120*'8-Matrices'!$K$9</f>
        <v>168894</v>
      </c>
      <c r="BN125" s="352">
        <f>BN120*'8-Matrices'!$L$9</f>
        <v>0</v>
      </c>
      <c r="BO125" s="352">
        <f>BO120*'8-Matrices'!$M$9</f>
        <v>0</v>
      </c>
      <c r="BP125" s="352">
        <f>BP120*'8-Matrices'!$N$9</f>
        <v>0</v>
      </c>
      <c r="BQ125" s="352">
        <f>BQ120*'8-Matrices'!$O$9</f>
        <v>0</v>
      </c>
      <c r="BR125" s="352">
        <f>BR120*'8-Matrices'!$P$9</f>
        <v>0</v>
      </c>
      <c r="BS125" s="352">
        <f>BS120*'8-Matrices'!$Q$9</f>
        <v>0</v>
      </c>
      <c r="BT125" s="352">
        <f>BT120*'8-Matrices'!$R$9</f>
        <v>0</v>
      </c>
      <c r="BU125" s="353">
        <f>BU120*'8-Matrices'!$S$9</f>
        <v>0</v>
      </c>
      <c r="BV125" s="411" t="s">
        <v>306</v>
      </c>
      <c r="BX125" s="351">
        <f>BX120*'8-Matrices'!$J$9</f>
        <v>0</v>
      </c>
      <c r="BY125" s="352">
        <f>BY120*'8-Matrices'!$K$9</f>
        <v>230310</v>
      </c>
      <c r="BZ125" s="352">
        <f>BZ120*'8-Matrices'!$L$9</f>
        <v>0</v>
      </c>
      <c r="CA125" s="352">
        <f>CA120*'8-Matrices'!$M$9</f>
        <v>0</v>
      </c>
      <c r="CB125" s="352">
        <f>CB120*'8-Matrices'!$N$9</f>
        <v>0</v>
      </c>
      <c r="CC125" s="352">
        <f>CC120*'8-Matrices'!$O$9</f>
        <v>0</v>
      </c>
      <c r="CD125" s="352">
        <f>CD120*'8-Matrices'!$P$9</f>
        <v>0</v>
      </c>
      <c r="CE125" s="352">
        <f>CE120*'8-Matrices'!$Q$9</f>
        <v>0</v>
      </c>
      <c r="CF125" s="352">
        <f>CF120*'8-Matrices'!$R$9</f>
        <v>0</v>
      </c>
      <c r="CG125" s="353">
        <f>CG120*'8-Matrices'!$S$9</f>
        <v>0</v>
      </c>
      <c r="CH125" s="411" t="s">
        <v>306</v>
      </c>
      <c r="CJ125" s="351">
        <f>CJ120*'8-Matrices'!$J$9</f>
        <v>115159</v>
      </c>
      <c r="CK125" s="352">
        <f>CK120*'8-Matrices'!$K$9</f>
        <v>107478</v>
      </c>
      <c r="CL125" s="352">
        <f>CL120*'8-Matrices'!$L$9</f>
        <v>0</v>
      </c>
      <c r="CM125" s="352">
        <f>CM120*'8-Matrices'!$M$9</f>
        <v>0</v>
      </c>
      <c r="CN125" s="352">
        <f>CN120*'8-Matrices'!$N$9</f>
        <v>0</v>
      </c>
      <c r="CO125" s="352">
        <f>CO120*'8-Matrices'!$O$9</f>
        <v>0</v>
      </c>
      <c r="CP125" s="352">
        <f>CP120*'8-Matrices'!$P$9</f>
        <v>0</v>
      </c>
      <c r="CQ125" s="352">
        <f>CQ120*'8-Matrices'!$Q$9</f>
        <v>0</v>
      </c>
      <c r="CR125" s="352">
        <f>CR120*'8-Matrices'!$R$9</f>
        <v>0</v>
      </c>
      <c r="CS125" s="353">
        <f>CS120*'8-Matrices'!$S$9</f>
        <v>0</v>
      </c>
      <c r="CT125" s="411" t="s">
        <v>306</v>
      </c>
      <c r="CV125" s="351">
        <f>CV120*'8-Matrices'!$J$9</f>
        <v>83752</v>
      </c>
      <c r="CW125" s="352">
        <f>CW120*'8-Matrices'!$K$9</f>
        <v>61416</v>
      </c>
      <c r="CX125" s="352">
        <f>CX120*'8-Matrices'!$L$9</f>
        <v>0</v>
      </c>
      <c r="CY125" s="352">
        <f>CY120*'8-Matrices'!$M$9</f>
        <v>0</v>
      </c>
      <c r="CZ125" s="352">
        <f>CZ120*'8-Matrices'!$N$9</f>
        <v>0</v>
      </c>
      <c r="DA125" s="352">
        <f>DA120*'8-Matrices'!$O$9</f>
        <v>0</v>
      </c>
      <c r="DB125" s="352">
        <f>DB120*'8-Matrices'!$P$9</f>
        <v>0</v>
      </c>
      <c r="DC125" s="352">
        <f>DC120*'8-Matrices'!$Q$9</f>
        <v>0</v>
      </c>
      <c r="DD125" s="352">
        <f>DD120*'8-Matrices'!$R$9</f>
        <v>0</v>
      </c>
      <c r="DE125" s="353">
        <f>DE120*'8-Matrices'!$S$9</f>
        <v>0</v>
      </c>
      <c r="DF125" s="411" t="s">
        <v>306</v>
      </c>
      <c r="DH125" s="351">
        <f>DH120*'8-Matrices'!$J$9</f>
        <v>115159</v>
      </c>
      <c r="DI125" s="352">
        <f>DI120*'8-Matrices'!$K$9</f>
        <v>199602</v>
      </c>
      <c r="DJ125" s="352">
        <f>DJ120*'8-Matrices'!$L$9</f>
        <v>0</v>
      </c>
      <c r="DK125" s="352">
        <f>DK120*'8-Matrices'!$M$9</f>
        <v>0</v>
      </c>
      <c r="DL125" s="352">
        <f>DL120*'8-Matrices'!$N$9</f>
        <v>0</v>
      </c>
      <c r="DM125" s="352">
        <f>DM120*'8-Matrices'!$O$9</f>
        <v>0</v>
      </c>
      <c r="DN125" s="352">
        <f>DN120*'8-Matrices'!$P$9</f>
        <v>0</v>
      </c>
      <c r="DO125" s="352">
        <f>DO120*'8-Matrices'!$Q$9</f>
        <v>0</v>
      </c>
      <c r="DP125" s="352">
        <f>DP120*'8-Matrices'!$R$9</f>
        <v>0</v>
      </c>
      <c r="DQ125" s="353">
        <f>DQ120*'8-Matrices'!$S$9</f>
        <v>0</v>
      </c>
      <c r="DR125" s="411" t="s">
        <v>306</v>
      </c>
      <c r="DT125" s="351">
        <f>DT120*'8-Matrices'!$J$9</f>
        <v>104690</v>
      </c>
      <c r="DU125" s="352">
        <f>DU120*'8-Matrices'!$K$9</f>
        <v>307080</v>
      </c>
      <c r="DV125" s="352">
        <f>DV120*'8-Matrices'!$L$9</f>
        <v>0</v>
      </c>
      <c r="DW125" s="352">
        <f>DW120*'8-Matrices'!$M$9</f>
        <v>0</v>
      </c>
      <c r="DX125" s="352">
        <f>DX120*'8-Matrices'!$N$9</f>
        <v>0</v>
      </c>
      <c r="DY125" s="352">
        <f>DY120*'8-Matrices'!$O$9</f>
        <v>0</v>
      </c>
      <c r="DZ125" s="352">
        <f>DZ120*'8-Matrices'!$P$9</f>
        <v>0</v>
      </c>
      <c r="EA125" s="352">
        <f>EA120*'8-Matrices'!$Q$9</f>
        <v>0</v>
      </c>
      <c r="EB125" s="352">
        <f>EB120*'8-Matrices'!$R$9</f>
        <v>0</v>
      </c>
      <c r="EC125" s="353">
        <f>EC120*'8-Matrices'!$S$9</f>
        <v>0</v>
      </c>
      <c r="ED125" s="411" t="s">
        <v>306</v>
      </c>
    </row>
    <row r="126" spans="1:134" ht="30.75" thickBot="1" x14ac:dyDescent="0.3">
      <c r="A126" s="318" t="s">
        <v>212</v>
      </c>
      <c r="B126" s="293" t="s">
        <v>92</v>
      </c>
      <c r="C126" s="316"/>
      <c r="D126" s="300">
        <f t="shared" ref="D126:M126" si="253">SUM(D123:D125)</f>
        <v>0</v>
      </c>
      <c r="E126" s="297">
        <f t="shared" si="253"/>
        <v>507405</v>
      </c>
      <c r="F126" s="297">
        <f t="shared" si="253"/>
        <v>0</v>
      </c>
      <c r="G126" s="297">
        <f t="shared" si="253"/>
        <v>101185</v>
      </c>
      <c r="H126" s="297">
        <f t="shared" si="253"/>
        <v>0</v>
      </c>
      <c r="I126" s="297">
        <f t="shared" si="253"/>
        <v>0</v>
      </c>
      <c r="J126" s="297">
        <f t="shared" si="253"/>
        <v>0</v>
      </c>
      <c r="K126" s="297">
        <f t="shared" si="253"/>
        <v>0</v>
      </c>
      <c r="L126" s="297">
        <f t="shared" si="253"/>
        <v>0</v>
      </c>
      <c r="M126" s="298">
        <f t="shared" si="253"/>
        <v>0</v>
      </c>
      <c r="N126" s="412">
        <f>SUM(D126:M126)</f>
        <v>608590</v>
      </c>
      <c r="O126" s="316"/>
      <c r="P126" s="300">
        <f t="shared" ref="P126:Y126" si="254">SUM(P123:P125)</f>
        <v>0</v>
      </c>
      <c r="Q126" s="297">
        <f t="shared" si="254"/>
        <v>406464</v>
      </c>
      <c r="R126" s="297">
        <f t="shared" si="254"/>
        <v>0</v>
      </c>
      <c r="S126" s="297">
        <f t="shared" si="254"/>
        <v>78680</v>
      </c>
      <c r="T126" s="297">
        <f t="shared" si="254"/>
        <v>0</v>
      </c>
      <c r="U126" s="297">
        <f t="shared" si="254"/>
        <v>0</v>
      </c>
      <c r="V126" s="297">
        <f t="shared" si="254"/>
        <v>0</v>
      </c>
      <c r="W126" s="297">
        <f t="shared" si="254"/>
        <v>0</v>
      </c>
      <c r="X126" s="297">
        <f t="shared" si="254"/>
        <v>0</v>
      </c>
      <c r="Y126" s="298">
        <f t="shared" si="254"/>
        <v>0</v>
      </c>
      <c r="Z126" s="412">
        <f>SUM(P126:Y126)</f>
        <v>485144</v>
      </c>
      <c r="AA126" s="316"/>
      <c r="AB126" s="300">
        <f t="shared" ref="AB126:AK126" si="255">SUM(AB123:AB125)</f>
        <v>0</v>
      </c>
      <c r="AC126" s="297">
        <f t="shared" si="255"/>
        <v>277818</v>
      </c>
      <c r="AD126" s="297">
        <f t="shared" si="255"/>
        <v>0</v>
      </c>
      <c r="AE126" s="297">
        <f t="shared" si="255"/>
        <v>28910</v>
      </c>
      <c r="AF126" s="297">
        <f t="shared" si="255"/>
        <v>0</v>
      </c>
      <c r="AG126" s="297">
        <f t="shared" si="255"/>
        <v>0</v>
      </c>
      <c r="AH126" s="297">
        <f t="shared" si="255"/>
        <v>0</v>
      </c>
      <c r="AI126" s="297">
        <f t="shared" si="255"/>
        <v>0</v>
      </c>
      <c r="AJ126" s="297">
        <f t="shared" si="255"/>
        <v>0</v>
      </c>
      <c r="AK126" s="298">
        <f t="shared" si="255"/>
        <v>0</v>
      </c>
      <c r="AL126" s="412">
        <f>SUM(AB126:AK126)</f>
        <v>306728</v>
      </c>
      <c r="AM126" s="299"/>
      <c r="AN126" s="300">
        <f t="shared" ref="AN126:AW126" si="256">SUM(AN123:AN125)</f>
        <v>0</v>
      </c>
      <c r="AO126" s="297">
        <f t="shared" si="256"/>
        <v>332800</v>
      </c>
      <c r="AP126" s="297">
        <f t="shared" si="256"/>
        <v>0</v>
      </c>
      <c r="AQ126" s="297">
        <f t="shared" si="256"/>
        <v>149310</v>
      </c>
      <c r="AR126" s="297">
        <f t="shared" si="256"/>
        <v>0</v>
      </c>
      <c r="AS126" s="297">
        <f t="shared" si="256"/>
        <v>0</v>
      </c>
      <c r="AT126" s="297">
        <f t="shared" si="256"/>
        <v>0</v>
      </c>
      <c r="AU126" s="297">
        <f t="shared" si="256"/>
        <v>0</v>
      </c>
      <c r="AV126" s="297">
        <f t="shared" si="256"/>
        <v>0</v>
      </c>
      <c r="AW126" s="298">
        <f t="shared" si="256"/>
        <v>0</v>
      </c>
      <c r="AX126" s="412">
        <f>SUM(AN126:AW126)</f>
        <v>482110</v>
      </c>
      <c r="AY126" s="299"/>
      <c r="AZ126" s="300">
        <f t="shared" ref="AZ126:BI126" si="257">SUM(AZ123:AZ125)</f>
        <v>0</v>
      </c>
      <c r="BA126" s="297">
        <f t="shared" si="257"/>
        <v>230310</v>
      </c>
      <c r="BB126" s="297">
        <f t="shared" si="257"/>
        <v>0</v>
      </c>
      <c r="BC126" s="297">
        <f t="shared" si="257"/>
        <v>56175</v>
      </c>
      <c r="BD126" s="297">
        <f t="shared" si="257"/>
        <v>0</v>
      </c>
      <c r="BE126" s="297">
        <f t="shared" si="257"/>
        <v>0</v>
      </c>
      <c r="BF126" s="297">
        <f t="shared" si="257"/>
        <v>0</v>
      </c>
      <c r="BG126" s="297">
        <f t="shared" si="257"/>
        <v>0</v>
      </c>
      <c r="BH126" s="297">
        <f t="shared" si="257"/>
        <v>0</v>
      </c>
      <c r="BI126" s="298">
        <f t="shared" si="257"/>
        <v>0</v>
      </c>
      <c r="BJ126" s="412">
        <f>SUM(AZ126:BI126)</f>
        <v>286485</v>
      </c>
      <c r="BK126" s="362"/>
      <c r="BL126" s="404">
        <f t="shared" ref="BL126:BU126" si="258">SUM(BL123:BL125)</f>
        <v>0</v>
      </c>
      <c r="BM126" s="405">
        <f t="shared" si="258"/>
        <v>264013</v>
      </c>
      <c r="BN126" s="405">
        <f t="shared" si="258"/>
        <v>0</v>
      </c>
      <c r="BO126" s="405">
        <f t="shared" si="258"/>
        <v>43365</v>
      </c>
      <c r="BP126" s="405">
        <f t="shared" si="258"/>
        <v>0</v>
      </c>
      <c r="BQ126" s="405">
        <f t="shared" si="258"/>
        <v>0</v>
      </c>
      <c r="BR126" s="405">
        <f t="shared" si="258"/>
        <v>0</v>
      </c>
      <c r="BS126" s="405">
        <f t="shared" si="258"/>
        <v>0</v>
      </c>
      <c r="BT126" s="405">
        <f t="shared" si="258"/>
        <v>0</v>
      </c>
      <c r="BU126" s="406">
        <f t="shared" si="258"/>
        <v>0</v>
      </c>
      <c r="BV126" s="412">
        <f>SUM(BL126:BU126)</f>
        <v>307378</v>
      </c>
      <c r="BX126" s="404">
        <f t="shared" ref="BX126:CG126" si="259">SUM(BX123:BX125)</f>
        <v>0</v>
      </c>
      <c r="BY126" s="405">
        <f t="shared" si="259"/>
        <v>311735</v>
      </c>
      <c r="BZ126" s="405">
        <f t="shared" si="259"/>
        <v>0</v>
      </c>
      <c r="CA126" s="405">
        <f t="shared" si="259"/>
        <v>20860</v>
      </c>
      <c r="CB126" s="405">
        <f t="shared" si="259"/>
        <v>0</v>
      </c>
      <c r="CC126" s="405">
        <f t="shared" si="259"/>
        <v>0</v>
      </c>
      <c r="CD126" s="405">
        <f t="shared" si="259"/>
        <v>0</v>
      </c>
      <c r="CE126" s="405">
        <f t="shared" si="259"/>
        <v>0</v>
      </c>
      <c r="CF126" s="405">
        <f t="shared" si="259"/>
        <v>0</v>
      </c>
      <c r="CG126" s="406">
        <f t="shared" si="259"/>
        <v>0</v>
      </c>
      <c r="CH126" s="412">
        <f>SUM(BX126:CG126)</f>
        <v>332595</v>
      </c>
      <c r="CJ126" s="404">
        <f t="shared" ref="CJ126:CS126" si="260">SUM(CJ123:CJ125)</f>
        <v>115159</v>
      </c>
      <c r="CK126" s="405">
        <f t="shared" si="260"/>
        <v>196989</v>
      </c>
      <c r="CL126" s="405">
        <f t="shared" si="260"/>
        <v>0</v>
      </c>
      <c r="CM126" s="405">
        <f t="shared" si="260"/>
        <v>136500</v>
      </c>
      <c r="CN126" s="405">
        <f t="shared" si="260"/>
        <v>0</v>
      </c>
      <c r="CO126" s="405">
        <f t="shared" si="260"/>
        <v>0</v>
      </c>
      <c r="CP126" s="405">
        <f t="shared" si="260"/>
        <v>0</v>
      </c>
      <c r="CQ126" s="405">
        <f t="shared" si="260"/>
        <v>0</v>
      </c>
      <c r="CR126" s="405">
        <f t="shared" si="260"/>
        <v>0</v>
      </c>
      <c r="CS126" s="406">
        <f t="shared" si="260"/>
        <v>0</v>
      </c>
      <c r="CT126" s="412">
        <f>SUM(CJ126:CS126)</f>
        <v>448648</v>
      </c>
      <c r="CV126" s="404">
        <f t="shared" ref="CV126:DE126" si="261">SUM(CV123:CV125)</f>
        <v>83752</v>
      </c>
      <c r="CW126" s="405">
        <f t="shared" si="261"/>
        <v>241177</v>
      </c>
      <c r="CX126" s="405">
        <f t="shared" si="261"/>
        <v>0</v>
      </c>
      <c r="CY126" s="405">
        <f t="shared" si="261"/>
        <v>504105</v>
      </c>
      <c r="CZ126" s="405">
        <f t="shared" si="261"/>
        <v>0</v>
      </c>
      <c r="DA126" s="405">
        <f t="shared" si="261"/>
        <v>0</v>
      </c>
      <c r="DB126" s="405">
        <f t="shared" si="261"/>
        <v>0</v>
      </c>
      <c r="DC126" s="405">
        <f t="shared" si="261"/>
        <v>0</v>
      </c>
      <c r="DD126" s="405">
        <f t="shared" si="261"/>
        <v>0</v>
      </c>
      <c r="DE126" s="406">
        <f t="shared" si="261"/>
        <v>0</v>
      </c>
      <c r="DF126" s="412">
        <f>SUM(CV126:DE126)</f>
        <v>829034</v>
      </c>
      <c r="DH126" s="404">
        <f t="shared" ref="DH126:DQ126" si="262">SUM(DH123:DH125)</f>
        <v>127252</v>
      </c>
      <c r="DI126" s="405">
        <f t="shared" si="262"/>
        <v>359235</v>
      </c>
      <c r="DJ126" s="405">
        <f t="shared" si="262"/>
        <v>0</v>
      </c>
      <c r="DK126" s="405">
        <f t="shared" si="262"/>
        <v>369250</v>
      </c>
      <c r="DL126" s="405">
        <f t="shared" si="262"/>
        <v>0</v>
      </c>
      <c r="DM126" s="405">
        <f t="shared" si="262"/>
        <v>0</v>
      </c>
      <c r="DN126" s="405">
        <f t="shared" si="262"/>
        <v>0</v>
      </c>
      <c r="DO126" s="405">
        <f t="shared" si="262"/>
        <v>0</v>
      </c>
      <c r="DP126" s="405">
        <f t="shared" si="262"/>
        <v>0</v>
      </c>
      <c r="DQ126" s="406">
        <f t="shared" si="262"/>
        <v>0</v>
      </c>
      <c r="DR126" s="412">
        <f>SUM(DH126:DQ126)</f>
        <v>855737</v>
      </c>
      <c r="DT126" s="404">
        <f t="shared" ref="DT126:EC126" si="263">SUM(DT123:DT125)</f>
        <v>104690</v>
      </c>
      <c r="DU126" s="405">
        <f t="shared" si="263"/>
        <v>576352</v>
      </c>
      <c r="DV126" s="405">
        <f t="shared" si="263"/>
        <v>0</v>
      </c>
      <c r="DW126" s="405">
        <f t="shared" si="263"/>
        <v>528255</v>
      </c>
      <c r="DX126" s="405">
        <f t="shared" si="263"/>
        <v>0</v>
      </c>
      <c r="DY126" s="405">
        <f t="shared" si="263"/>
        <v>0</v>
      </c>
      <c r="DZ126" s="405">
        <f t="shared" si="263"/>
        <v>0</v>
      </c>
      <c r="EA126" s="405">
        <f t="shared" si="263"/>
        <v>0</v>
      </c>
      <c r="EB126" s="405">
        <f t="shared" si="263"/>
        <v>0</v>
      </c>
      <c r="EC126" s="406">
        <f t="shared" si="263"/>
        <v>0</v>
      </c>
      <c r="ED126" s="412">
        <f>SUM(DT126:EC126)</f>
        <v>1209297</v>
      </c>
    </row>
    <row r="127" spans="1:134" ht="45.75" customHeight="1" thickBot="1" x14ac:dyDescent="0.3">
      <c r="A127" s="305"/>
      <c r="B127" s="306"/>
      <c r="C127" s="307"/>
      <c r="D127" s="308"/>
      <c r="E127" s="309"/>
      <c r="F127" s="309"/>
      <c r="G127" s="309"/>
      <c r="H127" s="309"/>
      <c r="I127" s="309"/>
      <c r="J127" s="309"/>
      <c r="K127" s="309"/>
      <c r="L127" s="309"/>
      <c r="M127" s="310"/>
      <c r="N127" s="410"/>
      <c r="O127" s="307"/>
      <c r="P127" s="308"/>
      <c r="Q127" s="309"/>
      <c r="R127" s="309"/>
      <c r="S127" s="309"/>
      <c r="T127" s="309"/>
      <c r="U127" s="309"/>
      <c r="V127" s="309"/>
      <c r="W127" s="309"/>
      <c r="X127" s="309"/>
      <c r="Y127" s="310"/>
      <c r="Z127" s="410"/>
      <c r="AA127" s="307"/>
      <c r="AB127" s="308"/>
      <c r="AC127" s="309"/>
      <c r="AD127" s="309"/>
      <c r="AE127" s="309"/>
      <c r="AF127" s="309"/>
      <c r="AG127" s="309"/>
      <c r="AH127" s="309"/>
      <c r="AI127" s="309"/>
      <c r="AJ127" s="309"/>
      <c r="AK127" s="310"/>
      <c r="AL127" s="410"/>
      <c r="AM127" s="309"/>
      <c r="AN127" s="308"/>
      <c r="AO127" s="309"/>
      <c r="AP127" s="309"/>
      <c r="AQ127" s="309"/>
      <c r="AR127" s="309"/>
      <c r="AS127" s="309"/>
      <c r="AT127" s="309"/>
      <c r="AU127" s="309"/>
      <c r="AV127" s="309"/>
      <c r="AW127" s="310"/>
      <c r="AX127" s="410"/>
      <c r="AY127" s="309"/>
      <c r="AZ127" s="308"/>
      <c r="BA127" s="309"/>
      <c r="BB127" s="309"/>
      <c r="BC127" s="309"/>
      <c r="BD127" s="309"/>
      <c r="BE127" s="309"/>
      <c r="BF127" s="309"/>
      <c r="BG127" s="309"/>
      <c r="BH127" s="309"/>
      <c r="BI127" s="310"/>
      <c r="BJ127" s="410"/>
      <c r="BK127" s="407"/>
      <c r="BL127" s="408"/>
      <c r="BM127" s="407"/>
      <c r="BN127" s="407"/>
      <c r="BO127" s="407"/>
      <c r="BP127" s="407"/>
      <c r="BQ127" s="407"/>
      <c r="BR127" s="407"/>
      <c r="BS127" s="407"/>
      <c r="BT127" s="407"/>
      <c r="BU127" s="409"/>
      <c r="BV127" s="410"/>
      <c r="BX127" s="408"/>
      <c r="BY127" s="407"/>
      <c r="BZ127" s="407"/>
      <c r="CA127" s="407"/>
      <c r="CB127" s="407"/>
      <c r="CC127" s="407"/>
      <c r="CD127" s="407"/>
      <c r="CE127" s="407"/>
      <c r="CF127" s="407"/>
      <c r="CG127" s="409"/>
      <c r="CH127" s="410"/>
      <c r="CJ127" s="408"/>
      <c r="CK127" s="407"/>
      <c r="CL127" s="407"/>
      <c r="CM127" s="407"/>
      <c r="CN127" s="407"/>
      <c r="CO127" s="407"/>
      <c r="CP127" s="407"/>
      <c r="CQ127" s="407"/>
      <c r="CR127" s="407"/>
      <c r="CS127" s="409"/>
      <c r="CT127" s="410"/>
      <c r="CV127" s="408"/>
      <c r="CW127" s="407"/>
      <c r="CX127" s="407"/>
      <c r="CY127" s="407"/>
      <c r="CZ127" s="407"/>
      <c r="DA127" s="407"/>
      <c r="DB127" s="407"/>
      <c r="DC127" s="407"/>
      <c r="DD127" s="407"/>
      <c r="DE127" s="409"/>
      <c r="DF127" s="410"/>
      <c r="DH127" s="408"/>
      <c r="DI127" s="407"/>
      <c r="DJ127" s="407"/>
      <c r="DK127" s="407"/>
      <c r="DL127" s="407"/>
      <c r="DM127" s="407"/>
      <c r="DN127" s="407"/>
      <c r="DO127" s="407"/>
      <c r="DP127" s="407"/>
      <c r="DQ127" s="409"/>
      <c r="DR127" s="410"/>
      <c r="DT127" s="408"/>
      <c r="DU127" s="407"/>
      <c r="DV127" s="407"/>
      <c r="DW127" s="407"/>
      <c r="DX127" s="407"/>
      <c r="DY127" s="407"/>
      <c r="DZ127" s="407"/>
      <c r="EA127" s="407"/>
      <c r="EB127" s="407"/>
      <c r="EC127" s="409"/>
      <c r="ED127" s="410"/>
    </row>
    <row r="128" spans="1:134" x14ac:dyDescent="0.25">
      <c r="A128" s="1470" t="s">
        <v>210</v>
      </c>
      <c r="B128" s="267" t="s">
        <v>93</v>
      </c>
      <c r="C128" s="268" t="s">
        <v>138</v>
      </c>
      <c r="D128" s="271">
        <f>'7c-STEMHWF_RawData'!D43</f>
        <v>0</v>
      </c>
      <c r="E128" s="269">
        <f>'7c-STEMHWF_RawData'!E43</f>
        <v>5</v>
      </c>
      <c r="F128" s="269">
        <f>'7c-STEMHWF_RawData'!F43</f>
        <v>0</v>
      </c>
      <c r="G128" s="269">
        <f>'7c-STEMHWF_RawData'!G43</f>
        <v>19</v>
      </c>
      <c r="H128" s="269">
        <f>'7c-STEMHWF_RawData'!H43</f>
        <v>0</v>
      </c>
      <c r="I128" s="269">
        <f>'7c-STEMHWF_RawData'!I43</f>
        <v>0</v>
      </c>
      <c r="J128" s="269">
        <f>'7c-STEMHWF_RawData'!J43</f>
        <v>0</v>
      </c>
      <c r="K128" s="269">
        <f>'7c-STEMHWF_RawData'!K43</f>
        <v>0</v>
      </c>
      <c r="L128" s="269">
        <f>'7c-STEMHWF_RawData'!L43</f>
        <v>0</v>
      </c>
      <c r="M128" s="270">
        <f>'7c-STEMHWF_RawData'!M43</f>
        <v>0</v>
      </c>
      <c r="N128" s="396"/>
      <c r="O128" s="319"/>
      <c r="P128" s="271">
        <f>'7c-STEMHWF_RawData'!P43</f>
        <v>0</v>
      </c>
      <c r="Q128" s="269">
        <f>'7c-STEMHWF_RawData'!Q43</f>
        <v>11</v>
      </c>
      <c r="R128" s="269">
        <f>'7c-STEMHWF_RawData'!R43</f>
        <v>0</v>
      </c>
      <c r="S128" s="269">
        <f>'7c-STEMHWF_RawData'!S43</f>
        <v>13</v>
      </c>
      <c r="T128" s="269">
        <f>'7c-STEMHWF_RawData'!T43</f>
        <v>0</v>
      </c>
      <c r="U128" s="269">
        <f>'7c-STEMHWF_RawData'!U43</f>
        <v>0</v>
      </c>
      <c r="V128" s="269">
        <f>'7c-STEMHWF_RawData'!V43</f>
        <v>0</v>
      </c>
      <c r="W128" s="269">
        <f>'7c-STEMHWF_RawData'!W43</f>
        <v>0</v>
      </c>
      <c r="X128" s="269">
        <f>'7c-STEMHWF_RawData'!X43</f>
        <v>0</v>
      </c>
      <c r="Y128" s="270">
        <f>'7c-STEMHWF_RawData'!Y43</f>
        <v>0</v>
      </c>
      <c r="Z128" s="396"/>
      <c r="AA128" s="319"/>
      <c r="AB128" s="271">
        <f>'7c-STEMHWF_RawData'!AB43</f>
        <v>0</v>
      </c>
      <c r="AC128" s="269">
        <f>'7c-STEMHWF_RawData'!AC43</f>
        <v>14</v>
      </c>
      <c r="AD128" s="269">
        <f>'7c-STEMHWF_RawData'!AD43</f>
        <v>0</v>
      </c>
      <c r="AE128" s="269">
        <f>'7c-STEMHWF_RawData'!AE43</f>
        <v>23</v>
      </c>
      <c r="AF128" s="269">
        <f>'7c-STEMHWF_RawData'!AF43</f>
        <v>0</v>
      </c>
      <c r="AG128" s="269">
        <f>'7c-STEMHWF_RawData'!AG43</f>
        <v>0</v>
      </c>
      <c r="AH128" s="269">
        <f>'7c-STEMHWF_RawData'!AH43</f>
        <v>0</v>
      </c>
      <c r="AI128" s="269">
        <f>'7c-STEMHWF_RawData'!AI43</f>
        <v>0</v>
      </c>
      <c r="AJ128" s="269">
        <f>'7c-STEMHWF_RawData'!AJ43</f>
        <v>0</v>
      </c>
      <c r="AK128" s="270">
        <f>'7c-STEMHWF_RawData'!AK43</f>
        <v>0</v>
      </c>
      <c r="AL128" s="396"/>
      <c r="AM128" s="269"/>
      <c r="AN128" s="271">
        <f>'7c-STEMHWF_RawData'!AN43</f>
        <v>0</v>
      </c>
      <c r="AO128" s="269">
        <f>'7c-STEMHWF_RawData'!AO43</f>
        <v>11</v>
      </c>
      <c r="AP128" s="269">
        <f>'7c-STEMHWF_RawData'!AP43</f>
        <v>0</v>
      </c>
      <c r="AQ128" s="269">
        <f>'7c-STEMHWF_RawData'!AQ43</f>
        <v>12</v>
      </c>
      <c r="AR128" s="269">
        <f>'7c-STEMHWF_RawData'!AR43</f>
        <v>0</v>
      </c>
      <c r="AS128" s="269">
        <f>'7c-STEMHWF_RawData'!AS43</f>
        <v>0</v>
      </c>
      <c r="AT128" s="269">
        <f>'7c-STEMHWF_RawData'!AT43</f>
        <v>0</v>
      </c>
      <c r="AU128" s="269">
        <f>'7c-STEMHWF_RawData'!AU43</f>
        <v>0</v>
      </c>
      <c r="AV128" s="269">
        <f>'7c-STEMHWF_RawData'!AV43</f>
        <v>0</v>
      </c>
      <c r="AW128" s="270">
        <f>'7c-STEMHWF_RawData'!AW43</f>
        <v>0</v>
      </c>
      <c r="AX128" s="396"/>
      <c r="AY128" s="269"/>
      <c r="AZ128" s="271">
        <f>'7c-STEMHWF_RawData'!AZ43</f>
        <v>0</v>
      </c>
      <c r="BA128" s="269">
        <f>'7c-STEMHWF_RawData'!BA43</f>
        <v>12</v>
      </c>
      <c r="BB128" s="269">
        <f>'7c-STEMHWF_RawData'!BB43</f>
        <v>0</v>
      </c>
      <c r="BC128" s="269">
        <f>'7c-STEMHWF_RawData'!BC43</f>
        <v>14</v>
      </c>
      <c r="BD128" s="269">
        <f>'7c-STEMHWF_RawData'!BD43</f>
        <v>0</v>
      </c>
      <c r="BE128" s="269">
        <f>'7c-STEMHWF_RawData'!BE43</f>
        <v>0</v>
      </c>
      <c r="BF128" s="269">
        <f>'7c-STEMHWF_RawData'!BF43</f>
        <v>0</v>
      </c>
      <c r="BG128" s="269">
        <f>'7c-STEMHWF_RawData'!BG43</f>
        <v>0</v>
      </c>
      <c r="BH128" s="269">
        <f>'7c-STEMHWF_RawData'!BH43</f>
        <v>0</v>
      </c>
      <c r="BI128" s="270">
        <f>'7c-STEMHWF_RawData'!BI43</f>
        <v>0</v>
      </c>
      <c r="BJ128" s="396"/>
      <c r="BK128" s="343"/>
      <c r="BL128" s="342">
        <f>'7c-STEMHWF_RawData'!BL43</f>
        <v>0</v>
      </c>
      <c r="BM128" s="343">
        <f>'7c-STEMHWF_RawData'!BM43</f>
        <v>8</v>
      </c>
      <c r="BN128" s="343">
        <f>'7c-STEMHWF_RawData'!BN43</f>
        <v>0</v>
      </c>
      <c r="BO128" s="343">
        <f>'7c-STEMHWF_RawData'!BO43</f>
        <v>12</v>
      </c>
      <c r="BP128" s="343">
        <f>'7c-STEMHWF_RawData'!BP43</f>
        <v>0</v>
      </c>
      <c r="BQ128" s="343">
        <f>'7c-STEMHWF_RawData'!BQ43</f>
        <v>0</v>
      </c>
      <c r="BR128" s="343">
        <f>'7c-STEMHWF_RawData'!BR43</f>
        <v>0</v>
      </c>
      <c r="BS128" s="343">
        <f>'7c-STEMHWF_RawData'!BS43</f>
        <v>0</v>
      </c>
      <c r="BT128" s="343">
        <f>'7c-STEMHWF_RawData'!BT43</f>
        <v>0</v>
      </c>
      <c r="BU128" s="344">
        <f>'7c-STEMHWF_RawData'!BU43</f>
        <v>0</v>
      </c>
      <c r="BV128" s="396"/>
      <c r="BX128" s="342">
        <f>'7c-STEMHWF_RawData'!BX43</f>
        <v>0</v>
      </c>
      <c r="BY128" s="343">
        <f>'7c-STEMHWF_RawData'!BY43</f>
        <v>4</v>
      </c>
      <c r="BZ128" s="343">
        <f>'7c-STEMHWF_RawData'!BZ43</f>
        <v>0</v>
      </c>
      <c r="CA128" s="343">
        <f>'7c-STEMHWF_RawData'!CA43</f>
        <v>13</v>
      </c>
      <c r="CB128" s="343">
        <f>'7c-STEMHWF_RawData'!CB43</f>
        <v>0</v>
      </c>
      <c r="CC128" s="343">
        <f>'7c-STEMHWF_RawData'!CC43</f>
        <v>0</v>
      </c>
      <c r="CD128" s="343">
        <f>'7c-STEMHWF_RawData'!CD43</f>
        <v>0</v>
      </c>
      <c r="CE128" s="343">
        <f>'7c-STEMHWF_RawData'!CE43</f>
        <v>0</v>
      </c>
      <c r="CF128" s="343">
        <f>'7c-STEMHWF_RawData'!CF43</f>
        <v>0</v>
      </c>
      <c r="CG128" s="344">
        <f>'7c-STEMHWF_RawData'!CG43</f>
        <v>0</v>
      </c>
      <c r="CH128" s="396"/>
      <c r="CJ128" s="342">
        <f>'7c-STEMHWF_RawData'!CJ43</f>
        <v>0</v>
      </c>
      <c r="CK128" s="343">
        <f>'7c-STEMHWF_RawData'!CK43</f>
        <v>5</v>
      </c>
      <c r="CL128" s="343">
        <f>'7c-STEMHWF_RawData'!CL43</f>
        <v>0</v>
      </c>
      <c r="CM128" s="343">
        <f>'7c-STEMHWF_RawData'!CM43</f>
        <v>39</v>
      </c>
      <c r="CN128" s="343">
        <f>'7c-STEMHWF_RawData'!CN43</f>
        <v>0</v>
      </c>
      <c r="CO128" s="343">
        <f>'7c-STEMHWF_RawData'!CO43</f>
        <v>0</v>
      </c>
      <c r="CP128" s="343">
        <f>'7c-STEMHWF_RawData'!CP43</f>
        <v>0</v>
      </c>
      <c r="CQ128" s="343">
        <f>'7c-STEMHWF_RawData'!CQ43</f>
        <v>0</v>
      </c>
      <c r="CR128" s="343">
        <f>'7c-STEMHWF_RawData'!CR43</f>
        <v>0</v>
      </c>
      <c r="CS128" s="344">
        <f>'7c-STEMHWF_RawData'!CS43</f>
        <v>0</v>
      </c>
      <c r="CT128" s="396"/>
      <c r="CV128" s="342">
        <f>'7c-STEMHWF_RawData'!CV43</f>
        <v>0</v>
      </c>
      <c r="CW128" s="343">
        <f>'7c-STEMHWF_RawData'!CW43</f>
        <v>6</v>
      </c>
      <c r="CX128" s="343">
        <f>'7c-STEMHWF_RawData'!CX43</f>
        <v>0</v>
      </c>
      <c r="CY128" s="343">
        <f>'7c-STEMHWF_RawData'!CY43</f>
        <v>80</v>
      </c>
      <c r="CZ128" s="343">
        <f>'7c-STEMHWF_RawData'!CZ43</f>
        <v>0</v>
      </c>
      <c r="DA128" s="343">
        <f>'7c-STEMHWF_RawData'!DA43</f>
        <v>0</v>
      </c>
      <c r="DB128" s="343">
        <f>'7c-STEMHWF_RawData'!DB43</f>
        <v>0</v>
      </c>
      <c r="DC128" s="343">
        <f>'7c-STEMHWF_RawData'!DC43</f>
        <v>0</v>
      </c>
      <c r="DD128" s="343">
        <f>'7c-STEMHWF_RawData'!DD43</f>
        <v>0</v>
      </c>
      <c r="DE128" s="344">
        <f>'7c-STEMHWF_RawData'!DE43</f>
        <v>0</v>
      </c>
      <c r="DF128" s="396"/>
      <c r="DH128" s="342">
        <f>'7c-STEMHWF_RawData'!DH43</f>
        <v>0</v>
      </c>
      <c r="DI128" s="343">
        <f>'7c-STEMHWF_RawData'!DI43</f>
        <v>8</v>
      </c>
      <c r="DJ128" s="343">
        <f>'7c-STEMHWF_RawData'!DJ43</f>
        <v>0</v>
      </c>
      <c r="DK128" s="343">
        <f>'7c-STEMHWF_RawData'!DK43</f>
        <v>93</v>
      </c>
      <c r="DL128" s="343">
        <f>'7c-STEMHWF_RawData'!DL43</f>
        <v>0</v>
      </c>
      <c r="DM128" s="343">
        <f>'7c-STEMHWF_RawData'!DM43</f>
        <v>0</v>
      </c>
      <c r="DN128" s="343">
        <f>'7c-STEMHWF_RawData'!DN43</f>
        <v>0</v>
      </c>
      <c r="DO128" s="343">
        <f>'7c-STEMHWF_RawData'!DO43</f>
        <v>0</v>
      </c>
      <c r="DP128" s="343">
        <f>'7c-STEMHWF_RawData'!DP43</f>
        <v>0</v>
      </c>
      <c r="DQ128" s="344">
        <f>'7c-STEMHWF_RawData'!DQ43</f>
        <v>0</v>
      </c>
      <c r="DR128" s="396"/>
      <c r="DT128" s="342">
        <f>'7c-STEMHWF_RawData'!DT43</f>
        <v>0</v>
      </c>
      <c r="DU128" s="343">
        <f>'7c-STEMHWF_RawData'!DU43</f>
        <v>13</v>
      </c>
      <c r="DV128" s="343">
        <f>'7c-STEMHWF_RawData'!DV43</f>
        <v>0</v>
      </c>
      <c r="DW128" s="343">
        <f>'7c-STEMHWF_RawData'!DW43</f>
        <v>81</v>
      </c>
      <c r="DX128" s="343">
        <f>'7c-STEMHWF_RawData'!DX43</f>
        <v>0</v>
      </c>
      <c r="DY128" s="343">
        <f>'7c-STEMHWF_RawData'!DY43</f>
        <v>0</v>
      </c>
      <c r="DZ128" s="343">
        <f>'7c-STEMHWF_RawData'!DZ43</f>
        <v>0</v>
      </c>
      <c r="EA128" s="343">
        <f>'7c-STEMHWF_RawData'!EA43</f>
        <v>0</v>
      </c>
      <c r="EB128" s="343">
        <f>'7c-STEMHWF_RawData'!EB43</f>
        <v>0</v>
      </c>
      <c r="EC128" s="344">
        <f>'7c-STEMHWF_RawData'!EC43</f>
        <v>0</v>
      </c>
      <c r="ED128" s="396"/>
    </row>
    <row r="129" spans="1:134" x14ac:dyDescent="0.25">
      <c r="A129" s="1471"/>
      <c r="B129" s="36" t="s">
        <v>93</v>
      </c>
      <c r="C129" s="276" t="s">
        <v>139</v>
      </c>
      <c r="D129" s="279">
        <f>'7c-STEMHWF_RawData'!D44</f>
        <v>0</v>
      </c>
      <c r="E129" s="277">
        <f>'7c-STEMHWF_RawData'!E44</f>
        <v>2</v>
      </c>
      <c r="F129" s="277">
        <f>'7c-STEMHWF_RawData'!F44</f>
        <v>0</v>
      </c>
      <c r="G129" s="277">
        <f>'7c-STEMHWF_RawData'!G44</f>
        <v>0</v>
      </c>
      <c r="H129" s="277">
        <f>'7c-STEMHWF_RawData'!H44</f>
        <v>0</v>
      </c>
      <c r="I129" s="277">
        <f>'7c-STEMHWF_RawData'!I44</f>
        <v>0</v>
      </c>
      <c r="J129" s="277">
        <f>'7c-STEMHWF_RawData'!J44</f>
        <v>0</v>
      </c>
      <c r="K129" s="277">
        <f>'7c-STEMHWF_RawData'!K44</f>
        <v>0</v>
      </c>
      <c r="L129" s="277">
        <f>'7c-STEMHWF_RawData'!L44</f>
        <v>0</v>
      </c>
      <c r="M129" s="278">
        <f>'7c-STEMHWF_RawData'!M44</f>
        <v>0</v>
      </c>
      <c r="N129" s="398"/>
      <c r="P129" s="279">
        <f>'7c-STEMHWF_RawData'!P44</f>
        <v>0</v>
      </c>
      <c r="Q129" s="277">
        <f>'7c-STEMHWF_RawData'!Q44</f>
        <v>2</v>
      </c>
      <c r="R129" s="277">
        <f>'7c-STEMHWF_RawData'!R44</f>
        <v>0</v>
      </c>
      <c r="S129" s="277">
        <f>'7c-STEMHWF_RawData'!S44</f>
        <v>0</v>
      </c>
      <c r="T129" s="277">
        <f>'7c-STEMHWF_RawData'!T44</f>
        <v>0</v>
      </c>
      <c r="U129" s="277">
        <f>'7c-STEMHWF_RawData'!U44</f>
        <v>0</v>
      </c>
      <c r="V129" s="277">
        <f>'7c-STEMHWF_RawData'!V44</f>
        <v>0</v>
      </c>
      <c r="W129" s="277">
        <f>'7c-STEMHWF_RawData'!W44</f>
        <v>0</v>
      </c>
      <c r="X129" s="277">
        <f>'7c-STEMHWF_RawData'!X44</f>
        <v>0</v>
      </c>
      <c r="Y129" s="278">
        <f>'7c-STEMHWF_RawData'!Y44</f>
        <v>0</v>
      </c>
      <c r="Z129" s="398"/>
      <c r="AB129" s="279">
        <f>'7c-STEMHWF_RawData'!AB44</f>
        <v>0</v>
      </c>
      <c r="AC129" s="277">
        <f>'7c-STEMHWF_RawData'!AC44</f>
        <v>0</v>
      </c>
      <c r="AD129" s="277">
        <f>'7c-STEMHWF_RawData'!AD44</f>
        <v>0</v>
      </c>
      <c r="AE129" s="277">
        <f>'7c-STEMHWF_RawData'!AE44</f>
        <v>0</v>
      </c>
      <c r="AF129" s="277">
        <f>'7c-STEMHWF_RawData'!AF44</f>
        <v>0</v>
      </c>
      <c r="AG129" s="277">
        <f>'7c-STEMHWF_RawData'!AG44</f>
        <v>0</v>
      </c>
      <c r="AH129" s="277">
        <f>'7c-STEMHWF_RawData'!AH44</f>
        <v>0</v>
      </c>
      <c r="AI129" s="277">
        <f>'7c-STEMHWF_RawData'!AI44</f>
        <v>0</v>
      </c>
      <c r="AJ129" s="277">
        <f>'7c-STEMHWF_RawData'!AJ44</f>
        <v>0</v>
      </c>
      <c r="AK129" s="278">
        <f>'7c-STEMHWF_RawData'!AK44</f>
        <v>0</v>
      </c>
      <c r="AL129" s="398"/>
      <c r="AM129" s="277"/>
      <c r="AN129" s="279">
        <f>'7c-STEMHWF_RawData'!AN44</f>
        <v>0</v>
      </c>
      <c r="AO129" s="277">
        <f>'7c-STEMHWF_RawData'!AO44</f>
        <v>0</v>
      </c>
      <c r="AP129" s="277">
        <f>'7c-STEMHWF_RawData'!AP44</f>
        <v>0</v>
      </c>
      <c r="AQ129" s="277">
        <f>'7c-STEMHWF_RawData'!AQ44</f>
        <v>0</v>
      </c>
      <c r="AR129" s="277">
        <f>'7c-STEMHWF_RawData'!AR44</f>
        <v>0</v>
      </c>
      <c r="AS129" s="277">
        <f>'7c-STEMHWF_RawData'!AS44</f>
        <v>0</v>
      </c>
      <c r="AT129" s="277">
        <f>'7c-STEMHWF_RawData'!AT44</f>
        <v>0</v>
      </c>
      <c r="AU129" s="277">
        <f>'7c-STEMHWF_RawData'!AU44</f>
        <v>0</v>
      </c>
      <c r="AV129" s="277">
        <f>'7c-STEMHWF_RawData'!AV44</f>
        <v>0</v>
      </c>
      <c r="AW129" s="278">
        <f>'7c-STEMHWF_RawData'!AW44</f>
        <v>0</v>
      </c>
      <c r="AX129" s="398"/>
      <c r="AY129" s="277"/>
      <c r="AZ129" s="279">
        <f>'7c-STEMHWF_RawData'!AZ44</f>
        <v>0</v>
      </c>
      <c r="BA129" s="277">
        <f>'7c-STEMHWF_RawData'!BA44</f>
        <v>0</v>
      </c>
      <c r="BB129" s="277">
        <f>'7c-STEMHWF_RawData'!BB44</f>
        <v>0</v>
      </c>
      <c r="BC129" s="277">
        <f>'7c-STEMHWF_RawData'!BC44</f>
        <v>0</v>
      </c>
      <c r="BD129" s="277">
        <f>'7c-STEMHWF_RawData'!BD44</f>
        <v>0</v>
      </c>
      <c r="BE129" s="277">
        <f>'7c-STEMHWF_RawData'!BE44</f>
        <v>0</v>
      </c>
      <c r="BF129" s="277">
        <f>'7c-STEMHWF_RawData'!BF44</f>
        <v>0</v>
      </c>
      <c r="BG129" s="277">
        <f>'7c-STEMHWF_RawData'!BG44</f>
        <v>0</v>
      </c>
      <c r="BH129" s="277">
        <f>'7c-STEMHWF_RawData'!BH44</f>
        <v>0</v>
      </c>
      <c r="BI129" s="278">
        <f>'7c-STEMHWF_RawData'!BI44</f>
        <v>0</v>
      </c>
      <c r="BJ129" s="398"/>
      <c r="BK129" s="352"/>
      <c r="BL129" s="351">
        <f>'7c-STEMHWF_RawData'!BL44</f>
        <v>0</v>
      </c>
      <c r="BM129" s="352">
        <f>'7c-STEMHWF_RawData'!BM44</f>
        <v>0</v>
      </c>
      <c r="BN129" s="352">
        <f>'7c-STEMHWF_RawData'!BN44</f>
        <v>0</v>
      </c>
      <c r="BO129" s="352">
        <f>'7c-STEMHWF_RawData'!BO44</f>
        <v>0</v>
      </c>
      <c r="BP129" s="352">
        <f>'7c-STEMHWF_RawData'!BP44</f>
        <v>0</v>
      </c>
      <c r="BQ129" s="352">
        <f>'7c-STEMHWF_RawData'!BQ44</f>
        <v>0</v>
      </c>
      <c r="BR129" s="352">
        <f>'7c-STEMHWF_RawData'!BR44</f>
        <v>0</v>
      </c>
      <c r="BS129" s="352">
        <f>'7c-STEMHWF_RawData'!BS44</f>
        <v>0</v>
      </c>
      <c r="BT129" s="352">
        <f>'7c-STEMHWF_RawData'!BT44</f>
        <v>0</v>
      </c>
      <c r="BU129" s="353">
        <f>'7c-STEMHWF_RawData'!BU44</f>
        <v>0</v>
      </c>
      <c r="BV129" s="398"/>
      <c r="BX129" s="351">
        <f>'7c-STEMHWF_RawData'!BX44</f>
        <v>0</v>
      </c>
      <c r="BY129" s="352">
        <f>'7c-STEMHWF_RawData'!BY44</f>
        <v>0</v>
      </c>
      <c r="BZ129" s="352">
        <f>'7c-STEMHWF_RawData'!BZ44</f>
        <v>0</v>
      </c>
      <c r="CA129" s="352">
        <f>'7c-STEMHWF_RawData'!CA44</f>
        <v>0</v>
      </c>
      <c r="CB129" s="352">
        <f>'7c-STEMHWF_RawData'!CB44</f>
        <v>0</v>
      </c>
      <c r="CC129" s="352">
        <f>'7c-STEMHWF_RawData'!CC44</f>
        <v>0</v>
      </c>
      <c r="CD129" s="352">
        <f>'7c-STEMHWF_RawData'!CD44</f>
        <v>0</v>
      </c>
      <c r="CE129" s="352">
        <f>'7c-STEMHWF_RawData'!CE44</f>
        <v>0</v>
      </c>
      <c r="CF129" s="352">
        <f>'7c-STEMHWF_RawData'!CF44</f>
        <v>0</v>
      </c>
      <c r="CG129" s="353">
        <f>'7c-STEMHWF_RawData'!CG44</f>
        <v>0</v>
      </c>
      <c r="CH129" s="398"/>
      <c r="CJ129" s="351">
        <f>'7c-STEMHWF_RawData'!CJ44</f>
        <v>0</v>
      </c>
      <c r="CK129" s="352">
        <f>'7c-STEMHWF_RawData'!CK44</f>
        <v>0</v>
      </c>
      <c r="CL129" s="352">
        <f>'7c-STEMHWF_RawData'!CL44</f>
        <v>0</v>
      </c>
      <c r="CM129" s="352">
        <f>'7c-STEMHWF_RawData'!CM44</f>
        <v>0</v>
      </c>
      <c r="CN129" s="352">
        <f>'7c-STEMHWF_RawData'!CN44</f>
        <v>0</v>
      </c>
      <c r="CO129" s="352">
        <f>'7c-STEMHWF_RawData'!CO44</f>
        <v>0</v>
      </c>
      <c r="CP129" s="352">
        <f>'7c-STEMHWF_RawData'!CP44</f>
        <v>0</v>
      </c>
      <c r="CQ129" s="352">
        <f>'7c-STEMHWF_RawData'!CQ44</f>
        <v>0</v>
      </c>
      <c r="CR129" s="352">
        <f>'7c-STEMHWF_RawData'!CR44</f>
        <v>0</v>
      </c>
      <c r="CS129" s="353">
        <f>'7c-STEMHWF_RawData'!CS44</f>
        <v>0</v>
      </c>
      <c r="CT129" s="398"/>
      <c r="CV129" s="351">
        <f>'7c-STEMHWF_RawData'!CV44</f>
        <v>0</v>
      </c>
      <c r="CW129" s="352">
        <f>'7c-STEMHWF_RawData'!CW44</f>
        <v>19</v>
      </c>
      <c r="CX129" s="352">
        <f>'7c-STEMHWF_RawData'!CX44</f>
        <v>0</v>
      </c>
      <c r="CY129" s="352">
        <f>'7c-STEMHWF_RawData'!CY44</f>
        <v>11</v>
      </c>
      <c r="CZ129" s="352">
        <f>'7c-STEMHWF_RawData'!CZ44</f>
        <v>0</v>
      </c>
      <c r="DA129" s="352">
        <f>'7c-STEMHWF_RawData'!DA44</f>
        <v>0</v>
      </c>
      <c r="DB129" s="352">
        <f>'7c-STEMHWF_RawData'!DB44</f>
        <v>0</v>
      </c>
      <c r="DC129" s="352">
        <f>'7c-STEMHWF_RawData'!DC44</f>
        <v>0</v>
      </c>
      <c r="DD129" s="352">
        <f>'7c-STEMHWF_RawData'!DD44</f>
        <v>0</v>
      </c>
      <c r="DE129" s="353">
        <f>'7c-STEMHWF_RawData'!DE44</f>
        <v>0</v>
      </c>
      <c r="DF129" s="398"/>
      <c r="DH129" s="351">
        <f>'7c-STEMHWF_RawData'!DH44</f>
        <v>0</v>
      </c>
      <c r="DI129" s="352">
        <f>'7c-STEMHWF_RawData'!DI44</f>
        <v>35</v>
      </c>
      <c r="DJ129" s="352">
        <f>'7c-STEMHWF_RawData'!DJ44</f>
        <v>0</v>
      </c>
      <c r="DK129" s="352">
        <f>'7c-STEMHWF_RawData'!DK44</f>
        <v>23</v>
      </c>
      <c r="DL129" s="352">
        <f>'7c-STEMHWF_RawData'!DL44</f>
        <v>0</v>
      </c>
      <c r="DM129" s="352">
        <f>'7c-STEMHWF_RawData'!DM44</f>
        <v>0</v>
      </c>
      <c r="DN129" s="352">
        <f>'7c-STEMHWF_RawData'!DN44</f>
        <v>0</v>
      </c>
      <c r="DO129" s="352">
        <f>'7c-STEMHWF_RawData'!DO44</f>
        <v>0</v>
      </c>
      <c r="DP129" s="352">
        <f>'7c-STEMHWF_RawData'!DP44</f>
        <v>0</v>
      </c>
      <c r="DQ129" s="353">
        <f>'7c-STEMHWF_RawData'!DQ44</f>
        <v>0</v>
      </c>
      <c r="DR129" s="398"/>
      <c r="DT129" s="351">
        <f>'7c-STEMHWF_RawData'!DT44</f>
        <v>0</v>
      </c>
      <c r="DU129" s="352">
        <f>'7c-STEMHWF_RawData'!DU44</f>
        <v>38</v>
      </c>
      <c r="DV129" s="352">
        <f>'7c-STEMHWF_RawData'!DV44</f>
        <v>0</v>
      </c>
      <c r="DW129" s="352">
        <f>'7c-STEMHWF_RawData'!DW44</f>
        <v>20</v>
      </c>
      <c r="DX129" s="352">
        <f>'7c-STEMHWF_RawData'!DX44</f>
        <v>0</v>
      </c>
      <c r="DY129" s="352">
        <f>'7c-STEMHWF_RawData'!DY44</f>
        <v>0</v>
      </c>
      <c r="DZ129" s="352">
        <f>'7c-STEMHWF_RawData'!DZ44</f>
        <v>0</v>
      </c>
      <c r="EA129" s="352">
        <f>'7c-STEMHWF_RawData'!EA44</f>
        <v>0</v>
      </c>
      <c r="EB129" s="352">
        <f>'7c-STEMHWF_RawData'!EB44</f>
        <v>0</v>
      </c>
      <c r="EC129" s="353">
        <f>'7c-STEMHWF_RawData'!EC44</f>
        <v>0</v>
      </c>
      <c r="ED129" s="398"/>
    </row>
    <row r="130" spans="1:134" ht="15.75" thickBot="1" x14ac:dyDescent="0.3">
      <c r="A130" s="1472"/>
      <c r="B130" s="295" t="s">
        <v>93</v>
      </c>
      <c r="C130" s="294" t="s">
        <v>140</v>
      </c>
      <c r="D130" s="279">
        <f>'7c-STEMHWF_RawData'!D45</f>
        <v>0</v>
      </c>
      <c r="E130" s="277">
        <f>'7c-STEMHWF_RawData'!E45</f>
        <v>12</v>
      </c>
      <c r="F130" s="277">
        <f>'7c-STEMHWF_RawData'!F45</f>
        <v>0</v>
      </c>
      <c r="G130" s="277">
        <f>'7c-STEMHWF_RawData'!G45</f>
        <v>29</v>
      </c>
      <c r="H130" s="277">
        <f>'7c-STEMHWF_RawData'!H45</f>
        <v>0</v>
      </c>
      <c r="I130" s="277">
        <f>'7c-STEMHWF_RawData'!I45</f>
        <v>0</v>
      </c>
      <c r="J130" s="277">
        <f>'7c-STEMHWF_RawData'!J45</f>
        <v>0</v>
      </c>
      <c r="K130" s="277">
        <f>'7c-STEMHWF_RawData'!K45</f>
        <v>0</v>
      </c>
      <c r="L130" s="277">
        <f>'7c-STEMHWF_RawData'!L45</f>
        <v>0</v>
      </c>
      <c r="M130" s="278">
        <f>'7c-STEMHWF_RawData'!M45</f>
        <v>0</v>
      </c>
      <c r="N130" s="411" t="s">
        <v>305</v>
      </c>
      <c r="P130" s="279">
        <f>'7c-STEMHWF_RawData'!P45</f>
        <v>0</v>
      </c>
      <c r="Q130" s="277">
        <f>'7c-STEMHWF_RawData'!Q45</f>
        <v>10</v>
      </c>
      <c r="R130" s="277">
        <f>'7c-STEMHWF_RawData'!R45</f>
        <v>0</v>
      </c>
      <c r="S130" s="277">
        <f>'7c-STEMHWF_RawData'!S45</f>
        <v>41</v>
      </c>
      <c r="T130" s="277">
        <f>'7c-STEMHWF_RawData'!T45</f>
        <v>0</v>
      </c>
      <c r="U130" s="277">
        <f>'7c-STEMHWF_RawData'!U45</f>
        <v>0</v>
      </c>
      <c r="V130" s="277">
        <f>'7c-STEMHWF_RawData'!V45</f>
        <v>0</v>
      </c>
      <c r="W130" s="277">
        <f>'7c-STEMHWF_RawData'!W45</f>
        <v>0</v>
      </c>
      <c r="X130" s="277">
        <f>'7c-STEMHWF_RawData'!X45</f>
        <v>0</v>
      </c>
      <c r="Y130" s="278">
        <f>'7c-STEMHWF_RawData'!Y45</f>
        <v>0</v>
      </c>
      <c r="Z130" s="411" t="s">
        <v>305</v>
      </c>
      <c r="AB130" s="279">
        <f>'7c-STEMHWF_RawData'!AB45</f>
        <v>0</v>
      </c>
      <c r="AC130" s="277">
        <f>'7c-STEMHWF_RawData'!AC45</f>
        <v>10</v>
      </c>
      <c r="AD130" s="277">
        <f>'7c-STEMHWF_RawData'!AD45</f>
        <v>0</v>
      </c>
      <c r="AE130" s="277">
        <f>'7c-STEMHWF_RawData'!AE45</f>
        <v>42</v>
      </c>
      <c r="AF130" s="277">
        <f>'7c-STEMHWF_RawData'!AF45</f>
        <v>0</v>
      </c>
      <c r="AG130" s="277">
        <f>'7c-STEMHWF_RawData'!AG45</f>
        <v>0</v>
      </c>
      <c r="AH130" s="277">
        <f>'7c-STEMHWF_RawData'!AH45</f>
        <v>0</v>
      </c>
      <c r="AI130" s="277">
        <f>'7c-STEMHWF_RawData'!AI45</f>
        <v>0</v>
      </c>
      <c r="AJ130" s="277">
        <f>'7c-STEMHWF_RawData'!AJ45</f>
        <v>0</v>
      </c>
      <c r="AK130" s="278">
        <f>'7c-STEMHWF_RawData'!AK45</f>
        <v>0</v>
      </c>
      <c r="AL130" s="411" t="s">
        <v>305</v>
      </c>
      <c r="AM130" s="277"/>
      <c r="AN130" s="279">
        <f>'7c-STEMHWF_RawData'!AN45</f>
        <v>34</v>
      </c>
      <c r="AO130" s="277">
        <f>'7c-STEMHWF_RawData'!AO45</f>
        <v>6</v>
      </c>
      <c r="AP130" s="277">
        <f>'7c-STEMHWF_RawData'!AP45</f>
        <v>0</v>
      </c>
      <c r="AQ130" s="277">
        <f>'7c-STEMHWF_RawData'!AQ45</f>
        <v>28</v>
      </c>
      <c r="AR130" s="277">
        <f>'7c-STEMHWF_RawData'!AR45</f>
        <v>0</v>
      </c>
      <c r="AS130" s="277">
        <f>'7c-STEMHWF_RawData'!AS45</f>
        <v>0</v>
      </c>
      <c r="AT130" s="277">
        <f>'7c-STEMHWF_RawData'!AT45</f>
        <v>0</v>
      </c>
      <c r="AU130" s="277">
        <f>'7c-STEMHWF_RawData'!AU45</f>
        <v>0</v>
      </c>
      <c r="AV130" s="277">
        <f>'7c-STEMHWF_RawData'!AV45</f>
        <v>0</v>
      </c>
      <c r="AW130" s="278">
        <f>'7c-STEMHWF_RawData'!AW45</f>
        <v>0</v>
      </c>
      <c r="AX130" s="411" t="s">
        <v>305</v>
      </c>
      <c r="AY130" s="277"/>
      <c r="AZ130" s="279">
        <f>'7c-STEMHWF_RawData'!AZ45</f>
        <v>31</v>
      </c>
      <c r="BA130" s="277">
        <f>'7c-STEMHWF_RawData'!BA45</f>
        <v>13</v>
      </c>
      <c r="BB130" s="277">
        <f>'7c-STEMHWF_RawData'!BB45</f>
        <v>0</v>
      </c>
      <c r="BC130" s="277">
        <f>'7c-STEMHWF_RawData'!BC45</f>
        <v>21</v>
      </c>
      <c r="BD130" s="277">
        <f>'7c-STEMHWF_RawData'!BD45</f>
        <v>0</v>
      </c>
      <c r="BE130" s="277">
        <f>'7c-STEMHWF_RawData'!BE45</f>
        <v>0</v>
      </c>
      <c r="BF130" s="277">
        <f>'7c-STEMHWF_RawData'!BF45</f>
        <v>0</v>
      </c>
      <c r="BG130" s="277">
        <f>'7c-STEMHWF_RawData'!BG45</f>
        <v>0</v>
      </c>
      <c r="BH130" s="277">
        <f>'7c-STEMHWF_RawData'!BH45</f>
        <v>0</v>
      </c>
      <c r="BI130" s="278">
        <f>'7c-STEMHWF_RawData'!BI45</f>
        <v>0</v>
      </c>
      <c r="BJ130" s="411" t="s">
        <v>305</v>
      </c>
      <c r="BK130" s="352"/>
      <c r="BL130" s="351">
        <f>'7c-STEMHWF_RawData'!BL45</f>
        <v>13</v>
      </c>
      <c r="BM130" s="352">
        <f>'7c-STEMHWF_RawData'!BM45</f>
        <v>11</v>
      </c>
      <c r="BN130" s="352">
        <f>'7c-STEMHWF_RawData'!BN45</f>
        <v>0</v>
      </c>
      <c r="BO130" s="352">
        <f>'7c-STEMHWF_RawData'!BO45</f>
        <v>41</v>
      </c>
      <c r="BP130" s="352">
        <f>'7c-STEMHWF_RawData'!BP45</f>
        <v>0</v>
      </c>
      <c r="BQ130" s="352">
        <f>'7c-STEMHWF_RawData'!BQ45</f>
        <v>0</v>
      </c>
      <c r="BR130" s="352">
        <f>'7c-STEMHWF_RawData'!BR45</f>
        <v>0</v>
      </c>
      <c r="BS130" s="352">
        <f>'7c-STEMHWF_RawData'!BS45</f>
        <v>0</v>
      </c>
      <c r="BT130" s="352">
        <f>'7c-STEMHWF_RawData'!BT45</f>
        <v>0</v>
      </c>
      <c r="BU130" s="353">
        <f>'7c-STEMHWF_RawData'!BU45</f>
        <v>0</v>
      </c>
      <c r="BV130" s="411" t="s">
        <v>305</v>
      </c>
      <c r="BX130" s="351">
        <f>'7c-STEMHWF_RawData'!BX45</f>
        <v>24</v>
      </c>
      <c r="BY130" s="352">
        <f>'7c-STEMHWF_RawData'!BY45</f>
        <v>9</v>
      </c>
      <c r="BZ130" s="352">
        <f>'7c-STEMHWF_RawData'!BZ45</f>
        <v>0</v>
      </c>
      <c r="CA130" s="352">
        <f>'7c-STEMHWF_RawData'!CA45</f>
        <v>39</v>
      </c>
      <c r="CB130" s="352">
        <f>'7c-STEMHWF_RawData'!CB45</f>
        <v>0</v>
      </c>
      <c r="CC130" s="352">
        <f>'7c-STEMHWF_RawData'!CC45</f>
        <v>0</v>
      </c>
      <c r="CD130" s="352">
        <f>'7c-STEMHWF_RawData'!CD45</f>
        <v>0</v>
      </c>
      <c r="CE130" s="352">
        <f>'7c-STEMHWF_RawData'!CE45</f>
        <v>0</v>
      </c>
      <c r="CF130" s="352">
        <f>'7c-STEMHWF_RawData'!CF45</f>
        <v>0</v>
      </c>
      <c r="CG130" s="353">
        <f>'7c-STEMHWF_RawData'!CG45</f>
        <v>0</v>
      </c>
      <c r="CH130" s="411" t="s">
        <v>305</v>
      </c>
      <c r="CJ130" s="351">
        <f>'7c-STEMHWF_RawData'!CJ45</f>
        <v>27</v>
      </c>
      <c r="CK130" s="352">
        <f>'7c-STEMHWF_RawData'!CK45</f>
        <v>7</v>
      </c>
      <c r="CL130" s="352">
        <f>'7c-STEMHWF_RawData'!CL45</f>
        <v>0</v>
      </c>
      <c r="CM130" s="352">
        <f>'7c-STEMHWF_RawData'!CM45</f>
        <v>42</v>
      </c>
      <c r="CN130" s="352">
        <f>'7c-STEMHWF_RawData'!CN45</f>
        <v>0</v>
      </c>
      <c r="CO130" s="352">
        <f>'7c-STEMHWF_RawData'!CO45</f>
        <v>0</v>
      </c>
      <c r="CP130" s="352">
        <f>'7c-STEMHWF_RawData'!CP45</f>
        <v>0</v>
      </c>
      <c r="CQ130" s="352">
        <f>'7c-STEMHWF_RawData'!CQ45</f>
        <v>0</v>
      </c>
      <c r="CR130" s="352">
        <f>'7c-STEMHWF_RawData'!CR45</f>
        <v>0</v>
      </c>
      <c r="CS130" s="353">
        <f>'7c-STEMHWF_RawData'!CS45</f>
        <v>0</v>
      </c>
      <c r="CT130" s="411" t="s">
        <v>305</v>
      </c>
      <c r="CV130" s="351">
        <f>'7c-STEMHWF_RawData'!CV45</f>
        <v>42</v>
      </c>
      <c r="CW130" s="352">
        <f>'7c-STEMHWF_RawData'!CW45</f>
        <v>8</v>
      </c>
      <c r="CX130" s="352">
        <f>'7c-STEMHWF_RawData'!CX45</f>
        <v>0</v>
      </c>
      <c r="CY130" s="352">
        <f>'7c-STEMHWF_RawData'!CY45</f>
        <v>30</v>
      </c>
      <c r="CZ130" s="352">
        <f>'7c-STEMHWF_RawData'!CZ45</f>
        <v>0</v>
      </c>
      <c r="DA130" s="352">
        <f>'7c-STEMHWF_RawData'!DA45</f>
        <v>0</v>
      </c>
      <c r="DB130" s="352">
        <f>'7c-STEMHWF_RawData'!DB45</f>
        <v>0</v>
      </c>
      <c r="DC130" s="352">
        <f>'7c-STEMHWF_RawData'!DC45</f>
        <v>0</v>
      </c>
      <c r="DD130" s="352">
        <f>'7c-STEMHWF_RawData'!DD45</f>
        <v>0</v>
      </c>
      <c r="DE130" s="353">
        <f>'7c-STEMHWF_RawData'!DE45</f>
        <v>0</v>
      </c>
      <c r="DF130" s="411" t="s">
        <v>305</v>
      </c>
      <c r="DH130" s="351">
        <f>'7c-STEMHWF_RawData'!DH45</f>
        <v>43</v>
      </c>
      <c r="DI130" s="352">
        <f>'7c-STEMHWF_RawData'!DI45</f>
        <v>11</v>
      </c>
      <c r="DJ130" s="352">
        <f>'7c-STEMHWF_RawData'!DJ45</f>
        <v>0</v>
      </c>
      <c r="DK130" s="352">
        <f>'7c-STEMHWF_RawData'!DK45</f>
        <v>25</v>
      </c>
      <c r="DL130" s="352">
        <f>'7c-STEMHWF_RawData'!DL45</f>
        <v>0</v>
      </c>
      <c r="DM130" s="352">
        <f>'7c-STEMHWF_RawData'!DM45</f>
        <v>0</v>
      </c>
      <c r="DN130" s="352">
        <f>'7c-STEMHWF_RawData'!DN45</f>
        <v>0</v>
      </c>
      <c r="DO130" s="352">
        <f>'7c-STEMHWF_RawData'!DO45</f>
        <v>0</v>
      </c>
      <c r="DP130" s="352">
        <f>'7c-STEMHWF_RawData'!DP45</f>
        <v>0</v>
      </c>
      <c r="DQ130" s="353">
        <f>'7c-STEMHWF_RawData'!DQ45</f>
        <v>0</v>
      </c>
      <c r="DR130" s="411" t="s">
        <v>305</v>
      </c>
      <c r="DT130" s="351">
        <f>'7c-STEMHWF_RawData'!DT45</f>
        <v>28</v>
      </c>
      <c r="DU130" s="352">
        <f>'7c-STEMHWF_RawData'!DU45</f>
        <v>5</v>
      </c>
      <c r="DV130" s="352">
        <f>'7c-STEMHWF_RawData'!DV45</f>
        <v>0</v>
      </c>
      <c r="DW130" s="352">
        <f>'7c-STEMHWF_RawData'!DW45</f>
        <v>35</v>
      </c>
      <c r="DX130" s="352">
        <f>'7c-STEMHWF_RawData'!DX45</f>
        <v>0</v>
      </c>
      <c r="DY130" s="352">
        <f>'7c-STEMHWF_RawData'!DY45</f>
        <v>0</v>
      </c>
      <c r="DZ130" s="352">
        <f>'7c-STEMHWF_RawData'!DZ45</f>
        <v>0</v>
      </c>
      <c r="EA130" s="352">
        <f>'7c-STEMHWF_RawData'!EA45</f>
        <v>0</v>
      </c>
      <c r="EB130" s="352">
        <f>'7c-STEMHWF_RawData'!EB45</f>
        <v>0</v>
      </c>
      <c r="EC130" s="353">
        <f>'7c-STEMHWF_RawData'!EC45</f>
        <v>0</v>
      </c>
      <c r="ED130" s="411" t="s">
        <v>305</v>
      </c>
    </row>
    <row r="131" spans="1:134" x14ac:dyDescent="0.25">
      <c r="A131" s="320"/>
      <c r="D131" s="288">
        <f t="shared" ref="D131:M131" si="264">SUM(D128:D130)</f>
        <v>0</v>
      </c>
      <c r="E131" s="286">
        <f t="shared" si="264"/>
        <v>19</v>
      </c>
      <c r="F131" s="286">
        <f t="shared" si="264"/>
        <v>0</v>
      </c>
      <c r="G131" s="286">
        <f t="shared" si="264"/>
        <v>48</v>
      </c>
      <c r="H131" s="286">
        <f t="shared" si="264"/>
        <v>0</v>
      </c>
      <c r="I131" s="286">
        <f t="shared" si="264"/>
        <v>0</v>
      </c>
      <c r="J131" s="286">
        <f t="shared" si="264"/>
        <v>0</v>
      </c>
      <c r="K131" s="286">
        <f t="shared" si="264"/>
        <v>0</v>
      </c>
      <c r="L131" s="286">
        <f t="shared" si="264"/>
        <v>0</v>
      </c>
      <c r="M131" s="287">
        <f t="shared" si="264"/>
        <v>0</v>
      </c>
      <c r="N131" s="412">
        <f>SUM(D131:M131)</f>
        <v>67</v>
      </c>
      <c r="P131" s="288">
        <f t="shared" ref="P131:Y131" si="265">SUM(P128:P130)</f>
        <v>0</v>
      </c>
      <c r="Q131" s="286">
        <f t="shared" si="265"/>
        <v>23</v>
      </c>
      <c r="R131" s="286">
        <f t="shared" si="265"/>
        <v>0</v>
      </c>
      <c r="S131" s="286">
        <f t="shared" si="265"/>
        <v>54</v>
      </c>
      <c r="T131" s="286">
        <f t="shared" si="265"/>
        <v>0</v>
      </c>
      <c r="U131" s="286">
        <f t="shared" si="265"/>
        <v>0</v>
      </c>
      <c r="V131" s="286">
        <f t="shared" si="265"/>
        <v>0</v>
      </c>
      <c r="W131" s="286">
        <f t="shared" si="265"/>
        <v>0</v>
      </c>
      <c r="X131" s="286">
        <f t="shared" si="265"/>
        <v>0</v>
      </c>
      <c r="Y131" s="287">
        <f t="shared" si="265"/>
        <v>0</v>
      </c>
      <c r="Z131" s="412">
        <f>SUM(P131:Y131)</f>
        <v>77</v>
      </c>
      <c r="AB131" s="288">
        <f t="shared" ref="AB131:AK131" si="266">SUM(AB128:AB130)</f>
        <v>0</v>
      </c>
      <c r="AC131" s="286">
        <f t="shared" si="266"/>
        <v>24</v>
      </c>
      <c r="AD131" s="286">
        <f t="shared" si="266"/>
        <v>0</v>
      </c>
      <c r="AE131" s="286">
        <f t="shared" si="266"/>
        <v>65</v>
      </c>
      <c r="AF131" s="286">
        <f t="shared" si="266"/>
        <v>0</v>
      </c>
      <c r="AG131" s="286">
        <f t="shared" si="266"/>
        <v>0</v>
      </c>
      <c r="AH131" s="286">
        <f t="shared" si="266"/>
        <v>0</v>
      </c>
      <c r="AI131" s="286">
        <f t="shared" si="266"/>
        <v>0</v>
      </c>
      <c r="AJ131" s="286">
        <f t="shared" si="266"/>
        <v>0</v>
      </c>
      <c r="AK131" s="287">
        <f t="shared" si="266"/>
        <v>0</v>
      </c>
      <c r="AL131" s="412">
        <f>SUM(AB131:AK131)</f>
        <v>89</v>
      </c>
      <c r="AM131" s="277"/>
      <c r="AN131" s="288">
        <f t="shared" ref="AN131:AW131" si="267">SUM(AN128:AN130)</f>
        <v>34</v>
      </c>
      <c r="AO131" s="286">
        <f t="shared" si="267"/>
        <v>17</v>
      </c>
      <c r="AP131" s="286">
        <f t="shared" si="267"/>
        <v>0</v>
      </c>
      <c r="AQ131" s="286">
        <f t="shared" si="267"/>
        <v>40</v>
      </c>
      <c r="AR131" s="286">
        <f t="shared" si="267"/>
        <v>0</v>
      </c>
      <c r="AS131" s="286">
        <f t="shared" si="267"/>
        <v>0</v>
      </c>
      <c r="AT131" s="286">
        <f t="shared" si="267"/>
        <v>0</v>
      </c>
      <c r="AU131" s="286">
        <f t="shared" si="267"/>
        <v>0</v>
      </c>
      <c r="AV131" s="286">
        <f t="shared" si="267"/>
        <v>0</v>
      </c>
      <c r="AW131" s="287">
        <f t="shared" si="267"/>
        <v>0</v>
      </c>
      <c r="AX131" s="412">
        <f>SUM(AN131:AW131)</f>
        <v>91</v>
      </c>
      <c r="AY131" s="277"/>
      <c r="AZ131" s="288">
        <f t="shared" ref="AZ131:BI131" si="268">SUM(AZ128:AZ130)</f>
        <v>31</v>
      </c>
      <c r="BA131" s="286">
        <f t="shared" si="268"/>
        <v>25</v>
      </c>
      <c r="BB131" s="286">
        <f t="shared" si="268"/>
        <v>0</v>
      </c>
      <c r="BC131" s="286">
        <f t="shared" si="268"/>
        <v>35</v>
      </c>
      <c r="BD131" s="286">
        <f t="shared" si="268"/>
        <v>0</v>
      </c>
      <c r="BE131" s="286">
        <f t="shared" si="268"/>
        <v>0</v>
      </c>
      <c r="BF131" s="286">
        <f t="shared" si="268"/>
        <v>0</v>
      </c>
      <c r="BG131" s="286">
        <f t="shared" si="268"/>
        <v>0</v>
      </c>
      <c r="BH131" s="286">
        <f t="shared" si="268"/>
        <v>0</v>
      </c>
      <c r="BI131" s="287">
        <f t="shared" si="268"/>
        <v>0</v>
      </c>
      <c r="BJ131" s="412">
        <f>SUM(AZ131:BI131)</f>
        <v>91</v>
      </c>
      <c r="BK131" s="352"/>
      <c r="BL131" s="399">
        <f t="shared" ref="BL131:BU131" si="269">SUM(BL128:BL130)</f>
        <v>13</v>
      </c>
      <c r="BM131" s="400">
        <f t="shared" si="269"/>
        <v>19</v>
      </c>
      <c r="BN131" s="400">
        <f t="shared" si="269"/>
        <v>0</v>
      </c>
      <c r="BO131" s="400">
        <f t="shared" si="269"/>
        <v>53</v>
      </c>
      <c r="BP131" s="400">
        <f t="shared" si="269"/>
        <v>0</v>
      </c>
      <c r="BQ131" s="400">
        <f t="shared" si="269"/>
        <v>0</v>
      </c>
      <c r="BR131" s="400">
        <f t="shared" si="269"/>
        <v>0</v>
      </c>
      <c r="BS131" s="400">
        <f t="shared" si="269"/>
        <v>0</v>
      </c>
      <c r="BT131" s="400">
        <f t="shared" si="269"/>
        <v>0</v>
      </c>
      <c r="BU131" s="401">
        <f t="shared" si="269"/>
        <v>0</v>
      </c>
      <c r="BV131" s="412">
        <f>SUM(BL131:BU131)</f>
        <v>85</v>
      </c>
      <c r="BX131" s="399">
        <f t="shared" ref="BX131:CG131" si="270">SUM(BX128:BX130)</f>
        <v>24</v>
      </c>
      <c r="BY131" s="400">
        <f t="shared" si="270"/>
        <v>13</v>
      </c>
      <c r="BZ131" s="400">
        <f t="shared" si="270"/>
        <v>0</v>
      </c>
      <c r="CA131" s="400">
        <f t="shared" si="270"/>
        <v>52</v>
      </c>
      <c r="CB131" s="400">
        <f t="shared" si="270"/>
        <v>0</v>
      </c>
      <c r="CC131" s="400">
        <f t="shared" si="270"/>
        <v>0</v>
      </c>
      <c r="CD131" s="400">
        <f t="shared" si="270"/>
        <v>0</v>
      </c>
      <c r="CE131" s="400">
        <f t="shared" si="270"/>
        <v>0</v>
      </c>
      <c r="CF131" s="400">
        <f t="shared" si="270"/>
        <v>0</v>
      </c>
      <c r="CG131" s="401">
        <f t="shared" si="270"/>
        <v>0</v>
      </c>
      <c r="CH131" s="412">
        <f>SUM(BX131:CG131)</f>
        <v>89</v>
      </c>
      <c r="CJ131" s="399">
        <f t="shared" ref="CJ131:CS131" si="271">SUM(CJ128:CJ130)</f>
        <v>27</v>
      </c>
      <c r="CK131" s="400">
        <f t="shared" si="271"/>
        <v>12</v>
      </c>
      <c r="CL131" s="400">
        <f t="shared" si="271"/>
        <v>0</v>
      </c>
      <c r="CM131" s="400">
        <f t="shared" si="271"/>
        <v>81</v>
      </c>
      <c r="CN131" s="400">
        <f t="shared" si="271"/>
        <v>0</v>
      </c>
      <c r="CO131" s="400">
        <f t="shared" si="271"/>
        <v>0</v>
      </c>
      <c r="CP131" s="400">
        <f t="shared" si="271"/>
        <v>0</v>
      </c>
      <c r="CQ131" s="400">
        <f t="shared" si="271"/>
        <v>0</v>
      </c>
      <c r="CR131" s="400">
        <f t="shared" si="271"/>
        <v>0</v>
      </c>
      <c r="CS131" s="401">
        <f t="shared" si="271"/>
        <v>0</v>
      </c>
      <c r="CT131" s="412">
        <f>SUM(CJ131:CS131)</f>
        <v>120</v>
      </c>
      <c r="CV131" s="399">
        <f t="shared" ref="CV131:DE131" si="272">SUM(CV128:CV130)</f>
        <v>42</v>
      </c>
      <c r="CW131" s="400">
        <f t="shared" si="272"/>
        <v>33</v>
      </c>
      <c r="CX131" s="400">
        <f t="shared" si="272"/>
        <v>0</v>
      </c>
      <c r="CY131" s="400">
        <f t="shared" si="272"/>
        <v>121</v>
      </c>
      <c r="CZ131" s="400">
        <f t="shared" si="272"/>
        <v>0</v>
      </c>
      <c r="DA131" s="400">
        <f t="shared" si="272"/>
        <v>0</v>
      </c>
      <c r="DB131" s="400">
        <f t="shared" si="272"/>
        <v>0</v>
      </c>
      <c r="DC131" s="400">
        <f t="shared" si="272"/>
        <v>0</v>
      </c>
      <c r="DD131" s="400">
        <f t="shared" si="272"/>
        <v>0</v>
      </c>
      <c r="DE131" s="401">
        <f t="shared" si="272"/>
        <v>0</v>
      </c>
      <c r="DF131" s="412">
        <f>SUM(CV131:DE131)</f>
        <v>196</v>
      </c>
      <c r="DH131" s="399">
        <f t="shared" ref="DH131:DQ131" si="273">SUM(DH128:DH130)</f>
        <v>43</v>
      </c>
      <c r="DI131" s="400">
        <f t="shared" si="273"/>
        <v>54</v>
      </c>
      <c r="DJ131" s="400">
        <f t="shared" si="273"/>
        <v>0</v>
      </c>
      <c r="DK131" s="400">
        <f t="shared" si="273"/>
        <v>141</v>
      </c>
      <c r="DL131" s="400">
        <f t="shared" si="273"/>
        <v>0</v>
      </c>
      <c r="DM131" s="400">
        <f t="shared" si="273"/>
        <v>0</v>
      </c>
      <c r="DN131" s="400">
        <f t="shared" si="273"/>
        <v>0</v>
      </c>
      <c r="DO131" s="400">
        <f t="shared" si="273"/>
        <v>0</v>
      </c>
      <c r="DP131" s="400">
        <f t="shared" si="273"/>
        <v>0</v>
      </c>
      <c r="DQ131" s="401">
        <f t="shared" si="273"/>
        <v>0</v>
      </c>
      <c r="DR131" s="412">
        <f>SUM(DH131:DQ131)</f>
        <v>238</v>
      </c>
      <c r="DT131" s="399">
        <f t="shared" ref="DT131:EC131" si="274">SUM(DT128:DT130)</f>
        <v>28</v>
      </c>
      <c r="DU131" s="400">
        <f t="shared" si="274"/>
        <v>56</v>
      </c>
      <c r="DV131" s="400">
        <f t="shared" si="274"/>
        <v>0</v>
      </c>
      <c r="DW131" s="400">
        <f t="shared" si="274"/>
        <v>136</v>
      </c>
      <c r="DX131" s="400">
        <f t="shared" si="274"/>
        <v>0</v>
      </c>
      <c r="DY131" s="400">
        <f t="shared" si="274"/>
        <v>0</v>
      </c>
      <c r="DZ131" s="400">
        <f t="shared" si="274"/>
        <v>0</v>
      </c>
      <c r="EA131" s="400">
        <f t="shared" si="274"/>
        <v>0</v>
      </c>
      <c r="EB131" s="400">
        <f t="shared" si="274"/>
        <v>0</v>
      </c>
      <c r="EC131" s="401">
        <f t="shared" si="274"/>
        <v>0</v>
      </c>
      <c r="ED131" s="412">
        <f>SUM(DT131:EC131)</f>
        <v>220</v>
      </c>
    </row>
    <row r="132" spans="1:134" ht="15.75" thickBot="1" x14ac:dyDescent="0.3">
      <c r="A132" s="320"/>
      <c r="D132" s="279"/>
      <c r="E132" s="277"/>
      <c r="F132" s="277"/>
      <c r="G132" s="277"/>
      <c r="H132" s="277"/>
      <c r="I132" s="277"/>
      <c r="J132" s="277"/>
      <c r="K132" s="277"/>
      <c r="L132" s="277"/>
      <c r="M132" s="278"/>
      <c r="N132" s="411"/>
      <c r="P132" s="279"/>
      <c r="Q132" s="277"/>
      <c r="R132" s="277"/>
      <c r="S132" s="277"/>
      <c r="T132" s="277"/>
      <c r="U132" s="277"/>
      <c r="V132" s="277"/>
      <c r="W132" s="277"/>
      <c r="X132" s="277"/>
      <c r="Y132" s="278"/>
      <c r="Z132" s="411"/>
      <c r="AB132" s="279"/>
      <c r="AC132" s="277"/>
      <c r="AD132" s="277"/>
      <c r="AE132" s="277"/>
      <c r="AF132" s="277"/>
      <c r="AG132" s="277"/>
      <c r="AH132" s="277"/>
      <c r="AI132" s="277"/>
      <c r="AJ132" s="277"/>
      <c r="AK132" s="278"/>
      <c r="AL132" s="411"/>
      <c r="AM132" s="277"/>
      <c r="AN132" s="279"/>
      <c r="AO132" s="277"/>
      <c r="AP132" s="277"/>
      <c r="AQ132" s="277"/>
      <c r="AR132" s="277"/>
      <c r="AS132" s="277"/>
      <c r="AT132" s="277"/>
      <c r="AU132" s="277"/>
      <c r="AV132" s="277"/>
      <c r="AW132" s="278"/>
      <c r="AX132" s="411"/>
      <c r="AY132" s="277"/>
      <c r="AZ132" s="279"/>
      <c r="BA132" s="277"/>
      <c r="BB132" s="277"/>
      <c r="BC132" s="277"/>
      <c r="BD132" s="277"/>
      <c r="BE132" s="277"/>
      <c r="BF132" s="277"/>
      <c r="BG132" s="277"/>
      <c r="BH132" s="277"/>
      <c r="BI132" s="278"/>
      <c r="BJ132" s="411"/>
      <c r="BK132" s="352"/>
      <c r="BL132" s="351"/>
      <c r="BM132" s="352"/>
      <c r="BN132" s="352"/>
      <c r="BO132" s="352"/>
      <c r="BP132" s="352"/>
      <c r="BQ132" s="352"/>
      <c r="BR132" s="352"/>
      <c r="BS132" s="352"/>
      <c r="BT132" s="352"/>
      <c r="BU132" s="353"/>
      <c r="BV132" s="411"/>
      <c r="BX132" s="351"/>
      <c r="BY132" s="352"/>
      <c r="BZ132" s="352"/>
      <c r="CA132" s="352"/>
      <c r="CB132" s="352"/>
      <c r="CC132" s="352"/>
      <c r="CD132" s="352"/>
      <c r="CE132" s="352"/>
      <c r="CF132" s="352"/>
      <c r="CG132" s="353"/>
      <c r="CH132" s="411"/>
      <c r="CJ132" s="351"/>
      <c r="CK132" s="352"/>
      <c r="CL132" s="352"/>
      <c r="CM132" s="352"/>
      <c r="CN132" s="352"/>
      <c r="CO132" s="352"/>
      <c r="CP132" s="352"/>
      <c r="CQ132" s="352"/>
      <c r="CR132" s="352"/>
      <c r="CS132" s="353"/>
      <c r="CT132" s="411"/>
      <c r="CV132" s="351"/>
      <c r="CW132" s="352"/>
      <c r="CX132" s="352"/>
      <c r="CY132" s="352"/>
      <c r="CZ132" s="352"/>
      <c r="DA132" s="352"/>
      <c r="DB132" s="352"/>
      <c r="DC132" s="352"/>
      <c r="DD132" s="352"/>
      <c r="DE132" s="353"/>
      <c r="DF132" s="411"/>
      <c r="DH132" s="351"/>
      <c r="DI132" s="352"/>
      <c r="DJ132" s="352"/>
      <c r="DK132" s="352"/>
      <c r="DL132" s="352"/>
      <c r="DM132" s="352"/>
      <c r="DN132" s="352"/>
      <c r="DO132" s="352"/>
      <c r="DP132" s="352"/>
      <c r="DQ132" s="353"/>
      <c r="DR132" s="411"/>
      <c r="DT132" s="351"/>
      <c r="DU132" s="352"/>
      <c r="DV132" s="352"/>
      <c r="DW132" s="352"/>
      <c r="DX132" s="352"/>
      <c r="DY132" s="352"/>
      <c r="DZ132" s="352"/>
      <c r="EA132" s="352"/>
      <c r="EB132" s="352"/>
      <c r="EC132" s="353"/>
      <c r="ED132" s="411"/>
    </row>
    <row r="133" spans="1:134" x14ac:dyDescent="0.25">
      <c r="A133" s="1470" t="s">
        <v>211</v>
      </c>
      <c r="B133" s="285" t="s">
        <v>93</v>
      </c>
      <c r="C133" s="268" t="s">
        <v>138</v>
      </c>
      <c r="D133" s="279">
        <f>D128*'8-Matrices'!$J$7</f>
        <v>0</v>
      </c>
      <c r="E133" s="277">
        <f>E128*'8-Matrices'!$K$7</f>
        <v>36300</v>
      </c>
      <c r="F133" s="277">
        <f>F128*'8-Matrices'!$L$7</f>
        <v>0</v>
      </c>
      <c r="G133" s="277">
        <f>G128*'8-Matrices'!$M$7</f>
        <v>274645</v>
      </c>
      <c r="H133" s="277">
        <f>H128*'8-Matrices'!$N$7</f>
        <v>0</v>
      </c>
      <c r="I133" s="277">
        <f>I128*'8-Matrices'!$O$7</f>
        <v>0</v>
      </c>
      <c r="J133" s="277">
        <f>J128*'8-Matrices'!$P$7</f>
        <v>0</v>
      </c>
      <c r="K133" s="277">
        <f>K128*'8-Matrices'!$Q$7</f>
        <v>0</v>
      </c>
      <c r="L133" s="277">
        <f>L128*'8-Matrices'!$R$7</f>
        <v>0</v>
      </c>
      <c r="M133" s="278">
        <f>M128*'8-Matrices'!$S$7</f>
        <v>0</v>
      </c>
      <c r="N133" s="411"/>
      <c r="P133" s="279">
        <f>P128*'8-Matrices'!$J$7</f>
        <v>0</v>
      </c>
      <c r="Q133" s="277">
        <f>Q128*'8-Matrices'!$K$7</f>
        <v>79860</v>
      </c>
      <c r="R133" s="277">
        <f>R128*'8-Matrices'!$L$7</f>
        <v>0</v>
      </c>
      <c r="S133" s="277">
        <f>S128*'8-Matrices'!$M$7</f>
        <v>187915</v>
      </c>
      <c r="T133" s="277">
        <f>T128*'8-Matrices'!$N$7</f>
        <v>0</v>
      </c>
      <c r="U133" s="277">
        <f>U128*'8-Matrices'!$O$7</f>
        <v>0</v>
      </c>
      <c r="V133" s="277">
        <f>V128*'8-Matrices'!$P$7</f>
        <v>0</v>
      </c>
      <c r="W133" s="277">
        <f>W128*'8-Matrices'!$Q$7</f>
        <v>0</v>
      </c>
      <c r="X133" s="277">
        <f>X128*'8-Matrices'!$R$7</f>
        <v>0</v>
      </c>
      <c r="Y133" s="278">
        <f>Y128*'8-Matrices'!$S$7</f>
        <v>0</v>
      </c>
      <c r="Z133" s="411"/>
      <c r="AB133" s="279">
        <f>AB128*'8-Matrices'!$J$7</f>
        <v>0</v>
      </c>
      <c r="AC133" s="277">
        <f>AC128*'8-Matrices'!$K$7</f>
        <v>101640</v>
      </c>
      <c r="AD133" s="277">
        <f>AD128*'8-Matrices'!$L$7</f>
        <v>0</v>
      </c>
      <c r="AE133" s="277">
        <f>AE128*'8-Matrices'!$M$7</f>
        <v>332465</v>
      </c>
      <c r="AF133" s="277">
        <f>AF128*'8-Matrices'!$N$7</f>
        <v>0</v>
      </c>
      <c r="AG133" s="277">
        <f>AG128*'8-Matrices'!$O$7</f>
        <v>0</v>
      </c>
      <c r="AH133" s="277">
        <f>AH128*'8-Matrices'!$P$7</f>
        <v>0</v>
      </c>
      <c r="AI133" s="277">
        <f>AI128*'8-Matrices'!$Q$7</f>
        <v>0</v>
      </c>
      <c r="AJ133" s="277">
        <f>AJ128*'8-Matrices'!$R$7</f>
        <v>0</v>
      </c>
      <c r="AK133" s="278">
        <f>AK128*'8-Matrices'!$S$7</f>
        <v>0</v>
      </c>
      <c r="AL133" s="411"/>
      <c r="AM133" s="277"/>
      <c r="AN133" s="279">
        <f>AN128*'8-Matrices'!$J$7</f>
        <v>0</v>
      </c>
      <c r="AO133" s="277">
        <f>AO128*'8-Matrices'!$K$7</f>
        <v>79860</v>
      </c>
      <c r="AP133" s="277">
        <f>AP128*'8-Matrices'!$L$7</f>
        <v>0</v>
      </c>
      <c r="AQ133" s="277">
        <f>AQ128*'8-Matrices'!$M$7</f>
        <v>173460</v>
      </c>
      <c r="AR133" s="277">
        <f>AR128*'8-Matrices'!$N$7</f>
        <v>0</v>
      </c>
      <c r="AS133" s="277">
        <f>AS128*'8-Matrices'!$O$7</f>
        <v>0</v>
      </c>
      <c r="AT133" s="277">
        <f>AT128*'8-Matrices'!$P$7</f>
        <v>0</v>
      </c>
      <c r="AU133" s="277">
        <f>AU128*'8-Matrices'!$Q$7</f>
        <v>0</v>
      </c>
      <c r="AV133" s="277">
        <f>AV128*'8-Matrices'!$R$7</f>
        <v>0</v>
      </c>
      <c r="AW133" s="278">
        <f>AW128*'8-Matrices'!$S$7</f>
        <v>0</v>
      </c>
      <c r="AX133" s="411"/>
      <c r="AY133" s="277"/>
      <c r="AZ133" s="279">
        <f>AZ128*'8-Matrices'!$J$7</f>
        <v>0</v>
      </c>
      <c r="BA133" s="277">
        <f>BA128*'8-Matrices'!$K$7</f>
        <v>87120</v>
      </c>
      <c r="BB133" s="277">
        <f>BB128*'8-Matrices'!$L$7</f>
        <v>0</v>
      </c>
      <c r="BC133" s="277">
        <f>BC128*'8-Matrices'!$M$7</f>
        <v>202370</v>
      </c>
      <c r="BD133" s="277">
        <f>BD128*'8-Matrices'!$N$7</f>
        <v>0</v>
      </c>
      <c r="BE133" s="277">
        <f>BE128*'8-Matrices'!$O$7</f>
        <v>0</v>
      </c>
      <c r="BF133" s="277">
        <f>BF128*'8-Matrices'!$P$7</f>
        <v>0</v>
      </c>
      <c r="BG133" s="277">
        <f>BG128*'8-Matrices'!$Q$7</f>
        <v>0</v>
      </c>
      <c r="BH133" s="277">
        <f>BH128*'8-Matrices'!$R$7</f>
        <v>0</v>
      </c>
      <c r="BI133" s="278">
        <f>BI128*'8-Matrices'!$S$7</f>
        <v>0</v>
      </c>
      <c r="BJ133" s="411"/>
      <c r="BK133" s="352"/>
      <c r="BL133" s="351">
        <f>BL128*'8-Matrices'!$J$7</f>
        <v>0</v>
      </c>
      <c r="BM133" s="352">
        <f>BM128*'8-Matrices'!$K$7</f>
        <v>58080</v>
      </c>
      <c r="BN133" s="352">
        <f>BN128*'8-Matrices'!$L$7</f>
        <v>0</v>
      </c>
      <c r="BO133" s="352">
        <f>BO128*'8-Matrices'!$M$7</f>
        <v>173460</v>
      </c>
      <c r="BP133" s="352">
        <f>BP128*'8-Matrices'!$N$7</f>
        <v>0</v>
      </c>
      <c r="BQ133" s="352">
        <f>BQ128*'8-Matrices'!$O$7</f>
        <v>0</v>
      </c>
      <c r="BR133" s="352">
        <f>BR128*'8-Matrices'!$P$7</f>
        <v>0</v>
      </c>
      <c r="BS133" s="352">
        <f>BS128*'8-Matrices'!$Q$7</f>
        <v>0</v>
      </c>
      <c r="BT133" s="352">
        <f>BT128*'8-Matrices'!$R$7</f>
        <v>0</v>
      </c>
      <c r="BU133" s="353">
        <f>BU128*'8-Matrices'!$S$7</f>
        <v>0</v>
      </c>
      <c r="BV133" s="411"/>
      <c r="BX133" s="351">
        <f>BX128*'8-Matrices'!$J$7</f>
        <v>0</v>
      </c>
      <c r="BY133" s="352">
        <f>BY128*'8-Matrices'!$K$7</f>
        <v>29040</v>
      </c>
      <c r="BZ133" s="352">
        <f>BZ128*'8-Matrices'!$L$7</f>
        <v>0</v>
      </c>
      <c r="CA133" s="352">
        <f>CA128*'8-Matrices'!$M$7</f>
        <v>187915</v>
      </c>
      <c r="CB133" s="352">
        <f>CB128*'8-Matrices'!$N$7</f>
        <v>0</v>
      </c>
      <c r="CC133" s="352">
        <f>CC128*'8-Matrices'!$O$7</f>
        <v>0</v>
      </c>
      <c r="CD133" s="352">
        <f>CD128*'8-Matrices'!$P$7</f>
        <v>0</v>
      </c>
      <c r="CE133" s="352">
        <f>CE128*'8-Matrices'!$Q$7</f>
        <v>0</v>
      </c>
      <c r="CF133" s="352">
        <f>CF128*'8-Matrices'!$R$7</f>
        <v>0</v>
      </c>
      <c r="CG133" s="353">
        <f>CG128*'8-Matrices'!$S$7</f>
        <v>0</v>
      </c>
      <c r="CH133" s="411"/>
      <c r="CJ133" s="351">
        <f>CJ128*'8-Matrices'!$J$7</f>
        <v>0</v>
      </c>
      <c r="CK133" s="352">
        <f>CK128*'8-Matrices'!$K$7</f>
        <v>36300</v>
      </c>
      <c r="CL133" s="352">
        <f>CL128*'8-Matrices'!$L$7</f>
        <v>0</v>
      </c>
      <c r="CM133" s="352">
        <f>CM128*'8-Matrices'!$M$7</f>
        <v>563745</v>
      </c>
      <c r="CN133" s="352">
        <f>CN128*'8-Matrices'!$N$7</f>
        <v>0</v>
      </c>
      <c r="CO133" s="352">
        <f>CO128*'8-Matrices'!$O$7</f>
        <v>0</v>
      </c>
      <c r="CP133" s="352">
        <f>CP128*'8-Matrices'!$P$7</f>
        <v>0</v>
      </c>
      <c r="CQ133" s="352">
        <f>CQ128*'8-Matrices'!$Q$7</f>
        <v>0</v>
      </c>
      <c r="CR133" s="352">
        <f>CR128*'8-Matrices'!$R$7</f>
        <v>0</v>
      </c>
      <c r="CS133" s="353">
        <f>CS128*'8-Matrices'!$S$7</f>
        <v>0</v>
      </c>
      <c r="CT133" s="411"/>
      <c r="CV133" s="351">
        <f>CV128*'8-Matrices'!$J$7</f>
        <v>0</v>
      </c>
      <c r="CW133" s="352">
        <f>CW128*'8-Matrices'!$K$7</f>
        <v>43560</v>
      </c>
      <c r="CX133" s="352">
        <f>CX128*'8-Matrices'!$L$7</f>
        <v>0</v>
      </c>
      <c r="CY133" s="352">
        <f>CY128*'8-Matrices'!$M$7</f>
        <v>1156400</v>
      </c>
      <c r="CZ133" s="352">
        <f>CZ128*'8-Matrices'!$N$7</f>
        <v>0</v>
      </c>
      <c r="DA133" s="352">
        <f>DA128*'8-Matrices'!$O$7</f>
        <v>0</v>
      </c>
      <c r="DB133" s="352">
        <f>DB128*'8-Matrices'!$P$7</f>
        <v>0</v>
      </c>
      <c r="DC133" s="352">
        <f>DC128*'8-Matrices'!$Q$7</f>
        <v>0</v>
      </c>
      <c r="DD133" s="352">
        <f>DD128*'8-Matrices'!$R$7</f>
        <v>0</v>
      </c>
      <c r="DE133" s="353">
        <f>DE128*'8-Matrices'!$S$7</f>
        <v>0</v>
      </c>
      <c r="DF133" s="411"/>
      <c r="DH133" s="351">
        <f>DH128*'8-Matrices'!$J$7</f>
        <v>0</v>
      </c>
      <c r="DI133" s="352">
        <f>DI128*'8-Matrices'!$K$7</f>
        <v>58080</v>
      </c>
      <c r="DJ133" s="352">
        <f>DJ128*'8-Matrices'!$L$7</f>
        <v>0</v>
      </c>
      <c r="DK133" s="352">
        <f>DK128*'8-Matrices'!$M$7</f>
        <v>1344315</v>
      </c>
      <c r="DL133" s="352">
        <f>DL128*'8-Matrices'!$N$7</f>
        <v>0</v>
      </c>
      <c r="DM133" s="352">
        <f>DM128*'8-Matrices'!$O$7</f>
        <v>0</v>
      </c>
      <c r="DN133" s="352">
        <f>DN128*'8-Matrices'!$P$7</f>
        <v>0</v>
      </c>
      <c r="DO133" s="352">
        <f>DO128*'8-Matrices'!$Q$7</f>
        <v>0</v>
      </c>
      <c r="DP133" s="352">
        <f>DP128*'8-Matrices'!$R$7</f>
        <v>0</v>
      </c>
      <c r="DQ133" s="353">
        <f>DQ128*'8-Matrices'!$S$7</f>
        <v>0</v>
      </c>
      <c r="DR133" s="411"/>
      <c r="DT133" s="351">
        <f>DT128*'8-Matrices'!$J$7</f>
        <v>0</v>
      </c>
      <c r="DU133" s="352">
        <f>DU128*'8-Matrices'!$K$7</f>
        <v>94380</v>
      </c>
      <c r="DV133" s="352">
        <f>DV128*'8-Matrices'!$L$7</f>
        <v>0</v>
      </c>
      <c r="DW133" s="352">
        <f>DW128*'8-Matrices'!$M$7</f>
        <v>1170855</v>
      </c>
      <c r="DX133" s="352">
        <f>DX128*'8-Matrices'!$N$7</f>
        <v>0</v>
      </c>
      <c r="DY133" s="352">
        <f>DY128*'8-Matrices'!$O$7</f>
        <v>0</v>
      </c>
      <c r="DZ133" s="352">
        <f>DZ128*'8-Matrices'!$P$7</f>
        <v>0</v>
      </c>
      <c r="EA133" s="352">
        <f>EA128*'8-Matrices'!$Q$7</f>
        <v>0</v>
      </c>
      <c r="EB133" s="352">
        <f>EB128*'8-Matrices'!$R$7</f>
        <v>0</v>
      </c>
      <c r="EC133" s="353">
        <f>EC128*'8-Matrices'!$S$7</f>
        <v>0</v>
      </c>
      <c r="ED133" s="411"/>
    </row>
    <row r="134" spans="1:134" x14ac:dyDescent="0.25">
      <c r="A134" s="1471"/>
      <c r="B134" t="s">
        <v>93</v>
      </c>
      <c r="C134" s="276" t="s">
        <v>139</v>
      </c>
      <c r="D134" s="279">
        <f>D129*'8-Matrices'!$J$8</f>
        <v>0</v>
      </c>
      <c r="E134" s="277">
        <f>E129*'8-Matrices'!$K$8</f>
        <v>20954</v>
      </c>
      <c r="F134" s="277">
        <f>F129*'8-Matrices'!$L$8</f>
        <v>0</v>
      </c>
      <c r="G134" s="277">
        <f>G129*'8-Matrices'!$M$8</f>
        <v>0</v>
      </c>
      <c r="H134" s="277">
        <f>H129*'8-Matrices'!$N$8</f>
        <v>0</v>
      </c>
      <c r="I134" s="277">
        <f>I129*'8-Matrices'!$O$8</f>
        <v>0</v>
      </c>
      <c r="J134" s="277">
        <f>J129*'8-Matrices'!$P$8</f>
        <v>0</v>
      </c>
      <c r="K134" s="277">
        <f>K129*'8-Matrices'!$Q$8</f>
        <v>0</v>
      </c>
      <c r="L134" s="277">
        <f>L129*'8-Matrices'!$R$8</f>
        <v>0</v>
      </c>
      <c r="M134" s="278">
        <f>M129*'8-Matrices'!$S$8</f>
        <v>0</v>
      </c>
      <c r="N134" s="411"/>
      <c r="P134" s="279">
        <f>P129*'8-Matrices'!$J$8</f>
        <v>0</v>
      </c>
      <c r="Q134" s="277">
        <f>Q129*'8-Matrices'!$K$8</f>
        <v>20954</v>
      </c>
      <c r="R134" s="277">
        <f>R129*'8-Matrices'!$L$8</f>
        <v>0</v>
      </c>
      <c r="S134" s="277">
        <f>S129*'8-Matrices'!$M$8</f>
        <v>0</v>
      </c>
      <c r="T134" s="277">
        <f>T129*'8-Matrices'!$N$8</f>
        <v>0</v>
      </c>
      <c r="U134" s="277">
        <f>U129*'8-Matrices'!$O$8</f>
        <v>0</v>
      </c>
      <c r="V134" s="277">
        <f>V129*'8-Matrices'!$P$8</f>
        <v>0</v>
      </c>
      <c r="W134" s="277">
        <f>W129*'8-Matrices'!$Q$8</f>
        <v>0</v>
      </c>
      <c r="X134" s="277">
        <f>X129*'8-Matrices'!$R$8</f>
        <v>0</v>
      </c>
      <c r="Y134" s="278">
        <f>Y129*'8-Matrices'!$S$8</f>
        <v>0</v>
      </c>
      <c r="Z134" s="411"/>
      <c r="AB134" s="279">
        <f>AB129*'8-Matrices'!$J$8</f>
        <v>0</v>
      </c>
      <c r="AC134" s="277">
        <f>AC129*'8-Matrices'!$K$8</f>
        <v>0</v>
      </c>
      <c r="AD134" s="277">
        <f>AD129*'8-Matrices'!$L$8</f>
        <v>0</v>
      </c>
      <c r="AE134" s="277">
        <f>AE129*'8-Matrices'!$M$8</f>
        <v>0</v>
      </c>
      <c r="AF134" s="277">
        <f>AF129*'8-Matrices'!$N$8</f>
        <v>0</v>
      </c>
      <c r="AG134" s="277">
        <f>AG129*'8-Matrices'!$O$8</f>
        <v>0</v>
      </c>
      <c r="AH134" s="277">
        <f>AH129*'8-Matrices'!$P$8</f>
        <v>0</v>
      </c>
      <c r="AI134" s="277">
        <f>AI129*'8-Matrices'!$Q$8</f>
        <v>0</v>
      </c>
      <c r="AJ134" s="277">
        <f>AJ129*'8-Matrices'!$R$8</f>
        <v>0</v>
      </c>
      <c r="AK134" s="278">
        <f>AK129*'8-Matrices'!$S$8</f>
        <v>0</v>
      </c>
      <c r="AL134" s="411"/>
      <c r="AM134" s="277"/>
      <c r="AN134" s="279">
        <f>AN129*'8-Matrices'!$J$8</f>
        <v>0</v>
      </c>
      <c r="AO134" s="277">
        <f>AO129*'8-Matrices'!$K$8</f>
        <v>0</v>
      </c>
      <c r="AP134" s="277">
        <f>AP129*'8-Matrices'!$L$8</f>
        <v>0</v>
      </c>
      <c r="AQ134" s="277">
        <f>AQ129*'8-Matrices'!$M$8</f>
        <v>0</v>
      </c>
      <c r="AR134" s="277">
        <f>AR129*'8-Matrices'!$N$8</f>
        <v>0</v>
      </c>
      <c r="AS134" s="277">
        <f>AS129*'8-Matrices'!$O$8</f>
        <v>0</v>
      </c>
      <c r="AT134" s="277">
        <f>AT129*'8-Matrices'!$P$8</f>
        <v>0</v>
      </c>
      <c r="AU134" s="277">
        <f>AU129*'8-Matrices'!$Q$8</f>
        <v>0</v>
      </c>
      <c r="AV134" s="277">
        <f>AV129*'8-Matrices'!$R$8</f>
        <v>0</v>
      </c>
      <c r="AW134" s="278">
        <f>AW129*'8-Matrices'!$S$8</f>
        <v>0</v>
      </c>
      <c r="AX134" s="411"/>
      <c r="AY134" s="277"/>
      <c r="AZ134" s="279">
        <f>AZ129*'8-Matrices'!$J$8</f>
        <v>0</v>
      </c>
      <c r="BA134" s="277">
        <f>BA129*'8-Matrices'!$K$8</f>
        <v>0</v>
      </c>
      <c r="BB134" s="277">
        <f>BB129*'8-Matrices'!$L$8</f>
        <v>0</v>
      </c>
      <c r="BC134" s="277">
        <f>BC129*'8-Matrices'!$M$8</f>
        <v>0</v>
      </c>
      <c r="BD134" s="277">
        <f>BD129*'8-Matrices'!$N$8</f>
        <v>0</v>
      </c>
      <c r="BE134" s="277">
        <f>BE129*'8-Matrices'!$O$8</f>
        <v>0</v>
      </c>
      <c r="BF134" s="277">
        <f>BF129*'8-Matrices'!$P$8</f>
        <v>0</v>
      </c>
      <c r="BG134" s="277">
        <f>BG129*'8-Matrices'!$Q$8</f>
        <v>0</v>
      </c>
      <c r="BH134" s="277">
        <f>BH129*'8-Matrices'!$R$8</f>
        <v>0</v>
      </c>
      <c r="BI134" s="278">
        <f>BI129*'8-Matrices'!$S$8</f>
        <v>0</v>
      </c>
      <c r="BJ134" s="411"/>
      <c r="BK134" s="352"/>
      <c r="BL134" s="351">
        <f>BL129*'8-Matrices'!$J$8</f>
        <v>0</v>
      </c>
      <c r="BM134" s="352">
        <f>BM129*'8-Matrices'!$K$8</f>
        <v>0</v>
      </c>
      <c r="BN134" s="352">
        <f>BN129*'8-Matrices'!$L$8</f>
        <v>0</v>
      </c>
      <c r="BO134" s="352">
        <f>BO129*'8-Matrices'!$M$8</f>
        <v>0</v>
      </c>
      <c r="BP134" s="352">
        <f>BP129*'8-Matrices'!$N$8</f>
        <v>0</v>
      </c>
      <c r="BQ134" s="352">
        <f>BQ129*'8-Matrices'!$O$8</f>
        <v>0</v>
      </c>
      <c r="BR134" s="352">
        <f>BR129*'8-Matrices'!$P$8</f>
        <v>0</v>
      </c>
      <c r="BS134" s="352">
        <f>BS129*'8-Matrices'!$Q$8</f>
        <v>0</v>
      </c>
      <c r="BT134" s="352">
        <f>BT129*'8-Matrices'!$R$8</f>
        <v>0</v>
      </c>
      <c r="BU134" s="353">
        <f>BU129*'8-Matrices'!$S$8</f>
        <v>0</v>
      </c>
      <c r="BV134" s="411"/>
      <c r="BX134" s="351">
        <f>BX129*'8-Matrices'!$J$8</f>
        <v>0</v>
      </c>
      <c r="BY134" s="352">
        <f>BY129*'8-Matrices'!$K$8</f>
        <v>0</v>
      </c>
      <c r="BZ134" s="352">
        <f>BZ129*'8-Matrices'!$L$8</f>
        <v>0</v>
      </c>
      <c r="CA134" s="352">
        <f>CA129*'8-Matrices'!$M$8</f>
        <v>0</v>
      </c>
      <c r="CB134" s="352">
        <f>CB129*'8-Matrices'!$N$8</f>
        <v>0</v>
      </c>
      <c r="CC134" s="352">
        <f>CC129*'8-Matrices'!$O$8</f>
        <v>0</v>
      </c>
      <c r="CD134" s="352">
        <f>CD129*'8-Matrices'!$P$8</f>
        <v>0</v>
      </c>
      <c r="CE134" s="352">
        <f>CE129*'8-Matrices'!$Q$8</f>
        <v>0</v>
      </c>
      <c r="CF134" s="352">
        <f>CF129*'8-Matrices'!$R$8</f>
        <v>0</v>
      </c>
      <c r="CG134" s="353">
        <f>CG129*'8-Matrices'!$S$8</f>
        <v>0</v>
      </c>
      <c r="CH134" s="411"/>
      <c r="CJ134" s="351">
        <f>CJ129*'8-Matrices'!$J$8</f>
        <v>0</v>
      </c>
      <c r="CK134" s="352">
        <f>CK129*'8-Matrices'!$K$8</f>
        <v>0</v>
      </c>
      <c r="CL134" s="352">
        <f>CL129*'8-Matrices'!$L$8</f>
        <v>0</v>
      </c>
      <c r="CM134" s="352">
        <f>CM129*'8-Matrices'!$M$8</f>
        <v>0</v>
      </c>
      <c r="CN134" s="352">
        <f>CN129*'8-Matrices'!$N$8</f>
        <v>0</v>
      </c>
      <c r="CO134" s="352">
        <f>CO129*'8-Matrices'!$O$8</f>
        <v>0</v>
      </c>
      <c r="CP134" s="352">
        <f>CP129*'8-Matrices'!$P$8</f>
        <v>0</v>
      </c>
      <c r="CQ134" s="352">
        <f>CQ129*'8-Matrices'!$Q$8</f>
        <v>0</v>
      </c>
      <c r="CR134" s="352">
        <f>CR129*'8-Matrices'!$R$8</f>
        <v>0</v>
      </c>
      <c r="CS134" s="353">
        <f>CS129*'8-Matrices'!$S$8</f>
        <v>0</v>
      </c>
      <c r="CT134" s="411"/>
      <c r="CV134" s="351">
        <f>CV129*'8-Matrices'!$J$8</f>
        <v>0</v>
      </c>
      <c r="CW134" s="352">
        <f>CW129*'8-Matrices'!$K$8</f>
        <v>199063</v>
      </c>
      <c r="CX134" s="352">
        <f>CX129*'8-Matrices'!$L$8</f>
        <v>0</v>
      </c>
      <c r="CY134" s="352">
        <f>CY129*'8-Matrices'!$M$8</f>
        <v>229460</v>
      </c>
      <c r="CZ134" s="352">
        <f>CZ129*'8-Matrices'!$N$8</f>
        <v>0</v>
      </c>
      <c r="DA134" s="352">
        <f>DA129*'8-Matrices'!$O$8</f>
        <v>0</v>
      </c>
      <c r="DB134" s="352">
        <f>DB129*'8-Matrices'!$P$8</f>
        <v>0</v>
      </c>
      <c r="DC134" s="352">
        <f>DC129*'8-Matrices'!$Q$8</f>
        <v>0</v>
      </c>
      <c r="DD134" s="352">
        <f>DD129*'8-Matrices'!$R$8</f>
        <v>0</v>
      </c>
      <c r="DE134" s="353">
        <f>DE129*'8-Matrices'!$S$8</f>
        <v>0</v>
      </c>
      <c r="DF134" s="411"/>
      <c r="DH134" s="351">
        <f>DH129*'8-Matrices'!$J$8</f>
        <v>0</v>
      </c>
      <c r="DI134" s="352">
        <f>DI129*'8-Matrices'!$K$8</f>
        <v>366695</v>
      </c>
      <c r="DJ134" s="352">
        <f>DJ129*'8-Matrices'!$L$8</f>
        <v>0</v>
      </c>
      <c r="DK134" s="352">
        <f>DK129*'8-Matrices'!$M$8</f>
        <v>479780</v>
      </c>
      <c r="DL134" s="352">
        <f>DL129*'8-Matrices'!$N$8</f>
        <v>0</v>
      </c>
      <c r="DM134" s="352">
        <f>DM129*'8-Matrices'!$O$8</f>
        <v>0</v>
      </c>
      <c r="DN134" s="352">
        <f>DN129*'8-Matrices'!$P$8</f>
        <v>0</v>
      </c>
      <c r="DO134" s="352">
        <f>DO129*'8-Matrices'!$Q$8</f>
        <v>0</v>
      </c>
      <c r="DP134" s="352">
        <f>DP129*'8-Matrices'!$R$8</f>
        <v>0</v>
      </c>
      <c r="DQ134" s="353">
        <f>DQ129*'8-Matrices'!$S$8</f>
        <v>0</v>
      </c>
      <c r="DR134" s="411"/>
      <c r="DT134" s="351">
        <f>DT129*'8-Matrices'!$J$8</f>
        <v>0</v>
      </c>
      <c r="DU134" s="352">
        <f>DU129*'8-Matrices'!$K$8</f>
        <v>398126</v>
      </c>
      <c r="DV134" s="352">
        <f>DV129*'8-Matrices'!$L$8</f>
        <v>0</v>
      </c>
      <c r="DW134" s="352">
        <f>DW129*'8-Matrices'!$M$8</f>
        <v>417200</v>
      </c>
      <c r="DX134" s="352">
        <f>DX129*'8-Matrices'!$N$8</f>
        <v>0</v>
      </c>
      <c r="DY134" s="352">
        <f>DY129*'8-Matrices'!$O$8</f>
        <v>0</v>
      </c>
      <c r="DZ134" s="352">
        <f>DZ129*'8-Matrices'!$P$8</f>
        <v>0</v>
      </c>
      <c r="EA134" s="352">
        <f>EA129*'8-Matrices'!$Q$8</f>
        <v>0</v>
      </c>
      <c r="EB134" s="352">
        <f>EB129*'8-Matrices'!$R$8</f>
        <v>0</v>
      </c>
      <c r="EC134" s="353">
        <f>EC129*'8-Matrices'!$S$8</f>
        <v>0</v>
      </c>
      <c r="ED134" s="411"/>
    </row>
    <row r="135" spans="1:134" ht="15.75" thickBot="1" x14ac:dyDescent="0.3">
      <c r="A135" s="1472"/>
      <c r="B135" s="293" t="s">
        <v>93</v>
      </c>
      <c r="C135" s="294" t="s">
        <v>140</v>
      </c>
      <c r="D135" s="279">
        <f>D130*'8-Matrices'!$J$9</f>
        <v>0</v>
      </c>
      <c r="E135" s="277">
        <f>E130*'8-Matrices'!$K$9</f>
        <v>184248</v>
      </c>
      <c r="F135" s="277">
        <f>F130*'8-Matrices'!$L$9</f>
        <v>0</v>
      </c>
      <c r="G135" s="277">
        <f>G130*'8-Matrices'!$M$9</f>
        <v>886530</v>
      </c>
      <c r="H135" s="277">
        <f>H130*'8-Matrices'!$N$9</f>
        <v>0</v>
      </c>
      <c r="I135" s="277">
        <f>I130*'8-Matrices'!$O$9</f>
        <v>0</v>
      </c>
      <c r="J135" s="277">
        <f>J130*'8-Matrices'!$P$9</f>
        <v>0</v>
      </c>
      <c r="K135" s="277">
        <f>K130*'8-Matrices'!$Q$9</f>
        <v>0</v>
      </c>
      <c r="L135" s="277">
        <f>L130*'8-Matrices'!$R$9</f>
        <v>0</v>
      </c>
      <c r="M135" s="278">
        <f>M130*'8-Matrices'!$S$9</f>
        <v>0</v>
      </c>
      <c r="N135" s="411" t="s">
        <v>306</v>
      </c>
      <c r="P135" s="279">
        <f>P130*'8-Matrices'!$J$9</f>
        <v>0</v>
      </c>
      <c r="Q135" s="277">
        <f>Q130*'8-Matrices'!$K$9</f>
        <v>153540</v>
      </c>
      <c r="R135" s="277">
        <f>R130*'8-Matrices'!$L$9</f>
        <v>0</v>
      </c>
      <c r="S135" s="277">
        <f>S130*'8-Matrices'!$M$9</f>
        <v>1253370</v>
      </c>
      <c r="T135" s="277">
        <f>T130*'8-Matrices'!$N$9</f>
        <v>0</v>
      </c>
      <c r="U135" s="277">
        <f>U130*'8-Matrices'!$O$9</f>
        <v>0</v>
      </c>
      <c r="V135" s="277">
        <f>V130*'8-Matrices'!$P$9</f>
        <v>0</v>
      </c>
      <c r="W135" s="277">
        <f>W130*'8-Matrices'!$Q$9</f>
        <v>0</v>
      </c>
      <c r="X135" s="277">
        <f>X130*'8-Matrices'!$R$9</f>
        <v>0</v>
      </c>
      <c r="Y135" s="278">
        <f>Y130*'8-Matrices'!$S$9</f>
        <v>0</v>
      </c>
      <c r="Z135" s="411" t="s">
        <v>306</v>
      </c>
      <c r="AB135" s="279">
        <f>AB130*'8-Matrices'!$J$9</f>
        <v>0</v>
      </c>
      <c r="AC135" s="277">
        <f>AC130*'8-Matrices'!$K$9</f>
        <v>153540</v>
      </c>
      <c r="AD135" s="277">
        <f>AD130*'8-Matrices'!$L$9</f>
        <v>0</v>
      </c>
      <c r="AE135" s="277">
        <f>AE130*'8-Matrices'!$M$9</f>
        <v>1283940</v>
      </c>
      <c r="AF135" s="277">
        <f>AF130*'8-Matrices'!$N$9</f>
        <v>0</v>
      </c>
      <c r="AG135" s="277">
        <f>AG130*'8-Matrices'!$O$9</f>
        <v>0</v>
      </c>
      <c r="AH135" s="277">
        <f>AH130*'8-Matrices'!$P$9</f>
        <v>0</v>
      </c>
      <c r="AI135" s="277">
        <f>AI130*'8-Matrices'!$Q$9</f>
        <v>0</v>
      </c>
      <c r="AJ135" s="277">
        <f>AJ130*'8-Matrices'!$R$9</f>
        <v>0</v>
      </c>
      <c r="AK135" s="278">
        <f>AK130*'8-Matrices'!$S$9</f>
        <v>0</v>
      </c>
      <c r="AL135" s="411" t="s">
        <v>306</v>
      </c>
      <c r="AM135" s="277"/>
      <c r="AN135" s="279">
        <f>AN130*'8-Matrices'!$J$9</f>
        <v>355946</v>
      </c>
      <c r="AO135" s="277">
        <f>AO130*'8-Matrices'!$K$9</f>
        <v>92124</v>
      </c>
      <c r="AP135" s="277">
        <f>AP130*'8-Matrices'!$L$9</f>
        <v>0</v>
      </c>
      <c r="AQ135" s="277">
        <f>AQ130*'8-Matrices'!$M$9</f>
        <v>855960</v>
      </c>
      <c r="AR135" s="277">
        <f>AR130*'8-Matrices'!$N$9</f>
        <v>0</v>
      </c>
      <c r="AS135" s="277">
        <f>AS130*'8-Matrices'!$O$9</f>
        <v>0</v>
      </c>
      <c r="AT135" s="277">
        <f>AT130*'8-Matrices'!$P$9</f>
        <v>0</v>
      </c>
      <c r="AU135" s="277">
        <f>AU130*'8-Matrices'!$Q$9</f>
        <v>0</v>
      </c>
      <c r="AV135" s="277">
        <f>AV130*'8-Matrices'!$R$9</f>
        <v>0</v>
      </c>
      <c r="AW135" s="278">
        <f>AW130*'8-Matrices'!$S$9</f>
        <v>0</v>
      </c>
      <c r="AX135" s="411" t="s">
        <v>306</v>
      </c>
      <c r="AY135" s="277"/>
      <c r="AZ135" s="279">
        <f>AZ130*'8-Matrices'!$J$9</f>
        <v>324539</v>
      </c>
      <c r="BA135" s="277">
        <f>BA130*'8-Matrices'!$K$9</f>
        <v>199602</v>
      </c>
      <c r="BB135" s="277">
        <f>BB130*'8-Matrices'!$L$9</f>
        <v>0</v>
      </c>
      <c r="BC135" s="277">
        <f>BC130*'8-Matrices'!$M$9</f>
        <v>641970</v>
      </c>
      <c r="BD135" s="277">
        <f>BD130*'8-Matrices'!$N$9</f>
        <v>0</v>
      </c>
      <c r="BE135" s="277">
        <f>BE130*'8-Matrices'!$O$9</f>
        <v>0</v>
      </c>
      <c r="BF135" s="277">
        <f>BF130*'8-Matrices'!$P$9</f>
        <v>0</v>
      </c>
      <c r="BG135" s="277">
        <f>BG130*'8-Matrices'!$Q$9</f>
        <v>0</v>
      </c>
      <c r="BH135" s="277">
        <f>BH130*'8-Matrices'!$R$9</f>
        <v>0</v>
      </c>
      <c r="BI135" s="278">
        <f>BI130*'8-Matrices'!$S$9</f>
        <v>0</v>
      </c>
      <c r="BJ135" s="411" t="s">
        <v>306</v>
      </c>
      <c r="BK135" s="352"/>
      <c r="BL135" s="351">
        <f>BL130*'8-Matrices'!$J$9</f>
        <v>136097</v>
      </c>
      <c r="BM135" s="352">
        <f>BM130*'8-Matrices'!$K$9</f>
        <v>168894</v>
      </c>
      <c r="BN135" s="352">
        <f>BN130*'8-Matrices'!$L$9</f>
        <v>0</v>
      </c>
      <c r="BO135" s="352">
        <f>BO130*'8-Matrices'!$M$9</f>
        <v>1253370</v>
      </c>
      <c r="BP135" s="352">
        <f>BP130*'8-Matrices'!$N$9</f>
        <v>0</v>
      </c>
      <c r="BQ135" s="352">
        <f>BQ130*'8-Matrices'!$O$9</f>
        <v>0</v>
      </c>
      <c r="BR135" s="352">
        <f>BR130*'8-Matrices'!$P$9</f>
        <v>0</v>
      </c>
      <c r="BS135" s="352">
        <f>BS130*'8-Matrices'!$Q$9</f>
        <v>0</v>
      </c>
      <c r="BT135" s="352">
        <f>BT130*'8-Matrices'!$R$9</f>
        <v>0</v>
      </c>
      <c r="BU135" s="353">
        <f>BU130*'8-Matrices'!$S$9</f>
        <v>0</v>
      </c>
      <c r="BV135" s="411" t="s">
        <v>306</v>
      </c>
      <c r="BX135" s="351">
        <f>BX130*'8-Matrices'!$J$9</f>
        <v>251256</v>
      </c>
      <c r="BY135" s="352">
        <f>BY130*'8-Matrices'!$K$9</f>
        <v>138186</v>
      </c>
      <c r="BZ135" s="352">
        <f>BZ130*'8-Matrices'!$L$9</f>
        <v>0</v>
      </c>
      <c r="CA135" s="352">
        <f>CA130*'8-Matrices'!$M$9</f>
        <v>1192230</v>
      </c>
      <c r="CB135" s="352">
        <f>CB130*'8-Matrices'!$N$9</f>
        <v>0</v>
      </c>
      <c r="CC135" s="352">
        <f>CC130*'8-Matrices'!$O$9</f>
        <v>0</v>
      </c>
      <c r="CD135" s="352">
        <f>CD130*'8-Matrices'!$P$9</f>
        <v>0</v>
      </c>
      <c r="CE135" s="352">
        <f>CE130*'8-Matrices'!$Q$9</f>
        <v>0</v>
      </c>
      <c r="CF135" s="352">
        <f>CF130*'8-Matrices'!$R$9</f>
        <v>0</v>
      </c>
      <c r="CG135" s="353">
        <f>CG130*'8-Matrices'!$S$9</f>
        <v>0</v>
      </c>
      <c r="CH135" s="411" t="s">
        <v>306</v>
      </c>
      <c r="CJ135" s="351">
        <f>CJ130*'8-Matrices'!$J$9</f>
        <v>282663</v>
      </c>
      <c r="CK135" s="352">
        <f>CK130*'8-Matrices'!$K$9</f>
        <v>107478</v>
      </c>
      <c r="CL135" s="352">
        <f>CL130*'8-Matrices'!$L$9</f>
        <v>0</v>
      </c>
      <c r="CM135" s="352">
        <f>CM130*'8-Matrices'!$M$9</f>
        <v>1283940</v>
      </c>
      <c r="CN135" s="352">
        <f>CN130*'8-Matrices'!$N$9</f>
        <v>0</v>
      </c>
      <c r="CO135" s="352">
        <f>CO130*'8-Matrices'!$O$9</f>
        <v>0</v>
      </c>
      <c r="CP135" s="352">
        <f>CP130*'8-Matrices'!$P$9</f>
        <v>0</v>
      </c>
      <c r="CQ135" s="352">
        <f>CQ130*'8-Matrices'!$Q$9</f>
        <v>0</v>
      </c>
      <c r="CR135" s="352">
        <f>CR130*'8-Matrices'!$R$9</f>
        <v>0</v>
      </c>
      <c r="CS135" s="353">
        <f>CS130*'8-Matrices'!$S$9</f>
        <v>0</v>
      </c>
      <c r="CT135" s="411" t="s">
        <v>306</v>
      </c>
      <c r="CV135" s="351">
        <f>CV130*'8-Matrices'!$J$9</f>
        <v>439698</v>
      </c>
      <c r="CW135" s="352">
        <f>CW130*'8-Matrices'!$K$9</f>
        <v>122832</v>
      </c>
      <c r="CX135" s="352">
        <f>CX130*'8-Matrices'!$L$9</f>
        <v>0</v>
      </c>
      <c r="CY135" s="352">
        <f>CY130*'8-Matrices'!$M$9</f>
        <v>917100</v>
      </c>
      <c r="CZ135" s="352">
        <f>CZ130*'8-Matrices'!$N$9</f>
        <v>0</v>
      </c>
      <c r="DA135" s="352">
        <f>DA130*'8-Matrices'!$O$9</f>
        <v>0</v>
      </c>
      <c r="DB135" s="352">
        <f>DB130*'8-Matrices'!$P$9</f>
        <v>0</v>
      </c>
      <c r="DC135" s="352">
        <f>DC130*'8-Matrices'!$Q$9</f>
        <v>0</v>
      </c>
      <c r="DD135" s="352">
        <f>DD130*'8-Matrices'!$R$9</f>
        <v>0</v>
      </c>
      <c r="DE135" s="353">
        <f>DE130*'8-Matrices'!$S$9</f>
        <v>0</v>
      </c>
      <c r="DF135" s="411" t="s">
        <v>306</v>
      </c>
      <c r="DH135" s="351">
        <f>DH130*'8-Matrices'!$J$9</f>
        <v>450167</v>
      </c>
      <c r="DI135" s="352">
        <f>DI130*'8-Matrices'!$K$9</f>
        <v>168894</v>
      </c>
      <c r="DJ135" s="352">
        <f>DJ130*'8-Matrices'!$L$9</f>
        <v>0</v>
      </c>
      <c r="DK135" s="352">
        <f>DK130*'8-Matrices'!$M$9</f>
        <v>764250</v>
      </c>
      <c r="DL135" s="352">
        <f>DL130*'8-Matrices'!$N$9</f>
        <v>0</v>
      </c>
      <c r="DM135" s="352">
        <f>DM130*'8-Matrices'!$O$9</f>
        <v>0</v>
      </c>
      <c r="DN135" s="352">
        <f>DN130*'8-Matrices'!$P$9</f>
        <v>0</v>
      </c>
      <c r="DO135" s="352">
        <f>DO130*'8-Matrices'!$Q$9</f>
        <v>0</v>
      </c>
      <c r="DP135" s="352">
        <f>DP130*'8-Matrices'!$R$9</f>
        <v>0</v>
      </c>
      <c r="DQ135" s="353">
        <f>DQ130*'8-Matrices'!$S$9</f>
        <v>0</v>
      </c>
      <c r="DR135" s="411" t="s">
        <v>306</v>
      </c>
      <c r="DT135" s="351">
        <f>DT130*'8-Matrices'!$J$9</f>
        <v>293132</v>
      </c>
      <c r="DU135" s="352">
        <f>DU130*'8-Matrices'!$K$9</f>
        <v>76770</v>
      </c>
      <c r="DV135" s="352">
        <f>DV130*'8-Matrices'!$L$9</f>
        <v>0</v>
      </c>
      <c r="DW135" s="352">
        <f>DW130*'8-Matrices'!$M$9</f>
        <v>1069950</v>
      </c>
      <c r="DX135" s="352">
        <f>DX130*'8-Matrices'!$N$9</f>
        <v>0</v>
      </c>
      <c r="DY135" s="352">
        <f>DY130*'8-Matrices'!$O$9</f>
        <v>0</v>
      </c>
      <c r="DZ135" s="352">
        <f>DZ130*'8-Matrices'!$P$9</f>
        <v>0</v>
      </c>
      <c r="EA135" s="352">
        <f>EA130*'8-Matrices'!$Q$9</f>
        <v>0</v>
      </c>
      <c r="EB135" s="352">
        <f>EB130*'8-Matrices'!$R$9</f>
        <v>0</v>
      </c>
      <c r="EC135" s="353">
        <f>EC130*'8-Matrices'!$S$9</f>
        <v>0</v>
      </c>
      <c r="ED135" s="411" t="s">
        <v>306</v>
      </c>
    </row>
    <row r="136" spans="1:134" ht="30.75" thickBot="1" x14ac:dyDescent="0.3">
      <c r="A136" s="315" t="s">
        <v>212</v>
      </c>
      <c r="B136" s="293" t="s">
        <v>93</v>
      </c>
      <c r="C136" s="316"/>
      <c r="D136" s="300">
        <f t="shared" ref="D136:M136" si="275">SUM(D133:D135)</f>
        <v>0</v>
      </c>
      <c r="E136" s="297">
        <f t="shared" si="275"/>
        <v>241502</v>
      </c>
      <c r="F136" s="297">
        <f t="shared" si="275"/>
        <v>0</v>
      </c>
      <c r="G136" s="297">
        <f t="shared" si="275"/>
        <v>1161175</v>
      </c>
      <c r="H136" s="297">
        <f t="shared" si="275"/>
        <v>0</v>
      </c>
      <c r="I136" s="297">
        <f t="shared" si="275"/>
        <v>0</v>
      </c>
      <c r="J136" s="297">
        <f t="shared" si="275"/>
        <v>0</v>
      </c>
      <c r="K136" s="297">
        <f t="shared" si="275"/>
        <v>0</v>
      </c>
      <c r="L136" s="297">
        <f t="shared" si="275"/>
        <v>0</v>
      </c>
      <c r="M136" s="298">
        <f t="shared" si="275"/>
        <v>0</v>
      </c>
      <c r="N136" s="412">
        <f>SUM(D136:M136)</f>
        <v>1402677</v>
      </c>
      <c r="O136" s="316"/>
      <c r="P136" s="300">
        <f t="shared" ref="P136:Y136" si="276">SUM(P133:P135)</f>
        <v>0</v>
      </c>
      <c r="Q136" s="297">
        <f t="shared" si="276"/>
        <v>254354</v>
      </c>
      <c r="R136" s="297">
        <f t="shared" si="276"/>
        <v>0</v>
      </c>
      <c r="S136" s="297">
        <f t="shared" si="276"/>
        <v>1441285</v>
      </c>
      <c r="T136" s="297">
        <f t="shared" si="276"/>
        <v>0</v>
      </c>
      <c r="U136" s="297">
        <f t="shared" si="276"/>
        <v>0</v>
      </c>
      <c r="V136" s="297">
        <f t="shared" si="276"/>
        <v>0</v>
      </c>
      <c r="W136" s="297">
        <f t="shared" si="276"/>
        <v>0</v>
      </c>
      <c r="X136" s="297">
        <f t="shared" si="276"/>
        <v>0</v>
      </c>
      <c r="Y136" s="298">
        <f t="shared" si="276"/>
        <v>0</v>
      </c>
      <c r="Z136" s="412">
        <f>SUM(P136:Y136)</f>
        <v>1695639</v>
      </c>
      <c r="AA136" s="316"/>
      <c r="AB136" s="300">
        <f t="shared" ref="AB136:AK136" si="277">SUM(AB133:AB135)</f>
        <v>0</v>
      </c>
      <c r="AC136" s="297">
        <f t="shared" si="277"/>
        <v>255180</v>
      </c>
      <c r="AD136" s="297">
        <f t="shared" si="277"/>
        <v>0</v>
      </c>
      <c r="AE136" s="297">
        <f t="shared" si="277"/>
        <v>1616405</v>
      </c>
      <c r="AF136" s="297">
        <f t="shared" si="277"/>
        <v>0</v>
      </c>
      <c r="AG136" s="297">
        <f t="shared" si="277"/>
        <v>0</v>
      </c>
      <c r="AH136" s="297">
        <f t="shared" si="277"/>
        <v>0</v>
      </c>
      <c r="AI136" s="297">
        <f t="shared" si="277"/>
        <v>0</v>
      </c>
      <c r="AJ136" s="297">
        <f t="shared" si="277"/>
        <v>0</v>
      </c>
      <c r="AK136" s="298">
        <f t="shared" si="277"/>
        <v>0</v>
      </c>
      <c r="AL136" s="412">
        <f>SUM(AB136:AK136)</f>
        <v>1871585</v>
      </c>
      <c r="AM136" s="299"/>
      <c r="AN136" s="300">
        <f t="shared" ref="AN136:AW136" si="278">SUM(AN133:AN135)</f>
        <v>355946</v>
      </c>
      <c r="AO136" s="297">
        <f t="shared" si="278"/>
        <v>171984</v>
      </c>
      <c r="AP136" s="297">
        <f t="shared" si="278"/>
        <v>0</v>
      </c>
      <c r="AQ136" s="297">
        <f t="shared" si="278"/>
        <v>1029420</v>
      </c>
      <c r="AR136" s="297">
        <f t="shared" si="278"/>
        <v>0</v>
      </c>
      <c r="AS136" s="297">
        <f t="shared" si="278"/>
        <v>0</v>
      </c>
      <c r="AT136" s="297">
        <f t="shared" si="278"/>
        <v>0</v>
      </c>
      <c r="AU136" s="297">
        <f t="shared" si="278"/>
        <v>0</v>
      </c>
      <c r="AV136" s="297">
        <f t="shared" si="278"/>
        <v>0</v>
      </c>
      <c r="AW136" s="298">
        <f t="shared" si="278"/>
        <v>0</v>
      </c>
      <c r="AX136" s="412">
        <f>SUM(AN136:AW136)</f>
        <v>1557350</v>
      </c>
      <c r="AY136" s="299"/>
      <c r="AZ136" s="300">
        <f t="shared" ref="AZ136:BI136" si="279">SUM(AZ133:AZ135)</f>
        <v>324539</v>
      </c>
      <c r="BA136" s="297">
        <f t="shared" si="279"/>
        <v>286722</v>
      </c>
      <c r="BB136" s="297">
        <f t="shared" si="279"/>
        <v>0</v>
      </c>
      <c r="BC136" s="297">
        <f t="shared" si="279"/>
        <v>844340</v>
      </c>
      <c r="BD136" s="297">
        <f t="shared" si="279"/>
        <v>0</v>
      </c>
      <c r="BE136" s="297">
        <f t="shared" si="279"/>
        <v>0</v>
      </c>
      <c r="BF136" s="297">
        <f t="shared" si="279"/>
        <v>0</v>
      </c>
      <c r="BG136" s="297">
        <f t="shared" si="279"/>
        <v>0</v>
      </c>
      <c r="BH136" s="297">
        <f t="shared" si="279"/>
        <v>0</v>
      </c>
      <c r="BI136" s="298">
        <f t="shared" si="279"/>
        <v>0</v>
      </c>
      <c r="BJ136" s="412">
        <f>SUM(AZ136:BI136)</f>
        <v>1455601</v>
      </c>
      <c r="BK136" s="362"/>
      <c r="BL136" s="404">
        <f t="shared" ref="BL136:BU136" si="280">SUM(BL133:BL135)</f>
        <v>136097</v>
      </c>
      <c r="BM136" s="405">
        <f t="shared" si="280"/>
        <v>226974</v>
      </c>
      <c r="BN136" s="405">
        <f t="shared" si="280"/>
        <v>0</v>
      </c>
      <c r="BO136" s="405">
        <f t="shared" si="280"/>
        <v>1426830</v>
      </c>
      <c r="BP136" s="405">
        <f t="shared" si="280"/>
        <v>0</v>
      </c>
      <c r="BQ136" s="405">
        <f t="shared" si="280"/>
        <v>0</v>
      </c>
      <c r="BR136" s="405">
        <f t="shared" si="280"/>
        <v>0</v>
      </c>
      <c r="BS136" s="405">
        <f t="shared" si="280"/>
        <v>0</v>
      </c>
      <c r="BT136" s="405">
        <f t="shared" si="280"/>
        <v>0</v>
      </c>
      <c r="BU136" s="406">
        <f t="shared" si="280"/>
        <v>0</v>
      </c>
      <c r="BV136" s="412">
        <f>SUM(BL136:BU136)</f>
        <v>1789901</v>
      </c>
      <c r="BX136" s="404">
        <f t="shared" ref="BX136:CG136" si="281">SUM(BX133:BX135)</f>
        <v>251256</v>
      </c>
      <c r="BY136" s="405">
        <f t="shared" si="281"/>
        <v>167226</v>
      </c>
      <c r="BZ136" s="405">
        <f t="shared" si="281"/>
        <v>0</v>
      </c>
      <c r="CA136" s="405">
        <f t="shared" si="281"/>
        <v>1380145</v>
      </c>
      <c r="CB136" s="405">
        <f t="shared" si="281"/>
        <v>0</v>
      </c>
      <c r="CC136" s="405">
        <f t="shared" si="281"/>
        <v>0</v>
      </c>
      <c r="CD136" s="405">
        <f t="shared" si="281"/>
        <v>0</v>
      </c>
      <c r="CE136" s="405">
        <f t="shared" si="281"/>
        <v>0</v>
      </c>
      <c r="CF136" s="405">
        <f t="shared" si="281"/>
        <v>0</v>
      </c>
      <c r="CG136" s="406">
        <f t="shared" si="281"/>
        <v>0</v>
      </c>
      <c r="CH136" s="412">
        <f>SUM(BX136:CG136)</f>
        <v>1798627</v>
      </c>
      <c r="CJ136" s="404">
        <f t="shared" ref="CJ136:CS136" si="282">SUM(CJ133:CJ135)</f>
        <v>282663</v>
      </c>
      <c r="CK136" s="405">
        <f t="shared" si="282"/>
        <v>143778</v>
      </c>
      <c r="CL136" s="405">
        <f t="shared" si="282"/>
        <v>0</v>
      </c>
      <c r="CM136" s="405">
        <f t="shared" si="282"/>
        <v>1847685</v>
      </c>
      <c r="CN136" s="405">
        <f t="shared" si="282"/>
        <v>0</v>
      </c>
      <c r="CO136" s="405">
        <f t="shared" si="282"/>
        <v>0</v>
      </c>
      <c r="CP136" s="405">
        <f t="shared" si="282"/>
        <v>0</v>
      </c>
      <c r="CQ136" s="405">
        <f t="shared" si="282"/>
        <v>0</v>
      </c>
      <c r="CR136" s="405">
        <f t="shared" si="282"/>
        <v>0</v>
      </c>
      <c r="CS136" s="406">
        <f t="shared" si="282"/>
        <v>0</v>
      </c>
      <c r="CT136" s="412">
        <f>SUM(CJ136:CS136)</f>
        <v>2274126</v>
      </c>
      <c r="CV136" s="404">
        <f t="shared" ref="CV136:DE136" si="283">SUM(CV133:CV135)</f>
        <v>439698</v>
      </c>
      <c r="CW136" s="405">
        <f t="shared" si="283"/>
        <v>365455</v>
      </c>
      <c r="CX136" s="405">
        <f t="shared" si="283"/>
        <v>0</v>
      </c>
      <c r="CY136" s="405">
        <f t="shared" si="283"/>
        <v>2302960</v>
      </c>
      <c r="CZ136" s="405">
        <f t="shared" si="283"/>
        <v>0</v>
      </c>
      <c r="DA136" s="405">
        <f t="shared" si="283"/>
        <v>0</v>
      </c>
      <c r="DB136" s="405">
        <f t="shared" si="283"/>
        <v>0</v>
      </c>
      <c r="DC136" s="405">
        <f t="shared" si="283"/>
        <v>0</v>
      </c>
      <c r="DD136" s="405">
        <f t="shared" si="283"/>
        <v>0</v>
      </c>
      <c r="DE136" s="406">
        <f t="shared" si="283"/>
        <v>0</v>
      </c>
      <c r="DF136" s="412">
        <f>SUM(CV136:DE136)</f>
        <v>3108113</v>
      </c>
      <c r="DH136" s="404">
        <f t="shared" ref="DH136:DQ136" si="284">SUM(DH133:DH135)</f>
        <v>450167</v>
      </c>
      <c r="DI136" s="405">
        <f t="shared" si="284"/>
        <v>593669</v>
      </c>
      <c r="DJ136" s="405">
        <f t="shared" si="284"/>
        <v>0</v>
      </c>
      <c r="DK136" s="405">
        <f t="shared" si="284"/>
        <v>2588345</v>
      </c>
      <c r="DL136" s="405">
        <f t="shared" si="284"/>
        <v>0</v>
      </c>
      <c r="DM136" s="405">
        <f t="shared" si="284"/>
        <v>0</v>
      </c>
      <c r="DN136" s="405">
        <f t="shared" si="284"/>
        <v>0</v>
      </c>
      <c r="DO136" s="405">
        <f t="shared" si="284"/>
        <v>0</v>
      </c>
      <c r="DP136" s="405">
        <f t="shared" si="284"/>
        <v>0</v>
      </c>
      <c r="DQ136" s="406">
        <f t="shared" si="284"/>
        <v>0</v>
      </c>
      <c r="DR136" s="412">
        <f>SUM(DH136:DQ136)</f>
        <v>3632181</v>
      </c>
      <c r="DT136" s="404">
        <f t="shared" ref="DT136:EC136" si="285">SUM(DT133:DT135)</f>
        <v>293132</v>
      </c>
      <c r="DU136" s="405">
        <f t="shared" si="285"/>
        <v>569276</v>
      </c>
      <c r="DV136" s="405">
        <f t="shared" si="285"/>
        <v>0</v>
      </c>
      <c r="DW136" s="405">
        <f t="shared" si="285"/>
        <v>2658005</v>
      </c>
      <c r="DX136" s="405">
        <f t="shared" si="285"/>
        <v>0</v>
      </c>
      <c r="DY136" s="405">
        <f t="shared" si="285"/>
        <v>0</v>
      </c>
      <c r="DZ136" s="405">
        <f t="shared" si="285"/>
        <v>0</v>
      </c>
      <c r="EA136" s="405">
        <f t="shared" si="285"/>
        <v>0</v>
      </c>
      <c r="EB136" s="405">
        <f t="shared" si="285"/>
        <v>0</v>
      </c>
      <c r="EC136" s="406">
        <f t="shared" si="285"/>
        <v>0</v>
      </c>
      <c r="ED136" s="412">
        <f>SUM(DT136:EC136)</f>
        <v>3520413</v>
      </c>
    </row>
    <row r="137" spans="1:134" ht="48.75" customHeight="1" thickBot="1" x14ac:dyDescent="0.3">
      <c r="A137" s="305"/>
      <c r="B137" s="306"/>
      <c r="C137" s="307"/>
      <c r="D137" s="308"/>
      <c r="E137" s="309"/>
      <c r="F137" s="309"/>
      <c r="G137" s="309"/>
      <c r="H137" s="309"/>
      <c r="I137" s="309"/>
      <c r="J137" s="309"/>
      <c r="K137" s="309"/>
      <c r="L137" s="309"/>
      <c r="M137" s="310"/>
      <c r="N137" s="410"/>
      <c r="O137" s="307"/>
      <c r="P137" s="308"/>
      <c r="Q137" s="309"/>
      <c r="R137" s="309"/>
      <c r="S137" s="309"/>
      <c r="T137" s="309"/>
      <c r="U137" s="309"/>
      <c r="V137" s="309"/>
      <c r="W137" s="309"/>
      <c r="X137" s="309"/>
      <c r="Y137" s="310"/>
      <c r="Z137" s="410"/>
      <c r="AA137" s="307"/>
      <c r="AB137" s="308"/>
      <c r="AC137" s="309"/>
      <c r="AD137" s="309"/>
      <c r="AE137" s="309"/>
      <c r="AF137" s="309"/>
      <c r="AG137" s="309"/>
      <c r="AH137" s="309"/>
      <c r="AI137" s="309"/>
      <c r="AJ137" s="309"/>
      <c r="AK137" s="310"/>
      <c r="AL137" s="410"/>
      <c r="AM137" s="309"/>
      <c r="AN137" s="308"/>
      <c r="AO137" s="309"/>
      <c r="AP137" s="309"/>
      <c r="AQ137" s="309"/>
      <c r="AR137" s="309"/>
      <c r="AS137" s="309"/>
      <c r="AT137" s="309"/>
      <c r="AU137" s="309"/>
      <c r="AV137" s="309"/>
      <c r="AW137" s="310"/>
      <c r="AX137" s="410"/>
      <c r="AY137" s="309"/>
      <c r="AZ137" s="308"/>
      <c r="BA137" s="309"/>
      <c r="BB137" s="309"/>
      <c r="BC137" s="309"/>
      <c r="BD137" s="309"/>
      <c r="BE137" s="309"/>
      <c r="BF137" s="309"/>
      <c r="BG137" s="309"/>
      <c r="BH137" s="309"/>
      <c r="BI137" s="310"/>
      <c r="BJ137" s="410"/>
      <c r="BK137" s="407"/>
      <c r="BL137" s="408"/>
      <c r="BM137" s="407"/>
      <c r="BN137" s="407"/>
      <c r="BO137" s="407"/>
      <c r="BP137" s="407"/>
      <c r="BQ137" s="407"/>
      <c r="BR137" s="407"/>
      <c r="BS137" s="407"/>
      <c r="BT137" s="407"/>
      <c r="BU137" s="409"/>
      <c r="BV137" s="410"/>
      <c r="BX137" s="408"/>
      <c r="BY137" s="407"/>
      <c r="BZ137" s="407"/>
      <c r="CA137" s="407"/>
      <c r="CB137" s="407"/>
      <c r="CC137" s="407"/>
      <c r="CD137" s="407"/>
      <c r="CE137" s="407"/>
      <c r="CF137" s="407"/>
      <c r="CG137" s="409"/>
      <c r="CH137" s="410"/>
      <c r="CJ137" s="408"/>
      <c r="CK137" s="407"/>
      <c r="CL137" s="407"/>
      <c r="CM137" s="407"/>
      <c r="CN137" s="407"/>
      <c r="CO137" s="407"/>
      <c r="CP137" s="407"/>
      <c r="CQ137" s="407"/>
      <c r="CR137" s="407"/>
      <c r="CS137" s="409"/>
      <c r="CT137" s="410"/>
      <c r="CV137" s="408"/>
      <c r="CW137" s="407"/>
      <c r="CX137" s="407"/>
      <c r="CY137" s="407"/>
      <c r="CZ137" s="407"/>
      <c r="DA137" s="407"/>
      <c r="DB137" s="407"/>
      <c r="DC137" s="407"/>
      <c r="DD137" s="407"/>
      <c r="DE137" s="409"/>
      <c r="DF137" s="410"/>
      <c r="DH137" s="408"/>
      <c r="DI137" s="407"/>
      <c r="DJ137" s="407"/>
      <c r="DK137" s="407"/>
      <c r="DL137" s="407"/>
      <c r="DM137" s="407"/>
      <c r="DN137" s="407"/>
      <c r="DO137" s="407"/>
      <c r="DP137" s="407"/>
      <c r="DQ137" s="409"/>
      <c r="DR137" s="410"/>
      <c r="DT137" s="408"/>
      <c r="DU137" s="407"/>
      <c r="DV137" s="407"/>
      <c r="DW137" s="407"/>
      <c r="DX137" s="407"/>
      <c r="DY137" s="407"/>
      <c r="DZ137" s="407"/>
      <c r="EA137" s="407"/>
      <c r="EB137" s="407"/>
      <c r="EC137" s="409"/>
      <c r="ED137" s="410"/>
    </row>
    <row r="138" spans="1:134" x14ac:dyDescent="0.25">
      <c r="A138" s="1470" t="s">
        <v>210</v>
      </c>
      <c r="B138" s="267" t="s">
        <v>94</v>
      </c>
      <c r="C138" s="268" t="s">
        <v>138</v>
      </c>
      <c r="D138" s="271">
        <f>'7c-STEMHWF_RawData'!D46</f>
        <v>0</v>
      </c>
      <c r="E138" s="269">
        <f>'7c-STEMHWF_RawData'!E46</f>
        <v>0</v>
      </c>
      <c r="F138" s="269">
        <f>'7c-STEMHWF_RawData'!F46</f>
        <v>0</v>
      </c>
      <c r="G138" s="269">
        <f>'7c-STEMHWF_RawData'!G46</f>
        <v>4</v>
      </c>
      <c r="H138" s="269">
        <f>'7c-STEMHWF_RawData'!H46</f>
        <v>0</v>
      </c>
      <c r="I138" s="269">
        <f>'7c-STEMHWF_RawData'!I46</f>
        <v>0</v>
      </c>
      <c r="J138" s="269">
        <f>'7c-STEMHWF_RawData'!J46</f>
        <v>0</v>
      </c>
      <c r="K138" s="269">
        <f>'7c-STEMHWF_RawData'!K46</f>
        <v>0</v>
      </c>
      <c r="L138" s="269">
        <f>'7c-STEMHWF_RawData'!L46</f>
        <v>0</v>
      </c>
      <c r="M138" s="270">
        <f>'7c-STEMHWF_RawData'!M46</f>
        <v>0</v>
      </c>
      <c r="N138" s="396"/>
      <c r="O138" s="319"/>
      <c r="P138" s="271">
        <f>'7c-STEMHWF_RawData'!P46</f>
        <v>0</v>
      </c>
      <c r="Q138" s="269">
        <f>'7c-STEMHWF_RawData'!Q46</f>
        <v>0</v>
      </c>
      <c r="R138" s="269">
        <f>'7c-STEMHWF_RawData'!R46</f>
        <v>0</v>
      </c>
      <c r="S138" s="269">
        <f>'7c-STEMHWF_RawData'!S46</f>
        <v>9</v>
      </c>
      <c r="T138" s="269">
        <f>'7c-STEMHWF_RawData'!T46</f>
        <v>0</v>
      </c>
      <c r="U138" s="269">
        <f>'7c-STEMHWF_RawData'!U46</f>
        <v>0</v>
      </c>
      <c r="V138" s="269">
        <f>'7c-STEMHWF_RawData'!V46</f>
        <v>0</v>
      </c>
      <c r="W138" s="269">
        <f>'7c-STEMHWF_RawData'!W46</f>
        <v>0</v>
      </c>
      <c r="X138" s="269">
        <f>'7c-STEMHWF_RawData'!X46</f>
        <v>0</v>
      </c>
      <c r="Y138" s="270">
        <f>'7c-STEMHWF_RawData'!Y46</f>
        <v>0</v>
      </c>
      <c r="Z138" s="396"/>
      <c r="AA138" s="319"/>
      <c r="AB138" s="271">
        <f>'7c-STEMHWF_RawData'!AB46</f>
        <v>0</v>
      </c>
      <c r="AC138" s="269">
        <f>'7c-STEMHWF_RawData'!AC46</f>
        <v>0</v>
      </c>
      <c r="AD138" s="269">
        <f>'7c-STEMHWF_RawData'!AD46</f>
        <v>0</v>
      </c>
      <c r="AE138" s="269">
        <f>'7c-STEMHWF_RawData'!AE46</f>
        <v>10</v>
      </c>
      <c r="AF138" s="269">
        <f>'7c-STEMHWF_RawData'!AF46</f>
        <v>0</v>
      </c>
      <c r="AG138" s="269">
        <f>'7c-STEMHWF_RawData'!AG46</f>
        <v>0</v>
      </c>
      <c r="AH138" s="269">
        <f>'7c-STEMHWF_RawData'!AH46</f>
        <v>0</v>
      </c>
      <c r="AI138" s="269">
        <f>'7c-STEMHWF_RawData'!AI46</f>
        <v>0</v>
      </c>
      <c r="AJ138" s="269">
        <f>'7c-STEMHWF_RawData'!AJ46</f>
        <v>0</v>
      </c>
      <c r="AK138" s="270">
        <f>'7c-STEMHWF_RawData'!AK46</f>
        <v>0</v>
      </c>
      <c r="AL138" s="396"/>
      <c r="AM138" s="269"/>
      <c r="AN138" s="271">
        <f>'7c-STEMHWF_RawData'!AN46</f>
        <v>0</v>
      </c>
      <c r="AO138" s="269">
        <f>'7c-STEMHWF_RawData'!AO46</f>
        <v>0</v>
      </c>
      <c r="AP138" s="269">
        <f>'7c-STEMHWF_RawData'!AP46</f>
        <v>0</v>
      </c>
      <c r="AQ138" s="269">
        <f>'7c-STEMHWF_RawData'!AQ46</f>
        <v>8</v>
      </c>
      <c r="AR138" s="269">
        <f>'7c-STEMHWF_RawData'!AR46</f>
        <v>0</v>
      </c>
      <c r="AS138" s="269">
        <f>'7c-STEMHWF_RawData'!AS46</f>
        <v>0</v>
      </c>
      <c r="AT138" s="269">
        <f>'7c-STEMHWF_RawData'!AT46</f>
        <v>0</v>
      </c>
      <c r="AU138" s="269">
        <f>'7c-STEMHWF_RawData'!AU46</f>
        <v>0</v>
      </c>
      <c r="AV138" s="269">
        <f>'7c-STEMHWF_RawData'!AV46</f>
        <v>0</v>
      </c>
      <c r="AW138" s="270">
        <f>'7c-STEMHWF_RawData'!AW46</f>
        <v>0</v>
      </c>
      <c r="AX138" s="396"/>
      <c r="AY138" s="269"/>
      <c r="AZ138" s="271">
        <f>'7c-STEMHWF_RawData'!AZ46</f>
        <v>0</v>
      </c>
      <c r="BA138" s="269">
        <f>'7c-STEMHWF_RawData'!BA46</f>
        <v>0</v>
      </c>
      <c r="BB138" s="269">
        <f>'7c-STEMHWF_RawData'!BB46</f>
        <v>0</v>
      </c>
      <c r="BC138" s="269">
        <f>'7c-STEMHWF_RawData'!BC46</f>
        <v>6</v>
      </c>
      <c r="BD138" s="269">
        <f>'7c-STEMHWF_RawData'!BD46</f>
        <v>0</v>
      </c>
      <c r="BE138" s="269">
        <f>'7c-STEMHWF_RawData'!BE46</f>
        <v>0</v>
      </c>
      <c r="BF138" s="269">
        <f>'7c-STEMHWF_RawData'!BF46</f>
        <v>0</v>
      </c>
      <c r="BG138" s="269">
        <f>'7c-STEMHWF_RawData'!BG46</f>
        <v>0</v>
      </c>
      <c r="BH138" s="269">
        <f>'7c-STEMHWF_RawData'!BH46</f>
        <v>0</v>
      </c>
      <c r="BI138" s="270">
        <f>'7c-STEMHWF_RawData'!BI46</f>
        <v>0</v>
      </c>
      <c r="BJ138" s="396"/>
      <c r="BK138" s="343"/>
      <c r="BL138" s="342">
        <f>'7c-STEMHWF_RawData'!BL46</f>
        <v>0</v>
      </c>
      <c r="BM138" s="343">
        <f>'7c-STEMHWF_RawData'!BM46</f>
        <v>0</v>
      </c>
      <c r="BN138" s="343">
        <f>'7c-STEMHWF_RawData'!BN46</f>
        <v>0</v>
      </c>
      <c r="BO138" s="343">
        <f>'7c-STEMHWF_RawData'!BO46</f>
        <v>4</v>
      </c>
      <c r="BP138" s="343">
        <f>'7c-STEMHWF_RawData'!BP46</f>
        <v>0</v>
      </c>
      <c r="BQ138" s="343">
        <f>'7c-STEMHWF_RawData'!BQ46</f>
        <v>0</v>
      </c>
      <c r="BR138" s="343">
        <f>'7c-STEMHWF_RawData'!BR46</f>
        <v>0</v>
      </c>
      <c r="BS138" s="343">
        <f>'7c-STEMHWF_RawData'!BS46</f>
        <v>0</v>
      </c>
      <c r="BT138" s="343">
        <f>'7c-STEMHWF_RawData'!BT46</f>
        <v>0</v>
      </c>
      <c r="BU138" s="344">
        <f>'7c-STEMHWF_RawData'!BU46</f>
        <v>0</v>
      </c>
      <c r="BV138" s="396"/>
      <c r="BX138" s="342">
        <f>'7c-STEMHWF_RawData'!BX46</f>
        <v>0</v>
      </c>
      <c r="BY138" s="343">
        <f>'7c-STEMHWF_RawData'!BY46</f>
        <v>0</v>
      </c>
      <c r="BZ138" s="343">
        <f>'7c-STEMHWF_RawData'!BZ46</f>
        <v>0</v>
      </c>
      <c r="CA138" s="343">
        <f>'7c-STEMHWF_RawData'!CA46</f>
        <v>12</v>
      </c>
      <c r="CB138" s="343">
        <f>'7c-STEMHWF_RawData'!CB46</f>
        <v>0</v>
      </c>
      <c r="CC138" s="343">
        <f>'7c-STEMHWF_RawData'!CC46</f>
        <v>0</v>
      </c>
      <c r="CD138" s="343">
        <f>'7c-STEMHWF_RawData'!CD46</f>
        <v>0</v>
      </c>
      <c r="CE138" s="343">
        <f>'7c-STEMHWF_RawData'!CE46</f>
        <v>0</v>
      </c>
      <c r="CF138" s="343">
        <f>'7c-STEMHWF_RawData'!CF46</f>
        <v>0</v>
      </c>
      <c r="CG138" s="344">
        <f>'7c-STEMHWF_RawData'!CG46</f>
        <v>0</v>
      </c>
      <c r="CH138" s="396"/>
      <c r="CJ138" s="342">
        <f>'7c-STEMHWF_RawData'!CJ46</f>
        <v>0</v>
      </c>
      <c r="CK138" s="343">
        <f>'7c-STEMHWF_RawData'!CK46</f>
        <v>6</v>
      </c>
      <c r="CL138" s="343">
        <f>'7c-STEMHWF_RawData'!CL46</f>
        <v>0</v>
      </c>
      <c r="CM138" s="343">
        <f>'7c-STEMHWF_RawData'!CM46</f>
        <v>20</v>
      </c>
      <c r="CN138" s="343">
        <f>'7c-STEMHWF_RawData'!CN46</f>
        <v>0</v>
      </c>
      <c r="CO138" s="343">
        <f>'7c-STEMHWF_RawData'!CO46</f>
        <v>0</v>
      </c>
      <c r="CP138" s="343">
        <f>'7c-STEMHWF_RawData'!CP46</f>
        <v>0</v>
      </c>
      <c r="CQ138" s="343">
        <f>'7c-STEMHWF_RawData'!CQ46</f>
        <v>0</v>
      </c>
      <c r="CR138" s="343">
        <f>'7c-STEMHWF_RawData'!CR46</f>
        <v>0</v>
      </c>
      <c r="CS138" s="344">
        <f>'7c-STEMHWF_RawData'!CS46</f>
        <v>0</v>
      </c>
      <c r="CT138" s="396"/>
      <c r="CV138" s="342">
        <f>'7c-STEMHWF_RawData'!CV46</f>
        <v>0</v>
      </c>
      <c r="CW138" s="343">
        <f>'7c-STEMHWF_RawData'!CW46</f>
        <v>0</v>
      </c>
      <c r="CX138" s="343">
        <f>'7c-STEMHWF_RawData'!CX46</f>
        <v>0</v>
      </c>
      <c r="CY138" s="343">
        <f>'7c-STEMHWF_RawData'!CY46</f>
        <v>28</v>
      </c>
      <c r="CZ138" s="343">
        <f>'7c-STEMHWF_RawData'!CZ46</f>
        <v>0</v>
      </c>
      <c r="DA138" s="343">
        <f>'7c-STEMHWF_RawData'!DA46</f>
        <v>0</v>
      </c>
      <c r="DB138" s="343">
        <f>'7c-STEMHWF_RawData'!DB46</f>
        <v>0</v>
      </c>
      <c r="DC138" s="343">
        <f>'7c-STEMHWF_RawData'!DC46</f>
        <v>0</v>
      </c>
      <c r="DD138" s="343">
        <f>'7c-STEMHWF_RawData'!DD46</f>
        <v>0</v>
      </c>
      <c r="DE138" s="344">
        <f>'7c-STEMHWF_RawData'!DE46</f>
        <v>0</v>
      </c>
      <c r="DF138" s="396"/>
      <c r="DH138" s="342">
        <f>'7c-STEMHWF_RawData'!DH46</f>
        <v>0</v>
      </c>
      <c r="DI138" s="343">
        <f>'7c-STEMHWF_RawData'!DI46</f>
        <v>0</v>
      </c>
      <c r="DJ138" s="343">
        <f>'7c-STEMHWF_RawData'!DJ46</f>
        <v>0</v>
      </c>
      <c r="DK138" s="343">
        <f>'7c-STEMHWF_RawData'!DK46</f>
        <v>19</v>
      </c>
      <c r="DL138" s="343">
        <f>'7c-STEMHWF_RawData'!DL46</f>
        <v>0</v>
      </c>
      <c r="DM138" s="343">
        <f>'7c-STEMHWF_RawData'!DM46</f>
        <v>0</v>
      </c>
      <c r="DN138" s="343">
        <f>'7c-STEMHWF_RawData'!DN46</f>
        <v>0</v>
      </c>
      <c r="DO138" s="343">
        <f>'7c-STEMHWF_RawData'!DO46</f>
        <v>0</v>
      </c>
      <c r="DP138" s="343">
        <f>'7c-STEMHWF_RawData'!DP46</f>
        <v>0</v>
      </c>
      <c r="DQ138" s="344">
        <f>'7c-STEMHWF_RawData'!DQ46</f>
        <v>0</v>
      </c>
      <c r="DR138" s="396"/>
      <c r="DT138" s="342">
        <f>'7c-STEMHWF_RawData'!DT46</f>
        <v>0</v>
      </c>
      <c r="DU138" s="343">
        <f>'7c-STEMHWF_RawData'!DU46</f>
        <v>2</v>
      </c>
      <c r="DV138" s="343">
        <f>'7c-STEMHWF_RawData'!DV46</f>
        <v>0</v>
      </c>
      <c r="DW138" s="343">
        <f>'7c-STEMHWF_RawData'!DW46</f>
        <v>17</v>
      </c>
      <c r="DX138" s="343">
        <f>'7c-STEMHWF_RawData'!DX46</f>
        <v>0</v>
      </c>
      <c r="DY138" s="343">
        <f>'7c-STEMHWF_RawData'!DY46</f>
        <v>0</v>
      </c>
      <c r="DZ138" s="343">
        <f>'7c-STEMHWF_RawData'!DZ46</f>
        <v>0</v>
      </c>
      <c r="EA138" s="343">
        <f>'7c-STEMHWF_RawData'!EA46</f>
        <v>0</v>
      </c>
      <c r="EB138" s="343">
        <f>'7c-STEMHWF_RawData'!EB46</f>
        <v>0</v>
      </c>
      <c r="EC138" s="344">
        <f>'7c-STEMHWF_RawData'!EC46</f>
        <v>0</v>
      </c>
      <c r="ED138" s="396"/>
    </row>
    <row r="139" spans="1:134" x14ac:dyDescent="0.25">
      <c r="A139" s="1471"/>
      <c r="B139" s="36" t="s">
        <v>94</v>
      </c>
      <c r="C139" s="276" t="s">
        <v>139</v>
      </c>
      <c r="D139" s="279">
        <f>'7c-STEMHWF_RawData'!D47</f>
        <v>0</v>
      </c>
      <c r="E139" s="277">
        <f>'7c-STEMHWF_RawData'!E47</f>
        <v>0</v>
      </c>
      <c r="F139" s="277">
        <f>'7c-STEMHWF_RawData'!F47</f>
        <v>0</v>
      </c>
      <c r="G139" s="277">
        <f>'7c-STEMHWF_RawData'!G47</f>
        <v>18</v>
      </c>
      <c r="H139" s="277">
        <f>'7c-STEMHWF_RawData'!H47</f>
        <v>0</v>
      </c>
      <c r="I139" s="277">
        <f>'7c-STEMHWF_RawData'!I47</f>
        <v>0</v>
      </c>
      <c r="J139" s="277">
        <f>'7c-STEMHWF_RawData'!J47</f>
        <v>0</v>
      </c>
      <c r="K139" s="277">
        <f>'7c-STEMHWF_RawData'!K47</f>
        <v>0</v>
      </c>
      <c r="L139" s="277">
        <f>'7c-STEMHWF_RawData'!L47</f>
        <v>0</v>
      </c>
      <c r="M139" s="278">
        <f>'7c-STEMHWF_RawData'!M47</f>
        <v>0</v>
      </c>
      <c r="N139" s="398"/>
      <c r="P139" s="279">
        <f>'7c-STEMHWF_RawData'!P47</f>
        <v>0</v>
      </c>
      <c r="Q139" s="277">
        <f>'7c-STEMHWF_RawData'!Q47</f>
        <v>1</v>
      </c>
      <c r="R139" s="277">
        <f>'7c-STEMHWF_RawData'!R47</f>
        <v>0</v>
      </c>
      <c r="S139" s="277">
        <f>'7c-STEMHWF_RawData'!S47</f>
        <v>18</v>
      </c>
      <c r="T139" s="277">
        <f>'7c-STEMHWF_RawData'!T47</f>
        <v>0</v>
      </c>
      <c r="U139" s="277">
        <f>'7c-STEMHWF_RawData'!U47</f>
        <v>0</v>
      </c>
      <c r="V139" s="277">
        <f>'7c-STEMHWF_RawData'!V47</f>
        <v>0</v>
      </c>
      <c r="W139" s="277">
        <f>'7c-STEMHWF_RawData'!W47</f>
        <v>0</v>
      </c>
      <c r="X139" s="277">
        <f>'7c-STEMHWF_RawData'!X47</f>
        <v>0</v>
      </c>
      <c r="Y139" s="278">
        <f>'7c-STEMHWF_RawData'!Y47</f>
        <v>0</v>
      </c>
      <c r="Z139" s="398"/>
      <c r="AB139" s="279">
        <f>'7c-STEMHWF_RawData'!AB47</f>
        <v>0</v>
      </c>
      <c r="AC139" s="277">
        <f>'7c-STEMHWF_RawData'!AC47</f>
        <v>0</v>
      </c>
      <c r="AD139" s="277">
        <f>'7c-STEMHWF_RawData'!AD47</f>
        <v>0</v>
      </c>
      <c r="AE139" s="277">
        <f>'7c-STEMHWF_RawData'!AE47</f>
        <v>9</v>
      </c>
      <c r="AF139" s="277">
        <f>'7c-STEMHWF_RawData'!AF47</f>
        <v>0</v>
      </c>
      <c r="AG139" s="277">
        <f>'7c-STEMHWF_RawData'!AG47</f>
        <v>0</v>
      </c>
      <c r="AH139" s="277">
        <f>'7c-STEMHWF_RawData'!AH47</f>
        <v>0</v>
      </c>
      <c r="AI139" s="277">
        <f>'7c-STEMHWF_RawData'!AI47</f>
        <v>0</v>
      </c>
      <c r="AJ139" s="277">
        <f>'7c-STEMHWF_RawData'!AJ47</f>
        <v>0</v>
      </c>
      <c r="AK139" s="278">
        <f>'7c-STEMHWF_RawData'!AK47</f>
        <v>0</v>
      </c>
      <c r="AL139" s="398"/>
      <c r="AM139" s="277"/>
      <c r="AN139" s="279">
        <f>'7c-STEMHWF_RawData'!AN47</f>
        <v>0</v>
      </c>
      <c r="AO139" s="277">
        <f>'7c-STEMHWF_RawData'!AO47</f>
        <v>0</v>
      </c>
      <c r="AP139" s="277">
        <f>'7c-STEMHWF_RawData'!AP47</f>
        <v>0</v>
      </c>
      <c r="AQ139" s="277">
        <f>'7c-STEMHWF_RawData'!AQ47</f>
        <v>20</v>
      </c>
      <c r="AR139" s="277">
        <f>'7c-STEMHWF_RawData'!AR47</f>
        <v>0</v>
      </c>
      <c r="AS139" s="277">
        <f>'7c-STEMHWF_RawData'!AS47</f>
        <v>0</v>
      </c>
      <c r="AT139" s="277">
        <f>'7c-STEMHWF_RawData'!AT47</f>
        <v>0</v>
      </c>
      <c r="AU139" s="277">
        <f>'7c-STEMHWF_RawData'!AU47</f>
        <v>0</v>
      </c>
      <c r="AV139" s="277">
        <f>'7c-STEMHWF_RawData'!AV47</f>
        <v>0</v>
      </c>
      <c r="AW139" s="278">
        <f>'7c-STEMHWF_RawData'!AW47</f>
        <v>0</v>
      </c>
      <c r="AX139" s="398"/>
      <c r="AY139" s="277"/>
      <c r="AZ139" s="279">
        <f>'7c-STEMHWF_RawData'!AZ47</f>
        <v>0</v>
      </c>
      <c r="BA139" s="277">
        <f>'7c-STEMHWF_RawData'!BA47</f>
        <v>1</v>
      </c>
      <c r="BB139" s="277">
        <f>'7c-STEMHWF_RawData'!BB47</f>
        <v>0</v>
      </c>
      <c r="BC139" s="277">
        <f>'7c-STEMHWF_RawData'!BC47</f>
        <v>10</v>
      </c>
      <c r="BD139" s="277">
        <f>'7c-STEMHWF_RawData'!BD47</f>
        <v>0</v>
      </c>
      <c r="BE139" s="277">
        <f>'7c-STEMHWF_RawData'!BE47</f>
        <v>0</v>
      </c>
      <c r="BF139" s="277">
        <f>'7c-STEMHWF_RawData'!BF47</f>
        <v>0</v>
      </c>
      <c r="BG139" s="277">
        <f>'7c-STEMHWF_RawData'!BG47</f>
        <v>0</v>
      </c>
      <c r="BH139" s="277">
        <f>'7c-STEMHWF_RawData'!BH47</f>
        <v>0</v>
      </c>
      <c r="BI139" s="278">
        <f>'7c-STEMHWF_RawData'!BI47</f>
        <v>0</v>
      </c>
      <c r="BJ139" s="398"/>
      <c r="BK139" s="352"/>
      <c r="BL139" s="351">
        <f>'7c-STEMHWF_RawData'!BL47</f>
        <v>17</v>
      </c>
      <c r="BM139" s="352">
        <f>'7c-STEMHWF_RawData'!BM47</f>
        <v>1</v>
      </c>
      <c r="BN139" s="352">
        <f>'7c-STEMHWF_RawData'!BN47</f>
        <v>0</v>
      </c>
      <c r="BO139" s="352">
        <f>'7c-STEMHWF_RawData'!BO47</f>
        <v>10</v>
      </c>
      <c r="BP139" s="352">
        <f>'7c-STEMHWF_RawData'!BP47</f>
        <v>0</v>
      </c>
      <c r="BQ139" s="352">
        <f>'7c-STEMHWF_RawData'!BQ47</f>
        <v>0</v>
      </c>
      <c r="BR139" s="352">
        <f>'7c-STEMHWF_RawData'!BR47</f>
        <v>0</v>
      </c>
      <c r="BS139" s="352">
        <f>'7c-STEMHWF_RawData'!BS47</f>
        <v>0</v>
      </c>
      <c r="BT139" s="352">
        <f>'7c-STEMHWF_RawData'!BT47</f>
        <v>0</v>
      </c>
      <c r="BU139" s="353">
        <f>'7c-STEMHWF_RawData'!BU47</f>
        <v>0</v>
      </c>
      <c r="BV139" s="398"/>
      <c r="BX139" s="351">
        <f>'7c-STEMHWF_RawData'!BX47</f>
        <v>0</v>
      </c>
      <c r="BY139" s="352">
        <f>'7c-STEMHWF_RawData'!BY47</f>
        <v>0</v>
      </c>
      <c r="BZ139" s="352">
        <f>'7c-STEMHWF_RawData'!BZ47</f>
        <v>0</v>
      </c>
      <c r="CA139" s="352">
        <f>'7c-STEMHWF_RawData'!CA47</f>
        <v>8</v>
      </c>
      <c r="CB139" s="352">
        <f>'7c-STEMHWF_RawData'!CB47</f>
        <v>0</v>
      </c>
      <c r="CC139" s="352">
        <f>'7c-STEMHWF_RawData'!CC47</f>
        <v>0</v>
      </c>
      <c r="CD139" s="352">
        <f>'7c-STEMHWF_RawData'!CD47</f>
        <v>0</v>
      </c>
      <c r="CE139" s="352">
        <f>'7c-STEMHWF_RawData'!CE47</f>
        <v>0</v>
      </c>
      <c r="CF139" s="352">
        <f>'7c-STEMHWF_RawData'!CF47</f>
        <v>0</v>
      </c>
      <c r="CG139" s="353">
        <f>'7c-STEMHWF_RawData'!CG47</f>
        <v>0</v>
      </c>
      <c r="CH139" s="398"/>
      <c r="CJ139" s="351">
        <f>'7c-STEMHWF_RawData'!CJ47</f>
        <v>21</v>
      </c>
      <c r="CK139" s="352">
        <f>'7c-STEMHWF_RawData'!CK47</f>
        <v>3</v>
      </c>
      <c r="CL139" s="352">
        <f>'7c-STEMHWF_RawData'!CL47</f>
        <v>0</v>
      </c>
      <c r="CM139" s="352">
        <f>'7c-STEMHWF_RawData'!CM47</f>
        <v>10</v>
      </c>
      <c r="CN139" s="352">
        <f>'7c-STEMHWF_RawData'!CN47</f>
        <v>0</v>
      </c>
      <c r="CO139" s="352">
        <f>'7c-STEMHWF_RawData'!CO47</f>
        <v>0</v>
      </c>
      <c r="CP139" s="352">
        <f>'7c-STEMHWF_RawData'!CP47</f>
        <v>0</v>
      </c>
      <c r="CQ139" s="352">
        <f>'7c-STEMHWF_RawData'!CQ47</f>
        <v>0</v>
      </c>
      <c r="CR139" s="352">
        <f>'7c-STEMHWF_RawData'!CR47</f>
        <v>0</v>
      </c>
      <c r="CS139" s="353">
        <f>'7c-STEMHWF_RawData'!CS47</f>
        <v>0</v>
      </c>
      <c r="CT139" s="398"/>
      <c r="CV139" s="351">
        <f>'7c-STEMHWF_RawData'!CV47</f>
        <v>12</v>
      </c>
      <c r="CW139" s="352">
        <f>'7c-STEMHWF_RawData'!CW47</f>
        <v>0</v>
      </c>
      <c r="CX139" s="352">
        <f>'7c-STEMHWF_RawData'!CX47</f>
        <v>0</v>
      </c>
      <c r="CY139" s="352">
        <f>'7c-STEMHWF_RawData'!CY47</f>
        <v>7</v>
      </c>
      <c r="CZ139" s="352">
        <f>'7c-STEMHWF_RawData'!CZ47</f>
        <v>0</v>
      </c>
      <c r="DA139" s="352">
        <f>'7c-STEMHWF_RawData'!DA47</f>
        <v>0</v>
      </c>
      <c r="DB139" s="352">
        <f>'7c-STEMHWF_RawData'!DB47</f>
        <v>0</v>
      </c>
      <c r="DC139" s="352">
        <f>'7c-STEMHWF_RawData'!DC47</f>
        <v>0</v>
      </c>
      <c r="DD139" s="352">
        <f>'7c-STEMHWF_RawData'!DD47</f>
        <v>0</v>
      </c>
      <c r="DE139" s="353">
        <f>'7c-STEMHWF_RawData'!DE47</f>
        <v>0</v>
      </c>
      <c r="DF139" s="398"/>
      <c r="DH139" s="351">
        <f>'7c-STEMHWF_RawData'!DH47</f>
        <v>12</v>
      </c>
      <c r="DI139" s="352">
        <f>'7c-STEMHWF_RawData'!DI47</f>
        <v>0</v>
      </c>
      <c r="DJ139" s="352">
        <f>'7c-STEMHWF_RawData'!DJ47</f>
        <v>0</v>
      </c>
      <c r="DK139" s="352">
        <f>'7c-STEMHWF_RawData'!DK47</f>
        <v>11</v>
      </c>
      <c r="DL139" s="352">
        <f>'7c-STEMHWF_RawData'!DL47</f>
        <v>0</v>
      </c>
      <c r="DM139" s="352">
        <f>'7c-STEMHWF_RawData'!DM47</f>
        <v>0</v>
      </c>
      <c r="DN139" s="352">
        <f>'7c-STEMHWF_RawData'!DN47</f>
        <v>0</v>
      </c>
      <c r="DO139" s="352">
        <f>'7c-STEMHWF_RawData'!DO47</f>
        <v>0</v>
      </c>
      <c r="DP139" s="352">
        <f>'7c-STEMHWF_RawData'!DP47</f>
        <v>0</v>
      </c>
      <c r="DQ139" s="353">
        <f>'7c-STEMHWF_RawData'!DQ47</f>
        <v>0</v>
      </c>
      <c r="DR139" s="398"/>
      <c r="DT139" s="351">
        <f>'7c-STEMHWF_RawData'!DT47</f>
        <v>0</v>
      </c>
      <c r="DU139" s="352">
        <f>'7c-STEMHWF_RawData'!DU47</f>
        <v>0</v>
      </c>
      <c r="DV139" s="352">
        <f>'7c-STEMHWF_RawData'!DV47</f>
        <v>0</v>
      </c>
      <c r="DW139" s="352">
        <f>'7c-STEMHWF_RawData'!DW47</f>
        <v>7</v>
      </c>
      <c r="DX139" s="352">
        <f>'7c-STEMHWF_RawData'!DX47</f>
        <v>0</v>
      </c>
      <c r="DY139" s="352">
        <f>'7c-STEMHWF_RawData'!DY47</f>
        <v>0</v>
      </c>
      <c r="DZ139" s="352">
        <f>'7c-STEMHWF_RawData'!DZ47</f>
        <v>0</v>
      </c>
      <c r="EA139" s="352">
        <f>'7c-STEMHWF_RawData'!EA47</f>
        <v>0</v>
      </c>
      <c r="EB139" s="352">
        <f>'7c-STEMHWF_RawData'!EB47</f>
        <v>0</v>
      </c>
      <c r="EC139" s="353">
        <f>'7c-STEMHWF_RawData'!EC47</f>
        <v>0</v>
      </c>
      <c r="ED139" s="398"/>
    </row>
    <row r="140" spans="1:134" ht="15.75" thickBot="1" x14ac:dyDescent="0.3">
      <c r="A140" s="1472"/>
      <c r="B140" s="295" t="s">
        <v>94</v>
      </c>
      <c r="C140" s="294" t="s">
        <v>140</v>
      </c>
      <c r="D140" s="279">
        <f>'7c-STEMHWF_RawData'!D48</f>
        <v>0</v>
      </c>
      <c r="E140" s="277">
        <f>'7c-STEMHWF_RawData'!E48</f>
        <v>0</v>
      </c>
      <c r="F140" s="277">
        <f>'7c-STEMHWF_RawData'!F48</f>
        <v>0</v>
      </c>
      <c r="G140" s="277">
        <f>'7c-STEMHWF_RawData'!G48</f>
        <v>0</v>
      </c>
      <c r="H140" s="277">
        <f>'7c-STEMHWF_RawData'!H48</f>
        <v>0</v>
      </c>
      <c r="I140" s="277">
        <f>'7c-STEMHWF_RawData'!I48</f>
        <v>0</v>
      </c>
      <c r="J140" s="277">
        <f>'7c-STEMHWF_RawData'!J48</f>
        <v>0</v>
      </c>
      <c r="K140" s="277">
        <f>'7c-STEMHWF_RawData'!K48</f>
        <v>0</v>
      </c>
      <c r="L140" s="277">
        <f>'7c-STEMHWF_RawData'!L48</f>
        <v>0</v>
      </c>
      <c r="M140" s="278">
        <f>'7c-STEMHWF_RawData'!M48</f>
        <v>0</v>
      </c>
      <c r="N140" s="411" t="s">
        <v>305</v>
      </c>
      <c r="P140" s="279">
        <f>'7c-STEMHWF_RawData'!P48</f>
        <v>0</v>
      </c>
      <c r="Q140" s="277">
        <f>'7c-STEMHWF_RawData'!Q48</f>
        <v>0</v>
      </c>
      <c r="R140" s="277">
        <f>'7c-STEMHWF_RawData'!R48</f>
        <v>0</v>
      </c>
      <c r="S140" s="277">
        <f>'7c-STEMHWF_RawData'!S48</f>
        <v>0</v>
      </c>
      <c r="T140" s="277">
        <f>'7c-STEMHWF_RawData'!T48</f>
        <v>0</v>
      </c>
      <c r="U140" s="277">
        <f>'7c-STEMHWF_RawData'!U48</f>
        <v>0</v>
      </c>
      <c r="V140" s="277">
        <f>'7c-STEMHWF_RawData'!V48</f>
        <v>0</v>
      </c>
      <c r="W140" s="277">
        <f>'7c-STEMHWF_RawData'!W48</f>
        <v>0</v>
      </c>
      <c r="X140" s="277">
        <f>'7c-STEMHWF_RawData'!X48</f>
        <v>0</v>
      </c>
      <c r="Y140" s="278">
        <f>'7c-STEMHWF_RawData'!Y48</f>
        <v>0</v>
      </c>
      <c r="Z140" s="411" t="s">
        <v>305</v>
      </c>
      <c r="AB140" s="279">
        <f>'7c-STEMHWF_RawData'!AB48</f>
        <v>23</v>
      </c>
      <c r="AC140" s="277">
        <f>'7c-STEMHWF_RawData'!AC48</f>
        <v>0</v>
      </c>
      <c r="AD140" s="277">
        <f>'7c-STEMHWF_RawData'!AD48</f>
        <v>0</v>
      </c>
      <c r="AE140" s="277">
        <f>'7c-STEMHWF_RawData'!AE48</f>
        <v>8</v>
      </c>
      <c r="AF140" s="277">
        <f>'7c-STEMHWF_RawData'!AF48</f>
        <v>0</v>
      </c>
      <c r="AG140" s="277">
        <f>'7c-STEMHWF_RawData'!AG48</f>
        <v>0</v>
      </c>
      <c r="AH140" s="277">
        <f>'7c-STEMHWF_RawData'!AH48</f>
        <v>0</v>
      </c>
      <c r="AI140" s="277">
        <f>'7c-STEMHWF_RawData'!AI48</f>
        <v>0</v>
      </c>
      <c r="AJ140" s="277">
        <f>'7c-STEMHWF_RawData'!AJ48</f>
        <v>0</v>
      </c>
      <c r="AK140" s="278">
        <f>'7c-STEMHWF_RawData'!AK48</f>
        <v>0</v>
      </c>
      <c r="AL140" s="411" t="s">
        <v>305</v>
      </c>
      <c r="AM140" s="277"/>
      <c r="AN140" s="279">
        <f>'7c-STEMHWF_RawData'!AN48</f>
        <v>65</v>
      </c>
      <c r="AO140" s="277">
        <f>'7c-STEMHWF_RawData'!AO48</f>
        <v>0</v>
      </c>
      <c r="AP140" s="277">
        <f>'7c-STEMHWF_RawData'!AP48</f>
        <v>0</v>
      </c>
      <c r="AQ140" s="277">
        <f>'7c-STEMHWF_RawData'!AQ48</f>
        <v>1</v>
      </c>
      <c r="AR140" s="277">
        <f>'7c-STEMHWF_RawData'!AR48</f>
        <v>0</v>
      </c>
      <c r="AS140" s="277">
        <f>'7c-STEMHWF_RawData'!AS48</f>
        <v>0</v>
      </c>
      <c r="AT140" s="277">
        <f>'7c-STEMHWF_RawData'!AT48</f>
        <v>0</v>
      </c>
      <c r="AU140" s="277">
        <f>'7c-STEMHWF_RawData'!AU48</f>
        <v>0</v>
      </c>
      <c r="AV140" s="277">
        <f>'7c-STEMHWF_RawData'!AV48</f>
        <v>0</v>
      </c>
      <c r="AW140" s="278">
        <f>'7c-STEMHWF_RawData'!AW48</f>
        <v>0</v>
      </c>
      <c r="AX140" s="411" t="s">
        <v>305</v>
      </c>
      <c r="AY140" s="277"/>
      <c r="AZ140" s="279">
        <f>'7c-STEMHWF_RawData'!AZ48</f>
        <v>47</v>
      </c>
      <c r="BA140" s="277">
        <f>'7c-STEMHWF_RawData'!BA48</f>
        <v>0</v>
      </c>
      <c r="BB140" s="277">
        <f>'7c-STEMHWF_RawData'!BB48</f>
        <v>0</v>
      </c>
      <c r="BC140" s="277">
        <f>'7c-STEMHWF_RawData'!BC48</f>
        <v>0</v>
      </c>
      <c r="BD140" s="277">
        <f>'7c-STEMHWF_RawData'!BD48</f>
        <v>0</v>
      </c>
      <c r="BE140" s="277">
        <f>'7c-STEMHWF_RawData'!BE48</f>
        <v>0</v>
      </c>
      <c r="BF140" s="277">
        <f>'7c-STEMHWF_RawData'!BF48</f>
        <v>0</v>
      </c>
      <c r="BG140" s="277">
        <f>'7c-STEMHWF_RawData'!BG48</f>
        <v>0</v>
      </c>
      <c r="BH140" s="277">
        <f>'7c-STEMHWF_RawData'!BH48</f>
        <v>0</v>
      </c>
      <c r="BI140" s="278">
        <f>'7c-STEMHWF_RawData'!BI48</f>
        <v>0</v>
      </c>
      <c r="BJ140" s="411" t="s">
        <v>305</v>
      </c>
      <c r="BK140" s="352"/>
      <c r="BL140" s="351">
        <f>'7c-STEMHWF_RawData'!BL48</f>
        <v>37</v>
      </c>
      <c r="BM140" s="352">
        <f>'7c-STEMHWF_RawData'!BM48</f>
        <v>0</v>
      </c>
      <c r="BN140" s="352">
        <f>'7c-STEMHWF_RawData'!BN48</f>
        <v>0</v>
      </c>
      <c r="BO140" s="352">
        <f>'7c-STEMHWF_RawData'!BO48</f>
        <v>2</v>
      </c>
      <c r="BP140" s="352">
        <f>'7c-STEMHWF_RawData'!BP48</f>
        <v>0</v>
      </c>
      <c r="BQ140" s="352">
        <f>'7c-STEMHWF_RawData'!BQ48</f>
        <v>0</v>
      </c>
      <c r="BR140" s="352">
        <f>'7c-STEMHWF_RawData'!BR48</f>
        <v>0</v>
      </c>
      <c r="BS140" s="352">
        <f>'7c-STEMHWF_RawData'!BS48</f>
        <v>0</v>
      </c>
      <c r="BT140" s="352">
        <f>'7c-STEMHWF_RawData'!BT48</f>
        <v>0</v>
      </c>
      <c r="BU140" s="353">
        <f>'7c-STEMHWF_RawData'!BU48</f>
        <v>0</v>
      </c>
      <c r="BV140" s="411" t="s">
        <v>305</v>
      </c>
      <c r="BX140" s="351">
        <f>'7c-STEMHWF_RawData'!BX48</f>
        <v>28</v>
      </c>
      <c r="BY140" s="352">
        <f>'7c-STEMHWF_RawData'!BY48</f>
        <v>0</v>
      </c>
      <c r="BZ140" s="352">
        <f>'7c-STEMHWF_RawData'!BZ48</f>
        <v>0</v>
      </c>
      <c r="CA140" s="352">
        <f>'7c-STEMHWF_RawData'!CA48</f>
        <v>1</v>
      </c>
      <c r="CB140" s="352">
        <f>'7c-STEMHWF_RawData'!CB48</f>
        <v>0</v>
      </c>
      <c r="CC140" s="352">
        <f>'7c-STEMHWF_RawData'!CC48</f>
        <v>0</v>
      </c>
      <c r="CD140" s="352">
        <f>'7c-STEMHWF_RawData'!CD48</f>
        <v>0</v>
      </c>
      <c r="CE140" s="352">
        <f>'7c-STEMHWF_RawData'!CE48</f>
        <v>0</v>
      </c>
      <c r="CF140" s="352">
        <f>'7c-STEMHWF_RawData'!CF48</f>
        <v>0</v>
      </c>
      <c r="CG140" s="353">
        <f>'7c-STEMHWF_RawData'!CG48</f>
        <v>0</v>
      </c>
      <c r="CH140" s="411" t="s">
        <v>305</v>
      </c>
      <c r="CJ140" s="351">
        <f>'7c-STEMHWF_RawData'!CJ48</f>
        <v>13</v>
      </c>
      <c r="CK140" s="352">
        <f>'7c-STEMHWF_RawData'!CK48</f>
        <v>0</v>
      </c>
      <c r="CL140" s="352">
        <f>'7c-STEMHWF_RawData'!CL48</f>
        <v>0</v>
      </c>
      <c r="CM140" s="352">
        <f>'7c-STEMHWF_RawData'!CM48</f>
        <v>1</v>
      </c>
      <c r="CN140" s="352">
        <f>'7c-STEMHWF_RawData'!CN48</f>
        <v>0</v>
      </c>
      <c r="CO140" s="352">
        <f>'7c-STEMHWF_RawData'!CO48</f>
        <v>0</v>
      </c>
      <c r="CP140" s="352">
        <f>'7c-STEMHWF_RawData'!CP48</f>
        <v>0</v>
      </c>
      <c r="CQ140" s="352">
        <f>'7c-STEMHWF_RawData'!CQ48</f>
        <v>0</v>
      </c>
      <c r="CR140" s="352">
        <f>'7c-STEMHWF_RawData'!CR48</f>
        <v>0</v>
      </c>
      <c r="CS140" s="353">
        <f>'7c-STEMHWF_RawData'!CS48</f>
        <v>0</v>
      </c>
      <c r="CT140" s="411" t="s">
        <v>305</v>
      </c>
      <c r="CV140" s="351">
        <f>'7c-STEMHWF_RawData'!CV48</f>
        <v>6</v>
      </c>
      <c r="CW140" s="352">
        <f>'7c-STEMHWF_RawData'!CW48</f>
        <v>0</v>
      </c>
      <c r="CX140" s="352">
        <f>'7c-STEMHWF_RawData'!CX48</f>
        <v>0</v>
      </c>
      <c r="CY140" s="352">
        <f>'7c-STEMHWF_RawData'!CY48</f>
        <v>0</v>
      </c>
      <c r="CZ140" s="352">
        <f>'7c-STEMHWF_RawData'!CZ48</f>
        <v>0</v>
      </c>
      <c r="DA140" s="352">
        <f>'7c-STEMHWF_RawData'!DA48</f>
        <v>0</v>
      </c>
      <c r="DB140" s="352">
        <f>'7c-STEMHWF_RawData'!DB48</f>
        <v>0</v>
      </c>
      <c r="DC140" s="352">
        <f>'7c-STEMHWF_RawData'!DC48</f>
        <v>0</v>
      </c>
      <c r="DD140" s="352">
        <f>'7c-STEMHWF_RawData'!DD48</f>
        <v>0</v>
      </c>
      <c r="DE140" s="353">
        <f>'7c-STEMHWF_RawData'!DE48</f>
        <v>0</v>
      </c>
      <c r="DF140" s="411" t="s">
        <v>305</v>
      </c>
      <c r="DH140" s="351">
        <f>'7c-STEMHWF_RawData'!DH48</f>
        <v>15</v>
      </c>
      <c r="DI140" s="352">
        <f>'7c-STEMHWF_RawData'!DI48</f>
        <v>0</v>
      </c>
      <c r="DJ140" s="352">
        <f>'7c-STEMHWF_RawData'!DJ48</f>
        <v>0</v>
      </c>
      <c r="DK140" s="352">
        <f>'7c-STEMHWF_RawData'!DK48</f>
        <v>0</v>
      </c>
      <c r="DL140" s="352">
        <f>'7c-STEMHWF_RawData'!DL48</f>
        <v>0</v>
      </c>
      <c r="DM140" s="352">
        <f>'7c-STEMHWF_RawData'!DM48</f>
        <v>0</v>
      </c>
      <c r="DN140" s="352">
        <f>'7c-STEMHWF_RawData'!DN48</f>
        <v>0</v>
      </c>
      <c r="DO140" s="352">
        <f>'7c-STEMHWF_RawData'!DO48</f>
        <v>0</v>
      </c>
      <c r="DP140" s="352">
        <f>'7c-STEMHWF_RawData'!DP48</f>
        <v>0</v>
      </c>
      <c r="DQ140" s="353">
        <f>'7c-STEMHWF_RawData'!DQ48</f>
        <v>0</v>
      </c>
      <c r="DR140" s="411" t="s">
        <v>305</v>
      </c>
      <c r="DT140" s="351">
        <f>'7c-STEMHWF_RawData'!DT48</f>
        <v>8</v>
      </c>
      <c r="DU140" s="352">
        <f>'7c-STEMHWF_RawData'!DU48</f>
        <v>0</v>
      </c>
      <c r="DV140" s="352">
        <f>'7c-STEMHWF_RawData'!DV48</f>
        <v>0</v>
      </c>
      <c r="DW140" s="352">
        <f>'7c-STEMHWF_RawData'!DW48</f>
        <v>1</v>
      </c>
      <c r="DX140" s="352">
        <f>'7c-STEMHWF_RawData'!DX48</f>
        <v>0</v>
      </c>
      <c r="DY140" s="352">
        <f>'7c-STEMHWF_RawData'!DY48</f>
        <v>0</v>
      </c>
      <c r="DZ140" s="352">
        <f>'7c-STEMHWF_RawData'!DZ48</f>
        <v>0</v>
      </c>
      <c r="EA140" s="352">
        <f>'7c-STEMHWF_RawData'!EA48</f>
        <v>0</v>
      </c>
      <c r="EB140" s="352">
        <f>'7c-STEMHWF_RawData'!EB48</f>
        <v>0</v>
      </c>
      <c r="EC140" s="353">
        <f>'7c-STEMHWF_RawData'!EC48</f>
        <v>0</v>
      </c>
      <c r="ED140" s="411" t="s">
        <v>305</v>
      </c>
    </row>
    <row r="141" spans="1:134" x14ac:dyDescent="0.25">
      <c r="A141" s="320"/>
      <c r="D141" s="288">
        <f t="shared" ref="D141:M141" si="286">SUM(D138:D140)</f>
        <v>0</v>
      </c>
      <c r="E141" s="286">
        <f t="shared" si="286"/>
        <v>0</v>
      </c>
      <c r="F141" s="286">
        <f t="shared" si="286"/>
        <v>0</v>
      </c>
      <c r="G141" s="286">
        <f t="shared" si="286"/>
        <v>22</v>
      </c>
      <c r="H141" s="286">
        <f t="shared" si="286"/>
        <v>0</v>
      </c>
      <c r="I141" s="286">
        <f t="shared" si="286"/>
        <v>0</v>
      </c>
      <c r="J141" s="286">
        <f t="shared" si="286"/>
        <v>0</v>
      </c>
      <c r="K141" s="286">
        <f t="shared" si="286"/>
        <v>0</v>
      </c>
      <c r="L141" s="286">
        <f t="shared" si="286"/>
        <v>0</v>
      </c>
      <c r="M141" s="287">
        <f t="shared" si="286"/>
        <v>0</v>
      </c>
      <c r="N141" s="412">
        <f>SUM(D141:M141)</f>
        <v>22</v>
      </c>
      <c r="P141" s="288">
        <f t="shared" ref="P141:Y141" si="287">SUM(P138:P140)</f>
        <v>0</v>
      </c>
      <c r="Q141" s="286">
        <f t="shared" si="287"/>
        <v>1</v>
      </c>
      <c r="R141" s="286">
        <f t="shared" si="287"/>
        <v>0</v>
      </c>
      <c r="S141" s="286">
        <f t="shared" si="287"/>
        <v>27</v>
      </c>
      <c r="T141" s="286">
        <f t="shared" si="287"/>
        <v>0</v>
      </c>
      <c r="U141" s="286">
        <f t="shared" si="287"/>
        <v>0</v>
      </c>
      <c r="V141" s="286">
        <f t="shared" si="287"/>
        <v>0</v>
      </c>
      <c r="W141" s="286">
        <f t="shared" si="287"/>
        <v>0</v>
      </c>
      <c r="X141" s="286">
        <f t="shared" si="287"/>
        <v>0</v>
      </c>
      <c r="Y141" s="287">
        <f t="shared" si="287"/>
        <v>0</v>
      </c>
      <c r="Z141" s="412">
        <f>SUM(P141:Y141)</f>
        <v>28</v>
      </c>
      <c r="AB141" s="288">
        <f t="shared" ref="AB141:AK141" si="288">SUM(AB138:AB140)</f>
        <v>23</v>
      </c>
      <c r="AC141" s="286">
        <f t="shared" si="288"/>
        <v>0</v>
      </c>
      <c r="AD141" s="286">
        <f t="shared" si="288"/>
        <v>0</v>
      </c>
      <c r="AE141" s="286">
        <f t="shared" si="288"/>
        <v>27</v>
      </c>
      <c r="AF141" s="286">
        <f t="shared" si="288"/>
        <v>0</v>
      </c>
      <c r="AG141" s="286">
        <f t="shared" si="288"/>
        <v>0</v>
      </c>
      <c r="AH141" s="286">
        <f t="shared" si="288"/>
        <v>0</v>
      </c>
      <c r="AI141" s="286">
        <f t="shared" si="288"/>
        <v>0</v>
      </c>
      <c r="AJ141" s="286">
        <f t="shared" si="288"/>
        <v>0</v>
      </c>
      <c r="AK141" s="287">
        <f t="shared" si="288"/>
        <v>0</v>
      </c>
      <c r="AL141" s="412">
        <f>SUM(AB141:AK141)</f>
        <v>50</v>
      </c>
      <c r="AM141" s="277"/>
      <c r="AN141" s="288">
        <f t="shared" ref="AN141:AW141" si="289">SUM(AN138:AN140)</f>
        <v>65</v>
      </c>
      <c r="AO141" s="286">
        <f t="shared" si="289"/>
        <v>0</v>
      </c>
      <c r="AP141" s="286">
        <f t="shared" si="289"/>
        <v>0</v>
      </c>
      <c r="AQ141" s="286">
        <f t="shared" si="289"/>
        <v>29</v>
      </c>
      <c r="AR141" s="286">
        <f t="shared" si="289"/>
        <v>0</v>
      </c>
      <c r="AS141" s="286">
        <f t="shared" si="289"/>
        <v>0</v>
      </c>
      <c r="AT141" s="286">
        <f t="shared" si="289"/>
        <v>0</v>
      </c>
      <c r="AU141" s="286">
        <f t="shared" si="289"/>
        <v>0</v>
      </c>
      <c r="AV141" s="286">
        <f t="shared" si="289"/>
        <v>0</v>
      </c>
      <c r="AW141" s="287">
        <f t="shared" si="289"/>
        <v>0</v>
      </c>
      <c r="AX141" s="412">
        <f>SUM(AN141:AW141)</f>
        <v>94</v>
      </c>
      <c r="AY141" s="277"/>
      <c r="AZ141" s="288">
        <f t="shared" ref="AZ141:BI141" si="290">SUM(AZ138:AZ140)</f>
        <v>47</v>
      </c>
      <c r="BA141" s="286">
        <f t="shared" si="290"/>
        <v>1</v>
      </c>
      <c r="BB141" s="286">
        <f t="shared" si="290"/>
        <v>0</v>
      </c>
      <c r="BC141" s="286">
        <f t="shared" si="290"/>
        <v>16</v>
      </c>
      <c r="BD141" s="286">
        <f t="shared" si="290"/>
        <v>0</v>
      </c>
      <c r="BE141" s="286">
        <f t="shared" si="290"/>
        <v>0</v>
      </c>
      <c r="BF141" s="286">
        <f t="shared" si="290"/>
        <v>0</v>
      </c>
      <c r="BG141" s="286">
        <f t="shared" si="290"/>
        <v>0</v>
      </c>
      <c r="BH141" s="286">
        <f t="shared" si="290"/>
        <v>0</v>
      </c>
      <c r="BI141" s="287">
        <f t="shared" si="290"/>
        <v>0</v>
      </c>
      <c r="BJ141" s="412">
        <f>SUM(AZ141:BI141)</f>
        <v>64</v>
      </c>
      <c r="BK141" s="352"/>
      <c r="BL141" s="399">
        <f t="shared" ref="BL141:BU141" si="291">SUM(BL138:BL140)</f>
        <v>54</v>
      </c>
      <c r="BM141" s="400">
        <f t="shared" si="291"/>
        <v>1</v>
      </c>
      <c r="BN141" s="400">
        <f t="shared" si="291"/>
        <v>0</v>
      </c>
      <c r="BO141" s="400">
        <f t="shared" si="291"/>
        <v>16</v>
      </c>
      <c r="BP141" s="400">
        <f t="shared" si="291"/>
        <v>0</v>
      </c>
      <c r="BQ141" s="400">
        <f t="shared" si="291"/>
        <v>0</v>
      </c>
      <c r="BR141" s="400">
        <f t="shared" si="291"/>
        <v>0</v>
      </c>
      <c r="BS141" s="400">
        <f t="shared" si="291"/>
        <v>0</v>
      </c>
      <c r="BT141" s="400">
        <f t="shared" si="291"/>
        <v>0</v>
      </c>
      <c r="BU141" s="401">
        <f t="shared" si="291"/>
        <v>0</v>
      </c>
      <c r="BV141" s="412">
        <f>SUM(BL141:BU141)</f>
        <v>71</v>
      </c>
      <c r="BX141" s="399">
        <f t="shared" ref="BX141:CG141" si="292">SUM(BX138:BX140)</f>
        <v>28</v>
      </c>
      <c r="BY141" s="400">
        <f t="shared" si="292"/>
        <v>0</v>
      </c>
      <c r="BZ141" s="400">
        <f t="shared" si="292"/>
        <v>0</v>
      </c>
      <c r="CA141" s="400">
        <f t="shared" si="292"/>
        <v>21</v>
      </c>
      <c r="CB141" s="400">
        <f t="shared" si="292"/>
        <v>0</v>
      </c>
      <c r="CC141" s="400">
        <f t="shared" si="292"/>
        <v>0</v>
      </c>
      <c r="CD141" s="400">
        <f t="shared" si="292"/>
        <v>0</v>
      </c>
      <c r="CE141" s="400">
        <f t="shared" si="292"/>
        <v>0</v>
      </c>
      <c r="CF141" s="400">
        <f t="shared" si="292"/>
        <v>0</v>
      </c>
      <c r="CG141" s="401">
        <f t="shared" si="292"/>
        <v>0</v>
      </c>
      <c r="CH141" s="412">
        <f>SUM(BX141:CG141)</f>
        <v>49</v>
      </c>
      <c r="CJ141" s="399">
        <f t="shared" ref="CJ141:CS141" si="293">SUM(CJ138:CJ140)</f>
        <v>34</v>
      </c>
      <c r="CK141" s="400">
        <f t="shared" si="293"/>
        <v>9</v>
      </c>
      <c r="CL141" s="400">
        <f t="shared" si="293"/>
        <v>0</v>
      </c>
      <c r="CM141" s="400">
        <f t="shared" si="293"/>
        <v>31</v>
      </c>
      <c r="CN141" s="400">
        <f t="shared" si="293"/>
        <v>0</v>
      </c>
      <c r="CO141" s="400">
        <f t="shared" si="293"/>
        <v>0</v>
      </c>
      <c r="CP141" s="400">
        <f t="shared" si="293"/>
        <v>0</v>
      </c>
      <c r="CQ141" s="400">
        <f t="shared" si="293"/>
        <v>0</v>
      </c>
      <c r="CR141" s="400">
        <f t="shared" si="293"/>
        <v>0</v>
      </c>
      <c r="CS141" s="401">
        <f t="shared" si="293"/>
        <v>0</v>
      </c>
      <c r="CT141" s="412">
        <f>SUM(CJ141:CS141)</f>
        <v>74</v>
      </c>
      <c r="CV141" s="399">
        <f t="shared" ref="CV141:DE141" si="294">SUM(CV138:CV140)</f>
        <v>18</v>
      </c>
      <c r="CW141" s="400">
        <f t="shared" si="294"/>
        <v>0</v>
      </c>
      <c r="CX141" s="400">
        <f t="shared" si="294"/>
        <v>0</v>
      </c>
      <c r="CY141" s="400">
        <f t="shared" si="294"/>
        <v>35</v>
      </c>
      <c r="CZ141" s="400">
        <f t="shared" si="294"/>
        <v>0</v>
      </c>
      <c r="DA141" s="400">
        <f t="shared" si="294"/>
        <v>0</v>
      </c>
      <c r="DB141" s="400">
        <f t="shared" si="294"/>
        <v>0</v>
      </c>
      <c r="DC141" s="400">
        <f t="shared" si="294"/>
        <v>0</v>
      </c>
      <c r="DD141" s="400">
        <f t="shared" si="294"/>
        <v>0</v>
      </c>
      <c r="DE141" s="401">
        <f t="shared" si="294"/>
        <v>0</v>
      </c>
      <c r="DF141" s="412">
        <f>SUM(CV141:DE141)</f>
        <v>53</v>
      </c>
      <c r="DH141" s="399">
        <f t="shared" ref="DH141:DQ141" si="295">SUM(DH138:DH140)</f>
        <v>27</v>
      </c>
      <c r="DI141" s="400">
        <f t="shared" si="295"/>
        <v>0</v>
      </c>
      <c r="DJ141" s="400">
        <f t="shared" si="295"/>
        <v>0</v>
      </c>
      <c r="DK141" s="400">
        <f t="shared" si="295"/>
        <v>30</v>
      </c>
      <c r="DL141" s="400">
        <f t="shared" si="295"/>
        <v>0</v>
      </c>
      <c r="DM141" s="400">
        <f t="shared" si="295"/>
        <v>0</v>
      </c>
      <c r="DN141" s="400">
        <f t="shared" si="295"/>
        <v>0</v>
      </c>
      <c r="DO141" s="400">
        <f t="shared" si="295"/>
        <v>0</v>
      </c>
      <c r="DP141" s="400">
        <f t="shared" si="295"/>
        <v>0</v>
      </c>
      <c r="DQ141" s="401">
        <f t="shared" si="295"/>
        <v>0</v>
      </c>
      <c r="DR141" s="412">
        <f>SUM(DH141:DQ141)</f>
        <v>57</v>
      </c>
      <c r="DT141" s="399">
        <f t="shared" ref="DT141:EC141" si="296">SUM(DT138:DT140)</f>
        <v>8</v>
      </c>
      <c r="DU141" s="400">
        <f t="shared" si="296"/>
        <v>2</v>
      </c>
      <c r="DV141" s="400">
        <f t="shared" si="296"/>
        <v>0</v>
      </c>
      <c r="DW141" s="400">
        <f t="shared" si="296"/>
        <v>25</v>
      </c>
      <c r="DX141" s="400">
        <f t="shared" si="296"/>
        <v>0</v>
      </c>
      <c r="DY141" s="400">
        <f t="shared" si="296"/>
        <v>0</v>
      </c>
      <c r="DZ141" s="400">
        <f t="shared" si="296"/>
        <v>0</v>
      </c>
      <c r="EA141" s="400">
        <f t="shared" si="296"/>
        <v>0</v>
      </c>
      <c r="EB141" s="400">
        <f t="shared" si="296"/>
        <v>0</v>
      </c>
      <c r="EC141" s="401">
        <f t="shared" si="296"/>
        <v>0</v>
      </c>
      <c r="ED141" s="412">
        <f>SUM(DT141:EC141)</f>
        <v>35</v>
      </c>
    </row>
    <row r="142" spans="1:134" ht="15.75" thickBot="1" x14ac:dyDescent="0.3">
      <c r="A142" s="320"/>
      <c r="D142" s="279"/>
      <c r="E142" s="277"/>
      <c r="F142" s="277"/>
      <c r="G142" s="277"/>
      <c r="H142" s="277"/>
      <c r="I142" s="277"/>
      <c r="J142" s="277"/>
      <c r="K142" s="277"/>
      <c r="L142" s="277"/>
      <c r="M142" s="278"/>
      <c r="N142" s="411"/>
      <c r="P142" s="279"/>
      <c r="Q142" s="277"/>
      <c r="R142" s="277"/>
      <c r="S142" s="277"/>
      <c r="T142" s="277"/>
      <c r="U142" s="277"/>
      <c r="V142" s="277"/>
      <c r="W142" s="277"/>
      <c r="X142" s="277"/>
      <c r="Y142" s="278"/>
      <c r="Z142" s="411"/>
      <c r="AB142" s="279"/>
      <c r="AC142" s="277"/>
      <c r="AD142" s="277"/>
      <c r="AE142" s="277"/>
      <c r="AF142" s="277"/>
      <c r="AG142" s="277"/>
      <c r="AH142" s="277"/>
      <c r="AI142" s="277"/>
      <c r="AJ142" s="277"/>
      <c r="AK142" s="278"/>
      <c r="AL142" s="411"/>
      <c r="AM142" s="277"/>
      <c r="AN142" s="279"/>
      <c r="AO142" s="277"/>
      <c r="AP142" s="277"/>
      <c r="AQ142" s="277"/>
      <c r="AR142" s="277"/>
      <c r="AS142" s="277"/>
      <c r="AT142" s="277"/>
      <c r="AU142" s="277"/>
      <c r="AV142" s="277"/>
      <c r="AW142" s="278"/>
      <c r="AX142" s="411"/>
      <c r="AY142" s="277"/>
      <c r="AZ142" s="279"/>
      <c r="BA142" s="277"/>
      <c r="BB142" s="277"/>
      <c r="BC142" s="277"/>
      <c r="BD142" s="277"/>
      <c r="BE142" s="277"/>
      <c r="BF142" s="277"/>
      <c r="BG142" s="277"/>
      <c r="BH142" s="277"/>
      <c r="BI142" s="278"/>
      <c r="BJ142" s="411"/>
      <c r="BK142" s="352"/>
      <c r="BL142" s="351"/>
      <c r="BM142" s="352"/>
      <c r="BN142" s="352"/>
      <c r="BO142" s="352"/>
      <c r="BP142" s="352"/>
      <c r="BQ142" s="352"/>
      <c r="BR142" s="352"/>
      <c r="BS142" s="352"/>
      <c r="BT142" s="352"/>
      <c r="BU142" s="353"/>
      <c r="BV142" s="411"/>
      <c r="BX142" s="351"/>
      <c r="BY142" s="352"/>
      <c r="BZ142" s="352"/>
      <c r="CA142" s="352"/>
      <c r="CB142" s="352"/>
      <c r="CC142" s="352"/>
      <c r="CD142" s="352"/>
      <c r="CE142" s="352"/>
      <c r="CF142" s="352"/>
      <c r="CG142" s="353"/>
      <c r="CH142" s="411"/>
      <c r="CJ142" s="351"/>
      <c r="CK142" s="352"/>
      <c r="CL142" s="352"/>
      <c r="CM142" s="352"/>
      <c r="CN142" s="352"/>
      <c r="CO142" s="352"/>
      <c r="CP142" s="352"/>
      <c r="CQ142" s="352"/>
      <c r="CR142" s="352"/>
      <c r="CS142" s="353"/>
      <c r="CT142" s="411"/>
      <c r="CV142" s="351"/>
      <c r="CW142" s="352"/>
      <c r="CX142" s="352"/>
      <c r="CY142" s="352"/>
      <c r="CZ142" s="352"/>
      <c r="DA142" s="352"/>
      <c r="DB142" s="352"/>
      <c r="DC142" s="352"/>
      <c r="DD142" s="352"/>
      <c r="DE142" s="353"/>
      <c r="DF142" s="411"/>
      <c r="DH142" s="351"/>
      <c r="DI142" s="352"/>
      <c r="DJ142" s="352"/>
      <c r="DK142" s="352"/>
      <c r="DL142" s="352"/>
      <c r="DM142" s="352"/>
      <c r="DN142" s="352"/>
      <c r="DO142" s="352"/>
      <c r="DP142" s="352"/>
      <c r="DQ142" s="353"/>
      <c r="DR142" s="411"/>
      <c r="DT142" s="351"/>
      <c r="DU142" s="352"/>
      <c r="DV142" s="352"/>
      <c r="DW142" s="352"/>
      <c r="DX142" s="352"/>
      <c r="DY142" s="352"/>
      <c r="DZ142" s="352"/>
      <c r="EA142" s="352"/>
      <c r="EB142" s="352"/>
      <c r="EC142" s="353"/>
      <c r="ED142" s="411"/>
    </row>
    <row r="143" spans="1:134" x14ac:dyDescent="0.25">
      <c r="A143" s="1470" t="s">
        <v>211</v>
      </c>
      <c r="B143" s="267" t="s">
        <v>94</v>
      </c>
      <c r="C143" s="268" t="s">
        <v>138</v>
      </c>
      <c r="D143" s="279">
        <f>D138*'8-Matrices'!$J$7</f>
        <v>0</v>
      </c>
      <c r="E143" s="277">
        <f>E138*'8-Matrices'!$K$7</f>
        <v>0</v>
      </c>
      <c r="F143" s="277">
        <f>F138*'8-Matrices'!$L$7</f>
        <v>0</v>
      </c>
      <c r="G143" s="277">
        <f>G138*'8-Matrices'!$M$7</f>
        <v>57820</v>
      </c>
      <c r="H143" s="277">
        <f>H138*'8-Matrices'!$N$7</f>
        <v>0</v>
      </c>
      <c r="I143" s="277">
        <f>I138*'8-Matrices'!$O$7</f>
        <v>0</v>
      </c>
      <c r="J143" s="277">
        <f>J138*'8-Matrices'!$P$7</f>
        <v>0</v>
      </c>
      <c r="K143" s="277">
        <f>K138*'8-Matrices'!$Q$7</f>
        <v>0</v>
      </c>
      <c r="L143" s="277">
        <f>L138*'8-Matrices'!$R$7</f>
        <v>0</v>
      </c>
      <c r="M143" s="278">
        <f>M138*'8-Matrices'!$S$7</f>
        <v>0</v>
      </c>
      <c r="N143" s="411"/>
      <c r="P143" s="279">
        <f>P138*'8-Matrices'!$J$7</f>
        <v>0</v>
      </c>
      <c r="Q143" s="277">
        <f>Q138*'8-Matrices'!$K$7</f>
        <v>0</v>
      </c>
      <c r="R143" s="277">
        <f>R138*'8-Matrices'!$L$7</f>
        <v>0</v>
      </c>
      <c r="S143" s="277">
        <f>S138*'8-Matrices'!$M$7</f>
        <v>130095</v>
      </c>
      <c r="T143" s="277">
        <f>T138*'8-Matrices'!$N$7</f>
        <v>0</v>
      </c>
      <c r="U143" s="277">
        <f>U138*'8-Matrices'!$O$7</f>
        <v>0</v>
      </c>
      <c r="V143" s="277">
        <f>V138*'8-Matrices'!$P$7</f>
        <v>0</v>
      </c>
      <c r="W143" s="277">
        <f>W138*'8-Matrices'!$Q$7</f>
        <v>0</v>
      </c>
      <c r="X143" s="277">
        <f>X138*'8-Matrices'!$R$7</f>
        <v>0</v>
      </c>
      <c r="Y143" s="278">
        <f>Y138*'8-Matrices'!$S$7</f>
        <v>0</v>
      </c>
      <c r="Z143" s="411"/>
      <c r="AB143" s="279">
        <f>AB138*'8-Matrices'!$J$7</f>
        <v>0</v>
      </c>
      <c r="AC143" s="277">
        <f>AC138*'8-Matrices'!$K$7</f>
        <v>0</v>
      </c>
      <c r="AD143" s="277">
        <f>AD138*'8-Matrices'!$L$7</f>
        <v>0</v>
      </c>
      <c r="AE143" s="277">
        <f>AE138*'8-Matrices'!$M$7</f>
        <v>144550</v>
      </c>
      <c r="AF143" s="277">
        <f>AF138*'8-Matrices'!$N$7</f>
        <v>0</v>
      </c>
      <c r="AG143" s="277">
        <f>AG138*'8-Matrices'!$O$7</f>
        <v>0</v>
      </c>
      <c r="AH143" s="277">
        <f>AH138*'8-Matrices'!$P$7</f>
        <v>0</v>
      </c>
      <c r="AI143" s="277">
        <f>AI138*'8-Matrices'!$Q$7</f>
        <v>0</v>
      </c>
      <c r="AJ143" s="277">
        <f>AJ138*'8-Matrices'!$R$7</f>
        <v>0</v>
      </c>
      <c r="AK143" s="278">
        <f>AK138*'8-Matrices'!$S$7</f>
        <v>0</v>
      </c>
      <c r="AL143" s="411"/>
      <c r="AM143" s="277"/>
      <c r="AN143" s="279">
        <f>AN138*'8-Matrices'!$J$7</f>
        <v>0</v>
      </c>
      <c r="AO143" s="277">
        <f>AO138*'8-Matrices'!$K$7</f>
        <v>0</v>
      </c>
      <c r="AP143" s="277">
        <f>AP138*'8-Matrices'!$L$7</f>
        <v>0</v>
      </c>
      <c r="AQ143" s="277">
        <f>AQ138*'8-Matrices'!$M$7</f>
        <v>115640</v>
      </c>
      <c r="AR143" s="277">
        <f>AR138*'8-Matrices'!$N$7</f>
        <v>0</v>
      </c>
      <c r="AS143" s="277">
        <f>AS138*'8-Matrices'!$O$7</f>
        <v>0</v>
      </c>
      <c r="AT143" s="277">
        <f>AT138*'8-Matrices'!$P$7</f>
        <v>0</v>
      </c>
      <c r="AU143" s="277">
        <f>AU138*'8-Matrices'!$Q$7</f>
        <v>0</v>
      </c>
      <c r="AV143" s="277">
        <f>AV138*'8-Matrices'!$R$7</f>
        <v>0</v>
      </c>
      <c r="AW143" s="278">
        <f>AW138*'8-Matrices'!$S$7</f>
        <v>0</v>
      </c>
      <c r="AX143" s="411"/>
      <c r="AY143" s="277"/>
      <c r="AZ143" s="279">
        <f>AZ138*'8-Matrices'!$J$7</f>
        <v>0</v>
      </c>
      <c r="BA143" s="277">
        <f>BA138*'8-Matrices'!$K$7</f>
        <v>0</v>
      </c>
      <c r="BB143" s="277">
        <f>BB138*'8-Matrices'!$L$7</f>
        <v>0</v>
      </c>
      <c r="BC143" s="277">
        <f>BC138*'8-Matrices'!$M$7</f>
        <v>86730</v>
      </c>
      <c r="BD143" s="277">
        <f>BD138*'8-Matrices'!$N$7</f>
        <v>0</v>
      </c>
      <c r="BE143" s="277">
        <f>BE138*'8-Matrices'!$O$7</f>
        <v>0</v>
      </c>
      <c r="BF143" s="277">
        <f>BF138*'8-Matrices'!$P$7</f>
        <v>0</v>
      </c>
      <c r="BG143" s="277">
        <f>BG138*'8-Matrices'!$Q$7</f>
        <v>0</v>
      </c>
      <c r="BH143" s="277">
        <f>BH138*'8-Matrices'!$R$7</f>
        <v>0</v>
      </c>
      <c r="BI143" s="278">
        <f>BI138*'8-Matrices'!$S$7</f>
        <v>0</v>
      </c>
      <c r="BJ143" s="411"/>
      <c r="BK143" s="352"/>
      <c r="BL143" s="351">
        <f>BL138*'8-Matrices'!$J$7</f>
        <v>0</v>
      </c>
      <c r="BM143" s="352">
        <f>BM138*'8-Matrices'!$K$7</f>
        <v>0</v>
      </c>
      <c r="BN143" s="352">
        <f>BN138*'8-Matrices'!$L$7</f>
        <v>0</v>
      </c>
      <c r="BO143" s="352">
        <f>BO138*'8-Matrices'!$M$7</f>
        <v>57820</v>
      </c>
      <c r="BP143" s="352">
        <f>BP138*'8-Matrices'!$N$7</f>
        <v>0</v>
      </c>
      <c r="BQ143" s="352">
        <f>BQ138*'8-Matrices'!$O$7</f>
        <v>0</v>
      </c>
      <c r="BR143" s="352">
        <f>BR138*'8-Matrices'!$P$7</f>
        <v>0</v>
      </c>
      <c r="BS143" s="352">
        <f>BS138*'8-Matrices'!$Q$7</f>
        <v>0</v>
      </c>
      <c r="BT143" s="352">
        <f>BT138*'8-Matrices'!$R$7</f>
        <v>0</v>
      </c>
      <c r="BU143" s="353">
        <f>BU138*'8-Matrices'!$S$7</f>
        <v>0</v>
      </c>
      <c r="BV143" s="411"/>
      <c r="BX143" s="351">
        <f>BX138*'8-Matrices'!$J$7</f>
        <v>0</v>
      </c>
      <c r="BY143" s="352">
        <f>BY138*'8-Matrices'!$K$7</f>
        <v>0</v>
      </c>
      <c r="BZ143" s="352">
        <f>BZ138*'8-Matrices'!$L$7</f>
        <v>0</v>
      </c>
      <c r="CA143" s="352">
        <f>CA138*'8-Matrices'!$M$7</f>
        <v>173460</v>
      </c>
      <c r="CB143" s="352">
        <f>CB138*'8-Matrices'!$N$7</f>
        <v>0</v>
      </c>
      <c r="CC143" s="352">
        <f>CC138*'8-Matrices'!$O$7</f>
        <v>0</v>
      </c>
      <c r="CD143" s="352">
        <f>CD138*'8-Matrices'!$P$7</f>
        <v>0</v>
      </c>
      <c r="CE143" s="352">
        <f>CE138*'8-Matrices'!$Q$7</f>
        <v>0</v>
      </c>
      <c r="CF143" s="352">
        <f>CF138*'8-Matrices'!$R$7</f>
        <v>0</v>
      </c>
      <c r="CG143" s="353">
        <f>CG138*'8-Matrices'!$S$7</f>
        <v>0</v>
      </c>
      <c r="CH143" s="411"/>
      <c r="CJ143" s="351">
        <f>CJ138*'8-Matrices'!$J$7</f>
        <v>0</v>
      </c>
      <c r="CK143" s="352">
        <f>CK138*'8-Matrices'!$K$7</f>
        <v>43560</v>
      </c>
      <c r="CL143" s="352">
        <f>CL138*'8-Matrices'!$L$7</f>
        <v>0</v>
      </c>
      <c r="CM143" s="352">
        <f>CM138*'8-Matrices'!$M$7</f>
        <v>289100</v>
      </c>
      <c r="CN143" s="352">
        <f>CN138*'8-Matrices'!$N$7</f>
        <v>0</v>
      </c>
      <c r="CO143" s="352">
        <f>CO138*'8-Matrices'!$O$7</f>
        <v>0</v>
      </c>
      <c r="CP143" s="352">
        <f>CP138*'8-Matrices'!$P$7</f>
        <v>0</v>
      </c>
      <c r="CQ143" s="352">
        <f>CQ138*'8-Matrices'!$Q$7</f>
        <v>0</v>
      </c>
      <c r="CR143" s="352">
        <f>CR138*'8-Matrices'!$R$7</f>
        <v>0</v>
      </c>
      <c r="CS143" s="353">
        <f>CS138*'8-Matrices'!$S$7</f>
        <v>0</v>
      </c>
      <c r="CT143" s="411"/>
      <c r="CV143" s="351">
        <f>CV138*'8-Matrices'!$J$7</f>
        <v>0</v>
      </c>
      <c r="CW143" s="352">
        <f>CW138*'8-Matrices'!$K$7</f>
        <v>0</v>
      </c>
      <c r="CX143" s="352">
        <f>CX138*'8-Matrices'!$L$7</f>
        <v>0</v>
      </c>
      <c r="CY143" s="352">
        <f>CY138*'8-Matrices'!$M$7</f>
        <v>404740</v>
      </c>
      <c r="CZ143" s="352">
        <f>CZ138*'8-Matrices'!$N$7</f>
        <v>0</v>
      </c>
      <c r="DA143" s="352">
        <f>DA138*'8-Matrices'!$O$7</f>
        <v>0</v>
      </c>
      <c r="DB143" s="352">
        <f>DB138*'8-Matrices'!$P$7</f>
        <v>0</v>
      </c>
      <c r="DC143" s="352">
        <f>DC138*'8-Matrices'!$Q$7</f>
        <v>0</v>
      </c>
      <c r="DD143" s="352">
        <f>DD138*'8-Matrices'!$R$7</f>
        <v>0</v>
      </c>
      <c r="DE143" s="353">
        <f>DE138*'8-Matrices'!$S$7</f>
        <v>0</v>
      </c>
      <c r="DF143" s="411"/>
      <c r="DH143" s="351">
        <f>DH138*'8-Matrices'!$J$7</f>
        <v>0</v>
      </c>
      <c r="DI143" s="352">
        <f>DI138*'8-Matrices'!$K$7</f>
        <v>0</v>
      </c>
      <c r="DJ143" s="352">
        <f>DJ138*'8-Matrices'!$L$7</f>
        <v>0</v>
      </c>
      <c r="DK143" s="352">
        <f>DK138*'8-Matrices'!$M$7</f>
        <v>274645</v>
      </c>
      <c r="DL143" s="352">
        <f>DL138*'8-Matrices'!$N$7</f>
        <v>0</v>
      </c>
      <c r="DM143" s="352">
        <f>DM138*'8-Matrices'!$O$7</f>
        <v>0</v>
      </c>
      <c r="DN143" s="352">
        <f>DN138*'8-Matrices'!$P$7</f>
        <v>0</v>
      </c>
      <c r="DO143" s="352">
        <f>DO138*'8-Matrices'!$Q$7</f>
        <v>0</v>
      </c>
      <c r="DP143" s="352">
        <f>DP138*'8-Matrices'!$R$7</f>
        <v>0</v>
      </c>
      <c r="DQ143" s="353">
        <f>DQ138*'8-Matrices'!$S$7</f>
        <v>0</v>
      </c>
      <c r="DR143" s="411"/>
      <c r="DT143" s="351">
        <f>DT138*'8-Matrices'!$J$7</f>
        <v>0</v>
      </c>
      <c r="DU143" s="352">
        <f>DU138*'8-Matrices'!$K$7</f>
        <v>14520</v>
      </c>
      <c r="DV143" s="352">
        <f>DV138*'8-Matrices'!$L$7</f>
        <v>0</v>
      </c>
      <c r="DW143" s="352">
        <f>DW138*'8-Matrices'!$M$7</f>
        <v>245735</v>
      </c>
      <c r="DX143" s="352">
        <f>DX138*'8-Matrices'!$N$7</f>
        <v>0</v>
      </c>
      <c r="DY143" s="352">
        <f>DY138*'8-Matrices'!$O$7</f>
        <v>0</v>
      </c>
      <c r="DZ143" s="352">
        <f>DZ138*'8-Matrices'!$P$7</f>
        <v>0</v>
      </c>
      <c r="EA143" s="352">
        <f>EA138*'8-Matrices'!$Q$7</f>
        <v>0</v>
      </c>
      <c r="EB143" s="352">
        <f>EB138*'8-Matrices'!$R$7</f>
        <v>0</v>
      </c>
      <c r="EC143" s="353">
        <f>EC138*'8-Matrices'!$S$7</f>
        <v>0</v>
      </c>
      <c r="ED143" s="411"/>
    </row>
    <row r="144" spans="1:134" x14ac:dyDescent="0.25">
      <c r="A144" s="1471"/>
      <c r="B144" s="36" t="s">
        <v>94</v>
      </c>
      <c r="C144" s="276" t="s">
        <v>139</v>
      </c>
      <c r="D144" s="279">
        <f>D139*'8-Matrices'!$J$8</f>
        <v>0</v>
      </c>
      <c r="E144" s="277">
        <f>E139*'8-Matrices'!$K$8</f>
        <v>0</v>
      </c>
      <c r="F144" s="277">
        <f>F139*'8-Matrices'!$L$8</f>
        <v>0</v>
      </c>
      <c r="G144" s="277">
        <f>G139*'8-Matrices'!$M$8</f>
        <v>375480</v>
      </c>
      <c r="H144" s="277">
        <f>H139*'8-Matrices'!$N$8</f>
        <v>0</v>
      </c>
      <c r="I144" s="277">
        <f>I139*'8-Matrices'!$O$8</f>
        <v>0</v>
      </c>
      <c r="J144" s="277">
        <f>J139*'8-Matrices'!$P$8</f>
        <v>0</v>
      </c>
      <c r="K144" s="277">
        <f>K139*'8-Matrices'!$Q$8</f>
        <v>0</v>
      </c>
      <c r="L144" s="277">
        <f>L139*'8-Matrices'!$R$8</f>
        <v>0</v>
      </c>
      <c r="M144" s="278">
        <f>M139*'8-Matrices'!$S$8</f>
        <v>0</v>
      </c>
      <c r="N144" s="411"/>
      <c r="P144" s="279">
        <f>P139*'8-Matrices'!$J$8</f>
        <v>0</v>
      </c>
      <c r="Q144" s="277">
        <f>Q139*'8-Matrices'!$K$8</f>
        <v>10477</v>
      </c>
      <c r="R144" s="277">
        <f>R139*'8-Matrices'!$L$8</f>
        <v>0</v>
      </c>
      <c r="S144" s="277">
        <f>S139*'8-Matrices'!$M$8</f>
        <v>375480</v>
      </c>
      <c r="T144" s="277">
        <f>T139*'8-Matrices'!$N$8</f>
        <v>0</v>
      </c>
      <c r="U144" s="277">
        <f>U139*'8-Matrices'!$O$8</f>
        <v>0</v>
      </c>
      <c r="V144" s="277">
        <f>V139*'8-Matrices'!$P$8</f>
        <v>0</v>
      </c>
      <c r="W144" s="277">
        <f>W139*'8-Matrices'!$Q$8</f>
        <v>0</v>
      </c>
      <c r="X144" s="277">
        <f>X139*'8-Matrices'!$R$8</f>
        <v>0</v>
      </c>
      <c r="Y144" s="278">
        <f>Y139*'8-Matrices'!$S$8</f>
        <v>0</v>
      </c>
      <c r="Z144" s="411"/>
      <c r="AB144" s="279">
        <f>AB139*'8-Matrices'!$J$8</f>
        <v>0</v>
      </c>
      <c r="AC144" s="277">
        <f>AC139*'8-Matrices'!$K$8</f>
        <v>0</v>
      </c>
      <c r="AD144" s="277">
        <f>AD139*'8-Matrices'!$L$8</f>
        <v>0</v>
      </c>
      <c r="AE144" s="277">
        <f>AE139*'8-Matrices'!$M$8</f>
        <v>187740</v>
      </c>
      <c r="AF144" s="277">
        <f>AF139*'8-Matrices'!$N$8</f>
        <v>0</v>
      </c>
      <c r="AG144" s="277">
        <f>AG139*'8-Matrices'!$O$8</f>
        <v>0</v>
      </c>
      <c r="AH144" s="277">
        <f>AH139*'8-Matrices'!$P$8</f>
        <v>0</v>
      </c>
      <c r="AI144" s="277">
        <f>AI139*'8-Matrices'!$Q$8</f>
        <v>0</v>
      </c>
      <c r="AJ144" s="277">
        <f>AJ139*'8-Matrices'!$R$8</f>
        <v>0</v>
      </c>
      <c r="AK144" s="278">
        <f>AK139*'8-Matrices'!$S$8</f>
        <v>0</v>
      </c>
      <c r="AL144" s="411"/>
      <c r="AM144" s="277"/>
      <c r="AN144" s="279">
        <f>AN139*'8-Matrices'!$J$8</f>
        <v>0</v>
      </c>
      <c r="AO144" s="277">
        <f>AO139*'8-Matrices'!$K$8</f>
        <v>0</v>
      </c>
      <c r="AP144" s="277">
        <f>AP139*'8-Matrices'!$L$8</f>
        <v>0</v>
      </c>
      <c r="AQ144" s="277">
        <f>AQ139*'8-Matrices'!$M$8</f>
        <v>417200</v>
      </c>
      <c r="AR144" s="277">
        <f>AR139*'8-Matrices'!$N$8</f>
        <v>0</v>
      </c>
      <c r="AS144" s="277">
        <f>AS139*'8-Matrices'!$O$8</f>
        <v>0</v>
      </c>
      <c r="AT144" s="277">
        <f>AT139*'8-Matrices'!$P$8</f>
        <v>0</v>
      </c>
      <c r="AU144" s="277">
        <f>AU139*'8-Matrices'!$Q$8</f>
        <v>0</v>
      </c>
      <c r="AV144" s="277">
        <f>AV139*'8-Matrices'!$R$8</f>
        <v>0</v>
      </c>
      <c r="AW144" s="278">
        <f>AW139*'8-Matrices'!$S$8</f>
        <v>0</v>
      </c>
      <c r="AX144" s="411"/>
      <c r="AY144" s="277"/>
      <c r="AZ144" s="279">
        <f>AZ139*'8-Matrices'!$J$8</f>
        <v>0</v>
      </c>
      <c r="BA144" s="277">
        <f>BA139*'8-Matrices'!$K$8</f>
        <v>10477</v>
      </c>
      <c r="BB144" s="277">
        <f>BB139*'8-Matrices'!$L$8</f>
        <v>0</v>
      </c>
      <c r="BC144" s="277">
        <f>BC139*'8-Matrices'!$M$8</f>
        <v>208600</v>
      </c>
      <c r="BD144" s="277">
        <f>BD139*'8-Matrices'!$N$8</f>
        <v>0</v>
      </c>
      <c r="BE144" s="277">
        <f>BE139*'8-Matrices'!$O$8</f>
        <v>0</v>
      </c>
      <c r="BF144" s="277">
        <f>BF139*'8-Matrices'!$P$8</f>
        <v>0</v>
      </c>
      <c r="BG144" s="277">
        <f>BG139*'8-Matrices'!$Q$8</f>
        <v>0</v>
      </c>
      <c r="BH144" s="277">
        <f>BH139*'8-Matrices'!$R$8</f>
        <v>0</v>
      </c>
      <c r="BI144" s="278">
        <f>BI139*'8-Matrices'!$S$8</f>
        <v>0</v>
      </c>
      <c r="BJ144" s="411"/>
      <c r="BK144" s="352"/>
      <c r="BL144" s="351">
        <f>BL139*'8-Matrices'!$J$8</f>
        <v>121431</v>
      </c>
      <c r="BM144" s="352">
        <f>BM139*'8-Matrices'!$K$8</f>
        <v>10477</v>
      </c>
      <c r="BN144" s="352">
        <f>BN139*'8-Matrices'!$L$8</f>
        <v>0</v>
      </c>
      <c r="BO144" s="352">
        <f>BO139*'8-Matrices'!$M$8</f>
        <v>208600</v>
      </c>
      <c r="BP144" s="352">
        <f>BP139*'8-Matrices'!$N$8</f>
        <v>0</v>
      </c>
      <c r="BQ144" s="352">
        <f>BQ139*'8-Matrices'!$O$8</f>
        <v>0</v>
      </c>
      <c r="BR144" s="352">
        <f>BR139*'8-Matrices'!$P$8</f>
        <v>0</v>
      </c>
      <c r="BS144" s="352">
        <f>BS139*'8-Matrices'!$Q$8</f>
        <v>0</v>
      </c>
      <c r="BT144" s="352">
        <f>BT139*'8-Matrices'!$R$8</f>
        <v>0</v>
      </c>
      <c r="BU144" s="353">
        <f>BU139*'8-Matrices'!$S$8</f>
        <v>0</v>
      </c>
      <c r="BV144" s="411"/>
      <c r="BX144" s="351">
        <f>BX139*'8-Matrices'!$J$8</f>
        <v>0</v>
      </c>
      <c r="BY144" s="352">
        <f>BY139*'8-Matrices'!$K$8</f>
        <v>0</v>
      </c>
      <c r="BZ144" s="352">
        <f>BZ139*'8-Matrices'!$L$8</f>
        <v>0</v>
      </c>
      <c r="CA144" s="352">
        <f>CA139*'8-Matrices'!$M$8</f>
        <v>166880</v>
      </c>
      <c r="CB144" s="352">
        <f>CB139*'8-Matrices'!$N$8</f>
        <v>0</v>
      </c>
      <c r="CC144" s="352">
        <f>CC139*'8-Matrices'!$O$8</f>
        <v>0</v>
      </c>
      <c r="CD144" s="352">
        <f>CD139*'8-Matrices'!$P$8</f>
        <v>0</v>
      </c>
      <c r="CE144" s="352">
        <f>CE139*'8-Matrices'!$Q$8</f>
        <v>0</v>
      </c>
      <c r="CF144" s="352">
        <f>CF139*'8-Matrices'!$R$8</f>
        <v>0</v>
      </c>
      <c r="CG144" s="353">
        <f>CG139*'8-Matrices'!$S$8</f>
        <v>0</v>
      </c>
      <c r="CH144" s="411"/>
      <c r="CJ144" s="351">
        <f>CJ139*'8-Matrices'!$J$8</f>
        <v>150003</v>
      </c>
      <c r="CK144" s="352">
        <f>CK139*'8-Matrices'!$K$8</f>
        <v>31431</v>
      </c>
      <c r="CL144" s="352">
        <f>CL139*'8-Matrices'!$L$8</f>
        <v>0</v>
      </c>
      <c r="CM144" s="352">
        <f>CM139*'8-Matrices'!$M$8</f>
        <v>208600</v>
      </c>
      <c r="CN144" s="352">
        <f>CN139*'8-Matrices'!$N$8</f>
        <v>0</v>
      </c>
      <c r="CO144" s="352">
        <f>CO139*'8-Matrices'!$O$8</f>
        <v>0</v>
      </c>
      <c r="CP144" s="352">
        <f>CP139*'8-Matrices'!$P$8</f>
        <v>0</v>
      </c>
      <c r="CQ144" s="352">
        <f>CQ139*'8-Matrices'!$Q$8</f>
        <v>0</v>
      </c>
      <c r="CR144" s="352">
        <f>CR139*'8-Matrices'!$R$8</f>
        <v>0</v>
      </c>
      <c r="CS144" s="353">
        <f>CS139*'8-Matrices'!$S$8</f>
        <v>0</v>
      </c>
      <c r="CT144" s="411"/>
      <c r="CV144" s="351">
        <f>CV139*'8-Matrices'!$J$8</f>
        <v>85716</v>
      </c>
      <c r="CW144" s="352">
        <f>CW139*'8-Matrices'!$K$8</f>
        <v>0</v>
      </c>
      <c r="CX144" s="352">
        <f>CX139*'8-Matrices'!$L$8</f>
        <v>0</v>
      </c>
      <c r="CY144" s="352">
        <f>CY139*'8-Matrices'!$M$8</f>
        <v>146020</v>
      </c>
      <c r="CZ144" s="352">
        <f>CZ139*'8-Matrices'!$N$8</f>
        <v>0</v>
      </c>
      <c r="DA144" s="352">
        <f>DA139*'8-Matrices'!$O$8</f>
        <v>0</v>
      </c>
      <c r="DB144" s="352">
        <f>DB139*'8-Matrices'!$P$8</f>
        <v>0</v>
      </c>
      <c r="DC144" s="352">
        <f>DC139*'8-Matrices'!$Q$8</f>
        <v>0</v>
      </c>
      <c r="DD144" s="352">
        <f>DD139*'8-Matrices'!$R$8</f>
        <v>0</v>
      </c>
      <c r="DE144" s="353">
        <f>DE139*'8-Matrices'!$S$8</f>
        <v>0</v>
      </c>
      <c r="DF144" s="411"/>
      <c r="DH144" s="351">
        <f>DH139*'8-Matrices'!$J$8</f>
        <v>85716</v>
      </c>
      <c r="DI144" s="352">
        <f>DI139*'8-Matrices'!$K$8</f>
        <v>0</v>
      </c>
      <c r="DJ144" s="352">
        <f>DJ139*'8-Matrices'!$L$8</f>
        <v>0</v>
      </c>
      <c r="DK144" s="352">
        <f>DK139*'8-Matrices'!$M$8</f>
        <v>229460</v>
      </c>
      <c r="DL144" s="352">
        <f>DL139*'8-Matrices'!$N$8</f>
        <v>0</v>
      </c>
      <c r="DM144" s="352">
        <f>DM139*'8-Matrices'!$O$8</f>
        <v>0</v>
      </c>
      <c r="DN144" s="352">
        <f>DN139*'8-Matrices'!$P$8</f>
        <v>0</v>
      </c>
      <c r="DO144" s="352">
        <f>DO139*'8-Matrices'!$Q$8</f>
        <v>0</v>
      </c>
      <c r="DP144" s="352">
        <f>DP139*'8-Matrices'!$R$8</f>
        <v>0</v>
      </c>
      <c r="DQ144" s="353">
        <f>DQ139*'8-Matrices'!$S$8</f>
        <v>0</v>
      </c>
      <c r="DR144" s="411"/>
      <c r="DT144" s="351">
        <f>DT139*'8-Matrices'!$J$8</f>
        <v>0</v>
      </c>
      <c r="DU144" s="352">
        <f>DU139*'8-Matrices'!$K$8</f>
        <v>0</v>
      </c>
      <c r="DV144" s="352">
        <f>DV139*'8-Matrices'!$L$8</f>
        <v>0</v>
      </c>
      <c r="DW144" s="352">
        <f>DW139*'8-Matrices'!$M$8</f>
        <v>146020</v>
      </c>
      <c r="DX144" s="352">
        <f>DX139*'8-Matrices'!$N$8</f>
        <v>0</v>
      </c>
      <c r="DY144" s="352">
        <f>DY139*'8-Matrices'!$O$8</f>
        <v>0</v>
      </c>
      <c r="DZ144" s="352">
        <f>DZ139*'8-Matrices'!$P$8</f>
        <v>0</v>
      </c>
      <c r="EA144" s="352">
        <f>EA139*'8-Matrices'!$Q$8</f>
        <v>0</v>
      </c>
      <c r="EB144" s="352">
        <f>EB139*'8-Matrices'!$R$8</f>
        <v>0</v>
      </c>
      <c r="EC144" s="353">
        <f>EC139*'8-Matrices'!$S$8</f>
        <v>0</v>
      </c>
      <c r="ED144" s="411"/>
    </row>
    <row r="145" spans="1:134" ht="15.75" thickBot="1" x14ac:dyDescent="0.3">
      <c r="A145" s="1472"/>
      <c r="B145" s="295" t="s">
        <v>94</v>
      </c>
      <c r="C145" s="294" t="s">
        <v>140</v>
      </c>
      <c r="D145" s="279">
        <f>D140*'8-Matrices'!$J$9</f>
        <v>0</v>
      </c>
      <c r="E145" s="277">
        <f>E140*'8-Matrices'!$K$9</f>
        <v>0</v>
      </c>
      <c r="F145" s="277">
        <f>F140*'8-Matrices'!$L$9</f>
        <v>0</v>
      </c>
      <c r="G145" s="277">
        <f>G140*'8-Matrices'!$M$9</f>
        <v>0</v>
      </c>
      <c r="H145" s="277">
        <f>H140*'8-Matrices'!$N$9</f>
        <v>0</v>
      </c>
      <c r="I145" s="277">
        <f>I140*'8-Matrices'!$O$9</f>
        <v>0</v>
      </c>
      <c r="J145" s="277">
        <f>J140*'8-Matrices'!$P$9</f>
        <v>0</v>
      </c>
      <c r="K145" s="277">
        <f>K140*'8-Matrices'!$Q$9</f>
        <v>0</v>
      </c>
      <c r="L145" s="277">
        <f>L140*'8-Matrices'!$R$9</f>
        <v>0</v>
      </c>
      <c r="M145" s="278">
        <f>M140*'8-Matrices'!$S$9</f>
        <v>0</v>
      </c>
      <c r="N145" s="411" t="s">
        <v>306</v>
      </c>
      <c r="P145" s="279">
        <f>P140*'8-Matrices'!$J$9</f>
        <v>0</v>
      </c>
      <c r="Q145" s="277">
        <f>Q140*'8-Matrices'!$K$9</f>
        <v>0</v>
      </c>
      <c r="R145" s="277">
        <f>R140*'8-Matrices'!$L$9</f>
        <v>0</v>
      </c>
      <c r="S145" s="277">
        <f>S140*'8-Matrices'!$M$9</f>
        <v>0</v>
      </c>
      <c r="T145" s="277">
        <f>T140*'8-Matrices'!$N$9</f>
        <v>0</v>
      </c>
      <c r="U145" s="277">
        <f>U140*'8-Matrices'!$O$9</f>
        <v>0</v>
      </c>
      <c r="V145" s="277">
        <f>V140*'8-Matrices'!$P$9</f>
        <v>0</v>
      </c>
      <c r="W145" s="277">
        <f>W140*'8-Matrices'!$Q$9</f>
        <v>0</v>
      </c>
      <c r="X145" s="277">
        <f>X140*'8-Matrices'!$R$9</f>
        <v>0</v>
      </c>
      <c r="Y145" s="278">
        <f>Y140*'8-Matrices'!$S$9</f>
        <v>0</v>
      </c>
      <c r="Z145" s="411" t="s">
        <v>306</v>
      </c>
      <c r="AB145" s="279">
        <f>AB140*'8-Matrices'!$J$9</f>
        <v>240787</v>
      </c>
      <c r="AC145" s="277">
        <f>AC140*'8-Matrices'!$K$9</f>
        <v>0</v>
      </c>
      <c r="AD145" s="277">
        <f>AD140*'8-Matrices'!$L$9</f>
        <v>0</v>
      </c>
      <c r="AE145" s="277">
        <f>AE140*'8-Matrices'!$M$9</f>
        <v>244560</v>
      </c>
      <c r="AF145" s="277">
        <f>AF140*'8-Matrices'!$N$9</f>
        <v>0</v>
      </c>
      <c r="AG145" s="277">
        <f>AG140*'8-Matrices'!$O$9</f>
        <v>0</v>
      </c>
      <c r="AH145" s="277">
        <f>AH140*'8-Matrices'!$P$9</f>
        <v>0</v>
      </c>
      <c r="AI145" s="277">
        <f>AI140*'8-Matrices'!$Q$9</f>
        <v>0</v>
      </c>
      <c r="AJ145" s="277">
        <f>AJ140*'8-Matrices'!$R$9</f>
        <v>0</v>
      </c>
      <c r="AK145" s="278">
        <f>AK140*'8-Matrices'!$S$9</f>
        <v>0</v>
      </c>
      <c r="AL145" s="411" t="s">
        <v>306</v>
      </c>
      <c r="AM145" s="277"/>
      <c r="AN145" s="279">
        <f>AN140*'8-Matrices'!$J$9</f>
        <v>680485</v>
      </c>
      <c r="AO145" s="277">
        <f>AO140*'8-Matrices'!$K$9</f>
        <v>0</v>
      </c>
      <c r="AP145" s="277">
        <f>AP140*'8-Matrices'!$L$9</f>
        <v>0</v>
      </c>
      <c r="AQ145" s="277">
        <f>AQ140*'8-Matrices'!$M$9</f>
        <v>30570</v>
      </c>
      <c r="AR145" s="277">
        <f>AR140*'8-Matrices'!$N$9</f>
        <v>0</v>
      </c>
      <c r="AS145" s="277">
        <f>AS140*'8-Matrices'!$O$9</f>
        <v>0</v>
      </c>
      <c r="AT145" s="277">
        <f>AT140*'8-Matrices'!$P$9</f>
        <v>0</v>
      </c>
      <c r="AU145" s="277">
        <f>AU140*'8-Matrices'!$Q$9</f>
        <v>0</v>
      </c>
      <c r="AV145" s="277">
        <f>AV140*'8-Matrices'!$R$9</f>
        <v>0</v>
      </c>
      <c r="AW145" s="278">
        <f>AW140*'8-Matrices'!$S$9</f>
        <v>0</v>
      </c>
      <c r="AX145" s="411" t="s">
        <v>306</v>
      </c>
      <c r="AY145" s="277"/>
      <c r="AZ145" s="279">
        <f>AZ140*'8-Matrices'!$J$9</f>
        <v>492043</v>
      </c>
      <c r="BA145" s="277">
        <f>BA140*'8-Matrices'!$K$9</f>
        <v>0</v>
      </c>
      <c r="BB145" s="277">
        <f>BB140*'8-Matrices'!$L$9</f>
        <v>0</v>
      </c>
      <c r="BC145" s="277">
        <f>BC140*'8-Matrices'!$M$9</f>
        <v>0</v>
      </c>
      <c r="BD145" s="277">
        <f>BD140*'8-Matrices'!$N$9</f>
        <v>0</v>
      </c>
      <c r="BE145" s="277">
        <f>BE140*'8-Matrices'!$O$9</f>
        <v>0</v>
      </c>
      <c r="BF145" s="277">
        <f>BF140*'8-Matrices'!$P$9</f>
        <v>0</v>
      </c>
      <c r="BG145" s="277">
        <f>BG140*'8-Matrices'!$Q$9</f>
        <v>0</v>
      </c>
      <c r="BH145" s="277">
        <f>BH140*'8-Matrices'!$R$9</f>
        <v>0</v>
      </c>
      <c r="BI145" s="278">
        <f>BI140*'8-Matrices'!$S$9</f>
        <v>0</v>
      </c>
      <c r="BJ145" s="411" t="s">
        <v>306</v>
      </c>
      <c r="BK145" s="352"/>
      <c r="BL145" s="351">
        <f>BL140*'8-Matrices'!$J$9</f>
        <v>387353</v>
      </c>
      <c r="BM145" s="352">
        <f>BM140*'8-Matrices'!$K$9</f>
        <v>0</v>
      </c>
      <c r="BN145" s="352">
        <f>BN140*'8-Matrices'!$L$9</f>
        <v>0</v>
      </c>
      <c r="BO145" s="352">
        <f>BO140*'8-Matrices'!$M$9</f>
        <v>61140</v>
      </c>
      <c r="BP145" s="352">
        <f>BP140*'8-Matrices'!$N$9</f>
        <v>0</v>
      </c>
      <c r="BQ145" s="352">
        <f>BQ140*'8-Matrices'!$O$9</f>
        <v>0</v>
      </c>
      <c r="BR145" s="352">
        <f>BR140*'8-Matrices'!$P$9</f>
        <v>0</v>
      </c>
      <c r="BS145" s="352">
        <f>BS140*'8-Matrices'!$Q$9</f>
        <v>0</v>
      </c>
      <c r="BT145" s="352">
        <f>BT140*'8-Matrices'!$R$9</f>
        <v>0</v>
      </c>
      <c r="BU145" s="353">
        <f>BU140*'8-Matrices'!$S$9</f>
        <v>0</v>
      </c>
      <c r="BV145" s="411" t="s">
        <v>306</v>
      </c>
      <c r="BX145" s="351">
        <f>BX140*'8-Matrices'!$J$9</f>
        <v>293132</v>
      </c>
      <c r="BY145" s="352">
        <f>BY140*'8-Matrices'!$K$9</f>
        <v>0</v>
      </c>
      <c r="BZ145" s="352">
        <f>BZ140*'8-Matrices'!$L$9</f>
        <v>0</v>
      </c>
      <c r="CA145" s="352">
        <f>CA140*'8-Matrices'!$M$9</f>
        <v>30570</v>
      </c>
      <c r="CB145" s="352">
        <f>CB140*'8-Matrices'!$N$9</f>
        <v>0</v>
      </c>
      <c r="CC145" s="352">
        <f>CC140*'8-Matrices'!$O$9</f>
        <v>0</v>
      </c>
      <c r="CD145" s="352">
        <f>CD140*'8-Matrices'!$P$9</f>
        <v>0</v>
      </c>
      <c r="CE145" s="352">
        <f>CE140*'8-Matrices'!$Q$9</f>
        <v>0</v>
      </c>
      <c r="CF145" s="352">
        <f>CF140*'8-Matrices'!$R$9</f>
        <v>0</v>
      </c>
      <c r="CG145" s="353">
        <f>CG140*'8-Matrices'!$S$9</f>
        <v>0</v>
      </c>
      <c r="CH145" s="411" t="s">
        <v>306</v>
      </c>
      <c r="CJ145" s="351">
        <f>CJ140*'8-Matrices'!$J$9</f>
        <v>136097</v>
      </c>
      <c r="CK145" s="352">
        <f>CK140*'8-Matrices'!$K$9</f>
        <v>0</v>
      </c>
      <c r="CL145" s="352">
        <f>CL140*'8-Matrices'!$L$9</f>
        <v>0</v>
      </c>
      <c r="CM145" s="352">
        <f>CM140*'8-Matrices'!$M$9</f>
        <v>30570</v>
      </c>
      <c r="CN145" s="352">
        <f>CN140*'8-Matrices'!$N$9</f>
        <v>0</v>
      </c>
      <c r="CO145" s="352">
        <f>CO140*'8-Matrices'!$O$9</f>
        <v>0</v>
      </c>
      <c r="CP145" s="352">
        <f>CP140*'8-Matrices'!$P$9</f>
        <v>0</v>
      </c>
      <c r="CQ145" s="352">
        <f>CQ140*'8-Matrices'!$Q$9</f>
        <v>0</v>
      </c>
      <c r="CR145" s="352">
        <f>CR140*'8-Matrices'!$R$9</f>
        <v>0</v>
      </c>
      <c r="CS145" s="353">
        <f>CS140*'8-Matrices'!$S$9</f>
        <v>0</v>
      </c>
      <c r="CT145" s="411" t="s">
        <v>306</v>
      </c>
      <c r="CV145" s="351">
        <f>CV140*'8-Matrices'!$J$9</f>
        <v>62814</v>
      </c>
      <c r="CW145" s="352">
        <f>CW140*'8-Matrices'!$K$9</f>
        <v>0</v>
      </c>
      <c r="CX145" s="352">
        <f>CX140*'8-Matrices'!$L$9</f>
        <v>0</v>
      </c>
      <c r="CY145" s="352">
        <f>CY140*'8-Matrices'!$M$9</f>
        <v>0</v>
      </c>
      <c r="CZ145" s="352">
        <f>CZ140*'8-Matrices'!$N$9</f>
        <v>0</v>
      </c>
      <c r="DA145" s="352">
        <f>DA140*'8-Matrices'!$O$9</f>
        <v>0</v>
      </c>
      <c r="DB145" s="352">
        <f>DB140*'8-Matrices'!$P$9</f>
        <v>0</v>
      </c>
      <c r="DC145" s="352">
        <f>DC140*'8-Matrices'!$Q$9</f>
        <v>0</v>
      </c>
      <c r="DD145" s="352">
        <f>DD140*'8-Matrices'!$R$9</f>
        <v>0</v>
      </c>
      <c r="DE145" s="353">
        <f>DE140*'8-Matrices'!$S$9</f>
        <v>0</v>
      </c>
      <c r="DF145" s="411" t="s">
        <v>306</v>
      </c>
      <c r="DH145" s="351">
        <f>DH140*'8-Matrices'!$J$9</f>
        <v>157035</v>
      </c>
      <c r="DI145" s="352">
        <f>DI140*'8-Matrices'!$K$9</f>
        <v>0</v>
      </c>
      <c r="DJ145" s="352">
        <f>DJ140*'8-Matrices'!$L$9</f>
        <v>0</v>
      </c>
      <c r="DK145" s="352">
        <f>DK140*'8-Matrices'!$M$9</f>
        <v>0</v>
      </c>
      <c r="DL145" s="352">
        <f>DL140*'8-Matrices'!$N$9</f>
        <v>0</v>
      </c>
      <c r="DM145" s="352">
        <f>DM140*'8-Matrices'!$O$9</f>
        <v>0</v>
      </c>
      <c r="DN145" s="352">
        <f>DN140*'8-Matrices'!$P$9</f>
        <v>0</v>
      </c>
      <c r="DO145" s="352">
        <f>DO140*'8-Matrices'!$Q$9</f>
        <v>0</v>
      </c>
      <c r="DP145" s="352">
        <f>DP140*'8-Matrices'!$R$9</f>
        <v>0</v>
      </c>
      <c r="DQ145" s="353">
        <f>DQ140*'8-Matrices'!$S$9</f>
        <v>0</v>
      </c>
      <c r="DR145" s="411" t="s">
        <v>306</v>
      </c>
      <c r="DT145" s="351">
        <f>DT140*'8-Matrices'!$J$9</f>
        <v>83752</v>
      </c>
      <c r="DU145" s="352">
        <f>DU140*'8-Matrices'!$K$9</f>
        <v>0</v>
      </c>
      <c r="DV145" s="352">
        <f>DV140*'8-Matrices'!$L$9</f>
        <v>0</v>
      </c>
      <c r="DW145" s="352">
        <f>DW140*'8-Matrices'!$M$9</f>
        <v>30570</v>
      </c>
      <c r="DX145" s="352">
        <f>DX140*'8-Matrices'!$N$9</f>
        <v>0</v>
      </c>
      <c r="DY145" s="352">
        <f>DY140*'8-Matrices'!$O$9</f>
        <v>0</v>
      </c>
      <c r="DZ145" s="352">
        <f>DZ140*'8-Matrices'!$P$9</f>
        <v>0</v>
      </c>
      <c r="EA145" s="352">
        <f>EA140*'8-Matrices'!$Q$9</f>
        <v>0</v>
      </c>
      <c r="EB145" s="352">
        <f>EB140*'8-Matrices'!$R$9</f>
        <v>0</v>
      </c>
      <c r="EC145" s="353">
        <f>EC140*'8-Matrices'!$S$9</f>
        <v>0</v>
      </c>
      <c r="ED145" s="411" t="s">
        <v>306</v>
      </c>
    </row>
    <row r="146" spans="1:134" ht="30.75" thickBot="1" x14ac:dyDescent="0.3">
      <c r="A146" s="318" t="s">
        <v>212</v>
      </c>
      <c r="B146" s="293" t="s">
        <v>94</v>
      </c>
      <c r="C146" s="316"/>
      <c r="D146" s="300">
        <f t="shared" ref="D146:M146" si="297">SUM(D143:D145)</f>
        <v>0</v>
      </c>
      <c r="E146" s="297">
        <f t="shared" si="297"/>
        <v>0</v>
      </c>
      <c r="F146" s="297">
        <f t="shared" si="297"/>
        <v>0</v>
      </c>
      <c r="G146" s="297">
        <f t="shared" si="297"/>
        <v>433300</v>
      </c>
      <c r="H146" s="297">
        <f t="shared" si="297"/>
        <v>0</v>
      </c>
      <c r="I146" s="297">
        <f t="shared" si="297"/>
        <v>0</v>
      </c>
      <c r="J146" s="297">
        <f t="shared" si="297"/>
        <v>0</v>
      </c>
      <c r="K146" s="297">
        <f t="shared" si="297"/>
        <v>0</v>
      </c>
      <c r="L146" s="297">
        <f t="shared" si="297"/>
        <v>0</v>
      </c>
      <c r="M146" s="298">
        <f t="shared" si="297"/>
        <v>0</v>
      </c>
      <c r="N146" s="412">
        <f>SUM(D146:M146)</f>
        <v>433300</v>
      </c>
      <c r="O146" s="316"/>
      <c r="P146" s="300">
        <f t="shared" ref="P146:Y146" si="298">SUM(P143:P145)</f>
        <v>0</v>
      </c>
      <c r="Q146" s="297">
        <f t="shared" si="298"/>
        <v>10477</v>
      </c>
      <c r="R146" s="297">
        <f t="shared" si="298"/>
        <v>0</v>
      </c>
      <c r="S146" s="297">
        <f t="shared" si="298"/>
        <v>505575</v>
      </c>
      <c r="T146" s="297">
        <f t="shared" si="298"/>
        <v>0</v>
      </c>
      <c r="U146" s="297">
        <f t="shared" si="298"/>
        <v>0</v>
      </c>
      <c r="V146" s="297">
        <f t="shared" si="298"/>
        <v>0</v>
      </c>
      <c r="W146" s="297">
        <f t="shared" si="298"/>
        <v>0</v>
      </c>
      <c r="X146" s="297">
        <f t="shared" si="298"/>
        <v>0</v>
      </c>
      <c r="Y146" s="298">
        <f t="shared" si="298"/>
        <v>0</v>
      </c>
      <c r="Z146" s="412">
        <f>SUM(P146:Y146)</f>
        <v>516052</v>
      </c>
      <c r="AA146" s="316"/>
      <c r="AB146" s="300">
        <f t="shared" ref="AB146:AK146" si="299">SUM(AB143:AB145)</f>
        <v>240787</v>
      </c>
      <c r="AC146" s="297">
        <f t="shared" si="299"/>
        <v>0</v>
      </c>
      <c r="AD146" s="297">
        <f t="shared" si="299"/>
        <v>0</v>
      </c>
      <c r="AE146" s="297">
        <f t="shared" si="299"/>
        <v>576850</v>
      </c>
      <c r="AF146" s="297">
        <f t="shared" si="299"/>
        <v>0</v>
      </c>
      <c r="AG146" s="297">
        <f t="shared" si="299"/>
        <v>0</v>
      </c>
      <c r="AH146" s="297">
        <f t="shared" si="299"/>
        <v>0</v>
      </c>
      <c r="AI146" s="297">
        <f t="shared" si="299"/>
        <v>0</v>
      </c>
      <c r="AJ146" s="297">
        <f t="shared" si="299"/>
        <v>0</v>
      </c>
      <c r="AK146" s="298">
        <f t="shared" si="299"/>
        <v>0</v>
      </c>
      <c r="AL146" s="412">
        <f>SUM(AB146:AK146)</f>
        <v>817637</v>
      </c>
      <c r="AM146" s="299"/>
      <c r="AN146" s="300">
        <f t="shared" ref="AN146:AW146" si="300">SUM(AN143:AN145)</f>
        <v>680485</v>
      </c>
      <c r="AO146" s="297">
        <f t="shared" si="300"/>
        <v>0</v>
      </c>
      <c r="AP146" s="297">
        <f t="shared" si="300"/>
        <v>0</v>
      </c>
      <c r="AQ146" s="297">
        <f t="shared" si="300"/>
        <v>563410</v>
      </c>
      <c r="AR146" s="297">
        <f t="shared" si="300"/>
        <v>0</v>
      </c>
      <c r="AS146" s="297">
        <f t="shared" si="300"/>
        <v>0</v>
      </c>
      <c r="AT146" s="297">
        <f t="shared" si="300"/>
        <v>0</v>
      </c>
      <c r="AU146" s="297">
        <f t="shared" si="300"/>
        <v>0</v>
      </c>
      <c r="AV146" s="297">
        <f t="shared" si="300"/>
        <v>0</v>
      </c>
      <c r="AW146" s="298">
        <f t="shared" si="300"/>
        <v>0</v>
      </c>
      <c r="AX146" s="412">
        <f>SUM(AN146:AW146)</f>
        <v>1243895</v>
      </c>
      <c r="AY146" s="299"/>
      <c r="AZ146" s="300">
        <f t="shared" ref="AZ146:BI146" si="301">SUM(AZ143:AZ145)</f>
        <v>492043</v>
      </c>
      <c r="BA146" s="297">
        <f t="shared" si="301"/>
        <v>10477</v>
      </c>
      <c r="BB146" s="297">
        <f t="shared" si="301"/>
        <v>0</v>
      </c>
      <c r="BC146" s="297">
        <f t="shared" si="301"/>
        <v>295330</v>
      </c>
      <c r="BD146" s="297">
        <f t="shared" si="301"/>
        <v>0</v>
      </c>
      <c r="BE146" s="297">
        <f t="shared" si="301"/>
        <v>0</v>
      </c>
      <c r="BF146" s="297">
        <f t="shared" si="301"/>
        <v>0</v>
      </c>
      <c r="BG146" s="297">
        <f t="shared" si="301"/>
        <v>0</v>
      </c>
      <c r="BH146" s="297">
        <f t="shared" si="301"/>
        <v>0</v>
      </c>
      <c r="BI146" s="298">
        <f t="shared" si="301"/>
        <v>0</v>
      </c>
      <c r="BJ146" s="412">
        <f>SUM(AZ146:BI146)</f>
        <v>797850</v>
      </c>
      <c r="BK146" s="362"/>
      <c r="BL146" s="404">
        <f t="shared" ref="BL146:BU146" si="302">SUM(BL143:BL145)</f>
        <v>508784</v>
      </c>
      <c r="BM146" s="405">
        <f t="shared" si="302"/>
        <v>10477</v>
      </c>
      <c r="BN146" s="405">
        <f t="shared" si="302"/>
        <v>0</v>
      </c>
      <c r="BO146" s="405">
        <f t="shared" si="302"/>
        <v>327560</v>
      </c>
      <c r="BP146" s="405">
        <f t="shared" si="302"/>
        <v>0</v>
      </c>
      <c r="BQ146" s="405">
        <f t="shared" si="302"/>
        <v>0</v>
      </c>
      <c r="BR146" s="405">
        <f t="shared" si="302"/>
        <v>0</v>
      </c>
      <c r="BS146" s="405">
        <f t="shared" si="302"/>
        <v>0</v>
      </c>
      <c r="BT146" s="405">
        <f t="shared" si="302"/>
        <v>0</v>
      </c>
      <c r="BU146" s="406">
        <f t="shared" si="302"/>
        <v>0</v>
      </c>
      <c r="BV146" s="412">
        <f>SUM(BL146:BU146)</f>
        <v>846821</v>
      </c>
      <c r="BX146" s="404">
        <f t="shared" ref="BX146:CG146" si="303">SUM(BX143:BX145)</f>
        <v>293132</v>
      </c>
      <c r="BY146" s="405">
        <f t="shared" si="303"/>
        <v>0</v>
      </c>
      <c r="BZ146" s="405">
        <f t="shared" si="303"/>
        <v>0</v>
      </c>
      <c r="CA146" s="405">
        <f t="shared" si="303"/>
        <v>370910</v>
      </c>
      <c r="CB146" s="405">
        <f t="shared" si="303"/>
        <v>0</v>
      </c>
      <c r="CC146" s="405">
        <f t="shared" si="303"/>
        <v>0</v>
      </c>
      <c r="CD146" s="405">
        <f t="shared" si="303"/>
        <v>0</v>
      </c>
      <c r="CE146" s="405">
        <f t="shared" si="303"/>
        <v>0</v>
      </c>
      <c r="CF146" s="405">
        <f t="shared" si="303"/>
        <v>0</v>
      </c>
      <c r="CG146" s="406">
        <f t="shared" si="303"/>
        <v>0</v>
      </c>
      <c r="CH146" s="412">
        <f>SUM(BX146:CG146)</f>
        <v>664042</v>
      </c>
      <c r="CJ146" s="404">
        <f t="shared" ref="CJ146:CS146" si="304">SUM(CJ143:CJ145)</f>
        <v>286100</v>
      </c>
      <c r="CK146" s="405">
        <f t="shared" si="304"/>
        <v>74991</v>
      </c>
      <c r="CL146" s="405">
        <f t="shared" si="304"/>
        <v>0</v>
      </c>
      <c r="CM146" s="405">
        <f t="shared" si="304"/>
        <v>528270</v>
      </c>
      <c r="CN146" s="405">
        <f t="shared" si="304"/>
        <v>0</v>
      </c>
      <c r="CO146" s="405">
        <f t="shared" si="304"/>
        <v>0</v>
      </c>
      <c r="CP146" s="405">
        <f t="shared" si="304"/>
        <v>0</v>
      </c>
      <c r="CQ146" s="405">
        <f t="shared" si="304"/>
        <v>0</v>
      </c>
      <c r="CR146" s="405">
        <f t="shared" si="304"/>
        <v>0</v>
      </c>
      <c r="CS146" s="406">
        <f t="shared" si="304"/>
        <v>0</v>
      </c>
      <c r="CT146" s="412">
        <f>SUM(CJ146:CS146)</f>
        <v>889361</v>
      </c>
      <c r="CV146" s="404">
        <f t="shared" ref="CV146:DE146" si="305">SUM(CV143:CV145)</f>
        <v>148530</v>
      </c>
      <c r="CW146" s="405">
        <f t="shared" si="305"/>
        <v>0</v>
      </c>
      <c r="CX146" s="405">
        <f t="shared" si="305"/>
        <v>0</v>
      </c>
      <c r="CY146" s="405">
        <f t="shared" si="305"/>
        <v>550760</v>
      </c>
      <c r="CZ146" s="405">
        <f t="shared" si="305"/>
        <v>0</v>
      </c>
      <c r="DA146" s="405">
        <f t="shared" si="305"/>
        <v>0</v>
      </c>
      <c r="DB146" s="405">
        <f t="shared" si="305"/>
        <v>0</v>
      </c>
      <c r="DC146" s="405">
        <f t="shared" si="305"/>
        <v>0</v>
      </c>
      <c r="DD146" s="405">
        <f t="shared" si="305"/>
        <v>0</v>
      </c>
      <c r="DE146" s="406">
        <f t="shared" si="305"/>
        <v>0</v>
      </c>
      <c r="DF146" s="412">
        <f>SUM(CV146:DE146)</f>
        <v>699290</v>
      </c>
      <c r="DH146" s="404">
        <f t="shared" ref="DH146:DQ146" si="306">SUM(DH143:DH145)</f>
        <v>242751</v>
      </c>
      <c r="DI146" s="405">
        <f t="shared" si="306"/>
        <v>0</v>
      </c>
      <c r="DJ146" s="405">
        <f t="shared" si="306"/>
        <v>0</v>
      </c>
      <c r="DK146" s="405">
        <f t="shared" si="306"/>
        <v>504105</v>
      </c>
      <c r="DL146" s="405">
        <f t="shared" si="306"/>
        <v>0</v>
      </c>
      <c r="DM146" s="405">
        <f t="shared" si="306"/>
        <v>0</v>
      </c>
      <c r="DN146" s="405">
        <f t="shared" si="306"/>
        <v>0</v>
      </c>
      <c r="DO146" s="405">
        <f t="shared" si="306"/>
        <v>0</v>
      </c>
      <c r="DP146" s="405">
        <f t="shared" si="306"/>
        <v>0</v>
      </c>
      <c r="DQ146" s="406">
        <f t="shared" si="306"/>
        <v>0</v>
      </c>
      <c r="DR146" s="412">
        <f>SUM(DH146:DQ146)</f>
        <v>746856</v>
      </c>
      <c r="DT146" s="404">
        <f t="shared" ref="DT146:EC146" si="307">SUM(DT143:DT145)</f>
        <v>83752</v>
      </c>
      <c r="DU146" s="405">
        <f t="shared" si="307"/>
        <v>14520</v>
      </c>
      <c r="DV146" s="405">
        <f t="shared" si="307"/>
        <v>0</v>
      </c>
      <c r="DW146" s="405">
        <f t="shared" si="307"/>
        <v>422325</v>
      </c>
      <c r="DX146" s="405">
        <f t="shared" si="307"/>
        <v>0</v>
      </c>
      <c r="DY146" s="405">
        <f t="shared" si="307"/>
        <v>0</v>
      </c>
      <c r="DZ146" s="405">
        <f t="shared" si="307"/>
        <v>0</v>
      </c>
      <c r="EA146" s="405">
        <f t="shared" si="307"/>
        <v>0</v>
      </c>
      <c r="EB146" s="405">
        <f t="shared" si="307"/>
        <v>0</v>
      </c>
      <c r="EC146" s="406">
        <f t="shared" si="307"/>
        <v>0</v>
      </c>
      <c r="ED146" s="412">
        <f>SUM(DT146:EC146)</f>
        <v>520597</v>
      </c>
    </row>
    <row r="147" spans="1:134" ht="38.25" customHeight="1" thickBot="1" x14ac:dyDescent="0.3">
      <c r="A147" s="305"/>
      <c r="B147" s="306"/>
      <c r="C147" s="307"/>
      <c r="D147" s="308"/>
      <c r="E147" s="309"/>
      <c r="F147" s="309"/>
      <c r="G147" s="309"/>
      <c r="H147" s="309"/>
      <c r="I147" s="309"/>
      <c r="J147" s="309"/>
      <c r="K147" s="309"/>
      <c r="L147" s="309"/>
      <c r="M147" s="310"/>
      <c r="N147" s="410"/>
      <c r="O147" s="307"/>
      <c r="P147" s="308"/>
      <c r="Q147" s="309"/>
      <c r="R147" s="309"/>
      <c r="S147" s="309"/>
      <c r="T147" s="309"/>
      <c r="U147" s="309"/>
      <c r="V147" s="309"/>
      <c r="W147" s="309"/>
      <c r="X147" s="309"/>
      <c r="Y147" s="310"/>
      <c r="Z147" s="410"/>
      <c r="AA147" s="307"/>
      <c r="AB147" s="308"/>
      <c r="AC147" s="309"/>
      <c r="AD147" s="309"/>
      <c r="AE147" s="309"/>
      <c r="AF147" s="309"/>
      <c r="AG147" s="309"/>
      <c r="AH147" s="309"/>
      <c r="AI147" s="309"/>
      <c r="AJ147" s="309"/>
      <c r="AK147" s="310"/>
      <c r="AL147" s="410"/>
      <c r="AM147" s="309"/>
      <c r="AN147" s="308"/>
      <c r="AO147" s="309"/>
      <c r="AP147" s="309"/>
      <c r="AQ147" s="309"/>
      <c r="AR147" s="309"/>
      <c r="AS147" s="309"/>
      <c r="AT147" s="309"/>
      <c r="AU147" s="309"/>
      <c r="AV147" s="309"/>
      <c r="AW147" s="310"/>
      <c r="AX147" s="410"/>
      <c r="AY147" s="309"/>
      <c r="AZ147" s="308"/>
      <c r="BA147" s="309"/>
      <c r="BB147" s="309"/>
      <c r="BC147" s="309"/>
      <c r="BD147" s="309"/>
      <c r="BE147" s="309"/>
      <c r="BF147" s="309"/>
      <c r="BG147" s="309"/>
      <c r="BH147" s="309"/>
      <c r="BI147" s="310"/>
      <c r="BJ147" s="410"/>
      <c r="BK147" s="407"/>
      <c r="BL147" s="408"/>
      <c r="BM147" s="407"/>
      <c r="BN147" s="407"/>
      <c r="BO147" s="407"/>
      <c r="BP147" s="407"/>
      <c r="BQ147" s="407"/>
      <c r="BR147" s="407"/>
      <c r="BS147" s="407"/>
      <c r="BT147" s="407"/>
      <c r="BU147" s="409"/>
      <c r="BV147" s="410"/>
      <c r="BX147" s="408"/>
      <c r="BY147" s="407"/>
      <c r="BZ147" s="407"/>
      <c r="CA147" s="407"/>
      <c r="CB147" s="407"/>
      <c r="CC147" s="407"/>
      <c r="CD147" s="407"/>
      <c r="CE147" s="407"/>
      <c r="CF147" s="407"/>
      <c r="CG147" s="409"/>
      <c r="CH147" s="410"/>
      <c r="CJ147" s="408"/>
      <c r="CK147" s="407"/>
      <c r="CL147" s="407"/>
      <c r="CM147" s="407"/>
      <c r="CN147" s="407"/>
      <c r="CO147" s="407"/>
      <c r="CP147" s="407"/>
      <c r="CQ147" s="407"/>
      <c r="CR147" s="407"/>
      <c r="CS147" s="409"/>
      <c r="CT147" s="410"/>
      <c r="CV147" s="408"/>
      <c r="CW147" s="407"/>
      <c r="CX147" s="407"/>
      <c r="CY147" s="407"/>
      <c r="CZ147" s="407"/>
      <c r="DA147" s="407"/>
      <c r="DB147" s="407"/>
      <c r="DC147" s="407"/>
      <c r="DD147" s="407"/>
      <c r="DE147" s="409"/>
      <c r="DF147" s="410"/>
      <c r="DH147" s="408"/>
      <c r="DI147" s="407"/>
      <c r="DJ147" s="407"/>
      <c r="DK147" s="407"/>
      <c r="DL147" s="407"/>
      <c r="DM147" s="407"/>
      <c r="DN147" s="407"/>
      <c r="DO147" s="407"/>
      <c r="DP147" s="407"/>
      <c r="DQ147" s="409"/>
      <c r="DR147" s="410"/>
      <c r="DT147" s="408"/>
      <c r="DU147" s="407"/>
      <c r="DV147" s="407"/>
      <c r="DW147" s="407"/>
      <c r="DX147" s="407"/>
      <c r="DY147" s="407"/>
      <c r="DZ147" s="407"/>
      <c r="EA147" s="407"/>
      <c r="EB147" s="407"/>
      <c r="EC147" s="409"/>
      <c r="ED147" s="410"/>
    </row>
    <row r="148" spans="1:134" x14ac:dyDescent="0.25">
      <c r="A148" s="1470" t="s">
        <v>210</v>
      </c>
      <c r="B148" s="267" t="s">
        <v>95</v>
      </c>
      <c r="C148" s="268" t="s">
        <v>138</v>
      </c>
      <c r="D148" s="271">
        <f>'7c-STEMHWF_RawData'!D49</f>
        <v>0</v>
      </c>
      <c r="E148" s="269">
        <f>'7c-STEMHWF_RawData'!E49</f>
        <v>6</v>
      </c>
      <c r="F148" s="269">
        <f>'7c-STEMHWF_RawData'!F49</f>
        <v>0</v>
      </c>
      <c r="G148" s="269">
        <f>'7c-STEMHWF_RawData'!G49</f>
        <v>9</v>
      </c>
      <c r="H148" s="269">
        <f>'7c-STEMHWF_RawData'!H49</f>
        <v>0</v>
      </c>
      <c r="I148" s="269">
        <f>'7c-STEMHWF_RawData'!I49</f>
        <v>0</v>
      </c>
      <c r="J148" s="269">
        <f>'7c-STEMHWF_RawData'!J49</f>
        <v>0</v>
      </c>
      <c r="K148" s="269">
        <f>'7c-STEMHWF_RawData'!K49</f>
        <v>0</v>
      </c>
      <c r="L148" s="269">
        <f>'7c-STEMHWF_RawData'!L49</f>
        <v>0</v>
      </c>
      <c r="M148" s="270">
        <f>'7c-STEMHWF_RawData'!M49</f>
        <v>0</v>
      </c>
      <c r="N148" s="396"/>
      <c r="O148" s="319"/>
      <c r="P148" s="271">
        <f>'7c-STEMHWF_RawData'!P49</f>
        <v>0</v>
      </c>
      <c r="Q148" s="269">
        <f>'7c-STEMHWF_RawData'!Q49</f>
        <v>6</v>
      </c>
      <c r="R148" s="269">
        <f>'7c-STEMHWF_RawData'!R49</f>
        <v>0</v>
      </c>
      <c r="S148" s="269">
        <f>'7c-STEMHWF_RawData'!S49</f>
        <v>22</v>
      </c>
      <c r="T148" s="269">
        <f>'7c-STEMHWF_RawData'!T49</f>
        <v>0</v>
      </c>
      <c r="U148" s="269">
        <f>'7c-STEMHWF_RawData'!U49</f>
        <v>0</v>
      </c>
      <c r="V148" s="269">
        <f>'7c-STEMHWF_RawData'!V49</f>
        <v>0</v>
      </c>
      <c r="W148" s="269">
        <f>'7c-STEMHWF_RawData'!W49</f>
        <v>0</v>
      </c>
      <c r="X148" s="269">
        <f>'7c-STEMHWF_RawData'!X49</f>
        <v>0</v>
      </c>
      <c r="Y148" s="270">
        <f>'7c-STEMHWF_RawData'!Y49</f>
        <v>0</v>
      </c>
      <c r="Z148" s="396"/>
      <c r="AA148" s="319"/>
      <c r="AB148" s="271">
        <f>'7c-STEMHWF_RawData'!AB49</f>
        <v>0</v>
      </c>
      <c r="AC148" s="269">
        <f>'7c-STEMHWF_RawData'!AC49</f>
        <v>4</v>
      </c>
      <c r="AD148" s="269">
        <f>'7c-STEMHWF_RawData'!AD49</f>
        <v>0</v>
      </c>
      <c r="AE148" s="269">
        <f>'7c-STEMHWF_RawData'!AE49</f>
        <v>20</v>
      </c>
      <c r="AF148" s="269">
        <f>'7c-STEMHWF_RawData'!AF49</f>
        <v>0</v>
      </c>
      <c r="AG148" s="269">
        <f>'7c-STEMHWF_RawData'!AG49</f>
        <v>0</v>
      </c>
      <c r="AH148" s="269">
        <f>'7c-STEMHWF_RawData'!AH49</f>
        <v>0</v>
      </c>
      <c r="AI148" s="269">
        <f>'7c-STEMHWF_RawData'!AI49</f>
        <v>0</v>
      </c>
      <c r="AJ148" s="269">
        <f>'7c-STEMHWF_RawData'!AJ49</f>
        <v>0</v>
      </c>
      <c r="AK148" s="270">
        <f>'7c-STEMHWF_RawData'!AK49</f>
        <v>0</v>
      </c>
      <c r="AL148" s="396"/>
      <c r="AM148" s="269"/>
      <c r="AN148" s="271">
        <f>'7c-STEMHWF_RawData'!AN49</f>
        <v>0</v>
      </c>
      <c r="AO148" s="269">
        <f>'7c-STEMHWF_RawData'!AO49</f>
        <v>2</v>
      </c>
      <c r="AP148" s="269">
        <f>'7c-STEMHWF_RawData'!AP49</f>
        <v>0</v>
      </c>
      <c r="AQ148" s="269">
        <f>'7c-STEMHWF_RawData'!AQ49</f>
        <v>23</v>
      </c>
      <c r="AR148" s="269">
        <f>'7c-STEMHWF_RawData'!AR49</f>
        <v>0</v>
      </c>
      <c r="AS148" s="269">
        <f>'7c-STEMHWF_RawData'!AS49</f>
        <v>0</v>
      </c>
      <c r="AT148" s="269">
        <f>'7c-STEMHWF_RawData'!AT49</f>
        <v>0</v>
      </c>
      <c r="AU148" s="269">
        <f>'7c-STEMHWF_RawData'!AU49</f>
        <v>0</v>
      </c>
      <c r="AV148" s="269">
        <f>'7c-STEMHWF_RawData'!AV49</f>
        <v>0</v>
      </c>
      <c r="AW148" s="270">
        <f>'7c-STEMHWF_RawData'!AW49</f>
        <v>0</v>
      </c>
      <c r="AX148" s="396"/>
      <c r="AY148" s="269"/>
      <c r="AZ148" s="271">
        <f>'7c-STEMHWF_RawData'!AZ49</f>
        <v>0</v>
      </c>
      <c r="BA148" s="269">
        <f>'7c-STEMHWF_RawData'!BA49</f>
        <v>2</v>
      </c>
      <c r="BB148" s="269">
        <f>'7c-STEMHWF_RawData'!BB49</f>
        <v>0</v>
      </c>
      <c r="BC148" s="269">
        <f>'7c-STEMHWF_RawData'!BC49</f>
        <v>21</v>
      </c>
      <c r="BD148" s="269">
        <f>'7c-STEMHWF_RawData'!BD49</f>
        <v>0</v>
      </c>
      <c r="BE148" s="269">
        <f>'7c-STEMHWF_RawData'!BE49</f>
        <v>0</v>
      </c>
      <c r="BF148" s="269">
        <f>'7c-STEMHWF_RawData'!BF49</f>
        <v>0</v>
      </c>
      <c r="BG148" s="269">
        <f>'7c-STEMHWF_RawData'!BG49</f>
        <v>0</v>
      </c>
      <c r="BH148" s="269">
        <f>'7c-STEMHWF_RawData'!BH49</f>
        <v>0</v>
      </c>
      <c r="BI148" s="270">
        <f>'7c-STEMHWF_RawData'!BI49</f>
        <v>0</v>
      </c>
      <c r="BJ148" s="396"/>
      <c r="BK148" s="343"/>
      <c r="BL148" s="342">
        <f>'7c-STEMHWF_RawData'!BL49</f>
        <v>0</v>
      </c>
      <c r="BM148" s="343">
        <f>'7c-STEMHWF_RawData'!BM49</f>
        <v>4</v>
      </c>
      <c r="BN148" s="343">
        <f>'7c-STEMHWF_RawData'!BN49</f>
        <v>0</v>
      </c>
      <c r="BO148" s="343">
        <f>'7c-STEMHWF_RawData'!BO49</f>
        <v>29</v>
      </c>
      <c r="BP148" s="343">
        <f>'7c-STEMHWF_RawData'!BP49</f>
        <v>0</v>
      </c>
      <c r="BQ148" s="343">
        <f>'7c-STEMHWF_RawData'!BQ49</f>
        <v>0</v>
      </c>
      <c r="BR148" s="343">
        <f>'7c-STEMHWF_RawData'!BR49</f>
        <v>0</v>
      </c>
      <c r="BS148" s="343">
        <f>'7c-STEMHWF_RawData'!BS49</f>
        <v>0</v>
      </c>
      <c r="BT148" s="343">
        <f>'7c-STEMHWF_RawData'!BT49</f>
        <v>0</v>
      </c>
      <c r="BU148" s="344">
        <f>'7c-STEMHWF_RawData'!BU49</f>
        <v>0</v>
      </c>
      <c r="BV148" s="396"/>
      <c r="BX148" s="342">
        <f>'7c-STEMHWF_RawData'!BX49</f>
        <v>0</v>
      </c>
      <c r="BY148" s="343">
        <f>'7c-STEMHWF_RawData'!BY49</f>
        <v>5</v>
      </c>
      <c r="BZ148" s="343">
        <f>'7c-STEMHWF_RawData'!BZ49</f>
        <v>0</v>
      </c>
      <c r="CA148" s="343">
        <f>'7c-STEMHWF_RawData'!CA49</f>
        <v>30</v>
      </c>
      <c r="CB148" s="343">
        <f>'7c-STEMHWF_RawData'!CB49</f>
        <v>0</v>
      </c>
      <c r="CC148" s="343">
        <f>'7c-STEMHWF_RawData'!CC49</f>
        <v>0</v>
      </c>
      <c r="CD148" s="343">
        <f>'7c-STEMHWF_RawData'!CD49</f>
        <v>0</v>
      </c>
      <c r="CE148" s="343">
        <f>'7c-STEMHWF_RawData'!CE49</f>
        <v>0</v>
      </c>
      <c r="CF148" s="343">
        <f>'7c-STEMHWF_RawData'!CF49</f>
        <v>0</v>
      </c>
      <c r="CG148" s="344">
        <f>'7c-STEMHWF_RawData'!CG49</f>
        <v>0</v>
      </c>
      <c r="CH148" s="396"/>
      <c r="CJ148" s="342">
        <f>'7c-STEMHWF_RawData'!CJ49</f>
        <v>0</v>
      </c>
      <c r="CK148" s="343">
        <f>'7c-STEMHWF_RawData'!CK49</f>
        <v>1</v>
      </c>
      <c r="CL148" s="343">
        <f>'7c-STEMHWF_RawData'!CL49</f>
        <v>0</v>
      </c>
      <c r="CM148" s="343">
        <f>'7c-STEMHWF_RawData'!CM49</f>
        <v>28</v>
      </c>
      <c r="CN148" s="343">
        <f>'7c-STEMHWF_RawData'!CN49</f>
        <v>0</v>
      </c>
      <c r="CO148" s="343">
        <f>'7c-STEMHWF_RawData'!CO49</f>
        <v>0</v>
      </c>
      <c r="CP148" s="343">
        <f>'7c-STEMHWF_RawData'!CP49</f>
        <v>0</v>
      </c>
      <c r="CQ148" s="343">
        <f>'7c-STEMHWF_RawData'!CQ49</f>
        <v>0</v>
      </c>
      <c r="CR148" s="343">
        <f>'7c-STEMHWF_RawData'!CR49</f>
        <v>0</v>
      </c>
      <c r="CS148" s="344">
        <f>'7c-STEMHWF_RawData'!CS49</f>
        <v>0</v>
      </c>
      <c r="CT148" s="396"/>
      <c r="CV148" s="342">
        <f>'7c-STEMHWF_RawData'!CV49</f>
        <v>0</v>
      </c>
      <c r="CW148" s="343">
        <f>'7c-STEMHWF_RawData'!CW49</f>
        <v>2</v>
      </c>
      <c r="CX148" s="343">
        <f>'7c-STEMHWF_RawData'!CX49</f>
        <v>0</v>
      </c>
      <c r="CY148" s="343">
        <f>'7c-STEMHWF_RawData'!CY49</f>
        <v>31</v>
      </c>
      <c r="CZ148" s="343">
        <f>'7c-STEMHWF_RawData'!CZ49</f>
        <v>0</v>
      </c>
      <c r="DA148" s="343">
        <f>'7c-STEMHWF_RawData'!DA49</f>
        <v>0</v>
      </c>
      <c r="DB148" s="343">
        <f>'7c-STEMHWF_RawData'!DB49</f>
        <v>0</v>
      </c>
      <c r="DC148" s="343">
        <f>'7c-STEMHWF_RawData'!DC49</f>
        <v>0</v>
      </c>
      <c r="DD148" s="343">
        <f>'7c-STEMHWF_RawData'!DD49</f>
        <v>0</v>
      </c>
      <c r="DE148" s="344">
        <f>'7c-STEMHWF_RawData'!DE49</f>
        <v>0</v>
      </c>
      <c r="DF148" s="396"/>
      <c r="DH148" s="342">
        <f>'7c-STEMHWF_RawData'!DH49</f>
        <v>0</v>
      </c>
      <c r="DI148" s="343">
        <f>'7c-STEMHWF_RawData'!DI49</f>
        <v>0</v>
      </c>
      <c r="DJ148" s="343">
        <f>'7c-STEMHWF_RawData'!DJ49</f>
        <v>0</v>
      </c>
      <c r="DK148" s="343">
        <f>'7c-STEMHWF_RawData'!DK49</f>
        <v>48</v>
      </c>
      <c r="DL148" s="343">
        <f>'7c-STEMHWF_RawData'!DL49</f>
        <v>0</v>
      </c>
      <c r="DM148" s="343">
        <f>'7c-STEMHWF_RawData'!DM49</f>
        <v>0</v>
      </c>
      <c r="DN148" s="343">
        <f>'7c-STEMHWF_RawData'!DN49</f>
        <v>0</v>
      </c>
      <c r="DO148" s="343">
        <f>'7c-STEMHWF_RawData'!DO49</f>
        <v>0</v>
      </c>
      <c r="DP148" s="343">
        <f>'7c-STEMHWF_RawData'!DP49</f>
        <v>0</v>
      </c>
      <c r="DQ148" s="344">
        <f>'7c-STEMHWF_RawData'!DQ49</f>
        <v>0</v>
      </c>
      <c r="DR148" s="396"/>
      <c r="DT148" s="342">
        <f>'7c-STEMHWF_RawData'!DT49</f>
        <v>0</v>
      </c>
      <c r="DU148" s="343">
        <f>'7c-STEMHWF_RawData'!DU49</f>
        <v>1</v>
      </c>
      <c r="DV148" s="343">
        <f>'7c-STEMHWF_RawData'!DV49</f>
        <v>0</v>
      </c>
      <c r="DW148" s="343">
        <f>'7c-STEMHWF_RawData'!DW49</f>
        <v>40</v>
      </c>
      <c r="DX148" s="343">
        <f>'7c-STEMHWF_RawData'!DX49</f>
        <v>0</v>
      </c>
      <c r="DY148" s="343">
        <f>'7c-STEMHWF_RawData'!DY49</f>
        <v>0</v>
      </c>
      <c r="DZ148" s="343">
        <f>'7c-STEMHWF_RawData'!DZ49</f>
        <v>0</v>
      </c>
      <c r="EA148" s="343">
        <f>'7c-STEMHWF_RawData'!EA49</f>
        <v>0</v>
      </c>
      <c r="EB148" s="343">
        <f>'7c-STEMHWF_RawData'!EB49</f>
        <v>0</v>
      </c>
      <c r="EC148" s="344">
        <f>'7c-STEMHWF_RawData'!EC49</f>
        <v>0</v>
      </c>
      <c r="ED148" s="396"/>
    </row>
    <row r="149" spans="1:134" x14ac:dyDescent="0.25">
      <c r="A149" s="1471"/>
      <c r="B149" s="36" t="s">
        <v>95</v>
      </c>
      <c r="C149" s="276" t="s">
        <v>139</v>
      </c>
      <c r="D149" s="279">
        <f>'7c-STEMHWF_RawData'!D50</f>
        <v>0</v>
      </c>
      <c r="E149" s="277">
        <f>'7c-STEMHWF_RawData'!E50</f>
        <v>10</v>
      </c>
      <c r="F149" s="277">
        <f>'7c-STEMHWF_RawData'!F50</f>
        <v>0</v>
      </c>
      <c r="G149" s="277">
        <f>'7c-STEMHWF_RawData'!G50</f>
        <v>0</v>
      </c>
      <c r="H149" s="277">
        <f>'7c-STEMHWF_RawData'!H50</f>
        <v>0</v>
      </c>
      <c r="I149" s="277">
        <f>'7c-STEMHWF_RawData'!I50</f>
        <v>0</v>
      </c>
      <c r="J149" s="277">
        <f>'7c-STEMHWF_RawData'!J50</f>
        <v>0</v>
      </c>
      <c r="K149" s="277">
        <f>'7c-STEMHWF_RawData'!K50</f>
        <v>0</v>
      </c>
      <c r="L149" s="277">
        <f>'7c-STEMHWF_RawData'!L50</f>
        <v>0</v>
      </c>
      <c r="M149" s="278">
        <f>'7c-STEMHWF_RawData'!M50</f>
        <v>0</v>
      </c>
      <c r="N149" s="398"/>
      <c r="P149" s="279">
        <f>'7c-STEMHWF_RawData'!P50</f>
        <v>0</v>
      </c>
      <c r="Q149" s="277">
        <f>'7c-STEMHWF_RawData'!Q50</f>
        <v>8</v>
      </c>
      <c r="R149" s="277">
        <f>'7c-STEMHWF_RawData'!R50</f>
        <v>0</v>
      </c>
      <c r="S149" s="277">
        <f>'7c-STEMHWF_RawData'!S50</f>
        <v>0</v>
      </c>
      <c r="T149" s="277">
        <f>'7c-STEMHWF_RawData'!T50</f>
        <v>0</v>
      </c>
      <c r="U149" s="277">
        <f>'7c-STEMHWF_RawData'!U50</f>
        <v>0</v>
      </c>
      <c r="V149" s="277">
        <f>'7c-STEMHWF_RawData'!V50</f>
        <v>0</v>
      </c>
      <c r="W149" s="277">
        <f>'7c-STEMHWF_RawData'!W50</f>
        <v>0</v>
      </c>
      <c r="X149" s="277">
        <f>'7c-STEMHWF_RawData'!X50</f>
        <v>0</v>
      </c>
      <c r="Y149" s="278">
        <f>'7c-STEMHWF_RawData'!Y50</f>
        <v>0</v>
      </c>
      <c r="Z149" s="398"/>
      <c r="AB149" s="279">
        <f>'7c-STEMHWF_RawData'!AB50</f>
        <v>0</v>
      </c>
      <c r="AC149" s="277">
        <f>'7c-STEMHWF_RawData'!AC50</f>
        <v>6</v>
      </c>
      <c r="AD149" s="277">
        <f>'7c-STEMHWF_RawData'!AD50</f>
        <v>0</v>
      </c>
      <c r="AE149" s="277">
        <f>'7c-STEMHWF_RawData'!AE50</f>
        <v>0</v>
      </c>
      <c r="AF149" s="277">
        <f>'7c-STEMHWF_RawData'!AF50</f>
        <v>0</v>
      </c>
      <c r="AG149" s="277">
        <f>'7c-STEMHWF_RawData'!AG50</f>
        <v>0</v>
      </c>
      <c r="AH149" s="277">
        <f>'7c-STEMHWF_RawData'!AH50</f>
        <v>0</v>
      </c>
      <c r="AI149" s="277">
        <f>'7c-STEMHWF_RawData'!AI50</f>
        <v>0</v>
      </c>
      <c r="AJ149" s="277">
        <f>'7c-STEMHWF_RawData'!AJ50</f>
        <v>0</v>
      </c>
      <c r="AK149" s="278">
        <f>'7c-STEMHWF_RawData'!AK50</f>
        <v>0</v>
      </c>
      <c r="AL149" s="398"/>
      <c r="AM149" s="277"/>
      <c r="AN149" s="279">
        <f>'7c-STEMHWF_RawData'!AN50</f>
        <v>0</v>
      </c>
      <c r="AO149" s="277">
        <f>'7c-STEMHWF_RawData'!AO50</f>
        <v>10</v>
      </c>
      <c r="AP149" s="277">
        <f>'7c-STEMHWF_RawData'!AP50</f>
        <v>0</v>
      </c>
      <c r="AQ149" s="277">
        <f>'7c-STEMHWF_RawData'!AQ50</f>
        <v>0</v>
      </c>
      <c r="AR149" s="277">
        <f>'7c-STEMHWF_RawData'!AR50</f>
        <v>0</v>
      </c>
      <c r="AS149" s="277">
        <f>'7c-STEMHWF_RawData'!AS50</f>
        <v>0</v>
      </c>
      <c r="AT149" s="277">
        <f>'7c-STEMHWF_RawData'!AT50</f>
        <v>0</v>
      </c>
      <c r="AU149" s="277">
        <f>'7c-STEMHWF_RawData'!AU50</f>
        <v>0</v>
      </c>
      <c r="AV149" s="277">
        <f>'7c-STEMHWF_RawData'!AV50</f>
        <v>0</v>
      </c>
      <c r="AW149" s="278">
        <f>'7c-STEMHWF_RawData'!AW50</f>
        <v>0</v>
      </c>
      <c r="AX149" s="398"/>
      <c r="AY149" s="277"/>
      <c r="AZ149" s="279">
        <f>'7c-STEMHWF_RawData'!AZ50</f>
        <v>0</v>
      </c>
      <c r="BA149" s="277">
        <f>'7c-STEMHWF_RawData'!BA50</f>
        <v>9</v>
      </c>
      <c r="BB149" s="277">
        <f>'7c-STEMHWF_RawData'!BB50</f>
        <v>0</v>
      </c>
      <c r="BC149" s="277">
        <f>'7c-STEMHWF_RawData'!BC50</f>
        <v>0</v>
      </c>
      <c r="BD149" s="277">
        <f>'7c-STEMHWF_RawData'!BD50</f>
        <v>0</v>
      </c>
      <c r="BE149" s="277">
        <f>'7c-STEMHWF_RawData'!BE50</f>
        <v>0</v>
      </c>
      <c r="BF149" s="277">
        <f>'7c-STEMHWF_RawData'!BF50</f>
        <v>0</v>
      </c>
      <c r="BG149" s="277">
        <f>'7c-STEMHWF_RawData'!BG50</f>
        <v>0</v>
      </c>
      <c r="BH149" s="277">
        <f>'7c-STEMHWF_RawData'!BH50</f>
        <v>0</v>
      </c>
      <c r="BI149" s="278">
        <f>'7c-STEMHWF_RawData'!BI50</f>
        <v>0</v>
      </c>
      <c r="BJ149" s="398"/>
      <c r="BK149" s="352"/>
      <c r="BL149" s="351">
        <f>'7c-STEMHWF_RawData'!BL50</f>
        <v>0</v>
      </c>
      <c r="BM149" s="352">
        <f>'7c-STEMHWF_RawData'!BM50</f>
        <v>6</v>
      </c>
      <c r="BN149" s="352">
        <f>'7c-STEMHWF_RawData'!BN50</f>
        <v>0</v>
      </c>
      <c r="BO149" s="352">
        <f>'7c-STEMHWF_RawData'!BO50</f>
        <v>0</v>
      </c>
      <c r="BP149" s="352">
        <f>'7c-STEMHWF_RawData'!BP50</f>
        <v>0</v>
      </c>
      <c r="BQ149" s="352">
        <f>'7c-STEMHWF_RawData'!BQ50</f>
        <v>0</v>
      </c>
      <c r="BR149" s="352">
        <f>'7c-STEMHWF_RawData'!BR50</f>
        <v>0</v>
      </c>
      <c r="BS149" s="352">
        <f>'7c-STEMHWF_RawData'!BS50</f>
        <v>0</v>
      </c>
      <c r="BT149" s="352">
        <f>'7c-STEMHWF_RawData'!BT50</f>
        <v>0</v>
      </c>
      <c r="BU149" s="353">
        <f>'7c-STEMHWF_RawData'!BU50</f>
        <v>0</v>
      </c>
      <c r="BV149" s="398"/>
      <c r="BX149" s="351">
        <f>'7c-STEMHWF_RawData'!BX50</f>
        <v>0</v>
      </c>
      <c r="BY149" s="352">
        <f>'7c-STEMHWF_RawData'!BY50</f>
        <v>18</v>
      </c>
      <c r="BZ149" s="352">
        <f>'7c-STEMHWF_RawData'!BZ50</f>
        <v>0</v>
      </c>
      <c r="CA149" s="352">
        <f>'7c-STEMHWF_RawData'!CA50</f>
        <v>0</v>
      </c>
      <c r="CB149" s="352">
        <f>'7c-STEMHWF_RawData'!CB50</f>
        <v>0</v>
      </c>
      <c r="CC149" s="352">
        <f>'7c-STEMHWF_RawData'!CC50</f>
        <v>0</v>
      </c>
      <c r="CD149" s="352">
        <f>'7c-STEMHWF_RawData'!CD50</f>
        <v>0</v>
      </c>
      <c r="CE149" s="352">
        <f>'7c-STEMHWF_RawData'!CE50</f>
        <v>0</v>
      </c>
      <c r="CF149" s="352">
        <f>'7c-STEMHWF_RawData'!CF50</f>
        <v>0</v>
      </c>
      <c r="CG149" s="353">
        <f>'7c-STEMHWF_RawData'!CG50</f>
        <v>0</v>
      </c>
      <c r="CH149" s="398"/>
      <c r="CJ149" s="351">
        <f>'7c-STEMHWF_RawData'!CJ50</f>
        <v>0</v>
      </c>
      <c r="CK149" s="352">
        <f>'7c-STEMHWF_RawData'!CK50</f>
        <v>6</v>
      </c>
      <c r="CL149" s="352">
        <f>'7c-STEMHWF_RawData'!CL50</f>
        <v>0</v>
      </c>
      <c r="CM149" s="352">
        <f>'7c-STEMHWF_RawData'!CM50</f>
        <v>0</v>
      </c>
      <c r="CN149" s="352">
        <f>'7c-STEMHWF_RawData'!CN50</f>
        <v>0</v>
      </c>
      <c r="CO149" s="352">
        <f>'7c-STEMHWF_RawData'!CO50</f>
        <v>0</v>
      </c>
      <c r="CP149" s="352">
        <f>'7c-STEMHWF_RawData'!CP50</f>
        <v>0</v>
      </c>
      <c r="CQ149" s="352">
        <f>'7c-STEMHWF_RawData'!CQ50</f>
        <v>0</v>
      </c>
      <c r="CR149" s="352">
        <f>'7c-STEMHWF_RawData'!CR50</f>
        <v>0</v>
      </c>
      <c r="CS149" s="353">
        <f>'7c-STEMHWF_RawData'!CS50</f>
        <v>0</v>
      </c>
      <c r="CT149" s="398"/>
      <c r="CV149" s="351">
        <f>'7c-STEMHWF_RawData'!CV50</f>
        <v>0</v>
      </c>
      <c r="CW149" s="352">
        <f>'7c-STEMHWF_RawData'!CW50</f>
        <v>39</v>
      </c>
      <c r="CX149" s="352">
        <f>'7c-STEMHWF_RawData'!CX50</f>
        <v>0</v>
      </c>
      <c r="CY149" s="352">
        <f>'7c-STEMHWF_RawData'!CY50</f>
        <v>0</v>
      </c>
      <c r="CZ149" s="352">
        <f>'7c-STEMHWF_RawData'!CZ50</f>
        <v>0</v>
      </c>
      <c r="DA149" s="352">
        <f>'7c-STEMHWF_RawData'!DA50</f>
        <v>0</v>
      </c>
      <c r="DB149" s="352">
        <f>'7c-STEMHWF_RawData'!DB50</f>
        <v>0</v>
      </c>
      <c r="DC149" s="352">
        <f>'7c-STEMHWF_RawData'!DC50</f>
        <v>0</v>
      </c>
      <c r="DD149" s="352">
        <f>'7c-STEMHWF_RawData'!DD50</f>
        <v>0</v>
      </c>
      <c r="DE149" s="353">
        <f>'7c-STEMHWF_RawData'!DE50</f>
        <v>0</v>
      </c>
      <c r="DF149" s="398"/>
      <c r="DH149" s="351">
        <f>'7c-STEMHWF_RawData'!DH50</f>
        <v>0</v>
      </c>
      <c r="DI149" s="352">
        <f>'7c-STEMHWF_RawData'!DI50</f>
        <v>38</v>
      </c>
      <c r="DJ149" s="352">
        <f>'7c-STEMHWF_RawData'!DJ50</f>
        <v>0</v>
      </c>
      <c r="DK149" s="352">
        <f>'7c-STEMHWF_RawData'!DK50</f>
        <v>0</v>
      </c>
      <c r="DL149" s="352">
        <f>'7c-STEMHWF_RawData'!DL50</f>
        <v>0</v>
      </c>
      <c r="DM149" s="352">
        <f>'7c-STEMHWF_RawData'!DM50</f>
        <v>0</v>
      </c>
      <c r="DN149" s="352">
        <f>'7c-STEMHWF_RawData'!DN50</f>
        <v>0</v>
      </c>
      <c r="DO149" s="352">
        <f>'7c-STEMHWF_RawData'!DO50</f>
        <v>0</v>
      </c>
      <c r="DP149" s="352">
        <f>'7c-STEMHWF_RawData'!DP50</f>
        <v>0</v>
      </c>
      <c r="DQ149" s="353">
        <f>'7c-STEMHWF_RawData'!DQ50</f>
        <v>0</v>
      </c>
      <c r="DR149" s="398"/>
      <c r="DT149" s="351">
        <f>'7c-STEMHWF_RawData'!DT50</f>
        <v>0</v>
      </c>
      <c r="DU149" s="352">
        <f>'7c-STEMHWF_RawData'!DU50</f>
        <v>28</v>
      </c>
      <c r="DV149" s="352">
        <f>'7c-STEMHWF_RawData'!DV50</f>
        <v>0</v>
      </c>
      <c r="DW149" s="352">
        <f>'7c-STEMHWF_RawData'!DW50</f>
        <v>0</v>
      </c>
      <c r="DX149" s="352">
        <f>'7c-STEMHWF_RawData'!DX50</f>
        <v>0</v>
      </c>
      <c r="DY149" s="352">
        <f>'7c-STEMHWF_RawData'!DY50</f>
        <v>0</v>
      </c>
      <c r="DZ149" s="352">
        <f>'7c-STEMHWF_RawData'!DZ50</f>
        <v>0</v>
      </c>
      <c r="EA149" s="352">
        <f>'7c-STEMHWF_RawData'!EA50</f>
        <v>0</v>
      </c>
      <c r="EB149" s="352">
        <f>'7c-STEMHWF_RawData'!EB50</f>
        <v>0</v>
      </c>
      <c r="EC149" s="353">
        <f>'7c-STEMHWF_RawData'!EC50</f>
        <v>0</v>
      </c>
      <c r="ED149" s="398"/>
    </row>
    <row r="150" spans="1:134" ht="15.75" thickBot="1" x14ac:dyDescent="0.3">
      <c r="A150" s="1472"/>
      <c r="B150" s="295" t="s">
        <v>95</v>
      </c>
      <c r="C150" s="294" t="s">
        <v>140</v>
      </c>
      <c r="D150" s="279">
        <f>'7c-STEMHWF_RawData'!D51</f>
        <v>15</v>
      </c>
      <c r="E150" s="277">
        <f>'7c-STEMHWF_RawData'!E51</f>
        <v>7</v>
      </c>
      <c r="F150" s="277">
        <f>'7c-STEMHWF_RawData'!F51</f>
        <v>0</v>
      </c>
      <c r="G150" s="277">
        <f>'7c-STEMHWF_RawData'!G51</f>
        <v>0</v>
      </c>
      <c r="H150" s="277">
        <f>'7c-STEMHWF_RawData'!H51</f>
        <v>0</v>
      </c>
      <c r="I150" s="277">
        <f>'7c-STEMHWF_RawData'!I51</f>
        <v>0</v>
      </c>
      <c r="J150" s="277">
        <f>'7c-STEMHWF_RawData'!J51</f>
        <v>0</v>
      </c>
      <c r="K150" s="277">
        <f>'7c-STEMHWF_RawData'!K51</f>
        <v>0</v>
      </c>
      <c r="L150" s="277">
        <f>'7c-STEMHWF_RawData'!L51</f>
        <v>0</v>
      </c>
      <c r="M150" s="278">
        <f>'7c-STEMHWF_RawData'!M51</f>
        <v>0</v>
      </c>
      <c r="N150" s="411" t="s">
        <v>305</v>
      </c>
      <c r="P150" s="279">
        <f>'7c-STEMHWF_RawData'!P51</f>
        <v>6</v>
      </c>
      <c r="Q150" s="277">
        <f>'7c-STEMHWF_RawData'!Q51</f>
        <v>13</v>
      </c>
      <c r="R150" s="277">
        <f>'7c-STEMHWF_RawData'!R51</f>
        <v>0</v>
      </c>
      <c r="S150" s="277">
        <f>'7c-STEMHWF_RawData'!S51</f>
        <v>6</v>
      </c>
      <c r="T150" s="277">
        <f>'7c-STEMHWF_RawData'!T51</f>
        <v>0</v>
      </c>
      <c r="U150" s="277">
        <f>'7c-STEMHWF_RawData'!U51</f>
        <v>0</v>
      </c>
      <c r="V150" s="277">
        <f>'7c-STEMHWF_RawData'!V51</f>
        <v>0</v>
      </c>
      <c r="W150" s="277">
        <f>'7c-STEMHWF_RawData'!W51</f>
        <v>0</v>
      </c>
      <c r="X150" s="277">
        <f>'7c-STEMHWF_RawData'!X51</f>
        <v>0</v>
      </c>
      <c r="Y150" s="278">
        <f>'7c-STEMHWF_RawData'!Y51</f>
        <v>0</v>
      </c>
      <c r="Z150" s="411" t="s">
        <v>305</v>
      </c>
      <c r="AB150" s="279">
        <f>'7c-STEMHWF_RawData'!AB51</f>
        <v>6</v>
      </c>
      <c r="AC150" s="277">
        <f>'7c-STEMHWF_RawData'!AC51</f>
        <v>5</v>
      </c>
      <c r="AD150" s="277">
        <f>'7c-STEMHWF_RawData'!AD51</f>
        <v>0</v>
      </c>
      <c r="AE150" s="277">
        <f>'7c-STEMHWF_RawData'!AE51</f>
        <v>0</v>
      </c>
      <c r="AF150" s="277">
        <f>'7c-STEMHWF_RawData'!AF51</f>
        <v>0</v>
      </c>
      <c r="AG150" s="277">
        <f>'7c-STEMHWF_RawData'!AG51</f>
        <v>0</v>
      </c>
      <c r="AH150" s="277">
        <f>'7c-STEMHWF_RawData'!AH51</f>
        <v>0</v>
      </c>
      <c r="AI150" s="277">
        <f>'7c-STEMHWF_RawData'!AI51</f>
        <v>0</v>
      </c>
      <c r="AJ150" s="277">
        <f>'7c-STEMHWF_RawData'!AJ51</f>
        <v>0</v>
      </c>
      <c r="AK150" s="278">
        <f>'7c-STEMHWF_RawData'!AK51</f>
        <v>0</v>
      </c>
      <c r="AL150" s="411" t="s">
        <v>305</v>
      </c>
      <c r="AM150" s="277"/>
      <c r="AN150" s="279">
        <f>'7c-STEMHWF_RawData'!AN51</f>
        <v>13</v>
      </c>
      <c r="AO150" s="277">
        <f>'7c-STEMHWF_RawData'!AO51</f>
        <v>0</v>
      </c>
      <c r="AP150" s="277">
        <f>'7c-STEMHWF_RawData'!AP51</f>
        <v>0</v>
      </c>
      <c r="AQ150" s="277">
        <f>'7c-STEMHWF_RawData'!AQ51</f>
        <v>4</v>
      </c>
      <c r="AR150" s="277">
        <f>'7c-STEMHWF_RawData'!AR51</f>
        <v>0</v>
      </c>
      <c r="AS150" s="277">
        <f>'7c-STEMHWF_RawData'!AS51</f>
        <v>0</v>
      </c>
      <c r="AT150" s="277">
        <f>'7c-STEMHWF_RawData'!AT51</f>
        <v>0</v>
      </c>
      <c r="AU150" s="277">
        <f>'7c-STEMHWF_RawData'!AU51</f>
        <v>0</v>
      </c>
      <c r="AV150" s="277">
        <f>'7c-STEMHWF_RawData'!AV51</f>
        <v>0</v>
      </c>
      <c r="AW150" s="278">
        <f>'7c-STEMHWF_RawData'!AW51</f>
        <v>0</v>
      </c>
      <c r="AX150" s="411" t="s">
        <v>305</v>
      </c>
      <c r="AY150" s="277"/>
      <c r="AZ150" s="279">
        <f>'7c-STEMHWF_RawData'!AZ51</f>
        <v>25</v>
      </c>
      <c r="BA150" s="277">
        <f>'7c-STEMHWF_RawData'!BA51</f>
        <v>0</v>
      </c>
      <c r="BB150" s="277">
        <f>'7c-STEMHWF_RawData'!BB51</f>
        <v>0</v>
      </c>
      <c r="BC150" s="277">
        <f>'7c-STEMHWF_RawData'!BC51</f>
        <v>7</v>
      </c>
      <c r="BD150" s="277">
        <f>'7c-STEMHWF_RawData'!BD51</f>
        <v>0</v>
      </c>
      <c r="BE150" s="277">
        <f>'7c-STEMHWF_RawData'!BE51</f>
        <v>0</v>
      </c>
      <c r="BF150" s="277">
        <f>'7c-STEMHWF_RawData'!BF51</f>
        <v>0</v>
      </c>
      <c r="BG150" s="277">
        <f>'7c-STEMHWF_RawData'!BG51</f>
        <v>0</v>
      </c>
      <c r="BH150" s="277">
        <f>'7c-STEMHWF_RawData'!BH51</f>
        <v>0</v>
      </c>
      <c r="BI150" s="278">
        <f>'7c-STEMHWF_RawData'!BI51</f>
        <v>0</v>
      </c>
      <c r="BJ150" s="411" t="s">
        <v>305</v>
      </c>
      <c r="BK150" s="352"/>
      <c r="BL150" s="351">
        <f>'7c-STEMHWF_RawData'!BL51</f>
        <v>27</v>
      </c>
      <c r="BM150" s="352">
        <f>'7c-STEMHWF_RawData'!BM51</f>
        <v>6</v>
      </c>
      <c r="BN150" s="352">
        <f>'7c-STEMHWF_RawData'!BN51</f>
        <v>0</v>
      </c>
      <c r="BO150" s="352">
        <f>'7c-STEMHWF_RawData'!BO51</f>
        <v>1</v>
      </c>
      <c r="BP150" s="352">
        <f>'7c-STEMHWF_RawData'!BP51</f>
        <v>0</v>
      </c>
      <c r="BQ150" s="352">
        <f>'7c-STEMHWF_RawData'!BQ51</f>
        <v>0</v>
      </c>
      <c r="BR150" s="352">
        <f>'7c-STEMHWF_RawData'!BR51</f>
        <v>0</v>
      </c>
      <c r="BS150" s="352">
        <f>'7c-STEMHWF_RawData'!BS51</f>
        <v>0</v>
      </c>
      <c r="BT150" s="352">
        <f>'7c-STEMHWF_RawData'!BT51</f>
        <v>0</v>
      </c>
      <c r="BU150" s="353">
        <f>'7c-STEMHWF_RawData'!BU51</f>
        <v>0</v>
      </c>
      <c r="BV150" s="411" t="s">
        <v>305</v>
      </c>
      <c r="BX150" s="351">
        <f>'7c-STEMHWF_RawData'!BX51</f>
        <v>12</v>
      </c>
      <c r="BY150" s="352">
        <f>'7c-STEMHWF_RawData'!BY51</f>
        <v>1</v>
      </c>
      <c r="BZ150" s="352">
        <f>'7c-STEMHWF_RawData'!BZ51</f>
        <v>0</v>
      </c>
      <c r="CA150" s="352">
        <f>'7c-STEMHWF_RawData'!CA51</f>
        <v>14</v>
      </c>
      <c r="CB150" s="352">
        <f>'7c-STEMHWF_RawData'!CB51</f>
        <v>0</v>
      </c>
      <c r="CC150" s="352">
        <f>'7c-STEMHWF_RawData'!CC51</f>
        <v>0</v>
      </c>
      <c r="CD150" s="352">
        <f>'7c-STEMHWF_RawData'!CD51</f>
        <v>0</v>
      </c>
      <c r="CE150" s="352">
        <f>'7c-STEMHWF_RawData'!CE51</f>
        <v>0</v>
      </c>
      <c r="CF150" s="352">
        <f>'7c-STEMHWF_RawData'!CF51</f>
        <v>0</v>
      </c>
      <c r="CG150" s="353">
        <f>'7c-STEMHWF_RawData'!CG51</f>
        <v>0</v>
      </c>
      <c r="CH150" s="411" t="s">
        <v>305</v>
      </c>
      <c r="CJ150" s="351">
        <f>'7c-STEMHWF_RawData'!CJ51</f>
        <v>54</v>
      </c>
      <c r="CK150" s="352">
        <f>'7c-STEMHWF_RawData'!CK51</f>
        <v>0</v>
      </c>
      <c r="CL150" s="352">
        <f>'7c-STEMHWF_RawData'!CL51</f>
        <v>0</v>
      </c>
      <c r="CM150" s="352">
        <f>'7c-STEMHWF_RawData'!CM51</f>
        <v>11</v>
      </c>
      <c r="CN150" s="352">
        <f>'7c-STEMHWF_RawData'!CN51</f>
        <v>0</v>
      </c>
      <c r="CO150" s="352">
        <f>'7c-STEMHWF_RawData'!CO51</f>
        <v>0</v>
      </c>
      <c r="CP150" s="352">
        <f>'7c-STEMHWF_RawData'!CP51</f>
        <v>0</v>
      </c>
      <c r="CQ150" s="352">
        <f>'7c-STEMHWF_RawData'!CQ51</f>
        <v>0</v>
      </c>
      <c r="CR150" s="352">
        <f>'7c-STEMHWF_RawData'!CR51</f>
        <v>0</v>
      </c>
      <c r="CS150" s="353">
        <f>'7c-STEMHWF_RawData'!CS51</f>
        <v>0</v>
      </c>
      <c r="CT150" s="411" t="s">
        <v>305</v>
      </c>
      <c r="CV150" s="351">
        <f>'7c-STEMHWF_RawData'!CV51</f>
        <v>16</v>
      </c>
      <c r="CW150" s="352">
        <f>'7c-STEMHWF_RawData'!CW51</f>
        <v>0</v>
      </c>
      <c r="CX150" s="352">
        <f>'7c-STEMHWF_RawData'!CX51</f>
        <v>0</v>
      </c>
      <c r="CY150" s="352">
        <f>'7c-STEMHWF_RawData'!CY51</f>
        <v>9</v>
      </c>
      <c r="CZ150" s="352">
        <f>'7c-STEMHWF_RawData'!CZ51</f>
        <v>0</v>
      </c>
      <c r="DA150" s="352">
        <f>'7c-STEMHWF_RawData'!DA51</f>
        <v>0</v>
      </c>
      <c r="DB150" s="352">
        <f>'7c-STEMHWF_RawData'!DB51</f>
        <v>0</v>
      </c>
      <c r="DC150" s="352">
        <f>'7c-STEMHWF_RawData'!DC51</f>
        <v>0</v>
      </c>
      <c r="DD150" s="352">
        <f>'7c-STEMHWF_RawData'!DD51</f>
        <v>0</v>
      </c>
      <c r="DE150" s="353">
        <f>'7c-STEMHWF_RawData'!DE51</f>
        <v>0</v>
      </c>
      <c r="DF150" s="411" t="s">
        <v>305</v>
      </c>
      <c r="DH150" s="351">
        <f>'7c-STEMHWF_RawData'!DH51</f>
        <v>52</v>
      </c>
      <c r="DI150" s="352">
        <f>'7c-STEMHWF_RawData'!DI51</f>
        <v>0</v>
      </c>
      <c r="DJ150" s="352">
        <f>'7c-STEMHWF_RawData'!DJ51</f>
        <v>0</v>
      </c>
      <c r="DK150" s="352">
        <f>'7c-STEMHWF_RawData'!DK51</f>
        <v>20</v>
      </c>
      <c r="DL150" s="352">
        <f>'7c-STEMHWF_RawData'!DL51</f>
        <v>0</v>
      </c>
      <c r="DM150" s="352">
        <f>'7c-STEMHWF_RawData'!DM51</f>
        <v>0</v>
      </c>
      <c r="DN150" s="352">
        <f>'7c-STEMHWF_RawData'!DN51</f>
        <v>0</v>
      </c>
      <c r="DO150" s="352">
        <f>'7c-STEMHWF_RawData'!DO51</f>
        <v>0</v>
      </c>
      <c r="DP150" s="352">
        <f>'7c-STEMHWF_RawData'!DP51</f>
        <v>0</v>
      </c>
      <c r="DQ150" s="353">
        <f>'7c-STEMHWF_RawData'!DQ51</f>
        <v>0</v>
      </c>
      <c r="DR150" s="411" t="s">
        <v>305</v>
      </c>
      <c r="DT150" s="351">
        <f>'7c-STEMHWF_RawData'!DT51</f>
        <v>54</v>
      </c>
      <c r="DU150" s="352">
        <f>'7c-STEMHWF_RawData'!DU51</f>
        <v>0</v>
      </c>
      <c r="DV150" s="352">
        <f>'7c-STEMHWF_RawData'!DV51</f>
        <v>0</v>
      </c>
      <c r="DW150" s="352">
        <f>'7c-STEMHWF_RawData'!DW51</f>
        <v>13</v>
      </c>
      <c r="DX150" s="352">
        <f>'7c-STEMHWF_RawData'!DX51</f>
        <v>0</v>
      </c>
      <c r="DY150" s="352">
        <f>'7c-STEMHWF_RawData'!DY51</f>
        <v>0</v>
      </c>
      <c r="DZ150" s="352">
        <f>'7c-STEMHWF_RawData'!DZ51</f>
        <v>0</v>
      </c>
      <c r="EA150" s="352">
        <f>'7c-STEMHWF_RawData'!EA51</f>
        <v>0</v>
      </c>
      <c r="EB150" s="352">
        <f>'7c-STEMHWF_RawData'!EB51</f>
        <v>0</v>
      </c>
      <c r="EC150" s="353">
        <f>'7c-STEMHWF_RawData'!EC51</f>
        <v>0</v>
      </c>
      <c r="ED150" s="411" t="s">
        <v>305</v>
      </c>
    </row>
    <row r="151" spans="1:134" x14ac:dyDescent="0.25">
      <c r="A151" s="320"/>
      <c r="D151" s="288">
        <f t="shared" ref="D151:M151" si="308">SUM(D148:D150)</f>
        <v>15</v>
      </c>
      <c r="E151" s="286">
        <f t="shared" si="308"/>
        <v>23</v>
      </c>
      <c r="F151" s="286">
        <f t="shared" si="308"/>
        <v>0</v>
      </c>
      <c r="G151" s="286">
        <f t="shared" si="308"/>
        <v>9</v>
      </c>
      <c r="H151" s="286">
        <f t="shared" si="308"/>
        <v>0</v>
      </c>
      <c r="I151" s="286">
        <f t="shared" si="308"/>
        <v>0</v>
      </c>
      <c r="J151" s="286">
        <f t="shared" si="308"/>
        <v>0</v>
      </c>
      <c r="K151" s="286">
        <f t="shared" si="308"/>
        <v>0</v>
      </c>
      <c r="L151" s="286">
        <f t="shared" si="308"/>
        <v>0</v>
      </c>
      <c r="M151" s="287">
        <f t="shared" si="308"/>
        <v>0</v>
      </c>
      <c r="N151" s="412">
        <f>SUM(D151:M151)</f>
        <v>47</v>
      </c>
      <c r="P151" s="288">
        <f t="shared" ref="P151:Y151" si="309">SUM(P148:P150)</f>
        <v>6</v>
      </c>
      <c r="Q151" s="286">
        <f t="shared" si="309"/>
        <v>27</v>
      </c>
      <c r="R151" s="286">
        <f t="shared" si="309"/>
        <v>0</v>
      </c>
      <c r="S151" s="286">
        <f t="shared" si="309"/>
        <v>28</v>
      </c>
      <c r="T151" s="286">
        <f t="shared" si="309"/>
        <v>0</v>
      </c>
      <c r="U151" s="286">
        <f t="shared" si="309"/>
        <v>0</v>
      </c>
      <c r="V151" s="286">
        <f t="shared" si="309"/>
        <v>0</v>
      </c>
      <c r="W151" s="286">
        <f t="shared" si="309"/>
        <v>0</v>
      </c>
      <c r="X151" s="286">
        <f t="shared" si="309"/>
        <v>0</v>
      </c>
      <c r="Y151" s="287">
        <f t="shared" si="309"/>
        <v>0</v>
      </c>
      <c r="Z151" s="412">
        <f>SUM(P151:Y151)</f>
        <v>61</v>
      </c>
      <c r="AB151" s="288">
        <f t="shared" ref="AB151:AK151" si="310">SUM(AB148:AB150)</f>
        <v>6</v>
      </c>
      <c r="AC151" s="286">
        <f t="shared" si="310"/>
        <v>15</v>
      </c>
      <c r="AD151" s="286">
        <f t="shared" si="310"/>
        <v>0</v>
      </c>
      <c r="AE151" s="286">
        <f t="shared" si="310"/>
        <v>20</v>
      </c>
      <c r="AF151" s="286">
        <f t="shared" si="310"/>
        <v>0</v>
      </c>
      <c r="AG151" s="286">
        <f t="shared" si="310"/>
        <v>0</v>
      </c>
      <c r="AH151" s="286">
        <f t="shared" si="310"/>
        <v>0</v>
      </c>
      <c r="AI151" s="286">
        <f t="shared" si="310"/>
        <v>0</v>
      </c>
      <c r="AJ151" s="286">
        <f t="shared" si="310"/>
        <v>0</v>
      </c>
      <c r="AK151" s="287">
        <f t="shared" si="310"/>
        <v>0</v>
      </c>
      <c r="AL151" s="412">
        <f>SUM(AB151:AK151)</f>
        <v>41</v>
      </c>
      <c r="AM151" s="277"/>
      <c r="AN151" s="288">
        <f t="shared" ref="AN151:AW151" si="311">SUM(AN148:AN150)</f>
        <v>13</v>
      </c>
      <c r="AO151" s="286">
        <f t="shared" si="311"/>
        <v>12</v>
      </c>
      <c r="AP151" s="286">
        <f t="shared" si="311"/>
        <v>0</v>
      </c>
      <c r="AQ151" s="286">
        <f t="shared" si="311"/>
        <v>27</v>
      </c>
      <c r="AR151" s="286">
        <f t="shared" si="311"/>
        <v>0</v>
      </c>
      <c r="AS151" s="286">
        <f t="shared" si="311"/>
        <v>0</v>
      </c>
      <c r="AT151" s="286">
        <f t="shared" si="311"/>
        <v>0</v>
      </c>
      <c r="AU151" s="286">
        <f t="shared" si="311"/>
        <v>0</v>
      </c>
      <c r="AV151" s="286">
        <f t="shared" si="311"/>
        <v>0</v>
      </c>
      <c r="AW151" s="287">
        <f t="shared" si="311"/>
        <v>0</v>
      </c>
      <c r="AX151" s="412">
        <f>SUM(AN151:AW151)</f>
        <v>52</v>
      </c>
      <c r="AY151" s="277"/>
      <c r="AZ151" s="288">
        <f t="shared" ref="AZ151:BI151" si="312">SUM(AZ148:AZ150)</f>
        <v>25</v>
      </c>
      <c r="BA151" s="286">
        <f t="shared" si="312"/>
        <v>11</v>
      </c>
      <c r="BB151" s="286">
        <f t="shared" si="312"/>
        <v>0</v>
      </c>
      <c r="BC151" s="286">
        <f t="shared" si="312"/>
        <v>28</v>
      </c>
      <c r="BD151" s="286">
        <f t="shared" si="312"/>
        <v>0</v>
      </c>
      <c r="BE151" s="286">
        <f t="shared" si="312"/>
        <v>0</v>
      </c>
      <c r="BF151" s="286">
        <f t="shared" si="312"/>
        <v>0</v>
      </c>
      <c r="BG151" s="286">
        <f t="shared" si="312"/>
        <v>0</v>
      </c>
      <c r="BH151" s="286">
        <f t="shared" si="312"/>
        <v>0</v>
      </c>
      <c r="BI151" s="287">
        <f t="shared" si="312"/>
        <v>0</v>
      </c>
      <c r="BJ151" s="412">
        <f>SUM(AZ151:BI151)</f>
        <v>64</v>
      </c>
      <c r="BK151" s="352"/>
      <c r="BL151" s="399">
        <f t="shared" ref="BL151:BU151" si="313">SUM(BL148:BL150)</f>
        <v>27</v>
      </c>
      <c r="BM151" s="400">
        <f t="shared" si="313"/>
        <v>16</v>
      </c>
      <c r="BN151" s="400">
        <f t="shared" si="313"/>
        <v>0</v>
      </c>
      <c r="BO151" s="400">
        <f t="shared" si="313"/>
        <v>30</v>
      </c>
      <c r="BP151" s="400">
        <f t="shared" si="313"/>
        <v>0</v>
      </c>
      <c r="BQ151" s="400">
        <f t="shared" si="313"/>
        <v>0</v>
      </c>
      <c r="BR151" s="400">
        <f t="shared" si="313"/>
        <v>0</v>
      </c>
      <c r="BS151" s="400">
        <f t="shared" si="313"/>
        <v>0</v>
      </c>
      <c r="BT151" s="400">
        <f t="shared" si="313"/>
        <v>0</v>
      </c>
      <c r="BU151" s="401">
        <f t="shared" si="313"/>
        <v>0</v>
      </c>
      <c r="BV151" s="412">
        <f>SUM(BL151:BU151)</f>
        <v>73</v>
      </c>
      <c r="BX151" s="399">
        <f t="shared" ref="BX151:CG151" si="314">SUM(BX148:BX150)</f>
        <v>12</v>
      </c>
      <c r="BY151" s="400">
        <f t="shared" si="314"/>
        <v>24</v>
      </c>
      <c r="BZ151" s="400">
        <f t="shared" si="314"/>
        <v>0</v>
      </c>
      <c r="CA151" s="400">
        <f t="shared" si="314"/>
        <v>44</v>
      </c>
      <c r="CB151" s="400">
        <f t="shared" si="314"/>
        <v>0</v>
      </c>
      <c r="CC151" s="400">
        <f t="shared" si="314"/>
        <v>0</v>
      </c>
      <c r="CD151" s="400">
        <f t="shared" si="314"/>
        <v>0</v>
      </c>
      <c r="CE151" s="400">
        <f t="shared" si="314"/>
        <v>0</v>
      </c>
      <c r="CF151" s="400">
        <f t="shared" si="314"/>
        <v>0</v>
      </c>
      <c r="CG151" s="401">
        <f t="shared" si="314"/>
        <v>0</v>
      </c>
      <c r="CH151" s="412">
        <f>SUM(BX151:CG151)</f>
        <v>80</v>
      </c>
      <c r="CJ151" s="399">
        <f t="shared" ref="CJ151:CS151" si="315">SUM(CJ148:CJ150)</f>
        <v>54</v>
      </c>
      <c r="CK151" s="400">
        <f t="shared" si="315"/>
        <v>7</v>
      </c>
      <c r="CL151" s="400">
        <f t="shared" si="315"/>
        <v>0</v>
      </c>
      <c r="CM151" s="400">
        <f t="shared" si="315"/>
        <v>39</v>
      </c>
      <c r="CN151" s="400">
        <f t="shared" si="315"/>
        <v>0</v>
      </c>
      <c r="CO151" s="400">
        <f t="shared" si="315"/>
        <v>0</v>
      </c>
      <c r="CP151" s="400">
        <f t="shared" si="315"/>
        <v>0</v>
      </c>
      <c r="CQ151" s="400">
        <f t="shared" si="315"/>
        <v>0</v>
      </c>
      <c r="CR151" s="400">
        <f t="shared" si="315"/>
        <v>0</v>
      </c>
      <c r="CS151" s="401">
        <f t="shared" si="315"/>
        <v>0</v>
      </c>
      <c r="CT151" s="412">
        <f>SUM(CJ151:CS151)</f>
        <v>100</v>
      </c>
      <c r="CV151" s="399">
        <f t="shared" ref="CV151:DE151" si="316">SUM(CV148:CV150)</f>
        <v>16</v>
      </c>
      <c r="CW151" s="400">
        <f t="shared" si="316"/>
        <v>41</v>
      </c>
      <c r="CX151" s="400">
        <f t="shared" si="316"/>
        <v>0</v>
      </c>
      <c r="CY151" s="400">
        <f t="shared" si="316"/>
        <v>40</v>
      </c>
      <c r="CZ151" s="400">
        <f t="shared" si="316"/>
        <v>0</v>
      </c>
      <c r="DA151" s="400">
        <f t="shared" si="316"/>
        <v>0</v>
      </c>
      <c r="DB151" s="400">
        <f t="shared" si="316"/>
        <v>0</v>
      </c>
      <c r="DC151" s="400">
        <f t="shared" si="316"/>
        <v>0</v>
      </c>
      <c r="DD151" s="400">
        <f t="shared" si="316"/>
        <v>0</v>
      </c>
      <c r="DE151" s="401">
        <f t="shared" si="316"/>
        <v>0</v>
      </c>
      <c r="DF151" s="412">
        <f>SUM(CV151:DE151)</f>
        <v>97</v>
      </c>
      <c r="DH151" s="399">
        <f t="shared" ref="DH151:DQ151" si="317">SUM(DH148:DH150)</f>
        <v>52</v>
      </c>
      <c r="DI151" s="400">
        <f t="shared" si="317"/>
        <v>38</v>
      </c>
      <c r="DJ151" s="400">
        <f t="shared" si="317"/>
        <v>0</v>
      </c>
      <c r="DK151" s="400">
        <f t="shared" si="317"/>
        <v>68</v>
      </c>
      <c r="DL151" s="400">
        <f t="shared" si="317"/>
        <v>0</v>
      </c>
      <c r="DM151" s="400">
        <f t="shared" si="317"/>
        <v>0</v>
      </c>
      <c r="DN151" s="400">
        <f t="shared" si="317"/>
        <v>0</v>
      </c>
      <c r="DO151" s="400">
        <f t="shared" si="317"/>
        <v>0</v>
      </c>
      <c r="DP151" s="400">
        <f t="shared" si="317"/>
        <v>0</v>
      </c>
      <c r="DQ151" s="401">
        <f t="shared" si="317"/>
        <v>0</v>
      </c>
      <c r="DR151" s="412">
        <f>SUM(DH151:DQ151)</f>
        <v>158</v>
      </c>
      <c r="DT151" s="399">
        <f t="shared" ref="DT151:EC151" si="318">SUM(DT148:DT150)</f>
        <v>54</v>
      </c>
      <c r="DU151" s="400">
        <f t="shared" si="318"/>
        <v>29</v>
      </c>
      <c r="DV151" s="400">
        <f t="shared" si="318"/>
        <v>0</v>
      </c>
      <c r="DW151" s="400">
        <f t="shared" si="318"/>
        <v>53</v>
      </c>
      <c r="DX151" s="400">
        <f t="shared" si="318"/>
        <v>0</v>
      </c>
      <c r="DY151" s="400">
        <f t="shared" si="318"/>
        <v>0</v>
      </c>
      <c r="DZ151" s="400">
        <f t="shared" si="318"/>
        <v>0</v>
      </c>
      <c r="EA151" s="400">
        <f t="shared" si="318"/>
        <v>0</v>
      </c>
      <c r="EB151" s="400">
        <f t="shared" si="318"/>
        <v>0</v>
      </c>
      <c r="EC151" s="401">
        <f t="shared" si="318"/>
        <v>0</v>
      </c>
      <c r="ED151" s="412">
        <f>SUM(DT151:EC151)</f>
        <v>136</v>
      </c>
    </row>
    <row r="152" spans="1:134" ht="15.75" thickBot="1" x14ac:dyDescent="0.3">
      <c r="A152" s="320"/>
      <c r="D152" s="279"/>
      <c r="E152" s="277"/>
      <c r="F152" s="277"/>
      <c r="G152" s="277"/>
      <c r="H152" s="277"/>
      <c r="I152" s="277"/>
      <c r="J152" s="277"/>
      <c r="K152" s="277"/>
      <c r="L152" s="277"/>
      <c r="M152" s="278"/>
      <c r="N152" s="411"/>
      <c r="P152" s="279"/>
      <c r="Q152" s="277"/>
      <c r="R152" s="277"/>
      <c r="S152" s="277"/>
      <c r="T152" s="277"/>
      <c r="U152" s="277"/>
      <c r="V152" s="277"/>
      <c r="W152" s="277"/>
      <c r="X152" s="277"/>
      <c r="Y152" s="278"/>
      <c r="Z152" s="411"/>
      <c r="AB152" s="279"/>
      <c r="AC152" s="277"/>
      <c r="AD152" s="277"/>
      <c r="AE152" s="277"/>
      <c r="AF152" s="277"/>
      <c r="AG152" s="277"/>
      <c r="AH152" s="277"/>
      <c r="AI152" s="277"/>
      <c r="AJ152" s="277"/>
      <c r="AK152" s="278"/>
      <c r="AL152" s="411"/>
      <c r="AM152" s="277"/>
      <c r="AN152" s="279"/>
      <c r="AO152" s="277"/>
      <c r="AP152" s="277"/>
      <c r="AQ152" s="277"/>
      <c r="AR152" s="277"/>
      <c r="AS152" s="277"/>
      <c r="AT152" s="277"/>
      <c r="AU152" s="277"/>
      <c r="AV152" s="277"/>
      <c r="AW152" s="278"/>
      <c r="AX152" s="411"/>
      <c r="AY152" s="277"/>
      <c r="AZ152" s="279"/>
      <c r="BA152" s="277"/>
      <c r="BB152" s="277"/>
      <c r="BC152" s="277"/>
      <c r="BD152" s="277"/>
      <c r="BE152" s="277"/>
      <c r="BF152" s="277"/>
      <c r="BG152" s="277"/>
      <c r="BH152" s="277"/>
      <c r="BI152" s="278"/>
      <c r="BJ152" s="411"/>
      <c r="BK152" s="352"/>
      <c r="BL152" s="351"/>
      <c r="BM152" s="352"/>
      <c r="BN152" s="352"/>
      <c r="BO152" s="352"/>
      <c r="BP152" s="352"/>
      <c r="BQ152" s="352"/>
      <c r="BR152" s="352"/>
      <c r="BS152" s="352"/>
      <c r="BT152" s="352"/>
      <c r="BU152" s="353"/>
      <c r="BV152" s="411"/>
      <c r="BX152" s="351"/>
      <c r="BY152" s="352"/>
      <c r="BZ152" s="352"/>
      <c r="CA152" s="352"/>
      <c r="CB152" s="352"/>
      <c r="CC152" s="352"/>
      <c r="CD152" s="352"/>
      <c r="CE152" s="352"/>
      <c r="CF152" s="352"/>
      <c r="CG152" s="353"/>
      <c r="CH152" s="411"/>
      <c r="CJ152" s="351"/>
      <c r="CK152" s="352"/>
      <c r="CL152" s="352"/>
      <c r="CM152" s="352"/>
      <c r="CN152" s="352"/>
      <c r="CO152" s="352"/>
      <c r="CP152" s="352"/>
      <c r="CQ152" s="352"/>
      <c r="CR152" s="352"/>
      <c r="CS152" s="353"/>
      <c r="CT152" s="411"/>
      <c r="CV152" s="351"/>
      <c r="CW152" s="352"/>
      <c r="CX152" s="352"/>
      <c r="CY152" s="352"/>
      <c r="CZ152" s="352"/>
      <c r="DA152" s="352"/>
      <c r="DB152" s="352"/>
      <c r="DC152" s="352"/>
      <c r="DD152" s="352"/>
      <c r="DE152" s="353"/>
      <c r="DF152" s="411"/>
      <c r="DH152" s="351"/>
      <c r="DI152" s="352"/>
      <c r="DJ152" s="352"/>
      <c r="DK152" s="352"/>
      <c r="DL152" s="352"/>
      <c r="DM152" s="352"/>
      <c r="DN152" s="352"/>
      <c r="DO152" s="352"/>
      <c r="DP152" s="352"/>
      <c r="DQ152" s="353"/>
      <c r="DR152" s="411"/>
      <c r="DT152" s="351"/>
      <c r="DU152" s="352"/>
      <c r="DV152" s="352"/>
      <c r="DW152" s="352"/>
      <c r="DX152" s="352"/>
      <c r="DY152" s="352"/>
      <c r="DZ152" s="352"/>
      <c r="EA152" s="352"/>
      <c r="EB152" s="352"/>
      <c r="EC152" s="353"/>
      <c r="ED152" s="411"/>
    </row>
    <row r="153" spans="1:134" x14ac:dyDescent="0.25">
      <c r="A153" s="1470" t="s">
        <v>211</v>
      </c>
      <c r="B153" s="267" t="s">
        <v>95</v>
      </c>
      <c r="C153" s="268" t="s">
        <v>138</v>
      </c>
      <c r="D153" s="279">
        <f>D148*'8-Matrices'!$J$7</f>
        <v>0</v>
      </c>
      <c r="E153" s="277">
        <f>E148*'8-Matrices'!$K$7</f>
        <v>43560</v>
      </c>
      <c r="F153" s="277">
        <f>F148*'8-Matrices'!$L$7</f>
        <v>0</v>
      </c>
      <c r="G153" s="277">
        <f>G148*'8-Matrices'!$M$7</f>
        <v>130095</v>
      </c>
      <c r="H153" s="277">
        <f>H148*'8-Matrices'!$N$7</f>
        <v>0</v>
      </c>
      <c r="I153" s="277">
        <f>I148*'8-Matrices'!$O$7</f>
        <v>0</v>
      </c>
      <c r="J153" s="277">
        <f>J148*'8-Matrices'!$P$7</f>
        <v>0</v>
      </c>
      <c r="K153" s="277">
        <f>K148*'8-Matrices'!$Q$7</f>
        <v>0</v>
      </c>
      <c r="L153" s="277">
        <f>L148*'8-Matrices'!$R$7</f>
        <v>0</v>
      </c>
      <c r="M153" s="278">
        <f>M148*'8-Matrices'!$S$7</f>
        <v>0</v>
      </c>
      <c r="N153" s="411"/>
      <c r="P153" s="279">
        <f>P148*'8-Matrices'!$J$7</f>
        <v>0</v>
      </c>
      <c r="Q153" s="277">
        <f>Q148*'8-Matrices'!$K$7</f>
        <v>43560</v>
      </c>
      <c r="R153" s="277">
        <f>R148*'8-Matrices'!$L$7</f>
        <v>0</v>
      </c>
      <c r="S153" s="277">
        <f>S148*'8-Matrices'!$M$7</f>
        <v>318010</v>
      </c>
      <c r="T153" s="277">
        <f>T148*'8-Matrices'!$N$7</f>
        <v>0</v>
      </c>
      <c r="U153" s="277">
        <f>U148*'8-Matrices'!$O$7</f>
        <v>0</v>
      </c>
      <c r="V153" s="277">
        <f>V148*'8-Matrices'!$P$7</f>
        <v>0</v>
      </c>
      <c r="W153" s="277">
        <f>W148*'8-Matrices'!$Q$7</f>
        <v>0</v>
      </c>
      <c r="X153" s="277">
        <f>X148*'8-Matrices'!$R$7</f>
        <v>0</v>
      </c>
      <c r="Y153" s="278">
        <f>Y148*'8-Matrices'!$S$7</f>
        <v>0</v>
      </c>
      <c r="Z153" s="411"/>
      <c r="AB153" s="279">
        <f>AB148*'8-Matrices'!$J$7</f>
        <v>0</v>
      </c>
      <c r="AC153" s="277">
        <f>AC148*'8-Matrices'!$K$7</f>
        <v>29040</v>
      </c>
      <c r="AD153" s="277">
        <f>AD148*'8-Matrices'!$L$7</f>
        <v>0</v>
      </c>
      <c r="AE153" s="277">
        <f>AE148*'8-Matrices'!$M$7</f>
        <v>289100</v>
      </c>
      <c r="AF153" s="277">
        <f>AF148*'8-Matrices'!$N$7</f>
        <v>0</v>
      </c>
      <c r="AG153" s="277">
        <f>AG148*'8-Matrices'!$O$7</f>
        <v>0</v>
      </c>
      <c r="AH153" s="277">
        <f>AH148*'8-Matrices'!$P$7</f>
        <v>0</v>
      </c>
      <c r="AI153" s="277">
        <f>AI148*'8-Matrices'!$Q$7</f>
        <v>0</v>
      </c>
      <c r="AJ153" s="277">
        <f>AJ148*'8-Matrices'!$R$7</f>
        <v>0</v>
      </c>
      <c r="AK153" s="278">
        <f>AK148*'8-Matrices'!$S$7</f>
        <v>0</v>
      </c>
      <c r="AL153" s="411"/>
      <c r="AM153" s="277"/>
      <c r="AN153" s="279">
        <f>AN148*'8-Matrices'!$J$7</f>
        <v>0</v>
      </c>
      <c r="AO153" s="277">
        <f>AO148*'8-Matrices'!$K$7</f>
        <v>14520</v>
      </c>
      <c r="AP153" s="277">
        <f>AP148*'8-Matrices'!$L$7</f>
        <v>0</v>
      </c>
      <c r="AQ153" s="277">
        <f>AQ148*'8-Matrices'!$M$7</f>
        <v>332465</v>
      </c>
      <c r="AR153" s="277">
        <f>AR148*'8-Matrices'!$N$7</f>
        <v>0</v>
      </c>
      <c r="AS153" s="277">
        <f>AS148*'8-Matrices'!$O$7</f>
        <v>0</v>
      </c>
      <c r="AT153" s="277">
        <f>AT148*'8-Matrices'!$P$7</f>
        <v>0</v>
      </c>
      <c r="AU153" s="277">
        <f>AU148*'8-Matrices'!$Q$7</f>
        <v>0</v>
      </c>
      <c r="AV153" s="277">
        <f>AV148*'8-Matrices'!$R$7</f>
        <v>0</v>
      </c>
      <c r="AW153" s="278">
        <f>AW148*'8-Matrices'!$S$7</f>
        <v>0</v>
      </c>
      <c r="AX153" s="411"/>
      <c r="AY153" s="277"/>
      <c r="AZ153" s="279">
        <f>AZ148*'8-Matrices'!$J$7</f>
        <v>0</v>
      </c>
      <c r="BA153" s="277">
        <f>BA148*'8-Matrices'!$K$7</f>
        <v>14520</v>
      </c>
      <c r="BB153" s="277">
        <f>BB148*'8-Matrices'!$L$7</f>
        <v>0</v>
      </c>
      <c r="BC153" s="277">
        <f>BC148*'8-Matrices'!$M$7</f>
        <v>303555</v>
      </c>
      <c r="BD153" s="277">
        <f>BD148*'8-Matrices'!$N$7</f>
        <v>0</v>
      </c>
      <c r="BE153" s="277">
        <f>BE148*'8-Matrices'!$O$7</f>
        <v>0</v>
      </c>
      <c r="BF153" s="277">
        <f>BF148*'8-Matrices'!$P$7</f>
        <v>0</v>
      </c>
      <c r="BG153" s="277">
        <f>BG148*'8-Matrices'!$Q$7</f>
        <v>0</v>
      </c>
      <c r="BH153" s="277">
        <f>BH148*'8-Matrices'!$R$7</f>
        <v>0</v>
      </c>
      <c r="BI153" s="278">
        <f>BI148*'8-Matrices'!$S$7</f>
        <v>0</v>
      </c>
      <c r="BJ153" s="411"/>
      <c r="BK153" s="352"/>
      <c r="BL153" s="351">
        <f>BL148*'8-Matrices'!$J$7</f>
        <v>0</v>
      </c>
      <c r="BM153" s="352">
        <f>BM148*'8-Matrices'!$K$7</f>
        <v>29040</v>
      </c>
      <c r="BN153" s="352">
        <f>BN148*'8-Matrices'!$L$7</f>
        <v>0</v>
      </c>
      <c r="BO153" s="352">
        <f>BO148*'8-Matrices'!$M$7</f>
        <v>419195</v>
      </c>
      <c r="BP153" s="352">
        <f>BP148*'8-Matrices'!$N$7</f>
        <v>0</v>
      </c>
      <c r="BQ153" s="352">
        <f>BQ148*'8-Matrices'!$O$7</f>
        <v>0</v>
      </c>
      <c r="BR153" s="352">
        <f>BR148*'8-Matrices'!$P$7</f>
        <v>0</v>
      </c>
      <c r="BS153" s="352">
        <f>BS148*'8-Matrices'!$Q$7</f>
        <v>0</v>
      </c>
      <c r="BT153" s="352">
        <f>BT148*'8-Matrices'!$R$7</f>
        <v>0</v>
      </c>
      <c r="BU153" s="353">
        <f>BU148*'8-Matrices'!$S$7</f>
        <v>0</v>
      </c>
      <c r="BV153" s="411"/>
      <c r="BX153" s="351">
        <f>BX148*'8-Matrices'!$J$7</f>
        <v>0</v>
      </c>
      <c r="BY153" s="352">
        <f>BY148*'8-Matrices'!$K$7</f>
        <v>36300</v>
      </c>
      <c r="BZ153" s="352">
        <f>BZ148*'8-Matrices'!$L$7</f>
        <v>0</v>
      </c>
      <c r="CA153" s="352">
        <f>CA148*'8-Matrices'!$M$7</f>
        <v>433650</v>
      </c>
      <c r="CB153" s="352">
        <f>CB148*'8-Matrices'!$N$7</f>
        <v>0</v>
      </c>
      <c r="CC153" s="352">
        <f>CC148*'8-Matrices'!$O$7</f>
        <v>0</v>
      </c>
      <c r="CD153" s="352">
        <f>CD148*'8-Matrices'!$P$7</f>
        <v>0</v>
      </c>
      <c r="CE153" s="352">
        <f>CE148*'8-Matrices'!$Q$7</f>
        <v>0</v>
      </c>
      <c r="CF153" s="352">
        <f>CF148*'8-Matrices'!$R$7</f>
        <v>0</v>
      </c>
      <c r="CG153" s="353">
        <f>CG148*'8-Matrices'!$S$7</f>
        <v>0</v>
      </c>
      <c r="CH153" s="411"/>
      <c r="CJ153" s="351">
        <f>CJ148*'8-Matrices'!$J$7</f>
        <v>0</v>
      </c>
      <c r="CK153" s="352">
        <f>CK148*'8-Matrices'!$K$7</f>
        <v>7260</v>
      </c>
      <c r="CL153" s="352">
        <f>CL148*'8-Matrices'!$L$7</f>
        <v>0</v>
      </c>
      <c r="CM153" s="352">
        <f>CM148*'8-Matrices'!$M$7</f>
        <v>404740</v>
      </c>
      <c r="CN153" s="352">
        <f>CN148*'8-Matrices'!$N$7</f>
        <v>0</v>
      </c>
      <c r="CO153" s="352">
        <f>CO148*'8-Matrices'!$O$7</f>
        <v>0</v>
      </c>
      <c r="CP153" s="352">
        <f>CP148*'8-Matrices'!$P$7</f>
        <v>0</v>
      </c>
      <c r="CQ153" s="352">
        <f>CQ148*'8-Matrices'!$Q$7</f>
        <v>0</v>
      </c>
      <c r="CR153" s="352">
        <f>CR148*'8-Matrices'!$R$7</f>
        <v>0</v>
      </c>
      <c r="CS153" s="353">
        <f>CS148*'8-Matrices'!$S$7</f>
        <v>0</v>
      </c>
      <c r="CT153" s="411"/>
      <c r="CV153" s="351">
        <f>CV148*'8-Matrices'!$J$7</f>
        <v>0</v>
      </c>
      <c r="CW153" s="352">
        <f>CW148*'8-Matrices'!$K$7</f>
        <v>14520</v>
      </c>
      <c r="CX153" s="352">
        <f>CX148*'8-Matrices'!$L$7</f>
        <v>0</v>
      </c>
      <c r="CY153" s="352">
        <f>CY148*'8-Matrices'!$M$7</f>
        <v>448105</v>
      </c>
      <c r="CZ153" s="352">
        <f>CZ148*'8-Matrices'!$N$7</f>
        <v>0</v>
      </c>
      <c r="DA153" s="352">
        <f>DA148*'8-Matrices'!$O$7</f>
        <v>0</v>
      </c>
      <c r="DB153" s="352">
        <f>DB148*'8-Matrices'!$P$7</f>
        <v>0</v>
      </c>
      <c r="DC153" s="352">
        <f>DC148*'8-Matrices'!$Q$7</f>
        <v>0</v>
      </c>
      <c r="DD153" s="352">
        <f>DD148*'8-Matrices'!$R$7</f>
        <v>0</v>
      </c>
      <c r="DE153" s="353">
        <f>DE148*'8-Matrices'!$S$7</f>
        <v>0</v>
      </c>
      <c r="DF153" s="411"/>
      <c r="DH153" s="351">
        <f>DH148*'8-Matrices'!$J$7</f>
        <v>0</v>
      </c>
      <c r="DI153" s="352">
        <f>DI148*'8-Matrices'!$K$7</f>
        <v>0</v>
      </c>
      <c r="DJ153" s="352">
        <f>DJ148*'8-Matrices'!$L$7</f>
        <v>0</v>
      </c>
      <c r="DK153" s="352">
        <f>DK148*'8-Matrices'!$M$7</f>
        <v>693840</v>
      </c>
      <c r="DL153" s="352">
        <f>DL148*'8-Matrices'!$N$7</f>
        <v>0</v>
      </c>
      <c r="DM153" s="352">
        <f>DM148*'8-Matrices'!$O$7</f>
        <v>0</v>
      </c>
      <c r="DN153" s="352">
        <f>DN148*'8-Matrices'!$P$7</f>
        <v>0</v>
      </c>
      <c r="DO153" s="352">
        <f>DO148*'8-Matrices'!$Q$7</f>
        <v>0</v>
      </c>
      <c r="DP153" s="352">
        <f>DP148*'8-Matrices'!$R$7</f>
        <v>0</v>
      </c>
      <c r="DQ153" s="353">
        <f>DQ148*'8-Matrices'!$S$7</f>
        <v>0</v>
      </c>
      <c r="DR153" s="411"/>
      <c r="DT153" s="351">
        <f>DT148*'8-Matrices'!$J$7</f>
        <v>0</v>
      </c>
      <c r="DU153" s="352">
        <f>DU148*'8-Matrices'!$K$7</f>
        <v>7260</v>
      </c>
      <c r="DV153" s="352">
        <f>DV148*'8-Matrices'!$L$7</f>
        <v>0</v>
      </c>
      <c r="DW153" s="352">
        <f>DW148*'8-Matrices'!$M$7</f>
        <v>578200</v>
      </c>
      <c r="DX153" s="352">
        <f>DX148*'8-Matrices'!$N$7</f>
        <v>0</v>
      </c>
      <c r="DY153" s="352">
        <f>DY148*'8-Matrices'!$O$7</f>
        <v>0</v>
      </c>
      <c r="DZ153" s="352">
        <f>DZ148*'8-Matrices'!$P$7</f>
        <v>0</v>
      </c>
      <c r="EA153" s="352">
        <f>EA148*'8-Matrices'!$Q$7</f>
        <v>0</v>
      </c>
      <c r="EB153" s="352">
        <f>EB148*'8-Matrices'!$R$7</f>
        <v>0</v>
      </c>
      <c r="EC153" s="353">
        <f>EC148*'8-Matrices'!$S$7</f>
        <v>0</v>
      </c>
      <c r="ED153" s="411"/>
    </row>
    <row r="154" spans="1:134" x14ac:dyDescent="0.25">
      <c r="A154" s="1471"/>
      <c r="B154" s="36" t="s">
        <v>95</v>
      </c>
      <c r="C154" s="276" t="s">
        <v>139</v>
      </c>
      <c r="D154" s="279">
        <f>D149*'8-Matrices'!$J$8</f>
        <v>0</v>
      </c>
      <c r="E154" s="277">
        <f>E149*'8-Matrices'!$K$8</f>
        <v>104770</v>
      </c>
      <c r="F154" s="277">
        <f>F149*'8-Matrices'!$L$8</f>
        <v>0</v>
      </c>
      <c r="G154" s="277">
        <f>G149*'8-Matrices'!$M$8</f>
        <v>0</v>
      </c>
      <c r="H154" s="277">
        <f>H149*'8-Matrices'!$N$8</f>
        <v>0</v>
      </c>
      <c r="I154" s="277">
        <f>I149*'8-Matrices'!$O$8</f>
        <v>0</v>
      </c>
      <c r="J154" s="277">
        <f>J149*'8-Matrices'!$P$8</f>
        <v>0</v>
      </c>
      <c r="K154" s="277">
        <f>K149*'8-Matrices'!$Q$8</f>
        <v>0</v>
      </c>
      <c r="L154" s="277">
        <f>L149*'8-Matrices'!$R$8</f>
        <v>0</v>
      </c>
      <c r="M154" s="278">
        <f>M149*'8-Matrices'!$S$8</f>
        <v>0</v>
      </c>
      <c r="N154" s="411"/>
      <c r="P154" s="279">
        <f>P149*'8-Matrices'!$J$8</f>
        <v>0</v>
      </c>
      <c r="Q154" s="277">
        <f>Q149*'8-Matrices'!$K$8</f>
        <v>83816</v>
      </c>
      <c r="R154" s="277">
        <f>R149*'8-Matrices'!$L$8</f>
        <v>0</v>
      </c>
      <c r="S154" s="277">
        <f>S149*'8-Matrices'!$M$8</f>
        <v>0</v>
      </c>
      <c r="T154" s="277">
        <f>T149*'8-Matrices'!$N$8</f>
        <v>0</v>
      </c>
      <c r="U154" s="277">
        <f>U149*'8-Matrices'!$O$8</f>
        <v>0</v>
      </c>
      <c r="V154" s="277">
        <f>V149*'8-Matrices'!$P$8</f>
        <v>0</v>
      </c>
      <c r="W154" s="277">
        <f>W149*'8-Matrices'!$Q$8</f>
        <v>0</v>
      </c>
      <c r="X154" s="277">
        <f>X149*'8-Matrices'!$R$8</f>
        <v>0</v>
      </c>
      <c r="Y154" s="278">
        <f>Y149*'8-Matrices'!$S$8</f>
        <v>0</v>
      </c>
      <c r="Z154" s="411"/>
      <c r="AB154" s="279">
        <f>AB149*'8-Matrices'!$J$8</f>
        <v>0</v>
      </c>
      <c r="AC154" s="277">
        <f>AC149*'8-Matrices'!$K$8</f>
        <v>62862</v>
      </c>
      <c r="AD154" s="277">
        <f>AD149*'8-Matrices'!$L$8</f>
        <v>0</v>
      </c>
      <c r="AE154" s="277">
        <f>AE149*'8-Matrices'!$M$8</f>
        <v>0</v>
      </c>
      <c r="AF154" s="277">
        <f>AF149*'8-Matrices'!$N$8</f>
        <v>0</v>
      </c>
      <c r="AG154" s="277">
        <f>AG149*'8-Matrices'!$O$8</f>
        <v>0</v>
      </c>
      <c r="AH154" s="277">
        <f>AH149*'8-Matrices'!$P$8</f>
        <v>0</v>
      </c>
      <c r="AI154" s="277">
        <f>AI149*'8-Matrices'!$Q$8</f>
        <v>0</v>
      </c>
      <c r="AJ154" s="277">
        <f>AJ149*'8-Matrices'!$R$8</f>
        <v>0</v>
      </c>
      <c r="AK154" s="278">
        <f>AK149*'8-Matrices'!$S$8</f>
        <v>0</v>
      </c>
      <c r="AL154" s="411"/>
      <c r="AM154" s="277"/>
      <c r="AN154" s="279">
        <f>AN149*'8-Matrices'!$J$8</f>
        <v>0</v>
      </c>
      <c r="AO154" s="277">
        <f>AO149*'8-Matrices'!$K$8</f>
        <v>104770</v>
      </c>
      <c r="AP154" s="277">
        <f>AP149*'8-Matrices'!$L$8</f>
        <v>0</v>
      </c>
      <c r="AQ154" s="277">
        <f>AQ149*'8-Matrices'!$M$8</f>
        <v>0</v>
      </c>
      <c r="AR154" s="277">
        <f>AR149*'8-Matrices'!$N$8</f>
        <v>0</v>
      </c>
      <c r="AS154" s="277">
        <f>AS149*'8-Matrices'!$O$8</f>
        <v>0</v>
      </c>
      <c r="AT154" s="277">
        <f>AT149*'8-Matrices'!$P$8</f>
        <v>0</v>
      </c>
      <c r="AU154" s="277">
        <f>AU149*'8-Matrices'!$Q$8</f>
        <v>0</v>
      </c>
      <c r="AV154" s="277">
        <f>AV149*'8-Matrices'!$R$8</f>
        <v>0</v>
      </c>
      <c r="AW154" s="278">
        <f>AW149*'8-Matrices'!$S$8</f>
        <v>0</v>
      </c>
      <c r="AX154" s="411"/>
      <c r="AY154" s="277"/>
      <c r="AZ154" s="279">
        <f>AZ149*'8-Matrices'!$J$8</f>
        <v>0</v>
      </c>
      <c r="BA154" s="277">
        <f>BA149*'8-Matrices'!$K$8</f>
        <v>94293</v>
      </c>
      <c r="BB154" s="277">
        <f>BB149*'8-Matrices'!$L$8</f>
        <v>0</v>
      </c>
      <c r="BC154" s="277">
        <f>BC149*'8-Matrices'!$M$8</f>
        <v>0</v>
      </c>
      <c r="BD154" s="277">
        <f>BD149*'8-Matrices'!$N$8</f>
        <v>0</v>
      </c>
      <c r="BE154" s="277">
        <f>BE149*'8-Matrices'!$O$8</f>
        <v>0</v>
      </c>
      <c r="BF154" s="277">
        <f>BF149*'8-Matrices'!$P$8</f>
        <v>0</v>
      </c>
      <c r="BG154" s="277">
        <f>BG149*'8-Matrices'!$Q$8</f>
        <v>0</v>
      </c>
      <c r="BH154" s="277">
        <f>BH149*'8-Matrices'!$R$8</f>
        <v>0</v>
      </c>
      <c r="BI154" s="278">
        <f>BI149*'8-Matrices'!$S$8</f>
        <v>0</v>
      </c>
      <c r="BJ154" s="411"/>
      <c r="BK154" s="352"/>
      <c r="BL154" s="351">
        <f>BL149*'8-Matrices'!$J$8</f>
        <v>0</v>
      </c>
      <c r="BM154" s="352">
        <f>BM149*'8-Matrices'!$K$8</f>
        <v>62862</v>
      </c>
      <c r="BN154" s="352">
        <f>BN149*'8-Matrices'!$L$8</f>
        <v>0</v>
      </c>
      <c r="BO154" s="352">
        <f>BO149*'8-Matrices'!$M$8</f>
        <v>0</v>
      </c>
      <c r="BP154" s="352">
        <f>BP149*'8-Matrices'!$N$8</f>
        <v>0</v>
      </c>
      <c r="BQ154" s="352">
        <f>BQ149*'8-Matrices'!$O$8</f>
        <v>0</v>
      </c>
      <c r="BR154" s="352">
        <f>BR149*'8-Matrices'!$P$8</f>
        <v>0</v>
      </c>
      <c r="BS154" s="352">
        <f>BS149*'8-Matrices'!$Q$8</f>
        <v>0</v>
      </c>
      <c r="BT154" s="352">
        <f>BT149*'8-Matrices'!$R$8</f>
        <v>0</v>
      </c>
      <c r="BU154" s="353">
        <f>BU149*'8-Matrices'!$S$8</f>
        <v>0</v>
      </c>
      <c r="BV154" s="411"/>
      <c r="BX154" s="351">
        <f>BX149*'8-Matrices'!$J$8</f>
        <v>0</v>
      </c>
      <c r="BY154" s="352">
        <f>BY149*'8-Matrices'!$K$8</f>
        <v>188586</v>
      </c>
      <c r="BZ154" s="352">
        <f>BZ149*'8-Matrices'!$L$8</f>
        <v>0</v>
      </c>
      <c r="CA154" s="352">
        <f>CA149*'8-Matrices'!$M$8</f>
        <v>0</v>
      </c>
      <c r="CB154" s="352">
        <f>CB149*'8-Matrices'!$N$8</f>
        <v>0</v>
      </c>
      <c r="CC154" s="352">
        <f>CC149*'8-Matrices'!$O$8</f>
        <v>0</v>
      </c>
      <c r="CD154" s="352">
        <f>CD149*'8-Matrices'!$P$8</f>
        <v>0</v>
      </c>
      <c r="CE154" s="352">
        <f>CE149*'8-Matrices'!$Q$8</f>
        <v>0</v>
      </c>
      <c r="CF154" s="352">
        <f>CF149*'8-Matrices'!$R$8</f>
        <v>0</v>
      </c>
      <c r="CG154" s="353">
        <f>CG149*'8-Matrices'!$S$8</f>
        <v>0</v>
      </c>
      <c r="CH154" s="411"/>
      <c r="CJ154" s="351">
        <f>CJ149*'8-Matrices'!$J$8</f>
        <v>0</v>
      </c>
      <c r="CK154" s="352">
        <f>CK149*'8-Matrices'!$K$8</f>
        <v>62862</v>
      </c>
      <c r="CL154" s="352">
        <f>CL149*'8-Matrices'!$L$8</f>
        <v>0</v>
      </c>
      <c r="CM154" s="352">
        <f>CM149*'8-Matrices'!$M$8</f>
        <v>0</v>
      </c>
      <c r="CN154" s="352">
        <f>CN149*'8-Matrices'!$N$8</f>
        <v>0</v>
      </c>
      <c r="CO154" s="352">
        <f>CO149*'8-Matrices'!$O$8</f>
        <v>0</v>
      </c>
      <c r="CP154" s="352">
        <f>CP149*'8-Matrices'!$P$8</f>
        <v>0</v>
      </c>
      <c r="CQ154" s="352">
        <f>CQ149*'8-Matrices'!$Q$8</f>
        <v>0</v>
      </c>
      <c r="CR154" s="352">
        <f>CR149*'8-Matrices'!$R$8</f>
        <v>0</v>
      </c>
      <c r="CS154" s="353">
        <f>CS149*'8-Matrices'!$S$8</f>
        <v>0</v>
      </c>
      <c r="CT154" s="411"/>
      <c r="CV154" s="351">
        <f>CV149*'8-Matrices'!$J$8</f>
        <v>0</v>
      </c>
      <c r="CW154" s="352">
        <f>CW149*'8-Matrices'!$K$8</f>
        <v>408603</v>
      </c>
      <c r="CX154" s="352">
        <f>CX149*'8-Matrices'!$L$8</f>
        <v>0</v>
      </c>
      <c r="CY154" s="352">
        <f>CY149*'8-Matrices'!$M$8</f>
        <v>0</v>
      </c>
      <c r="CZ154" s="352">
        <f>CZ149*'8-Matrices'!$N$8</f>
        <v>0</v>
      </c>
      <c r="DA154" s="352">
        <f>DA149*'8-Matrices'!$O$8</f>
        <v>0</v>
      </c>
      <c r="DB154" s="352">
        <f>DB149*'8-Matrices'!$P$8</f>
        <v>0</v>
      </c>
      <c r="DC154" s="352">
        <f>DC149*'8-Matrices'!$Q$8</f>
        <v>0</v>
      </c>
      <c r="DD154" s="352">
        <f>DD149*'8-Matrices'!$R$8</f>
        <v>0</v>
      </c>
      <c r="DE154" s="353">
        <f>DE149*'8-Matrices'!$S$8</f>
        <v>0</v>
      </c>
      <c r="DF154" s="411"/>
      <c r="DH154" s="351">
        <f>DH149*'8-Matrices'!$J$8</f>
        <v>0</v>
      </c>
      <c r="DI154" s="352">
        <f>DI149*'8-Matrices'!$K$8</f>
        <v>398126</v>
      </c>
      <c r="DJ154" s="352">
        <f>DJ149*'8-Matrices'!$L$8</f>
        <v>0</v>
      </c>
      <c r="DK154" s="352">
        <f>DK149*'8-Matrices'!$M$8</f>
        <v>0</v>
      </c>
      <c r="DL154" s="352">
        <f>DL149*'8-Matrices'!$N$8</f>
        <v>0</v>
      </c>
      <c r="DM154" s="352">
        <f>DM149*'8-Matrices'!$O$8</f>
        <v>0</v>
      </c>
      <c r="DN154" s="352">
        <f>DN149*'8-Matrices'!$P$8</f>
        <v>0</v>
      </c>
      <c r="DO154" s="352">
        <f>DO149*'8-Matrices'!$Q$8</f>
        <v>0</v>
      </c>
      <c r="DP154" s="352">
        <f>DP149*'8-Matrices'!$R$8</f>
        <v>0</v>
      </c>
      <c r="DQ154" s="353">
        <f>DQ149*'8-Matrices'!$S$8</f>
        <v>0</v>
      </c>
      <c r="DR154" s="411"/>
      <c r="DT154" s="351">
        <f>DT149*'8-Matrices'!$J$8</f>
        <v>0</v>
      </c>
      <c r="DU154" s="352">
        <f>DU149*'8-Matrices'!$K$8</f>
        <v>293356</v>
      </c>
      <c r="DV154" s="352">
        <f>DV149*'8-Matrices'!$L$8</f>
        <v>0</v>
      </c>
      <c r="DW154" s="352">
        <f>DW149*'8-Matrices'!$M$8</f>
        <v>0</v>
      </c>
      <c r="DX154" s="352">
        <f>DX149*'8-Matrices'!$N$8</f>
        <v>0</v>
      </c>
      <c r="DY154" s="352">
        <f>DY149*'8-Matrices'!$O$8</f>
        <v>0</v>
      </c>
      <c r="DZ154" s="352">
        <f>DZ149*'8-Matrices'!$P$8</f>
        <v>0</v>
      </c>
      <c r="EA154" s="352">
        <f>EA149*'8-Matrices'!$Q$8</f>
        <v>0</v>
      </c>
      <c r="EB154" s="352">
        <f>EB149*'8-Matrices'!$R$8</f>
        <v>0</v>
      </c>
      <c r="EC154" s="353">
        <f>EC149*'8-Matrices'!$S$8</f>
        <v>0</v>
      </c>
      <c r="ED154" s="411"/>
    </row>
    <row r="155" spans="1:134" ht="15.75" thickBot="1" x14ac:dyDescent="0.3">
      <c r="A155" s="1472"/>
      <c r="B155" s="295" t="s">
        <v>95</v>
      </c>
      <c r="C155" s="294" t="s">
        <v>140</v>
      </c>
      <c r="D155" s="279">
        <f>D150*'8-Matrices'!$J$9</f>
        <v>157035</v>
      </c>
      <c r="E155" s="277">
        <f>E150*'8-Matrices'!$K$9</f>
        <v>107478</v>
      </c>
      <c r="F155" s="277">
        <f>F150*'8-Matrices'!$L$9</f>
        <v>0</v>
      </c>
      <c r="G155" s="277">
        <f>G150*'8-Matrices'!$M$9</f>
        <v>0</v>
      </c>
      <c r="H155" s="277">
        <f>H150*'8-Matrices'!$N$9</f>
        <v>0</v>
      </c>
      <c r="I155" s="277">
        <f>I150*'8-Matrices'!$O$9</f>
        <v>0</v>
      </c>
      <c r="J155" s="277">
        <f>J150*'8-Matrices'!$P$9</f>
        <v>0</v>
      </c>
      <c r="K155" s="277">
        <f>K150*'8-Matrices'!$Q$9</f>
        <v>0</v>
      </c>
      <c r="L155" s="277">
        <f>L150*'8-Matrices'!$R$9</f>
        <v>0</v>
      </c>
      <c r="M155" s="278">
        <f>M150*'8-Matrices'!$S$9</f>
        <v>0</v>
      </c>
      <c r="N155" s="411" t="s">
        <v>306</v>
      </c>
      <c r="P155" s="279">
        <f>P150*'8-Matrices'!$J$9</f>
        <v>62814</v>
      </c>
      <c r="Q155" s="277">
        <f>Q150*'8-Matrices'!$K$9</f>
        <v>199602</v>
      </c>
      <c r="R155" s="277">
        <f>R150*'8-Matrices'!$L$9</f>
        <v>0</v>
      </c>
      <c r="S155" s="277">
        <f>S150*'8-Matrices'!$M$9</f>
        <v>183420</v>
      </c>
      <c r="T155" s="277">
        <f>T150*'8-Matrices'!$N$9</f>
        <v>0</v>
      </c>
      <c r="U155" s="277">
        <f>U150*'8-Matrices'!$O$9</f>
        <v>0</v>
      </c>
      <c r="V155" s="277">
        <f>V150*'8-Matrices'!$P$9</f>
        <v>0</v>
      </c>
      <c r="W155" s="277">
        <f>W150*'8-Matrices'!$Q$9</f>
        <v>0</v>
      </c>
      <c r="X155" s="277">
        <f>X150*'8-Matrices'!$R$9</f>
        <v>0</v>
      </c>
      <c r="Y155" s="278">
        <f>Y150*'8-Matrices'!$S$9</f>
        <v>0</v>
      </c>
      <c r="Z155" s="411" t="s">
        <v>306</v>
      </c>
      <c r="AB155" s="279">
        <f>AB150*'8-Matrices'!$J$9</f>
        <v>62814</v>
      </c>
      <c r="AC155" s="277">
        <f>AC150*'8-Matrices'!$K$9</f>
        <v>76770</v>
      </c>
      <c r="AD155" s="277">
        <f>AD150*'8-Matrices'!$L$9</f>
        <v>0</v>
      </c>
      <c r="AE155" s="277">
        <f>AE150*'8-Matrices'!$M$9</f>
        <v>0</v>
      </c>
      <c r="AF155" s="277">
        <f>AF150*'8-Matrices'!$N$9</f>
        <v>0</v>
      </c>
      <c r="AG155" s="277">
        <f>AG150*'8-Matrices'!$O$9</f>
        <v>0</v>
      </c>
      <c r="AH155" s="277">
        <f>AH150*'8-Matrices'!$P$9</f>
        <v>0</v>
      </c>
      <c r="AI155" s="277">
        <f>AI150*'8-Matrices'!$Q$9</f>
        <v>0</v>
      </c>
      <c r="AJ155" s="277">
        <f>AJ150*'8-Matrices'!$R$9</f>
        <v>0</v>
      </c>
      <c r="AK155" s="278">
        <f>AK150*'8-Matrices'!$S$9</f>
        <v>0</v>
      </c>
      <c r="AL155" s="411" t="s">
        <v>306</v>
      </c>
      <c r="AM155" s="277"/>
      <c r="AN155" s="279">
        <f>AN150*'8-Matrices'!$J$9</f>
        <v>136097</v>
      </c>
      <c r="AO155" s="277">
        <f>AO150*'8-Matrices'!$K$9</f>
        <v>0</v>
      </c>
      <c r="AP155" s="277">
        <f>AP150*'8-Matrices'!$L$9</f>
        <v>0</v>
      </c>
      <c r="AQ155" s="277">
        <f>AQ150*'8-Matrices'!$M$9</f>
        <v>122280</v>
      </c>
      <c r="AR155" s="277">
        <f>AR150*'8-Matrices'!$N$9</f>
        <v>0</v>
      </c>
      <c r="AS155" s="277">
        <f>AS150*'8-Matrices'!$O$9</f>
        <v>0</v>
      </c>
      <c r="AT155" s="277">
        <f>AT150*'8-Matrices'!$P$9</f>
        <v>0</v>
      </c>
      <c r="AU155" s="277">
        <f>AU150*'8-Matrices'!$Q$9</f>
        <v>0</v>
      </c>
      <c r="AV155" s="277">
        <f>AV150*'8-Matrices'!$R$9</f>
        <v>0</v>
      </c>
      <c r="AW155" s="278">
        <f>AW150*'8-Matrices'!$S$9</f>
        <v>0</v>
      </c>
      <c r="AX155" s="411" t="s">
        <v>306</v>
      </c>
      <c r="AY155" s="277"/>
      <c r="AZ155" s="279">
        <f>AZ150*'8-Matrices'!$J$9</f>
        <v>261725</v>
      </c>
      <c r="BA155" s="277">
        <f>BA150*'8-Matrices'!$K$9</f>
        <v>0</v>
      </c>
      <c r="BB155" s="277">
        <f>BB150*'8-Matrices'!$L$9</f>
        <v>0</v>
      </c>
      <c r="BC155" s="277">
        <f>BC150*'8-Matrices'!$M$9</f>
        <v>213990</v>
      </c>
      <c r="BD155" s="277">
        <f>BD150*'8-Matrices'!$N$9</f>
        <v>0</v>
      </c>
      <c r="BE155" s="277">
        <f>BE150*'8-Matrices'!$O$9</f>
        <v>0</v>
      </c>
      <c r="BF155" s="277">
        <f>BF150*'8-Matrices'!$P$9</f>
        <v>0</v>
      </c>
      <c r="BG155" s="277">
        <f>BG150*'8-Matrices'!$Q$9</f>
        <v>0</v>
      </c>
      <c r="BH155" s="277">
        <f>BH150*'8-Matrices'!$R$9</f>
        <v>0</v>
      </c>
      <c r="BI155" s="278">
        <f>BI150*'8-Matrices'!$S$9</f>
        <v>0</v>
      </c>
      <c r="BJ155" s="411" t="s">
        <v>306</v>
      </c>
      <c r="BK155" s="352"/>
      <c r="BL155" s="351">
        <f>BL150*'8-Matrices'!$J$9</f>
        <v>282663</v>
      </c>
      <c r="BM155" s="352">
        <f>BM150*'8-Matrices'!$K$9</f>
        <v>92124</v>
      </c>
      <c r="BN155" s="352">
        <f>BN150*'8-Matrices'!$L$9</f>
        <v>0</v>
      </c>
      <c r="BO155" s="352">
        <f>BO150*'8-Matrices'!$M$9</f>
        <v>30570</v>
      </c>
      <c r="BP155" s="352">
        <f>BP150*'8-Matrices'!$N$9</f>
        <v>0</v>
      </c>
      <c r="BQ155" s="352">
        <f>BQ150*'8-Matrices'!$O$9</f>
        <v>0</v>
      </c>
      <c r="BR155" s="352">
        <f>BR150*'8-Matrices'!$P$9</f>
        <v>0</v>
      </c>
      <c r="BS155" s="352">
        <f>BS150*'8-Matrices'!$Q$9</f>
        <v>0</v>
      </c>
      <c r="BT155" s="352">
        <f>BT150*'8-Matrices'!$R$9</f>
        <v>0</v>
      </c>
      <c r="BU155" s="353">
        <f>BU150*'8-Matrices'!$S$9</f>
        <v>0</v>
      </c>
      <c r="BV155" s="411" t="s">
        <v>306</v>
      </c>
      <c r="BX155" s="351">
        <f>BX150*'8-Matrices'!$J$9</f>
        <v>125628</v>
      </c>
      <c r="BY155" s="352">
        <f>BY150*'8-Matrices'!$K$9</f>
        <v>15354</v>
      </c>
      <c r="BZ155" s="352">
        <f>BZ150*'8-Matrices'!$L$9</f>
        <v>0</v>
      </c>
      <c r="CA155" s="352">
        <f>CA150*'8-Matrices'!$M$9</f>
        <v>427980</v>
      </c>
      <c r="CB155" s="352">
        <f>CB150*'8-Matrices'!$N$9</f>
        <v>0</v>
      </c>
      <c r="CC155" s="352">
        <f>CC150*'8-Matrices'!$O$9</f>
        <v>0</v>
      </c>
      <c r="CD155" s="352">
        <f>CD150*'8-Matrices'!$P$9</f>
        <v>0</v>
      </c>
      <c r="CE155" s="352">
        <f>CE150*'8-Matrices'!$Q$9</f>
        <v>0</v>
      </c>
      <c r="CF155" s="352">
        <f>CF150*'8-Matrices'!$R$9</f>
        <v>0</v>
      </c>
      <c r="CG155" s="353">
        <f>CG150*'8-Matrices'!$S$9</f>
        <v>0</v>
      </c>
      <c r="CH155" s="411" t="s">
        <v>306</v>
      </c>
      <c r="CJ155" s="351">
        <f>CJ150*'8-Matrices'!$J$9</f>
        <v>565326</v>
      </c>
      <c r="CK155" s="352">
        <f>CK150*'8-Matrices'!$K$9</f>
        <v>0</v>
      </c>
      <c r="CL155" s="352">
        <f>CL150*'8-Matrices'!$L$9</f>
        <v>0</v>
      </c>
      <c r="CM155" s="352">
        <f>CM150*'8-Matrices'!$M$9</f>
        <v>336270</v>
      </c>
      <c r="CN155" s="352">
        <f>CN150*'8-Matrices'!$N$9</f>
        <v>0</v>
      </c>
      <c r="CO155" s="352">
        <f>CO150*'8-Matrices'!$O$9</f>
        <v>0</v>
      </c>
      <c r="CP155" s="352">
        <f>CP150*'8-Matrices'!$P$9</f>
        <v>0</v>
      </c>
      <c r="CQ155" s="352">
        <f>CQ150*'8-Matrices'!$Q$9</f>
        <v>0</v>
      </c>
      <c r="CR155" s="352">
        <f>CR150*'8-Matrices'!$R$9</f>
        <v>0</v>
      </c>
      <c r="CS155" s="353">
        <f>CS150*'8-Matrices'!$S$9</f>
        <v>0</v>
      </c>
      <c r="CT155" s="411" t="s">
        <v>306</v>
      </c>
      <c r="CV155" s="351">
        <f>CV150*'8-Matrices'!$J$9</f>
        <v>167504</v>
      </c>
      <c r="CW155" s="352">
        <f>CW150*'8-Matrices'!$K$9</f>
        <v>0</v>
      </c>
      <c r="CX155" s="352">
        <f>CX150*'8-Matrices'!$L$9</f>
        <v>0</v>
      </c>
      <c r="CY155" s="352">
        <f>CY150*'8-Matrices'!$M$9</f>
        <v>275130</v>
      </c>
      <c r="CZ155" s="352">
        <f>CZ150*'8-Matrices'!$N$9</f>
        <v>0</v>
      </c>
      <c r="DA155" s="352">
        <f>DA150*'8-Matrices'!$O$9</f>
        <v>0</v>
      </c>
      <c r="DB155" s="352">
        <f>DB150*'8-Matrices'!$P$9</f>
        <v>0</v>
      </c>
      <c r="DC155" s="352">
        <f>DC150*'8-Matrices'!$Q$9</f>
        <v>0</v>
      </c>
      <c r="DD155" s="352">
        <f>DD150*'8-Matrices'!$R$9</f>
        <v>0</v>
      </c>
      <c r="DE155" s="353">
        <f>DE150*'8-Matrices'!$S$9</f>
        <v>0</v>
      </c>
      <c r="DF155" s="411" t="s">
        <v>306</v>
      </c>
      <c r="DH155" s="351">
        <f>DH150*'8-Matrices'!$J$9</f>
        <v>544388</v>
      </c>
      <c r="DI155" s="352">
        <f>DI150*'8-Matrices'!$K$9</f>
        <v>0</v>
      </c>
      <c r="DJ155" s="352">
        <f>DJ150*'8-Matrices'!$L$9</f>
        <v>0</v>
      </c>
      <c r="DK155" s="352">
        <f>DK150*'8-Matrices'!$M$9</f>
        <v>611400</v>
      </c>
      <c r="DL155" s="352">
        <f>DL150*'8-Matrices'!$N$9</f>
        <v>0</v>
      </c>
      <c r="DM155" s="352">
        <f>DM150*'8-Matrices'!$O$9</f>
        <v>0</v>
      </c>
      <c r="DN155" s="352">
        <f>DN150*'8-Matrices'!$P$9</f>
        <v>0</v>
      </c>
      <c r="DO155" s="352">
        <f>DO150*'8-Matrices'!$Q$9</f>
        <v>0</v>
      </c>
      <c r="DP155" s="352">
        <f>DP150*'8-Matrices'!$R$9</f>
        <v>0</v>
      </c>
      <c r="DQ155" s="353">
        <f>DQ150*'8-Matrices'!$S$9</f>
        <v>0</v>
      </c>
      <c r="DR155" s="411" t="s">
        <v>306</v>
      </c>
      <c r="DT155" s="351">
        <f>DT150*'8-Matrices'!$J$9</f>
        <v>565326</v>
      </c>
      <c r="DU155" s="352">
        <f>DU150*'8-Matrices'!$K$9</f>
        <v>0</v>
      </c>
      <c r="DV155" s="352">
        <f>DV150*'8-Matrices'!$L$9</f>
        <v>0</v>
      </c>
      <c r="DW155" s="352">
        <f>DW150*'8-Matrices'!$M$9</f>
        <v>397410</v>
      </c>
      <c r="DX155" s="352">
        <f>DX150*'8-Matrices'!$N$9</f>
        <v>0</v>
      </c>
      <c r="DY155" s="352">
        <f>DY150*'8-Matrices'!$O$9</f>
        <v>0</v>
      </c>
      <c r="DZ155" s="352">
        <f>DZ150*'8-Matrices'!$P$9</f>
        <v>0</v>
      </c>
      <c r="EA155" s="352">
        <f>EA150*'8-Matrices'!$Q$9</f>
        <v>0</v>
      </c>
      <c r="EB155" s="352">
        <f>EB150*'8-Matrices'!$R$9</f>
        <v>0</v>
      </c>
      <c r="EC155" s="353">
        <f>EC150*'8-Matrices'!$S$9</f>
        <v>0</v>
      </c>
      <c r="ED155" s="411" t="s">
        <v>306</v>
      </c>
    </row>
    <row r="156" spans="1:134" ht="30.75" thickBot="1" x14ac:dyDescent="0.3">
      <c r="A156" s="318" t="s">
        <v>212</v>
      </c>
      <c r="B156" s="293" t="s">
        <v>95</v>
      </c>
      <c r="C156" s="316"/>
      <c r="D156" s="300">
        <f t="shared" ref="D156:M156" si="319">SUM(D153:D155)</f>
        <v>157035</v>
      </c>
      <c r="E156" s="297">
        <f t="shared" si="319"/>
        <v>255808</v>
      </c>
      <c r="F156" s="297">
        <f t="shared" si="319"/>
        <v>0</v>
      </c>
      <c r="G156" s="297">
        <f t="shared" si="319"/>
        <v>130095</v>
      </c>
      <c r="H156" s="297">
        <f t="shared" si="319"/>
        <v>0</v>
      </c>
      <c r="I156" s="297">
        <f t="shared" si="319"/>
        <v>0</v>
      </c>
      <c r="J156" s="297">
        <f t="shared" si="319"/>
        <v>0</v>
      </c>
      <c r="K156" s="297">
        <f t="shared" si="319"/>
        <v>0</v>
      </c>
      <c r="L156" s="297">
        <f t="shared" si="319"/>
        <v>0</v>
      </c>
      <c r="M156" s="298">
        <f t="shared" si="319"/>
        <v>0</v>
      </c>
      <c r="N156" s="412">
        <f>SUM(D156:M156)</f>
        <v>542938</v>
      </c>
      <c r="O156" s="316"/>
      <c r="P156" s="300">
        <f t="shared" ref="P156:Y156" si="320">SUM(P153:P155)</f>
        <v>62814</v>
      </c>
      <c r="Q156" s="297">
        <f t="shared" si="320"/>
        <v>326978</v>
      </c>
      <c r="R156" s="297">
        <f t="shared" si="320"/>
        <v>0</v>
      </c>
      <c r="S156" s="297">
        <f t="shared" si="320"/>
        <v>501430</v>
      </c>
      <c r="T156" s="297">
        <f t="shared" si="320"/>
        <v>0</v>
      </c>
      <c r="U156" s="297">
        <f t="shared" si="320"/>
        <v>0</v>
      </c>
      <c r="V156" s="297">
        <f t="shared" si="320"/>
        <v>0</v>
      </c>
      <c r="W156" s="297">
        <f t="shared" si="320"/>
        <v>0</v>
      </c>
      <c r="X156" s="297">
        <f t="shared" si="320"/>
        <v>0</v>
      </c>
      <c r="Y156" s="298">
        <f t="shared" si="320"/>
        <v>0</v>
      </c>
      <c r="Z156" s="412">
        <f>SUM(P156:Y156)</f>
        <v>891222</v>
      </c>
      <c r="AA156" s="316"/>
      <c r="AB156" s="300">
        <f t="shared" ref="AB156:AK156" si="321">SUM(AB153:AB155)</f>
        <v>62814</v>
      </c>
      <c r="AC156" s="297">
        <f t="shared" si="321"/>
        <v>168672</v>
      </c>
      <c r="AD156" s="297">
        <f t="shared" si="321"/>
        <v>0</v>
      </c>
      <c r="AE156" s="297">
        <f t="shared" si="321"/>
        <v>289100</v>
      </c>
      <c r="AF156" s="297">
        <f t="shared" si="321"/>
        <v>0</v>
      </c>
      <c r="AG156" s="297">
        <f t="shared" si="321"/>
        <v>0</v>
      </c>
      <c r="AH156" s="297">
        <f t="shared" si="321"/>
        <v>0</v>
      </c>
      <c r="AI156" s="297">
        <f t="shared" si="321"/>
        <v>0</v>
      </c>
      <c r="AJ156" s="297">
        <f t="shared" si="321"/>
        <v>0</v>
      </c>
      <c r="AK156" s="298">
        <f t="shared" si="321"/>
        <v>0</v>
      </c>
      <c r="AL156" s="412">
        <f>SUM(AB156:AK156)</f>
        <v>520586</v>
      </c>
      <c r="AM156" s="299"/>
      <c r="AN156" s="300">
        <f t="shared" ref="AN156:AW156" si="322">SUM(AN153:AN155)</f>
        <v>136097</v>
      </c>
      <c r="AO156" s="297">
        <f t="shared" si="322"/>
        <v>119290</v>
      </c>
      <c r="AP156" s="297">
        <f t="shared" si="322"/>
        <v>0</v>
      </c>
      <c r="AQ156" s="297">
        <f t="shared" si="322"/>
        <v>454745</v>
      </c>
      <c r="AR156" s="297">
        <f t="shared" si="322"/>
        <v>0</v>
      </c>
      <c r="AS156" s="297">
        <f t="shared" si="322"/>
        <v>0</v>
      </c>
      <c r="AT156" s="297">
        <f t="shared" si="322"/>
        <v>0</v>
      </c>
      <c r="AU156" s="297">
        <f t="shared" si="322"/>
        <v>0</v>
      </c>
      <c r="AV156" s="297">
        <f t="shared" si="322"/>
        <v>0</v>
      </c>
      <c r="AW156" s="298">
        <f t="shared" si="322"/>
        <v>0</v>
      </c>
      <c r="AX156" s="412">
        <f>SUM(AN156:AW156)</f>
        <v>710132</v>
      </c>
      <c r="AY156" s="299"/>
      <c r="AZ156" s="300">
        <f t="shared" ref="AZ156:BI156" si="323">SUM(AZ153:AZ155)</f>
        <v>261725</v>
      </c>
      <c r="BA156" s="297">
        <f t="shared" si="323"/>
        <v>108813</v>
      </c>
      <c r="BB156" s="297">
        <f t="shared" si="323"/>
        <v>0</v>
      </c>
      <c r="BC156" s="297">
        <f t="shared" si="323"/>
        <v>517545</v>
      </c>
      <c r="BD156" s="297">
        <f t="shared" si="323"/>
        <v>0</v>
      </c>
      <c r="BE156" s="297">
        <f t="shared" si="323"/>
        <v>0</v>
      </c>
      <c r="BF156" s="297">
        <f t="shared" si="323"/>
        <v>0</v>
      </c>
      <c r="BG156" s="297">
        <f t="shared" si="323"/>
        <v>0</v>
      </c>
      <c r="BH156" s="297">
        <f t="shared" si="323"/>
        <v>0</v>
      </c>
      <c r="BI156" s="298">
        <f t="shared" si="323"/>
        <v>0</v>
      </c>
      <c r="BJ156" s="412">
        <f>SUM(AZ156:BI156)</f>
        <v>888083</v>
      </c>
      <c r="BK156" s="362"/>
      <c r="BL156" s="404">
        <f t="shared" ref="BL156:BU156" si="324">SUM(BL153:BL155)</f>
        <v>282663</v>
      </c>
      <c r="BM156" s="405">
        <f t="shared" si="324"/>
        <v>184026</v>
      </c>
      <c r="BN156" s="405">
        <f t="shared" si="324"/>
        <v>0</v>
      </c>
      <c r="BO156" s="405">
        <f t="shared" si="324"/>
        <v>449765</v>
      </c>
      <c r="BP156" s="405">
        <f t="shared" si="324"/>
        <v>0</v>
      </c>
      <c r="BQ156" s="405">
        <f t="shared" si="324"/>
        <v>0</v>
      </c>
      <c r="BR156" s="405">
        <f t="shared" si="324"/>
        <v>0</v>
      </c>
      <c r="BS156" s="405">
        <f t="shared" si="324"/>
        <v>0</v>
      </c>
      <c r="BT156" s="405">
        <f t="shared" si="324"/>
        <v>0</v>
      </c>
      <c r="BU156" s="406">
        <f t="shared" si="324"/>
        <v>0</v>
      </c>
      <c r="BV156" s="412">
        <f>SUM(BL156:BU156)</f>
        <v>916454</v>
      </c>
      <c r="BX156" s="404">
        <f t="shared" ref="BX156:CG156" si="325">SUM(BX153:BX155)</f>
        <v>125628</v>
      </c>
      <c r="BY156" s="405">
        <f t="shared" si="325"/>
        <v>240240</v>
      </c>
      <c r="BZ156" s="405">
        <f t="shared" si="325"/>
        <v>0</v>
      </c>
      <c r="CA156" s="405">
        <f t="shared" si="325"/>
        <v>861630</v>
      </c>
      <c r="CB156" s="405">
        <f t="shared" si="325"/>
        <v>0</v>
      </c>
      <c r="CC156" s="405">
        <f t="shared" si="325"/>
        <v>0</v>
      </c>
      <c r="CD156" s="405">
        <f t="shared" si="325"/>
        <v>0</v>
      </c>
      <c r="CE156" s="405">
        <f t="shared" si="325"/>
        <v>0</v>
      </c>
      <c r="CF156" s="405">
        <f t="shared" si="325"/>
        <v>0</v>
      </c>
      <c r="CG156" s="406">
        <f t="shared" si="325"/>
        <v>0</v>
      </c>
      <c r="CH156" s="412">
        <f>SUM(BX156:CG156)</f>
        <v>1227498</v>
      </c>
      <c r="CJ156" s="404">
        <f t="shared" ref="CJ156:CS156" si="326">SUM(CJ153:CJ155)</f>
        <v>565326</v>
      </c>
      <c r="CK156" s="405">
        <f t="shared" si="326"/>
        <v>70122</v>
      </c>
      <c r="CL156" s="405">
        <f t="shared" si="326"/>
        <v>0</v>
      </c>
      <c r="CM156" s="405">
        <f t="shared" si="326"/>
        <v>741010</v>
      </c>
      <c r="CN156" s="405">
        <f t="shared" si="326"/>
        <v>0</v>
      </c>
      <c r="CO156" s="405">
        <f t="shared" si="326"/>
        <v>0</v>
      </c>
      <c r="CP156" s="405">
        <f t="shared" si="326"/>
        <v>0</v>
      </c>
      <c r="CQ156" s="405">
        <f t="shared" si="326"/>
        <v>0</v>
      </c>
      <c r="CR156" s="405">
        <f t="shared" si="326"/>
        <v>0</v>
      </c>
      <c r="CS156" s="406">
        <f t="shared" si="326"/>
        <v>0</v>
      </c>
      <c r="CT156" s="412">
        <f>SUM(CJ156:CS156)</f>
        <v>1376458</v>
      </c>
      <c r="CV156" s="404">
        <f t="shared" ref="CV156:DE156" si="327">SUM(CV153:CV155)</f>
        <v>167504</v>
      </c>
      <c r="CW156" s="405">
        <f t="shared" si="327"/>
        <v>423123</v>
      </c>
      <c r="CX156" s="405">
        <f t="shared" si="327"/>
        <v>0</v>
      </c>
      <c r="CY156" s="405">
        <f t="shared" si="327"/>
        <v>723235</v>
      </c>
      <c r="CZ156" s="405">
        <f t="shared" si="327"/>
        <v>0</v>
      </c>
      <c r="DA156" s="405">
        <f t="shared" si="327"/>
        <v>0</v>
      </c>
      <c r="DB156" s="405">
        <f t="shared" si="327"/>
        <v>0</v>
      </c>
      <c r="DC156" s="405">
        <f t="shared" si="327"/>
        <v>0</v>
      </c>
      <c r="DD156" s="405">
        <f t="shared" si="327"/>
        <v>0</v>
      </c>
      <c r="DE156" s="406">
        <f t="shared" si="327"/>
        <v>0</v>
      </c>
      <c r="DF156" s="412">
        <f>SUM(CV156:DE156)</f>
        <v>1313862</v>
      </c>
      <c r="DH156" s="404">
        <f t="shared" ref="DH156:DQ156" si="328">SUM(DH153:DH155)</f>
        <v>544388</v>
      </c>
      <c r="DI156" s="405">
        <f t="shared" si="328"/>
        <v>398126</v>
      </c>
      <c r="DJ156" s="405">
        <f t="shared" si="328"/>
        <v>0</v>
      </c>
      <c r="DK156" s="405">
        <f t="shared" si="328"/>
        <v>1305240</v>
      </c>
      <c r="DL156" s="405">
        <f t="shared" si="328"/>
        <v>0</v>
      </c>
      <c r="DM156" s="405">
        <f t="shared" si="328"/>
        <v>0</v>
      </c>
      <c r="DN156" s="405">
        <f t="shared" si="328"/>
        <v>0</v>
      </c>
      <c r="DO156" s="405">
        <f t="shared" si="328"/>
        <v>0</v>
      </c>
      <c r="DP156" s="405">
        <f t="shared" si="328"/>
        <v>0</v>
      </c>
      <c r="DQ156" s="406">
        <f t="shared" si="328"/>
        <v>0</v>
      </c>
      <c r="DR156" s="412">
        <f>SUM(DH156:DQ156)</f>
        <v>2247754</v>
      </c>
      <c r="DT156" s="404">
        <f t="shared" ref="DT156:EC156" si="329">SUM(DT153:DT155)</f>
        <v>565326</v>
      </c>
      <c r="DU156" s="405">
        <f t="shared" si="329"/>
        <v>300616</v>
      </c>
      <c r="DV156" s="405">
        <f t="shared" si="329"/>
        <v>0</v>
      </c>
      <c r="DW156" s="405">
        <f t="shared" si="329"/>
        <v>975610</v>
      </c>
      <c r="DX156" s="405">
        <f t="shared" si="329"/>
        <v>0</v>
      </c>
      <c r="DY156" s="405">
        <f t="shared" si="329"/>
        <v>0</v>
      </c>
      <c r="DZ156" s="405">
        <f t="shared" si="329"/>
        <v>0</v>
      </c>
      <c r="EA156" s="405">
        <f t="shared" si="329"/>
        <v>0</v>
      </c>
      <c r="EB156" s="405">
        <f t="shared" si="329"/>
        <v>0</v>
      </c>
      <c r="EC156" s="406">
        <f t="shared" si="329"/>
        <v>0</v>
      </c>
      <c r="ED156" s="412">
        <f>SUM(DT156:EC156)</f>
        <v>1841552</v>
      </c>
    </row>
    <row r="157" spans="1:134" ht="39.75" customHeight="1" thickBot="1" x14ac:dyDescent="0.3">
      <c r="A157" s="305"/>
      <c r="B157" s="306"/>
      <c r="C157" s="307"/>
      <c r="D157" s="308"/>
      <c r="E157" s="309"/>
      <c r="F157" s="309"/>
      <c r="G157" s="309"/>
      <c r="H157" s="309"/>
      <c r="I157" s="309"/>
      <c r="J157" s="309"/>
      <c r="K157" s="309"/>
      <c r="L157" s="309"/>
      <c r="M157" s="310"/>
      <c r="N157" s="410"/>
      <c r="O157" s="307"/>
      <c r="P157" s="308"/>
      <c r="Q157" s="309"/>
      <c r="R157" s="309"/>
      <c r="S157" s="309"/>
      <c r="T157" s="309"/>
      <c r="U157" s="309"/>
      <c r="V157" s="309"/>
      <c r="W157" s="309"/>
      <c r="X157" s="309"/>
      <c r="Y157" s="310"/>
      <c r="Z157" s="410"/>
      <c r="AA157" s="307"/>
      <c r="AB157" s="308"/>
      <c r="AC157" s="309"/>
      <c r="AD157" s="309"/>
      <c r="AE157" s="309"/>
      <c r="AF157" s="309"/>
      <c r="AG157" s="309"/>
      <c r="AH157" s="309"/>
      <c r="AI157" s="309"/>
      <c r="AJ157" s="309"/>
      <c r="AK157" s="310"/>
      <c r="AL157" s="410"/>
      <c r="AM157" s="309"/>
      <c r="AN157" s="308"/>
      <c r="AO157" s="309"/>
      <c r="AP157" s="309"/>
      <c r="AQ157" s="309"/>
      <c r="AR157" s="309"/>
      <c r="AS157" s="309"/>
      <c r="AT157" s="309"/>
      <c r="AU157" s="309"/>
      <c r="AV157" s="309"/>
      <c r="AW157" s="310"/>
      <c r="AX157" s="410"/>
      <c r="AY157" s="309"/>
      <c r="AZ157" s="308"/>
      <c r="BA157" s="309"/>
      <c r="BB157" s="309"/>
      <c r="BC157" s="309"/>
      <c r="BD157" s="309"/>
      <c r="BE157" s="309"/>
      <c r="BF157" s="309"/>
      <c r="BG157" s="309"/>
      <c r="BH157" s="309"/>
      <c r="BI157" s="310"/>
      <c r="BJ157" s="410"/>
      <c r="BK157" s="407"/>
      <c r="BL157" s="408"/>
      <c r="BM157" s="407"/>
      <c r="BN157" s="407"/>
      <c r="BO157" s="407"/>
      <c r="BP157" s="407"/>
      <c r="BQ157" s="407"/>
      <c r="BR157" s="407"/>
      <c r="BS157" s="407"/>
      <c r="BT157" s="407"/>
      <c r="BU157" s="409"/>
      <c r="BV157" s="410"/>
      <c r="BX157" s="408"/>
      <c r="BY157" s="407"/>
      <c r="BZ157" s="407"/>
      <c r="CA157" s="407"/>
      <c r="CB157" s="407"/>
      <c r="CC157" s="407"/>
      <c r="CD157" s="407"/>
      <c r="CE157" s="407"/>
      <c r="CF157" s="407"/>
      <c r="CG157" s="409"/>
      <c r="CH157" s="410"/>
      <c r="CJ157" s="408"/>
      <c r="CK157" s="407"/>
      <c r="CL157" s="407"/>
      <c r="CM157" s="407"/>
      <c r="CN157" s="407"/>
      <c r="CO157" s="407"/>
      <c r="CP157" s="407"/>
      <c r="CQ157" s="407"/>
      <c r="CR157" s="407"/>
      <c r="CS157" s="409"/>
      <c r="CT157" s="410"/>
      <c r="CV157" s="408"/>
      <c r="CW157" s="407"/>
      <c r="CX157" s="407"/>
      <c r="CY157" s="407"/>
      <c r="CZ157" s="407"/>
      <c r="DA157" s="407"/>
      <c r="DB157" s="407"/>
      <c r="DC157" s="407"/>
      <c r="DD157" s="407"/>
      <c r="DE157" s="409"/>
      <c r="DF157" s="410"/>
      <c r="DH157" s="408"/>
      <c r="DI157" s="407"/>
      <c r="DJ157" s="407"/>
      <c r="DK157" s="407"/>
      <c r="DL157" s="407"/>
      <c r="DM157" s="407"/>
      <c r="DN157" s="407"/>
      <c r="DO157" s="407"/>
      <c r="DP157" s="407"/>
      <c r="DQ157" s="409"/>
      <c r="DR157" s="410"/>
      <c r="DT157" s="408"/>
      <c r="DU157" s="407"/>
      <c r="DV157" s="407"/>
      <c r="DW157" s="407"/>
      <c r="DX157" s="407"/>
      <c r="DY157" s="407"/>
      <c r="DZ157" s="407"/>
      <c r="EA157" s="407"/>
      <c r="EB157" s="407"/>
      <c r="EC157" s="409"/>
      <c r="ED157" s="410"/>
    </row>
    <row r="158" spans="1:134" x14ac:dyDescent="0.25">
      <c r="A158" s="1470" t="s">
        <v>210</v>
      </c>
      <c r="B158" s="267" t="s">
        <v>96</v>
      </c>
      <c r="C158" s="268" t="s">
        <v>138</v>
      </c>
      <c r="D158" s="271">
        <f>'7c-STEMHWF_RawData'!D52</f>
        <v>0</v>
      </c>
      <c r="E158" s="269">
        <f>'7c-STEMHWF_RawData'!E52</f>
        <v>0</v>
      </c>
      <c r="F158" s="269">
        <f>'7c-STEMHWF_RawData'!F52</f>
        <v>0</v>
      </c>
      <c r="G158" s="269">
        <f>'7c-STEMHWF_RawData'!G52</f>
        <v>18</v>
      </c>
      <c r="H158" s="269">
        <f>'7c-STEMHWF_RawData'!H52</f>
        <v>0</v>
      </c>
      <c r="I158" s="269">
        <f>'7c-STEMHWF_RawData'!I52</f>
        <v>0</v>
      </c>
      <c r="J158" s="269">
        <f>'7c-STEMHWF_RawData'!J52</f>
        <v>0</v>
      </c>
      <c r="K158" s="269">
        <f>'7c-STEMHWF_RawData'!K52</f>
        <v>0</v>
      </c>
      <c r="L158" s="269">
        <f>'7c-STEMHWF_RawData'!L52</f>
        <v>0</v>
      </c>
      <c r="M158" s="270">
        <f>'7c-STEMHWF_RawData'!M52</f>
        <v>0</v>
      </c>
      <c r="N158" s="396"/>
      <c r="O158" s="319"/>
      <c r="P158" s="271">
        <f>'7c-STEMHWF_RawData'!P52</f>
        <v>0</v>
      </c>
      <c r="Q158" s="269">
        <f>'7c-STEMHWF_RawData'!Q52</f>
        <v>0</v>
      </c>
      <c r="R158" s="269">
        <f>'7c-STEMHWF_RawData'!R52</f>
        <v>0</v>
      </c>
      <c r="S158" s="269">
        <f>'7c-STEMHWF_RawData'!S52</f>
        <v>23</v>
      </c>
      <c r="T158" s="269">
        <f>'7c-STEMHWF_RawData'!T52</f>
        <v>0</v>
      </c>
      <c r="U158" s="269">
        <f>'7c-STEMHWF_RawData'!U52</f>
        <v>0</v>
      </c>
      <c r="V158" s="269">
        <f>'7c-STEMHWF_RawData'!V52</f>
        <v>0</v>
      </c>
      <c r="W158" s="269">
        <f>'7c-STEMHWF_RawData'!W52</f>
        <v>0</v>
      </c>
      <c r="X158" s="269">
        <f>'7c-STEMHWF_RawData'!X52</f>
        <v>0</v>
      </c>
      <c r="Y158" s="270">
        <f>'7c-STEMHWF_RawData'!Y52</f>
        <v>0</v>
      </c>
      <c r="Z158" s="396"/>
      <c r="AA158" s="319"/>
      <c r="AB158" s="271">
        <f>'7c-STEMHWF_RawData'!AB52</f>
        <v>0</v>
      </c>
      <c r="AC158" s="269">
        <f>'7c-STEMHWF_RawData'!AC52</f>
        <v>1</v>
      </c>
      <c r="AD158" s="269">
        <f>'7c-STEMHWF_RawData'!AD52</f>
        <v>0</v>
      </c>
      <c r="AE158" s="269">
        <f>'7c-STEMHWF_RawData'!AE52</f>
        <v>26</v>
      </c>
      <c r="AF158" s="269">
        <f>'7c-STEMHWF_RawData'!AF52</f>
        <v>0</v>
      </c>
      <c r="AG158" s="269">
        <f>'7c-STEMHWF_RawData'!AG52</f>
        <v>0</v>
      </c>
      <c r="AH158" s="269">
        <f>'7c-STEMHWF_RawData'!AH52</f>
        <v>0</v>
      </c>
      <c r="AI158" s="269">
        <f>'7c-STEMHWF_RawData'!AI52</f>
        <v>0</v>
      </c>
      <c r="AJ158" s="269">
        <f>'7c-STEMHWF_RawData'!AJ52</f>
        <v>0</v>
      </c>
      <c r="AK158" s="270">
        <f>'7c-STEMHWF_RawData'!AK52</f>
        <v>0</v>
      </c>
      <c r="AL158" s="396"/>
      <c r="AM158" s="269"/>
      <c r="AN158" s="271">
        <f>'7c-STEMHWF_RawData'!AN52</f>
        <v>0</v>
      </c>
      <c r="AO158" s="269">
        <f>'7c-STEMHWF_RawData'!AO52</f>
        <v>0</v>
      </c>
      <c r="AP158" s="269">
        <f>'7c-STEMHWF_RawData'!AP52</f>
        <v>0</v>
      </c>
      <c r="AQ158" s="269">
        <f>'7c-STEMHWF_RawData'!AQ52</f>
        <v>30</v>
      </c>
      <c r="AR158" s="269">
        <f>'7c-STEMHWF_RawData'!AR52</f>
        <v>0</v>
      </c>
      <c r="AS158" s="269">
        <f>'7c-STEMHWF_RawData'!AS52</f>
        <v>0</v>
      </c>
      <c r="AT158" s="269">
        <f>'7c-STEMHWF_RawData'!AT52</f>
        <v>0</v>
      </c>
      <c r="AU158" s="269">
        <f>'7c-STEMHWF_RawData'!AU52</f>
        <v>0</v>
      </c>
      <c r="AV158" s="269">
        <f>'7c-STEMHWF_RawData'!AV52</f>
        <v>0</v>
      </c>
      <c r="AW158" s="270">
        <f>'7c-STEMHWF_RawData'!AW52</f>
        <v>0</v>
      </c>
      <c r="AX158" s="396"/>
      <c r="AY158" s="269"/>
      <c r="AZ158" s="271">
        <f>'7c-STEMHWF_RawData'!AZ52</f>
        <v>0</v>
      </c>
      <c r="BA158" s="269">
        <f>'7c-STEMHWF_RawData'!BA52</f>
        <v>0</v>
      </c>
      <c r="BB158" s="269">
        <f>'7c-STEMHWF_RawData'!BB52</f>
        <v>0</v>
      </c>
      <c r="BC158" s="269">
        <f>'7c-STEMHWF_RawData'!BC52</f>
        <v>24</v>
      </c>
      <c r="BD158" s="269">
        <f>'7c-STEMHWF_RawData'!BD52</f>
        <v>0</v>
      </c>
      <c r="BE158" s="269">
        <f>'7c-STEMHWF_RawData'!BE52</f>
        <v>0</v>
      </c>
      <c r="BF158" s="269">
        <f>'7c-STEMHWF_RawData'!BF52</f>
        <v>0</v>
      </c>
      <c r="BG158" s="269">
        <f>'7c-STEMHWF_RawData'!BG52</f>
        <v>0</v>
      </c>
      <c r="BH158" s="269">
        <f>'7c-STEMHWF_RawData'!BH52</f>
        <v>0</v>
      </c>
      <c r="BI158" s="270">
        <f>'7c-STEMHWF_RawData'!BI52</f>
        <v>0</v>
      </c>
      <c r="BJ158" s="396"/>
      <c r="BK158" s="343"/>
      <c r="BL158" s="342">
        <f>'7c-STEMHWF_RawData'!BL52</f>
        <v>0</v>
      </c>
      <c r="BM158" s="343">
        <f>'7c-STEMHWF_RawData'!BM52</f>
        <v>0</v>
      </c>
      <c r="BN158" s="343">
        <f>'7c-STEMHWF_RawData'!BN52</f>
        <v>0</v>
      </c>
      <c r="BO158" s="343">
        <f>'7c-STEMHWF_RawData'!BO52</f>
        <v>29</v>
      </c>
      <c r="BP158" s="343">
        <f>'7c-STEMHWF_RawData'!BP52</f>
        <v>0</v>
      </c>
      <c r="BQ158" s="343">
        <f>'7c-STEMHWF_RawData'!BQ52</f>
        <v>0</v>
      </c>
      <c r="BR158" s="343">
        <f>'7c-STEMHWF_RawData'!BR52</f>
        <v>0</v>
      </c>
      <c r="BS158" s="343">
        <f>'7c-STEMHWF_RawData'!BS52</f>
        <v>0</v>
      </c>
      <c r="BT158" s="343">
        <f>'7c-STEMHWF_RawData'!BT52</f>
        <v>0</v>
      </c>
      <c r="BU158" s="344">
        <f>'7c-STEMHWF_RawData'!BU52</f>
        <v>0</v>
      </c>
      <c r="BV158" s="396"/>
      <c r="BX158" s="342">
        <f>'7c-STEMHWF_RawData'!BX52</f>
        <v>0</v>
      </c>
      <c r="BY158" s="343">
        <f>'7c-STEMHWF_RawData'!BY52</f>
        <v>0</v>
      </c>
      <c r="BZ158" s="343">
        <f>'7c-STEMHWF_RawData'!BZ52</f>
        <v>0</v>
      </c>
      <c r="CA158" s="343">
        <f>'7c-STEMHWF_RawData'!CA52</f>
        <v>21</v>
      </c>
      <c r="CB158" s="343">
        <f>'7c-STEMHWF_RawData'!CB52</f>
        <v>0</v>
      </c>
      <c r="CC158" s="343">
        <f>'7c-STEMHWF_RawData'!CC52</f>
        <v>0</v>
      </c>
      <c r="CD158" s="343">
        <f>'7c-STEMHWF_RawData'!CD52</f>
        <v>0</v>
      </c>
      <c r="CE158" s="343">
        <f>'7c-STEMHWF_RawData'!CE52</f>
        <v>0</v>
      </c>
      <c r="CF158" s="343">
        <f>'7c-STEMHWF_RawData'!CF52</f>
        <v>0</v>
      </c>
      <c r="CG158" s="344">
        <f>'7c-STEMHWF_RawData'!CG52</f>
        <v>0</v>
      </c>
      <c r="CH158" s="396"/>
      <c r="CJ158" s="342">
        <f>'7c-STEMHWF_RawData'!CJ52</f>
        <v>0</v>
      </c>
      <c r="CK158" s="343">
        <f>'7c-STEMHWF_RawData'!CK52</f>
        <v>0</v>
      </c>
      <c r="CL158" s="343">
        <f>'7c-STEMHWF_RawData'!CL52</f>
        <v>0</v>
      </c>
      <c r="CM158" s="343">
        <f>'7c-STEMHWF_RawData'!CM52</f>
        <v>33</v>
      </c>
      <c r="CN158" s="343">
        <f>'7c-STEMHWF_RawData'!CN52</f>
        <v>0</v>
      </c>
      <c r="CO158" s="343">
        <f>'7c-STEMHWF_RawData'!CO52</f>
        <v>0</v>
      </c>
      <c r="CP158" s="343">
        <f>'7c-STEMHWF_RawData'!CP52</f>
        <v>0</v>
      </c>
      <c r="CQ158" s="343">
        <f>'7c-STEMHWF_RawData'!CQ52</f>
        <v>0</v>
      </c>
      <c r="CR158" s="343">
        <f>'7c-STEMHWF_RawData'!CR52</f>
        <v>0</v>
      </c>
      <c r="CS158" s="344">
        <f>'7c-STEMHWF_RawData'!CS52</f>
        <v>0</v>
      </c>
      <c r="CT158" s="396"/>
      <c r="CV158" s="342">
        <f>'7c-STEMHWF_RawData'!CV52</f>
        <v>0</v>
      </c>
      <c r="CW158" s="343">
        <f>'7c-STEMHWF_RawData'!CW52</f>
        <v>0</v>
      </c>
      <c r="CX158" s="343">
        <f>'7c-STEMHWF_RawData'!CX52</f>
        <v>0</v>
      </c>
      <c r="CY158" s="343">
        <f>'7c-STEMHWF_RawData'!CY52</f>
        <v>41</v>
      </c>
      <c r="CZ158" s="343">
        <f>'7c-STEMHWF_RawData'!CZ52</f>
        <v>0</v>
      </c>
      <c r="DA158" s="343">
        <f>'7c-STEMHWF_RawData'!DA52</f>
        <v>0</v>
      </c>
      <c r="DB158" s="343">
        <f>'7c-STEMHWF_RawData'!DB52</f>
        <v>0</v>
      </c>
      <c r="DC158" s="343">
        <f>'7c-STEMHWF_RawData'!DC52</f>
        <v>0</v>
      </c>
      <c r="DD158" s="343">
        <f>'7c-STEMHWF_RawData'!DD52</f>
        <v>0</v>
      </c>
      <c r="DE158" s="344">
        <f>'7c-STEMHWF_RawData'!DE52</f>
        <v>0</v>
      </c>
      <c r="DF158" s="396"/>
      <c r="DH158" s="342">
        <f>'7c-STEMHWF_RawData'!DH52</f>
        <v>0</v>
      </c>
      <c r="DI158" s="343">
        <f>'7c-STEMHWF_RawData'!DI52</f>
        <v>0</v>
      </c>
      <c r="DJ158" s="343">
        <f>'7c-STEMHWF_RawData'!DJ52</f>
        <v>0</v>
      </c>
      <c r="DK158" s="343">
        <f>'7c-STEMHWF_RawData'!DK52</f>
        <v>24</v>
      </c>
      <c r="DL158" s="343">
        <f>'7c-STEMHWF_RawData'!DL52</f>
        <v>0</v>
      </c>
      <c r="DM158" s="343">
        <f>'7c-STEMHWF_RawData'!DM52</f>
        <v>0</v>
      </c>
      <c r="DN158" s="343">
        <f>'7c-STEMHWF_RawData'!DN52</f>
        <v>0</v>
      </c>
      <c r="DO158" s="343">
        <f>'7c-STEMHWF_RawData'!DO52</f>
        <v>0</v>
      </c>
      <c r="DP158" s="343">
        <f>'7c-STEMHWF_RawData'!DP52</f>
        <v>0</v>
      </c>
      <c r="DQ158" s="344">
        <f>'7c-STEMHWF_RawData'!DQ52</f>
        <v>0</v>
      </c>
      <c r="DR158" s="396"/>
      <c r="DT158" s="342">
        <f>'7c-STEMHWF_RawData'!DT52</f>
        <v>0</v>
      </c>
      <c r="DU158" s="343">
        <f>'7c-STEMHWF_RawData'!DU52</f>
        <v>0</v>
      </c>
      <c r="DV158" s="343">
        <f>'7c-STEMHWF_RawData'!DV52</f>
        <v>0</v>
      </c>
      <c r="DW158" s="343">
        <f>'7c-STEMHWF_RawData'!DW52</f>
        <v>25</v>
      </c>
      <c r="DX158" s="343">
        <f>'7c-STEMHWF_RawData'!DX52</f>
        <v>0</v>
      </c>
      <c r="DY158" s="343">
        <f>'7c-STEMHWF_RawData'!DY52</f>
        <v>0</v>
      </c>
      <c r="DZ158" s="343">
        <f>'7c-STEMHWF_RawData'!DZ52</f>
        <v>0</v>
      </c>
      <c r="EA158" s="343">
        <f>'7c-STEMHWF_RawData'!EA52</f>
        <v>0</v>
      </c>
      <c r="EB158" s="343">
        <f>'7c-STEMHWF_RawData'!EB52</f>
        <v>0</v>
      </c>
      <c r="EC158" s="344">
        <f>'7c-STEMHWF_RawData'!EC52</f>
        <v>0</v>
      </c>
      <c r="ED158" s="396"/>
    </row>
    <row r="159" spans="1:134" x14ac:dyDescent="0.25">
      <c r="A159" s="1471"/>
      <c r="B159" s="36" t="s">
        <v>96</v>
      </c>
      <c r="C159" s="276" t="s">
        <v>139</v>
      </c>
      <c r="D159" s="279">
        <f>'7c-STEMHWF_RawData'!D53</f>
        <v>0</v>
      </c>
      <c r="E159" s="277">
        <f>'7c-STEMHWF_RawData'!E53</f>
        <v>2</v>
      </c>
      <c r="F159" s="277">
        <f>'7c-STEMHWF_RawData'!F53</f>
        <v>0</v>
      </c>
      <c r="G159" s="277">
        <f>'7c-STEMHWF_RawData'!G53</f>
        <v>10</v>
      </c>
      <c r="H159" s="277">
        <f>'7c-STEMHWF_RawData'!H53</f>
        <v>0</v>
      </c>
      <c r="I159" s="277">
        <f>'7c-STEMHWF_RawData'!I53</f>
        <v>0</v>
      </c>
      <c r="J159" s="277">
        <f>'7c-STEMHWF_RawData'!J53</f>
        <v>0</v>
      </c>
      <c r="K159" s="277">
        <f>'7c-STEMHWF_RawData'!K53</f>
        <v>0</v>
      </c>
      <c r="L159" s="277">
        <f>'7c-STEMHWF_RawData'!L53</f>
        <v>0</v>
      </c>
      <c r="M159" s="278">
        <f>'7c-STEMHWF_RawData'!M53</f>
        <v>0</v>
      </c>
      <c r="N159" s="398"/>
      <c r="P159" s="279">
        <f>'7c-STEMHWF_RawData'!P53</f>
        <v>0</v>
      </c>
      <c r="Q159" s="277">
        <f>'7c-STEMHWF_RawData'!Q53</f>
        <v>0</v>
      </c>
      <c r="R159" s="277">
        <f>'7c-STEMHWF_RawData'!R53</f>
        <v>0</v>
      </c>
      <c r="S159" s="277">
        <f>'7c-STEMHWF_RawData'!S53</f>
        <v>6</v>
      </c>
      <c r="T159" s="277">
        <f>'7c-STEMHWF_RawData'!T53</f>
        <v>0</v>
      </c>
      <c r="U159" s="277">
        <f>'7c-STEMHWF_RawData'!U53</f>
        <v>0</v>
      </c>
      <c r="V159" s="277">
        <f>'7c-STEMHWF_RawData'!V53</f>
        <v>0</v>
      </c>
      <c r="W159" s="277">
        <f>'7c-STEMHWF_RawData'!W53</f>
        <v>0</v>
      </c>
      <c r="X159" s="277">
        <f>'7c-STEMHWF_RawData'!X53</f>
        <v>0</v>
      </c>
      <c r="Y159" s="278">
        <f>'7c-STEMHWF_RawData'!Y53</f>
        <v>0</v>
      </c>
      <c r="Z159" s="398"/>
      <c r="AB159" s="279">
        <f>'7c-STEMHWF_RawData'!AB53</f>
        <v>0</v>
      </c>
      <c r="AC159" s="277">
        <f>'7c-STEMHWF_RawData'!AC53</f>
        <v>1</v>
      </c>
      <c r="AD159" s="277">
        <f>'7c-STEMHWF_RawData'!AD53</f>
        <v>0</v>
      </c>
      <c r="AE159" s="277">
        <f>'7c-STEMHWF_RawData'!AE53</f>
        <v>8</v>
      </c>
      <c r="AF159" s="277">
        <f>'7c-STEMHWF_RawData'!AF53</f>
        <v>0</v>
      </c>
      <c r="AG159" s="277">
        <f>'7c-STEMHWF_RawData'!AG53</f>
        <v>0</v>
      </c>
      <c r="AH159" s="277">
        <f>'7c-STEMHWF_RawData'!AH53</f>
        <v>0</v>
      </c>
      <c r="AI159" s="277">
        <f>'7c-STEMHWF_RawData'!AI53</f>
        <v>0</v>
      </c>
      <c r="AJ159" s="277">
        <f>'7c-STEMHWF_RawData'!AJ53</f>
        <v>0</v>
      </c>
      <c r="AK159" s="278">
        <f>'7c-STEMHWF_RawData'!AK53</f>
        <v>0</v>
      </c>
      <c r="AL159" s="398"/>
      <c r="AM159" s="277"/>
      <c r="AN159" s="279">
        <f>'7c-STEMHWF_RawData'!AN53</f>
        <v>0</v>
      </c>
      <c r="AO159" s="277">
        <f>'7c-STEMHWF_RawData'!AO53</f>
        <v>0</v>
      </c>
      <c r="AP159" s="277">
        <f>'7c-STEMHWF_RawData'!AP53</f>
        <v>0</v>
      </c>
      <c r="AQ159" s="277">
        <f>'7c-STEMHWF_RawData'!AQ53</f>
        <v>7</v>
      </c>
      <c r="AR159" s="277">
        <f>'7c-STEMHWF_RawData'!AR53</f>
        <v>0</v>
      </c>
      <c r="AS159" s="277">
        <f>'7c-STEMHWF_RawData'!AS53</f>
        <v>0</v>
      </c>
      <c r="AT159" s="277">
        <f>'7c-STEMHWF_RawData'!AT53</f>
        <v>0</v>
      </c>
      <c r="AU159" s="277">
        <f>'7c-STEMHWF_RawData'!AU53</f>
        <v>0</v>
      </c>
      <c r="AV159" s="277">
        <f>'7c-STEMHWF_RawData'!AV53</f>
        <v>0</v>
      </c>
      <c r="AW159" s="278">
        <f>'7c-STEMHWF_RawData'!AW53</f>
        <v>0</v>
      </c>
      <c r="AX159" s="398"/>
      <c r="AY159" s="277"/>
      <c r="AZ159" s="279">
        <f>'7c-STEMHWF_RawData'!AZ53</f>
        <v>0</v>
      </c>
      <c r="BA159" s="277">
        <f>'7c-STEMHWF_RawData'!BA53</f>
        <v>3</v>
      </c>
      <c r="BB159" s="277">
        <f>'7c-STEMHWF_RawData'!BB53</f>
        <v>0</v>
      </c>
      <c r="BC159" s="277">
        <f>'7c-STEMHWF_RawData'!BC53</f>
        <v>6</v>
      </c>
      <c r="BD159" s="277">
        <f>'7c-STEMHWF_RawData'!BD53</f>
        <v>0</v>
      </c>
      <c r="BE159" s="277">
        <f>'7c-STEMHWF_RawData'!BE53</f>
        <v>0</v>
      </c>
      <c r="BF159" s="277">
        <f>'7c-STEMHWF_RawData'!BF53</f>
        <v>0</v>
      </c>
      <c r="BG159" s="277">
        <f>'7c-STEMHWF_RawData'!BG53</f>
        <v>0</v>
      </c>
      <c r="BH159" s="277">
        <f>'7c-STEMHWF_RawData'!BH53</f>
        <v>0</v>
      </c>
      <c r="BI159" s="278">
        <f>'7c-STEMHWF_RawData'!BI53</f>
        <v>0</v>
      </c>
      <c r="BJ159" s="398"/>
      <c r="BK159" s="352"/>
      <c r="BL159" s="351">
        <f>'7c-STEMHWF_RawData'!BL53</f>
        <v>0</v>
      </c>
      <c r="BM159" s="352">
        <f>'7c-STEMHWF_RawData'!BM53</f>
        <v>0</v>
      </c>
      <c r="BN159" s="352">
        <f>'7c-STEMHWF_RawData'!BN53</f>
        <v>0</v>
      </c>
      <c r="BO159" s="352">
        <f>'7c-STEMHWF_RawData'!BO53</f>
        <v>6</v>
      </c>
      <c r="BP159" s="352">
        <f>'7c-STEMHWF_RawData'!BP53</f>
        <v>0</v>
      </c>
      <c r="BQ159" s="352">
        <f>'7c-STEMHWF_RawData'!BQ53</f>
        <v>0</v>
      </c>
      <c r="BR159" s="352">
        <f>'7c-STEMHWF_RawData'!BR53</f>
        <v>0</v>
      </c>
      <c r="BS159" s="352">
        <f>'7c-STEMHWF_RawData'!BS53</f>
        <v>0</v>
      </c>
      <c r="BT159" s="352">
        <f>'7c-STEMHWF_RawData'!BT53</f>
        <v>0</v>
      </c>
      <c r="BU159" s="353">
        <f>'7c-STEMHWF_RawData'!BU53</f>
        <v>0</v>
      </c>
      <c r="BV159" s="398"/>
      <c r="BX159" s="351">
        <f>'7c-STEMHWF_RawData'!BX53</f>
        <v>0</v>
      </c>
      <c r="BY159" s="352">
        <f>'7c-STEMHWF_RawData'!BY53</f>
        <v>0</v>
      </c>
      <c r="BZ159" s="352">
        <f>'7c-STEMHWF_RawData'!BZ53</f>
        <v>0</v>
      </c>
      <c r="CA159" s="352">
        <f>'7c-STEMHWF_RawData'!CA53</f>
        <v>3</v>
      </c>
      <c r="CB159" s="352">
        <f>'7c-STEMHWF_RawData'!CB53</f>
        <v>0</v>
      </c>
      <c r="CC159" s="352">
        <f>'7c-STEMHWF_RawData'!CC53</f>
        <v>0</v>
      </c>
      <c r="CD159" s="352">
        <f>'7c-STEMHWF_RawData'!CD53</f>
        <v>0</v>
      </c>
      <c r="CE159" s="352">
        <f>'7c-STEMHWF_RawData'!CE53</f>
        <v>0</v>
      </c>
      <c r="CF159" s="352">
        <f>'7c-STEMHWF_RawData'!CF53</f>
        <v>0</v>
      </c>
      <c r="CG159" s="353">
        <f>'7c-STEMHWF_RawData'!CG53</f>
        <v>0</v>
      </c>
      <c r="CH159" s="398"/>
      <c r="CJ159" s="351">
        <f>'7c-STEMHWF_RawData'!CJ53</f>
        <v>0</v>
      </c>
      <c r="CK159" s="352">
        <f>'7c-STEMHWF_RawData'!CK53</f>
        <v>1</v>
      </c>
      <c r="CL159" s="352">
        <f>'7c-STEMHWF_RawData'!CL53</f>
        <v>0</v>
      </c>
      <c r="CM159" s="352">
        <f>'7c-STEMHWF_RawData'!CM53</f>
        <v>9</v>
      </c>
      <c r="CN159" s="352">
        <f>'7c-STEMHWF_RawData'!CN53</f>
        <v>0</v>
      </c>
      <c r="CO159" s="352">
        <f>'7c-STEMHWF_RawData'!CO53</f>
        <v>0</v>
      </c>
      <c r="CP159" s="352">
        <f>'7c-STEMHWF_RawData'!CP53</f>
        <v>0</v>
      </c>
      <c r="CQ159" s="352">
        <f>'7c-STEMHWF_RawData'!CQ53</f>
        <v>0</v>
      </c>
      <c r="CR159" s="352">
        <f>'7c-STEMHWF_RawData'!CR53</f>
        <v>0</v>
      </c>
      <c r="CS159" s="353">
        <f>'7c-STEMHWF_RawData'!CS53</f>
        <v>0</v>
      </c>
      <c r="CT159" s="398"/>
      <c r="CV159" s="351">
        <f>'7c-STEMHWF_RawData'!CV53</f>
        <v>0</v>
      </c>
      <c r="CW159" s="352">
        <f>'7c-STEMHWF_RawData'!CW53</f>
        <v>0</v>
      </c>
      <c r="CX159" s="352">
        <f>'7c-STEMHWF_RawData'!CX53</f>
        <v>0</v>
      </c>
      <c r="CY159" s="352">
        <f>'7c-STEMHWF_RawData'!CY53</f>
        <v>0</v>
      </c>
      <c r="CZ159" s="352">
        <f>'7c-STEMHWF_RawData'!CZ53</f>
        <v>0</v>
      </c>
      <c r="DA159" s="352">
        <f>'7c-STEMHWF_RawData'!DA53</f>
        <v>0</v>
      </c>
      <c r="DB159" s="352">
        <f>'7c-STEMHWF_RawData'!DB53</f>
        <v>0</v>
      </c>
      <c r="DC159" s="352">
        <f>'7c-STEMHWF_RawData'!DC53</f>
        <v>0</v>
      </c>
      <c r="DD159" s="352">
        <f>'7c-STEMHWF_RawData'!DD53</f>
        <v>0</v>
      </c>
      <c r="DE159" s="353">
        <f>'7c-STEMHWF_RawData'!DE53</f>
        <v>0</v>
      </c>
      <c r="DF159" s="398"/>
      <c r="DH159" s="351">
        <f>'7c-STEMHWF_RawData'!DH53</f>
        <v>0</v>
      </c>
      <c r="DI159" s="352">
        <f>'7c-STEMHWF_RawData'!DI53</f>
        <v>0</v>
      </c>
      <c r="DJ159" s="352">
        <f>'7c-STEMHWF_RawData'!DJ53</f>
        <v>0</v>
      </c>
      <c r="DK159" s="352">
        <f>'7c-STEMHWF_RawData'!DK53</f>
        <v>5</v>
      </c>
      <c r="DL159" s="352">
        <f>'7c-STEMHWF_RawData'!DL53</f>
        <v>0</v>
      </c>
      <c r="DM159" s="352">
        <f>'7c-STEMHWF_RawData'!DM53</f>
        <v>0</v>
      </c>
      <c r="DN159" s="352">
        <f>'7c-STEMHWF_RawData'!DN53</f>
        <v>0</v>
      </c>
      <c r="DO159" s="352">
        <f>'7c-STEMHWF_RawData'!DO53</f>
        <v>0</v>
      </c>
      <c r="DP159" s="352">
        <f>'7c-STEMHWF_RawData'!DP53</f>
        <v>0</v>
      </c>
      <c r="DQ159" s="353">
        <f>'7c-STEMHWF_RawData'!DQ53</f>
        <v>0</v>
      </c>
      <c r="DR159" s="398"/>
      <c r="DT159" s="351">
        <f>'7c-STEMHWF_RawData'!DT53</f>
        <v>0</v>
      </c>
      <c r="DU159" s="352">
        <f>'7c-STEMHWF_RawData'!DU53</f>
        <v>13</v>
      </c>
      <c r="DV159" s="352">
        <f>'7c-STEMHWF_RawData'!DV53</f>
        <v>0</v>
      </c>
      <c r="DW159" s="352">
        <f>'7c-STEMHWF_RawData'!DW53</f>
        <v>7</v>
      </c>
      <c r="DX159" s="352">
        <f>'7c-STEMHWF_RawData'!DX53</f>
        <v>0</v>
      </c>
      <c r="DY159" s="352">
        <f>'7c-STEMHWF_RawData'!DY53</f>
        <v>0</v>
      </c>
      <c r="DZ159" s="352">
        <f>'7c-STEMHWF_RawData'!DZ53</f>
        <v>0</v>
      </c>
      <c r="EA159" s="352">
        <f>'7c-STEMHWF_RawData'!EA53</f>
        <v>0</v>
      </c>
      <c r="EB159" s="352">
        <f>'7c-STEMHWF_RawData'!EB53</f>
        <v>0</v>
      </c>
      <c r="EC159" s="353">
        <f>'7c-STEMHWF_RawData'!EC53</f>
        <v>0</v>
      </c>
      <c r="ED159" s="398"/>
    </row>
    <row r="160" spans="1:134" ht="15.75" thickBot="1" x14ac:dyDescent="0.3">
      <c r="A160" s="1472"/>
      <c r="B160" s="295" t="s">
        <v>96</v>
      </c>
      <c r="C160" s="294" t="s">
        <v>140</v>
      </c>
      <c r="D160" s="279">
        <f>'7c-STEMHWF_RawData'!D54</f>
        <v>59</v>
      </c>
      <c r="E160" s="277">
        <f>'7c-STEMHWF_RawData'!E54</f>
        <v>1</v>
      </c>
      <c r="F160" s="277">
        <f>'7c-STEMHWF_RawData'!F54</f>
        <v>0</v>
      </c>
      <c r="G160" s="277">
        <f>'7c-STEMHWF_RawData'!G54</f>
        <v>12</v>
      </c>
      <c r="H160" s="277">
        <f>'7c-STEMHWF_RawData'!H54</f>
        <v>0</v>
      </c>
      <c r="I160" s="277">
        <f>'7c-STEMHWF_RawData'!I54</f>
        <v>0</v>
      </c>
      <c r="J160" s="277">
        <f>'7c-STEMHWF_RawData'!J54</f>
        <v>0</v>
      </c>
      <c r="K160" s="277">
        <f>'7c-STEMHWF_RawData'!K54</f>
        <v>0</v>
      </c>
      <c r="L160" s="277">
        <f>'7c-STEMHWF_RawData'!L54</f>
        <v>0</v>
      </c>
      <c r="M160" s="278">
        <f>'7c-STEMHWF_RawData'!M54</f>
        <v>0</v>
      </c>
      <c r="N160" s="411" t="s">
        <v>305</v>
      </c>
      <c r="P160" s="279">
        <f>'7c-STEMHWF_RawData'!P54</f>
        <v>61</v>
      </c>
      <c r="Q160" s="277">
        <f>'7c-STEMHWF_RawData'!Q54</f>
        <v>2</v>
      </c>
      <c r="R160" s="277">
        <f>'7c-STEMHWF_RawData'!R54</f>
        <v>0</v>
      </c>
      <c r="S160" s="277">
        <f>'7c-STEMHWF_RawData'!S54</f>
        <v>16</v>
      </c>
      <c r="T160" s="277">
        <f>'7c-STEMHWF_RawData'!T54</f>
        <v>0</v>
      </c>
      <c r="U160" s="277">
        <f>'7c-STEMHWF_RawData'!U54</f>
        <v>0</v>
      </c>
      <c r="V160" s="277">
        <f>'7c-STEMHWF_RawData'!V54</f>
        <v>0</v>
      </c>
      <c r="W160" s="277">
        <f>'7c-STEMHWF_RawData'!W54</f>
        <v>0</v>
      </c>
      <c r="X160" s="277">
        <f>'7c-STEMHWF_RawData'!X54</f>
        <v>0</v>
      </c>
      <c r="Y160" s="278">
        <f>'7c-STEMHWF_RawData'!Y54</f>
        <v>0</v>
      </c>
      <c r="Z160" s="411" t="s">
        <v>305</v>
      </c>
      <c r="AB160" s="279">
        <f>'7c-STEMHWF_RawData'!AB54</f>
        <v>92</v>
      </c>
      <c r="AC160" s="277">
        <f>'7c-STEMHWF_RawData'!AC54</f>
        <v>2</v>
      </c>
      <c r="AD160" s="277">
        <f>'7c-STEMHWF_RawData'!AD54</f>
        <v>0</v>
      </c>
      <c r="AE160" s="277">
        <f>'7c-STEMHWF_RawData'!AE54</f>
        <v>14</v>
      </c>
      <c r="AF160" s="277">
        <f>'7c-STEMHWF_RawData'!AF54</f>
        <v>0</v>
      </c>
      <c r="AG160" s="277">
        <f>'7c-STEMHWF_RawData'!AG54</f>
        <v>0</v>
      </c>
      <c r="AH160" s="277">
        <f>'7c-STEMHWF_RawData'!AH54</f>
        <v>0</v>
      </c>
      <c r="AI160" s="277">
        <f>'7c-STEMHWF_RawData'!AI54</f>
        <v>0</v>
      </c>
      <c r="AJ160" s="277">
        <f>'7c-STEMHWF_RawData'!AJ54</f>
        <v>0</v>
      </c>
      <c r="AK160" s="278">
        <f>'7c-STEMHWF_RawData'!AK54</f>
        <v>0</v>
      </c>
      <c r="AL160" s="411" t="s">
        <v>305</v>
      </c>
      <c r="AM160" s="277"/>
      <c r="AN160" s="279">
        <f>'7c-STEMHWF_RawData'!AN54</f>
        <v>66</v>
      </c>
      <c r="AO160" s="277">
        <f>'7c-STEMHWF_RawData'!AO54</f>
        <v>3</v>
      </c>
      <c r="AP160" s="277">
        <f>'7c-STEMHWF_RawData'!AP54</f>
        <v>0</v>
      </c>
      <c r="AQ160" s="277">
        <f>'7c-STEMHWF_RawData'!AQ54</f>
        <v>7</v>
      </c>
      <c r="AR160" s="277">
        <f>'7c-STEMHWF_RawData'!AR54</f>
        <v>0</v>
      </c>
      <c r="AS160" s="277">
        <f>'7c-STEMHWF_RawData'!AS54</f>
        <v>0</v>
      </c>
      <c r="AT160" s="277">
        <f>'7c-STEMHWF_RawData'!AT54</f>
        <v>0</v>
      </c>
      <c r="AU160" s="277">
        <f>'7c-STEMHWF_RawData'!AU54</f>
        <v>0</v>
      </c>
      <c r="AV160" s="277">
        <f>'7c-STEMHWF_RawData'!AV54</f>
        <v>0</v>
      </c>
      <c r="AW160" s="278">
        <f>'7c-STEMHWF_RawData'!AW54</f>
        <v>0</v>
      </c>
      <c r="AX160" s="411" t="s">
        <v>305</v>
      </c>
      <c r="AY160" s="277"/>
      <c r="AZ160" s="279">
        <f>'7c-STEMHWF_RawData'!AZ54</f>
        <v>82</v>
      </c>
      <c r="BA160" s="277">
        <f>'7c-STEMHWF_RawData'!BA54</f>
        <v>1</v>
      </c>
      <c r="BB160" s="277">
        <f>'7c-STEMHWF_RawData'!BB54</f>
        <v>0</v>
      </c>
      <c r="BC160" s="277">
        <f>'7c-STEMHWF_RawData'!BC54</f>
        <v>13</v>
      </c>
      <c r="BD160" s="277">
        <f>'7c-STEMHWF_RawData'!BD54</f>
        <v>0</v>
      </c>
      <c r="BE160" s="277">
        <f>'7c-STEMHWF_RawData'!BE54</f>
        <v>0</v>
      </c>
      <c r="BF160" s="277">
        <f>'7c-STEMHWF_RawData'!BF54</f>
        <v>0</v>
      </c>
      <c r="BG160" s="277">
        <f>'7c-STEMHWF_RawData'!BG54</f>
        <v>0</v>
      </c>
      <c r="BH160" s="277">
        <f>'7c-STEMHWF_RawData'!BH54</f>
        <v>0</v>
      </c>
      <c r="BI160" s="278">
        <f>'7c-STEMHWF_RawData'!BI54</f>
        <v>0</v>
      </c>
      <c r="BJ160" s="411" t="s">
        <v>305</v>
      </c>
      <c r="BK160" s="352"/>
      <c r="BL160" s="351">
        <f>'7c-STEMHWF_RawData'!BL54</f>
        <v>71</v>
      </c>
      <c r="BM160" s="352">
        <f>'7c-STEMHWF_RawData'!BM54</f>
        <v>3</v>
      </c>
      <c r="BN160" s="352">
        <f>'7c-STEMHWF_RawData'!BN54</f>
        <v>0</v>
      </c>
      <c r="BO160" s="352">
        <f>'7c-STEMHWF_RawData'!BO54</f>
        <v>7</v>
      </c>
      <c r="BP160" s="352">
        <f>'7c-STEMHWF_RawData'!BP54</f>
        <v>0</v>
      </c>
      <c r="BQ160" s="352">
        <f>'7c-STEMHWF_RawData'!BQ54</f>
        <v>0</v>
      </c>
      <c r="BR160" s="352">
        <f>'7c-STEMHWF_RawData'!BR54</f>
        <v>0</v>
      </c>
      <c r="BS160" s="352">
        <f>'7c-STEMHWF_RawData'!BS54</f>
        <v>0</v>
      </c>
      <c r="BT160" s="352">
        <f>'7c-STEMHWF_RawData'!BT54</f>
        <v>0</v>
      </c>
      <c r="BU160" s="353">
        <f>'7c-STEMHWF_RawData'!BU54</f>
        <v>0</v>
      </c>
      <c r="BV160" s="411" t="s">
        <v>305</v>
      </c>
      <c r="BX160" s="351">
        <f>'7c-STEMHWF_RawData'!BX54</f>
        <v>26</v>
      </c>
      <c r="BY160" s="352">
        <f>'7c-STEMHWF_RawData'!BY54</f>
        <v>1</v>
      </c>
      <c r="BZ160" s="352">
        <f>'7c-STEMHWF_RawData'!BZ54</f>
        <v>0</v>
      </c>
      <c r="CA160" s="352">
        <f>'7c-STEMHWF_RawData'!CA54</f>
        <v>8</v>
      </c>
      <c r="CB160" s="352">
        <f>'7c-STEMHWF_RawData'!CB54</f>
        <v>0</v>
      </c>
      <c r="CC160" s="352">
        <f>'7c-STEMHWF_RawData'!CC54</f>
        <v>0</v>
      </c>
      <c r="CD160" s="352">
        <f>'7c-STEMHWF_RawData'!CD54</f>
        <v>0</v>
      </c>
      <c r="CE160" s="352">
        <f>'7c-STEMHWF_RawData'!CE54</f>
        <v>0</v>
      </c>
      <c r="CF160" s="352">
        <f>'7c-STEMHWF_RawData'!CF54</f>
        <v>0</v>
      </c>
      <c r="CG160" s="353">
        <f>'7c-STEMHWF_RawData'!CG54</f>
        <v>0</v>
      </c>
      <c r="CH160" s="411" t="s">
        <v>305</v>
      </c>
      <c r="CJ160" s="351">
        <f>'7c-STEMHWF_RawData'!CJ54</f>
        <v>52</v>
      </c>
      <c r="CK160" s="352">
        <f>'7c-STEMHWF_RawData'!CK54</f>
        <v>3</v>
      </c>
      <c r="CL160" s="352">
        <f>'7c-STEMHWF_RawData'!CL54</f>
        <v>0</v>
      </c>
      <c r="CM160" s="352">
        <f>'7c-STEMHWF_RawData'!CM54</f>
        <v>7</v>
      </c>
      <c r="CN160" s="352">
        <f>'7c-STEMHWF_RawData'!CN54</f>
        <v>0</v>
      </c>
      <c r="CO160" s="352">
        <f>'7c-STEMHWF_RawData'!CO54</f>
        <v>0</v>
      </c>
      <c r="CP160" s="352">
        <f>'7c-STEMHWF_RawData'!CP54</f>
        <v>0</v>
      </c>
      <c r="CQ160" s="352">
        <f>'7c-STEMHWF_RawData'!CQ54</f>
        <v>0</v>
      </c>
      <c r="CR160" s="352">
        <f>'7c-STEMHWF_RawData'!CR54</f>
        <v>0</v>
      </c>
      <c r="CS160" s="353">
        <f>'7c-STEMHWF_RawData'!CS54</f>
        <v>0</v>
      </c>
      <c r="CT160" s="411" t="s">
        <v>305</v>
      </c>
      <c r="CV160" s="351">
        <f>'7c-STEMHWF_RawData'!CV54</f>
        <v>45</v>
      </c>
      <c r="CW160" s="352">
        <f>'7c-STEMHWF_RawData'!CW54</f>
        <v>0</v>
      </c>
      <c r="CX160" s="352">
        <f>'7c-STEMHWF_RawData'!CX54</f>
        <v>0</v>
      </c>
      <c r="CY160" s="352">
        <f>'7c-STEMHWF_RawData'!CY54</f>
        <v>7</v>
      </c>
      <c r="CZ160" s="352">
        <f>'7c-STEMHWF_RawData'!CZ54</f>
        <v>0</v>
      </c>
      <c r="DA160" s="352">
        <f>'7c-STEMHWF_RawData'!DA54</f>
        <v>0</v>
      </c>
      <c r="DB160" s="352">
        <f>'7c-STEMHWF_RawData'!DB54</f>
        <v>0</v>
      </c>
      <c r="DC160" s="352">
        <f>'7c-STEMHWF_RawData'!DC54</f>
        <v>0</v>
      </c>
      <c r="DD160" s="352">
        <f>'7c-STEMHWF_RawData'!DD54</f>
        <v>0</v>
      </c>
      <c r="DE160" s="353">
        <f>'7c-STEMHWF_RawData'!DE54</f>
        <v>0</v>
      </c>
      <c r="DF160" s="411" t="s">
        <v>305</v>
      </c>
      <c r="DH160" s="351">
        <f>'7c-STEMHWF_RawData'!DH54</f>
        <v>54</v>
      </c>
      <c r="DI160" s="352">
        <f>'7c-STEMHWF_RawData'!DI54</f>
        <v>3</v>
      </c>
      <c r="DJ160" s="352">
        <f>'7c-STEMHWF_RawData'!DJ54</f>
        <v>0</v>
      </c>
      <c r="DK160" s="352">
        <f>'7c-STEMHWF_RawData'!DK54</f>
        <v>11</v>
      </c>
      <c r="DL160" s="352">
        <f>'7c-STEMHWF_RawData'!DL54</f>
        <v>0</v>
      </c>
      <c r="DM160" s="352">
        <f>'7c-STEMHWF_RawData'!DM54</f>
        <v>0</v>
      </c>
      <c r="DN160" s="352">
        <f>'7c-STEMHWF_RawData'!DN54</f>
        <v>0</v>
      </c>
      <c r="DO160" s="352">
        <f>'7c-STEMHWF_RawData'!DO54</f>
        <v>0</v>
      </c>
      <c r="DP160" s="352">
        <f>'7c-STEMHWF_RawData'!DP54</f>
        <v>0</v>
      </c>
      <c r="DQ160" s="353">
        <f>'7c-STEMHWF_RawData'!DQ54</f>
        <v>0</v>
      </c>
      <c r="DR160" s="411" t="s">
        <v>305</v>
      </c>
      <c r="DT160" s="351">
        <f>'7c-STEMHWF_RawData'!DT54</f>
        <v>58</v>
      </c>
      <c r="DU160" s="352">
        <f>'7c-STEMHWF_RawData'!DU54</f>
        <v>0</v>
      </c>
      <c r="DV160" s="352">
        <f>'7c-STEMHWF_RawData'!DV54</f>
        <v>0</v>
      </c>
      <c r="DW160" s="352">
        <f>'7c-STEMHWF_RawData'!DW54</f>
        <v>15</v>
      </c>
      <c r="DX160" s="352">
        <f>'7c-STEMHWF_RawData'!DX54</f>
        <v>0</v>
      </c>
      <c r="DY160" s="352">
        <f>'7c-STEMHWF_RawData'!DY54</f>
        <v>0</v>
      </c>
      <c r="DZ160" s="352">
        <f>'7c-STEMHWF_RawData'!DZ54</f>
        <v>0</v>
      </c>
      <c r="EA160" s="352">
        <f>'7c-STEMHWF_RawData'!EA54</f>
        <v>0</v>
      </c>
      <c r="EB160" s="352">
        <f>'7c-STEMHWF_RawData'!EB54</f>
        <v>0</v>
      </c>
      <c r="EC160" s="353">
        <f>'7c-STEMHWF_RawData'!EC54</f>
        <v>0</v>
      </c>
      <c r="ED160" s="411" t="s">
        <v>305</v>
      </c>
    </row>
    <row r="161" spans="1:134" x14ac:dyDescent="0.25">
      <c r="A161" s="320"/>
      <c r="D161" s="288">
        <f t="shared" ref="D161:M161" si="330">SUM(D158:D160)</f>
        <v>59</v>
      </c>
      <c r="E161" s="286">
        <f t="shared" si="330"/>
        <v>3</v>
      </c>
      <c r="F161" s="286">
        <f t="shared" si="330"/>
        <v>0</v>
      </c>
      <c r="G161" s="286">
        <f t="shared" si="330"/>
        <v>40</v>
      </c>
      <c r="H161" s="286">
        <f t="shared" si="330"/>
        <v>0</v>
      </c>
      <c r="I161" s="286">
        <f t="shared" si="330"/>
        <v>0</v>
      </c>
      <c r="J161" s="286">
        <f t="shared" si="330"/>
        <v>0</v>
      </c>
      <c r="K161" s="286">
        <f t="shared" si="330"/>
        <v>0</v>
      </c>
      <c r="L161" s="286">
        <f t="shared" si="330"/>
        <v>0</v>
      </c>
      <c r="M161" s="287">
        <f t="shared" si="330"/>
        <v>0</v>
      </c>
      <c r="N161" s="412">
        <f>SUM(D161:M161)</f>
        <v>102</v>
      </c>
      <c r="P161" s="288">
        <f t="shared" ref="P161:Y161" si="331">SUM(P158:P160)</f>
        <v>61</v>
      </c>
      <c r="Q161" s="286">
        <f t="shared" si="331"/>
        <v>2</v>
      </c>
      <c r="R161" s="286">
        <f t="shared" si="331"/>
        <v>0</v>
      </c>
      <c r="S161" s="286">
        <f t="shared" si="331"/>
        <v>45</v>
      </c>
      <c r="T161" s="286">
        <f t="shared" si="331"/>
        <v>0</v>
      </c>
      <c r="U161" s="286">
        <f t="shared" si="331"/>
        <v>0</v>
      </c>
      <c r="V161" s="286">
        <f t="shared" si="331"/>
        <v>0</v>
      </c>
      <c r="W161" s="286">
        <f t="shared" si="331"/>
        <v>0</v>
      </c>
      <c r="X161" s="286">
        <f t="shared" si="331"/>
        <v>0</v>
      </c>
      <c r="Y161" s="287">
        <f t="shared" si="331"/>
        <v>0</v>
      </c>
      <c r="Z161" s="412">
        <f>SUM(P161:Y161)</f>
        <v>108</v>
      </c>
      <c r="AB161" s="288">
        <f t="shared" ref="AB161:AK161" si="332">SUM(AB158:AB160)</f>
        <v>92</v>
      </c>
      <c r="AC161" s="286">
        <f t="shared" si="332"/>
        <v>4</v>
      </c>
      <c r="AD161" s="286">
        <f t="shared" si="332"/>
        <v>0</v>
      </c>
      <c r="AE161" s="286">
        <f t="shared" si="332"/>
        <v>48</v>
      </c>
      <c r="AF161" s="286">
        <f t="shared" si="332"/>
        <v>0</v>
      </c>
      <c r="AG161" s="286">
        <f t="shared" si="332"/>
        <v>0</v>
      </c>
      <c r="AH161" s="286">
        <f t="shared" si="332"/>
        <v>0</v>
      </c>
      <c r="AI161" s="286">
        <f t="shared" si="332"/>
        <v>0</v>
      </c>
      <c r="AJ161" s="286">
        <f t="shared" si="332"/>
        <v>0</v>
      </c>
      <c r="AK161" s="287">
        <f t="shared" si="332"/>
        <v>0</v>
      </c>
      <c r="AL161" s="412">
        <f>SUM(AB161:AK161)</f>
        <v>144</v>
      </c>
      <c r="AM161" s="277"/>
      <c r="AN161" s="288">
        <f t="shared" ref="AN161:AW161" si="333">SUM(AN158:AN160)</f>
        <v>66</v>
      </c>
      <c r="AO161" s="286">
        <f t="shared" si="333"/>
        <v>3</v>
      </c>
      <c r="AP161" s="286">
        <f t="shared" si="333"/>
        <v>0</v>
      </c>
      <c r="AQ161" s="286">
        <f t="shared" si="333"/>
        <v>44</v>
      </c>
      <c r="AR161" s="286">
        <f t="shared" si="333"/>
        <v>0</v>
      </c>
      <c r="AS161" s="286">
        <f t="shared" si="333"/>
        <v>0</v>
      </c>
      <c r="AT161" s="286">
        <f t="shared" si="333"/>
        <v>0</v>
      </c>
      <c r="AU161" s="286">
        <f t="shared" si="333"/>
        <v>0</v>
      </c>
      <c r="AV161" s="286">
        <f t="shared" si="333"/>
        <v>0</v>
      </c>
      <c r="AW161" s="287">
        <f t="shared" si="333"/>
        <v>0</v>
      </c>
      <c r="AX161" s="412">
        <f>SUM(AN161:AW161)</f>
        <v>113</v>
      </c>
      <c r="AY161" s="277"/>
      <c r="AZ161" s="288">
        <f t="shared" ref="AZ161:BI161" si="334">SUM(AZ158:AZ160)</f>
        <v>82</v>
      </c>
      <c r="BA161" s="286">
        <f t="shared" si="334"/>
        <v>4</v>
      </c>
      <c r="BB161" s="286">
        <f t="shared" si="334"/>
        <v>0</v>
      </c>
      <c r="BC161" s="286">
        <f t="shared" si="334"/>
        <v>43</v>
      </c>
      <c r="BD161" s="286">
        <f t="shared" si="334"/>
        <v>0</v>
      </c>
      <c r="BE161" s="286">
        <f t="shared" si="334"/>
        <v>0</v>
      </c>
      <c r="BF161" s="286">
        <f t="shared" si="334"/>
        <v>0</v>
      </c>
      <c r="BG161" s="286">
        <f t="shared" si="334"/>
        <v>0</v>
      </c>
      <c r="BH161" s="286">
        <f t="shared" si="334"/>
        <v>0</v>
      </c>
      <c r="BI161" s="287">
        <f t="shared" si="334"/>
        <v>0</v>
      </c>
      <c r="BJ161" s="412">
        <f>SUM(AZ161:BI161)</f>
        <v>129</v>
      </c>
      <c r="BK161" s="352"/>
      <c r="BL161" s="399">
        <f t="shared" ref="BL161:BU161" si="335">SUM(BL158:BL160)</f>
        <v>71</v>
      </c>
      <c r="BM161" s="400">
        <f t="shared" si="335"/>
        <v>3</v>
      </c>
      <c r="BN161" s="400">
        <f t="shared" si="335"/>
        <v>0</v>
      </c>
      <c r="BO161" s="400">
        <f t="shared" si="335"/>
        <v>42</v>
      </c>
      <c r="BP161" s="400">
        <f t="shared" si="335"/>
        <v>0</v>
      </c>
      <c r="BQ161" s="400">
        <f t="shared" si="335"/>
        <v>0</v>
      </c>
      <c r="BR161" s="400">
        <f t="shared" si="335"/>
        <v>0</v>
      </c>
      <c r="BS161" s="400">
        <f t="shared" si="335"/>
        <v>0</v>
      </c>
      <c r="BT161" s="400">
        <f t="shared" si="335"/>
        <v>0</v>
      </c>
      <c r="BU161" s="401">
        <f t="shared" si="335"/>
        <v>0</v>
      </c>
      <c r="BV161" s="412">
        <f>SUM(BL161:BU161)</f>
        <v>116</v>
      </c>
      <c r="BX161" s="399">
        <f t="shared" ref="BX161:CG161" si="336">SUM(BX158:BX160)</f>
        <v>26</v>
      </c>
      <c r="BY161" s="400">
        <f t="shared" si="336"/>
        <v>1</v>
      </c>
      <c r="BZ161" s="400">
        <f t="shared" si="336"/>
        <v>0</v>
      </c>
      <c r="CA161" s="400">
        <f t="shared" si="336"/>
        <v>32</v>
      </c>
      <c r="CB161" s="400">
        <f t="shared" si="336"/>
        <v>0</v>
      </c>
      <c r="CC161" s="400">
        <f t="shared" si="336"/>
        <v>0</v>
      </c>
      <c r="CD161" s="400">
        <f t="shared" si="336"/>
        <v>0</v>
      </c>
      <c r="CE161" s="400">
        <f t="shared" si="336"/>
        <v>0</v>
      </c>
      <c r="CF161" s="400">
        <f t="shared" si="336"/>
        <v>0</v>
      </c>
      <c r="CG161" s="401">
        <f t="shared" si="336"/>
        <v>0</v>
      </c>
      <c r="CH161" s="412">
        <f>SUM(BX161:CG161)</f>
        <v>59</v>
      </c>
      <c r="CJ161" s="399">
        <f t="shared" ref="CJ161:CS161" si="337">SUM(CJ158:CJ160)</f>
        <v>52</v>
      </c>
      <c r="CK161" s="400">
        <f t="shared" si="337"/>
        <v>4</v>
      </c>
      <c r="CL161" s="400">
        <f t="shared" si="337"/>
        <v>0</v>
      </c>
      <c r="CM161" s="400">
        <f t="shared" si="337"/>
        <v>49</v>
      </c>
      <c r="CN161" s="400">
        <f t="shared" si="337"/>
        <v>0</v>
      </c>
      <c r="CO161" s="400">
        <f t="shared" si="337"/>
        <v>0</v>
      </c>
      <c r="CP161" s="400">
        <f t="shared" si="337"/>
        <v>0</v>
      </c>
      <c r="CQ161" s="400">
        <f t="shared" si="337"/>
        <v>0</v>
      </c>
      <c r="CR161" s="400">
        <f t="shared" si="337"/>
        <v>0</v>
      </c>
      <c r="CS161" s="401">
        <f t="shared" si="337"/>
        <v>0</v>
      </c>
      <c r="CT161" s="412">
        <f>SUM(CJ161:CS161)</f>
        <v>105</v>
      </c>
      <c r="CV161" s="399">
        <f t="shared" ref="CV161:DE161" si="338">SUM(CV158:CV160)</f>
        <v>45</v>
      </c>
      <c r="CW161" s="400">
        <f t="shared" si="338"/>
        <v>0</v>
      </c>
      <c r="CX161" s="400">
        <f t="shared" si="338"/>
        <v>0</v>
      </c>
      <c r="CY161" s="400">
        <f t="shared" si="338"/>
        <v>48</v>
      </c>
      <c r="CZ161" s="400">
        <f t="shared" si="338"/>
        <v>0</v>
      </c>
      <c r="DA161" s="400">
        <f t="shared" si="338"/>
        <v>0</v>
      </c>
      <c r="DB161" s="400">
        <f t="shared" si="338"/>
        <v>0</v>
      </c>
      <c r="DC161" s="400">
        <f t="shared" si="338"/>
        <v>0</v>
      </c>
      <c r="DD161" s="400">
        <f t="shared" si="338"/>
        <v>0</v>
      </c>
      <c r="DE161" s="401">
        <f t="shared" si="338"/>
        <v>0</v>
      </c>
      <c r="DF161" s="412">
        <f>SUM(CV161:DE161)</f>
        <v>93</v>
      </c>
      <c r="DH161" s="399">
        <f t="shared" ref="DH161:DQ161" si="339">SUM(DH158:DH160)</f>
        <v>54</v>
      </c>
      <c r="DI161" s="400">
        <f t="shared" si="339"/>
        <v>3</v>
      </c>
      <c r="DJ161" s="400">
        <f t="shared" si="339"/>
        <v>0</v>
      </c>
      <c r="DK161" s="400">
        <f t="shared" si="339"/>
        <v>40</v>
      </c>
      <c r="DL161" s="400">
        <f t="shared" si="339"/>
        <v>0</v>
      </c>
      <c r="DM161" s="400">
        <f t="shared" si="339"/>
        <v>0</v>
      </c>
      <c r="DN161" s="400">
        <f t="shared" si="339"/>
        <v>0</v>
      </c>
      <c r="DO161" s="400">
        <f t="shared" si="339"/>
        <v>0</v>
      </c>
      <c r="DP161" s="400">
        <f t="shared" si="339"/>
        <v>0</v>
      </c>
      <c r="DQ161" s="401">
        <f t="shared" si="339"/>
        <v>0</v>
      </c>
      <c r="DR161" s="412">
        <f>SUM(DH161:DQ161)</f>
        <v>97</v>
      </c>
      <c r="DT161" s="399">
        <f t="shared" ref="DT161:EC161" si="340">SUM(DT158:DT160)</f>
        <v>58</v>
      </c>
      <c r="DU161" s="400">
        <f t="shared" si="340"/>
        <v>13</v>
      </c>
      <c r="DV161" s="400">
        <f t="shared" si="340"/>
        <v>0</v>
      </c>
      <c r="DW161" s="400">
        <f t="shared" si="340"/>
        <v>47</v>
      </c>
      <c r="DX161" s="400">
        <f t="shared" si="340"/>
        <v>0</v>
      </c>
      <c r="DY161" s="400">
        <f t="shared" si="340"/>
        <v>0</v>
      </c>
      <c r="DZ161" s="400">
        <f t="shared" si="340"/>
        <v>0</v>
      </c>
      <c r="EA161" s="400">
        <f t="shared" si="340"/>
        <v>0</v>
      </c>
      <c r="EB161" s="400">
        <f t="shared" si="340"/>
        <v>0</v>
      </c>
      <c r="EC161" s="401">
        <f t="shared" si="340"/>
        <v>0</v>
      </c>
      <c r="ED161" s="412">
        <f>SUM(DT161:EC161)</f>
        <v>118</v>
      </c>
    </row>
    <row r="162" spans="1:134" ht="15.75" thickBot="1" x14ac:dyDescent="0.3">
      <c r="A162" s="320"/>
      <c r="D162" s="279"/>
      <c r="E162" s="277"/>
      <c r="F162" s="277"/>
      <c r="G162" s="277"/>
      <c r="H162" s="277"/>
      <c r="I162" s="277"/>
      <c r="J162" s="277"/>
      <c r="K162" s="277"/>
      <c r="L162" s="277"/>
      <c r="M162" s="278"/>
      <c r="N162" s="411"/>
      <c r="P162" s="279"/>
      <c r="Q162" s="277"/>
      <c r="R162" s="277"/>
      <c r="S162" s="277"/>
      <c r="T162" s="277"/>
      <c r="U162" s="277"/>
      <c r="V162" s="277"/>
      <c r="W162" s="277"/>
      <c r="X162" s="277"/>
      <c r="Y162" s="278"/>
      <c r="Z162" s="411"/>
      <c r="AB162" s="279"/>
      <c r="AC162" s="277"/>
      <c r="AD162" s="277"/>
      <c r="AE162" s="277"/>
      <c r="AF162" s="277"/>
      <c r="AG162" s="277"/>
      <c r="AH162" s="277"/>
      <c r="AI162" s="277"/>
      <c r="AJ162" s="277"/>
      <c r="AK162" s="278"/>
      <c r="AL162" s="411"/>
      <c r="AM162" s="277"/>
      <c r="AN162" s="279"/>
      <c r="AO162" s="277"/>
      <c r="AP162" s="277"/>
      <c r="AQ162" s="277"/>
      <c r="AR162" s="277"/>
      <c r="AS162" s="277"/>
      <c r="AT162" s="277"/>
      <c r="AU162" s="277"/>
      <c r="AV162" s="277"/>
      <c r="AW162" s="278"/>
      <c r="AX162" s="411"/>
      <c r="AY162" s="277"/>
      <c r="AZ162" s="279"/>
      <c r="BA162" s="277"/>
      <c r="BB162" s="277"/>
      <c r="BC162" s="277"/>
      <c r="BD162" s="277"/>
      <c r="BE162" s="277"/>
      <c r="BF162" s="277"/>
      <c r="BG162" s="277"/>
      <c r="BH162" s="277"/>
      <c r="BI162" s="278"/>
      <c r="BJ162" s="411"/>
      <c r="BK162" s="352"/>
      <c r="BL162" s="351"/>
      <c r="BM162" s="352"/>
      <c r="BN162" s="352"/>
      <c r="BO162" s="352"/>
      <c r="BP162" s="352"/>
      <c r="BQ162" s="352"/>
      <c r="BR162" s="352"/>
      <c r="BS162" s="352"/>
      <c r="BT162" s="352"/>
      <c r="BU162" s="353"/>
      <c r="BV162" s="411"/>
      <c r="BX162" s="351"/>
      <c r="BY162" s="352"/>
      <c r="BZ162" s="352"/>
      <c r="CA162" s="352"/>
      <c r="CB162" s="352"/>
      <c r="CC162" s="352"/>
      <c r="CD162" s="352"/>
      <c r="CE162" s="352"/>
      <c r="CF162" s="352"/>
      <c r="CG162" s="353"/>
      <c r="CH162" s="411"/>
      <c r="CJ162" s="351"/>
      <c r="CK162" s="352"/>
      <c r="CL162" s="352"/>
      <c r="CM162" s="352"/>
      <c r="CN162" s="352"/>
      <c r="CO162" s="352"/>
      <c r="CP162" s="352"/>
      <c r="CQ162" s="352"/>
      <c r="CR162" s="352"/>
      <c r="CS162" s="353"/>
      <c r="CT162" s="411"/>
      <c r="CV162" s="351"/>
      <c r="CW162" s="352"/>
      <c r="CX162" s="352"/>
      <c r="CY162" s="352"/>
      <c r="CZ162" s="352"/>
      <c r="DA162" s="352"/>
      <c r="DB162" s="352"/>
      <c r="DC162" s="352"/>
      <c r="DD162" s="352"/>
      <c r="DE162" s="353"/>
      <c r="DF162" s="411"/>
      <c r="DH162" s="351"/>
      <c r="DI162" s="352"/>
      <c r="DJ162" s="352"/>
      <c r="DK162" s="352"/>
      <c r="DL162" s="352"/>
      <c r="DM162" s="352"/>
      <c r="DN162" s="352"/>
      <c r="DO162" s="352"/>
      <c r="DP162" s="352"/>
      <c r="DQ162" s="353"/>
      <c r="DR162" s="411"/>
      <c r="DT162" s="351"/>
      <c r="DU162" s="352"/>
      <c r="DV162" s="352"/>
      <c r="DW162" s="352"/>
      <c r="DX162" s="352"/>
      <c r="DY162" s="352"/>
      <c r="DZ162" s="352"/>
      <c r="EA162" s="352"/>
      <c r="EB162" s="352"/>
      <c r="EC162" s="353"/>
      <c r="ED162" s="411"/>
    </row>
    <row r="163" spans="1:134" x14ac:dyDescent="0.25">
      <c r="A163" s="1470" t="s">
        <v>211</v>
      </c>
      <c r="B163" s="267" t="s">
        <v>96</v>
      </c>
      <c r="C163" s="268" t="s">
        <v>138</v>
      </c>
      <c r="D163" s="279">
        <f>D158*'8-Matrices'!$J$7</f>
        <v>0</v>
      </c>
      <c r="E163" s="277">
        <f>E158*'8-Matrices'!$K$7</f>
        <v>0</v>
      </c>
      <c r="F163" s="277">
        <f>F158*'8-Matrices'!$L$7</f>
        <v>0</v>
      </c>
      <c r="G163" s="277">
        <f>G158*'8-Matrices'!$M$7</f>
        <v>260190</v>
      </c>
      <c r="H163" s="277">
        <f>H158*'8-Matrices'!$N$7</f>
        <v>0</v>
      </c>
      <c r="I163" s="277">
        <f>I158*'8-Matrices'!$O$7</f>
        <v>0</v>
      </c>
      <c r="J163" s="277">
        <f>J158*'8-Matrices'!$P$7</f>
        <v>0</v>
      </c>
      <c r="K163" s="277">
        <f>K158*'8-Matrices'!$Q$7</f>
        <v>0</v>
      </c>
      <c r="L163" s="277">
        <f>L158*'8-Matrices'!$R$7</f>
        <v>0</v>
      </c>
      <c r="M163" s="278">
        <f>M158*'8-Matrices'!$S$7</f>
        <v>0</v>
      </c>
      <c r="N163" s="411"/>
      <c r="P163" s="279">
        <f>P158*'8-Matrices'!$J$7</f>
        <v>0</v>
      </c>
      <c r="Q163" s="277">
        <f>Q158*'8-Matrices'!$K$7</f>
        <v>0</v>
      </c>
      <c r="R163" s="277">
        <f>R158*'8-Matrices'!$L$7</f>
        <v>0</v>
      </c>
      <c r="S163" s="277">
        <f>S158*'8-Matrices'!$M$7</f>
        <v>332465</v>
      </c>
      <c r="T163" s="277">
        <f>T158*'8-Matrices'!$N$7</f>
        <v>0</v>
      </c>
      <c r="U163" s="277">
        <f>U158*'8-Matrices'!$O$7</f>
        <v>0</v>
      </c>
      <c r="V163" s="277">
        <f>V158*'8-Matrices'!$P$7</f>
        <v>0</v>
      </c>
      <c r="W163" s="277">
        <f>W158*'8-Matrices'!$Q$7</f>
        <v>0</v>
      </c>
      <c r="X163" s="277">
        <f>X158*'8-Matrices'!$R$7</f>
        <v>0</v>
      </c>
      <c r="Y163" s="278">
        <f>Y158*'8-Matrices'!$S$7</f>
        <v>0</v>
      </c>
      <c r="Z163" s="411"/>
      <c r="AB163" s="279">
        <f>AB158*'8-Matrices'!$J$7</f>
        <v>0</v>
      </c>
      <c r="AC163" s="277">
        <f>AC158*'8-Matrices'!$K$7</f>
        <v>7260</v>
      </c>
      <c r="AD163" s="277">
        <f>AD158*'8-Matrices'!$L$7</f>
        <v>0</v>
      </c>
      <c r="AE163" s="277">
        <f>AE158*'8-Matrices'!$M$7</f>
        <v>375830</v>
      </c>
      <c r="AF163" s="277">
        <f>AF158*'8-Matrices'!$N$7</f>
        <v>0</v>
      </c>
      <c r="AG163" s="277">
        <f>AG158*'8-Matrices'!$O$7</f>
        <v>0</v>
      </c>
      <c r="AH163" s="277">
        <f>AH158*'8-Matrices'!$P$7</f>
        <v>0</v>
      </c>
      <c r="AI163" s="277">
        <f>AI158*'8-Matrices'!$Q$7</f>
        <v>0</v>
      </c>
      <c r="AJ163" s="277">
        <f>AJ158*'8-Matrices'!$R$7</f>
        <v>0</v>
      </c>
      <c r="AK163" s="278">
        <f>AK158*'8-Matrices'!$S$7</f>
        <v>0</v>
      </c>
      <c r="AL163" s="411"/>
      <c r="AM163" s="277"/>
      <c r="AN163" s="279">
        <f>AN158*'8-Matrices'!$J$7</f>
        <v>0</v>
      </c>
      <c r="AO163" s="277">
        <f>AO158*'8-Matrices'!$K$7</f>
        <v>0</v>
      </c>
      <c r="AP163" s="277">
        <f>AP158*'8-Matrices'!$L$7</f>
        <v>0</v>
      </c>
      <c r="AQ163" s="277">
        <f>AQ158*'8-Matrices'!$M$7</f>
        <v>433650</v>
      </c>
      <c r="AR163" s="277">
        <f>AR158*'8-Matrices'!$N$7</f>
        <v>0</v>
      </c>
      <c r="AS163" s="277">
        <f>AS158*'8-Matrices'!$O$7</f>
        <v>0</v>
      </c>
      <c r="AT163" s="277">
        <f>AT158*'8-Matrices'!$P$7</f>
        <v>0</v>
      </c>
      <c r="AU163" s="277">
        <f>AU158*'8-Matrices'!$Q$7</f>
        <v>0</v>
      </c>
      <c r="AV163" s="277">
        <f>AV158*'8-Matrices'!$R$7</f>
        <v>0</v>
      </c>
      <c r="AW163" s="278">
        <f>AW158*'8-Matrices'!$S$7</f>
        <v>0</v>
      </c>
      <c r="AX163" s="411"/>
      <c r="AY163" s="277"/>
      <c r="AZ163" s="279">
        <f>AZ158*'8-Matrices'!$J$7</f>
        <v>0</v>
      </c>
      <c r="BA163" s="277">
        <f>BA158*'8-Matrices'!$K$7</f>
        <v>0</v>
      </c>
      <c r="BB163" s="277">
        <f>BB158*'8-Matrices'!$L$7</f>
        <v>0</v>
      </c>
      <c r="BC163" s="277">
        <f>BC158*'8-Matrices'!$M$7</f>
        <v>346920</v>
      </c>
      <c r="BD163" s="277">
        <f>BD158*'8-Matrices'!$N$7</f>
        <v>0</v>
      </c>
      <c r="BE163" s="277">
        <f>BE158*'8-Matrices'!$O$7</f>
        <v>0</v>
      </c>
      <c r="BF163" s="277">
        <f>BF158*'8-Matrices'!$P$7</f>
        <v>0</v>
      </c>
      <c r="BG163" s="277">
        <f>BG158*'8-Matrices'!$Q$7</f>
        <v>0</v>
      </c>
      <c r="BH163" s="277">
        <f>BH158*'8-Matrices'!$R$7</f>
        <v>0</v>
      </c>
      <c r="BI163" s="278">
        <f>BI158*'8-Matrices'!$S$7</f>
        <v>0</v>
      </c>
      <c r="BJ163" s="411"/>
      <c r="BK163" s="352"/>
      <c r="BL163" s="351">
        <f>BL158*'8-Matrices'!$J$7</f>
        <v>0</v>
      </c>
      <c r="BM163" s="352">
        <f>BM158*'8-Matrices'!$K$7</f>
        <v>0</v>
      </c>
      <c r="BN163" s="352">
        <f>BN158*'8-Matrices'!$L$7</f>
        <v>0</v>
      </c>
      <c r="BO163" s="352">
        <f>BO158*'8-Matrices'!$M$7</f>
        <v>419195</v>
      </c>
      <c r="BP163" s="352">
        <f>BP158*'8-Matrices'!$N$7</f>
        <v>0</v>
      </c>
      <c r="BQ163" s="352">
        <f>BQ158*'8-Matrices'!$O$7</f>
        <v>0</v>
      </c>
      <c r="BR163" s="352">
        <f>BR158*'8-Matrices'!$P$7</f>
        <v>0</v>
      </c>
      <c r="BS163" s="352">
        <f>BS158*'8-Matrices'!$Q$7</f>
        <v>0</v>
      </c>
      <c r="BT163" s="352">
        <f>BT158*'8-Matrices'!$R$7</f>
        <v>0</v>
      </c>
      <c r="BU163" s="353">
        <f>BU158*'8-Matrices'!$S$7</f>
        <v>0</v>
      </c>
      <c r="BV163" s="411"/>
      <c r="BX163" s="351">
        <f>BX158*'8-Matrices'!$J$7</f>
        <v>0</v>
      </c>
      <c r="BY163" s="352">
        <f>BY158*'8-Matrices'!$K$7</f>
        <v>0</v>
      </c>
      <c r="BZ163" s="352">
        <f>BZ158*'8-Matrices'!$L$7</f>
        <v>0</v>
      </c>
      <c r="CA163" s="352">
        <f>CA158*'8-Matrices'!$M$7</f>
        <v>303555</v>
      </c>
      <c r="CB163" s="352">
        <f>CB158*'8-Matrices'!$N$7</f>
        <v>0</v>
      </c>
      <c r="CC163" s="352">
        <f>CC158*'8-Matrices'!$O$7</f>
        <v>0</v>
      </c>
      <c r="CD163" s="352">
        <f>CD158*'8-Matrices'!$P$7</f>
        <v>0</v>
      </c>
      <c r="CE163" s="352">
        <f>CE158*'8-Matrices'!$Q$7</f>
        <v>0</v>
      </c>
      <c r="CF163" s="352">
        <f>CF158*'8-Matrices'!$R$7</f>
        <v>0</v>
      </c>
      <c r="CG163" s="353">
        <f>CG158*'8-Matrices'!$S$7</f>
        <v>0</v>
      </c>
      <c r="CH163" s="411"/>
      <c r="CJ163" s="351">
        <f>CJ158*'8-Matrices'!$J$7</f>
        <v>0</v>
      </c>
      <c r="CK163" s="352">
        <f>CK158*'8-Matrices'!$K$7</f>
        <v>0</v>
      </c>
      <c r="CL163" s="352">
        <f>CL158*'8-Matrices'!$L$7</f>
        <v>0</v>
      </c>
      <c r="CM163" s="352">
        <f>CM158*'8-Matrices'!$M$7</f>
        <v>477015</v>
      </c>
      <c r="CN163" s="352">
        <f>CN158*'8-Matrices'!$N$7</f>
        <v>0</v>
      </c>
      <c r="CO163" s="352">
        <f>CO158*'8-Matrices'!$O$7</f>
        <v>0</v>
      </c>
      <c r="CP163" s="352">
        <f>CP158*'8-Matrices'!$P$7</f>
        <v>0</v>
      </c>
      <c r="CQ163" s="352">
        <f>CQ158*'8-Matrices'!$Q$7</f>
        <v>0</v>
      </c>
      <c r="CR163" s="352">
        <f>CR158*'8-Matrices'!$R$7</f>
        <v>0</v>
      </c>
      <c r="CS163" s="353">
        <f>CS158*'8-Matrices'!$S$7</f>
        <v>0</v>
      </c>
      <c r="CT163" s="411"/>
      <c r="CV163" s="351">
        <f>CV158*'8-Matrices'!$J$7</f>
        <v>0</v>
      </c>
      <c r="CW163" s="352">
        <f>CW158*'8-Matrices'!$K$7</f>
        <v>0</v>
      </c>
      <c r="CX163" s="352">
        <f>CX158*'8-Matrices'!$L$7</f>
        <v>0</v>
      </c>
      <c r="CY163" s="352">
        <f>CY158*'8-Matrices'!$M$7</f>
        <v>592655</v>
      </c>
      <c r="CZ163" s="352">
        <f>CZ158*'8-Matrices'!$N$7</f>
        <v>0</v>
      </c>
      <c r="DA163" s="352">
        <f>DA158*'8-Matrices'!$O$7</f>
        <v>0</v>
      </c>
      <c r="DB163" s="352">
        <f>DB158*'8-Matrices'!$P$7</f>
        <v>0</v>
      </c>
      <c r="DC163" s="352">
        <f>DC158*'8-Matrices'!$Q$7</f>
        <v>0</v>
      </c>
      <c r="DD163" s="352">
        <f>DD158*'8-Matrices'!$R$7</f>
        <v>0</v>
      </c>
      <c r="DE163" s="353">
        <f>DE158*'8-Matrices'!$S$7</f>
        <v>0</v>
      </c>
      <c r="DF163" s="411"/>
      <c r="DH163" s="351">
        <f>DH158*'8-Matrices'!$J$7</f>
        <v>0</v>
      </c>
      <c r="DI163" s="352">
        <f>DI158*'8-Matrices'!$K$7</f>
        <v>0</v>
      </c>
      <c r="DJ163" s="352">
        <f>DJ158*'8-Matrices'!$L$7</f>
        <v>0</v>
      </c>
      <c r="DK163" s="352">
        <f>DK158*'8-Matrices'!$M$7</f>
        <v>346920</v>
      </c>
      <c r="DL163" s="352">
        <f>DL158*'8-Matrices'!$N$7</f>
        <v>0</v>
      </c>
      <c r="DM163" s="352">
        <f>DM158*'8-Matrices'!$O$7</f>
        <v>0</v>
      </c>
      <c r="DN163" s="352">
        <f>DN158*'8-Matrices'!$P$7</f>
        <v>0</v>
      </c>
      <c r="DO163" s="352">
        <f>DO158*'8-Matrices'!$Q$7</f>
        <v>0</v>
      </c>
      <c r="DP163" s="352">
        <f>DP158*'8-Matrices'!$R$7</f>
        <v>0</v>
      </c>
      <c r="DQ163" s="353">
        <f>DQ158*'8-Matrices'!$S$7</f>
        <v>0</v>
      </c>
      <c r="DR163" s="411"/>
      <c r="DT163" s="351">
        <f>DT158*'8-Matrices'!$J$7</f>
        <v>0</v>
      </c>
      <c r="DU163" s="352">
        <f>DU158*'8-Matrices'!$K$7</f>
        <v>0</v>
      </c>
      <c r="DV163" s="352">
        <f>DV158*'8-Matrices'!$L$7</f>
        <v>0</v>
      </c>
      <c r="DW163" s="352">
        <f>DW158*'8-Matrices'!$M$7</f>
        <v>361375</v>
      </c>
      <c r="DX163" s="352">
        <f>DX158*'8-Matrices'!$N$7</f>
        <v>0</v>
      </c>
      <c r="DY163" s="352">
        <f>DY158*'8-Matrices'!$O$7</f>
        <v>0</v>
      </c>
      <c r="DZ163" s="352">
        <f>DZ158*'8-Matrices'!$P$7</f>
        <v>0</v>
      </c>
      <c r="EA163" s="352">
        <f>EA158*'8-Matrices'!$Q$7</f>
        <v>0</v>
      </c>
      <c r="EB163" s="352">
        <f>EB158*'8-Matrices'!$R$7</f>
        <v>0</v>
      </c>
      <c r="EC163" s="353">
        <f>EC158*'8-Matrices'!$S$7</f>
        <v>0</v>
      </c>
      <c r="ED163" s="411"/>
    </row>
    <row r="164" spans="1:134" x14ac:dyDescent="0.25">
      <c r="A164" s="1471"/>
      <c r="B164" s="36" t="s">
        <v>96</v>
      </c>
      <c r="C164" s="276" t="s">
        <v>139</v>
      </c>
      <c r="D164" s="279">
        <f>D159*'8-Matrices'!$J$8</f>
        <v>0</v>
      </c>
      <c r="E164" s="277">
        <f>E159*'8-Matrices'!$K$8</f>
        <v>20954</v>
      </c>
      <c r="F164" s="277">
        <f>F159*'8-Matrices'!$L$8</f>
        <v>0</v>
      </c>
      <c r="G164" s="277">
        <f>G159*'8-Matrices'!$M$8</f>
        <v>208600</v>
      </c>
      <c r="H164" s="277">
        <f>H159*'8-Matrices'!$N$8</f>
        <v>0</v>
      </c>
      <c r="I164" s="277">
        <f>I159*'8-Matrices'!$O$8</f>
        <v>0</v>
      </c>
      <c r="J164" s="277">
        <f>J159*'8-Matrices'!$P$8</f>
        <v>0</v>
      </c>
      <c r="K164" s="277">
        <f>K159*'8-Matrices'!$Q$8</f>
        <v>0</v>
      </c>
      <c r="L164" s="277">
        <f>L159*'8-Matrices'!$R$8</f>
        <v>0</v>
      </c>
      <c r="M164" s="278">
        <f>M159*'8-Matrices'!$S$8</f>
        <v>0</v>
      </c>
      <c r="N164" s="411"/>
      <c r="P164" s="279">
        <f>P159*'8-Matrices'!$J$8</f>
        <v>0</v>
      </c>
      <c r="Q164" s="277">
        <f>Q159*'8-Matrices'!$K$8</f>
        <v>0</v>
      </c>
      <c r="R164" s="277">
        <f>R159*'8-Matrices'!$L$8</f>
        <v>0</v>
      </c>
      <c r="S164" s="277">
        <f>S159*'8-Matrices'!$M$8</f>
        <v>125160</v>
      </c>
      <c r="T164" s="277">
        <f>T159*'8-Matrices'!$N$8</f>
        <v>0</v>
      </c>
      <c r="U164" s="277">
        <f>U159*'8-Matrices'!$O$8</f>
        <v>0</v>
      </c>
      <c r="V164" s="277">
        <f>V159*'8-Matrices'!$P$8</f>
        <v>0</v>
      </c>
      <c r="W164" s="277">
        <f>W159*'8-Matrices'!$Q$8</f>
        <v>0</v>
      </c>
      <c r="X164" s="277">
        <f>X159*'8-Matrices'!$R$8</f>
        <v>0</v>
      </c>
      <c r="Y164" s="278">
        <f>Y159*'8-Matrices'!$S$8</f>
        <v>0</v>
      </c>
      <c r="Z164" s="411"/>
      <c r="AB164" s="279">
        <f>AB159*'8-Matrices'!$J$8</f>
        <v>0</v>
      </c>
      <c r="AC164" s="277">
        <f>AC159*'8-Matrices'!$K$8</f>
        <v>10477</v>
      </c>
      <c r="AD164" s="277">
        <f>AD159*'8-Matrices'!$L$8</f>
        <v>0</v>
      </c>
      <c r="AE164" s="277">
        <f>AE159*'8-Matrices'!$M$8</f>
        <v>166880</v>
      </c>
      <c r="AF164" s="277">
        <f>AF159*'8-Matrices'!$N$8</f>
        <v>0</v>
      </c>
      <c r="AG164" s="277">
        <f>AG159*'8-Matrices'!$O$8</f>
        <v>0</v>
      </c>
      <c r="AH164" s="277">
        <f>AH159*'8-Matrices'!$P$8</f>
        <v>0</v>
      </c>
      <c r="AI164" s="277">
        <f>AI159*'8-Matrices'!$Q$8</f>
        <v>0</v>
      </c>
      <c r="AJ164" s="277">
        <f>AJ159*'8-Matrices'!$R$8</f>
        <v>0</v>
      </c>
      <c r="AK164" s="278">
        <f>AK159*'8-Matrices'!$S$8</f>
        <v>0</v>
      </c>
      <c r="AL164" s="411"/>
      <c r="AM164" s="277"/>
      <c r="AN164" s="279">
        <f>AN159*'8-Matrices'!$J$8</f>
        <v>0</v>
      </c>
      <c r="AO164" s="277">
        <f>AO159*'8-Matrices'!$K$8</f>
        <v>0</v>
      </c>
      <c r="AP164" s="277">
        <f>AP159*'8-Matrices'!$L$8</f>
        <v>0</v>
      </c>
      <c r="AQ164" s="277">
        <f>AQ159*'8-Matrices'!$M$8</f>
        <v>146020</v>
      </c>
      <c r="AR164" s="277">
        <f>AR159*'8-Matrices'!$N$8</f>
        <v>0</v>
      </c>
      <c r="AS164" s="277">
        <f>AS159*'8-Matrices'!$O$8</f>
        <v>0</v>
      </c>
      <c r="AT164" s="277">
        <f>AT159*'8-Matrices'!$P$8</f>
        <v>0</v>
      </c>
      <c r="AU164" s="277">
        <f>AU159*'8-Matrices'!$Q$8</f>
        <v>0</v>
      </c>
      <c r="AV164" s="277">
        <f>AV159*'8-Matrices'!$R$8</f>
        <v>0</v>
      </c>
      <c r="AW164" s="278">
        <f>AW159*'8-Matrices'!$S$8</f>
        <v>0</v>
      </c>
      <c r="AX164" s="411"/>
      <c r="AY164" s="277"/>
      <c r="AZ164" s="279">
        <f>AZ159*'8-Matrices'!$J$8</f>
        <v>0</v>
      </c>
      <c r="BA164" s="277">
        <f>BA159*'8-Matrices'!$K$8</f>
        <v>31431</v>
      </c>
      <c r="BB164" s="277">
        <f>BB159*'8-Matrices'!$L$8</f>
        <v>0</v>
      </c>
      <c r="BC164" s="277">
        <f>BC159*'8-Matrices'!$M$8</f>
        <v>125160</v>
      </c>
      <c r="BD164" s="277">
        <f>BD159*'8-Matrices'!$N$8</f>
        <v>0</v>
      </c>
      <c r="BE164" s="277">
        <f>BE159*'8-Matrices'!$O$8</f>
        <v>0</v>
      </c>
      <c r="BF164" s="277">
        <f>BF159*'8-Matrices'!$P$8</f>
        <v>0</v>
      </c>
      <c r="BG164" s="277">
        <f>BG159*'8-Matrices'!$Q$8</f>
        <v>0</v>
      </c>
      <c r="BH164" s="277">
        <f>BH159*'8-Matrices'!$R$8</f>
        <v>0</v>
      </c>
      <c r="BI164" s="278">
        <f>BI159*'8-Matrices'!$S$8</f>
        <v>0</v>
      </c>
      <c r="BJ164" s="411"/>
      <c r="BK164" s="352"/>
      <c r="BL164" s="351">
        <f>BL159*'8-Matrices'!$J$8</f>
        <v>0</v>
      </c>
      <c r="BM164" s="352">
        <f>BM159*'8-Matrices'!$K$8</f>
        <v>0</v>
      </c>
      <c r="BN164" s="352">
        <f>BN159*'8-Matrices'!$L$8</f>
        <v>0</v>
      </c>
      <c r="BO164" s="352">
        <f>BO159*'8-Matrices'!$M$8</f>
        <v>125160</v>
      </c>
      <c r="BP164" s="352">
        <f>BP159*'8-Matrices'!$N$8</f>
        <v>0</v>
      </c>
      <c r="BQ164" s="352">
        <f>BQ159*'8-Matrices'!$O$8</f>
        <v>0</v>
      </c>
      <c r="BR164" s="352">
        <f>BR159*'8-Matrices'!$P$8</f>
        <v>0</v>
      </c>
      <c r="BS164" s="352">
        <f>BS159*'8-Matrices'!$Q$8</f>
        <v>0</v>
      </c>
      <c r="BT164" s="352">
        <f>BT159*'8-Matrices'!$R$8</f>
        <v>0</v>
      </c>
      <c r="BU164" s="353">
        <f>BU159*'8-Matrices'!$S$8</f>
        <v>0</v>
      </c>
      <c r="BV164" s="411"/>
      <c r="BX164" s="351">
        <f>BX159*'8-Matrices'!$J$8</f>
        <v>0</v>
      </c>
      <c r="BY164" s="352">
        <f>BY159*'8-Matrices'!$K$8</f>
        <v>0</v>
      </c>
      <c r="BZ164" s="352">
        <f>BZ159*'8-Matrices'!$L$8</f>
        <v>0</v>
      </c>
      <c r="CA164" s="352">
        <f>CA159*'8-Matrices'!$M$8</f>
        <v>62580</v>
      </c>
      <c r="CB164" s="352">
        <f>CB159*'8-Matrices'!$N$8</f>
        <v>0</v>
      </c>
      <c r="CC164" s="352">
        <f>CC159*'8-Matrices'!$O$8</f>
        <v>0</v>
      </c>
      <c r="CD164" s="352">
        <f>CD159*'8-Matrices'!$P$8</f>
        <v>0</v>
      </c>
      <c r="CE164" s="352">
        <f>CE159*'8-Matrices'!$Q$8</f>
        <v>0</v>
      </c>
      <c r="CF164" s="352">
        <f>CF159*'8-Matrices'!$R$8</f>
        <v>0</v>
      </c>
      <c r="CG164" s="353">
        <f>CG159*'8-Matrices'!$S$8</f>
        <v>0</v>
      </c>
      <c r="CH164" s="411"/>
      <c r="CJ164" s="351">
        <f>CJ159*'8-Matrices'!$J$8</f>
        <v>0</v>
      </c>
      <c r="CK164" s="352">
        <f>CK159*'8-Matrices'!$K$8</f>
        <v>10477</v>
      </c>
      <c r="CL164" s="352">
        <f>CL159*'8-Matrices'!$L$8</f>
        <v>0</v>
      </c>
      <c r="CM164" s="352">
        <f>CM159*'8-Matrices'!$M$8</f>
        <v>187740</v>
      </c>
      <c r="CN164" s="352">
        <f>CN159*'8-Matrices'!$N$8</f>
        <v>0</v>
      </c>
      <c r="CO164" s="352">
        <f>CO159*'8-Matrices'!$O$8</f>
        <v>0</v>
      </c>
      <c r="CP164" s="352">
        <f>CP159*'8-Matrices'!$P$8</f>
        <v>0</v>
      </c>
      <c r="CQ164" s="352">
        <f>CQ159*'8-Matrices'!$Q$8</f>
        <v>0</v>
      </c>
      <c r="CR164" s="352">
        <f>CR159*'8-Matrices'!$R$8</f>
        <v>0</v>
      </c>
      <c r="CS164" s="353">
        <f>CS159*'8-Matrices'!$S$8</f>
        <v>0</v>
      </c>
      <c r="CT164" s="411"/>
      <c r="CV164" s="351">
        <f>CV159*'8-Matrices'!$J$8</f>
        <v>0</v>
      </c>
      <c r="CW164" s="352">
        <f>CW159*'8-Matrices'!$K$8</f>
        <v>0</v>
      </c>
      <c r="CX164" s="352">
        <f>CX159*'8-Matrices'!$L$8</f>
        <v>0</v>
      </c>
      <c r="CY164" s="352">
        <f>CY159*'8-Matrices'!$M$8</f>
        <v>0</v>
      </c>
      <c r="CZ164" s="352">
        <f>CZ159*'8-Matrices'!$N$8</f>
        <v>0</v>
      </c>
      <c r="DA164" s="352">
        <f>DA159*'8-Matrices'!$O$8</f>
        <v>0</v>
      </c>
      <c r="DB164" s="352">
        <f>DB159*'8-Matrices'!$P$8</f>
        <v>0</v>
      </c>
      <c r="DC164" s="352">
        <f>DC159*'8-Matrices'!$Q$8</f>
        <v>0</v>
      </c>
      <c r="DD164" s="352">
        <f>DD159*'8-Matrices'!$R$8</f>
        <v>0</v>
      </c>
      <c r="DE164" s="353">
        <f>DE159*'8-Matrices'!$S$8</f>
        <v>0</v>
      </c>
      <c r="DF164" s="411"/>
      <c r="DH164" s="351">
        <f>DH159*'8-Matrices'!$J$8</f>
        <v>0</v>
      </c>
      <c r="DI164" s="352">
        <f>DI159*'8-Matrices'!$K$8</f>
        <v>0</v>
      </c>
      <c r="DJ164" s="352">
        <f>DJ159*'8-Matrices'!$L$8</f>
        <v>0</v>
      </c>
      <c r="DK164" s="352">
        <f>DK159*'8-Matrices'!$M$8</f>
        <v>104300</v>
      </c>
      <c r="DL164" s="352">
        <f>DL159*'8-Matrices'!$N$8</f>
        <v>0</v>
      </c>
      <c r="DM164" s="352">
        <f>DM159*'8-Matrices'!$O$8</f>
        <v>0</v>
      </c>
      <c r="DN164" s="352">
        <f>DN159*'8-Matrices'!$P$8</f>
        <v>0</v>
      </c>
      <c r="DO164" s="352">
        <f>DO159*'8-Matrices'!$Q$8</f>
        <v>0</v>
      </c>
      <c r="DP164" s="352">
        <f>DP159*'8-Matrices'!$R$8</f>
        <v>0</v>
      </c>
      <c r="DQ164" s="353">
        <f>DQ159*'8-Matrices'!$S$8</f>
        <v>0</v>
      </c>
      <c r="DR164" s="411"/>
      <c r="DT164" s="351">
        <f>DT159*'8-Matrices'!$J$8</f>
        <v>0</v>
      </c>
      <c r="DU164" s="352">
        <f>DU159*'8-Matrices'!$K$8</f>
        <v>136201</v>
      </c>
      <c r="DV164" s="352">
        <f>DV159*'8-Matrices'!$L$8</f>
        <v>0</v>
      </c>
      <c r="DW164" s="352">
        <f>DW159*'8-Matrices'!$M$8</f>
        <v>146020</v>
      </c>
      <c r="DX164" s="352">
        <f>DX159*'8-Matrices'!$N$8</f>
        <v>0</v>
      </c>
      <c r="DY164" s="352">
        <f>DY159*'8-Matrices'!$O$8</f>
        <v>0</v>
      </c>
      <c r="DZ164" s="352">
        <f>DZ159*'8-Matrices'!$P$8</f>
        <v>0</v>
      </c>
      <c r="EA164" s="352">
        <f>EA159*'8-Matrices'!$Q$8</f>
        <v>0</v>
      </c>
      <c r="EB164" s="352">
        <f>EB159*'8-Matrices'!$R$8</f>
        <v>0</v>
      </c>
      <c r="EC164" s="353">
        <f>EC159*'8-Matrices'!$S$8</f>
        <v>0</v>
      </c>
      <c r="ED164" s="411"/>
    </row>
    <row r="165" spans="1:134" ht="15.75" thickBot="1" x14ac:dyDescent="0.3">
      <c r="A165" s="1472"/>
      <c r="B165" s="295" t="s">
        <v>96</v>
      </c>
      <c r="C165" s="294" t="s">
        <v>140</v>
      </c>
      <c r="D165" s="279">
        <f>D160*'8-Matrices'!$J$9</f>
        <v>617671</v>
      </c>
      <c r="E165" s="277">
        <f>E160*'8-Matrices'!$K$9</f>
        <v>15354</v>
      </c>
      <c r="F165" s="277">
        <f>F160*'8-Matrices'!$L$9</f>
        <v>0</v>
      </c>
      <c r="G165" s="277">
        <f>G160*'8-Matrices'!$M$9</f>
        <v>366840</v>
      </c>
      <c r="H165" s="277">
        <f>H160*'8-Matrices'!$N$9</f>
        <v>0</v>
      </c>
      <c r="I165" s="277">
        <f>I160*'8-Matrices'!$O$9</f>
        <v>0</v>
      </c>
      <c r="J165" s="277">
        <f>J160*'8-Matrices'!$P$9</f>
        <v>0</v>
      </c>
      <c r="K165" s="277">
        <f>K160*'8-Matrices'!$Q$9</f>
        <v>0</v>
      </c>
      <c r="L165" s="277">
        <f>L160*'8-Matrices'!$R$9</f>
        <v>0</v>
      </c>
      <c r="M165" s="278">
        <f>M160*'8-Matrices'!$S$9</f>
        <v>0</v>
      </c>
      <c r="N165" s="411" t="s">
        <v>306</v>
      </c>
      <c r="P165" s="279">
        <f>P160*'8-Matrices'!$J$9</f>
        <v>638609</v>
      </c>
      <c r="Q165" s="277">
        <f>Q160*'8-Matrices'!$K$9</f>
        <v>30708</v>
      </c>
      <c r="R165" s="277">
        <f>R160*'8-Matrices'!$L$9</f>
        <v>0</v>
      </c>
      <c r="S165" s="277">
        <f>S160*'8-Matrices'!$M$9</f>
        <v>489120</v>
      </c>
      <c r="T165" s="277">
        <f>T160*'8-Matrices'!$N$9</f>
        <v>0</v>
      </c>
      <c r="U165" s="277">
        <f>U160*'8-Matrices'!$O$9</f>
        <v>0</v>
      </c>
      <c r="V165" s="277">
        <f>V160*'8-Matrices'!$P$9</f>
        <v>0</v>
      </c>
      <c r="W165" s="277">
        <f>W160*'8-Matrices'!$Q$9</f>
        <v>0</v>
      </c>
      <c r="X165" s="277">
        <f>X160*'8-Matrices'!$R$9</f>
        <v>0</v>
      </c>
      <c r="Y165" s="278">
        <f>Y160*'8-Matrices'!$S$9</f>
        <v>0</v>
      </c>
      <c r="Z165" s="411" t="s">
        <v>306</v>
      </c>
      <c r="AB165" s="279">
        <f>AB160*'8-Matrices'!$J$9</f>
        <v>963148</v>
      </c>
      <c r="AC165" s="277">
        <f>AC160*'8-Matrices'!$K$9</f>
        <v>30708</v>
      </c>
      <c r="AD165" s="277">
        <f>AD160*'8-Matrices'!$L$9</f>
        <v>0</v>
      </c>
      <c r="AE165" s="277">
        <f>AE160*'8-Matrices'!$M$9</f>
        <v>427980</v>
      </c>
      <c r="AF165" s="277">
        <f>AF160*'8-Matrices'!$N$9</f>
        <v>0</v>
      </c>
      <c r="AG165" s="277">
        <f>AG160*'8-Matrices'!$O$9</f>
        <v>0</v>
      </c>
      <c r="AH165" s="277">
        <f>AH160*'8-Matrices'!$P$9</f>
        <v>0</v>
      </c>
      <c r="AI165" s="277">
        <f>AI160*'8-Matrices'!$Q$9</f>
        <v>0</v>
      </c>
      <c r="AJ165" s="277">
        <f>AJ160*'8-Matrices'!$R$9</f>
        <v>0</v>
      </c>
      <c r="AK165" s="278">
        <f>AK160*'8-Matrices'!$S$9</f>
        <v>0</v>
      </c>
      <c r="AL165" s="411" t="s">
        <v>306</v>
      </c>
      <c r="AM165" s="277"/>
      <c r="AN165" s="279">
        <f>AN160*'8-Matrices'!$J$9</f>
        <v>690954</v>
      </c>
      <c r="AO165" s="277">
        <f>AO160*'8-Matrices'!$K$9</f>
        <v>46062</v>
      </c>
      <c r="AP165" s="277">
        <f>AP160*'8-Matrices'!$L$9</f>
        <v>0</v>
      </c>
      <c r="AQ165" s="277">
        <f>AQ160*'8-Matrices'!$M$9</f>
        <v>213990</v>
      </c>
      <c r="AR165" s="277">
        <f>AR160*'8-Matrices'!$N$9</f>
        <v>0</v>
      </c>
      <c r="AS165" s="277">
        <f>AS160*'8-Matrices'!$O$9</f>
        <v>0</v>
      </c>
      <c r="AT165" s="277">
        <f>AT160*'8-Matrices'!$P$9</f>
        <v>0</v>
      </c>
      <c r="AU165" s="277">
        <f>AU160*'8-Matrices'!$Q$9</f>
        <v>0</v>
      </c>
      <c r="AV165" s="277">
        <f>AV160*'8-Matrices'!$R$9</f>
        <v>0</v>
      </c>
      <c r="AW165" s="278">
        <f>AW160*'8-Matrices'!$S$9</f>
        <v>0</v>
      </c>
      <c r="AX165" s="411" t="s">
        <v>306</v>
      </c>
      <c r="AY165" s="277"/>
      <c r="AZ165" s="279">
        <f>AZ160*'8-Matrices'!$J$9</f>
        <v>858458</v>
      </c>
      <c r="BA165" s="277">
        <f>BA160*'8-Matrices'!$K$9</f>
        <v>15354</v>
      </c>
      <c r="BB165" s="277">
        <f>BB160*'8-Matrices'!$L$9</f>
        <v>0</v>
      </c>
      <c r="BC165" s="277">
        <f>BC160*'8-Matrices'!$M$9</f>
        <v>397410</v>
      </c>
      <c r="BD165" s="277">
        <f>BD160*'8-Matrices'!$N$9</f>
        <v>0</v>
      </c>
      <c r="BE165" s="277">
        <f>BE160*'8-Matrices'!$O$9</f>
        <v>0</v>
      </c>
      <c r="BF165" s="277">
        <f>BF160*'8-Matrices'!$P$9</f>
        <v>0</v>
      </c>
      <c r="BG165" s="277">
        <f>BG160*'8-Matrices'!$Q$9</f>
        <v>0</v>
      </c>
      <c r="BH165" s="277">
        <f>BH160*'8-Matrices'!$R$9</f>
        <v>0</v>
      </c>
      <c r="BI165" s="278">
        <f>BI160*'8-Matrices'!$S$9</f>
        <v>0</v>
      </c>
      <c r="BJ165" s="411" t="s">
        <v>306</v>
      </c>
      <c r="BK165" s="352"/>
      <c r="BL165" s="351">
        <f>BL160*'8-Matrices'!$J$9</f>
        <v>743299</v>
      </c>
      <c r="BM165" s="352">
        <f>BM160*'8-Matrices'!$K$9</f>
        <v>46062</v>
      </c>
      <c r="BN165" s="352">
        <f>BN160*'8-Matrices'!$L$9</f>
        <v>0</v>
      </c>
      <c r="BO165" s="352">
        <f>BO160*'8-Matrices'!$M$9</f>
        <v>213990</v>
      </c>
      <c r="BP165" s="352">
        <f>BP160*'8-Matrices'!$N$9</f>
        <v>0</v>
      </c>
      <c r="BQ165" s="352">
        <f>BQ160*'8-Matrices'!$O$9</f>
        <v>0</v>
      </c>
      <c r="BR165" s="352">
        <f>BR160*'8-Matrices'!$P$9</f>
        <v>0</v>
      </c>
      <c r="BS165" s="352">
        <f>BS160*'8-Matrices'!$Q$9</f>
        <v>0</v>
      </c>
      <c r="BT165" s="352">
        <f>BT160*'8-Matrices'!$R$9</f>
        <v>0</v>
      </c>
      <c r="BU165" s="353">
        <f>BU160*'8-Matrices'!$S$9</f>
        <v>0</v>
      </c>
      <c r="BV165" s="411" t="s">
        <v>306</v>
      </c>
      <c r="BX165" s="351">
        <f>BX160*'8-Matrices'!$J$9</f>
        <v>272194</v>
      </c>
      <c r="BY165" s="352">
        <f>BY160*'8-Matrices'!$K$9</f>
        <v>15354</v>
      </c>
      <c r="BZ165" s="352">
        <f>BZ160*'8-Matrices'!$L$9</f>
        <v>0</v>
      </c>
      <c r="CA165" s="352">
        <f>CA160*'8-Matrices'!$M$9</f>
        <v>244560</v>
      </c>
      <c r="CB165" s="352">
        <f>CB160*'8-Matrices'!$N$9</f>
        <v>0</v>
      </c>
      <c r="CC165" s="352">
        <f>CC160*'8-Matrices'!$O$9</f>
        <v>0</v>
      </c>
      <c r="CD165" s="352">
        <f>CD160*'8-Matrices'!$P$9</f>
        <v>0</v>
      </c>
      <c r="CE165" s="352">
        <f>CE160*'8-Matrices'!$Q$9</f>
        <v>0</v>
      </c>
      <c r="CF165" s="352">
        <f>CF160*'8-Matrices'!$R$9</f>
        <v>0</v>
      </c>
      <c r="CG165" s="353">
        <f>CG160*'8-Matrices'!$S$9</f>
        <v>0</v>
      </c>
      <c r="CH165" s="411" t="s">
        <v>306</v>
      </c>
      <c r="CJ165" s="351">
        <f>CJ160*'8-Matrices'!$J$9</f>
        <v>544388</v>
      </c>
      <c r="CK165" s="352">
        <f>CK160*'8-Matrices'!$K$9</f>
        <v>46062</v>
      </c>
      <c r="CL165" s="352">
        <f>CL160*'8-Matrices'!$L$9</f>
        <v>0</v>
      </c>
      <c r="CM165" s="352">
        <f>CM160*'8-Matrices'!$M$9</f>
        <v>213990</v>
      </c>
      <c r="CN165" s="352">
        <f>CN160*'8-Matrices'!$N$9</f>
        <v>0</v>
      </c>
      <c r="CO165" s="352">
        <f>CO160*'8-Matrices'!$O$9</f>
        <v>0</v>
      </c>
      <c r="CP165" s="352">
        <f>CP160*'8-Matrices'!$P$9</f>
        <v>0</v>
      </c>
      <c r="CQ165" s="352">
        <f>CQ160*'8-Matrices'!$Q$9</f>
        <v>0</v>
      </c>
      <c r="CR165" s="352">
        <f>CR160*'8-Matrices'!$R$9</f>
        <v>0</v>
      </c>
      <c r="CS165" s="353">
        <f>CS160*'8-Matrices'!$S$9</f>
        <v>0</v>
      </c>
      <c r="CT165" s="411" t="s">
        <v>306</v>
      </c>
      <c r="CV165" s="351">
        <f>CV160*'8-Matrices'!$J$9</f>
        <v>471105</v>
      </c>
      <c r="CW165" s="352">
        <f>CW160*'8-Matrices'!$K$9</f>
        <v>0</v>
      </c>
      <c r="CX165" s="352">
        <f>CX160*'8-Matrices'!$L$9</f>
        <v>0</v>
      </c>
      <c r="CY165" s="352">
        <f>CY160*'8-Matrices'!$M$9</f>
        <v>213990</v>
      </c>
      <c r="CZ165" s="352">
        <f>CZ160*'8-Matrices'!$N$9</f>
        <v>0</v>
      </c>
      <c r="DA165" s="352">
        <f>DA160*'8-Matrices'!$O$9</f>
        <v>0</v>
      </c>
      <c r="DB165" s="352">
        <f>DB160*'8-Matrices'!$P$9</f>
        <v>0</v>
      </c>
      <c r="DC165" s="352">
        <f>DC160*'8-Matrices'!$Q$9</f>
        <v>0</v>
      </c>
      <c r="DD165" s="352">
        <f>DD160*'8-Matrices'!$R$9</f>
        <v>0</v>
      </c>
      <c r="DE165" s="353">
        <f>DE160*'8-Matrices'!$S$9</f>
        <v>0</v>
      </c>
      <c r="DF165" s="411" t="s">
        <v>306</v>
      </c>
      <c r="DH165" s="351">
        <f>DH160*'8-Matrices'!$J$9</f>
        <v>565326</v>
      </c>
      <c r="DI165" s="352">
        <f>DI160*'8-Matrices'!$K$9</f>
        <v>46062</v>
      </c>
      <c r="DJ165" s="352">
        <f>DJ160*'8-Matrices'!$L$9</f>
        <v>0</v>
      </c>
      <c r="DK165" s="352">
        <f>DK160*'8-Matrices'!$M$9</f>
        <v>336270</v>
      </c>
      <c r="DL165" s="352">
        <f>DL160*'8-Matrices'!$N$9</f>
        <v>0</v>
      </c>
      <c r="DM165" s="352">
        <f>DM160*'8-Matrices'!$O$9</f>
        <v>0</v>
      </c>
      <c r="DN165" s="352">
        <f>DN160*'8-Matrices'!$P$9</f>
        <v>0</v>
      </c>
      <c r="DO165" s="352">
        <f>DO160*'8-Matrices'!$Q$9</f>
        <v>0</v>
      </c>
      <c r="DP165" s="352">
        <f>DP160*'8-Matrices'!$R$9</f>
        <v>0</v>
      </c>
      <c r="DQ165" s="353">
        <f>DQ160*'8-Matrices'!$S$9</f>
        <v>0</v>
      </c>
      <c r="DR165" s="411" t="s">
        <v>306</v>
      </c>
      <c r="DT165" s="351">
        <f>DT160*'8-Matrices'!$J$9</f>
        <v>607202</v>
      </c>
      <c r="DU165" s="352">
        <f>DU160*'8-Matrices'!$K$9</f>
        <v>0</v>
      </c>
      <c r="DV165" s="352">
        <f>DV160*'8-Matrices'!$L$9</f>
        <v>0</v>
      </c>
      <c r="DW165" s="352">
        <f>DW160*'8-Matrices'!$M$9</f>
        <v>458550</v>
      </c>
      <c r="DX165" s="352">
        <f>DX160*'8-Matrices'!$N$9</f>
        <v>0</v>
      </c>
      <c r="DY165" s="352">
        <f>DY160*'8-Matrices'!$O$9</f>
        <v>0</v>
      </c>
      <c r="DZ165" s="352">
        <f>DZ160*'8-Matrices'!$P$9</f>
        <v>0</v>
      </c>
      <c r="EA165" s="352">
        <f>EA160*'8-Matrices'!$Q$9</f>
        <v>0</v>
      </c>
      <c r="EB165" s="352">
        <f>EB160*'8-Matrices'!$R$9</f>
        <v>0</v>
      </c>
      <c r="EC165" s="353">
        <f>EC160*'8-Matrices'!$S$9</f>
        <v>0</v>
      </c>
      <c r="ED165" s="411" t="s">
        <v>306</v>
      </c>
    </row>
    <row r="166" spans="1:134" ht="30.75" thickBot="1" x14ac:dyDescent="0.3">
      <c r="A166" s="318" t="s">
        <v>212</v>
      </c>
      <c r="B166" s="293" t="s">
        <v>96</v>
      </c>
      <c r="C166" s="316"/>
      <c r="D166" s="300">
        <f t="shared" ref="D166:M166" si="341">SUM(D163:D165)</f>
        <v>617671</v>
      </c>
      <c r="E166" s="297">
        <f t="shared" si="341"/>
        <v>36308</v>
      </c>
      <c r="F166" s="297">
        <f t="shared" si="341"/>
        <v>0</v>
      </c>
      <c r="G166" s="297">
        <f t="shared" si="341"/>
        <v>835630</v>
      </c>
      <c r="H166" s="297">
        <f t="shared" si="341"/>
        <v>0</v>
      </c>
      <c r="I166" s="297">
        <f t="shared" si="341"/>
        <v>0</v>
      </c>
      <c r="J166" s="297">
        <f t="shared" si="341"/>
        <v>0</v>
      </c>
      <c r="K166" s="297">
        <f t="shared" si="341"/>
        <v>0</v>
      </c>
      <c r="L166" s="297">
        <f t="shared" si="341"/>
        <v>0</v>
      </c>
      <c r="M166" s="298">
        <f t="shared" si="341"/>
        <v>0</v>
      </c>
      <c r="N166" s="412">
        <f>SUM(D166:M166)</f>
        <v>1489609</v>
      </c>
      <c r="O166" s="316"/>
      <c r="P166" s="300">
        <f t="shared" ref="P166:Y166" si="342">SUM(P163:P165)</f>
        <v>638609</v>
      </c>
      <c r="Q166" s="297">
        <f t="shared" si="342"/>
        <v>30708</v>
      </c>
      <c r="R166" s="297">
        <f t="shared" si="342"/>
        <v>0</v>
      </c>
      <c r="S166" s="297">
        <f t="shared" si="342"/>
        <v>946745</v>
      </c>
      <c r="T166" s="297">
        <f t="shared" si="342"/>
        <v>0</v>
      </c>
      <c r="U166" s="297">
        <f t="shared" si="342"/>
        <v>0</v>
      </c>
      <c r="V166" s="297">
        <f t="shared" si="342"/>
        <v>0</v>
      </c>
      <c r="W166" s="297">
        <f t="shared" si="342"/>
        <v>0</v>
      </c>
      <c r="X166" s="297">
        <f t="shared" si="342"/>
        <v>0</v>
      </c>
      <c r="Y166" s="298">
        <f t="shared" si="342"/>
        <v>0</v>
      </c>
      <c r="Z166" s="412">
        <f>SUM(P166:Y166)</f>
        <v>1616062</v>
      </c>
      <c r="AA166" s="316"/>
      <c r="AB166" s="300">
        <f t="shared" ref="AB166:AK166" si="343">SUM(AB163:AB165)</f>
        <v>963148</v>
      </c>
      <c r="AC166" s="297">
        <f t="shared" si="343"/>
        <v>48445</v>
      </c>
      <c r="AD166" s="297">
        <f t="shared" si="343"/>
        <v>0</v>
      </c>
      <c r="AE166" s="297">
        <f t="shared" si="343"/>
        <v>970690</v>
      </c>
      <c r="AF166" s="297">
        <f t="shared" si="343"/>
        <v>0</v>
      </c>
      <c r="AG166" s="297">
        <f t="shared" si="343"/>
        <v>0</v>
      </c>
      <c r="AH166" s="297">
        <f t="shared" si="343"/>
        <v>0</v>
      </c>
      <c r="AI166" s="297">
        <f t="shared" si="343"/>
        <v>0</v>
      </c>
      <c r="AJ166" s="297">
        <f t="shared" si="343"/>
        <v>0</v>
      </c>
      <c r="AK166" s="298">
        <f t="shared" si="343"/>
        <v>0</v>
      </c>
      <c r="AL166" s="412">
        <f>SUM(AB166:AK166)</f>
        <v>1982283</v>
      </c>
      <c r="AM166" s="299"/>
      <c r="AN166" s="300">
        <f t="shared" ref="AN166:AW166" si="344">SUM(AN163:AN165)</f>
        <v>690954</v>
      </c>
      <c r="AO166" s="297">
        <f t="shared" si="344"/>
        <v>46062</v>
      </c>
      <c r="AP166" s="297">
        <f t="shared" si="344"/>
        <v>0</v>
      </c>
      <c r="AQ166" s="297">
        <f t="shared" si="344"/>
        <v>793660</v>
      </c>
      <c r="AR166" s="297">
        <f t="shared" si="344"/>
        <v>0</v>
      </c>
      <c r="AS166" s="297">
        <f t="shared" si="344"/>
        <v>0</v>
      </c>
      <c r="AT166" s="297">
        <f t="shared" si="344"/>
        <v>0</v>
      </c>
      <c r="AU166" s="297">
        <f t="shared" si="344"/>
        <v>0</v>
      </c>
      <c r="AV166" s="297">
        <f t="shared" si="344"/>
        <v>0</v>
      </c>
      <c r="AW166" s="298">
        <f t="shared" si="344"/>
        <v>0</v>
      </c>
      <c r="AX166" s="412">
        <f>SUM(AN166:AW166)</f>
        <v>1530676</v>
      </c>
      <c r="AY166" s="299"/>
      <c r="AZ166" s="300">
        <f t="shared" ref="AZ166:BI166" si="345">SUM(AZ163:AZ165)</f>
        <v>858458</v>
      </c>
      <c r="BA166" s="297">
        <f t="shared" si="345"/>
        <v>46785</v>
      </c>
      <c r="BB166" s="297">
        <f t="shared" si="345"/>
        <v>0</v>
      </c>
      <c r="BC166" s="297">
        <f t="shared" si="345"/>
        <v>869490</v>
      </c>
      <c r="BD166" s="297">
        <f t="shared" si="345"/>
        <v>0</v>
      </c>
      <c r="BE166" s="297">
        <f t="shared" si="345"/>
        <v>0</v>
      </c>
      <c r="BF166" s="297">
        <f t="shared" si="345"/>
        <v>0</v>
      </c>
      <c r="BG166" s="297">
        <f t="shared" si="345"/>
        <v>0</v>
      </c>
      <c r="BH166" s="297">
        <f t="shared" si="345"/>
        <v>0</v>
      </c>
      <c r="BI166" s="298">
        <f t="shared" si="345"/>
        <v>0</v>
      </c>
      <c r="BJ166" s="412">
        <f>SUM(AZ166:BI166)</f>
        <v>1774733</v>
      </c>
      <c r="BK166" s="362"/>
      <c r="BL166" s="404">
        <f t="shared" ref="BL166:BU166" si="346">SUM(BL163:BL165)</f>
        <v>743299</v>
      </c>
      <c r="BM166" s="405">
        <f t="shared" si="346"/>
        <v>46062</v>
      </c>
      <c r="BN166" s="405">
        <f t="shared" si="346"/>
        <v>0</v>
      </c>
      <c r="BO166" s="405">
        <f t="shared" si="346"/>
        <v>758345</v>
      </c>
      <c r="BP166" s="405">
        <f t="shared" si="346"/>
        <v>0</v>
      </c>
      <c r="BQ166" s="405">
        <f t="shared" si="346"/>
        <v>0</v>
      </c>
      <c r="BR166" s="405">
        <f t="shared" si="346"/>
        <v>0</v>
      </c>
      <c r="BS166" s="405">
        <f t="shared" si="346"/>
        <v>0</v>
      </c>
      <c r="BT166" s="405">
        <f t="shared" si="346"/>
        <v>0</v>
      </c>
      <c r="BU166" s="406">
        <f t="shared" si="346"/>
        <v>0</v>
      </c>
      <c r="BV166" s="412">
        <f>SUM(BL166:BU166)</f>
        <v>1547706</v>
      </c>
      <c r="BX166" s="404">
        <f t="shared" ref="BX166:CG166" si="347">SUM(BX163:BX165)</f>
        <v>272194</v>
      </c>
      <c r="BY166" s="405">
        <f t="shared" si="347"/>
        <v>15354</v>
      </c>
      <c r="BZ166" s="405">
        <f t="shared" si="347"/>
        <v>0</v>
      </c>
      <c r="CA166" s="405">
        <f t="shared" si="347"/>
        <v>610695</v>
      </c>
      <c r="CB166" s="405">
        <f t="shared" si="347"/>
        <v>0</v>
      </c>
      <c r="CC166" s="405">
        <f t="shared" si="347"/>
        <v>0</v>
      </c>
      <c r="CD166" s="405">
        <f t="shared" si="347"/>
        <v>0</v>
      </c>
      <c r="CE166" s="405">
        <f t="shared" si="347"/>
        <v>0</v>
      </c>
      <c r="CF166" s="405">
        <f t="shared" si="347"/>
        <v>0</v>
      </c>
      <c r="CG166" s="406">
        <f t="shared" si="347"/>
        <v>0</v>
      </c>
      <c r="CH166" s="412">
        <f>SUM(BX166:CG166)</f>
        <v>898243</v>
      </c>
      <c r="CJ166" s="404">
        <f t="shared" ref="CJ166:CS166" si="348">SUM(CJ163:CJ165)</f>
        <v>544388</v>
      </c>
      <c r="CK166" s="405">
        <f t="shared" si="348"/>
        <v>56539</v>
      </c>
      <c r="CL166" s="405">
        <f t="shared" si="348"/>
        <v>0</v>
      </c>
      <c r="CM166" s="405">
        <f t="shared" si="348"/>
        <v>878745</v>
      </c>
      <c r="CN166" s="405">
        <f t="shared" si="348"/>
        <v>0</v>
      </c>
      <c r="CO166" s="405">
        <f t="shared" si="348"/>
        <v>0</v>
      </c>
      <c r="CP166" s="405">
        <f t="shared" si="348"/>
        <v>0</v>
      </c>
      <c r="CQ166" s="405">
        <f t="shared" si="348"/>
        <v>0</v>
      </c>
      <c r="CR166" s="405">
        <f t="shared" si="348"/>
        <v>0</v>
      </c>
      <c r="CS166" s="406">
        <f t="shared" si="348"/>
        <v>0</v>
      </c>
      <c r="CT166" s="412">
        <f>SUM(CJ166:CS166)</f>
        <v>1479672</v>
      </c>
      <c r="CV166" s="404">
        <f t="shared" ref="CV166:DE166" si="349">SUM(CV163:CV165)</f>
        <v>471105</v>
      </c>
      <c r="CW166" s="405">
        <f t="shared" si="349"/>
        <v>0</v>
      </c>
      <c r="CX166" s="405">
        <f t="shared" si="349"/>
        <v>0</v>
      </c>
      <c r="CY166" s="405">
        <f t="shared" si="349"/>
        <v>806645</v>
      </c>
      <c r="CZ166" s="405">
        <f t="shared" si="349"/>
        <v>0</v>
      </c>
      <c r="DA166" s="405">
        <f t="shared" si="349"/>
        <v>0</v>
      </c>
      <c r="DB166" s="405">
        <f t="shared" si="349"/>
        <v>0</v>
      </c>
      <c r="DC166" s="405">
        <f t="shared" si="349"/>
        <v>0</v>
      </c>
      <c r="DD166" s="405">
        <f t="shared" si="349"/>
        <v>0</v>
      </c>
      <c r="DE166" s="406">
        <f t="shared" si="349"/>
        <v>0</v>
      </c>
      <c r="DF166" s="412">
        <f>SUM(CV166:DE166)</f>
        <v>1277750</v>
      </c>
      <c r="DH166" s="404">
        <f t="shared" ref="DH166:DQ166" si="350">SUM(DH163:DH165)</f>
        <v>565326</v>
      </c>
      <c r="DI166" s="405">
        <f t="shared" si="350"/>
        <v>46062</v>
      </c>
      <c r="DJ166" s="405">
        <f t="shared" si="350"/>
        <v>0</v>
      </c>
      <c r="DK166" s="405">
        <f t="shared" si="350"/>
        <v>787490</v>
      </c>
      <c r="DL166" s="405">
        <f t="shared" si="350"/>
        <v>0</v>
      </c>
      <c r="DM166" s="405">
        <f t="shared" si="350"/>
        <v>0</v>
      </c>
      <c r="DN166" s="405">
        <f t="shared" si="350"/>
        <v>0</v>
      </c>
      <c r="DO166" s="405">
        <f t="shared" si="350"/>
        <v>0</v>
      </c>
      <c r="DP166" s="405">
        <f t="shared" si="350"/>
        <v>0</v>
      </c>
      <c r="DQ166" s="406">
        <f t="shared" si="350"/>
        <v>0</v>
      </c>
      <c r="DR166" s="412">
        <f>SUM(DH166:DQ166)</f>
        <v>1398878</v>
      </c>
      <c r="DT166" s="404">
        <f t="shared" ref="DT166:EC166" si="351">SUM(DT163:DT165)</f>
        <v>607202</v>
      </c>
      <c r="DU166" s="405">
        <f t="shared" si="351"/>
        <v>136201</v>
      </c>
      <c r="DV166" s="405">
        <f t="shared" si="351"/>
        <v>0</v>
      </c>
      <c r="DW166" s="405">
        <f t="shared" si="351"/>
        <v>965945</v>
      </c>
      <c r="DX166" s="405">
        <f t="shared" si="351"/>
        <v>0</v>
      </c>
      <c r="DY166" s="405">
        <f t="shared" si="351"/>
        <v>0</v>
      </c>
      <c r="DZ166" s="405">
        <f t="shared" si="351"/>
        <v>0</v>
      </c>
      <c r="EA166" s="405">
        <f t="shared" si="351"/>
        <v>0</v>
      </c>
      <c r="EB166" s="405">
        <f t="shared" si="351"/>
        <v>0</v>
      </c>
      <c r="EC166" s="406">
        <f t="shared" si="351"/>
        <v>0</v>
      </c>
      <c r="ED166" s="412">
        <f>SUM(DT166:EC166)</f>
        <v>1709348</v>
      </c>
    </row>
    <row r="167" spans="1:134" ht="39.75" customHeight="1" thickBot="1" x14ac:dyDescent="0.3">
      <c r="A167" s="305"/>
      <c r="B167" s="306"/>
      <c r="C167" s="307"/>
      <c r="D167" s="308"/>
      <c r="E167" s="309"/>
      <c r="F167" s="309"/>
      <c r="G167" s="309"/>
      <c r="H167" s="309"/>
      <c r="I167" s="309"/>
      <c r="J167" s="309"/>
      <c r="K167" s="309"/>
      <c r="L167" s="309"/>
      <c r="M167" s="310"/>
      <c r="N167" s="410"/>
      <c r="O167" s="307"/>
      <c r="P167" s="308"/>
      <c r="Q167" s="309"/>
      <c r="R167" s="309"/>
      <c r="S167" s="309"/>
      <c r="T167" s="309"/>
      <c r="U167" s="309"/>
      <c r="V167" s="309"/>
      <c r="W167" s="309"/>
      <c r="X167" s="309"/>
      <c r="Y167" s="310"/>
      <c r="Z167" s="410"/>
      <c r="AA167" s="307"/>
      <c r="AB167" s="308"/>
      <c r="AC167" s="309"/>
      <c r="AD167" s="309"/>
      <c r="AE167" s="309"/>
      <c r="AF167" s="309"/>
      <c r="AG167" s="309"/>
      <c r="AH167" s="309"/>
      <c r="AI167" s="309"/>
      <c r="AJ167" s="309"/>
      <c r="AK167" s="310"/>
      <c r="AL167" s="410"/>
      <c r="AM167" s="309"/>
      <c r="AN167" s="308"/>
      <c r="AO167" s="309"/>
      <c r="AP167" s="309"/>
      <c r="AQ167" s="309"/>
      <c r="AR167" s="309"/>
      <c r="AS167" s="309"/>
      <c r="AT167" s="309"/>
      <c r="AU167" s="309"/>
      <c r="AV167" s="309"/>
      <c r="AW167" s="310"/>
      <c r="AX167" s="410"/>
      <c r="AY167" s="309"/>
      <c r="AZ167" s="308"/>
      <c r="BA167" s="309"/>
      <c r="BB167" s="309"/>
      <c r="BC167" s="309"/>
      <c r="BD167" s="309"/>
      <c r="BE167" s="309"/>
      <c r="BF167" s="309"/>
      <c r="BG167" s="309"/>
      <c r="BH167" s="309"/>
      <c r="BI167" s="310"/>
      <c r="BJ167" s="410"/>
      <c r="BK167" s="407"/>
      <c r="BL167" s="408"/>
      <c r="BM167" s="407"/>
      <c r="BN167" s="407"/>
      <c r="BO167" s="407"/>
      <c r="BP167" s="407"/>
      <c r="BQ167" s="407"/>
      <c r="BR167" s="407"/>
      <c r="BS167" s="407"/>
      <c r="BT167" s="407"/>
      <c r="BU167" s="409"/>
      <c r="BV167" s="410"/>
      <c r="BX167" s="408"/>
      <c r="BY167" s="407"/>
      <c r="BZ167" s="407"/>
      <c r="CA167" s="407"/>
      <c r="CB167" s="407"/>
      <c r="CC167" s="407"/>
      <c r="CD167" s="407"/>
      <c r="CE167" s="407"/>
      <c r="CF167" s="407"/>
      <c r="CG167" s="409"/>
      <c r="CH167" s="410"/>
      <c r="CJ167" s="408"/>
      <c r="CK167" s="407"/>
      <c r="CL167" s="407"/>
      <c r="CM167" s="407"/>
      <c r="CN167" s="407"/>
      <c r="CO167" s="407"/>
      <c r="CP167" s="407"/>
      <c r="CQ167" s="407"/>
      <c r="CR167" s="407"/>
      <c r="CS167" s="409"/>
      <c r="CT167" s="410"/>
      <c r="CV167" s="408"/>
      <c r="CW167" s="407"/>
      <c r="CX167" s="407"/>
      <c r="CY167" s="407"/>
      <c r="CZ167" s="407"/>
      <c r="DA167" s="407"/>
      <c r="DB167" s="407"/>
      <c r="DC167" s="407"/>
      <c r="DD167" s="407"/>
      <c r="DE167" s="409"/>
      <c r="DF167" s="410"/>
      <c r="DH167" s="408"/>
      <c r="DI167" s="407"/>
      <c r="DJ167" s="407"/>
      <c r="DK167" s="407"/>
      <c r="DL167" s="407"/>
      <c r="DM167" s="407"/>
      <c r="DN167" s="407"/>
      <c r="DO167" s="407"/>
      <c r="DP167" s="407"/>
      <c r="DQ167" s="409"/>
      <c r="DR167" s="410"/>
      <c r="DT167" s="408"/>
      <c r="DU167" s="407"/>
      <c r="DV167" s="407"/>
      <c r="DW167" s="407"/>
      <c r="DX167" s="407"/>
      <c r="DY167" s="407"/>
      <c r="DZ167" s="407"/>
      <c r="EA167" s="407"/>
      <c r="EB167" s="407"/>
      <c r="EC167" s="409"/>
      <c r="ED167" s="410"/>
    </row>
    <row r="168" spans="1:134" x14ac:dyDescent="0.25">
      <c r="A168" s="1470" t="s">
        <v>210</v>
      </c>
      <c r="B168" s="267" t="s">
        <v>97</v>
      </c>
      <c r="C168" s="268" t="s">
        <v>138</v>
      </c>
      <c r="D168" s="271">
        <f>'7c-STEMHWF_RawData'!D55</f>
        <v>0</v>
      </c>
      <c r="E168" s="269">
        <f>'7c-STEMHWF_RawData'!E55</f>
        <v>73</v>
      </c>
      <c r="F168" s="269">
        <f>'7c-STEMHWF_RawData'!F55</f>
        <v>7</v>
      </c>
      <c r="G168" s="269">
        <f>'7c-STEMHWF_RawData'!G55</f>
        <v>146</v>
      </c>
      <c r="H168" s="269">
        <f>'7c-STEMHWF_RawData'!H55</f>
        <v>0</v>
      </c>
      <c r="I168" s="269">
        <f>'7c-STEMHWF_RawData'!I55</f>
        <v>0</v>
      </c>
      <c r="J168" s="269">
        <f>'7c-STEMHWF_RawData'!J55</f>
        <v>0</v>
      </c>
      <c r="K168" s="269">
        <f>'7c-STEMHWF_RawData'!K55</f>
        <v>0</v>
      </c>
      <c r="L168" s="269">
        <f>'7c-STEMHWF_RawData'!L55</f>
        <v>0</v>
      </c>
      <c r="M168" s="270">
        <f>'7c-STEMHWF_RawData'!M55</f>
        <v>0</v>
      </c>
      <c r="N168" s="396"/>
      <c r="O168" s="319"/>
      <c r="P168" s="271">
        <f>'7c-STEMHWF_RawData'!P55</f>
        <v>0</v>
      </c>
      <c r="Q168" s="269">
        <f>'7c-STEMHWF_RawData'!Q55</f>
        <v>39</v>
      </c>
      <c r="R168" s="269">
        <f>'7c-STEMHWF_RawData'!R55</f>
        <v>4</v>
      </c>
      <c r="S168" s="269">
        <f>'7c-STEMHWF_RawData'!S55</f>
        <v>145</v>
      </c>
      <c r="T168" s="269">
        <f>'7c-STEMHWF_RawData'!T55</f>
        <v>0</v>
      </c>
      <c r="U168" s="269">
        <f>'7c-STEMHWF_RawData'!U55</f>
        <v>0</v>
      </c>
      <c r="V168" s="269">
        <f>'7c-STEMHWF_RawData'!V55</f>
        <v>0</v>
      </c>
      <c r="W168" s="269">
        <f>'7c-STEMHWF_RawData'!W55</f>
        <v>0</v>
      </c>
      <c r="X168" s="269">
        <f>'7c-STEMHWF_RawData'!X55</f>
        <v>0</v>
      </c>
      <c r="Y168" s="270">
        <f>'7c-STEMHWF_RawData'!Y55</f>
        <v>0</v>
      </c>
      <c r="Z168" s="396"/>
      <c r="AA168" s="319"/>
      <c r="AB168" s="271">
        <f>'7c-STEMHWF_RawData'!AB55</f>
        <v>0</v>
      </c>
      <c r="AC168" s="269">
        <f>'7c-STEMHWF_RawData'!AC55</f>
        <v>39</v>
      </c>
      <c r="AD168" s="269">
        <f>'7c-STEMHWF_RawData'!AD55</f>
        <v>4</v>
      </c>
      <c r="AE168" s="269">
        <f>'7c-STEMHWF_RawData'!AE55</f>
        <v>159</v>
      </c>
      <c r="AF168" s="269">
        <f>'7c-STEMHWF_RawData'!AF55</f>
        <v>0</v>
      </c>
      <c r="AG168" s="269">
        <f>'7c-STEMHWF_RawData'!AG55</f>
        <v>0</v>
      </c>
      <c r="AH168" s="269">
        <f>'7c-STEMHWF_RawData'!AH55</f>
        <v>0</v>
      </c>
      <c r="AI168" s="269">
        <f>'7c-STEMHWF_RawData'!AI55</f>
        <v>0</v>
      </c>
      <c r="AJ168" s="269">
        <f>'7c-STEMHWF_RawData'!AJ55</f>
        <v>0</v>
      </c>
      <c r="AK168" s="270">
        <f>'7c-STEMHWF_RawData'!AK55</f>
        <v>0</v>
      </c>
      <c r="AL168" s="396"/>
      <c r="AM168" s="269"/>
      <c r="AN168" s="271">
        <f>'7c-STEMHWF_RawData'!AN55</f>
        <v>0</v>
      </c>
      <c r="AO168" s="269">
        <f>'7c-STEMHWF_RawData'!AO55</f>
        <v>24</v>
      </c>
      <c r="AP168" s="269">
        <f>'7c-STEMHWF_RawData'!AP55</f>
        <v>0</v>
      </c>
      <c r="AQ168" s="269">
        <f>'7c-STEMHWF_RawData'!AQ55</f>
        <v>156</v>
      </c>
      <c r="AR168" s="269">
        <f>'7c-STEMHWF_RawData'!AR55</f>
        <v>0</v>
      </c>
      <c r="AS168" s="269">
        <f>'7c-STEMHWF_RawData'!AS55</f>
        <v>0</v>
      </c>
      <c r="AT168" s="269">
        <f>'7c-STEMHWF_RawData'!AT55</f>
        <v>0</v>
      </c>
      <c r="AU168" s="269">
        <f>'7c-STEMHWF_RawData'!AU55</f>
        <v>0</v>
      </c>
      <c r="AV168" s="269">
        <f>'7c-STEMHWF_RawData'!AV55</f>
        <v>0</v>
      </c>
      <c r="AW168" s="270">
        <f>'7c-STEMHWF_RawData'!AW55</f>
        <v>0</v>
      </c>
      <c r="AX168" s="396"/>
      <c r="AY168" s="269"/>
      <c r="AZ168" s="271">
        <f>'7c-STEMHWF_RawData'!AZ55</f>
        <v>0</v>
      </c>
      <c r="BA168" s="269">
        <f>'7c-STEMHWF_RawData'!BA55</f>
        <v>44</v>
      </c>
      <c r="BB168" s="269">
        <f>'7c-STEMHWF_RawData'!BB55</f>
        <v>5</v>
      </c>
      <c r="BC168" s="269">
        <f>'7c-STEMHWF_RawData'!BC55</f>
        <v>198</v>
      </c>
      <c r="BD168" s="269">
        <f>'7c-STEMHWF_RawData'!BD55</f>
        <v>0</v>
      </c>
      <c r="BE168" s="269">
        <f>'7c-STEMHWF_RawData'!BE55</f>
        <v>0</v>
      </c>
      <c r="BF168" s="269">
        <f>'7c-STEMHWF_RawData'!BF55</f>
        <v>0</v>
      </c>
      <c r="BG168" s="269">
        <f>'7c-STEMHWF_RawData'!BG55</f>
        <v>0</v>
      </c>
      <c r="BH168" s="269">
        <f>'7c-STEMHWF_RawData'!BH55</f>
        <v>0</v>
      </c>
      <c r="BI168" s="270">
        <f>'7c-STEMHWF_RawData'!BI55</f>
        <v>0</v>
      </c>
      <c r="BJ168" s="396"/>
      <c r="BK168" s="343"/>
      <c r="BL168" s="342">
        <f>'7c-STEMHWF_RawData'!BL55</f>
        <v>0</v>
      </c>
      <c r="BM168" s="343">
        <f>'7c-STEMHWF_RawData'!BM55</f>
        <v>27</v>
      </c>
      <c r="BN168" s="343">
        <f>'7c-STEMHWF_RawData'!BN55</f>
        <v>3</v>
      </c>
      <c r="BO168" s="343">
        <f>'7c-STEMHWF_RawData'!BO55</f>
        <v>163</v>
      </c>
      <c r="BP168" s="343">
        <f>'7c-STEMHWF_RawData'!BP55</f>
        <v>0</v>
      </c>
      <c r="BQ168" s="343">
        <f>'7c-STEMHWF_RawData'!BQ55</f>
        <v>0</v>
      </c>
      <c r="BR168" s="343">
        <f>'7c-STEMHWF_RawData'!BR55</f>
        <v>0</v>
      </c>
      <c r="BS168" s="343">
        <f>'7c-STEMHWF_RawData'!BS55</f>
        <v>0</v>
      </c>
      <c r="BT168" s="343">
        <f>'7c-STEMHWF_RawData'!BT55</f>
        <v>0</v>
      </c>
      <c r="BU168" s="344">
        <f>'7c-STEMHWF_RawData'!BU55</f>
        <v>0</v>
      </c>
      <c r="BV168" s="396"/>
      <c r="BX168" s="342">
        <f>'7c-STEMHWF_RawData'!BX55</f>
        <v>0</v>
      </c>
      <c r="BY168" s="343">
        <f>'7c-STEMHWF_RawData'!BY55</f>
        <v>42</v>
      </c>
      <c r="BZ168" s="343">
        <f>'7c-STEMHWF_RawData'!BZ55</f>
        <v>26</v>
      </c>
      <c r="CA168" s="343">
        <f>'7c-STEMHWF_RawData'!CA55</f>
        <v>173</v>
      </c>
      <c r="CB168" s="343">
        <f>'7c-STEMHWF_RawData'!CB55</f>
        <v>0</v>
      </c>
      <c r="CC168" s="343">
        <f>'7c-STEMHWF_RawData'!CC55</f>
        <v>0</v>
      </c>
      <c r="CD168" s="343">
        <f>'7c-STEMHWF_RawData'!CD55</f>
        <v>0</v>
      </c>
      <c r="CE168" s="343">
        <f>'7c-STEMHWF_RawData'!CE55</f>
        <v>0</v>
      </c>
      <c r="CF168" s="343">
        <f>'7c-STEMHWF_RawData'!CF55</f>
        <v>0</v>
      </c>
      <c r="CG168" s="344">
        <f>'7c-STEMHWF_RawData'!CG55</f>
        <v>0</v>
      </c>
      <c r="CH168" s="396"/>
      <c r="CJ168" s="342">
        <f>'7c-STEMHWF_RawData'!CJ55</f>
        <v>157</v>
      </c>
      <c r="CK168" s="343">
        <f>'7c-STEMHWF_RawData'!CK55</f>
        <v>187</v>
      </c>
      <c r="CL168" s="343">
        <f>'7c-STEMHWF_RawData'!CL55</f>
        <v>15</v>
      </c>
      <c r="CM168" s="343">
        <f>'7c-STEMHWF_RawData'!CM55</f>
        <v>426</v>
      </c>
      <c r="CN168" s="343">
        <f>'7c-STEMHWF_RawData'!CN55</f>
        <v>0</v>
      </c>
      <c r="CO168" s="343">
        <f>'7c-STEMHWF_RawData'!CO55</f>
        <v>0</v>
      </c>
      <c r="CP168" s="343">
        <f>'7c-STEMHWF_RawData'!CP55</f>
        <v>0</v>
      </c>
      <c r="CQ168" s="343">
        <f>'7c-STEMHWF_RawData'!CQ55</f>
        <v>0</v>
      </c>
      <c r="CR168" s="343">
        <f>'7c-STEMHWF_RawData'!CR55</f>
        <v>0</v>
      </c>
      <c r="CS168" s="344">
        <f>'7c-STEMHWF_RawData'!CS55</f>
        <v>0</v>
      </c>
      <c r="CT168" s="396"/>
      <c r="CV168" s="342">
        <f>'7c-STEMHWF_RawData'!CV55</f>
        <v>166</v>
      </c>
      <c r="CW168" s="343">
        <f>'7c-STEMHWF_RawData'!CW55</f>
        <v>441</v>
      </c>
      <c r="CX168" s="343">
        <f>'7c-STEMHWF_RawData'!CX55</f>
        <v>15</v>
      </c>
      <c r="CY168" s="343">
        <f>'7c-STEMHWF_RawData'!CY55</f>
        <v>700</v>
      </c>
      <c r="CZ168" s="343">
        <f>'7c-STEMHWF_RawData'!CZ55</f>
        <v>0</v>
      </c>
      <c r="DA168" s="343">
        <f>'7c-STEMHWF_RawData'!DA55</f>
        <v>0</v>
      </c>
      <c r="DB168" s="343">
        <f>'7c-STEMHWF_RawData'!DB55</f>
        <v>0</v>
      </c>
      <c r="DC168" s="343">
        <f>'7c-STEMHWF_RawData'!DC55</f>
        <v>0</v>
      </c>
      <c r="DD168" s="343">
        <f>'7c-STEMHWF_RawData'!DD55</f>
        <v>0</v>
      </c>
      <c r="DE168" s="344">
        <f>'7c-STEMHWF_RawData'!DE55</f>
        <v>0</v>
      </c>
      <c r="DF168" s="396"/>
      <c r="DH168" s="342">
        <f>'7c-STEMHWF_RawData'!DH55</f>
        <v>132</v>
      </c>
      <c r="DI168" s="343">
        <f>'7c-STEMHWF_RawData'!DI55</f>
        <v>476</v>
      </c>
      <c r="DJ168" s="343">
        <f>'7c-STEMHWF_RawData'!DJ55</f>
        <v>12</v>
      </c>
      <c r="DK168" s="343">
        <f>'7c-STEMHWF_RawData'!DK55</f>
        <v>674</v>
      </c>
      <c r="DL168" s="343">
        <f>'7c-STEMHWF_RawData'!DL55</f>
        <v>0</v>
      </c>
      <c r="DM168" s="343">
        <f>'7c-STEMHWF_RawData'!DM55</f>
        <v>0</v>
      </c>
      <c r="DN168" s="343">
        <f>'7c-STEMHWF_RawData'!DN55</f>
        <v>0</v>
      </c>
      <c r="DO168" s="343">
        <f>'7c-STEMHWF_RawData'!DO55</f>
        <v>0</v>
      </c>
      <c r="DP168" s="343">
        <f>'7c-STEMHWF_RawData'!DP55</f>
        <v>0</v>
      </c>
      <c r="DQ168" s="344">
        <f>'7c-STEMHWF_RawData'!DQ55</f>
        <v>0</v>
      </c>
      <c r="DR168" s="396"/>
      <c r="DT168" s="342">
        <f>'7c-STEMHWF_RawData'!DT55</f>
        <v>86</v>
      </c>
      <c r="DU168" s="343">
        <f>'7c-STEMHWF_RawData'!DU55</f>
        <v>384</v>
      </c>
      <c r="DV168" s="343">
        <f>'7c-STEMHWF_RawData'!DV55</f>
        <v>16</v>
      </c>
      <c r="DW168" s="343">
        <f>'7c-STEMHWF_RawData'!DW55</f>
        <v>930</v>
      </c>
      <c r="DX168" s="343">
        <f>'7c-STEMHWF_RawData'!DX55</f>
        <v>0</v>
      </c>
      <c r="DY168" s="343">
        <f>'7c-STEMHWF_RawData'!DY55</f>
        <v>0</v>
      </c>
      <c r="DZ168" s="343">
        <f>'7c-STEMHWF_RawData'!DZ55</f>
        <v>0</v>
      </c>
      <c r="EA168" s="343">
        <f>'7c-STEMHWF_RawData'!EA55</f>
        <v>0</v>
      </c>
      <c r="EB168" s="343">
        <f>'7c-STEMHWF_RawData'!EB55</f>
        <v>0</v>
      </c>
      <c r="EC168" s="344">
        <f>'7c-STEMHWF_RawData'!EC55</f>
        <v>0</v>
      </c>
      <c r="ED168" s="396"/>
    </row>
    <row r="169" spans="1:134" x14ac:dyDescent="0.25">
      <c r="A169" s="1471"/>
      <c r="B169" s="36" t="s">
        <v>97</v>
      </c>
      <c r="C169" s="276" t="s">
        <v>139</v>
      </c>
      <c r="D169" s="279">
        <f>'7c-STEMHWF_RawData'!D56</f>
        <v>0</v>
      </c>
      <c r="E169" s="277">
        <f>'7c-STEMHWF_RawData'!E56</f>
        <v>29</v>
      </c>
      <c r="F169" s="277">
        <f>'7c-STEMHWF_RawData'!F56</f>
        <v>0</v>
      </c>
      <c r="G169" s="277">
        <f>'7c-STEMHWF_RawData'!G56</f>
        <v>58</v>
      </c>
      <c r="H169" s="277">
        <f>'7c-STEMHWF_RawData'!H56</f>
        <v>0</v>
      </c>
      <c r="I169" s="277">
        <f>'7c-STEMHWF_RawData'!I56</f>
        <v>0</v>
      </c>
      <c r="J169" s="277">
        <f>'7c-STEMHWF_RawData'!J56</f>
        <v>0</v>
      </c>
      <c r="K169" s="277">
        <f>'7c-STEMHWF_RawData'!K56</f>
        <v>0</v>
      </c>
      <c r="L169" s="277">
        <f>'7c-STEMHWF_RawData'!L56</f>
        <v>0</v>
      </c>
      <c r="M169" s="278">
        <f>'7c-STEMHWF_RawData'!M56</f>
        <v>0</v>
      </c>
      <c r="N169" s="398"/>
      <c r="P169" s="279">
        <f>'7c-STEMHWF_RawData'!P56</f>
        <v>0</v>
      </c>
      <c r="Q169" s="277">
        <f>'7c-STEMHWF_RawData'!Q56</f>
        <v>11</v>
      </c>
      <c r="R169" s="277">
        <f>'7c-STEMHWF_RawData'!R56</f>
        <v>0</v>
      </c>
      <c r="S169" s="277">
        <f>'7c-STEMHWF_RawData'!S56</f>
        <v>56</v>
      </c>
      <c r="T169" s="277">
        <f>'7c-STEMHWF_RawData'!T56</f>
        <v>0</v>
      </c>
      <c r="U169" s="277">
        <f>'7c-STEMHWF_RawData'!U56</f>
        <v>0</v>
      </c>
      <c r="V169" s="277">
        <f>'7c-STEMHWF_RawData'!V56</f>
        <v>0</v>
      </c>
      <c r="W169" s="277">
        <f>'7c-STEMHWF_RawData'!W56</f>
        <v>0</v>
      </c>
      <c r="X169" s="277">
        <f>'7c-STEMHWF_RawData'!X56</f>
        <v>0</v>
      </c>
      <c r="Y169" s="278">
        <f>'7c-STEMHWF_RawData'!Y56</f>
        <v>0</v>
      </c>
      <c r="Z169" s="398"/>
      <c r="AB169" s="279">
        <f>'7c-STEMHWF_RawData'!AB56</f>
        <v>1</v>
      </c>
      <c r="AC169" s="277">
        <f>'7c-STEMHWF_RawData'!AC56</f>
        <v>43</v>
      </c>
      <c r="AD169" s="277">
        <f>'7c-STEMHWF_RawData'!AD56</f>
        <v>0</v>
      </c>
      <c r="AE169" s="277">
        <f>'7c-STEMHWF_RawData'!AE56</f>
        <v>79</v>
      </c>
      <c r="AF169" s="277">
        <f>'7c-STEMHWF_RawData'!AF56</f>
        <v>0</v>
      </c>
      <c r="AG169" s="277">
        <f>'7c-STEMHWF_RawData'!AG56</f>
        <v>0</v>
      </c>
      <c r="AH169" s="277">
        <f>'7c-STEMHWF_RawData'!AH56</f>
        <v>0</v>
      </c>
      <c r="AI169" s="277">
        <f>'7c-STEMHWF_RawData'!AI56</f>
        <v>0</v>
      </c>
      <c r="AJ169" s="277">
        <f>'7c-STEMHWF_RawData'!AJ56</f>
        <v>0</v>
      </c>
      <c r="AK169" s="278">
        <f>'7c-STEMHWF_RawData'!AK56</f>
        <v>0</v>
      </c>
      <c r="AL169" s="398"/>
      <c r="AM169" s="277"/>
      <c r="AN169" s="279">
        <f>'7c-STEMHWF_RawData'!AN56</f>
        <v>4</v>
      </c>
      <c r="AO169" s="277">
        <f>'7c-STEMHWF_RawData'!AO56</f>
        <v>18</v>
      </c>
      <c r="AP169" s="277">
        <f>'7c-STEMHWF_RawData'!AP56</f>
        <v>0</v>
      </c>
      <c r="AQ169" s="277">
        <f>'7c-STEMHWF_RawData'!AQ56</f>
        <v>88</v>
      </c>
      <c r="AR169" s="277">
        <f>'7c-STEMHWF_RawData'!AR56</f>
        <v>0</v>
      </c>
      <c r="AS169" s="277">
        <f>'7c-STEMHWF_RawData'!AS56</f>
        <v>0</v>
      </c>
      <c r="AT169" s="277">
        <f>'7c-STEMHWF_RawData'!AT56</f>
        <v>0</v>
      </c>
      <c r="AU169" s="277">
        <f>'7c-STEMHWF_RawData'!AU56</f>
        <v>0</v>
      </c>
      <c r="AV169" s="277">
        <f>'7c-STEMHWF_RawData'!AV56</f>
        <v>0</v>
      </c>
      <c r="AW169" s="278">
        <f>'7c-STEMHWF_RawData'!AW56</f>
        <v>0</v>
      </c>
      <c r="AX169" s="398"/>
      <c r="AY169" s="277"/>
      <c r="AZ169" s="279">
        <f>'7c-STEMHWF_RawData'!AZ56</f>
        <v>8</v>
      </c>
      <c r="BA169" s="277">
        <f>'7c-STEMHWF_RawData'!BA56</f>
        <v>20</v>
      </c>
      <c r="BB169" s="277">
        <f>'7c-STEMHWF_RawData'!BB56</f>
        <v>0</v>
      </c>
      <c r="BC169" s="277">
        <f>'7c-STEMHWF_RawData'!BC56</f>
        <v>64</v>
      </c>
      <c r="BD169" s="277">
        <f>'7c-STEMHWF_RawData'!BD56</f>
        <v>0</v>
      </c>
      <c r="BE169" s="277">
        <f>'7c-STEMHWF_RawData'!BE56</f>
        <v>0</v>
      </c>
      <c r="BF169" s="277">
        <f>'7c-STEMHWF_RawData'!BF56</f>
        <v>0</v>
      </c>
      <c r="BG169" s="277">
        <f>'7c-STEMHWF_RawData'!BG56</f>
        <v>0</v>
      </c>
      <c r="BH169" s="277">
        <f>'7c-STEMHWF_RawData'!BH56</f>
        <v>0</v>
      </c>
      <c r="BI169" s="278">
        <f>'7c-STEMHWF_RawData'!BI56</f>
        <v>0</v>
      </c>
      <c r="BJ169" s="398"/>
      <c r="BK169" s="352"/>
      <c r="BL169" s="351">
        <f>'7c-STEMHWF_RawData'!BL56</f>
        <v>1</v>
      </c>
      <c r="BM169" s="352">
        <f>'7c-STEMHWF_RawData'!BM56</f>
        <v>26</v>
      </c>
      <c r="BN169" s="352">
        <f>'7c-STEMHWF_RawData'!BN56</f>
        <v>0</v>
      </c>
      <c r="BO169" s="352">
        <f>'7c-STEMHWF_RawData'!BO56</f>
        <v>78</v>
      </c>
      <c r="BP169" s="352">
        <f>'7c-STEMHWF_RawData'!BP56</f>
        <v>0</v>
      </c>
      <c r="BQ169" s="352">
        <f>'7c-STEMHWF_RawData'!BQ56</f>
        <v>0</v>
      </c>
      <c r="BR169" s="352">
        <f>'7c-STEMHWF_RawData'!BR56</f>
        <v>0</v>
      </c>
      <c r="BS169" s="352">
        <f>'7c-STEMHWF_RawData'!BS56</f>
        <v>0</v>
      </c>
      <c r="BT169" s="352">
        <f>'7c-STEMHWF_RawData'!BT56</f>
        <v>0</v>
      </c>
      <c r="BU169" s="353">
        <f>'7c-STEMHWF_RawData'!BU56</f>
        <v>0</v>
      </c>
      <c r="BV169" s="398"/>
      <c r="BX169" s="351">
        <f>'7c-STEMHWF_RawData'!BX56</f>
        <v>0</v>
      </c>
      <c r="BY169" s="352">
        <f>'7c-STEMHWF_RawData'!BY56</f>
        <v>16</v>
      </c>
      <c r="BZ169" s="352">
        <f>'7c-STEMHWF_RawData'!BZ56</f>
        <v>0</v>
      </c>
      <c r="CA169" s="352">
        <f>'7c-STEMHWF_RawData'!CA56</f>
        <v>69</v>
      </c>
      <c r="CB169" s="352">
        <f>'7c-STEMHWF_RawData'!CB56</f>
        <v>0</v>
      </c>
      <c r="CC169" s="352">
        <f>'7c-STEMHWF_RawData'!CC56</f>
        <v>0</v>
      </c>
      <c r="CD169" s="352">
        <f>'7c-STEMHWF_RawData'!CD56</f>
        <v>0</v>
      </c>
      <c r="CE169" s="352">
        <f>'7c-STEMHWF_RawData'!CE56</f>
        <v>0</v>
      </c>
      <c r="CF169" s="352">
        <f>'7c-STEMHWF_RawData'!CF56</f>
        <v>0</v>
      </c>
      <c r="CG169" s="353">
        <f>'7c-STEMHWF_RawData'!CG56</f>
        <v>0</v>
      </c>
      <c r="CH169" s="398"/>
      <c r="CJ169" s="351">
        <f>'7c-STEMHWF_RawData'!CJ56</f>
        <v>2</v>
      </c>
      <c r="CK169" s="352">
        <f>'7c-STEMHWF_RawData'!CK56</f>
        <v>15</v>
      </c>
      <c r="CL169" s="352">
        <f>'7c-STEMHWF_RawData'!CL56</f>
        <v>0</v>
      </c>
      <c r="CM169" s="352">
        <f>'7c-STEMHWF_RawData'!CM56</f>
        <v>91</v>
      </c>
      <c r="CN169" s="352">
        <f>'7c-STEMHWF_RawData'!CN56</f>
        <v>0</v>
      </c>
      <c r="CO169" s="352">
        <f>'7c-STEMHWF_RawData'!CO56</f>
        <v>0</v>
      </c>
      <c r="CP169" s="352">
        <f>'7c-STEMHWF_RawData'!CP56</f>
        <v>0</v>
      </c>
      <c r="CQ169" s="352">
        <f>'7c-STEMHWF_RawData'!CQ56</f>
        <v>0</v>
      </c>
      <c r="CR169" s="352">
        <f>'7c-STEMHWF_RawData'!CR56</f>
        <v>0</v>
      </c>
      <c r="CS169" s="353">
        <f>'7c-STEMHWF_RawData'!CS56</f>
        <v>0</v>
      </c>
      <c r="CT169" s="398"/>
      <c r="CV169" s="351">
        <f>'7c-STEMHWF_RawData'!CV56</f>
        <v>217</v>
      </c>
      <c r="CW169" s="352">
        <f>'7c-STEMHWF_RawData'!CW56</f>
        <v>454</v>
      </c>
      <c r="CX169" s="352">
        <f>'7c-STEMHWF_RawData'!CX56</f>
        <v>20</v>
      </c>
      <c r="CY169" s="352">
        <f>'7c-STEMHWF_RawData'!CY56</f>
        <v>257</v>
      </c>
      <c r="CZ169" s="352">
        <f>'7c-STEMHWF_RawData'!CZ56</f>
        <v>0</v>
      </c>
      <c r="DA169" s="352">
        <f>'7c-STEMHWF_RawData'!DA56</f>
        <v>0</v>
      </c>
      <c r="DB169" s="352">
        <f>'7c-STEMHWF_RawData'!DB56</f>
        <v>0</v>
      </c>
      <c r="DC169" s="352">
        <f>'7c-STEMHWF_RawData'!DC56</f>
        <v>0</v>
      </c>
      <c r="DD169" s="352">
        <f>'7c-STEMHWF_RawData'!DD56</f>
        <v>0</v>
      </c>
      <c r="DE169" s="353">
        <f>'7c-STEMHWF_RawData'!DE56</f>
        <v>0</v>
      </c>
      <c r="DF169" s="398"/>
      <c r="DH169" s="351">
        <f>'7c-STEMHWF_RawData'!DH56</f>
        <v>110</v>
      </c>
      <c r="DI169" s="352">
        <f>'7c-STEMHWF_RawData'!DI56</f>
        <v>548</v>
      </c>
      <c r="DJ169" s="352">
        <f>'7c-STEMHWF_RawData'!DJ56</f>
        <v>8</v>
      </c>
      <c r="DK169" s="352">
        <f>'7c-STEMHWF_RawData'!DK56</f>
        <v>248</v>
      </c>
      <c r="DL169" s="352">
        <f>'7c-STEMHWF_RawData'!DL56</f>
        <v>0</v>
      </c>
      <c r="DM169" s="352">
        <f>'7c-STEMHWF_RawData'!DM56</f>
        <v>0</v>
      </c>
      <c r="DN169" s="352">
        <f>'7c-STEMHWF_RawData'!DN56</f>
        <v>0</v>
      </c>
      <c r="DO169" s="352">
        <f>'7c-STEMHWF_RawData'!DO56</f>
        <v>0</v>
      </c>
      <c r="DP169" s="352">
        <f>'7c-STEMHWF_RawData'!DP56</f>
        <v>0</v>
      </c>
      <c r="DQ169" s="353">
        <f>'7c-STEMHWF_RawData'!DQ56</f>
        <v>0</v>
      </c>
      <c r="DR169" s="398"/>
      <c r="DT169" s="351">
        <f>'7c-STEMHWF_RawData'!DT56</f>
        <v>143</v>
      </c>
      <c r="DU169" s="352">
        <f>'7c-STEMHWF_RawData'!DU56</f>
        <v>539</v>
      </c>
      <c r="DV169" s="352">
        <f>'7c-STEMHWF_RawData'!DV56</f>
        <v>12</v>
      </c>
      <c r="DW169" s="352">
        <f>'7c-STEMHWF_RawData'!DW56</f>
        <v>268</v>
      </c>
      <c r="DX169" s="352">
        <f>'7c-STEMHWF_RawData'!DX56</f>
        <v>0</v>
      </c>
      <c r="DY169" s="352">
        <f>'7c-STEMHWF_RawData'!DY56</f>
        <v>0</v>
      </c>
      <c r="DZ169" s="352">
        <f>'7c-STEMHWF_RawData'!DZ56</f>
        <v>0</v>
      </c>
      <c r="EA169" s="352">
        <f>'7c-STEMHWF_RawData'!EA56</f>
        <v>0</v>
      </c>
      <c r="EB169" s="352">
        <f>'7c-STEMHWF_RawData'!EB56</f>
        <v>0</v>
      </c>
      <c r="EC169" s="353">
        <f>'7c-STEMHWF_RawData'!EC56</f>
        <v>0</v>
      </c>
      <c r="ED169" s="398"/>
    </row>
    <row r="170" spans="1:134" ht="15.75" thickBot="1" x14ac:dyDescent="0.3">
      <c r="A170" s="1472"/>
      <c r="B170" s="295" t="s">
        <v>97</v>
      </c>
      <c r="C170" s="294" t="s">
        <v>140</v>
      </c>
      <c r="D170" s="279">
        <f>'7c-STEMHWF_RawData'!D57</f>
        <v>554</v>
      </c>
      <c r="E170" s="277">
        <f>'7c-STEMHWF_RawData'!E57</f>
        <v>183</v>
      </c>
      <c r="F170" s="277">
        <f>'7c-STEMHWF_RawData'!F57</f>
        <v>0</v>
      </c>
      <c r="G170" s="277">
        <f>'7c-STEMHWF_RawData'!G57</f>
        <v>444</v>
      </c>
      <c r="H170" s="277">
        <f>'7c-STEMHWF_RawData'!H57</f>
        <v>0</v>
      </c>
      <c r="I170" s="277">
        <f>'7c-STEMHWF_RawData'!I57</f>
        <v>0</v>
      </c>
      <c r="J170" s="277">
        <f>'7c-STEMHWF_RawData'!J57</f>
        <v>0</v>
      </c>
      <c r="K170" s="277">
        <f>'7c-STEMHWF_RawData'!K57</f>
        <v>0</v>
      </c>
      <c r="L170" s="277">
        <f>'7c-STEMHWF_RawData'!L57</f>
        <v>0</v>
      </c>
      <c r="M170" s="278">
        <f>'7c-STEMHWF_RawData'!M57</f>
        <v>0</v>
      </c>
      <c r="N170" s="411" t="s">
        <v>305</v>
      </c>
      <c r="P170" s="279">
        <f>'7c-STEMHWF_RawData'!P57</f>
        <v>484</v>
      </c>
      <c r="Q170" s="277">
        <f>'7c-STEMHWF_RawData'!Q57</f>
        <v>237</v>
      </c>
      <c r="R170" s="277">
        <f>'7c-STEMHWF_RawData'!R57</f>
        <v>15</v>
      </c>
      <c r="S170" s="277">
        <f>'7c-STEMHWF_RawData'!S57</f>
        <v>465</v>
      </c>
      <c r="T170" s="277">
        <f>'7c-STEMHWF_RawData'!T57</f>
        <v>0</v>
      </c>
      <c r="U170" s="277">
        <f>'7c-STEMHWF_RawData'!U57</f>
        <v>0</v>
      </c>
      <c r="V170" s="277">
        <f>'7c-STEMHWF_RawData'!V57</f>
        <v>0</v>
      </c>
      <c r="W170" s="277">
        <f>'7c-STEMHWF_RawData'!W57</f>
        <v>0</v>
      </c>
      <c r="X170" s="277">
        <f>'7c-STEMHWF_RawData'!X57</f>
        <v>0</v>
      </c>
      <c r="Y170" s="278">
        <f>'7c-STEMHWF_RawData'!Y57</f>
        <v>0</v>
      </c>
      <c r="Z170" s="411" t="s">
        <v>305</v>
      </c>
      <c r="AB170" s="279">
        <f>'7c-STEMHWF_RawData'!AB57</f>
        <v>796</v>
      </c>
      <c r="AC170" s="277">
        <f>'7c-STEMHWF_RawData'!AC57</f>
        <v>259</v>
      </c>
      <c r="AD170" s="277">
        <f>'7c-STEMHWF_RawData'!AD57</f>
        <v>37</v>
      </c>
      <c r="AE170" s="277">
        <f>'7c-STEMHWF_RawData'!AE57</f>
        <v>563</v>
      </c>
      <c r="AF170" s="277">
        <f>'7c-STEMHWF_RawData'!AF57</f>
        <v>0</v>
      </c>
      <c r="AG170" s="277">
        <f>'7c-STEMHWF_RawData'!AG57</f>
        <v>0</v>
      </c>
      <c r="AH170" s="277">
        <f>'7c-STEMHWF_RawData'!AH57</f>
        <v>0</v>
      </c>
      <c r="AI170" s="277">
        <f>'7c-STEMHWF_RawData'!AI57</f>
        <v>0</v>
      </c>
      <c r="AJ170" s="277">
        <f>'7c-STEMHWF_RawData'!AJ57</f>
        <v>0</v>
      </c>
      <c r="AK170" s="278">
        <f>'7c-STEMHWF_RawData'!AK57</f>
        <v>0</v>
      </c>
      <c r="AL170" s="411" t="s">
        <v>305</v>
      </c>
      <c r="AM170" s="277"/>
      <c r="AN170" s="279">
        <f>'7c-STEMHWF_RawData'!AN57</f>
        <v>479</v>
      </c>
      <c r="AO170" s="277">
        <f>'7c-STEMHWF_RawData'!AO57</f>
        <v>259</v>
      </c>
      <c r="AP170" s="277">
        <f>'7c-STEMHWF_RawData'!AP57</f>
        <v>26</v>
      </c>
      <c r="AQ170" s="277">
        <f>'7c-STEMHWF_RawData'!AQ57</f>
        <v>489</v>
      </c>
      <c r="AR170" s="277">
        <f>'7c-STEMHWF_RawData'!AR57</f>
        <v>0</v>
      </c>
      <c r="AS170" s="277">
        <f>'7c-STEMHWF_RawData'!AS57</f>
        <v>0</v>
      </c>
      <c r="AT170" s="277">
        <f>'7c-STEMHWF_RawData'!AT57</f>
        <v>0</v>
      </c>
      <c r="AU170" s="277">
        <f>'7c-STEMHWF_RawData'!AU57</f>
        <v>0</v>
      </c>
      <c r="AV170" s="277">
        <f>'7c-STEMHWF_RawData'!AV57</f>
        <v>0</v>
      </c>
      <c r="AW170" s="278">
        <f>'7c-STEMHWF_RawData'!AW57</f>
        <v>0</v>
      </c>
      <c r="AX170" s="411" t="s">
        <v>305</v>
      </c>
      <c r="AY170" s="277"/>
      <c r="AZ170" s="279">
        <f>'7c-STEMHWF_RawData'!AZ57</f>
        <v>478</v>
      </c>
      <c r="BA170" s="277">
        <f>'7c-STEMHWF_RawData'!BA57</f>
        <v>194</v>
      </c>
      <c r="BB170" s="277">
        <f>'7c-STEMHWF_RawData'!BB57</f>
        <v>34</v>
      </c>
      <c r="BC170" s="277">
        <f>'7c-STEMHWF_RawData'!BC57</f>
        <v>847</v>
      </c>
      <c r="BD170" s="277">
        <f>'7c-STEMHWF_RawData'!BD57</f>
        <v>0</v>
      </c>
      <c r="BE170" s="277">
        <f>'7c-STEMHWF_RawData'!BE57</f>
        <v>0</v>
      </c>
      <c r="BF170" s="277">
        <f>'7c-STEMHWF_RawData'!BF57</f>
        <v>0</v>
      </c>
      <c r="BG170" s="277">
        <f>'7c-STEMHWF_RawData'!BG57</f>
        <v>0</v>
      </c>
      <c r="BH170" s="277">
        <f>'7c-STEMHWF_RawData'!BH57</f>
        <v>0</v>
      </c>
      <c r="BI170" s="278">
        <f>'7c-STEMHWF_RawData'!BI57</f>
        <v>0</v>
      </c>
      <c r="BJ170" s="411" t="s">
        <v>305</v>
      </c>
      <c r="BK170" s="352"/>
      <c r="BL170" s="351">
        <f>'7c-STEMHWF_RawData'!BL57</f>
        <v>411</v>
      </c>
      <c r="BM170" s="352">
        <f>'7c-STEMHWF_RawData'!BM57</f>
        <v>172</v>
      </c>
      <c r="BN170" s="352">
        <f>'7c-STEMHWF_RawData'!BN57</f>
        <v>27</v>
      </c>
      <c r="BO170" s="352">
        <f>'7c-STEMHWF_RawData'!BO57</f>
        <v>971</v>
      </c>
      <c r="BP170" s="352">
        <f>'7c-STEMHWF_RawData'!BP57</f>
        <v>0</v>
      </c>
      <c r="BQ170" s="352">
        <f>'7c-STEMHWF_RawData'!BQ57</f>
        <v>0</v>
      </c>
      <c r="BR170" s="352">
        <f>'7c-STEMHWF_RawData'!BR57</f>
        <v>0</v>
      </c>
      <c r="BS170" s="352">
        <f>'7c-STEMHWF_RawData'!BS57</f>
        <v>0</v>
      </c>
      <c r="BT170" s="352">
        <f>'7c-STEMHWF_RawData'!BT57</f>
        <v>0</v>
      </c>
      <c r="BU170" s="353">
        <f>'7c-STEMHWF_RawData'!BU57</f>
        <v>0</v>
      </c>
      <c r="BV170" s="411" t="s">
        <v>305</v>
      </c>
      <c r="BX170" s="351">
        <f>'7c-STEMHWF_RawData'!BX57</f>
        <v>396</v>
      </c>
      <c r="BY170" s="352">
        <f>'7c-STEMHWF_RawData'!BY57</f>
        <v>150</v>
      </c>
      <c r="BZ170" s="352">
        <f>'7c-STEMHWF_RawData'!BZ57</f>
        <v>23</v>
      </c>
      <c r="CA170" s="352">
        <f>'7c-STEMHWF_RawData'!CA57</f>
        <v>702</v>
      </c>
      <c r="CB170" s="352">
        <f>'7c-STEMHWF_RawData'!CB57</f>
        <v>0</v>
      </c>
      <c r="CC170" s="352">
        <f>'7c-STEMHWF_RawData'!CC57</f>
        <v>0</v>
      </c>
      <c r="CD170" s="352">
        <f>'7c-STEMHWF_RawData'!CD57</f>
        <v>0</v>
      </c>
      <c r="CE170" s="352">
        <f>'7c-STEMHWF_RawData'!CE57</f>
        <v>0</v>
      </c>
      <c r="CF170" s="352">
        <f>'7c-STEMHWF_RawData'!CF57</f>
        <v>0</v>
      </c>
      <c r="CG170" s="353">
        <f>'7c-STEMHWF_RawData'!CG57</f>
        <v>0</v>
      </c>
      <c r="CH170" s="411" t="s">
        <v>305</v>
      </c>
      <c r="CJ170" s="351">
        <f>'7c-STEMHWF_RawData'!CJ57</f>
        <v>341</v>
      </c>
      <c r="CK170" s="352">
        <f>'7c-STEMHWF_RawData'!CK57</f>
        <v>182</v>
      </c>
      <c r="CL170" s="352">
        <f>'7c-STEMHWF_RawData'!CL57</f>
        <v>33</v>
      </c>
      <c r="CM170" s="352">
        <f>'7c-STEMHWF_RawData'!CM57</f>
        <v>646</v>
      </c>
      <c r="CN170" s="352">
        <f>'7c-STEMHWF_RawData'!CN57</f>
        <v>0</v>
      </c>
      <c r="CO170" s="352">
        <f>'7c-STEMHWF_RawData'!CO57</f>
        <v>0</v>
      </c>
      <c r="CP170" s="352">
        <f>'7c-STEMHWF_RawData'!CP57</f>
        <v>0</v>
      </c>
      <c r="CQ170" s="352">
        <f>'7c-STEMHWF_RawData'!CQ57</f>
        <v>0</v>
      </c>
      <c r="CR170" s="352">
        <f>'7c-STEMHWF_RawData'!CR57</f>
        <v>0</v>
      </c>
      <c r="CS170" s="353">
        <f>'7c-STEMHWF_RawData'!CS57</f>
        <v>0</v>
      </c>
      <c r="CT170" s="411" t="s">
        <v>305</v>
      </c>
      <c r="CV170" s="351">
        <f>'7c-STEMHWF_RawData'!CV57</f>
        <v>361</v>
      </c>
      <c r="CW170" s="352">
        <f>'7c-STEMHWF_RawData'!CW57</f>
        <v>174</v>
      </c>
      <c r="CX170" s="352">
        <f>'7c-STEMHWF_RawData'!CX57</f>
        <v>31</v>
      </c>
      <c r="CY170" s="352">
        <f>'7c-STEMHWF_RawData'!CY57</f>
        <v>637</v>
      </c>
      <c r="CZ170" s="352">
        <f>'7c-STEMHWF_RawData'!CZ57</f>
        <v>0</v>
      </c>
      <c r="DA170" s="352">
        <f>'7c-STEMHWF_RawData'!DA57</f>
        <v>0</v>
      </c>
      <c r="DB170" s="352">
        <f>'7c-STEMHWF_RawData'!DB57</f>
        <v>0</v>
      </c>
      <c r="DC170" s="352">
        <f>'7c-STEMHWF_RawData'!DC57</f>
        <v>0</v>
      </c>
      <c r="DD170" s="352">
        <f>'7c-STEMHWF_RawData'!DD57</f>
        <v>0</v>
      </c>
      <c r="DE170" s="353">
        <f>'7c-STEMHWF_RawData'!DE57</f>
        <v>0</v>
      </c>
      <c r="DF170" s="411" t="s">
        <v>305</v>
      </c>
      <c r="DH170" s="351">
        <f>'7c-STEMHWF_RawData'!DH57</f>
        <v>349</v>
      </c>
      <c r="DI170" s="352">
        <f>'7c-STEMHWF_RawData'!DI57</f>
        <v>115</v>
      </c>
      <c r="DJ170" s="352">
        <f>'7c-STEMHWF_RawData'!DJ57</f>
        <v>24</v>
      </c>
      <c r="DK170" s="352">
        <f>'7c-STEMHWF_RawData'!DK57</f>
        <v>595</v>
      </c>
      <c r="DL170" s="352">
        <f>'7c-STEMHWF_RawData'!DL57</f>
        <v>0</v>
      </c>
      <c r="DM170" s="352">
        <f>'7c-STEMHWF_RawData'!DM57</f>
        <v>0</v>
      </c>
      <c r="DN170" s="352">
        <f>'7c-STEMHWF_RawData'!DN57</f>
        <v>0</v>
      </c>
      <c r="DO170" s="352">
        <f>'7c-STEMHWF_RawData'!DO57</f>
        <v>0</v>
      </c>
      <c r="DP170" s="352">
        <f>'7c-STEMHWF_RawData'!DP57</f>
        <v>0</v>
      </c>
      <c r="DQ170" s="353">
        <f>'7c-STEMHWF_RawData'!DQ57</f>
        <v>0</v>
      </c>
      <c r="DR170" s="411" t="s">
        <v>305</v>
      </c>
      <c r="DT170" s="351">
        <f>'7c-STEMHWF_RawData'!DT57</f>
        <v>362</v>
      </c>
      <c r="DU170" s="352">
        <f>'7c-STEMHWF_RawData'!DU57</f>
        <v>89</v>
      </c>
      <c r="DV170" s="352">
        <f>'7c-STEMHWF_RawData'!DV57</f>
        <v>10</v>
      </c>
      <c r="DW170" s="352">
        <f>'7c-STEMHWF_RawData'!DW57</f>
        <v>526</v>
      </c>
      <c r="DX170" s="352">
        <f>'7c-STEMHWF_RawData'!DX57</f>
        <v>0</v>
      </c>
      <c r="DY170" s="352">
        <f>'7c-STEMHWF_RawData'!DY57</f>
        <v>0</v>
      </c>
      <c r="DZ170" s="352">
        <f>'7c-STEMHWF_RawData'!DZ57</f>
        <v>0</v>
      </c>
      <c r="EA170" s="352">
        <f>'7c-STEMHWF_RawData'!EA57</f>
        <v>0</v>
      </c>
      <c r="EB170" s="352">
        <f>'7c-STEMHWF_RawData'!EB57</f>
        <v>0</v>
      </c>
      <c r="EC170" s="353">
        <f>'7c-STEMHWF_RawData'!EC57</f>
        <v>0</v>
      </c>
      <c r="ED170" s="411" t="s">
        <v>305</v>
      </c>
    </row>
    <row r="171" spans="1:134" x14ac:dyDescent="0.25">
      <c r="A171" s="320"/>
      <c r="D171" s="288">
        <f t="shared" ref="D171:M171" si="352">SUM(D168:D170)</f>
        <v>554</v>
      </c>
      <c r="E171" s="286">
        <f t="shared" si="352"/>
        <v>285</v>
      </c>
      <c r="F171" s="286">
        <f t="shared" si="352"/>
        <v>7</v>
      </c>
      <c r="G171" s="286">
        <f t="shared" si="352"/>
        <v>648</v>
      </c>
      <c r="H171" s="286">
        <f t="shared" si="352"/>
        <v>0</v>
      </c>
      <c r="I171" s="286">
        <f t="shared" si="352"/>
        <v>0</v>
      </c>
      <c r="J171" s="286">
        <f t="shared" si="352"/>
        <v>0</v>
      </c>
      <c r="K171" s="286">
        <f t="shared" si="352"/>
        <v>0</v>
      </c>
      <c r="L171" s="286">
        <f t="shared" si="352"/>
        <v>0</v>
      </c>
      <c r="M171" s="287">
        <f t="shared" si="352"/>
        <v>0</v>
      </c>
      <c r="N171" s="412">
        <f>SUM(D171:M171)</f>
        <v>1494</v>
      </c>
      <c r="P171" s="288">
        <f t="shared" ref="P171:Y171" si="353">SUM(P168:P170)</f>
        <v>484</v>
      </c>
      <c r="Q171" s="286">
        <f t="shared" si="353"/>
        <v>287</v>
      </c>
      <c r="R171" s="286">
        <f t="shared" si="353"/>
        <v>19</v>
      </c>
      <c r="S171" s="286">
        <f t="shared" si="353"/>
        <v>666</v>
      </c>
      <c r="T171" s="286">
        <f t="shared" si="353"/>
        <v>0</v>
      </c>
      <c r="U171" s="286">
        <f t="shared" si="353"/>
        <v>0</v>
      </c>
      <c r="V171" s="286">
        <f t="shared" si="353"/>
        <v>0</v>
      </c>
      <c r="W171" s="286">
        <f t="shared" si="353"/>
        <v>0</v>
      </c>
      <c r="X171" s="286">
        <f t="shared" si="353"/>
        <v>0</v>
      </c>
      <c r="Y171" s="287">
        <f t="shared" si="353"/>
        <v>0</v>
      </c>
      <c r="Z171" s="412">
        <f>SUM(P171:Y171)</f>
        <v>1456</v>
      </c>
      <c r="AB171" s="288">
        <f t="shared" ref="AB171:AK171" si="354">SUM(AB168:AB170)</f>
        <v>797</v>
      </c>
      <c r="AC171" s="286">
        <f t="shared" si="354"/>
        <v>341</v>
      </c>
      <c r="AD171" s="286">
        <f t="shared" si="354"/>
        <v>41</v>
      </c>
      <c r="AE171" s="286">
        <f t="shared" si="354"/>
        <v>801</v>
      </c>
      <c r="AF171" s="286">
        <f t="shared" si="354"/>
        <v>0</v>
      </c>
      <c r="AG171" s="286">
        <f t="shared" si="354"/>
        <v>0</v>
      </c>
      <c r="AH171" s="286">
        <f t="shared" si="354"/>
        <v>0</v>
      </c>
      <c r="AI171" s="286">
        <f t="shared" si="354"/>
        <v>0</v>
      </c>
      <c r="AJ171" s="286">
        <f t="shared" si="354"/>
        <v>0</v>
      </c>
      <c r="AK171" s="287">
        <f t="shared" si="354"/>
        <v>0</v>
      </c>
      <c r="AL171" s="412">
        <f>SUM(AB171:AK171)</f>
        <v>1980</v>
      </c>
      <c r="AM171" s="277"/>
      <c r="AN171" s="288">
        <f t="shared" ref="AN171:AW171" si="355">SUM(AN168:AN170)</f>
        <v>483</v>
      </c>
      <c r="AO171" s="286">
        <f t="shared" si="355"/>
        <v>301</v>
      </c>
      <c r="AP171" s="286">
        <f t="shared" si="355"/>
        <v>26</v>
      </c>
      <c r="AQ171" s="286">
        <f t="shared" si="355"/>
        <v>733</v>
      </c>
      <c r="AR171" s="286">
        <f t="shared" si="355"/>
        <v>0</v>
      </c>
      <c r="AS171" s="286">
        <f t="shared" si="355"/>
        <v>0</v>
      </c>
      <c r="AT171" s="286">
        <f t="shared" si="355"/>
        <v>0</v>
      </c>
      <c r="AU171" s="286">
        <f t="shared" si="355"/>
        <v>0</v>
      </c>
      <c r="AV171" s="286">
        <f t="shared" si="355"/>
        <v>0</v>
      </c>
      <c r="AW171" s="287">
        <f t="shared" si="355"/>
        <v>0</v>
      </c>
      <c r="AX171" s="412">
        <f>SUM(AN171:AW171)</f>
        <v>1543</v>
      </c>
      <c r="AY171" s="277"/>
      <c r="AZ171" s="288">
        <f t="shared" ref="AZ171:BI171" si="356">SUM(AZ168:AZ170)</f>
        <v>486</v>
      </c>
      <c r="BA171" s="286">
        <f t="shared" si="356"/>
        <v>258</v>
      </c>
      <c r="BB171" s="286">
        <f t="shared" si="356"/>
        <v>39</v>
      </c>
      <c r="BC171" s="286">
        <f t="shared" si="356"/>
        <v>1109</v>
      </c>
      <c r="BD171" s="286">
        <f t="shared" si="356"/>
        <v>0</v>
      </c>
      <c r="BE171" s="286">
        <f t="shared" si="356"/>
        <v>0</v>
      </c>
      <c r="BF171" s="286">
        <f t="shared" si="356"/>
        <v>0</v>
      </c>
      <c r="BG171" s="286">
        <f t="shared" si="356"/>
        <v>0</v>
      </c>
      <c r="BH171" s="286">
        <f t="shared" si="356"/>
        <v>0</v>
      </c>
      <c r="BI171" s="287">
        <f t="shared" si="356"/>
        <v>0</v>
      </c>
      <c r="BJ171" s="412">
        <f>SUM(AZ171:BI171)</f>
        <v>1892</v>
      </c>
      <c r="BK171" s="352"/>
      <c r="BL171" s="399">
        <f t="shared" ref="BL171:BU171" si="357">SUM(BL168:BL170)</f>
        <v>412</v>
      </c>
      <c r="BM171" s="400">
        <f t="shared" si="357"/>
        <v>225</v>
      </c>
      <c r="BN171" s="400">
        <f t="shared" si="357"/>
        <v>30</v>
      </c>
      <c r="BO171" s="400">
        <f t="shared" si="357"/>
        <v>1212</v>
      </c>
      <c r="BP171" s="400">
        <f t="shared" si="357"/>
        <v>0</v>
      </c>
      <c r="BQ171" s="400">
        <f t="shared" si="357"/>
        <v>0</v>
      </c>
      <c r="BR171" s="400">
        <f t="shared" si="357"/>
        <v>0</v>
      </c>
      <c r="BS171" s="400">
        <f t="shared" si="357"/>
        <v>0</v>
      </c>
      <c r="BT171" s="400">
        <f t="shared" si="357"/>
        <v>0</v>
      </c>
      <c r="BU171" s="401">
        <f t="shared" si="357"/>
        <v>0</v>
      </c>
      <c r="BV171" s="412">
        <f>SUM(BL171:BU171)</f>
        <v>1879</v>
      </c>
      <c r="BX171" s="399">
        <f t="shared" ref="BX171:CG171" si="358">SUM(BX168:BX170)</f>
        <v>396</v>
      </c>
      <c r="BY171" s="400">
        <f t="shared" si="358"/>
        <v>208</v>
      </c>
      <c r="BZ171" s="400">
        <f t="shared" si="358"/>
        <v>49</v>
      </c>
      <c r="CA171" s="400">
        <f t="shared" si="358"/>
        <v>944</v>
      </c>
      <c r="CB171" s="400">
        <f t="shared" si="358"/>
        <v>0</v>
      </c>
      <c r="CC171" s="400">
        <f t="shared" si="358"/>
        <v>0</v>
      </c>
      <c r="CD171" s="400">
        <f t="shared" si="358"/>
        <v>0</v>
      </c>
      <c r="CE171" s="400">
        <f t="shared" si="358"/>
        <v>0</v>
      </c>
      <c r="CF171" s="400">
        <f t="shared" si="358"/>
        <v>0</v>
      </c>
      <c r="CG171" s="401">
        <f t="shared" si="358"/>
        <v>0</v>
      </c>
      <c r="CH171" s="412">
        <f>SUM(BX171:CG171)</f>
        <v>1597</v>
      </c>
      <c r="CJ171" s="399">
        <f t="shared" ref="CJ171:CS171" si="359">SUM(CJ168:CJ170)</f>
        <v>500</v>
      </c>
      <c r="CK171" s="400">
        <f t="shared" si="359"/>
        <v>384</v>
      </c>
      <c r="CL171" s="400">
        <f t="shared" si="359"/>
        <v>48</v>
      </c>
      <c r="CM171" s="400">
        <f t="shared" si="359"/>
        <v>1163</v>
      </c>
      <c r="CN171" s="400">
        <f t="shared" si="359"/>
        <v>0</v>
      </c>
      <c r="CO171" s="400">
        <f t="shared" si="359"/>
        <v>0</v>
      </c>
      <c r="CP171" s="400">
        <f t="shared" si="359"/>
        <v>0</v>
      </c>
      <c r="CQ171" s="400">
        <f t="shared" si="359"/>
        <v>0</v>
      </c>
      <c r="CR171" s="400">
        <f t="shared" si="359"/>
        <v>0</v>
      </c>
      <c r="CS171" s="401">
        <f t="shared" si="359"/>
        <v>0</v>
      </c>
      <c r="CT171" s="412">
        <f>SUM(CJ171:CS171)</f>
        <v>2095</v>
      </c>
      <c r="CV171" s="399">
        <f t="shared" ref="CV171:DE171" si="360">SUM(CV168:CV170)</f>
        <v>744</v>
      </c>
      <c r="CW171" s="400">
        <f t="shared" si="360"/>
        <v>1069</v>
      </c>
      <c r="CX171" s="400">
        <f t="shared" si="360"/>
        <v>66</v>
      </c>
      <c r="CY171" s="400">
        <f t="shared" si="360"/>
        <v>1594</v>
      </c>
      <c r="CZ171" s="400">
        <f t="shared" si="360"/>
        <v>0</v>
      </c>
      <c r="DA171" s="400">
        <f t="shared" si="360"/>
        <v>0</v>
      </c>
      <c r="DB171" s="400">
        <f t="shared" si="360"/>
        <v>0</v>
      </c>
      <c r="DC171" s="400">
        <f t="shared" si="360"/>
        <v>0</v>
      </c>
      <c r="DD171" s="400">
        <f t="shared" si="360"/>
        <v>0</v>
      </c>
      <c r="DE171" s="401">
        <f t="shared" si="360"/>
        <v>0</v>
      </c>
      <c r="DF171" s="412">
        <f>SUM(CV171:DE171)</f>
        <v>3473</v>
      </c>
      <c r="DH171" s="399">
        <f t="shared" ref="DH171:DQ171" si="361">SUM(DH168:DH170)</f>
        <v>591</v>
      </c>
      <c r="DI171" s="400">
        <f t="shared" si="361"/>
        <v>1139</v>
      </c>
      <c r="DJ171" s="400">
        <f t="shared" si="361"/>
        <v>44</v>
      </c>
      <c r="DK171" s="400">
        <f t="shared" si="361"/>
        <v>1517</v>
      </c>
      <c r="DL171" s="400">
        <f t="shared" si="361"/>
        <v>0</v>
      </c>
      <c r="DM171" s="400">
        <f t="shared" si="361"/>
        <v>0</v>
      </c>
      <c r="DN171" s="400">
        <f t="shared" si="361"/>
        <v>0</v>
      </c>
      <c r="DO171" s="400">
        <f t="shared" si="361"/>
        <v>0</v>
      </c>
      <c r="DP171" s="400">
        <f t="shared" si="361"/>
        <v>0</v>
      </c>
      <c r="DQ171" s="401">
        <f t="shared" si="361"/>
        <v>0</v>
      </c>
      <c r="DR171" s="412">
        <f>SUM(DH171:DQ171)</f>
        <v>3291</v>
      </c>
      <c r="DT171" s="399">
        <f t="shared" ref="DT171:EC171" si="362">SUM(DT168:DT170)</f>
        <v>591</v>
      </c>
      <c r="DU171" s="400">
        <f t="shared" si="362"/>
        <v>1012</v>
      </c>
      <c r="DV171" s="400">
        <f t="shared" si="362"/>
        <v>38</v>
      </c>
      <c r="DW171" s="400">
        <f t="shared" si="362"/>
        <v>1724</v>
      </c>
      <c r="DX171" s="400">
        <f t="shared" si="362"/>
        <v>0</v>
      </c>
      <c r="DY171" s="400">
        <f t="shared" si="362"/>
        <v>0</v>
      </c>
      <c r="DZ171" s="400">
        <f t="shared" si="362"/>
        <v>0</v>
      </c>
      <c r="EA171" s="400">
        <f t="shared" si="362"/>
        <v>0</v>
      </c>
      <c r="EB171" s="400">
        <f t="shared" si="362"/>
        <v>0</v>
      </c>
      <c r="EC171" s="401">
        <f t="shared" si="362"/>
        <v>0</v>
      </c>
      <c r="ED171" s="412">
        <f>SUM(DT171:EC171)</f>
        <v>3365</v>
      </c>
    </row>
    <row r="172" spans="1:134" ht="15.75" thickBot="1" x14ac:dyDescent="0.3">
      <c r="A172" s="320"/>
      <c r="D172" s="279"/>
      <c r="E172" s="277"/>
      <c r="F172" s="277"/>
      <c r="G172" s="277"/>
      <c r="H172" s="277"/>
      <c r="I172" s="277"/>
      <c r="J172" s="277"/>
      <c r="K172" s="277"/>
      <c r="L172" s="277"/>
      <c r="M172" s="278"/>
      <c r="N172" s="411"/>
      <c r="P172" s="279"/>
      <c r="Q172" s="277"/>
      <c r="R172" s="277"/>
      <c r="S172" s="277"/>
      <c r="T172" s="277"/>
      <c r="U172" s="277"/>
      <c r="V172" s="277"/>
      <c r="W172" s="277"/>
      <c r="X172" s="277"/>
      <c r="Y172" s="278"/>
      <c r="Z172" s="411"/>
      <c r="AB172" s="279"/>
      <c r="AC172" s="277"/>
      <c r="AD172" s="277"/>
      <c r="AE172" s="277"/>
      <c r="AF172" s="277"/>
      <c r="AG172" s="277"/>
      <c r="AH172" s="277"/>
      <c r="AI172" s="277"/>
      <c r="AJ172" s="277"/>
      <c r="AK172" s="278"/>
      <c r="AL172" s="411"/>
      <c r="AM172" s="277"/>
      <c r="AN172" s="279"/>
      <c r="AO172" s="277"/>
      <c r="AP172" s="277"/>
      <c r="AQ172" s="277"/>
      <c r="AR172" s="277"/>
      <c r="AS172" s="277"/>
      <c r="AT172" s="277"/>
      <c r="AU172" s="277"/>
      <c r="AV172" s="277"/>
      <c r="AW172" s="278"/>
      <c r="AX172" s="411"/>
      <c r="AY172" s="277"/>
      <c r="AZ172" s="279"/>
      <c r="BA172" s="277"/>
      <c r="BB172" s="277"/>
      <c r="BC172" s="277"/>
      <c r="BD172" s="277"/>
      <c r="BE172" s="277"/>
      <c r="BF172" s="277"/>
      <c r="BG172" s="277"/>
      <c r="BH172" s="277"/>
      <c r="BI172" s="278"/>
      <c r="BJ172" s="411"/>
      <c r="BK172" s="352"/>
      <c r="BL172" s="351"/>
      <c r="BM172" s="352"/>
      <c r="BN172" s="352"/>
      <c r="BO172" s="352"/>
      <c r="BP172" s="352"/>
      <c r="BQ172" s="352"/>
      <c r="BR172" s="352"/>
      <c r="BS172" s="352"/>
      <c r="BT172" s="352"/>
      <c r="BU172" s="353"/>
      <c r="BV172" s="411"/>
      <c r="BX172" s="351"/>
      <c r="BY172" s="352"/>
      <c r="BZ172" s="352"/>
      <c r="CA172" s="352"/>
      <c r="CB172" s="352"/>
      <c r="CC172" s="352"/>
      <c r="CD172" s="352"/>
      <c r="CE172" s="352"/>
      <c r="CF172" s="352"/>
      <c r="CG172" s="353"/>
      <c r="CH172" s="411"/>
      <c r="CJ172" s="351"/>
      <c r="CK172" s="352"/>
      <c r="CL172" s="352"/>
      <c r="CM172" s="352"/>
      <c r="CN172" s="352"/>
      <c r="CO172" s="352"/>
      <c r="CP172" s="352"/>
      <c r="CQ172" s="352"/>
      <c r="CR172" s="352"/>
      <c r="CS172" s="353"/>
      <c r="CT172" s="411"/>
      <c r="CV172" s="351"/>
      <c r="CW172" s="352"/>
      <c r="CX172" s="352"/>
      <c r="CY172" s="352"/>
      <c r="CZ172" s="352"/>
      <c r="DA172" s="352"/>
      <c r="DB172" s="352"/>
      <c r="DC172" s="352"/>
      <c r="DD172" s="352"/>
      <c r="DE172" s="353"/>
      <c r="DF172" s="411"/>
      <c r="DH172" s="351"/>
      <c r="DI172" s="352"/>
      <c r="DJ172" s="352"/>
      <c r="DK172" s="352"/>
      <c r="DL172" s="352"/>
      <c r="DM172" s="352"/>
      <c r="DN172" s="352"/>
      <c r="DO172" s="352"/>
      <c r="DP172" s="352"/>
      <c r="DQ172" s="353"/>
      <c r="DR172" s="411"/>
      <c r="DT172" s="351"/>
      <c r="DU172" s="352"/>
      <c r="DV172" s="352"/>
      <c r="DW172" s="352"/>
      <c r="DX172" s="352"/>
      <c r="DY172" s="352"/>
      <c r="DZ172" s="352"/>
      <c r="EA172" s="352"/>
      <c r="EB172" s="352"/>
      <c r="EC172" s="353"/>
      <c r="ED172" s="411"/>
    </row>
    <row r="173" spans="1:134" x14ac:dyDescent="0.25">
      <c r="A173" s="1470" t="s">
        <v>211</v>
      </c>
      <c r="B173" s="267" t="s">
        <v>97</v>
      </c>
      <c r="C173" s="268" t="s">
        <v>138</v>
      </c>
      <c r="D173" s="279">
        <f>D168*'8-Matrices'!$J$7</f>
        <v>0</v>
      </c>
      <c r="E173" s="277">
        <f>E168*'8-Matrices'!$K$7</f>
        <v>529980</v>
      </c>
      <c r="F173" s="277">
        <f>F168*'8-Matrices'!$L$7</f>
        <v>101185</v>
      </c>
      <c r="G173" s="277">
        <f>G168*'8-Matrices'!$M$7</f>
        <v>2110430</v>
      </c>
      <c r="H173" s="277">
        <f>H168*'8-Matrices'!$N$7</f>
        <v>0</v>
      </c>
      <c r="I173" s="277">
        <f>I168*'8-Matrices'!$O$7</f>
        <v>0</v>
      </c>
      <c r="J173" s="277">
        <f>J168*'8-Matrices'!$P$7</f>
        <v>0</v>
      </c>
      <c r="K173" s="277">
        <f>K168*'8-Matrices'!$Q$7</f>
        <v>0</v>
      </c>
      <c r="L173" s="277">
        <f>L168*'8-Matrices'!$R$7</f>
        <v>0</v>
      </c>
      <c r="M173" s="278">
        <f>M168*'8-Matrices'!$S$7</f>
        <v>0</v>
      </c>
      <c r="N173" s="411"/>
      <c r="P173" s="279">
        <f>P168*'8-Matrices'!$J$7</f>
        <v>0</v>
      </c>
      <c r="Q173" s="277">
        <f>Q168*'8-Matrices'!$K$7</f>
        <v>283140</v>
      </c>
      <c r="R173" s="277">
        <f>R168*'8-Matrices'!$L$7</f>
        <v>57820</v>
      </c>
      <c r="S173" s="277">
        <f>S168*'8-Matrices'!$M$7</f>
        <v>2095975</v>
      </c>
      <c r="T173" s="277">
        <f>T168*'8-Matrices'!$N$7</f>
        <v>0</v>
      </c>
      <c r="U173" s="277">
        <f>U168*'8-Matrices'!$O$7</f>
        <v>0</v>
      </c>
      <c r="V173" s="277">
        <f>V168*'8-Matrices'!$P$7</f>
        <v>0</v>
      </c>
      <c r="W173" s="277">
        <f>W168*'8-Matrices'!$Q$7</f>
        <v>0</v>
      </c>
      <c r="X173" s="277">
        <f>X168*'8-Matrices'!$R$7</f>
        <v>0</v>
      </c>
      <c r="Y173" s="278">
        <f>Y168*'8-Matrices'!$S$7</f>
        <v>0</v>
      </c>
      <c r="Z173" s="411"/>
      <c r="AB173" s="279">
        <f>AB168*'8-Matrices'!$J$7</f>
        <v>0</v>
      </c>
      <c r="AC173" s="277">
        <f>AC168*'8-Matrices'!$K$7</f>
        <v>283140</v>
      </c>
      <c r="AD173" s="277">
        <f>AD168*'8-Matrices'!$L$7</f>
        <v>57820</v>
      </c>
      <c r="AE173" s="277">
        <f>AE168*'8-Matrices'!$M$7</f>
        <v>2298345</v>
      </c>
      <c r="AF173" s="277">
        <f>AF168*'8-Matrices'!$N$7</f>
        <v>0</v>
      </c>
      <c r="AG173" s="277">
        <f>AG168*'8-Matrices'!$O$7</f>
        <v>0</v>
      </c>
      <c r="AH173" s="277">
        <f>AH168*'8-Matrices'!$P$7</f>
        <v>0</v>
      </c>
      <c r="AI173" s="277">
        <f>AI168*'8-Matrices'!$Q$7</f>
        <v>0</v>
      </c>
      <c r="AJ173" s="277">
        <f>AJ168*'8-Matrices'!$R$7</f>
        <v>0</v>
      </c>
      <c r="AK173" s="278">
        <f>AK168*'8-Matrices'!$S$7</f>
        <v>0</v>
      </c>
      <c r="AL173" s="411"/>
      <c r="AM173" s="277"/>
      <c r="AN173" s="279">
        <f>AN168*'8-Matrices'!$J$7</f>
        <v>0</v>
      </c>
      <c r="AO173" s="277">
        <f>AO168*'8-Matrices'!$K$7</f>
        <v>174240</v>
      </c>
      <c r="AP173" s="277">
        <f>AP168*'8-Matrices'!$L$7</f>
        <v>0</v>
      </c>
      <c r="AQ173" s="277">
        <f>AQ168*'8-Matrices'!$M$7</f>
        <v>2254980</v>
      </c>
      <c r="AR173" s="277">
        <f>AR168*'8-Matrices'!$N$7</f>
        <v>0</v>
      </c>
      <c r="AS173" s="277">
        <f>AS168*'8-Matrices'!$O$7</f>
        <v>0</v>
      </c>
      <c r="AT173" s="277">
        <f>AT168*'8-Matrices'!$P$7</f>
        <v>0</v>
      </c>
      <c r="AU173" s="277">
        <f>AU168*'8-Matrices'!$Q$7</f>
        <v>0</v>
      </c>
      <c r="AV173" s="277">
        <f>AV168*'8-Matrices'!$R$7</f>
        <v>0</v>
      </c>
      <c r="AW173" s="278">
        <f>AW168*'8-Matrices'!$S$7</f>
        <v>0</v>
      </c>
      <c r="AX173" s="411"/>
      <c r="AY173" s="277"/>
      <c r="AZ173" s="279">
        <f>AZ168*'8-Matrices'!$J$7</f>
        <v>0</v>
      </c>
      <c r="BA173" s="277">
        <f>BA168*'8-Matrices'!$K$7</f>
        <v>319440</v>
      </c>
      <c r="BB173" s="277">
        <f>BB168*'8-Matrices'!$L$7</f>
        <v>72275</v>
      </c>
      <c r="BC173" s="277">
        <f>BC168*'8-Matrices'!$M$7</f>
        <v>2862090</v>
      </c>
      <c r="BD173" s="277">
        <f>BD168*'8-Matrices'!$N$7</f>
        <v>0</v>
      </c>
      <c r="BE173" s="277">
        <f>BE168*'8-Matrices'!$O$7</f>
        <v>0</v>
      </c>
      <c r="BF173" s="277">
        <f>BF168*'8-Matrices'!$P$7</f>
        <v>0</v>
      </c>
      <c r="BG173" s="277">
        <f>BG168*'8-Matrices'!$Q$7</f>
        <v>0</v>
      </c>
      <c r="BH173" s="277">
        <f>BH168*'8-Matrices'!$R$7</f>
        <v>0</v>
      </c>
      <c r="BI173" s="278">
        <f>BI168*'8-Matrices'!$S$7</f>
        <v>0</v>
      </c>
      <c r="BJ173" s="411"/>
      <c r="BK173" s="352"/>
      <c r="BL173" s="351">
        <f>BL168*'8-Matrices'!$J$7</f>
        <v>0</v>
      </c>
      <c r="BM173" s="352">
        <f>BM168*'8-Matrices'!$K$7</f>
        <v>196020</v>
      </c>
      <c r="BN173" s="352">
        <f>BN168*'8-Matrices'!$L$7</f>
        <v>43365</v>
      </c>
      <c r="BO173" s="352">
        <f>BO168*'8-Matrices'!$M$7</f>
        <v>2356165</v>
      </c>
      <c r="BP173" s="352">
        <f>BP168*'8-Matrices'!$N$7</f>
        <v>0</v>
      </c>
      <c r="BQ173" s="352">
        <f>BQ168*'8-Matrices'!$O$7</f>
        <v>0</v>
      </c>
      <c r="BR173" s="352">
        <f>BR168*'8-Matrices'!$P$7</f>
        <v>0</v>
      </c>
      <c r="BS173" s="352">
        <f>BS168*'8-Matrices'!$Q$7</f>
        <v>0</v>
      </c>
      <c r="BT173" s="352">
        <f>BT168*'8-Matrices'!$R$7</f>
        <v>0</v>
      </c>
      <c r="BU173" s="353">
        <f>BU168*'8-Matrices'!$S$7</f>
        <v>0</v>
      </c>
      <c r="BV173" s="411"/>
      <c r="BX173" s="351">
        <f>BX168*'8-Matrices'!$J$7</f>
        <v>0</v>
      </c>
      <c r="BY173" s="352">
        <f>BY168*'8-Matrices'!$K$7</f>
        <v>304920</v>
      </c>
      <c r="BZ173" s="352">
        <f>BZ168*'8-Matrices'!$L$7</f>
        <v>375830</v>
      </c>
      <c r="CA173" s="352">
        <f>CA168*'8-Matrices'!$M$7</f>
        <v>2500715</v>
      </c>
      <c r="CB173" s="352">
        <f>CB168*'8-Matrices'!$N$7</f>
        <v>0</v>
      </c>
      <c r="CC173" s="352">
        <f>CC168*'8-Matrices'!$O$7</f>
        <v>0</v>
      </c>
      <c r="CD173" s="352">
        <f>CD168*'8-Matrices'!$P$7</f>
        <v>0</v>
      </c>
      <c r="CE173" s="352">
        <f>CE168*'8-Matrices'!$Q$7</f>
        <v>0</v>
      </c>
      <c r="CF173" s="352">
        <f>CF168*'8-Matrices'!$R$7</f>
        <v>0</v>
      </c>
      <c r="CG173" s="353">
        <f>CG168*'8-Matrices'!$S$7</f>
        <v>0</v>
      </c>
      <c r="CH173" s="411"/>
      <c r="CJ173" s="351">
        <f>CJ168*'8-Matrices'!$J$7</f>
        <v>777150</v>
      </c>
      <c r="CK173" s="352">
        <f>CK168*'8-Matrices'!$K$7</f>
        <v>1357620</v>
      </c>
      <c r="CL173" s="352">
        <f>CL168*'8-Matrices'!$L$7</f>
        <v>216825</v>
      </c>
      <c r="CM173" s="352">
        <f>CM168*'8-Matrices'!$M$7</f>
        <v>6157830</v>
      </c>
      <c r="CN173" s="352">
        <f>CN168*'8-Matrices'!$N$7</f>
        <v>0</v>
      </c>
      <c r="CO173" s="352">
        <f>CO168*'8-Matrices'!$O$7</f>
        <v>0</v>
      </c>
      <c r="CP173" s="352">
        <f>CP168*'8-Matrices'!$P$7</f>
        <v>0</v>
      </c>
      <c r="CQ173" s="352">
        <f>CQ168*'8-Matrices'!$Q$7</f>
        <v>0</v>
      </c>
      <c r="CR173" s="352">
        <f>CR168*'8-Matrices'!$R$7</f>
        <v>0</v>
      </c>
      <c r="CS173" s="353">
        <f>CS168*'8-Matrices'!$S$7</f>
        <v>0</v>
      </c>
      <c r="CT173" s="411"/>
      <c r="CV173" s="351">
        <f>CV168*'8-Matrices'!$J$7</f>
        <v>821700</v>
      </c>
      <c r="CW173" s="352">
        <f>CW168*'8-Matrices'!$K$7</f>
        <v>3201660</v>
      </c>
      <c r="CX173" s="352">
        <f>CX168*'8-Matrices'!$L$7</f>
        <v>216825</v>
      </c>
      <c r="CY173" s="352">
        <f>CY168*'8-Matrices'!$M$7</f>
        <v>10118500</v>
      </c>
      <c r="CZ173" s="352">
        <f>CZ168*'8-Matrices'!$N$7</f>
        <v>0</v>
      </c>
      <c r="DA173" s="352">
        <f>DA168*'8-Matrices'!$O$7</f>
        <v>0</v>
      </c>
      <c r="DB173" s="352">
        <f>DB168*'8-Matrices'!$P$7</f>
        <v>0</v>
      </c>
      <c r="DC173" s="352">
        <f>DC168*'8-Matrices'!$Q$7</f>
        <v>0</v>
      </c>
      <c r="DD173" s="352">
        <f>DD168*'8-Matrices'!$R$7</f>
        <v>0</v>
      </c>
      <c r="DE173" s="353">
        <f>DE168*'8-Matrices'!$S$7</f>
        <v>0</v>
      </c>
      <c r="DF173" s="411"/>
      <c r="DH173" s="351">
        <f>DH168*'8-Matrices'!$J$7</f>
        <v>653400</v>
      </c>
      <c r="DI173" s="352">
        <f>DI168*'8-Matrices'!$K$7</f>
        <v>3455760</v>
      </c>
      <c r="DJ173" s="352">
        <f>DJ168*'8-Matrices'!$L$7</f>
        <v>173460</v>
      </c>
      <c r="DK173" s="352">
        <f>DK168*'8-Matrices'!$M$7</f>
        <v>9742670</v>
      </c>
      <c r="DL173" s="352">
        <f>DL168*'8-Matrices'!$N$7</f>
        <v>0</v>
      </c>
      <c r="DM173" s="352">
        <f>DM168*'8-Matrices'!$O$7</f>
        <v>0</v>
      </c>
      <c r="DN173" s="352">
        <f>DN168*'8-Matrices'!$P$7</f>
        <v>0</v>
      </c>
      <c r="DO173" s="352">
        <f>DO168*'8-Matrices'!$Q$7</f>
        <v>0</v>
      </c>
      <c r="DP173" s="352">
        <f>DP168*'8-Matrices'!$R$7</f>
        <v>0</v>
      </c>
      <c r="DQ173" s="353">
        <f>DQ168*'8-Matrices'!$S$7</f>
        <v>0</v>
      </c>
      <c r="DR173" s="411"/>
      <c r="DT173" s="351">
        <f>DT168*'8-Matrices'!$J$7</f>
        <v>425700</v>
      </c>
      <c r="DU173" s="352">
        <f>DU168*'8-Matrices'!$K$7</f>
        <v>2787840</v>
      </c>
      <c r="DV173" s="352">
        <f>DV168*'8-Matrices'!$L$7</f>
        <v>231280</v>
      </c>
      <c r="DW173" s="352">
        <f>DW168*'8-Matrices'!$M$7</f>
        <v>13443150</v>
      </c>
      <c r="DX173" s="352">
        <f>DX168*'8-Matrices'!$N$7</f>
        <v>0</v>
      </c>
      <c r="DY173" s="352">
        <f>DY168*'8-Matrices'!$O$7</f>
        <v>0</v>
      </c>
      <c r="DZ173" s="352">
        <f>DZ168*'8-Matrices'!$P$7</f>
        <v>0</v>
      </c>
      <c r="EA173" s="352">
        <f>EA168*'8-Matrices'!$Q$7</f>
        <v>0</v>
      </c>
      <c r="EB173" s="352">
        <f>EB168*'8-Matrices'!$R$7</f>
        <v>0</v>
      </c>
      <c r="EC173" s="353">
        <f>EC168*'8-Matrices'!$S$7</f>
        <v>0</v>
      </c>
      <c r="ED173" s="411"/>
    </row>
    <row r="174" spans="1:134" x14ac:dyDescent="0.25">
      <c r="A174" s="1471"/>
      <c r="B174" s="36" t="s">
        <v>97</v>
      </c>
      <c r="C174" s="276" t="s">
        <v>139</v>
      </c>
      <c r="D174" s="279">
        <f>D169*'8-Matrices'!$J$8</f>
        <v>0</v>
      </c>
      <c r="E174" s="277">
        <f>E169*'8-Matrices'!$K$8</f>
        <v>303833</v>
      </c>
      <c r="F174" s="277">
        <f>F169*'8-Matrices'!$L$8</f>
        <v>0</v>
      </c>
      <c r="G174" s="277">
        <f>G169*'8-Matrices'!$M$8</f>
        <v>1209880</v>
      </c>
      <c r="H174" s="277">
        <f>H169*'8-Matrices'!$N$8</f>
        <v>0</v>
      </c>
      <c r="I174" s="277">
        <f>I169*'8-Matrices'!$O$8</f>
        <v>0</v>
      </c>
      <c r="J174" s="277">
        <f>J169*'8-Matrices'!$P$8</f>
        <v>0</v>
      </c>
      <c r="K174" s="277">
        <f>K169*'8-Matrices'!$Q$8</f>
        <v>0</v>
      </c>
      <c r="L174" s="277">
        <f>L169*'8-Matrices'!$R$8</f>
        <v>0</v>
      </c>
      <c r="M174" s="278">
        <f>M169*'8-Matrices'!$S$8</f>
        <v>0</v>
      </c>
      <c r="N174" s="411"/>
      <c r="P174" s="279">
        <f>P169*'8-Matrices'!$J$8</f>
        <v>0</v>
      </c>
      <c r="Q174" s="277">
        <f>Q169*'8-Matrices'!$K$8</f>
        <v>115247</v>
      </c>
      <c r="R174" s="277">
        <f>R169*'8-Matrices'!$L$8</f>
        <v>0</v>
      </c>
      <c r="S174" s="277">
        <f>S169*'8-Matrices'!$M$8</f>
        <v>1168160</v>
      </c>
      <c r="T174" s="277">
        <f>T169*'8-Matrices'!$N$8</f>
        <v>0</v>
      </c>
      <c r="U174" s="277">
        <f>U169*'8-Matrices'!$O$8</f>
        <v>0</v>
      </c>
      <c r="V174" s="277">
        <f>V169*'8-Matrices'!$P$8</f>
        <v>0</v>
      </c>
      <c r="W174" s="277">
        <f>W169*'8-Matrices'!$Q$8</f>
        <v>0</v>
      </c>
      <c r="X174" s="277">
        <f>X169*'8-Matrices'!$R$8</f>
        <v>0</v>
      </c>
      <c r="Y174" s="278">
        <f>Y169*'8-Matrices'!$S$8</f>
        <v>0</v>
      </c>
      <c r="Z174" s="411"/>
      <c r="AB174" s="279">
        <f>AB169*'8-Matrices'!$J$8</f>
        <v>7143</v>
      </c>
      <c r="AC174" s="277">
        <f>AC169*'8-Matrices'!$K$8</f>
        <v>450511</v>
      </c>
      <c r="AD174" s="277">
        <f>AD169*'8-Matrices'!$L$8</f>
        <v>0</v>
      </c>
      <c r="AE174" s="277">
        <f>AE169*'8-Matrices'!$M$8</f>
        <v>1647940</v>
      </c>
      <c r="AF174" s="277">
        <f>AF169*'8-Matrices'!$N$8</f>
        <v>0</v>
      </c>
      <c r="AG174" s="277">
        <f>AG169*'8-Matrices'!$O$8</f>
        <v>0</v>
      </c>
      <c r="AH174" s="277">
        <f>AH169*'8-Matrices'!$P$8</f>
        <v>0</v>
      </c>
      <c r="AI174" s="277">
        <f>AI169*'8-Matrices'!$Q$8</f>
        <v>0</v>
      </c>
      <c r="AJ174" s="277">
        <f>AJ169*'8-Matrices'!$R$8</f>
        <v>0</v>
      </c>
      <c r="AK174" s="278">
        <f>AK169*'8-Matrices'!$S$8</f>
        <v>0</v>
      </c>
      <c r="AL174" s="411"/>
      <c r="AM174" s="277"/>
      <c r="AN174" s="279">
        <f>AN169*'8-Matrices'!$J$8</f>
        <v>28572</v>
      </c>
      <c r="AO174" s="277">
        <f>AO169*'8-Matrices'!$K$8</f>
        <v>188586</v>
      </c>
      <c r="AP174" s="277">
        <f>AP169*'8-Matrices'!$L$8</f>
        <v>0</v>
      </c>
      <c r="AQ174" s="277">
        <f>AQ169*'8-Matrices'!$M$8</f>
        <v>1835680</v>
      </c>
      <c r="AR174" s="277">
        <f>AR169*'8-Matrices'!$N$8</f>
        <v>0</v>
      </c>
      <c r="AS174" s="277">
        <f>AS169*'8-Matrices'!$O$8</f>
        <v>0</v>
      </c>
      <c r="AT174" s="277">
        <f>AT169*'8-Matrices'!$P$8</f>
        <v>0</v>
      </c>
      <c r="AU174" s="277">
        <f>AU169*'8-Matrices'!$Q$8</f>
        <v>0</v>
      </c>
      <c r="AV174" s="277">
        <f>AV169*'8-Matrices'!$R$8</f>
        <v>0</v>
      </c>
      <c r="AW174" s="278">
        <f>AW169*'8-Matrices'!$S$8</f>
        <v>0</v>
      </c>
      <c r="AX174" s="411"/>
      <c r="AY174" s="277"/>
      <c r="AZ174" s="279">
        <f>AZ169*'8-Matrices'!$J$8</f>
        <v>57144</v>
      </c>
      <c r="BA174" s="277">
        <f>BA169*'8-Matrices'!$K$8</f>
        <v>209540</v>
      </c>
      <c r="BB174" s="277">
        <f>BB169*'8-Matrices'!$L$8</f>
        <v>0</v>
      </c>
      <c r="BC174" s="277">
        <f>BC169*'8-Matrices'!$M$8</f>
        <v>1335040</v>
      </c>
      <c r="BD174" s="277">
        <f>BD169*'8-Matrices'!$N$8</f>
        <v>0</v>
      </c>
      <c r="BE174" s="277">
        <f>BE169*'8-Matrices'!$O$8</f>
        <v>0</v>
      </c>
      <c r="BF174" s="277">
        <f>BF169*'8-Matrices'!$P$8</f>
        <v>0</v>
      </c>
      <c r="BG174" s="277">
        <f>BG169*'8-Matrices'!$Q$8</f>
        <v>0</v>
      </c>
      <c r="BH174" s="277">
        <f>BH169*'8-Matrices'!$R$8</f>
        <v>0</v>
      </c>
      <c r="BI174" s="278">
        <f>BI169*'8-Matrices'!$S$8</f>
        <v>0</v>
      </c>
      <c r="BJ174" s="411"/>
      <c r="BK174" s="352"/>
      <c r="BL174" s="351">
        <f>BL169*'8-Matrices'!$J$8</f>
        <v>7143</v>
      </c>
      <c r="BM174" s="352">
        <f>BM169*'8-Matrices'!$K$8</f>
        <v>272402</v>
      </c>
      <c r="BN174" s="352">
        <f>BN169*'8-Matrices'!$L$8</f>
        <v>0</v>
      </c>
      <c r="BO174" s="352">
        <f>BO169*'8-Matrices'!$M$8</f>
        <v>1627080</v>
      </c>
      <c r="BP174" s="352">
        <f>BP169*'8-Matrices'!$N$8</f>
        <v>0</v>
      </c>
      <c r="BQ174" s="352">
        <f>BQ169*'8-Matrices'!$O$8</f>
        <v>0</v>
      </c>
      <c r="BR174" s="352">
        <f>BR169*'8-Matrices'!$P$8</f>
        <v>0</v>
      </c>
      <c r="BS174" s="352">
        <f>BS169*'8-Matrices'!$Q$8</f>
        <v>0</v>
      </c>
      <c r="BT174" s="352">
        <f>BT169*'8-Matrices'!$R$8</f>
        <v>0</v>
      </c>
      <c r="BU174" s="353">
        <f>BU169*'8-Matrices'!$S$8</f>
        <v>0</v>
      </c>
      <c r="BV174" s="411"/>
      <c r="BX174" s="351">
        <f>BX169*'8-Matrices'!$J$8</f>
        <v>0</v>
      </c>
      <c r="BY174" s="352">
        <f>BY169*'8-Matrices'!$K$8</f>
        <v>167632</v>
      </c>
      <c r="BZ174" s="352">
        <f>BZ169*'8-Matrices'!$L$8</f>
        <v>0</v>
      </c>
      <c r="CA174" s="352">
        <f>CA169*'8-Matrices'!$M$8</f>
        <v>1439340</v>
      </c>
      <c r="CB174" s="352">
        <f>CB169*'8-Matrices'!$N$8</f>
        <v>0</v>
      </c>
      <c r="CC174" s="352">
        <f>CC169*'8-Matrices'!$O$8</f>
        <v>0</v>
      </c>
      <c r="CD174" s="352">
        <f>CD169*'8-Matrices'!$P$8</f>
        <v>0</v>
      </c>
      <c r="CE174" s="352">
        <f>CE169*'8-Matrices'!$Q$8</f>
        <v>0</v>
      </c>
      <c r="CF174" s="352">
        <f>CF169*'8-Matrices'!$R$8</f>
        <v>0</v>
      </c>
      <c r="CG174" s="353">
        <f>CG169*'8-Matrices'!$S$8</f>
        <v>0</v>
      </c>
      <c r="CH174" s="411"/>
      <c r="CJ174" s="351">
        <f>CJ169*'8-Matrices'!$J$8</f>
        <v>14286</v>
      </c>
      <c r="CK174" s="352">
        <f>CK169*'8-Matrices'!$K$8</f>
        <v>157155</v>
      </c>
      <c r="CL174" s="352">
        <f>CL169*'8-Matrices'!$L$8</f>
        <v>0</v>
      </c>
      <c r="CM174" s="352">
        <f>CM169*'8-Matrices'!$M$8</f>
        <v>1898260</v>
      </c>
      <c r="CN174" s="352">
        <f>CN169*'8-Matrices'!$N$8</f>
        <v>0</v>
      </c>
      <c r="CO174" s="352">
        <f>CO169*'8-Matrices'!$O$8</f>
        <v>0</v>
      </c>
      <c r="CP174" s="352">
        <f>CP169*'8-Matrices'!$P$8</f>
        <v>0</v>
      </c>
      <c r="CQ174" s="352">
        <f>CQ169*'8-Matrices'!$Q$8</f>
        <v>0</v>
      </c>
      <c r="CR174" s="352">
        <f>CR169*'8-Matrices'!$R$8</f>
        <v>0</v>
      </c>
      <c r="CS174" s="353">
        <f>CS169*'8-Matrices'!$S$8</f>
        <v>0</v>
      </c>
      <c r="CT174" s="411"/>
      <c r="CV174" s="351">
        <f>CV169*'8-Matrices'!$J$8</f>
        <v>1550031</v>
      </c>
      <c r="CW174" s="352">
        <f>CW169*'8-Matrices'!$K$8</f>
        <v>4756558</v>
      </c>
      <c r="CX174" s="352">
        <f>CX169*'8-Matrices'!$L$8</f>
        <v>417200</v>
      </c>
      <c r="CY174" s="352">
        <f>CY169*'8-Matrices'!$M$8</f>
        <v>5361020</v>
      </c>
      <c r="CZ174" s="352">
        <f>CZ169*'8-Matrices'!$N$8</f>
        <v>0</v>
      </c>
      <c r="DA174" s="352">
        <f>DA169*'8-Matrices'!$O$8</f>
        <v>0</v>
      </c>
      <c r="DB174" s="352">
        <f>DB169*'8-Matrices'!$P$8</f>
        <v>0</v>
      </c>
      <c r="DC174" s="352">
        <f>DC169*'8-Matrices'!$Q$8</f>
        <v>0</v>
      </c>
      <c r="DD174" s="352">
        <f>DD169*'8-Matrices'!$R$8</f>
        <v>0</v>
      </c>
      <c r="DE174" s="353">
        <f>DE169*'8-Matrices'!$S$8</f>
        <v>0</v>
      </c>
      <c r="DF174" s="411"/>
      <c r="DH174" s="351">
        <f>DH169*'8-Matrices'!$J$8</f>
        <v>785730</v>
      </c>
      <c r="DI174" s="352">
        <f>DI169*'8-Matrices'!$K$8</f>
        <v>5741396</v>
      </c>
      <c r="DJ174" s="352">
        <f>DJ169*'8-Matrices'!$L$8</f>
        <v>166880</v>
      </c>
      <c r="DK174" s="352">
        <f>DK169*'8-Matrices'!$M$8</f>
        <v>5173280</v>
      </c>
      <c r="DL174" s="352">
        <f>DL169*'8-Matrices'!$N$8</f>
        <v>0</v>
      </c>
      <c r="DM174" s="352">
        <f>DM169*'8-Matrices'!$O$8</f>
        <v>0</v>
      </c>
      <c r="DN174" s="352">
        <f>DN169*'8-Matrices'!$P$8</f>
        <v>0</v>
      </c>
      <c r="DO174" s="352">
        <f>DO169*'8-Matrices'!$Q$8</f>
        <v>0</v>
      </c>
      <c r="DP174" s="352">
        <f>DP169*'8-Matrices'!$R$8</f>
        <v>0</v>
      </c>
      <c r="DQ174" s="353">
        <f>DQ169*'8-Matrices'!$S$8</f>
        <v>0</v>
      </c>
      <c r="DR174" s="411"/>
      <c r="DT174" s="351">
        <f>DT169*'8-Matrices'!$J$8</f>
        <v>1021449</v>
      </c>
      <c r="DU174" s="352">
        <f>DU169*'8-Matrices'!$K$8</f>
        <v>5647103</v>
      </c>
      <c r="DV174" s="352">
        <f>DV169*'8-Matrices'!$L$8</f>
        <v>250320</v>
      </c>
      <c r="DW174" s="352">
        <f>DW169*'8-Matrices'!$M$8</f>
        <v>5590480</v>
      </c>
      <c r="DX174" s="352">
        <f>DX169*'8-Matrices'!$N$8</f>
        <v>0</v>
      </c>
      <c r="DY174" s="352">
        <f>DY169*'8-Matrices'!$O$8</f>
        <v>0</v>
      </c>
      <c r="DZ174" s="352">
        <f>DZ169*'8-Matrices'!$P$8</f>
        <v>0</v>
      </c>
      <c r="EA174" s="352">
        <f>EA169*'8-Matrices'!$Q$8</f>
        <v>0</v>
      </c>
      <c r="EB174" s="352">
        <f>EB169*'8-Matrices'!$R$8</f>
        <v>0</v>
      </c>
      <c r="EC174" s="353">
        <f>EC169*'8-Matrices'!$S$8</f>
        <v>0</v>
      </c>
      <c r="ED174" s="411"/>
    </row>
    <row r="175" spans="1:134" ht="15.75" thickBot="1" x14ac:dyDescent="0.3">
      <c r="A175" s="1472"/>
      <c r="B175" s="295" t="s">
        <v>97</v>
      </c>
      <c r="C175" s="294" t="s">
        <v>140</v>
      </c>
      <c r="D175" s="279">
        <f>D170*'8-Matrices'!$J$9</f>
        <v>5799826</v>
      </c>
      <c r="E175" s="277">
        <f>E170*'8-Matrices'!$K$9</f>
        <v>2809782</v>
      </c>
      <c r="F175" s="277">
        <f>F170*'8-Matrices'!$L$9</f>
        <v>0</v>
      </c>
      <c r="G175" s="277">
        <f>G170*'8-Matrices'!$M$9</f>
        <v>13573080</v>
      </c>
      <c r="H175" s="277">
        <f>H170*'8-Matrices'!$N$9</f>
        <v>0</v>
      </c>
      <c r="I175" s="277">
        <f>I170*'8-Matrices'!$O$9</f>
        <v>0</v>
      </c>
      <c r="J175" s="277">
        <f>J170*'8-Matrices'!$P$9</f>
        <v>0</v>
      </c>
      <c r="K175" s="277">
        <f>K170*'8-Matrices'!$Q$9</f>
        <v>0</v>
      </c>
      <c r="L175" s="277">
        <f>L170*'8-Matrices'!$R$9</f>
        <v>0</v>
      </c>
      <c r="M175" s="278">
        <f>M170*'8-Matrices'!$S$9</f>
        <v>0</v>
      </c>
      <c r="N175" s="411" t="s">
        <v>306</v>
      </c>
      <c r="P175" s="279">
        <f>P170*'8-Matrices'!$J$9</f>
        <v>5066996</v>
      </c>
      <c r="Q175" s="277">
        <f>Q170*'8-Matrices'!$K$9</f>
        <v>3638898</v>
      </c>
      <c r="R175" s="277">
        <f>R170*'8-Matrices'!$L$9</f>
        <v>458550</v>
      </c>
      <c r="S175" s="277">
        <f>S170*'8-Matrices'!$M$9</f>
        <v>14215050</v>
      </c>
      <c r="T175" s="277">
        <f>T170*'8-Matrices'!$N$9</f>
        <v>0</v>
      </c>
      <c r="U175" s="277">
        <f>U170*'8-Matrices'!$O$9</f>
        <v>0</v>
      </c>
      <c r="V175" s="277">
        <f>V170*'8-Matrices'!$P$9</f>
        <v>0</v>
      </c>
      <c r="W175" s="277">
        <f>W170*'8-Matrices'!$Q$9</f>
        <v>0</v>
      </c>
      <c r="X175" s="277">
        <f>X170*'8-Matrices'!$R$9</f>
        <v>0</v>
      </c>
      <c r="Y175" s="278">
        <f>Y170*'8-Matrices'!$S$9</f>
        <v>0</v>
      </c>
      <c r="Z175" s="411" t="s">
        <v>306</v>
      </c>
      <c r="AB175" s="279">
        <f>AB170*'8-Matrices'!$J$9</f>
        <v>8333324</v>
      </c>
      <c r="AC175" s="277">
        <f>AC170*'8-Matrices'!$K$9</f>
        <v>3976686</v>
      </c>
      <c r="AD175" s="277">
        <f>AD170*'8-Matrices'!$L$9</f>
        <v>1131090</v>
      </c>
      <c r="AE175" s="277">
        <f>AE170*'8-Matrices'!$M$9</f>
        <v>17210910</v>
      </c>
      <c r="AF175" s="277">
        <f>AF170*'8-Matrices'!$N$9</f>
        <v>0</v>
      </c>
      <c r="AG175" s="277">
        <f>AG170*'8-Matrices'!$O$9</f>
        <v>0</v>
      </c>
      <c r="AH175" s="277">
        <f>AH170*'8-Matrices'!$P$9</f>
        <v>0</v>
      </c>
      <c r="AI175" s="277">
        <f>AI170*'8-Matrices'!$Q$9</f>
        <v>0</v>
      </c>
      <c r="AJ175" s="277">
        <f>AJ170*'8-Matrices'!$R$9</f>
        <v>0</v>
      </c>
      <c r="AK175" s="278">
        <f>AK170*'8-Matrices'!$S$9</f>
        <v>0</v>
      </c>
      <c r="AL175" s="411" t="s">
        <v>306</v>
      </c>
      <c r="AM175" s="277"/>
      <c r="AN175" s="279">
        <f>AN170*'8-Matrices'!$J$9</f>
        <v>5014651</v>
      </c>
      <c r="AO175" s="277">
        <f>AO170*'8-Matrices'!$K$9</f>
        <v>3976686</v>
      </c>
      <c r="AP175" s="277">
        <f>AP170*'8-Matrices'!$L$9</f>
        <v>794820</v>
      </c>
      <c r="AQ175" s="277">
        <f>AQ170*'8-Matrices'!$M$9</f>
        <v>14948730</v>
      </c>
      <c r="AR175" s="277">
        <f>AR170*'8-Matrices'!$N$9</f>
        <v>0</v>
      </c>
      <c r="AS175" s="277">
        <f>AS170*'8-Matrices'!$O$9</f>
        <v>0</v>
      </c>
      <c r="AT175" s="277">
        <f>AT170*'8-Matrices'!$P$9</f>
        <v>0</v>
      </c>
      <c r="AU175" s="277">
        <f>AU170*'8-Matrices'!$Q$9</f>
        <v>0</v>
      </c>
      <c r="AV175" s="277">
        <f>AV170*'8-Matrices'!$R$9</f>
        <v>0</v>
      </c>
      <c r="AW175" s="278">
        <f>AW170*'8-Matrices'!$S$9</f>
        <v>0</v>
      </c>
      <c r="AX175" s="411" t="s">
        <v>306</v>
      </c>
      <c r="AY175" s="277"/>
      <c r="AZ175" s="279">
        <f>AZ170*'8-Matrices'!$J$9</f>
        <v>5004182</v>
      </c>
      <c r="BA175" s="277">
        <f>BA170*'8-Matrices'!$K$9</f>
        <v>2978676</v>
      </c>
      <c r="BB175" s="277">
        <f>BB170*'8-Matrices'!$L$9</f>
        <v>1039380</v>
      </c>
      <c r="BC175" s="277">
        <f>BC170*'8-Matrices'!$M$9</f>
        <v>25892790</v>
      </c>
      <c r="BD175" s="277">
        <f>BD170*'8-Matrices'!$N$9</f>
        <v>0</v>
      </c>
      <c r="BE175" s="277">
        <f>BE170*'8-Matrices'!$O$9</f>
        <v>0</v>
      </c>
      <c r="BF175" s="277">
        <f>BF170*'8-Matrices'!$P$9</f>
        <v>0</v>
      </c>
      <c r="BG175" s="277">
        <f>BG170*'8-Matrices'!$Q$9</f>
        <v>0</v>
      </c>
      <c r="BH175" s="277">
        <f>BH170*'8-Matrices'!$R$9</f>
        <v>0</v>
      </c>
      <c r="BI175" s="278">
        <f>BI170*'8-Matrices'!$S$9</f>
        <v>0</v>
      </c>
      <c r="BJ175" s="411" t="s">
        <v>306</v>
      </c>
      <c r="BK175" s="352"/>
      <c r="BL175" s="351">
        <f>BL170*'8-Matrices'!$J$9</f>
        <v>4302759</v>
      </c>
      <c r="BM175" s="352">
        <f>BM170*'8-Matrices'!$K$9</f>
        <v>2640888</v>
      </c>
      <c r="BN175" s="352">
        <f>BN170*'8-Matrices'!$L$9</f>
        <v>825390</v>
      </c>
      <c r="BO175" s="352">
        <f>BO170*'8-Matrices'!$M$9</f>
        <v>29683470</v>
      </c>
      <c r="BP175" s="352">
        <f>BP170*'8-Matrices'!$N$9</f>
        <v>0</v>
      </c>
      <c r="BQ175" s="352">
        <f>BQ170*'8-Matrices'!$O$9</f>
        <v>0</v>
      </c>
      <c r="BR175" s="352">
        <f>BR170*'8-Matrices'!$P$9</f>
        <v>0</v>
      </c>
      <c r="BS175" s="352">
        <f>BS170*'8-Matrices'!$Q$9</f>
        <v>0</v>
      </c>
      <c r="BT175" s="352">
        <f>BT170*'8-Matrices'!$R$9</f>
        <v>0</v>
      </c>
      <c r="BU175" s="353">
        <f>BU170*'8-Matrices'!$S$9</f>
        <v>0</v>
      </c>
      <c r="BV175" s="411" t="s">
        <v>306</v>
      </c>
      <c r="BX175" s="351">
        <f>BX170*'8-Matrices'!$J$9</f>
        <v>4145724</v>
      </c>
      <c r="BY175" s="352">
        <f>BY170*'8-Matrices'!$K$9</f>
        <v>2303100</v>
      </c>
      <c r="BZ175" s="352">
        <f>BZ170*'8-Matrices'!$L$9</f>
        <v>703110</v>
      </c>
      <c r="CA175" s="352">
        <f>CA170*'8-Matrices'!$M$9</f>
        <v>21460140</v>
      </c>
      <c r="CB175" s="352">
        <f>CB170*'8-Matrices'!$N$9</f>
        <v>0</v>
      </c>
      <c r="CC175" s="352">
        <f>CC170*'8-Matrices'!$O$9</f>
        <v>0</v>
      </c>
      <c r="CD175" s="352">
        <f>CD170*'8-Matrices'!$P$9</f>
        <v>0</v>
      </c>
      <c r="CE175" s="352">
        <f>CE170*'8-Matrices'!$Q$9</f>
        <v>0</v>
      </c>
      <c r="CF175" s="352">
        <f>CF170*'8-Matrices'!$R$9</f>
        <v>0</v>
      </c>
      <c r="CG175" s="353">
        <f>CG170*'8-Matrices'!$S$9</f>
        <v>0</v>
      </c>
      <c r="CH175" s="411" t="s">
        <v>306</v>
      </c>
      <c r="CJ175" s="351">
        <f>CJ170*'8-Matrices'!$J$9</f>
        <v>3569929</v>
      </c>
      <c r="CK175" s="352">
        <f>CK170*'8-Matrices'!$K$9</f>
        <v>2794428</v>
      </c>
      <c r="CL175" s="352">
        <f>CL170*'8-Matrices'!$L$9</f>
        <v>1008810</v>
      </c>
      <c r="CM175" s="352">
        <f>CM170*'8-Matrices'!$M$9</f>
        <v>19748220</v>
      </c>
      <c r="CN175" s="352">
        <f>CN170*'8-Matrices'!$N$9</f>
        <v>0</v>
      </c>
      <c r="CO175" s="352">
        <f>CO170*'8-Matrices'!$O$9</f>
        <v>0</v>
      </c>
      <c r="CP175" s="352">
        <f>CP170*'8-Matrices'!$P$9</f>
        <v>0</v>
      </c>
      <c r="CQ175" s="352">
        <f>CQ170*'8-Matrices'!$Q$9</f>
        <v>0</v>
      </c>
      <c r="CR175" s="352">
        <f>CR170*'8-Matrices'!$R$9</f>
        <v>0</v>
      </c>
      <c r="CS175" s="353">
        <f>CS170*'8-Matrices'!$S$9</f>
        <v>0</v>
      </c>
      <c r="CT175" s="411" t="s">
        <v>306</v>
      </c>
      <c r="CV175" s="351">
        <f>CV170*'8-Matrices'!$J$9</f>
        <v>3779309</v>
      </c>
      <c r="CW175" s="352">
        <f>CW170*'8-Matrices'!$K$9</f>
        <v>2671596</v>
      </c>
      <c r="CX175" s="352">
        <f>CX170*'8-Matrices'!$L$9</f>
        <v>947670</v>
      </c>
      <c r="CY175" s="352">
        <f>CY170*'8-Matrices'!$M$9</f>
        <v>19473090</v>
      </c>
      <c r="CZ175" s="352">
        <f>CZ170*'8-Matrices'!$N$9</f>
        <v>0</v>
      </c>
      <c r="DA175" s="352">
        <f>DA170*'8-Matrices'!$O$9</f>
        <v>0</v>
      </c>
      <c r="DB175" s="352">
        <f>DB170*'8-Matrices'!$P$9</f>
        <v>0</v>
      </c>
      <c r="DC175" s="352">
        <f>DC170*'8-Matrices'!$Q$9</f>
        <v>0</v>
      </c>
      <c r="DD175" s="352">
        <f>DD170*'8-Matrices'!$R$9</f>
        <v>0</v>
      </c>
      <c r="DE175" s="353">
        <f>DE170*'8-Matrices'!$S$9</f>
        <v>0</v>
      </c>
      <c r="DF175" s="411" t="s">
        <v>306</v>
      </c>
      <c r="DH175" s="351">
        <f>DH170*'8-Matrices'!$J$9</f>
        <v>3653681</v>
      </c>
      <c r="DI175" s="352">
        <f>DI170*'8-Matrices'!$K$9</f>
        <v>1765710</v>
      </c>
      <c r="DJ175" s="352">
        <f>DJ170*'8-Matrices'!$L$9</f>
        <v>733680</v>
      </c>
      <c r="DK175" s="352">
        <f>DK170*'8-Matrices'!$M$9</f>
        <v>18189150</v>
      </c>
      <c r="DL175" s="352">
        <f>DL170*'8-Matrices'!$N$9</f>
        <v>0</v>
      </c>
      <c r="DM175" s="352">
        <f>DM170*'8-Matrices'!$O$9</f>
        <v>0</v>
      </c>
      <c r="DN175" s="352">
        <f>DN170*'8-Matrices'!$P$9</f>
        <v>0</v>
      </c>
      <c r="DO175" s="352">
        <f>DO170*'8-Matrices'!$Q$9</f>
        <v>0</v>
      </c>
      <c r="DP175" s="352">
        <f>DP170*'8-Matrices'!$R$9</f>
        <v>0</v>
      </c>
      <c r="DQ175" s="353">
        <f>DQ170*'8-Matrices'!$S$9</f>
        <v>0</v>
      </c>
      <c r="DR175" s="411" t="s">
        <v>306</v>
      </c>
      <c r="DT175" s="351">
        <f>DT170*'8-Matrices'!$J$9</f>
        <v>3789778</v>
      </c>
      <c r="DU175" s="352">
        <f>DU170*'8-Matrices'!$K$9</f>
        <v>1366506</v>
      </c>
      <c r="DV175" s="352">
        <f>DV170*'8-Matrices'!$L$9</f>
        <v>305700</v>
      </c>
      <c r="DW175" s="352">
        <f>DW170*'8-Matrices'!$M$9</f>
        <v>16079820</v>
      </c>
      <c r="DX175" s="352">
        <f>DX170*'8-Matrices'!$N$9</f>
        <v>0</v>
      </c>
      <c r="DY175" s="352">
        <f>DY170*'8-Matrices'!$O$9</f>
        <v>0</v>
      </c>
      <c r="DZ175" s="352">
        <f>DZ170*'8-Matrices'!$P$9</f>
        <v>0</v>
      </c>
      <c r="EA175" s="352">
        <f>EA170*'8-Matrices'!$Q$9</f>
        <v>0</v>
      </c>
      <c r="EB175" s="352">
        <f>EB170*'8-Matrices'!$R$9</f>
        <v>0</v>
      </c>
      <c r="EC175" s="353">
        <f>EC170*'8-Matrices'!$S$9</f>
        <v>0</v>
      </c>
      <c r="ED175" s="411" t="s">
        <v>306</v>
      </c>
    </row>
    <row r="176" spans="1:134" ht="30.75" thickBot="1" x14ac:dyDescent="0.3">
      <c r="A176" s="318" t="s">
        <v>212</v>
      </c>
      <c r="B176" s="293" t="s">
        <v>97</v>
      </c>
      <c r="C176" s="316"/>
      <c r="D176" s="300">
        <f t="shared" ref="D176:M176" si="363">SUM(D173:D175)</f>
        <v>5799826</v>
      </c>
      <c r="E176" s="297">
        <f t="shared" si="363"/>
        <v>3643595</v>
      </c>
      <c r="F176" s="297">
        <f t="shared" si="363"/>
        <v>101185</v>
      </c>
      <c r="G176" s="297">
        <f t="shared" si="363"/>
        <v>16893390</v>
      </c>
      <c r="H176" s="297">
        <f t="shared" si="363"/>
        <v>0</v>
      </c>
      <c r="I176" s="297">
        <f t="shared" si="363"/>
        <v>0</v>
      </c>
      <c r="J176" s="297">
        <f t="shared" si="363"/>
        <v>0</v>
      </c>
      <c r="K176" s="297">
        <f t="shared" si="363"/>
        <v>0</v>
      </c>
      <c r="L176" s="297">
        <f t="shared" si="363"/>
        <v>0</v>
      </c>
      <c r="M176" s="298">
        <f t="shared" si="363"/>
        <v>0</v>
      </c>
      <c r="N176" s="412">
        <f>SUM(D176:M176)</f>
        <v>26437996</v>
      </c>
      <c r="O176" s="316"/>
      <c r="P176" s="300">
        <f t="shared" ref="P176:Y176" si="364">SUM(P173:P175)</f>
        <v>5066996</v>
      </c>
      <c r="Q176" s="297">
        <f t="shared" si="364"/>
        <v>4037285</v>
      </c>
      <c r="R176" s="297">
        <f t="shared" si="364"/>
        <v>516370</v>
      </c>
      <c r="S176" s="297">
        <f t="shared" si="364"/>
        <v>17479185</v>
      </c>
      <c r="T176" s="297">
        <f t="shared" si="364"/>
        <v>0</v>
      </c>
      <c r="U176" s="297">
        <f t="shared" si="364"/>
        <v>0</v>
      </c>
      <c r="V176" s="297">
        <f t="shared" si="364"/>
        <v>0</v>
      </c>
      <c r="W176" s="297">
        <f t="shared" si="364"/>
        <v>0</v>
      </c>
      <c r="X176" s="297">
        <f t="shared" si="364"/>
        <v>0</v>
      </c>
      <c r="Y176" s="298">
        <f t="shared" si="364"/>
        <v>0</v>
      </c>
      <c r="Z176" s="412">
        <f>SUM(P176:Y176)</f>
        <v>27099836</v>
      </c>
      <c r="AA176" s="316"/>
      <c r="AB176" s="300">
        <f t="shared" ref="AB176:AK176" si="365">SUM(AB173:AB175)</f>
        <v>8340467</v>
      </c>
      <c r="AC176" s="297">
        <f t="shared" si="365"/>
        <v>4710337</v>
      </c>
      <c r="AD176" s="297">
        <f t="shared" si="365"/>
        <v>1188910</v>
      </c>
      <c r="AE176" s="297">
        <f t="shared" si="365"/>
        <v>21157195</v>
      </c>
      <c r="AF176" s="297">
        <f t="shared" si="365"/>
        <v>0</v>
      </c>
      <c r="AG176" s="297">
        <f t="shared" si="365"/>
        <v>0</v>
      </c>
      <c r="AH176" s="297">
        <f t="shared" si="365"/>
        <v>0</v>
      </c>
      <c r="AI176" s="297">
        <f t="shared" si="365"/>
        <v>0</v>
      </c>
      <c r="AJ176" s="297">
        <f t="shared" si="365"/>
        <v>0</v>
      </c>
      <c r="AK176" s="298">
        <f t="shared" si="365"/>
        <v>0</v>
      </c>
      <c r="AL176" s="412">
        <f>SUM(AB176:AK176)</f>
        <v>35396909</v>
      </c>
      <c r="AM176" s="299"/>
      <c r="AN176" s="300">
        <f t="shared" ref="AN176:AW176" si="366">SUM(AN173:AN175)</f>
        <v>5043223</v>
      </c>
      <c r="AO176" s="297">
        <f t="shared" si="366"/>
        <v>4339512</v>
      </c>
      <c r="AP176" s="297">
        <f t="shared" si="366"/>
        <v>794820</v>
      </c>
      <c r="AQ176" s="297">
        <f t="shared" si="366"/>
        <v>19039390</v>
      </c>
      <c r="AR176" s="297">
        <f t="shared" si="366"/>
        <v>0</v>
      </c>
      <c r="AS176" s="297">
        <f t="shared" si="366"/>
        <v>0</v>
      </c>
      <c r="AT176" s="297">
        <f t="shared" si="366"/>
        <v>0</v>
      </c>
      <c r="AU176" s="297">
        <f t="shared" si="366"/>
        <v>0</v>
      </c>
      <c r="AV176" s="297">
        <f t="shared" si="366"/>
        <v>0</v>
      </c>
      <c r="AW176" s="298">
        <f t="shared" si="366"/>
        <v>0</v>
      </c>
      <c r="AX176" s="412">
        <f>SUM(AN176:AW176)</f>
        <v>29216945</v>
      </c>
      <c r="AY176" s="299"/>
      <c r="AZ176" s="300">
        <f t="shared" ref="AZ176:BI176" si="367">SUM(AZ173:AZ175)</f>
        <v>5061326</v>
      </c>
      <c r="BA176" s="297">
        <f t="shared" si="367"/>
        <v>3507656</v>
      </c>
      <c r="BB176" s="297">
        <f t="shared" si="367"/>
        <v>1111655</v>
      </c>
      <c r="BC176" s="297">
        <f t="shared" si="367"/>
        <v>30089920</v>
      </c>
      <c r="BD176" s="297">
        <f t="shared" si="367"/>
        <v>0</v>
      </c>
      <c r="BE176" s="297">
        <f t="shared" si="367"/>
        <v>0</v>
      </c>
      <c r="BF176" s="297">
        <f t="shared" si="367"/>
        <v>0</v>
      </c>
      <c r="BG176" s="297">
        <f t="shared" si="367"/>
        <v>0</v>
      </c>
      <c r="BH176" s="297">
        <f t="shared" si="367"/>
        <v>0</v>
      </c>
      <c r="BI176" s="298">
        <f t="shared" si="367"/>
        <v>0</v>
      </c>
      <c r="BJ176" s="412">
        <f>SUM(AZ176:BI176)</f>
        <v>39770557</v>
      </c>
      <c r="BK176" s="362"/>
      <c r="BL176" s="404">
        <f t="shared" ref="BL176:BU176" si="368">SUM(BL173:BL175)</f>
        <v>4309902</v>
      </c>
      <c r="BM176" s="405">
        <f t="shared" si="368"/>
        <v>3109310</v>
      </c>
      <c r="BN176" s="405">
        <f t="shared" si="368"/>
        <v>868755</v>
      </c>
      <c r="BO176" s="405">
        <f t="shared" si="368"/>
        <v>33666715</v>
      </c>
      <c r="BP176" s="405">
        <f t="shared" si="368"/>
        <v>0</v>
      </c>
      <c r="BQ176" s="405">
        <f t="shared" si="368"/>
        <v>0</v>
      </c>
      <c r="BR176" s="405">
        <f t="shared" si="368"/>
        <v>0</v>
      </c>
      <c r="BS176" s="405">
        <f t="shared" si="368"/>
        <v>0</v>
      </c>
      <c r="BT176" s="405">
        <f t="shared" si="368"/>
        <v>0</v>
      </c>
      <c r="BU176" s="406">
        <f t="shared" si="368"/>
        <v>0</v>
      </c>
      <c r="BV176" s="412">
        <f>SUM(BL176:BU176)</f>
        <v>41954682</v>
      </c>
      <c r="BX176" s="404">
        <f t="shared" ref="BX176:CG176" si="369">SUM(BX173:BX175)</f>
        <v>4145724</v>
      </c>
      <c r="BY176" s="405">
        <f t="shared" si="369"/>
        <v>2775652</v>
      </c>
      <c r="BZ176" s="405">
        <f t="shared" si="369"/>
        <v>1078940</v>
      </c>
      <c r="CA176" s="405">
        <f t="shared" si="369"/>
        <v>25400195</v>
      </c>
      <c r="CB176" s="405">
        <f t="shared" si="369"/>
        <v>0</v>
      </c>
      <c r="CC176" s="405">
        <f t="shared" si="369"/>
        <v>0</v>
      </c>
      <c r="CD176" s="405">
        <f t="shared" si="369"/>
        <v>0</v>
      </c>
      <c r="CE176" s="405">
        <f t="shared" si="369"/>
        <v>0</v>
      </c>
      <c r="CF176" s="405">
        <f t="shared" si="369"/>
        <v>0</v>
      </c>
      <c r="CG176" s="406">
        <f t="shared" si="369"/>
        <v>0</v>
      </c>
      <c r="CH176" s="412">
        <f>SUM(BX176:CG176)</f>
        <v>33400511</v>
      </c>
      <c r="CJ176" s="404">
        <f t="shared" ref="CJ176:CS176" si="370">SUM(CJ173:CJ175)</f>
        <v>4361365</v>
      </c>
      <c r="CK176" s="405">
        <f t="shared" si="370"/>
        <v>4309203</v>
      </c>
      <c r="CL176" s="405">
        <f t="shared" si="370"/>
        <v>1225635</v>
      </c>
      <c r="CM176" s="405">
        <f t="shared" si="370"/>
        <v>27804310</v>
      </c>
      <c r="CN176" s="405">
        <f t="shared" si="370"/>
        <v>0</v>
      </c>
      <c r="CO176" s="405">
        <f t="shared" si="370"/>
        <v>0</v>
      </c>
      <c r="CP176" s="405">
        <f t="shared" si="370"/>
        <v>0</v>
      </c>
      <c r="CQ176" s="405">
        <f t="shared" si="370"/>
        <v>0</v>
      </c>
      <c r="CR176" s="405">
        <f t="shared" si="370"/>
        <v>0</v>
      </c>
      <c r="CS176" s="406">
        <f t="shared" si="370"/>
        <v>0</v>
      </c>
      <c r="CT176" s="412">
        <f>SUM(CJ176:CS176)</f>
        <v>37700513</v>
      </c>
      <c r="CV176" s="404">
        <f t="shared" ref="CV176:DE176" si="371">SUM(CV173:CV175)</f>
        <v>6151040</v>
      </c>
      <c r="CW176" s="405">
        <f t="shared" si="371"/>
        <v>10629814</v>
      </c>
      <c r="CX176" s="405">
        <f t="shared" si="371"/>
        <v>1581695</v>
      </c>
      <c r="CY176" s="405">
        <f t="shared" si="371"/>
        <v>34952610</v>
      </c>
      <c r="CZ176" s="405">
        <f t="shared" si="371"/>
        <v>0</v>
      </c>
      <c r="DA176" s="405">
        <f t="shared" si="371"/>
        <v>0</v>
      </c>
      <c r="DB176" s="405">
        <f t="shared" si="371"/>
        <v>0</v>
      </c>
      <c r="DC176" s="405">
        <f t="shared" si="371"/>
        <v>0</v>
      </c>
      <c r="DD176" s="405">
        <f t="shared" si="371"/>
        <v>0</v>
      </c>
      <c r="DE176" s="406">
        <f t="shared" si="371"/>
        <v>0</v>
      </c>
      <c r="DF176" s="412">
        <f>SUM(CV176:DE176)</f>
        <v>53315159</v>
      </c>
      <c r="DH176" s="404">
        <f t="shared" ref="DH176:DQ176" si="372">SUM(DH173:DH175)</f>
        <v>5092811</v>
      </c>
      <c r="DI176" s="405">
        <f t="shared" si="372"/>
        <v>10962866</v>
      </c>
      <c r="DJ176" s="405">
        <f t="shared" si="372"/>
        <v>1074020</v>
      </c>
      <c r="DK176" s="405">
        <f t="shared" si="372"/>
        <v>33105100</v>
      </c>
      <c r="DL176" s="405">
        <f t="shared" si="372"/>
        <v>0</v>
      </c>
      <c r="DM176" s="405">
        <f t="shared" si="372"/>
        <v>0</v>
      </c>
      <c r="DN176" s="405">
        <f t="shared" si="372"/>
        <v>0</v>
      </c>
      <c r="DO176" s="405">
        <f t="shared" si="372"/>
        <v>0</v>
      </c>
      <c r="DP176" s="405">
        <f t="shared" si="372"/>
        <v>0</v>
      </c>
      <c r="DQ176" s="406">
        <f t="shared" si="372"/>
        <v>0</v>
      </c>
      <c r="DR176" s="412">
        <f>SUM(DH176:DQ176)</f>
        <v>50234797</v>
      </c>
      <c r="DT176" s="404">
        <f t="shared" ref="DT176:EC176" si="373">SUM(DT173:DT175)</f>
        <v>5236927</v>
      </c>
      <c r="DU176" s="405">
        <f t="shared" si="373"/>
        <v>9801449</v>
      </c>
      <c r="DV176" s="405">
        <f t="shared" si="373"/>
        <v>787300</v>
      </c>
      <c r="DW176" s="405">
        <f t="shared" si="373"/>
        <v>35113450</v>
      </c>
      <c r="DX176" s="405">
        <f t="shared" si="373"/>
        <v>0</v>
      </c>
      <c r="DY176" s="405">
        <f t="shared" si="373"/>
        <v>0</v>
      </c>
      <c r="DZ176" s="405">
        <f t="shared" si="373"/>
        <v>0</v>
      </c>
      <c r="EA176" s="405">
        <f t="shared" si="373"/>
        <v>0</v>
      </c>
      <c r="EB176" s="405">
        <f t="shared" si="373"/>
        <v>0</v>
      </c>
      <c r="EC176" s="406">
        <f t="shared" si="373"/>
        <v>0</v>
      </c>
      <c r="ED176" s="412">
        <f>SUM(DT176:EC176)</f>
        <v>50939126</v>
      </c>
    </row>
    <row r="177" spans="1:134" ht="38.25" customHeight="1" thickBot="1" x14ac:dyDescent="0.3">
      <c r="A177" s="305"/>
      <c r="B177" s="306"/>
      <c r="C177" s="307"/>
      <c r="D177" s="308"/>
      <c r="E177" s="309"/>
      <c r="F177" s="309"/>
      <c r="G177" s="309"/>
      <c r="H177" s="309"/>
      <c r="I177" s="309"/>
      <c r="J177" s="309"/>
      <c r="K177" s="309"/>
      <c r="L177" s="309"/>
      <c r="M177" s="310"/>
      <c r="N177" s="410"/>
      <c r="O177" s="307"/>
      <c r="P177" s="308"/>
      <c r="Q177" s="309"/>
      <c r="R177" s="309"/>
      <c r="S177" s="309"/>
      <c r="T177" s="309"/>
      <c r="U177" s="309"/>
      <c r="V177" s="309"/>
      <c r="W177" s="309"/>
      <c r="X177" s="309"/>
      <c r="Y177" s="310"/>
      <c r="Z177" s="410"/>
      <c r="AA177" s="307"/>
      <c r="AB177" s="308"/>
      <c r="AC177" s="309"/>
      <c r="AD177" s="309"/>
      <c r="AE177" s="309"/>
      <c r="AF177" s="309"/>
      <c r="AG177" s="309"/>
      <c r="AH177" s="309"/>
      <c r="AI177" s="309"/>
      <c r="AJ177" s="309"/>
      <c r="AK177" s="310"/>
      <c r="AL177" s="410"/>
      <c r="AM177" s="309"/>
      <c r="AN177" s="308"/>
      <c r="AO177" s="309"/>
      <c r="AP177" s="309"/>
      <c r="AQ177" s="309"/>
      <c r="AR177" s="309"/>
      <c r="AS177" s="309"/>
      <c r="AT177" s="309"/>
      <c r="AU177" s="309"/>
      <c r="AV177" s="309"/>
      <c r="AW177" s="310"/>
      <c r="AX177" s="410"/>
      <c r="AY177" s="309"/>
      <c r="AZ177" s="308"/>
      <c r="BA177" s="309"/>
      <c r="BB177" s="309"/>
      <c r="BC177" s="309"/>
      <c r="BD177" s="309"/>
      <c r="BE177" s="309"/>
      <c r="BF177" s="309"/>
      <c r="BG177" s="309"/>
      <c r="BH177" s="309"/>
      <c r="BI177" s="310"/>
      <c r="BJ177" s="410"/>
      <c r="BK177" s="407"/>
      <c r="BL177" s="408"/>
      <c r="BM177" s="407"/>
      <c r="BN177" s="407"/>
      <c r="BO177" s="407"/>
      <c r="BP177" s="407"/>
      <c r="BQ177" s="407"/>
      <c r="BR177" s="407"/>
      <c r="BS177" s="407"/>
      <c r="BT177" s="407"/>
      <c r="BU177" s="409"/>
      <c r="BV177" s="410"/>
      <c r="BX177" s="408"/>
      <c r="BY177" s="407"/>
      <c r="BZ177" s="407"/>
      <c r="CA177" s="407"/>
      <c r="CB177" s="407"/>
      <c r="CC177" s="407"/>
      <c r="CD177" s="407"/>
      <c r="CE177" s="407"/>
      <c r="CF177" s="407"/>
      <c r="CG177" s="409"/>
      <c r="CH177" s="410"/>
      <c r="CJ177" s="408"/>
      <c r="CK177" s="407"/>
      <c r="CL177" s="407"/>
      <c r="CM177" s="407"/>
      <c r="CN177" s="407"/>
      <c r="CO177" s="407"/>
      <c r="CP177" s="407"/>
      <c r="CQ177" s="407"/>
      <c r="CR177" s="407"/>
      <c r="CS177" s="409"/>
      <c r="CT177" s="410"/>
      <c r="CV177" s="408"/>
      <c r="CW177" s="407"/>
      <c r="CX177" s="407"/>
      <c r="CY177" s="407"/>
      <c r="CZ177" s="407"/>
      <c r="DA177" s="407"/>
      <c r="DB177" s="407"/>
      <c r="DC177" s="407"/>
      <c r="DD177" s="407"/>
      <c r="DE177" s="409"/>
      <c r="DF177" s="410"/>
      <c r="DH177" s="408"/>
      <c r="DI177" s="407"/>
      <c r="DJ177" s="407"/>
      <c r="DK177" s="407"/>
      <c r="DL177" s="407"/>
      <c r="DM177" s="407"/>
      <c r="DN177" s="407"/>
      <c r="DO177" s="407"/>
      <c r="DP177" s="407"/>
      <c r="DQ177" s="409"/>
      <c r="DR177" s="410"/>
      <c r="DT177" s="408"/>
      <c r="DU177" s="407"/>
      <c r="DV177" s="407"/>
      <c r="DW177" s="407"/>
      <c r="DX177" s="407"/>
      <c r="DY177" s="407"/>
      <c r="DZ177" s="407"/>
      <c r="EA177" s="407"/>
      <c r="EB177" s="407"/>
      <c r="EC177" s="409"/>
      <c r="ED177" s="410"/>
    </row>
    <row r="178" spans="1:134" x14ac:dyDescent="0.25">
      <c r="A178" s="1470" t="s">
        <v>210</v>
      </c>
      <c r="B178" s="267" t="s">
        <v>98</v>
      </c>
      <c r="C178" s="268" t="s">
        <v>138</v>
      </c>
      <c r="D178" s="271">
        <f>'7c-STEMHWF_RawData'!D58</f>
        <v>19</v>
      </c>
      <c r="E178" s="269">
        <f>'7c-STEMHWF_RawData'!E58</f>
        <v>4</v>
      </c>
      <c r="F178" s="269">
        <f>'7c-STEMHWF_RawData'!F58</f>
        <v>0</v>
      </c>
      <c r="G178" s="269">
        <f>'7c-STEMHWF_RawData'!G58</f>
        <v>1</v>
      </c>
      <c r="H178" s="269">
        <f>'7c-STEMHWF_RawData'!H58</f>
        <v>0</v>
      </c>
      <c r="I178" s="269">
        <f>'7c-STEMHWF_RawData'!I58</f>
        <v>0</v>
      </c>
      <c r="J178" s="269">
        <f>'7c-STEMHWF_RawData'!J58</f>
        <v>0</v>
      </c>
      <c r="K178" s="269">
        <f>'7c-STEMHWF_RawData'!K58</f>
        <v>0</v>
      </c>
      <c r="L178" s="269">
        <f>'7c-STEMHWF_RawData'!L58</f>
        <v>0</v>
      </c>
      <c r="M178" s="270">
        <f>'7c-STEMHWF_RawData'!M58</f>
        <v>0</v>
      </c>
      <c r="N178" s="396"/>
      <c r="O178" s="319"/>
      <c r="P178" s="271">
        <f>'7c-STEMHWF_RawData'!P58</f>
        <v>31</v>
      </c>
      <c r="Q178" s="269">
        <f>'7c-STEMHWF_RawData'!Q58</f>
        <v>0</v>
      </c>
      <c r="R178" s="269">
        <f>'7c-STEMHWF_RawData'!R58</f>
        <v>0</v>
      </c>
      <c r="S178" s="269">
        <f>'7c-STEMHWF_RawData'!S58</f>
        <v>4</v>
      </c>
      <c r="T178" s="269">
        <f>'7c-STEMHWF_RawData'!T58</f>
        <v>0</v>
      </c>
      <c r="U178" s="269">
        <f>'7c-STEMHWF_RawData'!U58</f>
        <v>0</v>
      </c>
      <c r="V178" s="269">
        <f>'7c-STEMHWF_RawData'!V58</f>
        <v>0</v>
      </c>
      <c r="W178" s="269">
        <f>'7c-STEMHWF_RawData'!W58</f>
        <v>0</v>
      </c>
      <c r="X178" s="269">
        <f>'7c-STEMHWF_RawData'!X58</f>
        <v>0</v>
      </c>
      <c r="Y178" s="270">
        <f>'7c-STEMHWF_RawData'!Y58</f>
        <v>0</v>
      </c>
      <c r="Z178" s="396"/>
      <c r="AA178" s="319"/>
      <c r="AB178" s="271">
        <f>'7c-STEMHWF_RawData'!AB58</f>
        <v>25</v>
      </c>
      <c r="AC178" s="269">
        <f>'7c-STEMHWF_RawData'!AC58</f>
        <v>1</v>
      </c>
      <c r="AD178" s="269">
        <f>'7c-STEMHWF_RawData'!AD58</f>
        <v>0</v>
      </c>
      <c r="AE178" s="269">
        <f>'7c-STEMHWF_RawData'!AE58</f>
        <v>1</v>
      </c>
      <c r="AF178" s="269">
        <f>'7c-STEMHWF_RawData'!AF58</f>
        <v>0</v>
      </c>
      <c r="AG178" s="269">
        <f>'7c-STEMHWF_RawData'!AG58</f>
        <v>0</v>
      </c>
      <c r="AH178" s="269">
        <f>'7c-STEMHWF_RawData'!AH58</f>
        <v>0</v>
      </c>
      <c r="AI178" s="269">
        <f>'7c-STEMHWF_RawData'!AI58</f>
        <v>0</v>
      </c>
      <c r="AJ178" s="269">
        <f>'7c-STEMHWF_RawData'!AJ58</f>
        <v>0</v>
      </c>
      <c r="AK178" s="270">
        <f>'7c-STEMHWF_RawData'!AK58</f>
        <v>0</v>
      </c>
      <c r="AL178" s="396"/>
      <c r="AM178" s="269"/>
      <c r="AN178" s="271">
        <f>'7c-STEMHWF_RawData'!AN58</f>
        <v>33</v>
      </c>
      <c r="AO178" s="269">
        <f>'7c-STEMHWF_RawData'!AO58</f>
        <v>0</v>
      </c>
      <c r="AP178" s="269">
        <f>'7c-STEMHWF_RawData'!AP58</f>
        <v>0</v>
      </c>
      <c r="AQ178" s="269">
        <f>'7c-STEMHWF_RawData'!AQ58</f>
        <v>1</v>
      </c>
      <c r="AR178" s="269">
        <f>'7c-STEMHWF_RawData'!AR58</f>
        <v>0</v>
      </c>
      <c r="AS178" s="269">
        <f>'7c-STEMHWF_RawData'!AS58</f>
        <v>0</v>
      </c>
      <c r="AT178" s="269">
        <f>'7c-STEMHWF_RawData'!AT58</f>
        <v>0</v>
      </c>
      <c r="AU178" s="269">
        <f>'7c-STEMHWF_RawData'!AU58</f>
        <v>0</v>
      </c>
      <c r="AV178" s="269">
        <f>'7c-STEMHWF_RawData'!AV58</f>
        <v>0</v>
      </c>
      <c r="AW178" s="270">
        <f>'7c-STEMHWF_RawData'!AW58</f>
        <v>0</v>
      </c>
      <c r="AX178" s="396"/>
      <c r="AY178" s="269"/>
      <c r="AZ178" s="271">
        <f>'7c-STEMHWF_RawData'!AZ58</f>
        <v>22</v>
      </c>
      <c r="BA178" s="269">
        <f>'7c-STEMHWF_RawData'!BA58</f>
        <v>1</v>
      </c>
      <c r="BB178" s="269">
        <f>'7c-STEMHWF_RawData'!BB58</f>
        <v>0</v>
      </c>
      <c r="BC178" s="269">
        <f>'7c-STEMHWF_RawData'!BC58</f>
        <v>2</v>
      </c>
      <c r="BD178" s="269">
        <f>'7c-STEMHWF_RawData'!BD58</f>
        <v>0</v>
      </c>
      <c r="BE178" s="269">
        <f>'7c-STEMHWF_RawData'!BE58</f>
        <v>0</v>
      </c>
      <c r="BF178" s="269">
        <f>'7c-STEMHWF_RawData'!BF58</f>
        <v>0</v>
      </c>
      <c r="BG178" s="269">
        <f>'7c-STEMHWF_RawData'!BG58</f>
        <v>0</v>
      </c>
      <c r="BH178" s="269">
        <f>'7c-STEMHWF_RawData'!BH58</f>
        <v>0</v>
      </c>
      <c r="BI178" s="270">
        <f>'7c-STEMHWF_RawData'!BI58</f>
        <v>0</v>
      </c>
      <c r="BJ178" s="396"/>
      <c r="BK178" s="343"/>
      <c r="BL178" s="342">
        <f>'7c-STEMHWF_RawData'!BL58</f>
        <v>18</v>
      </c>
      <c r="BM178" s="343">
        <f>'7c-STEMHWF_RawData'!BM58</f>
        <v>0</v>
      </c>
      <c r="BN178" s="343">
        <f>'7c-STEMHWF_RawData'!BN58</f>
        <v>0</v>
      </c>
      <c r="BO178" s="343">
        <f>'7c-STEMHWF_RawData'!BO58</f>
        <v>0</v>
      </c>
      <c r="BP178" s="343">
        <f>'7c-STEMHWF_RawData'!BP58</f>
        <v>0</v>
      </c>
      <c r="BQ178" s="343">
        <f>'7c-STEMHWF_RawData'!BQ58</f>
        <v>0</v>
      </c>
      <c r="BR178" s="343">
        <f>'7c-STEMHWF_RawData'!BR58</f>
        <v>0</v>
      </c>
      <c r="BS178" s="343">
        <f>'7c-STEMHWF_RawData'!BS58</f>
        <v>0</v>
      </c>
      <c r="BT178" s="343">
        <f>'7c-STEMHWF_RawData'!BT58</f>
        <v>0</v>
      </c>
      <c r="BU178" s="344">
        <f>'7c-STEMHWF_RawData'!BU58</f>
        <v>0</v>
      </c>
      <c r="BV178" s="396"/>
      <c r="BX178" s="342">
        <f>'7c-STEMHWF_RawData'!BX58</f>
        <v>11</v>
      </c>
      <c r="BY178" s="343">
        <f>'7c-STEMHWF_RawData'!BY58</f>
        <v>0</v>
      </c>
      <c r="BZ178" s="343">
        <f>'7c-STEMHWF_RawData'!BZ58</f>
        <v>0</v>
      </c>
      <c r="CA178" s="343">
        <f>'7c-STEMHWF_RawData'!CA58</f>
        <v>2</v>
      </c>
      <c r="CB178" s="343">
        <f>'7c-STEMHWF_RawData'!CB58</f>
        <v>0</v>
      </c>
      <c r="CC178" s="343">
        <f>'7c-STEMHWF_RawData'!CC58</f>
        <v>0</v>
      </c>
      <c r="CD178" s="343">
        <f>'7c-STEMHWF_RawData'!CD58</f>
        <v>0</v>
      </c>
      <c r="CE178" s="343">
        <f>'7c-STEMHWF_RawData'!CE58</f>
        <v>0</v>
      </c>
      <c r="CF178" s="343">
        <f>'7c-STEMHWF_RawData'!CF58</f>
        <v>0</v>
      </c>
      <c r="CG178" s="344">
        <f>'7c-STEMHWF_RawData'!CG58</f>
        <v>0</v>
      </c>
      <c r="CH178" s="396"/>
      <c r="CJ178" s="342">
        <f>'7c-STEMHWF_RawData'!CJ58</f>
        <v>29</v>
      </c>
      <c r="CK178" s="343">
        <f>'7c-STEMHWF_RawData'!CK58</f>
        <v>1</v>
      </c>
      <c r="CL178" s="343">
        <f>'7c-STEMHWF_RawData'!CL58</f>
        <v>0</v>
      </c>
      <c r="CM178" s="343">
        <f>'7c-STEMHWF_RawData'!CM58</f>
        <v>12</v>
      </c>
      <c r="CN178" s="343">
        <f>'7c-STEMHWF_RawData'!CN58</f>
        <v>0</v>
      </c>
      <c r="CO178" s="343">
        <f>'7c-STEMHWF_RawData'!CO58</f>
        <v>0</v>
      </c>
      <c r="CP178" s="343">
        <f>'7c-STEMHWF_RawData'!CP58</f>
        <v>0</v>
      </c>
      <c r="CQ178" s="343">
        <f>'7c-STEMHWF_RawData'!CQ58</f>
        <v>0</v>
      </c>
      <c r="CR178" s="343">
        <f>'7c-STEMHWF_RawData'!CR58</f>
        <v>0</v>
      </c>
      <c r="CS178" s="344">
        <f>'7c-STEMHWF_RawData'!CS58</f>
        <v>0</v>
      </c>
      <c r="CT178" s="396"/>
      <c r="CV178" s="342">
        <f>'7c-STEMHWF_RawData'!CV58</f>
        <v>43</v>
      </c>
      <c r="CW178" s="343">
        <f>'7c-STEMHWF_RawData'!CW58</f>
        <v>2</v>
      </c>
      <c r="CX178" s="343">
        <f>'7c-STEMHWF_RawData'!CX58</f>
        <v>0</v>
      </c>
      <c r="CY178" s="343">
        <f>'7c-STEMHWF_RawData'!CY58</f>
        <v>46</v>
      </c>
      <c r="CZ178" s="343">
        <f>'7c-STEMHWF_RawData'!CZ58</f>
        <v>0</v>
      </c>
      <c r="DA178" s="343">
        <f>'7c-STEMHWF_RawData'!DA58</f>
        <v>0</v>
      </c>
      <c r="DB178" s="343">
        <f>'7c-STEMHWF_RawData'!DB58</f>
        <v>0</v>
      </c>
      <c r="DC178" s="343">
        <f>'7c-STEMHWF_RawData'!DC58</f>
        <v>0</v>
      </c>
      <c r="DD178" s="343">
        <f>'7c-STEMHWF_RawData'!DD58</f>
        <v>0</v>
      </c>
      <c r="DE178" s="344">
        <f>'7c-STEMHWF_RawData'!DE58</f>
        <v>0</v>
      </c>
      <c r="DF178" s="396"/>
      <c r="DH178" s="342">
        <f>'7c-STEMHWF_RawData'!DH58</f>
        <v>86</v>
      </c>
      <c r="DI178" s="343">
        <f>'7c-STEMHWF_RawData'!DI58</f>
        <v>2</v>
      </c>
      <c r="DJ178" s="343">
        <f>'7c-STEMHWF_RawData'!DJ58</f>
        <v>0</v>
      </c>
      <c r="DK178" s="343">
        <f>'7c-STEMHWF_RawData'!DK58</f>
        <v>34</v>
      </c>
      <c r="DL178" s="343">
        <f>'7c-STEMHWF_RawData'!DL58</f>
        <v>0</v>
      </c>
      <c r="DM178" s="343">
        <f>'7c-STEMHWF_RawData'!DM58</f>
        <v>0</v>
      </c>
      <c r="DN178" s="343">
        <f>'7c-STEMHWF_RawData'!DN58</f>
        <v>0</v>
      </c>
      <c r="DO178" s="343">
        <f>'7c-STEMHWF_RawData'!DO58</f>
        <v>0</v>
      </c>
      <c r="DP178" s="343">
        <f>'7c-STEMHWF_RawData'!DP58</f>
        <v>0</v>
      </c>
      <c r="DQ178" s="344">
        <f>'7c-STEMHWF_RawData'!DQ58</f>
        <v>0</v>
      </c>
      <c r="DR178" s="396"/>
      <c r="DT178" s="342">
        <f>'7c-STEMHWF_RawData'!DT58</f>
        <v>65</v>
      </c>
      <c r="DU178" s="343">
        <f>'7c-STEMHWF_RawData'!DU58</f>
        <v>1</v>
      </c>
      <c r="DV178" s="343">
        <f>'7c-STEMHWF_RawData'!DV58</f>
        <v>0</v>
      </c>
      <c r="DW178" s="343">
        <f>'7c-STEMHWF_RawData'!DW58</f>
        <v>55</v>
      </c>
      <c r="DX178" s="343">
        <f>'7c-STEMHWF_RawData'!DX58</f>
        <v>0</v>
      </c>
      <c r="DY178" s="343">
        <f>'7c-STEMHWF_RawData'!DY58</f>
        <v>0</v>
      </c>
      <c r="DZ178" s="343">
        <f>'7c-STEMHWF_RawData'!DZ58</f>
        <v>0</v>
      </c>
      <c r="EA178" s="343">
        <f>'7c-STEMHWF_RawData'!EA58</f>
        <v>0</v>
      </c>
      <c r="EB178" s="343">
        <f>'7c-STEMHWF_RawData'!EB58</f>
        <v>0</v>
      </c>
      <c r="EC178" s="344">
        <f>'7c-STEMHWF_RawData'!EC58</f>
        <v>0</v>
      </c>
      <c r="ED178" s="396"/>
    </row>
    <row r="179" spans="1:134" x14ac:dyDescent="0.25">
      <c r="A179" s="1471"/>
      <c r="B179" s="36" t="s">
        <v>98</v>
      </c>
      <c r="C179" s="276" t="s">
        <v>139</v>
      </c>
      <c r="D179" s="279">
        <f>'7c-STEMHWF_RawData'!D59</f>
        <v>0</v>
      </c>
      <c r="E179" s="277">
        <f>'7c-STEMHWF_RawData'!E59</f>
        <v>4</v>
      </c>
      <c r="F179" s="277">
        <f>'7c-STEMHWF_RawData'!F59</f>
        <v>0</v>
      </c>
      <c r="G179" s="277">
        <f>'7c-STEMHWF_RawData'!G59</f>
        <v>3</v>
      </c>
      <c r="H179" s="277">
        <f>'7c-STEMHWF_RawData'!H59</f>
        <v>0</v>
      </c>
      <c r="I179" s="277">
        <f>'7c-STEMHWF_RawData'!I59</f>
        <v>0</v>
      </c>
      <c r="J179" s="277">
        <f>'7c-STEMHWF_RawData'!J59</f>
        <v>0</v>
      </c>
      <c r="K179" s="277">
        <f>'7c-STEMHWF_RawData'!K59</f>
        <v>0</v>
      </c>
      <c r="L179" s="277">
        <f>'7c-STEMHWF_RawData'!L59</f>
        <v>0</v>
      </c>
      <c r="M179" s="278">
        <f>'7c-STEMHWF_RawData'!M59</f>
        <v>0</v>
      </c>
      <c r="N179" s="398"/>
      <c r="P179" s="279">
        <f>'7c-STEMHWF_RawData'!P59</f>
        <v>1</v>
      </c>
      <c r="Q179" s="277">
        <f>'7c-STEMHWF_RawData'!Q59</f>
        <v>7</v>
      </c>
      <c r="R179" s="277">
        <f>'7c-STEMHWF_RawData'!R59</f>
        <v>0</v>
      </c>
      <c r="S179" s="277">
        <f>'7c-STEMHWF_RawData'!S59</f>
        <v>1</v>
      </c>
      <c r="T179" s="277">
        <f>'7c-STEMHWF_RawData'!T59</f>
        <v>0</v>
      </c>
      <c r="U179" s="277">
        <f>'7c-STEMHWF_RawData'!U59</f>
        <v>0</v>
      </c>
      <c r="V179" s="277">
        <f>'7c-STEMHWF_RawData'!V59</f>
        <v>0</v>
      </c>
      <c r="W179" s="277">
        <f>'7c-STEMHWF_RawData'!W59</f>
        <v>0</v>
      </c>
      <c r="X179" s="277">
        <f>'7c-STEMHWF_RawData'!X59</f>
        <v>0</v>
      </c>
      <c r="Y179" s="278">
        <f>'7c-STEMHWF_RawData'!Y59</f>
        <v>0</v>
      </c>
      <c r="Z179" s="398"/>
      <c r="AB179" s="279">
        <f>'7c-STEMHWF_RawData'!AB59</f>
        <v>0</v>
      </c>
      <c r="AC179" s="277">
        <f>'7c-STEMHWF_RawData'!AC59</f>
        <v>10</v>
      </c>
      <c r="AD179" s="277">
        <f>'7c-STEMHWF_RawData'!AD59</f>
        <v>0</v>
      </c>
      <c r="AE179" s="277">
        <f>'7c-STEMHWF_RawData'!AE59</f>
        <v>1</v>
      </c>
      <c r="AF179" s="277">
        <f>'7c-STEMHWF_RawData'!AF59</f>
        <v>0</v>
      </c>
      <c r="AG179" s="277">
        <f>'7c-STEMHWF_RawData'!AG59</f>
        <v>0</v>
      </c>
      <c r="AH179" s="277">
        <f>'7c-STEMHWF_RawData'!AH59</f>
        <v>0</v>
      </c>
      <c r="AI179" s="277">
        <f>'7c-STEMHWF_RawData'!AI59</f>
        <v>0</v>
      </c>
      <c r="AJ179" s="277">
        <f>'7c-STEMHWF_RawData'!AJ59</f>
        <v>0</v>
      </c>
      <c r="AK179" s="278">
        <f>'7c-STEMHWF_RawData'!AK59</f>
        <v>0</v>
      </c>
      <c r="AL179" s="398"/>
      <c r="AM179" s="277"/>
      <c r="AN179" s="279">
        <f>'7c-STEMHWF_RawData'!AN59</f>
        <v>0</v>
      </c>
      <c r="AO179" s="277">
        <f>'7c-STEMHWF_RawData'!AO59</f>
        <v>7</v>
      </c>
      <c r="AP179" s="277">
        <f>'7c-STEMHWF_RawData'!AP59</f>
        <v>0</v>
      </c>
      <c r="AQ179" s="277">
        <f>'7c-STEMHWF_RawData'!AQ59</f>
        <v>4</v>
      </c>
      <c r="AR179" s="277">
        <f>'7c-STEMHWF_RawData'!AR59</f>
        <v>0</v>
      </c>
      <c r="AS179" s="277">
        <f>'7c-STEMHWF_RawData'!AS59</f>
        <v>0</v>
      </c>
      <c r="AT179" s="277">
        <f>'7c-STEMHWF_RawData'!AT59</f>
        <v>0</v>
      </c>
      <c r="AU179" s="277">
        <f>'7c-STEMHWF_RawData'!AU59</f>
        <v>0</v>
      </c>
      <c r="AV179" s="277">
        <f>'7c-STEMHWF_RawData'!AV59</f>
        <v>0</v>
      </c>
      <c r="AW179" s="278">
        <f>'7c-STEMHWF_RawData'!AW59</f>
        <v>0</v>
      </c>
      <c r="AX179" s="398"/>
      <c r="AY179" s="277"/>
      <c r="AZ179" s="279">
        <f>'7c-STEMHWF_RawData'!AZ59</f>
        <v>0</v>
      </c>
      <c r="BA179" s="277">
        <f>'7c-STEMHWF_RawData'!BA59</f>
        <v>7</v>
      </c>
      <c r="BB179" s="277">
        <f>'7c-STEMHWF_RawData'!BB59</f>
        <v>0</v>
      </c>
      <c r="BC179" s="277">
        <f>'7c-STEMHWF_RawData'!BC59</f>
        <v>4</v>
      </c>
      <c r="BD179" s="277">
        <f>'7c-STEMHWF_RawData'!BD59</f>
        <v>0</v>
      </c>
      <c r="BE179" s="277">
        <f>'7c-STEMHWF_RawData'!BE59</f>
        <v>0</v>
      </c>
      <c r="BF179" s="277">
        <f>'7c-STEMHWF_RawData'!BF59</f>
        <v>0</v>
      </c>
      <c r="BG179" s="277">
        <f>'7c-STEMHWF_RawData'!BG59</f>
        <v>0</v>
      </c>
      <c r="BH179" s="277">
        <f>'7c-STEMHWF_RawData'!BH59</f>
        <v>0</v>
      </c>
      <c r="BI179" s="278">
        <f>'7c-STEMHWF_RawData'!BI59</f>
        <v>0</v>
      </c>
      <c r="BJ179" s="398"/>
      <c r="BK179" s="352"/>
      <c r="BL179" s="351">
        <f>'7c-STEMHWF_RawData'!BL59</f>
        <v>0</v>
      </c>
      <c r="BM179" s="352">
        <f>'7c-STEMHWF_RawData'!BM59</f>
        <v>5</v>
      </c>
      <c r="BN179" s="352">
        <f>'7c-STEMHWF_RawData'!BN59</f>
        <v>0</v>
      </c>
      <c r="BO179" s="352">
        <f>'7c-STEMHWF_RawData'!BO59</f>
        <v>4</v>
      </c>
      <c r="BP179" s="352">
        <f>'7c-STEMHWF_RawData'!BP59</f>
        <v>0</v>
      </c>
      <c r="BQ179" s="352">
        <f>'7c-STEMHWF_RawData'!BQ59</f>
        <v>0</v>
      </c>
      <c r="BR179" s="352">
        <f>'7c-STEMHWF_RawData'!BR59</f>
        <v>0</v>
      </c>
      <c r="BS179" s="352">
        <f>'7c-STEMHWF_RawData'!BS59</f>
        <v>0</v>
      </c>
      <c r="BT179" s="352">
        <f>'7c-STEMHWF_RawData'!BT59</f>
        <v>0</v>
      </c>
      <c r="BU179" s="353">
        <f>'7c-STEMHWF_RawData'!BU59</f>
        <v>0</v>
      </c>
      <c r="BV179" s="398"/>
      <c r="BX179" s="351">
        <f>'7c-STEMHWF_RawData'!BX59</f>
        <v>0</v>
      </c>
      <c r="BY179" s="352">
        <f>'7c-STEMHWF_RawData'!BY59</f>
        <v>4</v>
      </c>
      <c r="BZ179" s="352">
        <f>'7c-STEMHWF_RawData'!BZ59</f>
        <v>0</v>
      </c>
      <c r="CA179" s="352">
        <f>'7c-STEMHWF_RawData'!CA59</f>
        <v>5</v>
      </c>
      <c r="CB179" s="352">
        <f>'7c-STEMHWF_RawData'!CB59</f>
        <v>0</v>
      </c>
      <c r="CC179" s="352">
        <f>'7c-STEMHWF_RawData'!CC59</f>
        <v>0</v>
      </c>
      <c r="CD179" s="352">
        <f>'7c-STEMHWF_RawData'!CD59</f>
        <v>0</v>
      </c>
      <c r="CE179" s="352">
        <f>'7c-STEMHWF_RawData'!CE59</f>
        <v>0</v>
      </c>
      <c r="CF179" s="352">
        <f>'7c-STEMHWF_RawData'!CF59</f>
        <v>0</v>
      </c>
      <c r="CG179" s="353">
        <f>'7c-STEMHWF_RawData'!CG59</f>
        <v>0</v>
      </c>
      <c r="CH179" s="398"/>
      <c r="CJ179" s="351">
        <f>'7c-STEMHWF_RawData'!CJ59</f>
        <v>0</v>
      </c>
      <c r="CK179" s="352">
        <f>'7c-STEMHWF_RawData'!CK59</f>
        <v>6</v>
      </c>
      <c r="CL179" s="352">
        <f>'7c-STEMHWF_RawData'!CL59</f>
        <v>0</v>
      </c>
      <c r="CM179" s="352">
        <f>'7c-STEMHWF_RawData'!CM59</f>
        <v>4</v>
      </c>
      <c r="CN179" s="352">
        <f>'7c-STEMHWF_RawData'!CN59</f>
        <v>0</v>
      </c>
      <c r="CO179" s="352">
        <f>'7c-STEMHWF_RawData'!CO59</f>
        <v>0</v>
      </c>
      <c r="CP179" s="352">
        <f>'7c-STEMHWF_RawData'!CP59</f>
        <v>0</v>
      </c>
      <c r="CQ179" s="352">
        <f>'7c-STEMHWF_RawData'!CQ59</f>
        <v>0</v>
      </c>
      <c r="CR179" s="352">
        <f>'7c-STEMHWF_RawData'!CR59</f>
        <v>0</v>
      </c>
      <c r="CS179" s="353">
        <f>'7c-STEMHWF_RawData'!CS59</f>
        <v>0</v>
      </c>
      <c r="CT179" s="398"/>
      <c r="CV179" s="351">
        <f>'7c-STEMHWF_RawData'!CV59</f>
        <v>59</v>
      </c>
      <c r="CW179" s="352">
        <f>'7c-STEMHWF_RawData'!CW59</f>
        <v>16</v>
      </c>
      <c r="CX179" s="352">
        <f>'7c-STEMHWF_RawData'!CX59</f>
        <v>0</v>
      </c>
      <c r="CY179" s="352">
        <f>'7c-STEMHWF_RawData'!CY59</f>
        <v>31</v>
      </c>
      <c r="CZ179" s="352">
        <f>'7c-STEMHWF_RawData'!CZ59</f>
        <v>0</v>
      </c>
      <c r="DA179" s="352">
        <f>'7c-STEMHWF_RawData'!DA59</f>
        <v>0</v>
      </c>
      <c r="DB179" s="352">
        <f>'7c-STEMHWF_RawData'!DB59</f>
        <v>0</v>
      </c>
      <c r="DC179" s="352">
        <f>'7c-STEMHWF_RawData'!DC59</f>
        <v>0</v>
      </c>
      <c r="DD179" s="352">
        <f>'7c-STEMHWF_RawData'!DD59</f>
        <v>0</v>
      </c>
      <c r="DE179" s="353">
        <f>'7c-STEMHWF_RawData'!DE59</f>
        <v>0</v>
      </c>
      <c r="DF179" s="398"/>
      <c r="DH179" s="351">
        <f>'7c-STEMHWF_RawData'!DH59</f>
        <v>66</v>
      </c>
      <c r="DI179" s="352">
        <f>'7c-STEMHWF_RawData'!DI59</f>
        <v>17</v>
      </c>
      <c r="DJ179" s="352">
        <f>'7c-STEMHWF_RawData'!DJ59</f>
        <v>0</v>
      </c>
      <c r="DK179" s="352">
        <f>'7c-STEMHWF_RawData'!DK59</f>
        <v>26</v>
      </c>
      <c r="DL179" s="352">
        <f>'7c-STEMHWF_RawData'!DL59</f>
        <v>0</v>
      </c>
      <c r="DM179" s="352">
        <f>'7c-STEMHWF_RawData'!DM59</f>
        <v>0</v>
      </c>
      <c r="DN179" s="352">
        <f>'7c-STEMHWF_RawData'!DN59</f>
        <v>0</v>
      </c>
      <c r="DO179" s="352">
        <f>'7c-STEMHWF_RawData'!DO59</f>
        <v>0</v>
      </c>
      <c r="DP179" s="352">
        <f>'7c-STEMHWF_RawData'!DP59</f>
        <v>0</v>
      </c>
      <c r="DQ179" s="353">
        <f>'7c-STEMHWF_RawData'!DQ59</f>
        <v>0</v>
      </c>
      <c r="DR179" s="398"/>
      <c r="DT179" s="351">
        <f>'7c-STEMHWF_RawData'!DT59</f>
        <v>71</v>
      </c>
      <c r="DU179" s="352">
        <f>'7c-STEMHWF_RawData'!DU59</f>
        <v>22</v>
      </c>
      <c r="DV179" s="352">
        <f>'7c-STEMHWF_RawData'!DV59</f>
        <v>0</v>
      </c>
      <c r="DW179" s="352">
        <f>'7c-STEMHWF_RawData'!DW59</f>
        <v>25</v>
      </c>
      <c r="DX179" s="352">
        <f>'7c-STEMHWF_RawData'!DX59</f>
        <v>0</v>
      </c>
      <c r="DY179" s="352">
        <f>'7c-STEMHWF_RawData'!DY59</f>
        <v>0</v>
      </c>
      <c r="DZ179" s="352">
        <f>'7c-STEMHWF_RawData'!DZ59</f>
        <v>0</v>
      </c>
      <c r="EA179" s="352">
        <f>'7c-STEMHWF_RawData'!EA59</f>
        <v>0</v>
      </c>
      <c r="EB179" s="352">
        <f>'7c-STEMHWF_RawData'!EB59</f>
        <v>0</v>
      </c>
      <c r="EC179" s="353">
        <f>'7c-STEMHWF_RawData'!EC59</f>
        <v>0</v>
      </c>
      <c r="ED179" s="398"/>
    </row>
    <row r="180" spans="1:134" ht="15.75" thickBot="1" x14ac:dyDescent="0.3">
      <c r="A180" s="1472"/>
      <c r="B180" s="295" t="s">
        <v>98</v>
      </c>
      <c r="C180" s="294" t="s">
        <v>140</v>
      </c>
      <c r="D180" s="279">
        <f>'7c-STEMHWF_RawData'!D60</f>
        <v>100</v>
      </c>
      <c r="E180" s="277">
        <f>'7c-STEMHWF_RawData'!E60</f>
        <v>92</v>
      </c>
      <c r="F180" s="277">
        <f>'7c-STEMHWF_RawData'!F60</f>
        <v>0</v>
      </c>
      <c r="G180" s="277">
        <f>'7c-STEMHWF_RawData'!G60</f>
        <v>92</v>
      </c>
      <c r="H180" s="277">
        <f>'7c-STEMHWF_RawData'!H60</f>
        <v>0</v>
      </c>
      <c r="I180" s="277">
        <f>'7c-STEMHWF_RawData'!I60</f>
        <v>0</v>
      </c>
      <c r="J180" s="277">
        <f>'7c-STEMHWF_RawData'!J60</f>
        <v>0</v>
      </c>
      <c r="K180" s="277">
        <f>'7c-STEMHWF_RawData'!K60</f>
        <v>0</v>
      </c>
      <c r="L180" s="277">
        <f>'7c-STEMHWF_RawData'!L60</f>
        <v>0</v>
      </c>
      <c r="M180" s="278">
        <f>'7c-STEMHWF_RawData'!M60</f>
        <v>0</v>
      </c>
      <c r="N180" s="411" t="s">
        <v>305</v>
      </c>
      <c r="P180" s="279">
        <f>'7c-STEMHWF_RawData'!P60</f>
        <v>94</v>
      </c>
      <c r="Q180" s="277">
        <f>'7c-STEMHWF_RawData'!Q60</f>
        <v>14</v>
      </c>
      <c r="R180" s="277">
        <f>'7c-STEMHWF_RawData'!R60</f>
        <v>0</v>
      </c>
      <c r="S180" s="277">
        <f>'7c-STEMHWF_RawData'!S60</f>
        <v>61</v>
      </c>
      <c r="T180" s="277">
        <f>'7c-STEMHWF_RawData'!T60</f>
        <v>0</v>
      </c>
      <c r="U180" s="277">
        <f>'7c-STEMHWF_RawData'!U60</f>
        <v>0</v>
      </c>
      <c r="V180" s="277">
        <f>'7c-STEMHWF_RawData'!V60</f>
        <v>0</v>
      </c>
      <c r="W180" s="277">
        <f>'7c-STEMHWF_RawData'!W60</f>
        <v>0</v>
      </c>
      <c r="X180" s="277">
        <f>'7c-STEMHWF_RawData'!X60</f>
        <v>0</v>
      </c>
      <c r="Y180" s="278">
        <f>'7c-STEMHWF_RawData'!Y60</f>
        <v>0</v>
      </c>
      <c r="Z180" s="411" t="s">
        <v>305</v>
      </c>
      <c r="AB180" s="279">
        <f>'7c-STEMHWF_RawData'!AB60</f>
        <v>68</v>
      </c>
      <c r="AC180" s="277">
        <f>'7c-STEMHWF_RawData'!AC60</f>
        <v>77</v>
      </c>
      <c r="AD180" s="277">
        <f>'7c-STEMHWF_RawData'!AD60</f>
        <v>0</v>
      </c>
      <c r="AE180" s="277">
        <f>'7c-STEMHWF_RawData'!AE60</f>
        <v>61</v>
      </c>
      <c r="AF180" s="277">
        <f>'7c-STEMHWF_RawData'!AF60</f>
        <v>0</v>
      </c>
      <c r="AG180" s="277">
        <f>'7c-STEMHWF_RawData'!AG60</f>
        <v>0</v>
      </c>
      <c r="AH180" s="277">
        <f>'7c-STEMHWF_RawData'!AH60</f>
        <v>0</v>
      </c>
      <c r="AI180" s="277">
        <f>'7c-STEMHWF_RawData'!AI60</f>
        <v>0</v>
      </c>
      <c r="AJ180" s="277">
        <f>'7c-STEMHWF_RawData'!AJ60</f>
        <v>0</v>
      </c>
      <c r="AK180" s="278">
        <f>'7c-STEMHWF_RawData'!AK60</f>
        <v>0</v>
      </c>
      <c r="AL180" s="411" t="s">
        <v>305</v>
      </c>
      <c r="AM180" s="277"/>
      <c r="AN180" s="279">
        <f>'7c-STEMHWF_RawData'!AN60</f>
        <v>132</v>
      </c>
      <c r="AO180" s="277">
        <f>'7c-STEMHWF_RawData'!AO60</f>
        <v>61</v>
      </c>
      <c r="AP180" s="277">
        <f>'7c-STEMHWF_RawData'!AP60</f>
        <v>0</v>
      </c>
      <c r="AQ180" s="277">
        <f>'7c-STEMHWF_RawData'!AQ60</f>
        <v>98</v>
      </c>
      <c r="AR180" s="277">
        <f>'7c-STEMHWF_RawData'!AR60</f>
        <v>0</v>
      </c>
      <c r="AS180" s="277">
        <f>'7c-STEMHWF_RawData'!AS60</f>
        <v>0</v>
      </c>
      <c r="AT180" s="277">
        <f>'7c-STEMHWF_RawData'!AT60</f>
        <v>0</v>
      </c>
      <c r="AU180" s="277">
        <f>'7c-STEMHWF_RawData'!AU60</f>
        <v>0</v>
      </c>
      <c r="AV180" s="277">
        <f>'7c-STEMHWF_RawData'!AV60</f>
        <v>0</v>
      </c>
      <c r="AW180" s="278">
        <f>'7c-STEMHWF_RawData'!AW60</f>
        <v>0</v>
      </c>
      <c r="AX180" s="411" t="s">
        <v>305</v>
      </c>
      <c r="AY180" s="277"/>
      <c r="AZ180" s="279">
        <f>'7c-STEMHWF_RawData'!AZ60</f>
        <v>111</v>
      </c>
      <c r="BA180" s="277">
        <f>'7c-STEMHWF_RawData'!BA60</f>
        <v>116</v>
      </c>
      <c r="BB180" s="277">
        <f>'7c-STEMHWF_RawData'!BB60</f>
        <v>0</v>
      </c>
      <c r="BC180" s="277">
        <f>'7c-STEMHWF_RawData'!BC60</f>
        <v>70</v>
      </c>
      <c r="BD180" s="277">
        <f>'7c-STEMHWF_RawData'!BD60</f>
        <v>0</v>
      </c>
      <c r="BE180" s="277">
        <f>'7c-STEMHWF_RawData'!BE60</f>
        <v>0</v>
      </c>
      <c r="BF180" s="277">
        <f>'7c-STEMHWF_RawData'!BF60</f>
        <v>0</v>
      </c>
      <c r="BG180" s="277">
        <f>'7c-STEMHWF_RawData'!BG60</f>
        <v>0</v>
      </c>
      <c r="BH180" s="277">
        <f>'7c-STEMHWF_RawData'!BH60</f>
        <v>0</v>
      </c>
      <c r="BI180" s="278">
        <f>'7c-STEMHWF_RawData'!BI60</f>
        <v>0</v>
      </c>
      <c r="BJ180" s="411" t="s">
        <v>305</v>
      </c>
      <c r="BK180" s="352"/>
      <c r="BL180" s="351">
        <f>'7c-STEMHWF_RawData'!BL60</f>
        <v>64</v>
      </c>
      <c r="BM180" s="352">
        <f>'7c-STEMHWF_RawData'!BM60</f>
        <v>201</v>
      </c>
      <c r="BN180" s="352">
        <f>'7c-STEMHWF_RawData'!BN60</f>
        <v>0</v>
      </c>
      <c r="BO180" s="352">
        <f>'7c-STEMHWF_RawData'!BO60</f>
        <v>90</v>
      </c>
      <c r="BP180" s="352">
        <f>'7c-STEMHWF_RawData'!BP60</f>
        <v>0</v>
      </c>
      <c r="BQ180" s="352">
        <f>'7c-STEMHWF_RawData'!BQ60</f>
        <v>0</v>
      </c>
      <c r="BR180" s="352">
        <f>'7c-STEMHWF_RawData'!BR60</f>
        <v>0</v>
      </c>
      <c r="BS180" s="352">
        <f>'7c-STEMHWF_RawData'!BS60</f>
        <v>0</v>
      </c>
      <c r="BT180" s="352">
        <f>'7c-STEMHWF_RawData'!BT60</f>
        <v>0</v>
      </c>
      <c r="BU180" s="353">
        <f>'7c-STEMHWF_RawData'!BU60</f>
        <v>0</v>
      </c>
      <c r="BV180" s="411" t="s">
        <v>305</v>
      </c>
      <c r="BX180" s="351">
        <f>'7c-STEMHWF_RawData'!BX60</f>
        <v>228</v>
      </c>
      <c r="BY180" s="352">
        <f>'7c-STEMHWF_RawData'!BY60</f>
        <v>36</v>
      </c>
      <c r="BZ180" s="352">
        <f>'7c-STEMHWF_RawData'!BZ60</f>
        <v>0</v>
      </c>
      <c r="CA180" s="352">
        <f>'7c-STEMHWF_RawData'!CA60</f>
        <v>61</v>
      </c>
      <c r="CB180" s="352">
        <f>'7c-STEMHWF_RawData'!CB60</f>
        <v>0</v>
      </c>
      <c r="CC180" s="352">
        <f>'7c-STEMHWF_RawData'!CC60</f>
        <v>0</v>
      </c>
      <c r="CD180" s="352">
        <f>'7c-STEMHWF_RawData'!CD60</f>
        <v>0</v>
      </c>
      <c r="CE180" s="352">
        <f>'7c-STEMHWF_RawData'!CE60</f>
        <v>0</v>
      </c>
      <c r="CF180" s="352">
        <f>'7c-STEMHWF_RawData'!CF60</f>
        <v>0</v>
      </c>
      <c r="CG180" s="353">
        <f>'7c-STEMHWF_RawData'!CG60</f>
        <v>0</v>
      </c>
      <c r="CH180" s="411" t="s">
        <v>305</v>
      </c>
      <c r="CJ180" s="351">
        <f>'7c-STEMHWF_RawData'!CJ60</f>
        <v>169</v>
      </c>
      <c r="CK180" s="352">
        <f>'7c-STEMHWF_RawData'!CK60</f>
        <v>26</v>
      </c>
      <c r="CL180" s="352">
        <f>'7c-STEMHWF_RawData'!CL60</f>
        <v>0</v>
      </c>
      <c r="CM180" s="352">
        <f>'7c-STEMHWF_RawData'!CM60</f>
        <v>40</v>
      </c>
      <c r="CN180" s="352">
        <f>'7c-STEMHWF_RawData'!CN60</f>
        <v>0</v>
      </c>
      <c r="CO180" s="352">
        <f>'7c-STEMHWF_RawData'!CO60</f>
        <v>0</v>
      </c>
      <c r="CP180" s="352">
        <f>'7c-STEMHWF_RawData'!CP60</f>
        <v>0</v>
      </c>
      <c r="CQ180" s="352">
        <f>'7c-STEMHWF_RawData'!CQ60</f>
        <v>0</v>
      </c>
      <c r="CR180" s="352">
        <f>'7c-STEMHWF_RawData'!CR60</f>
        <v>0</v>
      </c>
      <c r="CS180" s="353">
        <f>'7c-STEMHWF_RawData'!CS60</f>
        <v>0</v>
      </c>
      <c r="CT180" s="411" t="s">
        <v>305</v>
      </c>
      <c r="CV180" s="351">
        <f>'7c-STEMHWF_RawData'!CV60</f>
        <v>140</v>
      </c>
      <c r="CW180" s="352">
        <f>'7c-STEMHWF_RawData'!CW60</f>
        <v>27</v>
      </c>
      <c r="CX180" s="352">
        <f>'7c-STEMHWF_RawData'!CX60</f>
        <v>0</v>
      </c>
      <c r="CY180" s="352">
        <f>'7c-STEMHWF_RawData'!CY60</f>
        <v>38</v>
      </c>
      <c r="CZ180" s="352">
        <f>'7c-STEMHWF_RawData'!CZ60</f>
        <v>0</v>
      </c>
      <c r="DA180" s="352">
        <f>'7c-STEMHWF_RawData'!DA60</f>
        <v>0</v>
      </c>
      <c r="DB180" s="352">
        <f>'7c-STEMHWF_RawData'!DB60</f>
        <v>0</v>
      </c>
      <c r="DC180" s="352">
        <f>'7c-STEMHWF_RawData'!DC60</f>
        <v>0</v>
      </c>
      <c r="DD180" s="352">
        <f>'7c-STEMHWF_RawData'!DD60</f>
        <v>0</v>
      </c>
      <c r="DE180" s="353">
        <f>'7c-STEMHWF_RawData'!DE60</f>
        <v>0</v>
      </c>
      <c r="DF180" s="411" t="s">
        <v>305</v>
      </c>
      <c r="DH180" s="351">
        <f>'7c-STEMHWF_RawData'!DH60</f>
        <v>82</v>
      </c>
      <c r="DI180" s="352">
        <f>'7c-STEMHWF_RawData'!DI60</f>
        <v>30</v>
      </c>
      <c r="DJ180" s="352">
        <f>'7c-STEMHWF_RawData'!DJ60</f>
        <v>0</v>
      </c>
      <c r="DK180" s="352">
        <f>'7c-STEMHWF_RawData'!DK60</f>
        <v>45</v>
      </c>
      <c r="DL180" s="352">
        <f>'7c-STEMHWF_RawData'!DL60</f>
        <v>0</v>
      </c>
      <c r="DM180" s="352">
        <f>'7c-STEMHWF_RawData'!DM60</f>
        <v>0</v>
      </c>
      <c r="DN180" s="352">
        <f>'7c-STEMHWF_RawData'!DN60</f>
        <v>0</v>
      </c>
      <c r="DO180" s="352">
        <f>'7c-STEMHWF_RawData'!DO60</f>
        <v>0</v>
      </c>
      <c r="DP180" s="352">
        <f>'7c-STEMHWF_RawData'!DP60</f>
        <v>0</v>
      </c>
      <c r="DQ180" s="353">
        <f>'7c-STEMHWF_RawData'!DQ60</f>
        <v>0</v>
      </c>
      <c r="DR180" s="411" t="s">
        <v>305</v>
      </c>
      <c r="DT180" s="351">
        <f>'7c-STEMHWF_RawData'!DT60</f>
        <v>202</v>
      </c>
      <c r="DU180" s="352">
        <f>'7c-STEMHWF_RawData'!DU60</f>
        <v>25</v>
      </c>
      <c r="DV180" s="352">
        <f>'7c-STEMHWF_RawData'!DV60</f>
        <v>0</v>
      </c>
      <c r="DW180" s="352">
        <f>'7c-STEMHWF_RawData'!DW60</f>
        <v>41</v>
      </c>
      <c r="DX180" s="352">
        <f>'7c-STEMHWF_RawData'!DX60</f>
        <v>0</v>
      </c>
      <c r="DY180" s="352">
        <f>'7c-STEMHWF_RawData'!DY60</f>
        <v>0</v>
      </c>
      <c r="DZ180" s="352">
        <f>'7c-STEMHWF_RawData'!DZ60</f>
        <v>0</v>
      </c>
      <c r="EA180" s="352">
        <f>'7c-STEMHWF_RawData'!EA60</f>
        <v>0</v>
      </c>
      <c r="EB180" s="352">
        <f>'7c-STEMHWF_RawData'!EB60</f>
        <v>0</v>
      </c>
      <c r="EC180" s="353">
        <f>'7c-STEMHWF_RawData'!EC60</f>
        <v>0</v>
      </c>
      <c r="ED180" s="411" t="s">
        <v>305</v>
      </c>
    </row>
    <row r="181" spans="1:134" x14ac:dyDescent="0.25">
      <c r="A181" s="320"/>
      <c r="D181" s="288">
        <f t="shared" ref="D181:M181" si="374">SUM(D178:D180)</f>
        <v>119</v>
      </c>
      <c r="E181" s="286">
        <f t="shared" si="374"/>
        <v>100</v>
      </c>
      <c r="F181" s="286">
        <f t="shared" si="374"/>
        <v>0</v>
      </c>
      <c r="G181" s="286">
        <f t="shared" si="374"/>
        <v>96</v>
      </c>
      <c r="H181" s="286">
        <f t="shared" si="374"/>
        <v>0</v>
      </c>
      <c r="I181" s="286">
        <f t="shared" si="374"/>
        <v>0</v>
      </c>
      <c r="J181" s="286">
        <f t="shared" si="374"/>
        <v>0</v>
      </c>
      <c r="K181" s="286">
        <f t="shared" si="374"/>
        <v>0</v>
      </c>
      <c r="L181" s="286">
        <f t="shared" si="374"/>
        <v>0</v>
      </c>
      <c r="M181" s="287">
        <f t="shared" si="374"/>
        <v>0</v>
      </c>
      <c r="N181" s="412">
        <f>SUM(D181:M181)</f>
        <v>315</v>
      </c>
      <c r="P181" s="288">
        <f t="shared" ref="P181:Y181" si="375">SUM(P178:P180)</f>
        <v>126</v>
      </c>
      <c r="Q181" s="286">
        <f t="shared" si="375"/>
        <v>21</v>
      </c>
      <c r="R181" s="286">
        <f t="shared" si="375"/>
        <v>0</v>
      </c>
      <c r="S181" s="286">
        <f t="shared" si="375"/>
        <v>66</v>
      </c>
      <c r="T181" s="286">
        <f t="shared" si="375"/>
        <v>0</v>
      </c>
      <c r="U181" s="286">
        <f t="shared" si="375"/>
        <v>0</v>
      </c>
      <c r="V181" s="286">
        <f t="shared" si="375"/>
        <v>0</v>
      </c>
      <c r="W181" s="286">
        <f t="shared" si="375"/>
        <v>0</v>
      </c>
      <c r="X181" s="286">
        <f t="shared" si="375"/>
        <v>0</v>
      </c>
      <c r="Y181" s="287">
        <f t="shared" si="375"/>
        <v>0</v>
      </c>
      <c r="Z181" s="412">
        <f>SUM(P181:Y181)</f>
        <v>213</v>
      </c>
      <c r="AB181" s="288">
        <f t="shared" ref="AB181:AK181" si="376">SUM(AB178:AB180)</f>
        <v>93</v>
      </c>
      <c r="AC181" s="286">
        <f t="shared" si="376"/>
        <v>88</v>
      </c>
      <c r="AD181" s="286">
        <f t="shared" si="376"/>
        <v>0</v>
      </c>
      <c r="AE181" s="286">
        <f t="shared" si="376"/>
        <v>63</v>
      </c>
      <c r="AF181" s="286">
        <f t="shared" si="376"/>
        <v>0</v>
      </c>
      <c r="AG181" s="286">
        <f t="shared" si="376"/>
        <v>0</v>
      </c>
      <c r="AH181" s="286">
        <f t="shared" si="376"/>
        <v>0</v>
      </c>
      <c r="AI181" s="286">
        <f t="shared" si="376"/>
        <v>0</v>
      </c>
      <c r="AJ181" s="286">
        <f t="shared" si="376"/>
        <v>0</v>
      </c>
      <c r="AK181" s="287">
        <f t="shared" si="376"/>
        <v>0</v>
      </c>
      <c r="AL181" s="412">
        <f>SUM(AB181:AK181)</f>
        <v>244</v>
      </c>
      <c r="AM181" s="277"/>
      <c r="AN181" s="288">
        <f t="shared" ref="AN181:AW181" si="377">SUM(AN178:AN180)</f>
        <v>165</v>
      </c>
      <c r="AO181" s="286">
        <f t="shared" si="377"/>
        <v>68</v>
      </c>
      <c r="AP181" s="286">
        <f t="shared" si="377"/>
        <v>0</v>
      </c>
      <c r="AQ181" s="286">
        <f t="shared" si="377"/>
        <v>103</v>
      </c>
      <c r="AR181" s="286">
        <f t="shared" si="377"/>
        <v>0</v>
      </c>
      <c r="AS181" s="286">
        <f t="shared" si="377"/>
        <v>0</v>
      </c>
      <c r="AT181" s="286">
        <f t="shared" si="377"/>
        <v>0</v>
      </c>
      <c r="AU181" s="286">
        <f t="shared" si="377"/>
        <v>0</v>
      </c>
      <c r="AV181" s="286">
        <f t="shared" si="377"/>
        <v>0</v>
      </c>
      <c r="AW181" s="287">
        <f t="shared" si="377"/>
        <v>0</v>
      </c>
      <c r="AX181" s="412">
        <f>SUM(AN181:AW181)</f>
        <v>336</v>
      </c>
      <c r="AY181" s="277"/>
      <c r="AZ181" s="288">
        <f t="shared" ref="AZ181:BI181" si="378">SUM(AZ178:AZ180)</f>
        <v>133</v>
      </c>
      <c r="BA181" s="286">
        <f t="shared" si="378"/>
        <v>124</v>
      </c>
      <c r="BB181" s="286">
        <f t="shared" si="378"/>
        <v>0</v>
      </c>
      <c r="BC181" s="286">
        <f t="shared" si="378"/>
        <v>76</v>
      </c>
      <c r="BD181" s="286">
        <f t="shared" si="378"/>
        <v>0</v>
      </c>
      <c r="BE181" s="286">
        <f t="shared" si="378"/>
        <v>0</v>
      </c>
      <c r="BF181" s="286">
        <f t="shared" si="378"/>
        <v>0</v>
      </c>
      <c r="BG181" s="286">
        <f t="shared" si="378"/>
        <v>0</v>
      </c>
      <c r="BH181" s="286">
        <f t="shared" si="378"/>
        <v>0</v>
      </c>
      <c r="BI181" s="287">
        <f t="shared" si="378"/>
        <v>0</v>
      </c>
      <c r="BJ181" s="412">
        <f>SUM(AZ181:BI181)</f>
        <v>333</v>
      </c>
      <c r="BK181" s="352"/>
      <c r="BL181" s="399">
        <f t="shared" ref="BL181:BU181" si="379">SUM(BL178:BL180)</f>
        <v>82</v>
      </c>
      <c r="BM181" s="400">
        <f t="shared" si="379"/>
        <v>206</v>
      </c>
      <c r="BN181" s="400">
        <f t="shared" si="379"/>
        <v>0</v>
      </c>
      <c r="BO181" s="400">
        <f t="shared" si="379"/>
        <v>94</v>
      </c>
      <c r="BP181" s="400">
        <f t="shared" si="379"/>
        <v>0</v>
      </c>
      <c r="BQ181" s="400">
        <f t="shared" si="379"/>
        <v>0</v>
      </c>
      <c r="BR181" s="400">
        <f t="shared" si="379"/>
        <v>0</v>
      </c>
      <c r="BS181" s="400">
        <f t="shared" si="379"/>
        <v>0</v>
      </c>
      <c r="BT181" s="400">
        <f t="shared" si="379"/>
        <v>0</v>
      </c>
      <c r="BU181" s="401">
        <f t="shared" si="379"/>
        <v>0</v>
      </c>
      <c r="BV181" s="412">
        <f>SUM(BL181:BU181)</f>
        <v>382</v>
      </c>
      <c r="BX181" s="399">
        <f t="shared" ref="BX181:CG181" si="380">SUM(BX178:BX180)</f>
        <v>239</v>
      </c>
      <c r="BY181" s="400">
        <f t="shared" si="380"/>
        <v>40</v>
      </c>
      <c r="BZ181" s="400">
        <f t="shared" si="380"/>
        <v>0</v>
      </c>
      <c r="CA181" s="400">
        <f t="shared" si="380"/>
        <v>68</v>
      </c>
      <c r="CB181" s="400">
        <f t="shared" si="380"/>
        <v>0</v>
      </c>
      <c r="CC181" s="400">
        <f t="shared" si="380"/>
        <v>0</v>
      </c>
      <c r="CD181" s="400">
        <f t="shared" si="380"/>
        <v>0</v>
      </c>
      <c r="CE181" s="400">
        <f t="shared" si="380"/>
        <v>0</v>
      </c>
      <c r="CF181" s="400">
        <f t="shared" si="380"/>
        <v>0</v>
      </c>
      <c r="CG181" s="401">
        <f t="shared" si="380"/>
        <v>0</v>
      </c>
      <c r="CH181" s="412">
        <f>SUM(BX181:CG181)</f>
        <v>347</v>
      </c>
      <c r="CJ181" s="399">
        <f t="shared" ref="CJ181:CS181" si="381">SUM(CJ178:CJ180)</f>
        <v>198</v>
      </c>
      <c r="CK181" s="400">
        <f t="shared" si="381"/>
        <v>33</v>
      </c>
      <c r="CL181" s="400">
        <f t="shared" si="381"/>
        <v>0</v>
      </c>
      <c r="CM181" s="400">
        <f t="shared" si="381"/>
        <v>56</v>
      </c>
      <c r="CN181" s="400">
        <f t="shared" si="381"/>
        <v>0</v>
      </c>
      <c r="CO181" s="400">
        <f t="shared" si="381"/>
        <v>0</v>
      </c>
      <c r="CP181" s="400">
        <f t="shared" si="381"/>
        <v>0</v>
      </c>
      <c r="CQ181" s="400">
        <f t="shared" si="381"/>
        <v>0</v>
      </c>
      <c r="CR181" s="400">
        <f t="shared" si="381"/>
        <v>0</v>
      </c>
      <c r="CS181" s="401">
        <f t="shared" si="381"/>
        <v>0</v>
      </c>
      <c r="CT181" s="412">
        <f>SUM(CJ181:CS181)</f>
        <v>287</v>
      </c>
      <c r="CV181" s="399">
        <f t="shared" ref="CV181:DE181" si="382">SUM(CV178:CV180)</f>
        <v>242</v>
      </c>
      <c r="CW181" s="400">
        <f t="shared" si="382"/>
        <v>45</v>
      </c>
      <c r="CX181" s="400">
        <f t="shared" si="382"/>
        <v>0</v>
      </c>
      <c r="CY181" s="400">
        <f t="shared" si="382"/>
        <v>115</v>
      </c>
      <c r="CZ181" s="400">
        <f t="shared" si="382"/>
        <v>0</v>
      </c>
      <c r="DA181" s="400">
        <f t="shared" si="382"/>
        <v>0</v>
      </c>
      <c r="DB181" s="400">
        <f t="shared" si="382"/>
        <v>0</v>
      </c>
      <c r="DC181" s="400">
        <f t="shared" si="382"/>
        <v>0</v>
      </c>
      <c r="DD181" s="400">
        <f t="shared" si="382"/>
        <v>0</v>
      </c>
      <c r="DE181" s="401">
        <f t="shared" si="382"/>
        <v>0</v>
      </c>
      <c r="DF181" s="412">
        <f>SUM(CV181:DE181)</f>
        <v>402</v>
      </c>
      <c r="DH181" s="399">
        <f t="shared" ref="DH181:DQ181" si="383">SUM(DH178:DH180)</f>
        <v>234</v>
      </c>
      <c r="DI181" s="400">
        <f t="shared" si="383"/>
        <v>49</v>
      </c>
      <c r="DJ181" s="400">
        <f t="shared" si="383"/>
        <v>0</v>
      </c>
      <c r="DK181" s="400">
        <f t="shared" si="383"/>
        <v>105</v>
      </c>
      <c r="DL181" s="400">
        <f t="shared" si="383"/>
        <v>0</v>
      </c>
      <c r="DM181" s="400">
        <f t="shared" si="383"/>
        <v>0</v>
      </c>
      <c r="DN181" s="400">
        <f t="shared" si="383"/>
        <v>0</v>
      </c>
      <c r="DO181" s="400">
        <f t="shared" si="383"/>
        <v>0</v>
      </c>
      <c r="DP181" s="400">
        <f t="shared" si="383"/>
        <v>0</v>
      </c>
      <c r="DQ181" s="401">
        <f t="shared" si="383"/>
        <v>0</v>
      </c>
      <c r="DR181" s="412">
        <f>SUM(DH181:DQ181)</f>
        <v>388</v>
      </c>
      <c r="DT181" s="399">
        <f t="shared" ref="DT181:EC181" si="384">SUM(DT178:DT180)</f>
        <v>338</v>
      </c>
      <c r="DU181" s="400">
        <f t="shared" si="384"/>
        <v>48</v>
      </c>
      <c r="DV181" s="400">
        <f t="shared" si="384"/>
        <v>0</v>
      </c>
      <c r="DW181" s="400">
        <f t="shared" si="384"/>
        <v>121</v>
      </c>
      <c r="DX181" s="400">
        <f t="shared" si="384"/>
        <v>0</v>
      </c>
      <c r="DY181" s="400">
        <f t="shared" si="384"/>
        <v>0</v>
      </c>
      <c r="DZ181" s="400">
        <f t="shared" si="384"/>
        <v>0</v>
      </c>
      <c r="EA181" s="400">
        <f t="shared" si="384"/>
        <v>0</v>
      </c>
      <c r="EB181" s="400">
        <f t="shared" si="384"/>
        <v>0</v>
      </c>
      <c r="EC181" s="401">
        <f t="shared" si="384"/>
        <v>0</v>
      </c>
      <c r="ED181" s="412">
        <f>SUM(DT181:EC181)</f>
        <v>507</v>
      </c>
    </row>
    <row r="182" spans="1:134" ht="15.75" thickBot="1" x14ac:dyDescent="0.3">
      <c r="A182" s="320"/>
      <c r="D182" s="279"/>
      <c r="E182" s="277"/>
      <c r="F182" s="277"/>
      <c r="G182" s="277"/>
      <c r="H182" s="277"/>
      <c r="I182" s="277"/>
      <c r="J182" s="277"/>
      <c r="K182" s="277"/>
      <c r="L182" s="277"/>
      <c r="M182" s="278"/>
      <c r="N182" s="411"/>
      <c r="P182" s="279"/>
      <c r="Q182" s="277"/>
      <c r="R182" s="277"/>
      <c r="S182" s="277"/>
      <c r="T182" s="277"/>
      <c r="U182" s="277"/>
      <c r="V182" s="277"/>
      <c r="W182" s="277"/>
      <c r="X182" s="277"/>
      <c r="Y182" s="278"/>
      <c r="Z182" s="411"/>
      <c r="AB182" s="279"/>
      <c r="AC182" s="277"/>
      <c r="AD182" s="277"/>
      <c r="AE182" s="277"/>
      <c r="AF182" s="277"/>
      <c r="AG182" s="277"/>
      <c r="AH182" s="277"/>
      <c r="AI182" s="277"/>
      <c r="AJ182" s="277"/>
      <c r="AK182" s="278"/>
      <c r="AL182" s="411"/>
      <c r="AM182" s="277"/>
      <c r="AN182" s="279"/>
      <c r="AO182" s="277"/>
      <c r="AP182" s="277"/>
      <c r="AQ182" s="277"/>
      <c r="AR182" s="277"/>
      <c r="AS182" s="277"/>
      <c r="AT182" s="277"/>
      <c r="AU182" s="277"/>
      <c r="AV182" s="277"/>
      <c r="AW182" s="278"/>
      <c r="AX182" s="411"/>
      <c r="AY182" s="277"/>
      <c r="AZ182" s="279"/>
      <c r="BA182" s="277"/>
      <c r="BB182" s="277"/>
      <c r="BC182" s="277"/>
      <c r="BD182" s="277"/>
      <c r="BE182" s="277"/>
      <c r="BF182" s="277"/>
      <c r="BG182" s="277"/>
      <c r="BH182" s="277"/>
      <c r="BI182" s="278"/>
      <c r="BJ182" s="411"/>
      <c r="BK182" s="352"/>
      <c r="BL182" s="351"/>
      <c r="BM182" s="352"/>
      <c r="BN182" s="352"/>
      <c r="BO182" s="352"/>
      <c r="BP182" s="352"/>
      <c r="BQ182" s="352"/>
      <c r="BR182" s="352"/>
      <c r="BS182" s="352"/>
      <c r="BT182" s="352"/>
      <c r="BU182" s="353"/>
      <c r="BV182" s="411"/>
      <c r="BX182" s="351"/>
      <c r="BY182" s="352"/>
      <c r="BZ182" s="352"/>
      <c r="CA182" s="352"/>
      <c r="CB182" s="352"/>
      <c r="CC182" s="352"/>
      <c r="CD182" s="352"/>
      <c r="CE182" s="352"/>
      <c r="CF182" s="352"/>
      <c r="CG182" s="353"/>
      <c r="CH182" s="411"/>
      <c r="CJ182" s="351"/>
      <c r="CK182" s="352"/>
      <c r="CL182" s="352"/>
      <c r="CM182" s="352"/>
      <c r="CN182" s="352"/>
      <c r="CO182" s="352"/>
      <c r="CP182" s="352"/>
      <c r="CQ182" s="352"/>
      <c r="CR182" s="352"/>
      <c r="CS182" s="353"/>
      <c r="CT182" s="411"/>
      <c r="CV182" s="351"/>
      <c r="CW182" s="352"/>
      <c r="CX182" s="352"/>
      <c r="CY182" s="352"/>
      <c r="CZ182" s="352"/>
      <c r="DA182" s="352"/>
      <c r="DB182" s="352"/>
      <c r="DC182" s="352"/>
      <c r="DD182" s="352"/>
      <c r="DE182" s="353"/>
      <c r="DF182" s="411"/>
      <c r="DH182" s="351"/>
      <c r="DI182" s="352"/>
      <c r="DJ182" s="352"/>
      <c r="DK182" s="352"/>
      <c r="DL182" s="352"/>
      <c r="DM182" s="352"/>
      <c r="DN182" s="352"/>
      <c r="DO182" s="352"/>
      <c r="DP182" s="352"/>
      <c r="DQ182" s="353"/>
      <c r="DR182" s="411"/>
      <c r="DT182" s="351"/>
      <c r="DU182" s="352"/>
      <c r="DV182" s="352"/>
      <c r="DW182" s="352"/>
      <c r="DX182" s="352"/>
      <c r="DY182" s="352"/>
      <c r="DZ182" s="352"/>
      <c r="EA182" s="352"/>
      <c r="EB182" s="352"/>
      <c r="EC182" s="353"/>
      <c r="ED182" s="411"/>
    </row>
    <row r="183" spans="1:134" x14ac:dyDescent="0.25">
      <c r="A183" s="1470" t="s">
        <v>211</v>
      </c>
      <c r="B183" s="267" t="s">
        <v>98</v>
      </c>
      <c r="C183" s="268" t="s">
        <v>138</v>
      </c>
      <c r="D183" s="279">
        <f>D178*'8-Matrices'!$J$7</f>
        <v>94050</v>
      </c>
      <c r="E183" s="277">
        <f>E178*'8-Matrices'!$K$7</f>
        <v>29040</v>
      </c>
      <c r="F183" s="277">
        <f>F178*'8-Matrices'!$L$7</f>
        <v>0</v>
      </c>
      <c r="G183" s="277">
        <f>G178*'8-Matrices'!$M$7</f>
        <v>14455</v>
      </c>
      <c r="H183" s="277">
        <f>H178*'8-Matrices'!$N$7</f>
        <v>0</v>
      </c>
      <c r="I183" s="277">
        <f>I178*'8-Matrices'!$O$7</f>
        <v>0</v>
      </c>
      <c r="J183" s="277">
        <f>J178*'8-Matrices'!$P$7</f>
        <v>0</v>
      </c>
      <c r="K183" s="277">
        <f>K178*'8-Matrices'!$Q$7</f>
        <v>0</v>
      </c>
      <c r="L183" s="277">
        <f>L178*'8-Matrices'!$R$7</f>
        <v>0</v>
      </c>
      <c r="M183" s="278">
        <f>M178*'8-Matrices'!$S$7</f>
        <v>0</v>
      </c>
      <c r="N183" s="411"/>
      <c r="P183" s="279">
        <f>P178*'8-Matrices'!$J$7</f>
        <v>153450</v>
      </c>
      <c r="Q183" s="277">
        <f>Q178*'8-Matrices'!$K$7</f>
        <v>0</v>
      </c>
      <c r="R183" s="277">
        <f>R178*'8-Matrices'!$L$7</f>
        <v>0</v>
      </c>
      <c r="S183" s="277">
        <f>S178*'8-Matrices'!$M$7</f>
        <v>57820</v>
      </c>
      <c r="T183" s="277">
        <f>T178*'8-Matrices'!$N$7</f>
        <v>0</v>
      </c>
      <c r="U183" s="277">
        <f>U178*'8-Matrices'!$O$7</f>
        <v>0</v>
      </c>
      <c r="V183" s="277">
        <f>V178*'8-Matrices'!$P$7</f>
        <v>0</v>
      </c>
      <c r="W183" s="277">
        <f>W178*'8-Matrices'!$Q$7</f>
        <v>0</v>
      </c>
      <c r="X183" s="277">
        <f>X178*'8-Matrices'!$R$7</f>
        <v>0</v>
      </c>
      <c r="Y183" s="278">
        <f>Y178*'8-Matrices'!$S$7</f>
        <v>0</v>
      </c>
      <c r="Z183" s="411"/>
      <c r="AB183" s="279">
        <f>AB178*'8-Matrices'!$J$7</f>
        <v>123750</v>
      </c>
      <c r="AC183" s="277">
        <f>AC178*'8-Matrices'!$K$7</f>
        <v>7260</v>
      </c>
      <c r="AD183" s="277">
        <f>AD178*'8-Matrices'!$L$7</f>
        <v>0</v>
      </c>
      <c r="AE183" s="277">
        <f>AE178*'8-Matrices'!$M$7</f>
        <v>14455</v>
      </c>
      <c r="AF183" s="277">
        <f>AF178*'8-Matrices'!$N$7</f>
        <v>0</v>
      </c>
      <c r="AG183" s="277">
        <f>AG178*'8-Matrices'!$O$7</f>
        <v>0</v>
      </c>
      <c r="AH183" s="277">
        <f>AH178*'8-Matrices'!$P$7</f>
        <v>0</v>
      </c>
      <c r="AI183" s="277">
        <f>AI178*'8-Matrices'!$Q$7</f>
        <v>0</v>
      </c>
      <c r="AJ183" s="277">
        <f>AJ178*'8-Matrices'!$R$7</f>
        <v>0</v>
      </c>
      <c r="AK183" s="278">
        <f>AK178*'8-Matrices'!$S$7</f>
        <v>0</v>
      </c>
      <c r="AL183" s="411"/>
      <c r="AM183" s="277"/>
      <c r="AN183" s="279">
        <f>AN178*'8-Matrices'!$J$7</f>
        <v>163350</v>
      </c>
      <c r="AO183" s="277">
        <f>AO178*'8-Matrices'!$K$7</f>
        <v>0</v>
      </c>
      <c r="AP183" s="277">
        <f>AP178*'8-Matrices'!$L$7</f>
        <v>0</v>
      </c>
      <c r="AQ183" s="277">
        <f>AQ178*'8-Matrices'!$M$7</f>
        <v>14455</v>
      </c>
      <c r="AR183" s="277">
        <f>AR178*'8-Matrices'!$N$7</f>
        <v>0</v>
      </c>
      <c r="AS183" s="277">
        <f>AS178*'8-Matrices'!$O$7</f>
        <v>0</v>
      </c>
      <c r="AT183" s="277">
        <f>AT178*'8-Matrices'!$P$7</f>
        <v>0</v>
      </c>
      <c r="AU183" s="277">
        <f>AU178*'8-Matrices'!$Q$7</f>
        <v>0</v>
      </c>
      <c r="AV183" s="277">
        <f>AV178*'8-Matrices'!$R$7</f>
        <v>0</v>
      </c>
      <c r="AW183" s="278">
        <f>AW178*'8-Matrices'!$S$7</f>
        <v>0</v>
      </c>
      <c r="AX183" s="411"/>
      <c r="AY183" s="277"/>
      <c r="AZ183" s="279">
        <f>AZ178*'8-Matrices'!$J$7</f>
        <v>108900</v>
      </c>
      <c r="BA183" s="277">
        <f>BA178*'8-Matrices'!$K$7</f>
        <v>7260</v>
      </c>
      <c r="BB183" s="277">
        <f>BB178*'8-Matrices'!$L$7</f>
        <v>0</v>
      </c>
      <c r="BC183" s="277">
        <f>BC178*'8-Matrices'!$M$7</f>
        <v>28910</v>
      </c>
      <c r="BD183" s="277">
        <f>BD178*'8-Matrices'!$N$7</f>
        <v>0</v>
      </c>
      <c r="BE183" s="277">
        <f>BE178*'8-Matrices'!$O$7</f>
        <v>0</v>
      </c>
      <c r="BF183" s="277">
        <f>BF178*'8-Matrices'!$P$7</f>
        <v>0</v>
      </c>
      <c r="BG183" s="277">
        <f>BG178*'8-Matrices'!$Q$7</f>
        <v>0</v>
      </c>
      <c r="BH183" s="277">
        <f>BH178*'8-Matrices'!$R$7</f>
        <v>0</v>
      </c>
      <c r="BI183" s="278">
        <f>BI178*'8-Matrices'!$S$7</f>
        <v>0</v>
      </c>
      <c r="BJ183" s="411"/>
      <c r="BK183" s="352"/>
      <c r="BL183" s="351">
        <f>BL178*'8-Matrices'!$J$7</f>
        <v>89100</v>
      </c>
      <c r="BM183" s="352">
        <f>BM178*'8-Matrices'!$K$7</f>
        <v>0</v>
      </c>
      <c r="BN183" s="352">
        <f>BN178*'8-Matrices'!$L$7</f>
        <v>0</v>
      </c>
      <c r="BO183" s="352">
        <f>BO178*'8-Matrices'!$M$7</f>
        <v>0</v>
      </c>
      <c r="BP183" s="352">
        <f>BP178*'8-Matrices'!$N$7</f>
        <v>0</v>
      </c>
      <c r="BQ183" s="352">
        <f>BQ178*'8-Matrices'!$O$7</f>
        <v>0</v>
      </c>
      <c r="BR183" s="352">
        <f>BR178*'8-Matrices'!$P$7</f>
        <v>0</v>
      </c>
      <c r="BS183" s="352">
        <f>BS178*'8-Matrices'!$Q$7</f>
        <v>0</v>
      </c>
      <c r="BT183" s="352">
        <f>BT178*'8-Matrices'!$R$7</f>
        <v>0</v>
      </c>
      <c r="BU183" s="353">
        <f>BU178*'8-Matrices'!$S$7</f>
        <v>0</v>
      </c>
      <c r="BV183" s="411"/>
      <c r="BX183" s="351">
        <f>BX178*'8-Matrices'!$J$7</f>
        <v>54450</v>
      </c>
      <c r="BY183" s="352">
        <f>BY178*'8-Matrices'!$K$7</f>
        <v>0</v>
      </c>
      <c r="BZ183" s="352">
        <f>BZ178*'8-Matrices'!$L$7</f>
        <v>0</v>
      </c>
      <c r="CA183" s="352">
        <f>CA178*'8-Matrices'!$M$7</f>
        <v>28910</v>
      </c>
      <c r="CB183" s="352">
        <f>CB178*'8-Matrices'!$N$7</f>
        <v>0</v>
      </c>
      <c r="CC183" s="352">
        <f>CC178*'8-Matrices'!$O$7</f>
        <v>0</v>
      </c>
      <c r="CD183" s="352">
        <f>CD178*'8-Matrices'!$P$7</f>
        <v>0</v>
      </c>
      <c r="CE183" s="352">
        <f>CE178*'8-Matrices'!$Q$7</f>
        <v>0</v>
      </c>
      <c r="CF183" s="352">
        <f>CF178*'8-Matrices'!$R$7</f>
        <v>0</v>
      </c>
      <c r="CG183" s="353">
        <f>CG178*'8-Matrices'!$S$7</f>
        <v>0</v>
      </c>
      <c r="CH183" s="411"/>
      <c r="CJ183" s="351">
        <f>CJ178*'8-Matrices'!$J$7</f>
        <v>143550</v>
      </c>
      <c r="CK183" s="352">
        <f>CK178*'8-Matrices'!$K$7</f>
        <v>7260</v>
      </c>
      <c r="CL183" s="352">
        <f>CL178*'8-Matrices'!$L$7</f>
        <v>0</v>
      </c>
      <c r="CM183" s="352">
        <f>CM178*'8-Matrices'!$M$7</f>
        <v>173460</v>
      </c>
      <c r="CN183" s="352">
        <f>CN178*'8-Matrices'!$N$7</f>
        <v>0</v>
      </c>
      <c r="CO183" s="352">
        <f>CO178*'8-Matrices'!$O$7</f>
        <v>0</v>
      </c>
      <c r="CP183" s="352">
        <f>CP178*'8-Matrices'!$P$7</f>
        <v>0</v>
      </c>
      <c r="CQ183" s="352">
        <f>CQ178*'8-Matrices'!$Q$7</f>
        <v>0</v>
      </c>
      <c r="CR183" s="352">
        <f>CR178*'8-Matrices'!$R$7</f>
        <v>0</v>
      </c>
      <c r="CS183" s="353">
        <f>CS178*'8-Matrices'!$S$7</f>
        <v>0</v>
      </c>
      <c r="CT183" s="411"/>
      <c r="CV183" s="351">
        <f>CV178*'8-Matrices'!$J$7</f>
        <v>212850</v>
      </c>
      <c r="CW183" s="352">
        <f>CW178*'8-Matrices'!$K$7</f>
        <v>14520</v>
      </c>
      <c r="CX183" s="352">
        <f>CX178*'8-Matrices'!$L$7</f>
        <v>0</v>
      </c>
      <c r="CY183" s="352">
        <f>CY178*'8-Matrices'!$M$7</f>
        <v>664930</v>
      </c>
      <c r="CZ183" s="352">
        <f>CZ178*'8-Matrices'!$N$7</f>
        <v>0</v>
      </c>
      <c r="DA183" s="352">
        <f>DA178*'8-Matrices'!$O$7</f>
        <v>0</v>
      </c>
      <c r="DB183" s="352">
        <f>DB178*'8-Matrices'!$P$7</f>
        <v>0</v>
      </c>
      <c r="DC183" s="352">
        <f>DC178*'8-Matrices'!$Q$7</f>
        <v>0</v>
      </c>
      <c r="DD183" s="352">
        <f>DD178*'8-Matrices'!$R$7</f>
        <v>0</v>
      </c>
      <c r="DE183" s="353">
        <f>DE178*'8-Matrices'!$S$7</f>
        <v>0</v>
      </c>
      <c r="DF183" s="411"/>
      <c r="DH183" s="351">
        <f>DH178*'8-Matrices'!$J$7</f>
        <v>425700</v>
      </c>
      <c r="DI183" s="352">
        <f>DI178*'8-Matrices'!$K$7</f>
        <v>14520</v>
      </c>
      <c r="DJ183" s="352">
        <f>DJ178*'8-Matrices'!$L$7</f>
        <v>0</v>
      </c>
      <c r="DK183" s="352">
        <f>DK178*'8-Matrices'!$M$7</f>
        <v>491470</v>
      </c>
      <c r="DL183" s="352">
        <f>DL178*'8-Matrices'!$N$7</f>
        <v>0</v>
      </c>
      <c r="DM183" s="352">
        <f>DM178*'8-Matrices'!$O$7</f>
        <v>0</v>
      </c>
      <c r="DN183" s="352">
        <f>DN178*'8-Matrices'!$P$7</f>
        <v>0</v>
      </c>
      <c r="DO183" s="352">
        <f>DO178*'8-Matrices'!$Q$7</f>
        <v>0</v>
      </c>
      <c r="DP183" s="352">
        <f>DP178*'8-Matrices'!$R$7</f>
        <v>0</v>
      </c>
      <c r="DQ183" s="353">
        <f>DQ178*'8-Matrices'!$S$7</f>
        <v>0</v>
      </c>
      <c r="DR183" s="411"/>
      <c r="DT183" s="351">
        <f>DT178*'8-Matrices'!$J$7</f>
        <v>321750</v>
      </c>
      <c r="DU183" s="352">
        <f>DU178*'8-Matrices'!$K$7</f>
        <v>7260</v>
      </c>
      <c r="DV183" s="352">
        <f>DV178*'8-Matrices'!$L$7</f>
        <v>0</v>
      </c>
      <c r="DW183" s="352">
        <f>DW178*'8-Matrices'!$M$7</f>
        <v>795025</v>
      </c>
      <c r="DX183" s="352">
        <f>DX178*'8-Matrices'!$N$7</f>
        <v>0</v>
      </c>
      <c r="DY183" s="352">
        <f>DY178*'8-Matrices'!$O$7</f>
        <v>0</v>
      </c>
      <c r="DZ183" s="352">
        <f>DZ178*'8-Matrices'!$P$7</f>
        <v>0</v>
      </c>
      <c r="EA183" s="352">
        <f>EA178*'8-Matrices'!$Q$7</f>
        <v>0</v>
      </c>
      <c r="EB183" s="352">
        <f>EB178*'8-Matrices'!$R$7</f>
        <v>0</v>
      </c>
      <c r="EC183" s="353">
        <f>EC178*'8-Matrices'!$S$7</f>
        <v>0</v>
      </c>
      <c r="ED183" s="411"/>
    </row>
    <row r="184" spans="1:134" x14ac:dyDescent="0.25">
      <c r="A184" s="1471"/>
      <c r="B184" s="36" t="s">
        <v>98</v>
      </c>
      <c r="C184" s="276" t="s">
        <v>139</v>
      </c>
      <c r="D184" s="279">
        <f>D179*'8-Matrices'!$J$8</f>
        <v>0</v>
      </c>
      <c r="E184" s="277">
        <f>E179*'8-Matrices'!$K$8</f>
        <v>41908</v>
      </c>
      <c r="F184" s="277">
        <f>F179*'8-Matrices'!$L$8</f>
        <v>0</v>
      </c>
      <c r="G184" s="277">
        <f>G179*'8-Matrices'!$M$8</f>
        <v>62580</v>
      </c>
      <c r="H184" s="277">
        <f>H179*'8-Matrices'!$N$8</f>
        <v>0</v>
      </c>
      <c r="I184" s="277">
        <f>I179*'8-Matrices'!$O$8</f>
        <v>0</v>
      </c>
      <c r="J184" s="277">
        <f>J179*'8-Matrices'!$P$8</f>
        <v>0</v>
      </c>
      <c r="K184" s="277">
        <f>K179*'8-Matrices'!$Q$8</f>
        <v>0</v>
      </c>
      <c r="L184" s="277">
        <f>L179*'8-Matrices'!$R$8</f>
        <v>0</v>
      </c>
      <c r="M184" s="278">
        <f>M179*'8-Matrices'!$S$8</f>
        <v>0</v>
      </c>
      <c r="N184" s="411"/>
      <c r="P184" s="279">
        <f>P179*'8-Matrices'!$J$8</f>
        <v>7143</v>
      </c>
      <c r="Q184" s="277">
        <f>Q179*'8-Matrices'!$K$8</f>
        <v>73339</v>
      </c>
      <c r="R184" s="277">
        <f>R179*'8-Matrices'!$L$8</f>
        <v>0</v>
      </c>
      <c r="S184" s="277">
        <f>S179*'8-Matrices'!$M$8</f>
        <v>20860</v>
      </c>
      <c r="T184" s="277">
        <f>T179*'8-Matrices'!$N$8</f>
        <v>0</v>
      </c>
      <c r="U184" s="277">
        <f>U179*'8-Matrices'!$O$8</f>
        <v>0</v>
      </c>
      <c r="V184" s="277">
        <f>V179*'8-Matrices'!$P$8</f>
        <v>0</v>
      </c>
      <c r="W184" s="277">
        <f>W179*'8-Matrices'!$Q$8</f>
        <v>0</v>
      </c>
      <c r="X184" s="277">
        <f>X179*'8-Matrices'!$R$8</f>
        <v>0</v>
      </c>
      <c r="Y184" s="278">
        <f>Y179*'8-Matrices'!$S$8</f>
        <v>0</v>
      </c>
      <c r="Z184" s="411"/>
      <c r="AB184" s="279">
        <f>AB179*'8-Matrices'!$J$8</f>
        <v>0</v>
      </c>
      <c r="AC184" s="277">
        <f>AC179*'8-Matrices'!$K$8</f>
        <v>104770</v>
      </c>
      <c r="AD184" s="277">
        <f>AD179*'8-Matrices'!$L$8</f>
        <v>0</v>
      </c>
      <c r="AE184" s="277">
        <f>AE179*'8-Matrices'!$M$8</f>
        <v>20860</v>
      </c>
      <c r="AF184" s="277">
        <f>AF179*'8-Matrices'!$N$8</f>
        <v>0</v>
      </c>
      <c r="AG184" s="277">
        <f>AG179*'8-Matrices'!$O$8</f>
        <v>0</v>
      </c>
      <c r="AH184" s="277">
        <f>AH179*'8-Matrices'!$P$8</f>
        <v>0</v>
      </c>
      <c r="AI184" s="277">
        <f>AI179*'8-Matrices'!$Q$8</f>
        <v>0</v>
      </c>
      <c r="AJ184" s="277">
        <f>AJ179*'8-Matrices'!$R$8</f>
        <v>0</v>
      </c>
      <c r="AK184" s="278">
        <f>AK179*'8-Matrices'!$S$8</f>
        <v>0</v>
      </c>
      <c r="AL184" s="411"/>
      <c r="AM184" s="277"/>
      <c r="AN184" s="279">
        <f>AN179*'8-Matrices'!$J$8</f>
        <v>0</v>
      </c>
      <c r="AO184" s="277">
        <f>AO179*'8-Matrices'!$K$8</f>
        <v>73339</v>
      </c>
      <c r="AP184" s="277">
        <f>AP179*'8-Matrices'!$L$8</f>
        <v>0</v>
      </c>
      <c r="AQ184" s="277">
        <f>AQ179*'8-Matrices'!$M$8</f>
        <v>83440</v>
      </c>
      <c r="AR184" s="277">
        <f>AR179*'8-Matrices'!$N$8</f>
        <v>0</v>
      </c>
      <c r="AS184" s="277">
        <f>AS179*'8-Matrices'!$O$8</f>
        <v>0</v>
      </c>
      <c r="AT184" s="277">
        <f>AT179*'8-Matrices'!$P$8</f>
        <v>0</v>
      </c>
      <c r="AU184" s="277">
        <f>AU179*'8-Matrices'!$Q$8</f>
        <v>0</v>
      </c>
      <c r="AV184" s="277">
        <f>AV179*'8-Matrices'!$R$8</f>
        <v>0</v>
      </c>
      <c r="AW184" s="278">
        <f>AW179*'8-Matrices'!$S$8</f>
        <v>0</v>
      </c>
      <c r="AX184" s="411"/>
      <c r="AY184" s="277"/>
      <c r="AZ184" s="279">
        <f>AZ179*'8-Matrices'!$J$8</f>
        <v>0</v>
      </c>
      <c r="BA184" s="277">
        <f>BA179*'8-Matrices'!$K$8</f>
        <v>73339</v>
      </c>
      <c r="BB184" s="277">
        <f>BB179*'8-Matrices'!$L$8</f>
        <v>0</v>
      </c>
      <c r="BC184" s="277">
        <f>BC179*'8-Matrices'!$M$8</f>
        <v>83440</v>
      </c>
      <c r="BD184" s="277">
        <f>BD179*'8-Matrices'!$N$8</f>
        <v>0</v>
      </c>
      <c r="BE184" s="277">
        <f>BE179*'8-Matrices'!$O$8</f>
        <v>0</v>
      </c>
      <c r="BF184" s="277">
        <f>BF179*'8-Matrices'!$P$8</f>
        <v>0</v>
      </c>
      <c r="BG184" s="277">
        <f>BG179*'8-Matrices'!$Q$8</f>
        <v>0</v>
      </c>
      <c r="BH184" s="277">
        <f>BH179*'8-Matrices'!$R$8</f>
        <v>0</v>
      </c>
      <c r="BI184" s="278">
        <f>BI179*'8-Matrices'!$S$8</f>
        <v>0</v>
      </c>
      <c r="BJ184" s="411"/>
      <c r="BK184" s="352"/>
      <c r="BL184" s="351">
        <f>BL179*'8-Matrices'!$J$8</f>
        <v>0</v>
      </c>
      <c r="BM184" s="352">
        <f>BM179*'8-Matrices'!$K$8</f>
        <v>52385</v>
      </c>
      <c r="BN184" s="352">
        <f>BN179*'8-Matrices'!$L$8</f>
        <v>0</v>
      </c>
      <c r="BO184" s="352">
        <f>BO179*'8-Matrices'!$M$8</f>
        <v>83440</v>
      </c>
      <c r="BP184" s="352">
        <f>BP179*'8-Matrices'!$N$8</f>
        <v>0</v>
      </c>
      <c r="BQ184" s="352">
        <f>BQ179*'8-Matrices'!$O$8</f>
        <v>0</v>
      </c>
      <c r="BR184" s="352">
        <f>BR179*'8-Matrices'!$P$8</f>
        <v>0</v>
      </c>
      <c r="BS184" s="352">
        <f>BS179*'8-Matrices'!$Q$8</f>
        <v>0</v>
      </c>
      <c r="BT184" s="352">
        <f>BT179*'8-Matrices'!$R$8</f>
        <v>0</v>
      </c>
      <c r="BU184" s="353">
        <f>BU179*'8-Matrices'!$S$8</f>
        <v>0</v>
      </c>
      <c r="BV184" s="411"/>
      <c r="BX184" s="351">
        <f>BX179*'8-Matrices'!$J$8</f>
        <v>0</v>
      </c>
      <c r="BY184" s="352">
        <f>BY179*'8-Matrices'!$K$8</f>
        <v>41908</v>
      </c>
      <c r="BZ184" s="352">
        <f>BZ179*'8-Matrices'!$L$8</f>
        <v>0</v>
      </c>
      <c r="CA184" s="352">
        <f>CA179*'8-Matrices'!$M$8</f>
        <v>104300</v>
      </c>
      <c r="CB184" s="352">
        <f>CB179*'8-Matrices'!$N$8</f>
        <v>0</v>
      </c>
      <c r="CC184" s="352">
        <f>CC179*'8-Matrices'!$O$8</f>
        <v>0</v>
      </c>
      <c r="CD184" s="352">
        <f>CD179*'8-Matrices'!$P$8</f>
        <v>0</v>
      </c>
      <c r="CE184" s="352">
        <f>CE179*'8-Matrices'!$Q$8</f>
        <v>0</v>
      </c>
      <c r="CF184" s="352">
        <f>CF179*'8-Matrices'!$R$8</f>
        <v>0</v>
      </c>
      <c r="CG184" s="353">
        <f>CG179*'8-Matrices'!$S$8</f>
        <v>0</v>
      </c>
      <c r="CH184" s="411"/>
      <c r="CJ184" s="351">
        <f>CJ179*'8-Matrices'!$J$8</f>
        <v>0</v>
      </c>
      <c r="CK184" s="352">
        <f>CK179*'8-Matrices'!$K$8</f>
        <v>62862</v>
      </c>
      <c r="CL184" s="352">
        <f>CL179*'8-Matrices'!$L$8</f>
        <v>0</v>
      </c>
      <c r="CM184" s="352">
        <f>CM179*'8-Matrices'!$M$8</f>
        <v>83440</v>
      </c>
      <c r="CN184" s="352">
        <f>CN179*'8-Matrices'!$N$8</f>
        <v>0</v>
      </c>
      <c r="CO184" s="352">
        <f>CO179*'8-Matrices'!$O$8</f>
        <v>0</v>
      </c>
      <c r="CP184" s="352">
        <f>CP179*'8-Matrices'!$P$8</f>
        <v>0</v>
      </c>
      <c r="CQ184" s="352">
        <f>CQ179*'8-Matrices'!$Q$8</f>
        <v>0</v>
      </c>
      <c r="CR184" s="352">
        <f>CR179*'8-Matrices'!$R$8</f>
        <v>0</v>
      </c>
      <c r="CS184" s="353">
        <f>CS179*'8-Matrices'!$S$8</f>
        <v>0</v>
      </c>
      <c r="CT184" s="411"/>
      <c r="CV184" s="351">
        <f>CV179*'8-Matrices'!$J$8</f>
        <v>421437</v>
      </c>
      <c r="CW184" s="352">
        <f>CW179*'8-Matrices'!$K$8</f>
        <v>167632</v>
      </c>
      <c r="CX184" s="352">
        <f>CX179*'8-Matrices'!$L$8</f>
        <v>0</v>
      </c>
      <c r="CY184" s="352">
        <f>CY179*'8-Matrices'!$M$8</f>
        <v>646660</v>
      </c>
      <c r="CZ184" s="352">
        <f>CZ179*'8-Matrices'!$N$8</f>
        <v>0</v>
      </c>
      <c r="DA184" s="352">
        <f>DA179*'8-Matrices'!$O$8</f>
        <v>0</v>
      </c>
      <c r="DB184" s="352">
        <f>DB179*'8-Matrices'!$P$8</f>
        <v>0</v>
      </c>
      <c r="DC184" s="352">
        <f>DC179*'8-Matrices'!$Q$8</f>
        <v>0</v>
      </c>
      <c r="DD184" s="352">
        <f>DD179*'8-Matrices'!$R$8</f>
        <v>0</v>
      </c>
      <c r="DE184" s="353">
        <f>DE179*'8-Matrices'!$S$8</f>
        <v>0</v>
      </c>
      <c r="DF184" s="411"/>
      <c r="DH184" s="351">
        <f>DH179*'8-Matrices'!$J$8</f>
        <v>471438</v>
      </c>
      <c r="DI184" s="352">
        <f>DI179*'8-Matrices'!$K$8</f>
        <v>178109</v>
      </c>
      <c r="DJ184" s="352">
        <f>DJ179*'8-Matrices'!$L$8</f>
        <v>0</v>
      </c>
      <c r="DK184" s="352">
        <f>DK179*'8-Matrices'!$M$8</f>
        <v>542360</v>
      </c>
      <c r="DL184" s="352">
        <f>DL179*'8-Matrices'!$N$8</f>
        <v>0</v>
      </c>
      <c r="DM184" s="352">
        <f>DM179*'8-Matrices'!$O$8</f>
        <v>0</v>
      </c>
      <c r="DN184" s="352">
        <f>DN179*'8-Matrices'!$P$8</f>
        <v>0</v>
      </c>
      <c r="DO184" s="352">
        <f>DO179*'8-Matrices'!$Q$8</f>
        <v>0</v>
      </c>
      <c r="DP184" s="352">
        <f>DP179*'8-Matrices'!$R$8</f>
        <v>0</v>
      </c>
      <c r="DQ184" s="353">
        <f>DQ179*'8-Matrices'!$S$8</f>
        <v>0</v>
      </c>
      <c r="DR184" s="411"/>
      <c r="DT184" s="351">
        <f>DT179*'8-Matrices'!$J$8</f>
        <v>507153</v>
      </c>
      <c r="DU184" s="352">
        <f>DU179*'8-Matrices'!$K$8</f>
        <v>230494</v>
      </c>
      <c r="DV184" s="352">
        <f>DV179*'8-Matrices'!$L$8</f>
        <v>0</v>
      </c>
      <c r="DW184" s="352">
        <f>DW179*'8-Matrices'!$M$8</f>
        <v>521500</v>
      </c>
      <c r="DX184" s="352">
        <f>DX179*'8-Matrices'!$N$8</f>
        <v>0</v>
      </c>
      <c r="DY184" s="352">
        <f>DY179*'8-Matrices'!$O$8</f>
        <v>0</v>
      </c>
      <c r="DZ184" s="352">
        <f>DZ179*'8-Matrices'!$P$8</f>
        <v>0</v>
      </c>
      <c r="EA184" s="352">
        <f>EA179*'8-Matrices'!$Q$8</f>
        <v>0</v>
      </c>
      <c r="EB184" s="352">
        <f>EB179*'8-Matrices'!$R$8</f>
        <v>0</v>
      </c>
      <c r="EC184" s="353">
        <f>EC179*'8-Matrices'!$S$8</f>
        <v>0</v>
      </c>
      <c r="ED184" s="411"/>
    </row>
    <row r="185" spans="1:134" ht="15.75" thickBot="1" x14ac:dyDescent="0.3">
      <c r="A185" s="1472"/>
      <c r="B185" s="295" t="s">
        <v>98</v>
      </c>
      <c r="C185" s="294" t="s">
        <v>140</v>
      </c>
      <c r="D185" s="279">
        <f>D180*'8-Matrices'!$J$9</f>
        <v>1046900</v>
      </c>
      <c r="E185" s="277">
        <f>E180*'8-Matrices'!$K$9</f>
        <v>1412568</v>
      </c>
      <c r="F185" s="277">
        <f>F180*'8-Matrices'!$L$9</f>
        <v>0</v>
      </c>
      <c r="G185" s="277">
        <f>G180*'8-Matrices'!$M$9</f>
        <v>2812440</v>
      </c>
      <c r="H185" s="277">
        <f>H180*'8-Matrices'!$N$9</f>
        <v>0</v>
      </c>
      <c r="I185" s="277">
        <f>I180*'8-Matrices'!$O$9</f>
        <v>0</v>
      </c>
      <c r="J185" s="277">
        <f>J180*'8-Matrices'!$P$9</f>
        <v>0</v>
      </c>
      <c r="K185" s="277">
        <f>K180*'8-Matrices'!$Q$9</f>
        <v>0</v>
      </c>
      <c r="L185" s="277">
        <f>L180*'8-Matrices'!$R$9</f>
        <v>0</v>
      </c>
      <c r="M185" s="278">
        <f>M180*'8-Matrices'!$S$9</f>
        <v>0</v>
      </c>
      <c r="N185" s="411" t="s">
        <v>306</v>
      </c>
      <c r="P185" s="279">
        <f>P180*'8-Matrices'!$J$9</f>
        <v>984086</v>
      </c>
      <c r="Q185" s="277">
        <f>Q180*'8-Matrices'!$K$9</f>
        <v>214956</v>
      </c>
      <c r="R185" s="277">
        <f>R180*'8-Matrices'!$L$9</f>
        <v>0</v>
      </c>
      <c r="S185" s="277">
        <f>S180*'8-Matrices'!$M$9</f>
        <v>1864770</v>
      </c>
      <c r="T185" s="277">
        <f>T180*'8-Matrices'!$N$9</f>
        <v>0</v>
      </c>
      <c r="U185" s="277">
        <f>U180*'8-Matrices'!$O$9</f>
        <v>0</v>
      </c>
      <c r="V185" s="277">
        <f>V180*'8-Matrices'!$P$9</f>
        <v>0</v>
      </c>
      <c r="W185" s="277">
        <f>W180*'8-Matrices'!$Q$9</f>
        <v>0</v>
      </c>
      <c r="X185" s="277">
        <f>X180*'8-Matrices'!$R$9</f>
        <v>0</v>
      </c>
      <c r="Y185" s="278">
        <f>Y180*'8-Matrices'!$S$9</f>
        <v>0</v>
      </c>
      <c r="Z185" s="411" t="s">
        <v>306</v>
      </c>
      <c r="AB185" s="279">
        <f>AB180*'8-Matrices'!$J$9</f>
        <v>711892</v>
      </c>
      <c r="AC185" s="277">
        <f>AC180*'8-Matrices'!$K$9</f>
        <v>1182258</v>
      </c>
      <c r="AD185" s="277">
        <f>AD180*'8-Matrices'!$L$9</f>
        <v>0</v>
      </c>
      <c r="AE185" s="277">
        <f>AE180*'8-Matrices'!$M$9</f>
        <v>1864770</v>
      </c>
      <c r="AF185" s="277">
        <f>AF180*'8-Matrices'!$N$9</f>
        <v>0</v>
      </c>
      <c r="AG185" s="277">
        <f>AG180*'8-Matrices'!$O$9</f>
        <v>0</v>
      </c>
      <c r="AH185" s="277">
        <f>AH180*'8-Matrices'!$P$9</f>
        <v>0</v>
      </c>
      <c r="AI185" s="277">
        <f>AI180*'8-Matrices'!$Q$9</f>
        <v>0</v>
      </c>
      <c r="AJ185" s="277">
        <f>AJ180*'8-Matrices'!$R$9</f>
        <v>0</v>
      </c>
      <c r="AK185" s="278">
        <f>AK180*'8-Matrices'!$S$9</f>
        <v>0</v>
      </c>
      <c r="AL185" s="411" t="s">
        <v>306</v>
      </c>
      <c r="AM185" s="277"/>
      <c r="AN185" s="279">
        <f>AN180*'8-Matrices'!$J$9</f>
        <v>1381908</v>
      </c>
      <c r="AO185" s="277">
        <f>AO180*'8-Matrices'!$K$9</f>
        <v>936594</v>
      </c>
      <c r="AP185" s="277">
        <f>AP180*'8-Matrices'!$L$9</f>
        <v>0</v>
      </c>
      <c r="AQ185" s="277">
        <f>AQ180*'8-Matrices'!$M$9</f>
        <v>2995860</v>
      </c>
      <c r="AR185" s="277">
        <f>AR180*'8-Matrices'!$N$9</f>
        <v>0</v>
      </c>
      <c r="AS185" s="277">
        <f>AS180*'8-Matrices'!$O$9</f>
        <v>0</v>
      </c>
      <c r="AT185" s="277">
        <f>AT180*'8-Matrices'!$P$9</f>
        <v>0</v>
      </c>
      <c r="AU185" s="277">
        <f>AU180*'8-Matrices'!$Q$9</f>
        <v>0</v>
      </c>
      <c r="AV185" s="277">
        <f>AV180*'8-Matrices'!$R$9</f>
        <v>0</v>
      </c>
      <c r="AW185" s="278">
        <f>AW180*'8-Matrices'!$S$9</f>
        <v>0</v>
      </c>
      <c r="AX185" s="411" t="s">
        <v>306</v>
      </c>
      <c r="AY185" s="277"/>
      <c r="AZ185" s="279">
        <f>AZ180*'8-Matrices'!$J$9</f>
        <v>1162059</v>
      </c>
      <c r="BA185" s="277">
        <f>BA180*'8-Matrices'!$K$9</f>
        <v>1781064</v>
      </c>
      <c r="BB185" s="277">
        <f>BB180*'8-Matrices'!$L$9</f>
        <v>0</v>
      </c>
      <c r="BC185" s="277">
        <f>BC180*'8-Matrices'!$M$9</f>
        <v>2139900</v>
      </c>
      <c r="BD185" s="277">
        <f>BD180*'8-Matrices'!$N$9</f>
        <v>0</v>
      </c>
      <c r="BE185" s="277">
        <f>BE180*'8-Matrices'!$O$9</f>
        <v>0</v>
      </c>
      <c r="BF185" s="277">
        <f>BF180*'8-Matrices'!$P$9</f>
        <v>0</v>
      </c>
      <c r="BG185" s="277">
        <f>BG180*'8-Matrices'!$Q$9</f>
        <v>0</v>
      </c>
      <c r="BH185" s="277">
        <f>BH180*'8-Matrices'!$R$9</f>
        <v>0</v>
      </c>
      <c r="BI185" s="278">
        <f>BI180*'8-Matrices'!$S$9</f>
        <v>0</v>
      </c>
      <c r="BJ185" s="411" t="s">
        <v>306</v>
      </c>
      <c r="BK185" s="352"/>
      <c r="BL185" s="351">
        <f>BL180*'8-Matrices'!$J$9</f>
        <v>670016</v>
      </c>
      <c r="BM185" s="352">
        <f>BM180*'8-Matrices'!$K$9</f>
        <v>3086154</v>
      </c>
      <c r="BN185" s="352">
        <f>BN180*'8-Matrices'!$L$9</f>
        <v>0</v>
      </c>
      <c r="BO185" s="352">
        <f>BO180*'8-Matrices'!$M$9</f>
        <v>2751300</v>
      </c>
      <c r="BP185" s="352">
        <f>BP180*'8-Matrices'!$N$9</f>
        <v>0</v>
      </c>
      <c r="BQ185" s="352">
        <f>BQ180*'8-Matrices'!$O$9</f>
        <v>0</v>
      </c>
      <c r="BR185" s="352">
        <f>BR180*'8-Matrices'!$P$9</f>
        <v>0</v>
      </c>
      <c r="BS185" s="352">
        <f>BS180*'8-Matrices'!$Q$9</f>
        <v>0</v>
      </c>
      <c r="BT185" s="352">
        <f>BT180*'8-Matrices'!$R$9</f>
        <v>0</v>
      </c>
      <c r="BU185" s="353">
        <f>BU180*'8-Matrices'!$S$9</f>
        <v>0</v>
      </c>
      <c r="BV185" s="411" t="s">
        <v>306</v>
      </c>
      <c r="BX185" s="351">
        <f>BX180*'8-Matrices'!$J$9</f>
        <v>2386932</v>
      </c>
      <c r="BY185" s="352">
        <f>BY180*'8-Matrices'!$K$9</f>
        <v>552744</v>
      </c>
      <c r="BZ185" s="352">
        <f>BZ180*'8-Matrices'!$L$9</f>
        <v>0</v>
      </c>
      <c r="CA185" s="352">
        <f>CA180*'8-Matrices'!$M$9</f>
        <v>1864770</v>
      </c>
      <c r="CB185" s="352">
        <f>CB180*'8-Matrices'!$N$9</f>
        <v>0</v>
      </c>
      <c r="CC185" s="352">
        <f>CC180*'8-Matrices'!$O$9</f>
        <v>0</v>
      </c>
      <c r="CD185" s="352">
        <f>CD180*'8-Matrices'!$P$9</f>
        <v>0</v>
      </c>
      <c r="CE185" s="352">
        <f>CE180*'8-Matrices'!$Q$9</f>
        <v>0</v>
      </c>
      <c r="CF185" s="352">
        <f>CF180*'8-Matrices'!$R$9</f>
        <v>0</v>
      </c>
      <c r="CG185" s="353">
        <f>CG180*'8-Matrices'!$S$9</f>
        <v>0</v>
      </c>
      <c r="CH185" s="411" t="s">
        <v>306</v>
      </c>
      <c r="CJ185" s="351">
        <f>CJ180*'8-Matrices'!$J$9</f>
        <v>1769261</v>
      </c>
      <c r="CK185" s="352">
        <f>CK180*'8-Matrices'!$K$9</f>
        <v>399204</v>
      </c>
      <c r="CL185" s="352">
        <f>CL180*'8-Matrices'!$L$9</f>
        <v>0</v>
      </c>
      <c r="CM185" s="352">
        <f>CM180*'8-Matrices'!$M$9</f>
        <v>1222800</v>
      </c>
      <c r="CN185" s="352">
        <f>CN180*'8-Matrices'!$N$9</f>
        <v>0</v>
      </c>
      <c r="CO185" s="352">
        <f>CO180*'8-Matrices'!$O$9</f>
        <v>0</v>
      </c>
      <c r="CP185" s="352">
        <f>CP180*'8-Matrices'!$P$9</f>
        <v>0</v>
      </c>
      <c r="CQ185" s="352">
        <f>CQ180*'8-Matrices'!$Q$9</f>
        <v>0</v>
      </c>
      <c r="CR185" s="352">
        <f>CR180*'8-Matrices'!$R$9</f>
        <v>0</v>
      </c>
      <c r="CS185" s="353">
        <f>CS180*'8-Matrices'!$S$9</f>
        <v>0</v>
      </c>
      <c r="CT185" s="411" t="s">
        <v>306</v>
      </c>
      <c r="CV185" s="351">
        <f>CV180*'8-Matrices'!$J$9</f>
        <v>1465660</v>
      </c>
      <c r="CW185" s="352">
        <f>CW180*'8-Matrices'!$K$9</f>
        <v>414558</v>
      </c>
      <c r="CX185" s="352">
        <f>CX180*'8-Matrices'!$L$9</f>
        <v>0</v>
      </c>
      <c r="CY185" s="352">
        <f>CY180*'8-Matrices'!$M$9</f>
        <v>1161660</v>
      </c>
      <c r="CZ185" s="352">
        <f>CZ180*'8-Matrices'!$N$9</f>
        <v>0</v>
      </c>
      <c r="DA185" s="352">
        <f>DA180*'8-Matrices'!$O$9</f>
        <v>0</v>
      </c>
      <c r="DB185" s="352">
        <f>DB180*'8-Matrices'!$P$9</f>
        <v>0</v>
      </c>
      <c r="DC185" s="352">
        <f>DC180*'8-Matrices'!$Q$9</f>
        <v>0</v>
      </c>
      <c r="DD185" s="352">
        <f>DD180*'8-Matrices'!$R$9</f>
        <v>0</v>
      </c>
      <c r="DE185" s="353">
        <f>DE180*'8-Matrices'!$S$9</f>
        <v>0</v>
      </c>
      <c r="DF185" s="411" t="s">
        <v>306</v>
      </c>
      <c r="DH185" s="351">
        <f>DH180*'8-Matrices'!$J$9</f>
        <v>858458</v>
      </c>
      <c r="DI185" s="352">
        <f>DI180*'8-Matrices'!$K$9</f>
        <v>460620</v>
      </c>
      <c r="DJ185" s="352">
        <f>DJ180*'8-Matrices'!$L$9</f>
        <v>0</v>
      </c>
      <c r="DK185" s="352">
        <f>DK180*'8-Matrices'!$M$9</f>
        <v>1375650</v>
      </c>
      <c r="DL185" s="352">
        <f>DL180*'8-Matrices'!$N$9</f>
        <v>0</v>
      </c>
      <c r="DM185" s="352">
        <f>DM180*'8-Matrices'!$O$9</f>
        <v>0</v>
      </c>
      <c r="DN185" s="352">
        <f>DN180*'8-Matrices'!$P$9</f>
        <v>0</v>
      </c>
      <c r="DO185" s="352">
        <f>DO180*'8-Matrices'!$Q$9</f>
        <v>0</v>
      </c>
      <c r="DP185" s="352">
        <f>DP180*'8-Matrices'!$R$9</f>
        <v>0</v>
      </c>
      <c r="DQ185" s="353">
        <f>DQ180*'8-Matrices'!$S$9</f>
        <v>0</v>
      </c>
      <c r="DR185" s="411" t="s">
        <v>306</v>
      </c>
      <c r="DT185" s="351">
        <f>DT180*'8-Matrices'!$J$9</f>
        <v>2114738</v>
      </c>
      <c r="DU185" s="352">
        <f>DU180*'8-Matrices'!$K$9</f>
        <v>383850</v>
      </c>
      <c r="DV185" s="352">
        <f>DV180*'8-Matrices'!$L$9</f>
        <v>0</v>
      </c>
      <c r="DW185" s="352">
        <f>DW180*'8-Matrices'!$M$9</f>
        <v>1253370</v>
      </c>
      <c r="DX185" s="352">
        <f>DX180*'8-Matrices'!$N$9</f>
        <v>0</v>
      </c>
      <c r="DY185" s="352">
        <f>DY180*'8-Matrices'!$O$9</f>
        <v>0</v>
      </c>
      <c r="DZ185" s="352">
        <f>DZ180*'8-Matrices'!$P$9</f>
        <v>0</v>
      </c>
      <c r="EA185" s="352">
        <f>EA180*'8-Matrices'!$Q$9</f>
        <v>0</v>
      </c>
      <c r="EB185" s="352">
        <f>EB180*'8-Matrices'!$R$9</f>
        <v>0</v>
      </c>
      <c r="EC185" s="353">
        <f>EC180*'8-Matrices'!$S$9</f>
        <v>0</v>
      </c>
      <c r="ED185" s="411" t="s">
        <v>306</v>
      </c>
    </row>
    <row r="186" spans="1:134" ht="30.75" thickBot="1" x14ac:dyDescent="0.3">
      <c r="A186" s="318" t="s">
        <v>212</v>
      </c>
      <c r="B186" s="293" t="s">
        <v>98</v>
      </c>
      <c r="C186" s="316"/>
      <c r="D186" s="300">
        <f t="shared" ref="D186:M186" si="385">SUM(D183:D185)</f>
        <v>1140950</v>
      </c>
      <c r="E186" s="297">
        <f t="shared" si="385"/>
        <v>1483516</v>
      </c>
      <c r="F186" s="297">
        <f t="shared" si="385"/>
        <v>0</v>
      </c>
      <c r="G186" s="297">
        <f t="shared" si="385"/>
        <v>2889475</v>
      </c>
      <c r="H186" s="297">
        <f t="shared" si="385"/>
        <v>0</v>
      </c>
      <c r="I186" s="297">
        <f t="shared" si="385"/>
        <v>0</v>
      </c>
      <c r="J186" s="297">
        <f t="shared" si="385"/>
        <v>0</v>
      </c>
      <c r="K186" s="297">
        <f t="shared" si="385"/>
        <v>0</v>
      </c>
      <c r="L186" s="297">
        <f t="shared" si="385"/>
        <v>0</v>
      </c>
      <c r="M186" s="298">
        <f t="shared" si="385"/>
        <v>0</v>
      </c>
      <c r="N186" s="412">
        <f>SUM(D186:M186)</f>
        <v>5513941</v>
      </c>
      <c r="O186" s="316"/>
      <c r="P186" s="300">
        <f t="shared" ref="P186:Y186" si="386">SUM(P183:P185)</f>
        <v>1144679</v>
      </c>
      <c r="Q186" s="297">
        <f t="shared" si="386"/>
        <v>288295</v>
      </c>
      <c r="R186" s="297">
        <f t="shared" si="386"/>
        <v>0</v>
      </c>
      <c r="S186" s="297">
        <f t="shared" si="386"/>
        <v>1943450</v>
      </c>
      <c r="T186" s="297">
        <f t="shared" si="386"/>
        <v>0</v>
      </c>
      <c r="U186" s="297">
        <f t="shared" si="386"/>
        <v>0</v>
      </c>
      <c r="V186" s="297">
        <f t="shared" si="386"/>
        <v>0</v>
      </c>
      <c r="W186" s="297">
        <f t="shared" si="386"/>
        <v>0</v>
      </c>
      <c r="X186" s="297">
        <f t="shared" si="386"/>
        <v>0</v>
      </c>
      <c r="Y186" s="298">
        <f t="shared" si="386"/>
        <v>0</v>
      </c>
      <c r="Z186" s="412">
        <f>SUM(P186:Y186)</f>
        <v>3376424</v>
      </c>
      <c r="AA186" s="316"/>
      <c r="AB186" s="300">
        <f t="shared" ref="AB186:AK186" si="387">SUM(AB183:AB185)</f>
        <v>835642</v>
      </c>
      <c r="AC186" s="297">
        <f t="shared" si="387"/>
        <v>1294288</v>
      </c>
      <c r="AD186" s="297">
        <f t="shared" si="387"/>
        <v>0</v>
      </c>
      <c r="AE186" s="297">
        <f t="shared" si="387"/>
        <v>1900085</v>
      </c>
      <c r="AF186" s="297">
        <f t="shared" si="387"/>
        <v>0</v>
      </c>
      <c r="AG186" s="297">
        <f t="shared" si="387"/>
        <v>0</v>
      </c>
      <c r="AH186" s="297">
        <f t="shared" si="387"/>
        <v>0</v>
      </c>
      <c r="AI186" s="297">
        <f t="shared" si="387"/>
        <v>0</v>
      </c>
      <c r="AJ186" s="297">
        <f t="shared" si="387"/>
        <v>0</v>
      </c>
      <c r="AK186" s="298">
        <f t="shared" si="387"/>
        <v>0</v>
      </c>
      <c r="AL186" s="412">
        <f>SUM(AB186:AK186)</f>
        <v>4030015</v>
      </c>
      <c r="AM186" s="299"/>
      <c r="AN186" s="300">
        <f t="shared" ref="AN186:AW186" si="388">SUM(AN183:AN185)</f>
        <v>1545258</v>
      </c>
      <c r="AO186" s="297">
        <f t="shared" si="388"/>
        <v>1009933</v>
      </c>
      <c r="AP186" s="297">
        <f t="shared" si="388"/>
        <v>0</v>
      </c>
      <c r="AQ186" s="297">
        <f t="shared" si="388"/>
        <v>3093755</v>
      </c>
      <c r="AR186" s="297">
        <f t="shared" si="388"/>
        <v>0</v>
      </c>
      <c r="AS186" s="297">
        <f t="shared" si="388"/>
        <v>0</v>
      </c>
      <c r="AT186" s="297">
        <f t="shared" si="388"/>
        <v>0</v>
      </c>
      <c r="AU186" s="297">
        <f t="shared" si="388"/>
        <v>0</v>
      </c>
      <c r="AV186" s="297">
        <f t="shared" si="388"/>
        <v>0</v>
      </c>
      <c r="AW186" s="298">
        <f t="shared" si="388"/>
        <v>0</v>
      </c>
      <c r="AX186" s="412">
        <f>SUM(AN186:AW186)</f>
        <v>5648946</v>
      </c>
      <c r="AY186" s="299"/>
      <c r="AZ186" s="300">
        <f t="shared" ref="AZ186:BI186" si="389">SUM(AZ183:AZ185)</f>
        <v>1270959</v>
      </c>
      <c r="BA186" s="297">
        <f t="shared" si="389"/>
        <v>1861663</v>
      </c>
      <c r="BB186" s="297">
        <f t="shared" si="389"/>
        <v>0</v>
      </c>
      <c r="BC186" s="297">
        <f t="shared" si="389"/>
        <v>2252250</v>
      </c>
      <c r="BD186" s="297">
        <f t="shared" si="389"/>
        <v>0</v>
      </c>
      <c r="BE186" s="297">
        <f t="shared" si="389"/>
        <v>0</v>
      </c>
      <c r="BF186" s="297">
        <f t="shared" si="389"/>
        <v>0</v>
      </c>
      <c r="BG186" s="297">
        <f t="shared" si="389"/>
        <v>0</v>
      </c>
      <c r="BH186" s="297">
        <f t="shared" si="389"/>
        <v>0</v>
      </c>
      <c r="BI186" s="298">
        <f t="shared" si="389"/>
        <v>0</v>
      </c>
      <c r="BJ186" s="412">
        <f>SUM(AZ186:BI186)</f>
        <v>5384872</v>
      </c>
      <c r="BK186" s="362"/>
      <c r="BL186" s="404">
        <f t="shared" ref="BL186:BU186" si="390">SUM(BL183:BL185)</f>
        <v>759116</v>
      </c>
      <c r="BM186" s="405">
        <f t="shared" si="390"/>
        <v>3138539</v>
      </c>
      <c r="BN186" s="405">
        <f t="shared" si="390"/>
        <v>0</v>
      </c>
      <c r="BO186" s="405">
        <f t="shared" si="390"/>
        <v>2834740</v>
      </c>
      <c r="BP186" s="405">
        <f t="shared" si="390"/>
        <v>0</v>
      </c>
      <c r="BQ186" s="405">
        <f t="shared" si="390"/>
        <v>0</v>
      </c>
      <c r="BR186" s="405">
        <f t="shared" si="390"/>
        <v>0</v>
      </c>
      <c r="BS186" s="405">
        <f t="shared" si="390"/>
        <v>0</v>
      </c>
      <c r="BT186" s="405">
        <f t="shared" si="390"/>
        <v>0</v>
      </c>
      <c r="BU186" s="406">
        <f t="shared" si="390"/>
        <v>0</v>
      </c>
      <c r="BV186" s="412">
        <f>SUM(BL186:BU186)</f>
        <v>6732395</v>
      </c>
      <c r="BX186" s="404">
        <f t="shared" ref="BX186:CG186" si="391">SUM(BX183:BX185)</f>
        <v>2441382</v>
      </c>
      <c r="BY186" s="405">
        <f t="shared" si="391"/>
        <v>594652</v>
      </c>
      <c r="BZ186" s="405">
        <f t="shared" si="391"/>
        <v>0</v>
      </c>
      <c r="CA186" s="405">
        <f t="shared" si="391"/>
        <v>1997980</v>
      </c>
      <c r="CB186" s="405">
        <f t="shared" si="391"/>
        <v>0</v>
      </c>
      <c r="CC186" s="405">
        <f t="shared" si="391"/>
        <v>0</v>
      </c>
      <c r="CD186" s="405">
        <f t="shared" si="391"/>
        <v>0</v>
      </c>
      <c r="CE186" s="405">
        <f t="shared" si="391"/>
        <v>0</v>
      </c>
      <c r="CF186" s="405">
        <f t="shared" si="391"/>
        <v>0</v>
      </c>
      <c r="CG186" s="406">
        <f t="shared" si="391"/>
        <v>0</v>
      </c>
      <c r="CH186" s="412">
        <f>SUM(BX186:CG186)</f>
        <v>5034014</v>
      </c>
      <c r="CJ186" s="404">
        <f t="shared" ref="CJ186:CS186" si="392">SUM(CJ183:CJ185)</f>
        <v>1912811</v>
      </c>
      <c r="CK186" s="405">
        <f t="shared" si="392"/>
        <v>469326</v>
      </c>
      <c r="CL186" s="405">
        <f t="shared" si="392"/>
        <v>0</v>
      </c>
      <c r="CM186" s="405">
        <f t="shared" si="392"/>
        <v>1479700</v>
      </c>
      <c r="CN186" s="405">
        <f t="shared" si="392"/>
        <v>0</v>
      </c>
      <c r="CO186" s="405">
        <f t="shared" si="392"/>
        <v>0</v>
      </c>
      <c r="CP186" s="405">
        <f t="shared" si="392"/>
        <v>0</v>
      </c>
      <c r="CQ186" s="405">
        <f t="shared" si="392"/>
        <v>0</v>
      </c>
      <c r="CR186" s="405">
        <f t="shared" si="392"/>
        <v>0</v>
      </c>
      <c r="CS186" s="406">
        <f t="shared" si="392"/>
        <v>0</v>
      </c>
      <c r="CT186" s="412">
        <f>SUM(CJ186:CS186)</f>
        <v>3861837</v>
      </c>
      <c r="CV186" s="404">
        <f t="shared" ref="CV186:DE186" si="393">SUM(CV183:CV185)</f>
        <v>2099947</v>
      </c>
      <c r="CW186" s="405">
        <f t="shared" si="393"/>
        <v>596710</v>
      </c>
      <c r="CX186" s="405">
        <f t="shared" si="393"/>
        <v>0</v>
      </c>
      <c r="CY186" s="405">
        <f t="shared" si="393"/>
        <v>2473250</v>
      </c>
      <c r="CZ186" s="405">
        <f t="shared" si="393"/>
        <v>0</v>
      </c>
      <c r="DA186" s="405">
        <f t="shared" si="393"/>
        <v>0</v>
      </c>
      <c r="DB186" s="405">
        <f t="shared" si="393"/>
        <v>0</v>
      </c>
      <c r="DC186" s="405">
        <f t="shared" si="393"/>
        <v>0</v>
      </c>
      <c r="DD186" s="405">
        <f t="shared" si="393"/>
        <v>0</v>
      </c>
      <c r="DE186" s="406">
        <f t="shared" si="393"/>
        <v>0</v>
      </c>
      <c r="DF186" s="412">
        <f>SUM(CV186:DE186)</f>
        <v>5169907</v>
      </c>
      <c r="DH186" s="404">
        <f t="shared" ref="DH186:DQ186" si="394">SUM(DH183:DH185)</f>
        <v>1755596</v>
      </c>
      <c r="DI186" s="405">
        <f t="shared" si="394"/>
        <v>653249</v>
      </c>
      <c r="DJ186" s="405">
        <f t="shared" si="394"/>
        <v>0</v>
      </c>
      <c r="DK186" s="405">
        <f t="shared" si="394"/>
        <v>2409480</v>
      </c>
      <c r="DL186" s="405">
        <f t="shared" si="394"/>
        <v>0</v>
      </c>
      <c r="DM186" s="405">
        <f t="shared" si="394"/>
        <v>0</v>
      </c>
      <c r="DN186" s="405">
        <f t="shared" si="394"/>
        <v>0</v>
      </c>
      <c r="DO186" s="405">
        <f t="shared" si="394"/>
        <v>0</v>
      </c>
      <c r="DP186" s="405">
        <f t="shared" si="394"/>
        <v>0</v>
      </c>
      <c r="DQ186" s="406">
        <f t="shared" si="394"/>
        <v>0</v>
      </c>
      <c r="DR186" s="412">
        <f>SUM(DH186:DQ186)</f>
        <v>4818325</v>
      </c>
      <c r="DT186" s="404">
        <f t="shared" ref="DT186:EC186" si="395">SUM(DT183:DT185)</f>
        <v>2943641</v>
      </c>
      <c r="DU186" s="405">
        <f t="shared" si="395"/>
        <v>621604</v>
      </c>
      <c r="DV186" s="405">
        <f t="shared" si="395"/>
        <v>0</v>
      </c>
      <c r="DW186" s="405">
        <f t="shared" si="395"/>
        <v>2569895</v>
      </c>
      <c r="DX186" s="405">
        <f t="shared" si="395"/>
        <v>0</v>
      </c>
      <c r="DY186" s="405">
        <f t="shared" si="395"/>
        <v>0</v>
      </c>
      <c r="DZ186" s="405">
        <f t="shared" si="395"/>
        <v>0</v>
      </c>
      <c r="EA186" s="405">
        <f t="shared" si="395"/>
        <v>0</v>
      </c>
      <c r="EB186" s="405">
        <f t="shared" si="395"/>
        <v>0</v>
      </c>
      <c r="EC186" s="406">
        <f t="shared" si="395"/>
        <v>0</v>
      </c>
      <c r="ED186" s="412">
        <f>SUM(DT186:EC186)</f>
        <v>6135140</v>
      </c>
    </row>
    <row r="187" spans="1:134" ht="44.25" customHeight="1" thickBot="1" x14ac:dyDescent="0.3">
      <c r="A187" s="305"/>
      <c r="B187" s="306"/>
      <c r="C187" s="307"/>
      <c r="D187" s="308"/>
      <c r="E187" s="309"/>
      <c r="F187" s="309"/>
      <c r="G187" s="309"/>
      <c r="H187" s="309"/>
      <c r="I187" s="309"/>
      <c r="J187" s="309"/>
      <c r="K187" s="309"/>
      <c r="L187" s="309"/>
      <c r="M187" s="310"/>
      <c r="N187" s="410"/>
      <c r="O187" s="307"/>
      <c r="P187" s="308"/>
      <c r="Q187" s="309"/>
      <c r="R187" s="309"/>
      <c r="S187" s="309"/>
      <c r="T187" s="309"/>
      <c r="U187" s="309"/>
      <c r="V187" s="309"/>
      <c r="W187" s="309"/>
      <c r="X187" s="309"/>
      <c r="Y187" s="310"/>
      <c r="Z187" s="410"/>
      <c r="AA187" s="307"/>
      <c r="AB187" s="308"/>
      <c r="AC187" s="309"/>
      <c r="AD187" s="309"/>
      <c r="AE187" s="309"/>
      <c r="AF187" s="309"/>
      <c r="AG187" s="309"/>
      <c r="AH187" s="309"/>
      <c r="AI187" s="309"/>
      <c r="AJ187" s="309"/>
      <c r="AK187" s="310"/>
      <c r="AL187" s="410"/>
      <c r="AM187" s="309"/>
      <c r="AN187" s="308"/>
      <c r="AO187" s="309"/>
      <c r="AP187" s="309"/>
      <c r="AQ187" s="309"/>
      <c r="AR187" s="309"/>
      <c r="AS187" s="309"/>
      <c r="AT187" s="309"/>
      <c r="AU187" s="309"/>
      <c r="AV187" s="309"/>
      <c r="AW187" s="310"/>
      <c r="AX187" s="410"/>
      <c r="AY187" s="309"/>
      <c r="AZ187" s="308"/>
      <c r="BA187" s="309"/>
      <c r="BB187" s="309"/>
      <c r="BC187" s="309"/>
      <c r="BD187" s="309"/>
      <c r="BE187" s="309"/>
      <c r="BF187" s="309"/>
      <c r="BG187" s="309"/>
      <c r="BH187" s="309"/>
      <c r="BI187" s="310"/>
      <c r="BJ187" s="410"/>
      <c r="BK187" s="407"/>
      <c r="BL187" s="408"/>
      <c r="BM187" s="407"/>
      <c r="BN187" s="407"/>
      <c r="BO187" s="407"/>
      <c r="BP187" s="407"/>
      <c r="BQ187" s="407"/>
      <c r="BR187" s="407"/>
      <c r="BS187" s="407"/>
      <c r="BT187" s="407"/>
      <c r="BU187" s="409"/>
      <c r="BV187" s="410"/>
      <c r="BX187" s="408"/>
      <c r="BY187" s="407"/>
      <c r="BZ187" s="407"/>
      <c r="CA187" s="407"/>
      <c r="CB187" s="407"/>
      <c r="CC187" s="407"/>
      <c r="CD187" s="407"/>
      <c r="CE187" s="407"/>
      <c r="CF187" s="407"/>
      <c r="CG187" s="409"/>
      <c r="CH187" s="410"/>
      <c r="CJ187" s="408"/>
      <c r="CK187" s="407"/>
      <c r="CL187" s="407"/>
      <c r="CM187" s="407"/>
      <c r="CN187" s="407"/>
      <c r="CO187" s="407"/>
      <c r="CP187" s="407"/>
      <c r="CQ187" s="407"/>
      <c r="CR187" s="407"/>
      <c r="CS187" s="409"/>
      <c r="CT187" s="410"/>
      <c r="CV187" s="408"/>
      <c r="CW187" s="407"/>
      <c r="CX187" s="407"/>
      <c r="CY187" s="407"/>
      <c r="CZ187" s="407"/>
      <c r="DA187" s="407"/>
      <c r="DB187" s="407"/>
      <c r="DC187" s="407"/>
      <c r="DD187" s="407"/>
      <c r="DE187" s="409"/>
      <c r="DF187" s="410"/>
      <c r="DH187" s="408"/>
      <c r="DI187" s="407"/>
      <c r="DJ187" s="407"/>
      <c r="DK187" s="407"/>
      <c r="DL187" s="407"/>
      <c r="DM187" s="407"/>
      <c r="DN187" s="407"/>
      <c r="DO187" s="407"/>
      <c r="DP187" s="407"/>
      <c r="DQ187" s="409"/>
      <c r="DR187" s="410"/>
      <c r="DT187" s="408"/>
      <c r="DU187" s="407"/>
      <c r="DV187" s="407"/>
      <c r="DW187" s="407"/>
      <c r="DX187" s="407"/>
      <c r="DY187" s="407"/>
      <c r="DZ187" s="407"/>
      <c r="EA187" s="407"/>
      <c r="EB187" s="407"/>
      <c r="EC187" s="409"/>
      <c r="ED187" s="410"/>
    </row>
    <row r="188" spans="1:134" x14ac:dyDescent="0.25">
      <c r="A188" s="1470" t="s">
        <v>210</v>
      </c>
      <c r="B188" s="267" t="s">
        <v>99</v>
      </c>
      <c r="C188" s="268" t="s">
        <v>138</v>
      </c>
      <c r="D188" s="271">
        <f>'7c-STEMHWF_RawData'!D61</f>
        <v>0</v>
      </c>
      <c r="E188" s="269">
        <f>'7c-STEMHWF_RawData'!E61</f>
        <v>15</v>
      </c>
      <c r="F188" s="269">
        <f>'7c-STEMHWF_RawData'!F61</f>
        <v>0</v>
      </c>
      <c r="G188" s="269">
        <f>'7c-STEMHWF_RawData'!G61</f>
        <v>6</v>
      </c>
      <c r="H188" s="269">
        <f>'7c-STEMHWF_RawData'!H61</f>
        <v>0</v>
      </c>
      <c r="I188" s="269">
        <f>'7c-STEMHWF_RawData'!I61</f>
        <v>0</v>
      </c>
      <c r="J188" s="269">
        <f>'7c-STEMHWF_RawData'!J61</f>
        <v>0</v>
      </c>
      <c r="K188" s="269">
        <f>'7c-STEMHWF_RawData'!K61</f>
        <v>0</v>
      </c>
      <c r="L188" s="269">
        <f>'7c-STEMHWF_RawData'!L61</f>
        <v>0</v>
      </c>
      <c r="M188" s="270">
        <f>'7c-STEMHWF_RawData'!M61</f>
        <v>0</v>
      </c>
      <c r="N188" s="396"/>
      <c r="O188" s="319"/>
      <c r="P188" s="271">
        <f>'7c-STEMHWF_RawData'!P61</f>
        <v>0</v>
      </c>
      <c r="Q188" s="269">
        <f>'7c-STEMHWF_RawData'!Q61</f>
        <v>10</v>
      </c>
      <c r="R188" s="269">
        <f>'7c-STEMHWF_RawData'!R61</f>
        <v>0</v>
      </c>
      <c r="S188" s="269">
        <f>'7c-STEMHWF_RawData'!S61</f>
        <v>9</v>
      </c>
      <c r="T188" s="269">
        <f>'7c-STEMHWF_RawData'!T61</f>
        <v>0</v>
      </c>
      <c r="U188" s="269">
        <f>'7c-STEMHWF_RawData'!U61</f>
        <v>0</v>
      </c>
      <c r="V188" s="269">
        <f>'7c-STEMHWF_RawData'!V61</f>
        <v>0</v>
      </c>
      <c r="W188" s="269">
        <f>'7c-STEMHWF_RawData'!W61</f>
        <v>0</v>
      </c>
      <c r="X188" s="269">
        <f>'7c-STEMHWF_RawData'!X61</f>
        <v>0</v>
      </c>
      <c r="Y188" s="270">
        <f>'7c-STEMHWF_RawData'!Y61</f>
        <v>0</v>
      </c>
      <c r="Z188" s="396"/>
      <c r="AA188" s="319"/>
      <c r="AB188" s="271">
        <f>'7c-STEMHWF_RawData'!AB61</f>
        <v>0</v>
      </c>
      <c r="AC188" s="269">
        <f>'7c-STEMHWF_RawData'!AC61</f>
        <v>17</v>
      </c>
      <c r="AD188" s="269">
        <f>'7c-STEMHWF_RawData'!AD61</f>
        <v>0</v>
      </c>
      <c r="AE188" s="269">
        <f>'7c-STEMHWF_RawData'!AE61</f>
        <v>7</v>
      </c>
      <c r="AF188" s="269">
        <f>'7c-STEMHWF_RawData'!AF61</f>
        <v>0</v>
      </c>
      <c r="AG188" s="269">
        <f>'7c-STEMHWF_RawData'!AG61</f>
        <v>0</v>
      </c>
      <c r="AH188" s="269">
        <f>'7c-STEMHWF_RawData'!AH61</f>
        <v>0</v>
      </c>
      <c r="AI188" s="269">
        <f>'7c-STEMHWF_RawData'!AI61</f>
        <v>0</v>
      </c>
      <c r="AJ188" s="269">
        <f>'7c-STEMHWF_RawData'!AJ61</f>
        <v>0</v>
      </c>
      <c r="AK188" s="270">
        <f>'7c-STEMHWF_RawData'!AK61</f>
        <v>0</v>
      </c>
      <c r="AL188" s="396"/>
      <c r="AM188" s="269"/>
      <c r="AN188" s="271">
        <f>'7c-STEMHWF_RawData'!AN61</f>
        <v>0</v>
      </c>
      <c r="AO188" s="269">
        <f>'7c-STEMHWF_RawData'!AO61</f>
        <v>19</v>
      </c>
      <c r="AP188" s="269">
        <f>'7c-STEMHWF_RawData'!AP61</f>
        <v>0</v>
      </c>
      <c r="AQ188" s="269">
        <f>'7c-STEMHWF_RawData'!AQ61</f>
        <v>12</v>
      </c>
      <c r="AR188" s="269">
        <f>'7c-STEMHWF_RawData'!AR61</f>
        <v>0</v>
      </c>
      <c r="AS188" s="269">
        <f>'7c-STEMHWF_RawData'!AS61</f>
        <v>0</v>
      </c>
      <c r="AT188" s="269">
        <f>'7c-STEMHWF_RawData'!AT61</f>
        <v>0</v>
      </c>
      <c r="AU188" s="269">
        <f>'7c-STEMHWF_RawData'!AU61</f>
        <v>0</v>
      </c>
      <c r="AV188" s="269">
        <f>'7c-STEMHWF_RawData'!AV61</f>
        <v>0</v>
      </c>
      <c r="AW188" s="270">
        <f>'7c-STEMHWF_RawData'!AW61</f>
        <v>0</v>
      </c>
      <c r="AX188" s="396"/>
      <c r="AY188" s="269"/>
      <c r="AZ188" s="271">
        <f>'7c-STEMHWF_RawData'!AZ61</f>
        <v>0</v>
      </c>
      <c r="BA188" s="269">
        <f>'7c-STEMHWF_RawData'!BA61</f>
        <v>6</v>
      </c>
      <c r="BB188" s="269">
        <f>'7c-STEMHWF_RawData'!BB61</f>
        <v>0</v>
      </c>
      <c r="BC188" s="269">
        <f>'7c-STEMHWF_RawData'!BC61</f>
        <v>9</v>
      </c>
      <c r="BD188" s="269">
        <f>'7c-STEMHWF_RawData'!BD61</f>
        <v>0</v>
      </c>
      <c r="BE188" s="269">
        <f>'7c-STEMHWF_RawData'!BE61</f>
        <v>0</v>
      </c>
      <c r="BF188" s="269">
        <f>'7c-STEMHWF_RawData'!BF61</f>
        <v>0</v>
      </c>
      <c r="BG188" s="269">
        <f>'7c-STEMHWF_RawData'!BG61</f>
        <v>0</v>
      </c>
      <c r="BH188" s="269">
        <f>'7c-STEMHWF_RawData'!BH61</f>
        <v>0</v>
      </c>
      <c r="BI188" s="270">
        <f>'7c-STEMHWF_RawData'!BI61</f>
        <v>0</v>
      </c>
      <c r="BJ188" s="396"/>
      <c r="BK188" s="343"/>
      <c r="BL188" s="342">
        <f>'7c-STEMHWF_RawData'!BL61</f>
        <v>0</v>
      </c>
      <c r="BM188" s="343">
        <f>'7c-STEMHWF_RawData'!BM61</f>
        <v>2</v>
      </c>
      <c r="BN188" s="343">
        <f>'7c-STEMHWF_RawData'!BN61</f>
        <v>0</v>
      </c>
      <c r="BO188" s="343">
        <f>'7c-STEMHWF_RawData'!BO61</f>
        <v>5</v>
      </c>
      <c r="BP188" s="343">
        <f>'7c-STEMHWF_RawData'!BP61</f>
        <v>0</v>
      </c>
      <c r="BQ188" s="343">
        <f>'7c-STEMHWF_RawData'!BQ61</f>
        <v>0</v>
      </c>
      <c r="BR188" s="343">
        <f>'7c-STEMHWF_RawData'!BR61</f>
        <v>0</v>
      </c>
      <c r="BS188" s="343">
        <f>'7c-STEMHWF_RawData'!BS61</f>
        <v>0</v>
      </c>
      <c r="BT188" s="343">
        <f>'7c-STEMHWF_RawData'!BT61</f>
        <v>0</v>
      </c>
      <c r="BU188" s="344">
        <f>'7c-STEMHWF_RawData'!BU61</f>
        <v>0</v>
      </c>
      <c r="BV188" s="396"/>
      <c r="BX188" s="342">
        <f>'7c-STEMHWF_RawData'!BX61</f>
        <v>0</v>
      </c>
      <c r="BY188" s="343">
        <f>'7c-STEMHWF_RawData'!BY61</f>
        <v>1</v>
      </c>
      <c r="BZ188" s="343">
        <f>'7c-STEMHWF_RawData'!BZ61</f>
        <v>0</v>
      </c>
      <c r="CA188" s="343">
        <f>'7c-STEMHWF_RawData'!CA61</f>
        <v>5</v>
      </c>
      <c r="CB188" s="343">
        <f>'7c-STEMHWF_RawData'!CB61</f>
        <v>0</v>
      </c>
      <c r="CC188" s="343">
        <f>'7c-STEMHWF_RawData'!CC61</f>
        <v>0</v>
      </c>
      <c r="CD188" s="343">
        <f>'7c-STEMHWF_RawData'!CD61</f>
        <v>0</v>
      </c>
      <c r="CE188" s="343">
        <f>'7c-STEMHWF_RawData'!CE61</f>
        <v>0</v>
      </c>
      <c r="CF188" s="343">
        <f>'7c-STEMHWF_RawData'!CF61</f>
        <v>0</v>
      </c>
      <c r="CG188" s="344">
        <f>'7c-STEMHWF_RawData'!CG61</f>
        <v>0</v>
      </c>
      <c r="CH188" s="396"/>
      <c r="CJ188" s="342">
        <f>'7c-STEMHWF_RawData'!CJ61</f>
        <v>0</v>
      </c>
      <c r="CK188" s="343">
        <f>'7c-STEMHWF_RawData'!CK61</f>
        <v>0</v>
      </c>
      <c r="CL188" s="343">
        <f>'7c-STEMHWF_RawData'!CL61</f>
        <v>0</v>
      </c>
      <c r="CM188" s="343">
        <f>'7c-STEMHWF_RawData'!CM61</f>
        <v>7</v>
      </c>
      <c r="CN188" s="343">
        <f>'7c-STEMHWF_RawData'!CN61</f>
        <v>0</v>
      </c>
      <c r="CO188" s="343">
        <f>'7c-STEMHWF_RawData'!CO61</f>
        <v>0</v>
      </c>
      <c r="CP188" s="343">
        <f>'7c-STEMHWF_RawData'!CP61</f>
        <v>0</v>
      </c>
      <c r="CQ188" s="343">
        <f>'7c-STEMHWF_RawData'!CQ61</f>
        <v>0</v>
      </c>
      <c r="CR188" s="343">
        <f>'7c-STEMHWF_RawData'!CR61</f>
        <v>0</v>
      </c>
      <c r="CS188" s="344">
        <f>'7c-STEMHWF_RawData'!CS61</f>
        <v>0</v>
      </c>
      <c r="CT188" s="396"/>
      <c r="CV188" s="342">
        <f>'7c-STEMHWF_RawData'!CV61</f>
        <v>0</v>
      </c>
      <c r="CW188" s="343">
        <f>'7c-STEMHWF_RawData'!CW61</f>
        <v>2</v>
      </c>
      <c r="CX188" s="343">
        <f>'7c-STEMHWF_RawData'!CX61</f>
        <v>0</v>
      </c>
      <c r="CY188" s="343">
        <f>'7c-STEMHWF_RawData'!CY61</f>
        <v>22</v>
      </c>
      <c r="CZ188" s="343">
        <f>'7c-STEMHWF_RawData'!CZ61</f>
        <v>0</v>
      </c>
      <c r="DA188" s="343">
        <f>'7c-STEMHWF_RawData'!DA61</f>
        <v>0</v>
      </c>
      <c r="DB188" s="343">
        <f>'7c-STEMHWF_RawData'!DB61</f>
        <v>0</v>
      </c>
      <c r="DC188" s="343">
        <f>'7c-STEMHWF_RawData'!DC61</f>
        <v>0</v>
      </c>
      <c r="DD188" s="343">
        <f>'7c-STEMHWF_RawData'!DD61</f>
        <v>0</v>
      </c>
      <c r="DE188" s="344">
        <f>'7c-STEMHWF_RawData'!DE61</f>
        <v>0</v>
      </c>
      <c r="DF188" s="396"/>
      <c r="DH188" s="342">
        <f>'7c-STEMHWF_RawData'!DH61</f>
        <v>0</v>
      </c>
      <c r="DI188" s="343">
        <f>'7c-STEMHWF_RawData'!DI61</f>
        <v>0</v>
      </c>
      <c r="DJ188" s="343">
        <f>'7c-STEMHWF_RawData'!DJ61</f>
        <v>0</v>
      </c>
      <c r="DK188" s="343">
        <f>'7c-STEMHWF_RawData'!DK61</f>
        <v>26</v>
      </c>
      <c r="DL188" s="343">
        <f>'7c-STEMHWF_RawData'!DL61</f>
        <v>0</v>
      </c>
      <c r="DM188" s="343">
        <f>'7c-STEMHWF_RawData'!DM61</f>
        <v>0</v>
      </c>
      <c r="DN188" s="343">
        <f>'7c-STEMHWF_RawData'!DN61</f>
        <v>0</v>
      </c>
      <c r="DO188" s="343">
        <f>'7c-STEMHWF_RawData'!DO61</f>
        <v>0</v>
      </c>
      <c r="DP188" s="343">
        <f>'7c-STEMHWF_RawData'!DP61</f>
        <v>0</v>
      </c>
      <c r="DQ188" s="344">
        <f>'7c-STEMHWF_RawData'!DQ61</f>
        <v>0</v>
      </c>
      <c r="DR188" s="396"/>
      <c r="DT188" s="342">
        <f>'7c-STEMHWF_RawData'!DT61</f>
        <v>0</v>
      </c>
      <c r="DU188" s="343">
        <f>'7c-STEMHWF_RawData'!DU61</f>
        <v>2</v>
      </c>
      <c r="DV188" s="343">
        <f>'7c-STEMHWF_RawData'!DV61</f>
        <v>0</v>
      </c>
      <c r="DW188" s="343">
        <f>'7c-STEMHWF_RawData'!DW61</f>
        <v>25</v>
      </c>
      <c r="DX188" s="343">
        <f>'7c-STEMHWF_RawData'!DX61</f>
        <v>0</v>
      </c>
      <c r="DY188" s="343">
        <f>'7c-STEMHWF_RawData'!DY61</f>
        <v>0</v>
      </c>
      <c r="DZ188" s="343">
        <f>'7c-STEMHWF_RawData'!DZ61</f>
        <v>0</v>
      </c>
      <c r="EA188" s="343">
        <f>'7c-STEMHWF_RawData'!EA61</f>
        <v>0</v>
      </c>
      <c r="EB188" s="343">
        <f>'7c-STEMHWF_RawData'!EB61</f>
        <v>0</v>
      </c>
      <c r="EC188" s="344">
        <f>'7c-STEMHWF_RawData'!EC61</f>
        <v>0</v>
      </c>
      <c r="ED188" s="396"/>
    </row>
    <row r="189" spans="1:134" x14ac:dyDescent="0.25">
      <c r="A189" s="1471"/>
      <c r="B189" s="36" t="s">
        <v>99</v>
      </c>
      <c r="C189" s="276" t="s">
        <v>139</v>
      </c>
      <c r="D189" s="279">
        <f>'7c-STEMHWF_RawData'!D62</f>
        <v>0</v>
      </c>
      <c r="E189" s="277">
        <f>'7c-STEMHWF_RawData'!E62</f>
        <v>0</v>
      </c>
      <c r="F189" s="277">
        <f>'7c-STEMHWF_RawData'!F62</f>
        <v>0</v>
      </c>
      <c r="G189" s="277">
        <f>'7c-STEMHWF_RawData'!G62</f>
        <v>7</v>
      </c>
      <c r="H189" s="277">
        <f>'7c-STEMHWF_RawData'!H62</f>
        <v>0</v>
      </c>
      <c r="I189" s="277">
        <f>'7c-STEMHWF_RawData'!I62</f>
        <v>0</v>
      </c>
      <c r="J189" s="277">
        <f>'7c-STEMHWF_RawData'!J62</f>
        <v>0</v>
      </c>
      <c r="K189" s="277">
        <f>'7c-STEMHWF_RawData'!K62</f>
        <v>0</v>
      </c>
      <c r="L189" s="277">
        <f>'7c-STEMHWF_RawData'!L62</f>
        <v>0</v>
      </c>
      <c r="M189" s="278">
        <f>'7c-STEMHWF_RawData'!M62</f>
        <v>0</v>
      </c>
      <c r="N189" s="398"/>
      <c r="P189" s="279">
        <f>'7c-STEMHWF_RawData'!P62</f>
        <v>0</v>
      </c>
      <c r="Q189" s="277">
        <f>'7c-STEMHWF_RawData'!Q62</f>
        <v>1</v>
      </c>
      <c r="R189" s="277">
        <f>'7c-STEMHWF_RawData'!R62</f>
        <v>0</v>
      </c>
      <c r="S189" s="277">
        <f>'7c-STEMHWF_RawData'!S62</f>
        <v>6</v>
      </c>
      <c r="T189" s="277">
        <f>'7c-STEMHWF_RawData'!T62</f>
        <v>0</v>
      </c>
      <c r="U189" s="277">
        <f>'7c-STEMHWF_RawData'!U62</f>
        <v>0</v>
      </c>
      <c r="V189" s="277">
        <f>'7c-STEMHWF_RawData'!V62</f>
        <v>0</v>
      </c>
      <c r="W189" s="277">
        <f>'7c-STEMHWF_RawData'!W62</f>
        <v>0</v>
      </c>
      <c r="X189" s="277">
        <f>'7c-STEMHWF_RawData'!X62</f>
        <v>0</v>
      </c>
      <c r="Y189" s="278">
        <f>'7c-STEMHWF_RawData'!Y62</f>
        <v>0</v>
      </c>
      <c r="Z189" s="398"/>
      <c r="AB189" s="279">
        <f>'7c-STEMHWF_RawData'!AB62</f>
        <v>0</v>
      </c>
      <c r="AC189" s="277">
        <f>'7c-STEMHWF_RawData'!AC62</f>
        <v>1</v>
      </c>
      <c r="AD189" s="277">
        <f>'7c-STEMHWF_RawData'!AD62</f>
        <v>0</v>
      </c>
      <c r="AE189" s="277">
        <f>'7c-STEMHWF_RawData'!AE62</f>
        <v>5</v>
      </c>
      <c r="AF189" s="277">
        <f>'7c-STEMHWF_RawData'!AF62</f>
        <v>0</v>
      </c>
      <c r="AG189" s="277">
        <f>'7c-STEMHWF_RawData'!AG62</f>
        <v>0</v>
      </c>
      <c r="AH189" s="277">
        <f>'7c-STEMHWF_RawData'!AH62</f>
        <v>0</v>
      </c>
      <c r="AI189" s="277">
        <f>'7c-STEMHWF_RawData'!AI62</f>
        <v>0</v>
      </c>
      <c r="AJ189" s="277">
        <f>'7c-STEMHWF_RawData'!AJ62</f>
        <v>0</v>
      </c>
      <c r="AK189" s="278">
        <f>'7c-STEMHWF_RawData'!AK62</f>
        <v>0</v>
      </c>
      <c r="AL189" s="398"/>
      <c r="AM189" s="277"/>
      <c r="AN189" s="279">
        <f>'7c-STEMHWF_RawData'!AN62</f>
        <v>0</v>
      </c>
      <c r="AO189" s="277">
        <f>'7c-STEMHWF_RawData'!AO62</f>
        <v>0</v>
      </c>
      <c r="AP189" s="277">
        <f>'7c-STEMHWF_RawData'!AP62</f>
        <v>0</v>
      </c>
      <c r="AQ189" s="277">
        <f>'7c-STEMHWF_RawData'!AQ62</f>
        <v>7</v>
      </c>
      <c r="AR189" s="277">
        <f>'7c-STEMHWF_RawData'!AR62</f>
        <v>0</v>
      </c>
      <c r="AS189" s="277">
        <f>'7c-STEMHWF_RawData'!AS62</f>
        <v>0</v>
      </c>
      <c r="AT189" s="277">
        <f>'7c-STEMHWF_RawData'!AT62</f>
        <v>0</v>
      </c>
      <c r="AU189" s="277">
        <f>'7c-STEMHWF_RawData'!AU62</f>
        <v>0</v>
      </c>
      <c r="AV189" s="277">
        <f>'7c-STEMHWF_RawData'!AV62</f>
        <v>0</v>
      </c>
      <c r="AW189" s="278">
        <f>'7c-STEMHWF_RawData'!AW62</f>
        <v>0</v>
      </c>
      <c r="AX189" s="398"/>
      <c r="AY189" s="277"/>
      <c r="AZ189" s="279">
        <f>'7c-STEMHWF_RawData'!AZ62</f>
        <v>0</v>
      </c>
      <c r="BA189" s="277">
        <f>'7c-STEMHWF_RawData'!BA62</f>
        <v>0</v>
      </c>
      <c r="BB189" s="277">
        <f>'7c-STEMHWF_RawData'!BB62</f>
        <v>0</v>
      </c>
      <c r="BC189" s="277">
        <f>'7c-STEMHWF_RawData'!BC62</f>
        <v>5</v>
      </c>
      <c r="BD189" s="277">
        <f>'7c-STEMHWF_RawData'!BD62</f>
        <v>0</v>
      </c>
      <c r="BE189" s="277">
        <f>'7c-STEMHWF_RawData'!BE62</f>
        <v>0</v>
      </c>
      <c r="BF189" s="277">
        <f>'7c-STEMHWF_RawData'!BF62</f>
        <v>0</v>
      </c>
      <c r="BG189" s="277">
        <f>'7c-STEMHWF_RawData'!BG62</f>
        <v>0</v>
      </c>
      <c r="BH189" s="277">
        <f>'7c-STEMHWF_RawData'!BH62</f>
        <v>0</v>
      </c>
      <c r="BI189" s="278">
        <f>'7c-STEMHWF_RawData'!BI62</f>
        <v>0</v>
      </c>
      <c r="BJ189" s="398"/>
      <c r="BK189" s="352"/>
      <c r="BL189" s="351">
        <f>'7c-STEMHWF_RawData'!BL62</f>
        <v>0</v>
      </c>
      <c r="BM189" s="352">
        <f>'7c-STEMHWF_RawData'!BM62</f>
        <v>0</v>
      </c>
      <c r="BN189" s="352">
        <f>'7c-STEMHWF_RawData'!BN62</f>
        <v>0</v>
      </c>
      <c r="BO189" s="352">
        <f>'7c-STEMHWF_RawData'!BO62</f>
        <v>4</v>
      </c>
      <c r="BP189" s="352">
        <f>'7c-STEMHWF_RawData'!BP62</f>
        <v>0</v>
      </c>
      <c r="BQ189" s="352">
        <f>'7c-STEMHWF_RawData'!BQ62</f>
        <v>0</v>
      </c>
      <c r="BR189" s="352">
        <f>'7c-STEMHWF_RawData'!BR62</f>
        <v>0</v>
      </c>
      <c r="BS189" s="352">
        <f>'7c-STEMHWF_RawData'!BS62</f>
        <v>0</v>
      </c>
      <c r="BT189" s="352">
        <f>'7c-STEMHWF_RawData'!BT62</f>
        <v>0</v>
      </c>
      <c r="BU189" s="353">
        <f>'7c-STEMHWF_RawData'!BU62</f>
        <v>0</v>
      </c>
      <c r="BV189" s="398"/>
      <c r="BX189" s="351">
        <f>'7c-STEMHWF_RawData'!BX62</f>
        <v>0</v>
      </c>
      <c r="BY189" s="352">
        <f>'7c-STEMHWF_RawData'!BY62</f>
        <v>0</v>
      </c>
      <c r="BZ189" s="352">
        <f>'7c-STEMHWF_RawData'!BZ62</f>
        <v>0</v>
      </c>
      <c r="CA189" s="352">
        <f>'7c-STEMHWF_RawData'!CA62</f>
        <v>1</v>
      </c>
      <c r="CB189" s="352">
        <f>'7c-STEMHWF_RawData'!CB62</f>
        <v>0</v>
      </c>
      <c r="CC189" s="352">
        <f>'7c-STEMHWF_RawData'!CC62</f>
        <v>0</v>
      </c>
      <c r="CD189" s="352">
        <f>'7c-STEMHWF_RawData'!CD62</f>
        <v>0</v>
      </c>
      <c r="CE189" s="352">
        <f>'7c-STEMHWF_RawData'!CE62</f>
        <v>0</v>
      </c>
      <c r="CF189" s="352">
        <f>'7c-STEMHWF_RawData'!CF62</f>
        <v>0</v>
      </c>
      <c r="CG189" s="353">
        <f>'7c-STEMHWF_RawData'!CG62</f>
        <v>0</v>
      </c>
      <c r="CH189" s="398"/>
      <c r="CJ189" s="351">
        <f>'7c-STEMHWF_RawData'!CJ62</f>
        <v>0</v>
      </c>
      <c r="CK189" s="352">
        <f>'7c-STEMHWF_RawData'!CK62</f>
        <v>0</v>
      </c>
      <c r="CL189" s="352">
        <f>'7c-STEMHWF_RawData'!CL62</f>
        <v>0</v>
      </c>
      <c r="CM189" s="352">
        <f>'7c-STEMHWF_RawData'!CM62</f>
        <v>10</v>
      </c>
      <c r="CN189" s="352">
        <f>'7c-STEMHWF_RawData'!CN62</f>
        <v>0</v>
      </c>
      <c r="CO189" s="352">
        <f>'7c-STEMHWF_RawData'!CO62</f>
        <v>0</v>
      </c>
      <c r="CP189" s="352">
        <f>'7c-STEMHWF_RawData'!CP62</f>
        <v>0</v>
      </c>
      <c r="CQ189" s="352">
        <f>'7c-STEMHWF_RawData'!CQ62</f>
        <v>0</v>
      </c>
      <c r="CR189" s="352">
        <f>'7c-STEMHWF_RawData'!CR62</f>
        <v>0</v>
      </c>
      <c r="CS189" s="353">
        <f>'7c-STEMHWF_RawData'!CS62</f>
        <v>0</v>
      </c>
      <c r="CT189" s="398"/>
      <c r="CV189" s="351">
        <f>'7c-STEMHWF_RawData'!CV62</f>
        <v>0</v>
      </c>
      <c r="CW189" s="352">
        <f>'7c-STEMHWF_RawData'!CW62</f>
        <v>9</v>
      </c>
      <c r="CX189" s="352">
        <f>'7c-STEMHWF_RawData'!CX62</f>
        <v>10</v>
      </c>
      <c r="CY189" s="352">
        <f>'7c-STEMHWF_RawData'!CY62</f>
        <v>5</v>
      </c>
      <c r="CZ189" s="352">
        <f>'7c-STEMHWF_RawData'!CZ62</f>
        <v>0</v>
      </c>
      <c r="DA189" s="352">
        <f>'7c-STEMHWF_RawData'!DA62</f>
        <v>0</v>
      </c>
      <c r="DB189" s="352">
        <f>'7c-STEMHWF_RawData'!DB62</f>
        <v>0</v>
      </c>
      <c r="DC189" s="352">
        <f>'7c-STEMHWF_RawData'!DC62</f>
        <v>0</v>
      </c>
      <c r="DD189" s="352">
        <f>'7c-STEMHWF_RawData'!DD62</f>
        <v>0</v>
      </c>
      <c r="DE189" s="353">
        <f>'7c-STEMHWF_RawData'!DE62</f>
        <v>0</v>
      </c>
      <c r="DF189" s="398"/>
      <c r="DH189" s="351">
        <f>'7c-STEMHWF_RawData'!DH62</f>
        <v>0</v>
      </c>
      <c r="DI189" s="352">
        <f>'7c-STEMHWF_RawData'!DI62</f>
        <v>15</v>
      </c>
      <c r="DJ189" s="352">
        <f>'7c-STEMHWF_RawData'!DJ62</f>
        <v>9</v>
      </c>
      <c r="DK189" s="352">
        <f>'7c-STEMHWF_RawData'!DK62</f>
        <v>1</v>
      </c>
      <c r="DL189" s="352">
        <f>'7c-STEMHWF_RawData'!DL62</f>
        <v>0</v>
      </c>
      <c r="DM189" s="352">
        <f>'7c-STEMHWF_RawData'!DM62</f>
        <v>0</v>
      </c>
      <c r="DN189" s="352">
        <f>'7c-STEMHWF_RawData'!DN62</f>
        <v>0</v>
      </c>
      <c r="DO189" s="352">
        <f>'7c-STEMHWF_RawData'!DO62</f>
        <v>0</v>
      </c>
      <c r="DP189" s="352">
        <f>'7c-STEMHWF_RawData'!DP62</f>
        <v>0</v>
      </c>
      <c r="DQ189" s="353">
        <f>'7c-STEMHWF_RawData'!DQ62</f>
        <v>0</v>
      </c>
      <c r="DR189" s="398"/>
      <c r="DT189" s="351">
        <f>'7c-STEMHWF_RawData'!DT62</f>
        <v>0</v>
      </c>
      <c r="DU189" s="352">
        <f>'7c-STEMHWF_RawData'!DU62</f>
        <v>26</v>
      </c>
      <c r="DV189" s="352">
        <f>'7c-STEMHWF_RawData'!DV62</f>
        <v>16</v>
      </c>
      <c r="DW189" s="352">
        <f>'7c-STEMHWF_RawData'!DW62</f>
        <v>5</v>
      </c>
      <c r="DX189" s="352">
        <f>'7c-STEMHWF_RawData'!DX62</f>
        <v>0</v>
      </c>
      <c r="DY189" s="352">
        <f>'7c-STEMHWF_RawData'!DY62</f>
        <v>0</v>
      </c>
      <c r="DZ189" s="352">
        <f>'7c-STEMHWF_RawData'!DZ62</f>
        <v>0</v>
      </c>
      <c r="EA189" s="352">
        <f>'7c-STEMHWF_RawData'!EA62</f>
        <v>0</v>
      </c>
      <c r="EB189" s="352">
        <f>'7c-STEMHWF_RawData'!EB62</f>
        <v>0</v>
      </c>
      <c r="EC189" s="353">
        <f>'7c-STEMHWF_RawData'!EC62</f>
        <v>0</v>
      </c>
      <c r="ED189" s="398"/>
    </row>
    <row r="190" spans="1:134" ht="15.75" thickBot="1" x14ac:dyDescent="0.3">
      <c r="A190" s="1472"/>
      <c r="B190" s="295" t="s">
        <v>99</v>
      </c>
      <c r="C190" s="294" t="s">
        <v>140</v>
      </c>
      <c r="D190" s="279">
        <f>'7c-STEMHWF_RawData'!D63</f>
        <v>0</v>
      </c>
      <c r="E190" s="277">
        <f>'7c-STEMHWF_RawData'!E63</f>
        <v>21</v>
      </c>
      <c r="F190" s="277">
        <f>'7c-STEMHWF_RawData'!F63</f>
        <v>0</v>
      </c>
      <c r="G190" s="277">
        <f>'7c-STEMHWF_RawData'!G63</f>
        <v>11</v>
      </c>
      <c r="H190" s="277">
        <f>'7c-STEMHWF_RawData'!H63</f>
        <v>0</v>
      </c>
      <c r="I190" s="277">
        <f>'7c-STEMHWF_RawData'!I63</f>
        <v>0</v>
      </c>
      <c r="J190" s="277">
        <f>'7c-STEMHWF_RawData'!J63</f>
        <v>0</v>
      </c>
      <c r="K190" s="277">
        <f>'7c-STEMHWF_RawData'!K63</f>
        <v>0</v>
      </c>
      <c r="L190" s="277">
        <f>'7c-STEMHWF_RawData'!L63</f>
        <v>0</v>
      </c>
      <c r="M190" s="278">
        <f>'7c-STEMHWF_RawData'!M63</f>
        <v>0</v>
      </c>
      <c r="N190" s="411" t="s">
        <v>305</v>
      </c>
      <c r="P190" s="279">
        <f>'7c-STEMHWF_RawData'!P63</f>
        <v>0</v>
      </c>
      <c r="Q190" s="277">
        <f>'7c-STEMHWF_RawData'!Q63</f>
        <v>21</v>
      </c>
      <c r="R190" s="277">
        <f>'7c-STEMHWF_RawData'!R63</f>
        <v>0</v>
      </c>
      <c r="S190" s="277">
        <f>'7c-STEMHWF_RawData'!S63</f>
        <v>16</v>
      </c>
      <c r="T190" s="277">
        <f>'7c-STEMHWF_RawData'!T63</f>
        <v>0</v>
      </c>
      <c r="U190" s="277">
        <f>'7c-STEMHWF_RawData'!U63</f>
        <v>0</v>
      </c>
      <c r="V190" s="277">
        <f>'7c-STEMHWF_RawData'!V63</f>
        <v>0</v>
      </c>
      <c r="W190" s="277">
        <f>'7c-STEMHWF_RawData'!W63</f>
        <v>0</v>
      </c>
      <c r="X190" s="277">
        <f>'7c-STEMHWF_RawData'!X63</f>
        <v>0</v>
      </c>
      <c r="Y190" s="278">
        <f>'7c-STEMHWF_RawData'!Y63</f>
        <v>0</v>
      </c>
      <c r="Z190" s="411" t="s">
        <v>305</v>
      </c>
      <c r="AB190" s="279">
        <f>'7c-STEMHWF_RawData'!AB63</f>
        <v>0</v>
      </c>
      <c r="AC190" s="277">
        <f>'7c-STEMHWF_RawData'!AC63</f>
        <v>29</v>
      </c>
      <c r="AD190" s="277">
        <f>'7c-STEMHWF_RawData'!AD63</f>
        <v>0</v>
      </c>
      <c r="AE190" s="277">
        <f>'7c-STEMHWF_RawData'!AE63</f>
        <v>13</v>
      </c>
      <c r="AF190" s="277">
        <f>'7c-STEMHWF_RawData'!AF63</f>
        <v>0</v>
      </c>
      <c r="AG190" s="277">
        <f>'7c-STEMHWF_RawData'!AG63</f>
        <v>0</v>
      </c>
      <c r="AH190" s="277">
        <f>'7c-STEMHWF_RawData'!AH63</f>
        <v>0</v>
      </c>
      <c r="AI190" s="277">
        <f>'7c-STEMHWF_RawData'!AI63</f>
        <v>0</v>
      </c>
      <c r="AJ190" s="277">
        <f>'7c-STEMHWF_RawData'!AJ63</f>
        <v>0</v>
      </c>
      <c r="AK190" s="278">
        <f>'7c-STEMHWF_RawData'!AK63</f>
        <v>0</v>
      </c>
      <c r="AL190" s="411" t="s">
        <v>305</v>
      </c>
      <c r="AM190" s="277"/>
      <c r="AN190" s="279">
        <f>'7c-STEMHWF_RawData'!AN63</f>
        <v>0</v>
      </c>
      <c r="AO190" s="277">
        <f>'7c-STEMHWF_RawData'!AO63</f>
        <v>18</v>
      </c>
      <c r="AP190" s="277">
        <f>'7c-STEMHWF_RawData'!AP63</f>
        <v>0</v>
      </c>
      <c r="AQ190" s="277">
        <f>'7c-STEMHWF_RawData'!AQ63</f>
        <v>23</v>
      </c>
      <c r="AR190" s="277">
        <f>'7c-STEMHWF_RawData'!AR63</f>
        <v>0</v>
      </c>
      <c r="AS190" s="277">
        <f>'7c-STEMHWF_RawData'!AS63</f>
        <v>0</v>
      </c>
      <c r="AT190" s="277">
        <f>'7c-STEMHWF_RawData'!AT63</f>
        <v>0</v>
      </c>
      <c r="AU190" s="277">
        <f>'7c-STEMHWF_RawData'!AU63</f>
        <v>0</v>
      </c>
      <c r="AV190" s="277">
        <f>'7c-STEMHWF_RawData'!AV63</f>
        <v>0</v>
      </c>
      <c r="AW190" s="278">
        <f>'7c-STEMHWF_RawData'!AW63</f>
        <v>0</v>
      </c>
      <c r="AX190" s="411" t="s">
        <v>305</v>
      </c>
      <c r="AY190" s="277"/>
      <c r="AZ190" s="279">
        <f>'7c-STEMHWF_RawData'!AZ63</f>
        <v>0</v>
      </c>
      <c r="BA190" s="277">
        <f>'7c-STEMHWF_RawData'!BA63</f>
        <v>25</v>
      </c>
      <c r="BB190" s="277">
        <f>'7c-STEMHWF_RawData'!BB63</f>
        <v>0</v>
      </c>
      <c r="BC190" s="277">
        <f>'7c-STEMHWF_RawData'!BC63</f>
        <v>22</v>
      </c>
      <c r="BD190" s="277">
        <f>'7c-STEMHWF_RawData'!BD63</f>
        <v>0</v>
      </c>
      <c r="BE190" s="277">
        <f>'7c-STEMHWF_RawData'!BE63</f>
        <v>0</v>
      </c>
      <c r="BF190" s="277">
        <f>'7c-STEMHWF_RawData'!BF63</f>
        <v>0</v>
      </c>
      <c r="BG190" s="277">
        <f>'7c-STEMHWF_RawData'!BG63</f>
        <v>0</v>
      </c>
      <c r="BH190" s="277">
        <f>'7c-STEMHWF_RawData'!BH63</f>
        <v>0</v>
      </c>
      <c r="BI190" s="278">
        <f>'7c-STEMHWF_RawData'!BI63</f>
        <v>0</v>
      </c>
      <c r="BJ190" s="411" t="s">
        <v>305</v>
      </c>
      <c r="BK190" s="352"/>
      <c r="BL190" s="351">
        <f>'7c-STEMHWF_RawData'!BL63</f>
        <v>0</v>
      </c>
      <c r="BM190" s="352">
        <f>'7c-STEMHWF_RawData'!BM63</f>
        <v>13</v>
      </c>
      <c r="BN190" s="352">
        <f>'7c-STEMHWF_RawData'!BN63</f>
        <v>0</v>
      </c>
      <c r="BO190" s="352">
        <f>'7c-STEMHWF_RawData'!BO63</f>
        <v>13</v>
      </c>
      <c r="BP190" s="352">
        <f>'7c-STEMHWF_RawData'!BP63</f>
        <v>0</v>
      </c>
      <c r="BQ190" s="352">
        <f>'7c-STEMHWF_RawData'!BQ63</f>
        <v>0</v>
      </c>
      <c r="BR190" s="352">
        <f>'7c-STEMHWF_RawData'!BR63</f>
        <v>0</v>
      </c>
      <c r="BS190" s="352">
        <f>'7c-STEMHWF_RawData'!BS63</f>
        <v>0</v>
      </c>
      <c r="BT190" s="352">
        <f>'7c-STEMHWF_RawData'!BT63</f>
        <v>0</v>
      </c>
      <c r="BU190" s="353">
        <f>'7c-STEMHWF_RawData'!BU63</f>
        <v>0</v>
      </c>
      <c r="BV190" s="411" t="s">
        <v>305</v>
      </c>
      <c r="BX190" s="351">
        <f>'7c-STEMHWF_RawData'!BX63</f>
        <v>0</v>
      </c>
      <c r="BY190" s="352">
        <f>'7c-STEMHWF_RawData'!BY63</f>
        <v>16</v>
      </c>
      <c r="BZ190" s="352">
        <f>'7c-STEMHWF_RawData'!BZ63</f>
        <v>0</v>
      </c>
      <c r="CA190" s="352">
        <f>'7c-STEMHWF_RawData'!CA63</f>
        <v>32</v>
      </c>
      <c r="CB190" s="352">
        <f>'7c-STEMHWF_RawData'!CB63</f>
        <v>0</v>
      </c>
      <c r="CC190" s="352">
        <f>'7c-STEMHWF_RawData'!CC63</f>
        <v>0</v>
      </c>
      <c r="CD190" s="352">
        <f>'7c-STEMHWF_RawData'!CD63</f>
        <v>0</v>
      </c>
      <c r="CE190" s="352">
        <f>'7c-STEMHWF_RawData'!CE63</f>
        <v>0</v>
      </c>
      <c r="CF190" s="352">
        <f>'7c-STEMHWF_RawData'!CF63</f>
        <v>0</v>
      </c>
      <c r="CG190" s="353">
        <f>'7c-STEMHWF_RawData'!CG63</f>
        <v>0</v>
      </c>
      <c r="CH190" s="411" t="s">
        <v>305</v>
      </c>
      <c r="CJ190" s="351">
        <f>'7c-STEMHWF_RawData'!CJ63</f>
        <v>0</v>
      </c>
      <c r="CK190" s="352">
        <f>'7c-STEMHWF_RawData'!CK63</f>
        <v>11</v>
      </c>
      <c r="CL190" s="352">
        <f>'7c-STEMHWF_RawData'!CL63</f>
        <v>0</v>
      </c>
      <c r="CM190" s="352">
        <f>'7c-STEMHWF_RawData'!CM63</f>
        <v>29</v>
      </c>
      <c r="CN190" s="352">
        <f>'7c-STEMHWF_RawData'!CN63</f>
        <v>0</v>
      </c>
      <c r="CO190" s="352">
        <f>'7c-STEMHWF_RawData'!CO63</f>
        <v>0</v>
      </c>
      <c r="CP190" s="352">
        <f>'7c-STEMHWF_RawData'!CP63</f>
        <v>0</v>
      </c>
      <c r="CQ190" s="352">
        <f>'7c-STEMHWF_RawData'!CQ63</f>
        <v>0</v>
      </c>
      <c r="CR190" s="352">
        <f>'7c-STEMHWF_RawData'!CR63</f>
        <v>0</v>
      </c>
      <c r="CS190" s="353">
        <f>'7c-STEMHWF_RawData'!CS63</f>
        <v>0</v>
      </c>
      <c r="CT190" s="411" t="s">
        <v>305</v>
      </c>
      <c r="CV190" s="351">
        <f>'7c-STEMHWF_RawData'!CV63</f>
        <v>0</v>
      </c>
      <c r="CW190" s="352">
        <f>'7c-STEMHWF_RawData'!CW63</f>
        <v>13</v>
      </c>
      <c r="CX190" s="352">
        <f>'7c-STEMHWF_RawData'!CX63</f>
        <v>0</v>
      </c>
      <c r="CY190" s="352">
        <f>'7c-STEMHWF_RawData'!CY63</f>
        <v>45</v>
      </c>
      <c r="CZ190" s="352">
        <f>'7c-STEMHWF_RawData'!CZ63</f>
        <v>0</v>
      </c>
      <c r="DA190" s="352">
        <f>'7c-STEMHWF_RawData'!DA63</f>
        <v>0</v>
      </c>
      <c r="DB190" s="352">
        <f>'7c-STEMHWF_RawData'!DB63</f>
        <v>0</v>
      </c>
      <c r="DC190" s="352">
        <f>'7c-STEMHWF_RawData'!DC63</f>
        <v>0</v>
      </c>
      <c r="DD190" s="352">
        <f>'7c-STEMHWF_RawData'!DD63</f>
        <v>0</v>
      </c>
      <c r="DE190" s="353">
        <f>'7c-STEMHWF_RawData'!DE63</f>
        <v>0</v>
      </c>
      <c r="DF190" s="411" t="s">
        <v>305</v>
      </c>
      <c r="DH190" s="351">
        <f>'7c-STEMHWF_RawData'!DH63</f>
        <v>0</v>
      </c>
      <c r="DI190" s="352">
        <f>'7c-STEMHWF_RawData'!DI63</f>
        <v>4</v>
      </c>
      <c r="DJ190" s="352">
        <f>'7c-STEMHWF_RawData'!DJ63</f>
        <v>0</v>
      </c>
      <c r="DK190" s="352">
        <f>'7c-STEMHWF_RawData'!DK63</f>
        <v>21</v>
      </c>
      <c r="DL190" s="352">
        <f>'7c-STEMHWF_RawData'!DL63</f>
        <v>0</v>
      </c>
      <c r="DM190" s="352">
        <f>'7c-STEMHWF_RawData'!DM63</f>
        <v>0</v>
      </c>
      <c r="DN190" s="352">
        <f>'7c-STEMHWF_RawData'!DN63</f>
        <v>0</v>
      </c>
      <c r="DO190" s="352">
        <f>'7c-STEMHWF_RawData'!DO63</f>
        <v>0</v>
      </c>
      <c r="DP190" s="352">
        <f>'7c-STEMHWF_RawData'!DP63</f>
        <v>0</v>
      </c>
      <c r="DQ190" s="353">
        <f>'7c-STEMHWF_RawData'!DQ63</f>
        <v>0</v>
      </c>
      <c r="DR190" s="411" t="s">
        <v>305</v>
      </c>
      <c r="DT190" s="351">
        <f>'7c-STEMHWF_RawData'!DT63</f>
        <v>0</v>
      </c>
      <c r="DU190" s="352">
        <f>'7c-STEMHWF_RawData'!DU63</f>
        <v>4</v>
      </c>
      <c r="DV190" s="352">
        <f>'7c-STEMHWF_RawData'!DV63</f>
        <v>0</v>
      </c>
      <c r="DW190" s="352">
        <f>'7c-STEMHWF_RawData'!DW63</f>
        <v>26</v>
      </c>
      <c r="DX190" s="352">
        <f>'7c-STEMHWF_RawData'!DX63</f>
        <v>0</v>
      </c>
      <c r="DY190" s="352">
        <f>'7c-STEMHWF_RawData'!DY63</f>
        <v>0</v>
      </c>
      <c r="DZ190" s="352">
        <f>'7c-STEMHWF_RawData'!DZ63</f>
        <v>0</v>
      </c>
      <c r="EA190" s="352">
        <f>'7c-STEMHWF_RawData'!EA63</f>
        <v>0</v>
      </c>
      <c r="EB190" s="352">
        <f>'7c-STEMHWF_RawData'!EB63</f>
        <v>0</v>
      </c>
      <c r="EC190" s="353">
        <f>'7c-STEMHWF_RawData'!EC63</f>
        <v>0</v>
      </c>
      <c r="ED190" s="411" t="s">
        <v>305</v>
      </c>
    </row>
    <row r="191" spans="1:134" x14ac:dyDescent="0.25">
      <c r="A191" s="320"/>
      <c r="D191" s="288">
        <f t="shared" ref="D191:M191" si="396">SUM(D188:D190)</f>
        <v>0</v>
      </c>
      <c r="E191" s="286">
        <f t="shared" si="396"/>
        <v>36</v>
      </c>
      <c r="F191" s="286">
        <f t="shared" si="396"/>
        <v>0</v>
      </c>
      <c r="G191" s="286">
        <f t="shared" si="396"/>
        <v>24</v>
      </c>
      <c r="H191" s="286">
        <f t="shared" si="396"/>
        <v>0</v>
      </c>
      <c r="I191" s="286">
        <f t="shared" si="396"/>
        <v>0</v>
      </c>
      <c r="J191" s="286">
        <f t="shared" si="396"/>
        <v>0</v>
      </c>
      <c r="K191" s="286">
        <f t="shared" si="396"/>
        <v>0</v>
      </c>
      <c r="L191" s="286">
        <f t="shared" si="396"/>
        <v>0</v>
      </c>
      <c r="M191" s="287">
        <f t="shared" si="396"/>
        <v>0</v>
      </c>
      <c r="N191" s="412">
        <f>SUM(D191:M191)</f>
        <v>60</v>
      </c>
      <c r="P191" s="288">
        <f t="shared" ref="P191:Y191" si="397">SUM(P188:P190)</f>
        <v>0</v>
      </c>
      <c r="Q191" s="286">
        <f t="shared" si="397"/>
        <v>32</v>
      </c>
      <c r="R191" s="286">
        <f t="shared" si="397"/>
        <v>0</v>
      </c>
      <c r="S191" s="286">
        <f t="shared" si="397"/>
        <v>31</v>
      </c>
      <c r="T191" s="286">
        <f t="shared" si="397"/>
        <v>0</v>
      </c>
      <c r="U191" s="286">
        <f t="shared" si="397"/>
        <v>0</v>
      </c>
      <c r="V191" s="286">
        <f t="shared" si="397"/>
        <v>0</v>
      </c>
      <c r="W191" s="286">
        <f t="shared" si="397"/>
        <v>0</v>
      </c>
      <c r="X191" s="286">
        <f t="shared" si="397"/>
        <v>0</v>
      </c>
      <c r="Y191" s="287">
        <f t="shared" si="397"/>
        <v>0</v>
      </c>
      <c r="Z191" s="412">
        <f>SUM(P191:Y191)</f>
        <v>63</v>
      </c>
      <c r="AB191" s="288">
        <f t="shared" ref="AB191:AK191" si="398">SUM(AB188:AB190)</f>
        <v>0</v>
      </c>
      <c r="AC191" s="286">
        <f t="shared" si="398"/>
        <v>47</v>
      </c>
      <c r="AD191" s="286">
        <f t="shared" si="398"/>
        <v>0</v>
      </c>
      <c r="AE191" s="286">
        <f t="shared" si="398"/>
        <v>25</v>
      </c>
      <c r="AF191" s="286">
        <f t="shared" si="398"/>
        <v>0</v>
      </c>
      <c r="AG191" s="286">
        <f t="shared" si="398"/>
        <v>0</v>
      </c>
      <c r="AH191" s="286">
        <f t="shared" si="398"/>
        <v>0</v>
      </c>
      <c r="AI191" s="286">
        <f t="shared" si="398"/>
        <v>0</v>
      </c>
      <c r="AJ191" s="286">
        <f t="shared" si="398"/>
        <v>0</v>
      </c>
      <c r="AK191" s="287">
        <f t="shared" si="398"/>
        <v>0</v>
      </c>
      <c r="AL191" s="412">
        <f>SUM(AB191:AK191)</f>
        <v>72</v>
      </c>
      <c r="AM191" s="277"/>
      <c r="AN191" s="288">
        <f t="shared" ref="AN191:AW191" si="399">SUM(AN188:AN190)</f>
        <v>0</v>
      </c>
      <c r="AO191" s="286">
        <f t="shared" si="399"/>
        <v>37</v>
      </c>
      <c r="AP191" s="286">
        <f t="shared" si="399"/>
        <v>0</v>
      </c>
      <c r="AQ191" s="286">
        <f t="shared" si="399"/>
        <v>42</v>
      </c>
      <c r="AR191" s="286">
        <f t="shared" si="399"/>
        <v>0</v>
      </c>
      <c r="AS191" s="286">
        <f t="shared" si="399"/>
        <v>0</v>
      </c>
      <c r="AT191" s="286">
        <f t="shared" si="399"/>
        <v>0</v>
      </c>
      <c r="AU191" s="286">
        <f t="shared" si="399"/>
        <v>0</v>
      </c>
      <c r="AV191" s="286">
        <f t="shared" si="399"/>
        <v>0</v>
      </c>
      <c r="AW191" s="287">
        <f t="shared" si="399"/>
        <v>0</v>
      </c>
      <c r="AX191" s="412">
        <f>SUM(AN191:AW191)</f>
        <v>79</v>
      </c>
      <c r="AY191" s="277"/>
      <c r="AZ191" s="288">
        <f t="shared" ref="AZ191:BI191" si="400">SUM(AZ188:AZ190)</f>
        <v>0</v>
      </c>
      <c r="BA191" s="286">
        <f t="shared" si="400"/>
        <v>31</v>
      </c>
      <c r="BB191" s="286">
        <f t="shared" si="400"/>
        <v>0</v>
      </c>
      <c r="BC191" s="286">
        <f t="shared" si="400"/>
        <v>36</v>
      </c>
      <c r="BD191" s="286">
        <f t="shared" si="400"/>
        <v>0</v>
      </c>
      <c r="BE191" s="286">
        <f t="shared" si="400"/>
        <v>0</v>
      </c>
      <c r="BF191" s="286">
        <f t="shared" si="400"/>
        <v>0</v>
      </c>
      <c r="BG191" s="286">
        <f t="shared" si="400"/>
        <v>0</v>
      </c>
      <c r="BH191" s="286">
        <f t="shared" si="400"/>
        <v>0</v>
      </c>
      <c r="BI191" s="287">
        <f t="shared" si="400"/>
        <v>0</v>
      </c>
      <c r="BJ191" s="412">
        <f>SUM(AZ191:BI191)</f>
        <v>67</v>
      </c>
      <c r="BK191" s="352"/>
      <c r="BL191" s="399">
        <f t="shared" ref="BL191:BU191" si="401">SUM(BL188:BL190)</f>
        <v>0</v>
      </c>
      <c r="BM191" s="400">
        <f t="shared" si="401"/>
        <v>15</v>
      </c>
      <c r="BN191" s="400">
        <f t="shared" si="401"/>
        <v>0</v>
      </c>
      <c r="BO191" s="400">
        <f t="shared" si="401"/>
        <v>22</v>
      </c>
      <c r="BP191" s="400">
        <f t="shared" si="401"/>
        <v>0</v>
      </c>
      <c r="BQ191" s="400">
        <f t="shared" si="401"/>
        <v>0</v>
      </c>
      <c r="BR191" s="400">
        <f t="shared" si="401"/>
        <v>0</v>
      </c>
      <c r="BS191" s="400">
        <f t="shared" si="401"/>
        <v>0</v>
      </c>
      <c r="BT191" s="400">
        <f t="shared" si="401"/>
        <v>0</v>
      </c>
      <c r="BU191" s="401">
        <f t="shared" si="401"/>
        <v>0</v>
      </c>
      <c r="BV191" s="412">
        <f>SUM(BL191:BU191)</f>
        <v>37</v>
      </c>
      <c r="BX191" s="399">
        <f t="shared" ref="BX191:CG191" si="402">SUM(BX188:BX190)</f>
        <v>0</v>
      </c>
      <c r="BY191" s="400">
        <f t="shared" si="402"/>
        <v>17</v>
      </c>
      <c r="BZ191" s="400">
        <f t="shared" si="402"/>
        <v>0</v>
      </c>
      <c r="CA191" s="400">
        <f t="shared" si="402"/>
        <v>38</v>
      </c>
      <c r="CB191" s="400">
        <f t="shared" si="402"/>
        <v>0</v>
      </c>
      <c r="CC191" s="400">
        <f t="shared" si="402"/>
        <v>0</v>
      </c>
      <c r="CD191" s="400">
        <f t="shared" si="402"/>
        <v>0</v>
      </c>
      <c r="CE191" s="400">
        <f t="shared" si="402"/>
        <v>0</v>
      </c>
      <c r="CF191" s="400">
        <f t="shared" si="402"/>
        <v>0</v>
      </c>
      <c r="CG191" s="401">
        <f t="shared" si="402"/>
        <v>0</v>
      </c>
      <c r="CH191" s="412">
        <f>SUM(BX191:CG191)</f>
        <v>55</v>
      </c>
      <c r="CJ191" s="399">
        <f t="shared" ref="CJ191:CS191" si="403">SUM(CJ188:CJ190)</f>
        <v>0</v>
      </c>
      <c r="CK191" s="400">
        <f t="shared" si="403"/>
        <v>11</v>
      </c>
      <c r="CL191" s="400">
        <f t="shared" si="403"/>
        <v>0</v>
      </c>
      <c r="CM191" s="400">
        <f t="shared" si="403"/>
        <v>46</v>
      </c>
      <c r="CN191" s="400">
        <f t="shared" si="403"/>
        <v>0</v>
      </c>
      <c r="CO191" s="400">
        <f t="shared" si="403"/>
        <v>0</v>
      </c>
      <c r="CP191" s="400">
        <f t="shared" si="403"/>
        <v>0</v>
      </c>
      <c r="CQ191" s="400">
        <f t="shared" si="403"/>
        <v>0</v>
      </c>
      <c r="CR191" s="400">
        <f t="shared" si="403"/>
        <v>0</v>
      </c>
      <c r="CS191" s="401">
        <f t="shared" si="403"/>
        <v>0</v>
      </c>
      <c r="CT191" s="412">
        <f>SUM(CJ191:CS191)</f>
        <v>57</v>
      </c>
      <c r="CV191" s="399">
        <f t="shared" ref="CV191:DE191" si="404">SUM(CV188:CV190)</f>
        <v>0</v>
      </c>
      <c r="CW191" s="400">
        <f t="shared" si="404"/>
        <v>24</v>
      </c>
      <c r="CX191" s="400">
        <f t="shared" si="404"/>
        <v>10</v>
      </c>
      <c r="CY191" s="400">
        <f t="shared" si="404"/>
        <v>72</v>
      </c>
      <c r="CZ191" s="400">
        <f t="shared" si="404"/>
        <v>0</v>
      </c>
      <c r="DA191" s="400">
        <f t="shared" si="404"/>
        <v>0</v>
      </c>
      <c r="DB191" s="400">
        <f t="shared" si="404"/>
        <v>0</v>
      </c>
      <c r="DC191" s="400">
        <f t="shared" si="404"/>
        <v>0</v>
      </c>
      <c r="DD191" s="400">
        <f t="shared" si="404"/>
        <v>0</v>
      </c>
      <c r="DE191" s="401">
        <f t="shared" si="404"/>
        <v>0</v>
      </c>
      <c r="DF191" s="412">
        <f>SUM(CV191:DE191)</f>
        <v>106</v>
      </c>
      <c r="DH191" s="399">
        <f t="shared" ref="DH191:DQ191" si="405">SUM(DH188:DH190)</f>
        <v>0</v>
      </c>
      <c r="DI191" s="400">
        <f t="shared" si="405"/>
        <v>19</v>
      </c>
      <c r="DJ191" s="400">
        <f t="shared" si="405"/>
        <v>9</v>
      </c>
      <c r="DK191" s="400">
        <f t="shared" si="405"/>
        <v>48</v>
      </c>
      <c r="DL191" s="400">
        <f t="shared" si="405"/>
        <v>0</v>
      </c>
      <c r="DM191" s="400">
        <f t="shared" si="405"/>
        <v>0</v>
      </c>
      <c r="DN191" s="400">
        <f t="shared" si="405"/>
        <v>0</v>
      </c>
      <c r="DO191" s="400">
        <f t="shared" si="405"/>
        <v>0</v>
      </c>
      <c r="DP191" s="400">
        <f t="shared" si="405"/>
        <v>0</v>
      </c>
      <c r="DQ191" s="401">
        <f t="shared" si="405"/>
        <v>0</v>
      </c>
      <c r="DR191" s="412">
        <f>SUM(DH191:DQ191)</f>
        <v>76</v>
      </c>
      <c r="DT191" s="399">
        <f t="shared" ref="DT191:EC191" si="406">SUM(DT188:DT190)</f>
        <v>0</v>
      </c>
      <c r="DU191" s="400">
        <f t="shared" si="406"/>
        <v>32</v>
      </c>
      <c r="DV191" s="400">
        <f t="shared" si="406"/>
        <v>16</v>
      </c>
      <c r="DW191" s="400">
        <f t="shared" si="406"/>
        <v>56</v>
      </c>
      <c r="DX191" s="400">
        <f t="shared" si="406"/>
        <v>0</v>
      </c>
      <c r="DY191" s="400">
        <f t="shared" si="406"/>
        <v>0</v>
      </c>
      <c r="DZ191" s="400">
        <f t="shared" si="406"/>
        <v>0</v>
      </c>
      <c r="EA191" s="400">
        <f t="shared" si="406"/>
        <v>0</v>
      </c>
      <c r="EB191" s="400">
        <f t="shared" si="406"/>
        <v>0</v>
      </c>
      <c r="EC191" s="401">
        <f t="shared" si="406"/>
        <v>0</v>
      </c>
      <c r="ED191" s="412">
        <f>SUM(DT191:EC191)</f>
        <v>104</v>
      </c>
    </row>
    <row r="192" spans="1:134" ht="15.75" thickBot="1" x14ac:dyDescent="0.3">
      <c r="A192" s="320"/>
      <c r="D192" s="279"/>
      <c r="E192" s="277"/>
      <c r="F192" s="277"/>
      <c r="G192" s="277"/>
      <c r="H192" s="277"/>
      <c r="I192" s="277"/>
      <c r="J192" s="277"/>
      <c r="K192" s="277"/>
      <c r="L192" s="277"/>
      <c r="M192" s="278"/>
      <c r="N192" s="411"/>
      <c r="P192" s="279"/>
      <c r="Q192" s="277"/>
      <c r="R192" s="277"/>
      <c r="S192" s="277"/>
      <c r="T192" s="277"/>
      <c r="U192" s="277"/>
      <c r="V192" s="277"/>
      <c r="W192" s="277"/>
      <c r="X192" s="277"/>
      <c r="Y192" s="278"/>
      <c r="Z192" s="411"/>
      <c r="AB192" s="279"/>
      <c r="AC192" s="277"/>
      <c r="AD192" s="277"/>
      <c r="AE192" s="277"/>
      <c r="AF192" s="277"/>
      <c r="AG192" s="277"/>
      <c r="AH192" s="277"/>
      <c r="AI192" s="277"/>
      <c r="AJ192" s="277"/>
      <c r="AK192" s="278"/>
      <c r="AL192" s="411"/>
      <c r="AM192" s="277"/>
      <c r="AN192" s="279"/>
      <c r="AO192" s="277"/>
      <c r="AP192" s="277"/>
      <c r="AQ192" s="277"/>
      <c r="AR192" s="277"/>
      <c r="AS192" s="277"/>
      <c r="AT192" s="277"/>
      <c r="AU192" s="277"/>
      <c r="AV192" s="277"/>
      <c r="AW192" s="278"/>
      <c r="AX192" s="411"/>
      <c r="AY192" s="277"/>
      <c r="AZ192" s="279"/>
      <c r="BA192" s="277"/>
      <c r="BB192" s="277"/>
      <c r="BC192" s="277"/>
      <c r="BD192" s="277"/>
      <c r="BE192" s="277"/>
      <c r="BF192" s="277"/>
      <c r="BG192" s="277"/>
      <c r="BH192" s="277"/>
      <c r="BI192" s="278"/>
      <c r="BJ192" s="411"/>
      <c r="BK192" s="352"/>
      <c r="BL192" s="351"/>
      <c r="BM192" s="352"/>
      <c r="BN192" s="352"/>
      <c r="BO192" s="352"/>
      <c r="BP192" s="352"/>
      <c r="BQ192" s="352"/>
      <c r="BR192" s="352"/>
      <c r="BS192" s="352"/>
      <c r="BT192" s="352"/>
      <c r="BU192" s="353"/>
      <c r="BV192" s="411"/>
      <c r="BX192" s="351"/>
      <c r="BY192" s="352"/>
      <c r="BZ192" s="352"/>
      <c r="CA192" s="352"/>
      <c r="CB192" s="352"/>
      <c r="CC192" s="352"/>
      <c r="CD192" s="352"/>
      <c r="CE192" s="352"/>
      <c r="CF192" s="352"/>
      <c r="CG192" s="353"/>
      <c r="CH192" s="411"/>
      <c r="CJ192" s="351"/>
      <c r="CK192" s="352"/>
      <c r="CL192" s="352"/>
      <c r="CM192" s="352"/>
      <c r="CN192" s="352"/>
      <c r="CO192" s="352"/>
      <c r="CP192" s="352"/>
      <c r="CQ192" s="352"/>
      <c r="CR192" s="352"/>
      <c r="CS192" s="353"/>
      <c r="CT192" s="411"/>
      <c r="CV192" s="351"/>
      <c r="CW192" s="352"/>
      <c r="CX192" s="352"/>
      <c r="CY192" s="352"/>
      <c r="CZ192" s="352"/>
      <c r="DA192" s="352"/>
      <c r="DB192" s="352"/>
      <c r="DC192" s="352"/>
      <c r="DD192" s="352"/>
      <c r="DE192" s="353"/>
      <c r="DF192" s="411"/>
      <c r="DH192" s="351"/>
      <c r="DI192" s="352"/>
      <c r="DJ192" s="352"/>
      <c r="DK192" s="352"/>
      <c r="DL192" s="352"/>
      <c r="DM192" s="352"/>
      <c r="DN192" s="352"/>
      <c r="DO192" s="352"/>
      <c r="DP192" s="352"/>
      <c r="DQ192" s="353"/>
      <c r="DR192" s="411"/>
      <c r="DT192" s="351"/>
      <c r="DU192" s="352"/>
      <c r="DV192" s="352"/>
      <c r="DW192" s="352"/>
      <c r="DX192" s="352"/>
      <c r="DY192" s="352"/>
      <c r="DZ192" s="352"/>
      <c r="EA192" s="352"/>
      <c r="EB192" s="352"/>
      <c r="EC192" s="353"/>
      <c r="ED192" s="411"/>
    </row>
    <row r="193" spans="1:134" x14ac:dyDescent="0.25">
      <c r="A193" s="1470" t="s">
        <v>211</v>
      </c>
      <c r="B193" s="267" t="s">
        <v>99</v>
      </c>
      <c r="C193" s="268" t="s">
        <v>138</v>
      </c>
      <c r="D193" s="279">
        <f>D188*'8-Matrices'!$J$7</f>
        <v>0</v>
      </c>
      <c r="E193" s="277">
        <f>E188*'8-Matrices'!$K$7</f>
        <v>108900</v>
      </c>
      <c r="F193" s="277">
        <f>F188*'8-Matrices'!$L$7</f>
        <v>0</v>
      </c>
      <c r="G193" s="277">
        <f>G188*'8-Matrices'!$M$7</f>
        <v>86730</v>
      </c>
      <c r="H193" s="277">
        <f>H188*'8-Matrices'!$N$7</f>
        <v>0</v>
      </c>
      <c r="I193" s="277">
        <f>I188*'8-Matrices'!$O$7</f>
        <v>0</v>
      </c>
      <c r="J193" s="277">
        <f>J188*'8-Matrices'!$P$7</f>
        <v>0</v>
      </c>
      <c r="K193" s="277">
        <f>K188*'8-Matrices'!$Q$7</f>
        <v>0</v>
      </c>
      <c r="L193" s="277">
        <f>L188*'8-Matrices'!$R$7</f>
        <v>0</v>
      </c>
      <c r="M193" s="278">
        <f>M188*'8-Matrices'!$S$7</f>
        <v>0</v>
      </c>
      <c r="N193" s="411"/>
      <c r="P193" s="279">
        <f>P188*'8-Matrices'!$J$7</f>
        <v>0</v>
      </c>
      <c r="Q193" s="277">
        <f>Q188*'8-Matrices'!$K$7</f>
        <v>72600</v>
      </c>
      <c r="R193" s="277">
        <f>R188*'8-Matrices'!$L$7</f>
        <v>0</v>
      </c>
      <c r="S193" s="277">
        <f>S188*'8-Matrices'!$M$7</f>
        <v>130095</v>
      </c>
      <c r="T193" s="277">
        <f>T188*'8-Matrices'!$N$7</f>
        <v>0</v>
      </c>
      <c r="U193" s="277">
        <f>U188*'8-Matrices'!$O$7</f>
        <v>0</v>
      </c>
      <c r="V193" s="277">
        <f>V188*'8-Matrices'!$P$7</f>
        <v>0</v>
      </c>
      <c r="W193" s="277">
        <f>W188*'8-Matrices'!$Q$7</f>
        <v>0</v>
      </c>
      <c r="X193" s="277">
        <f>X188*'8-Matrices'!$R$7</f>
        <v>0</v>
      </c>
      <c r="Y193" s="278">
        <f>Y188*'8-Matrices'!$S$7</f>
        <v>0</v>
      </c>
      <c r="Z193" s="411"/>
      <c r="AB193" s="279">
        <f>AB188*'8-Matrices'!$J$7</f>
        <v>0</v>
      </c>
      <c r="AC193" s="277">
        <f>AC188*'8-Matrices'!$K$7</f>
        <v>123420</v>
      </c>
      <c r="AD193" s="277">
        <f>AD188*'8-Matrices'!$L$7</f>
        <v>0</v>
      </c>
      <c r="AE193" s="277">
        <f>AE188*'8-Matrices'!$M$7</f>
        <v>101185</v>
      </c>
      <c r="AF193" s="277">
        <f>AF188*'8-Matrices'!$N$7</f>
        <v>0</v>
      </c>
      <c r="AG193" s="277">
        <f>AG188*'8-Matrices'!$O$7</f>
        <v>0</v>
      </c>
      <c r="AH193" s="277">
        <f>AH188*'8-Matrices'!$P$7</f>
        <v>0</v>
      </c>
      <c r="AI193" s="277">
        <f>AI188*'8-Matrices'!$Q$7</f>
        <v>0</v>
      </c>
      <c r="AJ193" s="277">
        <f>AJ188*'8-Matrices'!$R$7</f>
        <v>0</v>
      </c>
      <c r="AK193" s="278">
        <f>AK188*'8-Matrices'!$S$7</f>
        <v>0</v>
      </c>
      <c r="AL193" s="411"/>
      <c r="AM193" s="277"/>
      <c r="AN193" s="279">
        <f>AN188*'8-Matrices'!$J$7</f>
        <v>0</v>
      </c>
      <c r="AO193" s="277">
        <f>AO188*'8-Matrices'!$K$7</f>
        <v>137940</v>
      </c>
      <c r="AP193" s="277">
        <f>AP188*'8-Matrices'!$L$7</f>
        <v>0</v>
      </c>
      <c r="AQ193" s="277">
        <f>AQ188*'8-Matrices'!$M$7</f>
        <v>173460</v>
      </c>
      <c r="AR193" s="277">
        <f>AR188*'8-Matrices'!$N$7</f>
        <v>0</v>
      </c>
      <c r="AS193" s="277">
        <f>AS188*'8-Matrices'!$O$7</f>
        <v>0</v>
      </c>
      <c r="AT193" s="277">
        <f>AT188*'8-Matrices'!$P$7</f>
        <v>0</v>
      </c>
      <c r="AU193" s="277">
        <f>AU188*'8-Matrices'!$Q$7</f>
        <v>0</v>
      </c>
      <c r="AV193" s="277">
        <f>AV188*'8-Matrices'!$R$7</f>
        <v>0</v>
      </c>
      <c r="AW193" s="278">
        <f>AW188*'8-Matrices'!$S$7</f>
        <v>0</v>
      </c>
      <c r="AX193" s="411"/>
      <c r="AY193" s="277"/>
      <c r="AZ193" s="279">
        <f>AZ188*'8-Matrices'!$J$7</f>
        <v>0</v>
      </c>
      <c r="BA193" s="277">
        <f>BA188*'8-Matrices'!$K$7</f>
        <v>43560</v>
      </c>
      <c r="BB193" s="277">
        <f>BB188*'8-Matrices'!$L$7</f>
        <v>0</v>
      </c>
      <c r="BC193" s="277">
        <f>BC188*'8-Matrices'!$M$7</f>
        <v>130095</v>
      </c>
      <c r="BD193" s="277">
        <f>BD188*'8-Matrices'!$N$7</f>
        <v>0</v>
      </c>
      <c r="BE193" s="277">
        <f>BE188*'8-Matrices'!$O$7</f>
        <v>0</v>
      </c>
      <c r="BF193" s="277">
        <f>BF188*'8-Matrices'!$P$7</f>
        <v>0</v>
      </c>
      <c r="BG193" s="277">
        <f>BG188*'8-Matrices'!$Q$7</f>
        <v>0</v>
      </c>
      <c r="BH193" s="277">
        <f>BH188*'8-Matrices'!$R$7</f>
        <v>0</v>
      </c>
      <c r="BI193" s="278">
        <f>BI188*'8-Matrices'!$S$7</f>
        <v>0</v>
      </c>
      <c r="BJ193" s="411"/>
      <c r="BK193" s="352"/>
      <c r="BL193" s="351">
        <f>BL188*'8-Matrices'!$J$7</f>
        <v>0</v>
      </c>
      <c r="BM193" s="352">
        <f>BM188*'8-Matrices'!$K$7</f>
        <v>14520</v>
      </c>
      <c r="BN193" s="352">
        <f>BN188*'8-Matrices'!$L$7</f>
        <v>0</v>
      </c>
      <c r="BO193" s="352">
        <f>BO188*'8-Matrices'!$M$7</f>
        <v>72275</v>
      </c>
      <c r="BP193" s="352">
        <f>BP188*'8-Matrices'!$N$7</f>
        <v>0</v>
      </c>
      <c r="BQ193" s="352">
        <f>BQ188*'8-Matrices'!$O$7</f>
        <v>0</v>
      </c>
      <c r="BR193" s="352">
        <f>BR188*'8-Matrices'!$P$7</f>
        <v>0</v>
      </c>
      <c r="BS193" s="352">
        <f>BS188*'8-Matrices'!$Q$7</f>
        <v>0</v>
      </c>
      <c r="BT193" s="352">
        <f>BT188*'8-Matrices'!$R$7</f>
        <v>0</v>
      </c>
      <c r="BU193" s="353">
        <f>BU188*'8-Matrices'!$S$7</f>
        <v>0</v>
      </c>
      <c r="BV193" s="411"/>
      <c r="BX193" s="351">
        <f>BX188*'8-Matrices'!$J$7</f>
        <v>0</v>
      </c>
      <c r="BY193" s="352">
        <f>BY188*'8-Matrices'!$K$7</f>
        <v>7260</v>
      </c>
      <c r="BZ193" s="352">
        <f>BZ188*'8-Matrices'!$L$7</f>
        <v>0</v>
      </c>
      <c r="CA193" s="352">
        <f>CA188*'8-Matrices'!$M$7</f>
        <v>72275</v>
      </c>
      <c r="CB193" s="352">
        <f>CB188*'8-Matrices'!$N$7</f>
        <v>0</v>
      </c>
      <c r="CC193" s="352">
        <f>CC188*'8-Matrices'!$O$7</f>
        <v>0</v>
      </c>
      <c r="CD193" s="352">
        <f>CD188*'8-Matrices'!$P$7</f>
        <v>0</v>
      </c>
      <c r="CE193" s="352">
        <f>CE188*'8-Matrices'!$Q$7</f>
        <v>0</v>
      </c>
      <c r="CF193" s="352">
        <f>CF188*'8-Matrices'!$R$7</f>
        <v>0</v>
      </c>
      <c r="CG193" s="353">
        <f>CG188*'8-Matrices'!$S$7</f>
        <v>0</v>
      </c>
      <c r="CH193" s="411"/>
      <c r="CJ193" s="351">
        <f>CJ188*'8-Matrices'!$J$7</f>
        <v>0</v>
      </c>
      <c r="CK193" s="352">
        <f>CK188*'8-Matrices'!$K$7</f>
        <v>0</v>
      </c>
      <c r="CL193" s="352">
        <f>CL188*'8-Matrices'!$L$7</f>
        <v>0</v>
      </c>
      <c r="CM193" s="352">
        <f>CM188*'8-Matrices'!$M$7</f>
        <v>101185</v>
      </c>
      <c r="CN193" s="352">
        <f>CN188*'8-Matrices'!$N$7</f>
        <v>0</v>
      </c>
      <c r="CO193" s="352">
        <f>CO188*'8-Matrices'!$O$7</f>
        <v>0</v>
      </c>
      <c r="CP193" s="352">
        <f>CP188*'8-Matrices'!$P$7</f>
        <v>0</v>
      </c>
      <c r="CQ193" s="352">
        <f>CQ188*'8-Matrices'!$Q$7</f>
        <v>0</v>
      </c>
      <c r="CR193" s="352">
        <f>CR188*'8-Matrices'!$R$7</f>
        <v>0</v>
      </c>
      <c r="CS193" s="353">
        <f>CS188*'8-Matrices'!$S$7</f>
        <v>0</v>
      </c>
      <c r="CT193" s="411"/>
      <c r="CV193" s="351">
        <f>CV188*'8-Matrices'!$J$7</f>
        <v>0</v>
      </c>
      <c r="CW193" s="352">
        <f>CW188*'8-Matrices'!$K$7</f>
        <v>14520</v>
      </c>
      <c r="CX193" s="352">
        <f>CX188*'8-Matrices'!$L$7</f>
        <v>0</v>
      </c>
      <c r="CY193" s="352">
        <f>CY188*'8-Matrices'!$M$7</f>
        <v>318010</v>
      </c>
      <c r="CZ193" s="352">
        <f>CZ188*'8-Matrices'!$N$7</f>
        <v>0</v>
      </c>
      <c r="DA193" s="352">
        <f>DA188*'8-Matrices'!$O$7</f>
        <v>0</v>
      </c>
      <c r="DB193" s="352">
        <f>DB188*'8-Matrices'!$P$7</f>
        <v>0</v>
      </c>
      <c r="DC193" s="352">
        <f>DC188*'8-Matrices'!$Q$7</f>
        <v>0</v>
      </c>
      <c r="DD193" s="352">
        <f>DD188*'8-Matrices'!$R$7</f>
        <v>0</v>
      </c>
      <c r="DE193" s="353">
        <f>DE188*'8-Matrices'!$S$7</f>
        <v>0</v>
      </c>
      <c r="DF193" s="411"/>
      <c r="DH193" s="351">
        <f>DH188*'8-Matrices'!$J$7</f>
        <v>0</v>
      </c>
      <c r="DI193" s="352">
        <f>DI188*'8-Matrices'!$K$7</f>
        <v>0</v>
      </c>
      <c r="DJ193" s="352">
        <f>DJ188*'8-Matrices'!$L$7</f>
        <v>0</v>
      </c>
      <c r="DK193" s="352">
        <f>DK188*'8-Matrices'!$M$7</f>
        <v>375830</v>
      </c>
      <c r="DL193" s="352">
        <f>DL188*'8-Matrices'!$N$7</f>
        <v>0</v>
      </c>
      <c r="DM193" s="352">
        <f>DM188*'8-Matrices'!$O$7</f>
        <v>0</v>
      </c>
      <c r="DN193" s="352">
        <f>DN188*'8-Matrices'!$P$7</f>
        <v>0</v>
      </c>
      <c r="DO193" s="352">
        <f>DO188*'8-Matrices'!$Q$7</f>
        <v>0</v>
      </c>
      <c r="DP193" s="352">
        <f>DP188*'8-Matrices'!$R$7</f>
        <v>0</v>
      </c>
      <c r="DQ193" s="353">
        <f>DQ188*'8-Matrices'!$S$7</f>
        <v>0</v>
      </c>
      <c r="DR193" s="411"/>
      <c r="DT193" s="351">
        <f>DT188*'8-Matrices'!$J$7</f>
        <v>0</v>
      </c>
      <c r="DU193" s="352">
        <f>DU188*'8-Matrices'!$K$7</f>
        <v>14520</v>
      </c>
      <c r="DV193" s="352">
        <f>DV188*'8-Matrices'!$L$7</f>
        <v>0</v>
      </c>
      <c r="DW193" s="352">
        <f>DW188*'8-Matrices'!$M$7</f>
        <v>361375</v>
      </c>
      <c r="DX193" s="352">
        <f>DX188*'8-Matrices'!$N$7</f>
        <v>0</v>
      </c>
      <c r="DY193" s="352">
        <f>DY188*'8-Matrices'!$O$7</f>
        <v>0</v>
      </c>
      <c r="DZ193" s="352">
        <f>DZ188*'8-Matrices'!$P$7</f>
        <v>0</v>
      </c>
      <c r="EA193" s="352">
        <f>EA188*'8-Matrices'!$Q$7</f>
        <v>0</v>
      </c>
      <c r="EB193" s="352">
        <f>EB188*'8-Matrices'!$R$7</f>
        <v>0</v>
      </c>
      <c r="EC193" s="353">
        <f>EC188*'8-Matrices'!$S$7</f>
        <v>0</v>
      </c>
      <c r="ED193" s="411"/>
    </row>
    <row r="194" spans="1:134" x14ac:dyDescent="0.25">
      <c r="A194" s="1471"/>
      <c r="B194" s="36" t="s">
        <v>99</v>
      </c>
      <c r="C194" s="276" t="s">
        <v>139</v>
      </c>
      <c r="D194" s="279">
        <f>D189*'8-Matrices'!$J$8</f>
        <v>0</v>
      </c>
      <c r="E194" s="277">
        <f>E189*'8-Matrices'!$K$8</f>
        <v>0</v>
      </c>
      <c r="F194" s="277">
        <f>F189*'8-Matrices'!$L$8</f>
        <v>0</v>
      </c>
      <c r="G194" s="277">
        <f>G189*'8-Matrices'!$M$8</f>
        <v>146020</v>
      </c>
      <c r="H194" s="277">
        <f>H189*'8-Matrices'!$N$8</f>
        <v>0</v>
      </c>
      <c r="I194" s="277">
        <f>I189*'8-Matrices'!$O$8</f>
        <v>0</v>
      </c>
      <c r="J194" s="277">
        <f>J189*'8-Matrices'!$P$8</f>
        <v>0</v>
      </c>
      <c r="K194" s="277">
        <f>K189*'8-Matrices'!$Q$8</f>
        <v>0</v>
      </c>
      <c r="L194" s="277">
        <f>L189*'8-Matrices'!$R$8</f>
        <v>0</v>
      </c>
      <c r="M194" s="278">
        <f>M189*'8-Matrices'!$S$8</f>
        <v>0</v>
      </c>
      <c r="N194" s="411"/>
      <c r="P194" s="279">
        <f>P189*'8-Matrices'!$J$8</f>
        <v>0</v>
      </c>
      <c r="Q194" s="277">
        <f>Q189*'8-Matrices'!$K$8</f>
        <v>10477</v>
      </c>
      <c r="R194" s="277">
        <f>R189*'8-Matrices'!$L$8</f>
        <v>0</v>
      </c>
      <c r="S194" s="277">
        <f>S189*'8-Matrices'!$M$8</f>
        <v>125160</v>
      </c>
      <c r="T194" s="277">
        <f>T189*'8-Matrices'!$N$8</f>
        <v>0</v>
      </c>
      <c r="U194" s="277">
        <f>U189*'8-Matrices'!$O$8</f>
        <v>0</v>
      </c>
      <c r="V194" s="277">
        <f>V189*'8-Matrices'!$P$8</f>
        <v>0</v>
      </c>
      <c r="W194" s="277">
        <f>W189*'8-Matrices'!$Q$8</f>
        <v>0</v>
      </c>
      <c r="X194" s="277">
        <f>X189*'8-Matrices'!$R$8</f>
        <v>0</v>
      </c>
      <c r="Y194" s="278">
        <f>Y189*'8-Matrices'!$S$8</f>
        <v>0</v>
      </c>
      <c r="Z194" s="411"/>
      <c r="AB194" s="279">
        <f>AB189*'8-Matrices'!$J$8</f>
        <v>0</v>
      </c>
      <c r="AC194" s="277">
        <f>AC189*'8-Matrices'!$K$8</f>
        <v>10477</v>
      </c>
      <c r="AD194" s="277">
        <f>AD189*'8-Matrices'!$L$8</f>
        <v>0</v>
      </c>
      <c r="AE194" s="277">
        <f>AE189*'8-Matrices'!$M$8</f>
        <v>104300</v>
      </c>
      <c r="AF194" s="277">
        <f>AF189*'8-Matrices'!$N$8</f>
        <v>0</v>
      </c>
      <c r="AG194" s="277">
        <f>AG189*'8-Matrices'!$O$8</f>
        <v>0</v>
      </c>
      <c r="AH194" s="277">
        <f>AH189*'8-Matrices'!$P$8</f>
        <v>0</v>
      </c>
      <c r="AI194" s="277">
        <f>AI189*'8-Matrices'!$Q$8</f>
        <v>0</v>
      </c>
      <c r="AJ194" s="277">
        <f>AJ189*'8-Matrices'!$R$8</f>
        <v>0</v>
      </c>
      <c r="AK194" s="278">
        <f>AK189*'8-Matrices'!$S$8</f>
        <v>0</v>
      </c>
      <c r="AL194" s="411"/>
      <c r="AM194" s="277"/>
      <c r="AN194" s="279">
        <f>AN189*'8-Matrices'!$J$8</f>
        <v>0</v>
      </c>
      <c r="AO194" s="277">
        <f>AO189*'8-Matrices'!$K$8</f>
        <v>0</v>
      </c>
      <c r="AP194" s="277">
        <f>AP189*'8-Matrices'!$L$8</f>
        <v>0</v>
      </c>
      <c r="AQ194" s="277">
        <f>AQ189*'8-Matrices'!$M$8</f>
        <v>146020</v>
      </c>
      <c r="AR194" s="277">
        <f>AR189*'8-Matrices'!$N$8</f>
        <v>0</v>
      </c>
      <c r="AS194" s="277">
        <f>AS189*'8-Matrices'!$O$8</f>
        <v>0</v>
      </c>
      <c r="AT194" s="277">
        <f>AT189*'8-Matrices'!$P$8</f>
        <v>0</v>
      </c>
      <c r="AU194" s="277">
        <f>AU189*'8-Matrices'!$Q$8</f>
        <v>0</v>
      </c>
      <c r="AV194" s="277">
        <f>AV189*'8-Matrices'!$R$8</f>
        <v>0</v>
      </c>
      <c r="AW194" s="278">
        <f>AW189*'8-Matrices'!$S$8</f>
        <v>0</v>
      </c>
      <c r="AX194" s="411"/>
      <c r="AY194" s="277"/>
      <c r="AZ194" s="279">
        <f>AZ189*'8-Matrices'!$J$8</f>
        <v>0</v>
      </c>
      <c r="BA194" s="277">
        <f>BA189*'8-Matrices'!$K$8</f>
        <v>0</v>
      </c>
      <c r="BB194" s="277">
        <f>BB189*'8-Matrices'!$L$8</f>
        <v>0</v>
      </c>
      <c r="BC194" s="277">
        <f>BC189*'8-Matrices'!$M$8</f>
        <v>104300</v>
      </c>
      <c r="BD194" s="277">
        <f>BD189*'8-Matrices'!$N$8</f>
        <v>0</v>
      </c>
      <c r="BE194" s="277">
        <f>BE189*'8-Matrices'!$O$8</f>
        <v>0</v>
      </c>
      <c r="BF194" s="277">
        <f>BF189*'8-Matrices'!$P$8</f>
        <v>0</v>
      </c>
      <c r="BG194" s="277">
        <f>BG189*'8-Matrices'!$Q$8</f>
        <v>0</v>
      </c>
      <c r="BH194" s="277">
        <f>BH189*'8-Matrices'!$R$8</f>
        <v>0</v>
      </c>
      <c r="BI194" s="278">
        <f>BI189*'8-Matrices'!$S$8</f>
        <v>0</v>
      </c>
      <c r="BJ194" s="411"/>
      <c r="BK194" s="352"/>
      <c r="BL194" s="351">
        <f>BL189*'8-Matrices'!$J$8</f>
        <v>0</v>
      </c>
      <c r="BM194" s="352">
        <f>BM189*'8-Matrices'!$K$8</f>
        <v>0</v>
      </c>
      <c r="BN194" s="352">
        <f>BN189*'8-Matrices'!$L$8</f>
        <v>0</v>
      </c>
      <c r="BO194" s="352">
        <f>BO189*'8-Matrices'!$M$8</f>
        <v>83440</v>
      </c>
      <c r="BP194" s="352">
        <f>BP189*'8-Matrices'!$N$8</f>
        <v>0</v>
      </c>
      <c r="BQ194" s="352">
        <f>BQ189*'8-Matrices'!$O$8</f>
        <v>0</v>
      </c>
      <c r="BR194" s="352">
        <f>BR189*'8-Matrices'!$P$8</f>
        <v>0</v>
      </c>
      <c r="BS194" s="352">
        <f>BS189*'8-Matrices'!$Q$8</f>
        <v>0</v>
      </c>
      <c r="BT194" s="352">
        <f>BT189*'8-Matrices'!$R$8</f>
        <v>0</v>
      </c>
      <c r="BU194" s="353">
        <f>BU189*'8-Matrices'!$S$8</f>
        <v>0</v>
      </c>
      <c r="BV194" s="411"/>
      <c r="BX194" s="351">
        <f>BX189*'8-Matrices'!$J$8</f>
        <v>0</v>
      </c>
      <c r="BY194" s="352">
        <f>BY189*'8-Matrices'!$K$8</f>
        <v>0</v>
      </c>
      <c r="BZ194" s="352">
        <f>BZ189*'8-Matrices'!$L$8</f>
        <v>0</v>
      </c>
      <c r="CA194" s="352">
        <f>CA189*'8-Matrices'!$M$8</f>
        <v>20860</v>
      </c>
      <c r="CB194" s="352">
        <f>CB189*'8-Matrices'!$N$8</f>
        <v>0</v>
      </c>
      <c r="CC194" s="352">
        <f>CC189*'8-Matrices'!$O$8</f>
        <v>0</v>
      </c>
      <c r="CD194" s="352">
        <f>CD189*'8-Matrices'!$P$8</f>
        <v>0</v>
      </c>
      <c r="CE194" s="352">
        <f>CE189*'8-Matrices'!$Q$8</f>
        <v>0</v>
      </c>
      <c r="CF194" s="352">
        <f>CF189*'8-Matrices'!$R$8</f>
        <v>0</v>
      </c>
      <c r="CG194" s="353">
        <f>CG189*'8-Matrices'!$S$8</f>
        <v>0</v>
      </c>
      <c r="CH194" s="411"/>
      <c r="CJ194" s="351">
        <f>CJ189*'8-Matrices'!$J$8</f>
        <v>0</v>
      </c>
      <c r="CK194" s="352">
        <f>CK189*'8-Matrices'!$K$8</f>
        <v>0</v>
      </c>
      <c r="CL194" s="352">
        <f>CL189*'8-Matrices'!$L$8</f>
        <v>0</v>
      </c>
      <c r="CM194" s="352">
        <f>CM189*'8-Matrices'!$M$8</f>
        <v>208600</v>
      </c>
      <c r="CN194" s="352">
        <f>CN189*'8-Matrices'!$N$8</f>
        <v>0</v>
      </c>
      <c r="CO194" s="352">
        <f>CO189*'8-Matrices'!$O$8</f>
        <v>0</v>
      </c>
      <c r="CP194" s="352">
        <f>CP189*'8-Matrices'!$P$8</f>
        <v>0</v>
      </c>
      <c r="CQ194" s="352">
        <f>CQ189*'8-Matrices'!$Q$8</f>
        <v>0</v>
      </c>
      <c r="CR194" s="352">
        <f>CR189*'8-Matrices'!$R$8</f>
        <v>0</v>
      </c>
      <c r="CS194" s="353">
        <f>CS189*'8-Matrices'!$S$8</f>
        <v>0</v>
      </c>
      <c r="CT194" s="411"/>
      <c r="CV194" s="351">
        <f>CV189*'8-Matrices'!$J$8</f>
        <v>0</v>
      </c>
      <c r="CW194" s="352">
        <f>CW189*'8-Matrices'!$K$8</f>
        <v>94293</v>
      </c>
      <c r="CX194" s="352">
        <f>CX189*'8-Matrices'!$L$8</f>
        <v>208600</v>
      </c>
      <c r="CY194" s="352">
        <f>CY189*'8-Matrices'!$M$8</f>
        <v>104300</v>
      </c>
      <c r="CZ194" s="352">
        <f>CZ189*'8-Matrices'!$N$8</f>
        <v>0</v>
      </c>
      <c r="DA194" s="352">
        <f>DA189*'8-Matrices'!$O$8</f>
        <v>0</v>
      </c>
      <c r="DB194" s="352">
        <f>DB189*'8-Matrices'!$P$8</f>
        <v>0</v>
      </c>
      <c r="DC194" s="352">
        <f>DC189*'8-Matrices'!$Q$8</f>
        <v>0</v>
      </c>
      <c r="DD194" s="352">
        <f>DD189*'8-Matrices'!$R$8</f>
        <v>0</v>
      </c>
      <c r="DE194" s="353">
        <f>DE189*'8-Matrices'!$S$8</f>
        <v>0</v>
      </c>
      <c r="DF194" s="411"/>
      <c r="DH194" s="351">
        <f>DH189*'8-Matrices'!$J$8</f>
        <v>0</v>
      </c>
      <c r="DI194" s="352">
        <f>DI189*'8-Matrices'!$K$8</f>
        <v>157155</v>
      </c>
      <c r="DJ194" s="352">
        <f>DJ189*'8-Matrices'!$L$8</f>
        <v>187740</v>
      </c>
      <c r="DK194" s="352">
        <f>DK189*'8-Matrices'!$M$8</f>
        <v>20860</v>
      </c>
      <c r="DL194" s="352">
        <f>DL189*'8-Matrices'!$N$8</f>
        <v>0</v>
      </c>
      <c r="DM194" s="352">
        <f>DM189*'8-Matrices'!$O$8</f>
        <v>0</v>
      </c>
      <c r="DN194" s="352">
        <f>DN189*'8-Matrices'!$P$8</f>
        <v>0</v>
      </c>
      <c r="DO194" s="352">
        <f>DO189*'8-Matrices'!$Q$8</f>
        <v>0</v>
      </c>
      <c r="DP194" s="352">
        <f>DP189*'8-Matrices'!$R$8</f>
        <v>0</v>
      </c>
      <c r="DQ194" s="353">
        <f>DQ189*'8-Matrices'!$S$8</f>
        <v>0</v>
      </c>
      <c r="DR194" s="411"/>
      <c r="DT194" s="351">
        <f>DT189*'8-Matrices'!$J$8</f>
        <v>0</v>
      </c>
      <c r="DU194" s="352">
        <f>DU189*'8-Matrices'!$K$8</f>
        <v>272402</v>
      </c>
      <c r="DV194" s="352">
        <f>DV189*'8-Matrices'!$L$8</f>
        <v>333760</v>
      </c>
      <c r="DW194" s="352">
        <f>DW189*'8-Matrices'!$M$8</f>
        <v>104300</v>
      </c>
      <c r="DX194" s="352">
        <f>DX189*'8-Matrices'!$N$8</f>
        <v>0</v>
      </c>
      <c r="DY194" s="352">
        <f>DY189*'8-Matrices'!$O$8</f>
        <v>0</v>
      </c>
      <c r="DZ194" s="352">
        <f>DZ189*'8-Matrices'!$P$8</f>
        <v>0</v>
      </c>
      <c r="EA194" s="352">
        <f>EA189*'8-Matrices'!$Q$8</f>
        <v>0</v>
      </c>
      <c r="EB194" s="352">
        <f>EB189*'8-Matrices'!$R$8</f>
        <v>0</v>
      </c>
      <c r="EC194" s="353">
        <f>EC189*'8-Matrices'!$S$8</f>
        <v>0</v>
      </c>
      <c r="ED194" s="411"/>
    </row>
    <row r="195" spans="1:134" ht="15.75" thickBot="1" x14ac:dyDescent="0.3">
      <c r="A195" s="1472"/>
      <c r="B195" s="295" t="s">
        <v>99</v>
      </c>
      <c r="C195" s="294" t="s">
        <v>140</v>
      </c>
      <c r="D195" s="279">
        <f>D190*'8-Matrices'!$J$9</f>
        <v>0</v>
      </c>
      <c r="E195" s="277">
        <f>E190*'8-Matrices'!$K$9</f>
        <v>322434</v>
      </c>
      <c r="F195" s="277">
        <f>F190*'8-Matrices'!$L$9</f>
        <v>0</v>
      </c>
      <c r="G195" s="277">
        <f>G190*'8-Matrices'!$M$9</f>
        <v>336270</v>
      </c>
      <c r="H195" s="277">
        <f>H190*'8-Matrices'!$N$9</f>
        <v>0</v>
      </c>
      <c r="I195" s="277">
        <f>I190*'8-Matrices'!$O$9</f>
        <v>0</v>
      </c>
      <c r="J195" s="277">
        <f>J190*'8-Matrices'!$P$9</f>
        <v>0</v>
      </c>
      <c r="K195" s="277">
        <f>K190*'8-Matrices'!$Q$9</f>
        <v>0</v>
      </c>
      <c r="L195" s="277">
        <f>L190*'8-Matrices'!$R$9</f>
        <v>0</v>
      </c>
      <c r="M195" s="278">
        <f>M190*'8-Matrices'!$S$9</f>
        <v>0</v>
      </c>
      <c r="N195" s="411" t="s">
        <v>306</v>
      </c>
      <c r="P195" s="279">
        <f>P190*'8-Matrices'!$J$9</f>
        <v>0</v>
      </c>
      <c r="Q195" s="277">
        <f>Q190*'8-Matrices'!$K$9</f>
        <v>322434</v>
      </c>
      <c r="R195" s="277">
        <f>R190*'8-Matrices'!$L$9</f>
        <v>0</v>
      </c>
      <c r="S195" s="277">
        <f>S190*'8-Matrices'!$M$9</f>
        <v>489120</v>
      </c>
      <c r="T195" s="277">
        <f>T190*'8-Matrices'!$N$9</f>
        <v>0</v>
      </c>
      <c r="U195" s="277">
        <f>U190*'8-Matrices'!$O$9</f>
        <v>0</v>
      </c>
      <c r="V195" s="277">
        <f>V190*'8-Matrices'!$P$9</f>
        <v>0</v>
      </c>
      <c r="W195" s="277">
        <f>W190*'8-Matrices'!$Q$9</f>
        <v>0</v>
      </c>
      <c r="X195" s="277">
        <f>X190*'8-Matrices'!$R$9</f>
        <v>0</v>
      </c>
      <c r="Y195" s="278">
        <f>Y190*'8-Matrices'!$S$9</f>
        <v>0</v>
      </c>
      <c r="Z195" s="411" t="s">
        <v>306</v>
      </c>
      <c r="AB195" s="279">
        <f>AB190*'8-Matrices'!$J$9</f>
        <v>0</v>
      </c>
      <c r="AC195" s="277">
        <f>AC190*'8-Matrices'!$K$9</f>
        <v>445266</v>
      </c>
      <c r="AD195" s="277">
        <f>AD190*'8-Matrices'!$L$9</f>
        <v>0</v>
      </c>
      <c r="AE195" s="277">
        <f>AE190*'8-Matrices'!$M$9</f>
        <v>397410</v>
      </c>
      <c r="AF195" s="277">
        <f>AF190*'8-Matrices'!$N$9</f>
        <v>0</v>
      </c>
      <c r="AG195" s="277">
        <f>AG190*'8-Matrices'!$O$9</f>
        <v>0</v>
      </c>
      <c r="AH195" s="277">
        <f>AH190*'8-Matrices'!$P$9</f>
        <v>0</v>
      </c>
      <c r="AI195" s="277">
        <f>AI190*'8-Matrices'!$Q$9</f>
        <v>0</v>
      </c>
      <c r="AJ195" s="277">
        <f>AJ190*'8-Matrices'!$R$9</f>
        <v>0</v>
      </c>
      <c r="AK195" s="278">
        <f>AK190*'8-Matrices'!$S$9</f>
        <v>0</v>
      </c>
      <c r="AL195" s="411" t="s">
        <v>306</v>
      </c>
      <c r="AM195" s="277"/>
      <c r="AN195" s="279">
        <f>AN190*'8-Matrices'!$J$9</f>
        <v>0</v>
      </c>
      <c r="AO195" s="277">
        <f>AO190*'8-Matrices'!$K$9</f>
        <v>276372</v>
      </c>
      <c r="AP195" s="277">
        <f>AP190*'8-Matrices'!$L$9</f>
        <v>0</v>
      </c>
      <c r="AQ195" s="277">
        <f>AQ190*'8-Matrices'!$M$9</f>
        <v>703110</v>
      </c>
      <c r="AR195" s="277">
        <f>AR190*'8-Matrices'!$N$9</f>
        <v>0</v>
      </c>
      <c r="AS195" s="277">
        <f>AS190*'8-Matrices'!$O$9</f>
        <v>0</v>
      </c>
      <c r="AT195" s="277">
        <f>AT190*'8-Matrices'!$P$9</f>
        <v>0</v>
      </c>
      <c r="AU195" s="277">
        <f>AU190*'8-Matrices'!$Q$9</f>
        <v>0</v>
      </c>
      <c r="AV195" s="277">
        <f>AV190*'8-Matrices'!$R$9</f>
        <v>0</v>
      </c>
      <c r="AW195" s="278">
        <f>AW190*'8-Matrices'!$S$9</f>
        <v>0</v>
      </c>
      <c r="AX195" s="411" t="s">
        <v>306</v>
      </c>
      <c r="AY195" s="277"/>
      <c r="AZ195" s="279">
        <f>AZ190*'8-Matrices'!$J$9</f>
        <v>0</v>
      </c>
      <c r="BA195" s="277">
        <f>BA190*'8-Matrices'!$K$9</f>
        <v>383850</v>
      </c>
      <c r="BB195" s="277">
        <f>BB190*'8-Matrices'!$L$9</f>
        <v>0</v>
      </c>
      <c r="BC195" s="277">
        <f>BC190*'8-Matrices'!$M$9</f>
        <v>672540</v>
      </c>
      <c r="BD195" s="277">
        <f>BD190*'8-Matrices'!$N$9</f>
        <v>0</v>
      </c>
      <c r="BE195" s="277">
        <f>BE190*'8-Matrices'!$O$9</f>
        <v>0</v>
      </c>
      <c r="BF195" s="277">
        <f>BF190*'8-Matrices'!$P$9</f>
        <v>0</v>
      </c>
      <c r="BG195" s="277">
        <f>BG190*'8-Matrices'!$Q$9</f>
        <v>0</v>
      </c>
      <c r="BH195" s="277">
        <f>BH190*'8-Matrices'!$R$9</f>
        <v>0</v>
      </c>
      <c r="BI195" s="278">
        <f>BI190*'8-Matrices'!$S$9</f>
        <v>0</v>
      </c>
      <c r="BJ195" s="411" t="s">
        <v>306</v>
      </c>
      <c r="BK195" s="352"/>
      <c r="BL195" s="351">
        <f>BL190*'8-Matrices'!$J$9</f>
        <v>0</v>
      </c>
      <c r="BM195" s="352">
        <f>BM190*'8-Matrices'!$K$9</f>
        <v>199602</v>
      </c>
      <c r="BN195" s="352">
        <f>BN190*'8-Matrices'!$L$9</f>
        <v>0</v>
      </c>
      <c r="BO195" s="352">
        <f>BO190*'8-Matrices'!$M$9</f>
        <v>397410</v>
      </c>
      <c r="BP195" s="352">
        <f>BP190*'8-Matrices'!$N$9</f>
        <v>0</v>
      </c>
      <c r="BQ195" s="352">
        <f>BQ190*'8-Matrices'!$O$9</f>
        <v>0</v>
      </c>
      <c r="BR195" s="352">
        <f>BR190*'8-Matrices'!$P$9</f>
        <v>0</v>
      </c>
      <c r="BS195" s="352">
        <f>BS190*'8-Matrices'!$Q$9</f>
        <v>0</v>
      </c>
      <c r="BT195" s="352">
        <f>BT190*'8-Matrices'!$R$9</f>
        <v>0</v>
      </c>
      <c r="BU195" s="353">
        <f>BU190*'8-Matrices'!$S$9</f>
        <v>0</v>
      </c>
      <c r="BV195" s="411" t="s">
        <v>306</v>
      </c>
      <c r="BX195" s="351">
        <f>BX190*'8-Matrices'!$J$9</f>
        <v>0</v>
      </c>
      <c r="BY195" s="352">
        <f>BY190*'8-Matrices'!$K$9</f>
        <v>245664</v>
      </c>
      <c r="BZ195" s="352">
        <f>BZ190*'8-Matrices'!$L$9</f>
        <v>0</v>
      </c>
      <c r="CA195" s="352">
        <f>CA190*'8-Matrices'!$M$9</f>
        <v>978240</v>
      </c>
      <c r="CB195" s="352">
        <f>CB190*'8-Matrices'!$N$9</f>
        <v>0</v>
      </c>
      <c r="CC195" s="352">
        <f>CC190*'8-Matrices'!$O$9</f>
        <v>0</v>
      </c>
      <c r="CD195" s="352">
        <f>CD190*'8-Matrices'!$P$9</f>
        <v>0</v>
      </c>
      <c r="CE195" s="352">
        <f>CE190*'8-Matrices'!$Q$9</f>
        <v>0</v>
      </c>
      <c r="CF195" s="352">
        <f>CF190*'8-Matrices'!$R$9</f>
        <v>0</v>
      </c>
      <c r="CG195" s="353">
        <f>CG190*'8-Matrices'!$S$9</f>
        <v>0</v>
      </c>
      <c r="CH195" s="411" t="s">
        <v>306</v>
      </c>
      <c r="CJ195" s="351">
        <f>CJ190*'8-Matrices'!$J$9</f>
        <v>0</v>
      </c>
      <c r="CK195" s="352">
        <f>CK190*'8-Matrices'!$K$9</f>
        <v>168894</v>
      </c>
      <c r="CL195" s="352">
        <f>CL190*'8-Matrices'!$L$9</f>
        <v>0</v>
      </c>
      <c r="CM195" s="352">
        <f>CM190*'8-Matrices'!$M$9</f>
        <v>886530</v>
      </c>
      <c r="CN195" s="352">
        <f>CN190*'8-Matrices'!$N$9</f>
        <v>0</v>
      </c>
      <c r="CO195" s="352">
        <f>CO190*'8-Matrices'!$O$9</f>
        <v>0</v>
      </c>
      <c r="CP195" s="352">
        <f>CP190*'8-Matrices'!$P$9</f>
        <v>0</v>
      </c>
      <c r="CQ195" s="352">
        <f>CQ190*'8-Matrices'!$Q$9</f>
        <v>0</v>
      </c>
      <c r="CR195" s="352">
        <f>CR190*'8-Matrices'!$R$9</f>
        <v>0</v>
      </c>
      <c r="CS195" s="353">
        <f>CS190*'8-Matrices'!$S$9</f>
        <v>0</v>
      </c>
      <c r="CT195" s="411" t="s">
        <v>306</v>
      </c>
      <c r="CV195" s="351">
        <f>CV190*'8-Matrices'!$J$9</f>
        <v>0</v>
      </c>
      <c r="CW195" s="352">
        <f>CW190*'8-Matrices'!$K$9</f>
        <v>199602</v>
      </c>
      <c r="CX195" s="352">
        <f>CX190*'8-Matrices'!$L$9</f>
        <v>0</v>
      </c>
      <c r="CY195" s="352">
        <f>CY190*'8-Matrices'!$M$9</f>
        <v>1375650</v>
      </c>
      <c r="CZ195" s="352">
        <f>CZ190*'8-Matrices'!$N$9</f>
        <v>0</v>
      </c>
      <c r="DA195" s="352">
        <f>DA190*'8-Matrices'!$O$9</f>
        <v>0</v>
      </c>
      <c r="DB195" s="352">
        <f>DB190*'8-Matrices'!$P$9</f>
        <v>0</v>
      </c>
      <c r="DC195" s="352">
        <f>DC190*'8-Matrices'!$Q$9</f>
        <v>0</v>
      </c>
      <c r="DD195" s="352">
        <f>DD190*'8-Matrices'!$R$9</f>
        <v>0</v>
      </c>
      <c r="DE195" s="353">
        <f>DE190*'8-Matrices'!$S$9</f>
        <v>0</v>
      </c>
      <c r="DF195" s="411" t="s">
        <v>306</v>
      </c>
      <c r="DH195" s="351">
        <f>DH190*'8-Matrices'!$J$9</f>
        <v>0</v>
      </c>
      <c r="DI195" s="352">
        <f>DI190*'8-Matrices'!$K$9</f>
        <v>61416</v>
      </c>
      <c r="DJ195" s="352">
        <f>DJ190*'8-Matrices'!$L$9</f>
        <v>0</v>
      </c>
      <c r="DK195" s="352">
        <f>DK190*'8-Matrices'!$M$9</f>
        <v>641970</v>
      </c>
      <c r="DL195" s="352">
        <f>DL190*'8-Matrices'!$N$9</f>
        <v>0</v>
      </c>
      <c r="DM195" s="352">
        <f>DM190*'8-Matrices'!$O$9</f>
        <v>0</v>
      </c>
      <c r="DN195" s="352">
        <f>DN190*'8-Matrices'!$P$9</f>
        <v>0</v>
      </c>
      <c r="DO195" s="352">
        <f>DO190*'8-Matrices'!$Q$9</f>
        <v>0</v>
      </c>
      <c r="DP195" s="352">
        <f>DP190*'8-Matrices'!$R$9</f>
        <v>0</v>
      </c>
      <c r="DQ195" s="353">
        <f>DQ190*'8-Matrices'!$S$9</f>
        <v>0</v>
      </c>
      <c r="DR195" s="411" t="s">
        <v>306</v>
      </c>
      <c r="DT195" s="351">
        <f>DT190*'8-Matrices'!$J$9</f>
        <v>0</v>
      </c>
      <c r="DU195" s="352">
        <f>DU190*'8-Matrices'!$K$9</f>
        <v>61416</v>
      </c>
      <c r="DV195" s="352">
        <f>DV190*'8-Matrices'!$L$9</f>
        <v>0</v>
      </c>
      <c r="DW195" s="352">
        <f>DW190*'8-Matrices'!$M$9</f>
        <v>794820</v>
      </c>
      <c r="DX195" s="352">
        <f>DX190*'8-Matrices'!$N$9</f>
        <v>0</v>
      </c>
      <c r="DY195" s="352">
        <f>DY190*'8-Matrices'!$O$9</f>
        <v>0</v>
      </c>
      <c r="DZ195" s="352">
        <f>DZ190*'8-Matrices'!$P$9</f>
        <v>0</v>
      </c>
      <c r="EA195" s="352">
        <f>EA190*'8-Matrices'!$Q$9</f>
        <v>0</v>
      </c>
      <c r="EB195" s="352">
        <f>EB190*'8-Matrices'!$R$9</f>
        <v>0</v>
      </c>
      <c r="EC195" s="353">
        <f>EC190*'8-Matrices'!$S$9</f>
        <v>0</v>
      </c>
      <c r="ED195" s="411" t="s">
        <v>306</v>
      </c>
    </row>
    <row r="196" spans="1:134" ht="30.75" thickBot="1" x14ac:dyDescent="0.3">
      <c r="A196" s="318" t="s">
        <v>212</v>
      </c>
      <c r="B196" s="293" t="s">
        <v>99</v>
      </c>
      <c r="C196" s="316"/>
      <c r="D196" s="300">
        <f t="shared" ref="D196:M196" si="407">SUM(D193:D195)</f>
        <v>0</v>
      </c>
      <c r="E196" s="297">
        <f t="shared" si="407"/>
        <v>431334</v>
      </c>
      <c r="F196" s="297">
        <f t="shared" si="407"/>
        <v>0</v>
      </c>
      <c r="G196" s="297">
        <f t="shared" si="407"/>
        <v>569020</v>
      </c>
      <c r="H196" s="297">
        <f t="shared" si="407"/>
        <v>0</v>
      </c>
      <c r="I196" s="297">
        <f t="shared" si="407"/>
        <v>0</v>
      </c>
      <c r="J196" s="297">
        <f t="shared" si="407"/>
        <v>0</v>
      </c>
      <c r="K196" s="297">
        <f t="shared" si="407"/>
        <v>0</v>
      </c>
      <c r="L196" s="297">
        <f t="shared" si="407"/>
        <v>0</v>
      </c>
      <c r="M196" s="298">
        <f t="shared" si="407"/>
        <v>0</v>
      </c>
      <c r="N196" s="412">
        <f>SUM(D196:M196)</f>
        <v>1000354</v>
      </c>
      <c r="O196" s="316"/>
      <c r="P196" s="300">
        <f t="shared" ref="P196:Y196" si="408">SUM(P193:P195)</f>
        <v>0</v>
      </c>
      <c r="Q196" s="297">
        <f t="shared" si="408"/>
        <v>405511</v>
      </c>
      <c r="R196" s="297">
        <f t="shared" si="408"/>
        <v>0</v>
      </c>
      <c r="S196" s="297">
        <f t="shared" si="408"/>
        <v>744375</v>
      </c>
      <c r="T196" s="297">
        <f t="shared" si="408"/>
        <v>0</v>
      </c>
      <c r="U196" s="297">
        <f t="shared" si="408"/>
        <v>0</v>
      </c>
      <c r="V196" s="297">
        <f t="shared" si="408"/>
        <v>0</v>
      </c>
      <c r="W196" s="297">
        <f t="shared" si="408"/>
        <v>0</v>
      </c>
      <c r="X196" s="297">
        <f t="shared" si="408"/>
        <v>0</v>
      </c>
      <c r="Y196" s="298">
        <f t="shared" si="408"/>
        <v>0</v>
      </c>
      <c r="Z196" s="412">
        <f>SUM(P196:Y196)</f>
        <v>1149886</v>
      </c>
      <c r="AA196" s="316"/>
      <c r="AB196" s="300">
        <f t="shared" ref="AB196:AK196" si="409">SUM(AB193:AB195)</f>
        <v>0</v>
      </c>
      <c r="AC196" s="297">
        <f t="shared" si="409"/>
        <v>579163</v>
      </c>
      <c r="AD196" s="297">
        <f t="shared" si="409"/>
        <v>0</v>
      </c>
      <c r="AE196" s="297">
        <f t="shared" si="409"/>
        <v>602895</v>
      </c>
      <c r="AF196" s="297">
        <f t="shared" si="409"/>
        <v>0</v>
      </c>
      <c r="AG196" s="297">
        <f t="shared" si="409"/>
        <v>0</v>
      </c>
      <c r="AH196" s="297">
        <f t="shared" si="409"/>
        <v>0</v>
      </c>
      <c r="AI196" s="297">
        <f t="shared" si="409"/>
        <v>0</v>
      </c>
      <c r="AJ196" s="297">
        <f t="shared" si="409"/>
        <v>0</v>
      </c>
      <c r="AK196" s="298">
        <f t="shared" si="409"/>
        <v>0</v>
      </c>
      <c r="AL196" s="412">
        <f>SUM(AB196:AK196)</f>
        <v>1182058</v>
      </c>
      <c r="AM196" s="299"/>
      <c r="AN196" s="300">
        <f t="shared" ref="AN196:AW196" si="410">SUM(AN193:AN195)</f>
        <v>0</v>
      </c>
      <c r="AO196" s="297">
        <f t="shared" si="410"/>
        <v>414312</v>
      </c>
      <c r="AP196" s="297">
        <f t="shared" si="410"/>
        <v>0</v>
      </c>
      <c r="AQ196" s="297">
        <f t="shared" si="410"/>
        <v>1022590</v>
      </c>
      <c r="AR196" s="297">
        <f t="shared" si="410"/>
        <v>0</v>
      </c>
      <c r="AS196" s="297">
        <f t="shared" si="410"/>
        <v>0</v>
      </c>
      <c r="AT196" s="297">
        <f t="shared" si="410"/>
        <v>0</v>
      </c>
      <c r="AU196" s="297">
        <f t="shared" si="410"/>
        <v>0</v>
      </c>
      <c r="AV196" s="297">
        <f t="shared" si="410"/>
        <v>0</v>
      </c>
      <c r="AW196" s="298">
        <f t="shared" si="410"/>
        <v>0</v>
      </c>
      <c r="AX196" s="412">
        <f>SUM(AN196:AW196)</f>
        <v>1436902</v>
      </c>
      <c r="AY196" s="299"/>
      <c r="AZ196" s="300">
        <f t="shared" ref="AZ196:BI196" si="411">SUM(AZ193:AZ195)</f>
        <v>0</v>
      </c>
      <c r="BA196" s="297">
        <f t="shared" si="411"/>
        <v>427410</v>
      </c>
      <c r="BB196" s="297">
        <f t="shared" si="411"/>
        <v>0</v>
      </c>
      <c r="BC196" s="297">
        <f t="shared" si="411"/>
        <v>906935</v>
      </c>
      <c r="BD196" s="297">
        <f t="shared" si="411"/>
        <v>0</v>
      </c>
      <c r="BE196" s="297">
        <f t="shared" si="411"/>
        <v>0</v>
      </c>
      <c r="BF196" s="297">
        <f t="shared" si="411"/>
        <v>0</v>
      </c>
      <c r="BG196" s="297">
        <f t="shared" si="411"/>
        <v>0</v>
      </c>
      <c r="BH196" s="297">
        <f t="shared" si="411"/>
        <v>0</v>
      </c>
      <c r="BI196" s="298">
        <f t="shared" si="411"/>
        <v>0</v>
      </c>
      <c r="BJ196" s="412">
        <f>SUM(AZ196:BI196)</f>
        <v>1334345</v>
      </c>
      <c r="BK196" s="362"/>
      <c r="BL196" s="404">
        <f t="shared" ref="BL196:BU196" si="412">SUM(BL193:BL195)</f>
        <v>0</v>
      </c>
      <c r="BM196" s="405">
        <f t="shared" si="412"/>
        <v>214122</v>
      </c>
      <c r="BN196" s="405">
        <f t="shared" si="412"/>
        <v>0</v>
      </c>
      <c r="BO196" s="405">
        <f t="shared" si="412"/>
        <v>553125</v>
      </c>
      <c r="BP196" s="405">
        <f t="shared" si="412"/>
        <v>0</v>
      </c>
      <c r="BQ196" s="405">
        <f t="shared" si="412"/>
        <v>0</v>
      </c>
      <c r="BR196" s="405">
        <f t="shared" si="412"/>
        <v>0</v>
      </c>
      <c r="BS196" s="405">
        <f t="shared" si="412"/>
        <v>0</v>
      </c>
      <c r="BT196" s="405">
        <f t="shared" si="412"/>
        <v>0</v>
      </c>
      <c r="BU196" s="406">
        <f t="shared" si="412"/>
        <v>0</v>
      </c>
      <c r="BV196" s="412">
        <f>SUM(BL196:BU196)</f>
        <v>767247</v>
      </c>
      <c r="BX196" s="404">
        <f t="shared" ref="BX196:CG196" si="413">SUM(BX193:BX195)</f>
        <v>0</v>
      </c>
      <c r="BY196" s="405">
        <f t="shared" si="413"/>
        <v>252924</v>
      </c>
      <c r="BZ196" s="405">
        <f t="shared" si="413"/>
        <v>0</v>
      </c>
      <c r="CA196" s="405">
        <f t="shared" si="413"/>
        <v>1071375</v>
      </c>
      <c r="CB196" s="405">
        <f t="shared" si="413"/>
        <v>0</v>
      </c>
      <c r="CC196" s="405">
        <f t="shared" si="413"/>
        <v>0</v>
      </c>
      <c r="CD196" s="405">
        <f t="shared" si="413"/>
        <v>0</v>
      </c>
      <c r="CE196" s="405">
        <f t="shared" si="413"/>
        <v>0</v>
      </c>
      <c r="CF196" s="405">
        <f t="shared" si="413"/>
        <v>0</v>
      </c>
      <c r="CG196" s="406">
        <f t="shared" si="413"/>
        <v>0</v>
      </c>
      <c r="CH196" s="412">
        <f>SUM(BX196:CG196)</f>
        <v>1324299</v>
      </c>
      <c r="CJ196" s="404">
        <f t="shared" ref="CJ196:CS196" si="414">SUM(CJ193:CJ195)</f>
        <v>0</v>
      </c>
      <c r="CK196" s="405">
        <f t="shared" si="414"/>
        <v>168894</v>
      </c>
      <c r="CL196" s="405">
        <f t="shared" si="414"/>
        <v>0</v>
      </c>
      <c r="CM196" s="405">
        <f t="shared" si="414"/>
        <v>1196315</v>
      </c>
      <c r="CN196" s="405">
        <f t="shared" si="414"/>
        <v>0</v>
      </c>
      <c r="CO196" s="405">
        <f t="shared" si="414"/>
        <v>0</v>
      </c>
      <c r="CP196" s="405">
        <f t="shared" si="414"/>
        <v>0</v>
      </c>
      <c r="CQ196" s="405">
        <f t="shared" si="414"/>
        <v>0</v>
      </c>
      <c r="CR196" s="405">
        <f t="shared" si="414"/>
        <v>0</v>
      </c>
      <c r="CS196" s="406">
        <f t="shared" si="414"/>
        <v>0</v>
      </c>
      <c r="CT196" s="412">
        <f>SUM(CJ196:CS196)</f>
        <v>1365209</v>
      </c>
      <c r="CV196" s="404">
        <f t="shared" ref="CV196:DE196" si="415">SUM(CV193:CV195)</f>
        <v>0</v>
      </c>
      <c r="CW196" s="405">
        <f t="shared" si="415"/>
        <v>308415</v>
      </c>
      <c r="CX196" s="405">
        <f t="shared" si="415"/>
        <v>208600</v>
      </c>
      <c r="CY196" s="405">
        <f t="shared" si="415"/>
        <v>1797960</v>
      </c>
      <c r="CZ196" s="405">
        <f t="shared" si="415"/>
        <v>0</v>
      </c>
      <c r="DA196" s="405">
        <f t="shared" si="415"/>
        <v>0</v>
      </c>
      <c r="DB196" s="405">
        <f t="shared" si="415"/>
        <v>0</v>
      </c>
      <c r="DC196" s="405">
        <f t="shared" si="415"/>
        <v>0</v>
      </c>
      <c r="DD196" s="405">
        <f t="shared" si="415"/>
        <v>0</v>
      </c>
      <c r="DE196" s="406">
        <f t="shared" si="415"/>
        <v>0</v>
      </c>
      <c r="DF196" s="412">
        <f>SUM(CV196:DE196)</f>
        <v>2314975</v>
      </c>
      <c r="DH196" s="404">
        <f t="shared" ref="DH196:DQ196" si="416">SUM(DH193:DH195)</f>
        <v>0</v>
      </c>
      <c r="DI196" s="405">
        <f t="shared" si="416"/>
        <v>218571</v>
      </c>
      <c r="DJ196" s="405">
        <f t="shared" si="416"/>
        <v>187740</v>
      </c>
      <c r="DK196" s="405">
        <f t="shared" si="416"/>
        <v>1038660</v>
      </c>
      <c r="DL196" s="405">
        <f t="shared" si="416"/>
        <v>0</v>
      </c>
      <c r="DM196" s="405">
        <f t="shared" si="416"/>
        <v>0</v>
      </c>
      <c r="DN196" s="405">
        <f t="shared" si="416"/>
        <v>0</v>
      </c>
      <c r="DO196" s="405">
        <f t="shared" si="416"/>
        <v>0</v>
      </c>
      <c r="DP196" s="405">
        <f t="shared" si="416"/>
        <v>0</v>
      </c>
      <c r="DQ196" s="406">
        <f t="shared" si="416"/>
        <v>0</v>
      </c>
      <c r="DR196" s="412">
        <f>SUM(DH196:DQ196)</f>
        <v>1444971</v>
      </c>
      <c r="DT196" s="404">
        <f t="shared" ref="DT196:EC196" si="417">SUM(DT193:DT195)</f>
        <v>0</v>
      </c>
      <c r="DU196" s="405">
        <f t="shared" si="417"/>
        <v>348338</v>
      </c>
      <c r="DV196" s="405">
        <f t="shared" si="417"/>
        <v>333760</v>
      </c>
      <c r="DW196" s="405">
        <f t="shared" si="417"/>
        <v>1260495</v>
      </c>
      <c r="DX196" s="405">
        <f t="shared" si="417"/>
        <v>0</v>
      </c>
      <c r="DY196" s="405">
        <f t="shared" si="417"/>
        <v>0</v>
      </c>
      <c r="DZ196" s="405">
        <f t="shared" si="417"/>
        <v>0</v>
      </c>
      <c r="EA196" s="405">
        <f t="shared" si="417"/>
        <v>0</v>
      </c>
      <c r="EB196" s="405">
        <f t="shared" si="417"/>
        <v>0</v>
      </c>
      <c r="EC196" s="406">
        <f t="shared" si="417"/>
        <v>0</v>
      </c>
      <c r="ED196" s="412">
        <f>SUM(DT196:EC196)</f>
        <v>1942593</v>
      </c>
    </row>
    <row r="197" spans="1:134" ht="39.75" customHeight="1" thickBot="1" x14ac:dyDescent="0.3">
      <c r="A197" s="305"/>
      <c r="B197" s="306"/>
      <c r="C197" s="307"/>
      <c r="D197" s="308"/>
      <c r="E197" s="309"/>
      <c r="F197" s="309"/>
      <c r="G197" s="309"/>
      <c r="H197" s="309"/>
      <c r="I197" s="309"/>
      <c r="J197" s="309"/>
      <c r="K197" s="309"/>
      <c r="L197" s="309"/>
      <c r="M197" s="310"/>
      <c r="N197" s="410"/>
      <c r="O197" s="307"/>
      <c r="P197" s="308"/>
      <c r="Q197" s="309"/>
      <c r="R197" s="309"/>
      <c r="S197" s="309"/>
      <c r="T197" s="309"/>
      <c r="U197" s="309"/>
      <c r="V197" s="309"/>
      <c r="W197" s="309"/>
      <c r="X197" s="309"/>
      <c r="Y197" s="310"/>
      <c r="Z197" s="410"/>
      <c r="AA197" s="307"/>
      <c r="AB197" s="308"/>
      <c r="AC197" s="309"/>
      <c r="AD197" s="309"/>
      <c r="AE197" s="309"/>
      <c r="AF197" s="309"/>
      <c r="AG197" s="309"/>
      <c r="AH197" s="309"/>
      <c r="AI197" s="309"/>
      <c r="AJ197" s="309"/>
      <c r="AK197" s="310"/>
      <c r="AL197" s="410"/>
      <c r="AM197" s="309"/>
      <c r="AN197" s="308"/>
      <c r="AO197" s="309"/>
      <c r="AP197" s="309"/>
      <c r="AQ197" s="309"/>
      <c r="AR197" s="309"/>
      <c r="AS197" s="309"/>
      <c r="AT197" s="309"/>
      <c r="AU197" s="309"/>
      <c r="AV197" s="309"/>
      <c r="AW197" s="310"/>
      <c r="AX197" s="410"/>
      <c r="AY197" s="309"/>
      <c r="AZ197" s="308"/>
      <c r="BA197" s="309"/>
      <c r="BB197" s="309"/>
      <c r="BC197" s="309"/>
      <c r="BD197" s="309"/>
      <c r="BE197" s="309"/>
      <c r="BF197" s="309"/>
      <c r="BG197" s="309"/>
      <c r="BH197" s="309"/>
      <c r="BI197" s="310"/>
      <c r="BJ197" s="410"/>
      <c r="BK197" s="407"/>
      <c r="BL197" s="408"/>
      <c r="BM197" s="407"/>
      <c r="BN197" s="407"/>
      <c r="BO197" s="407"/>
      <c r="BP197" s="407"/>
      <c r="BQ197" s="407"/>
      <c r="BR197" s="407"/>
      <c r="BS197" s="407"/>
      <c r="BT197" s="407"/>
      <c r="BU197" s="409"/>
      <c r="BV197" s="410"/>
      <c r="BX197" s="408"/>
      <c r="BY197" s="407"/>
      <c r="BZ197" s="407"/>
      <c r="CA197" s="407"/>
      <c r="CB197" s="407"/>
      <c r="CC197" s="407"/>
      <c r="CD197" s="407"/>
      <c r="CE197" s="407"/>
      <c r="CF197" s="407"/>
      <c r="CG197" s="409"/>
      <c r="CH197" s="410"/>
      <c r="CJ197" s="408"/>
      <c r="CK197" s="407"/>
      <c r="CL197" s="407"/>
      <c r="CM197" s="407"/>
      <c r="CN197" s="407"/>
      <c r="CO197" s="407"/>
      <c r="CP197" s="407"/>
      <c r="CQ197" s="407"/>
      <c r="CR197" s="407"/>
      <c r="CS197" s="409"/>
      <c r="CT197" s="410"/>
      <c r="CV197" s="408"/>
      <c r="CW197" s="407"/>
      <c r="CX197" s="407"/>
      <c r="CY197" s="407"/>
      <c r="CZ197" s="407"/>
      <c r="DA197" s="407"/>
      <c r="DB197" s="407"/>
      <c r="DC197" s="407"/>
      <c r="DD197" s="407"/>
      <c r="DE197" s="409"/>
      <c r="DF197" s="410"/>
      <c r="DH197" s="408"/>
      <c r="DI197" s="407"/>
      <c r="DJ197" s="407"/>
      <c r="DK197" s="407"/>
      <c r="DL197" s="407"/>
      <c r="DM197" s="407"/>
      <c r="DN197" s="407"/>
      <c r="DO197" s="407"/>
      <c r="DP197" s="407"/>
      <c r="DQ197" s="409"/>
      <c r="DR197" s="410"/>
      <c r="DT197" s="408"/>
      <c r="DU197" s="407"/>
      <c r="DV197" s="407"/>
      <c r="DW197" s="407"/>
      <c r="DX197" s="407"/>
      <c r="DY197" s="407"/>
      <c r="DZ197" s="407"/>
      <c r="EA197" s="407"/>
      <c r="EB197" s="407"/>
      <c r="EC197" s="409"/>
      <c r="ED197" s="410"/>
    </row>
    <row r="198" spans="1:134" x14ac:dyDescent="0.25">
      <c r="A198" s="1470" t="s">
        <v>210</v>
      </c>
      <c r="B198" s="267" t="s">
        <v>100</v>
      </c>
      <c r="C198" s="268" t="s">
        <v>138</v>
      </c>
      <c r="D198" s="271">
        <f>'7c-STEMHWF_RawData'!D64</f>
        <v>58</v>
      </c>
      <c r="E198" s="269">
        <f>'7c-STEMHWF_RawData'!E64</f>
        <v>3</v>
      </c>
      <c r="F198" s="269">
        <f>'7c-STEMHWF_RawData'!F64</f>
        <v>0</v>
      </c>
      <c r="G198" s="269">
        <f>'7c-STEMHWF_RawData'!G64</f>
        <v>6</v>
      </c>
      <c r="H198" s="269">
        <f>'7c-STEMHWF_RawData'!H64</f>
        <v>0</v>
      </c>
      <c r="I198" s="269">
        <f>'7c-STEMHWF_RawData'!I64</f>
        <v>0</v>
      </c>
      <c r="J198" s="269">
        <f>'7c-STEMHWF_RawData'!J64</f>
        <v>0</v>
      </c>
      <c r="K198" s="269">
        <f>'7c-STEMHWF_RawData'!K64</f>
        <v>0</v>
      </c>
      <c r="L198" s="269">
        <f>'7c-STEMHWF_RawData'!L64</f>
        <v>0</v>
      </c>
      <c r="M198" s="270">
        <f>'7c-STEMHWF_RawData'!M64</f>
        <v>0</v>
      </c>
      <c r="N198" s="396"/>
      <c r="O198" s="319"/>
      <c r="P198" s="271">
        <f>'7c-STEMHWF_RawData'!P64</f>
        <v>44</v>
      </c>
      <c r="Q198" s="269">
        <f>'7c-STEMHWF_RawData'!Q64</f>
        <v>4</v>
      </c>
      <c r="R198" s="269">
        <f>'7c-STEMHWF_RawData'!R64</f>
        <v>0</v>
      </c>
      <c r="S198" s="269">
        <f>'7c-STEMHWF_RawData'!S64</f>
        <v>1</v>
      </c>
      <c r="T198" s="269">
        <f>'7c-STEMHWF_RawData'!T64</f>
        <v>0</v>
      </c>
      <c r="U198" s="269">
        <f>'7c-STEMHWF_RawData'!U64</f>
        <v>0</v>
      </c>
      <c r="V198" s="269">
        <f>'7c-STEMHWF_RawData'!V64</f>
        <v>0</v>
      </c>
      <c r="W198" s="269">
        <f>'7c-STEMHWF_RawData'!W64</f>
        <v>0</v>
      </c>
      <c r="X198" s="269">
        <f>'7c-STEMHWF_RawData'!X64</f>
        <v>0</v>
      </c>
      <c r="Y198" s="270">
        <f>'7c-STEMHWF_RawData'!Y64</f>
        <v>0</v>
      </c>
      <c r="Z198" s="396"/>
      <c r="AA198" s="319"/>
      <c r="AB198" s="271">
        <f>'7c-STEMHWF_RawData'!AB64</f>
        <v>34</v>
      </c>
      <c r="AC198" s="269">
        <f>'7c-STEMHWF_RawData'!AC64</f>
        <v>1</v>
      </c>
      <c r="AD198" s="269">
        <f>'7c-STEMHWF_RawData'!AD64</f>
        <v>0</v>
      </c>
      <c r="AE198" s="269">
        <f>'7c-STEMHWF_RawData'!AE64</f>
        <v>7</v>
      </c>
      <c r="AF198" s="269">
        <f>'7c-STEMHWF_RawData'!AF64</f>
        <v>0</v>
      </c>
      <c r="AG198" s="269">
        <f>'7c-STEMHWF_RawData'!AG64</f>
        <v>0</v>
      </c>
      <c r="AH198" s="269">
        <f>'7c-STEMHWF_RawData'!AH64</f>
        <v>0</v>
      </c>
      <c r="AI198" s="269">
        <f>'7c-STEMHWF_RawData'!AI64</f>
        <v>0</v>
      </c>
      <c r="AJ198" s="269">
        <f>'7c-STEMHWF_RawData'!AJ64</f>
        <v>0</v>
      </c>
      <c r="AK198" s="270">
        <f>'7c-STEMHWF_RawData'!AK64</f>
        <v>0</v>
      </c>
      <c r="AL198" s="396"/>
      <c r="AM198" s="269"/>
      <c r="AN198" s="271">
        <f>'7c-STEMHWF_RawData'!AN64</f>
        <v>17</v>
      </c>
      <c r="AO198" s="269">
        <f>'7c-STEMHWF_RawData'!AO64</f>
        <v>1</v>
      </c>
      <c r="AP198" s="269">
        <f>'7c-STEMHWF_RawData'!AP64</f>
        <v>0</v>
      </c>
      <c r="AQ198" s="269">
        <f>'7c-STEMHWF_RawData'!AQ64</f>
        <v>5</v>
      </c>
      <c r="AR198" s="269">
        <f>'7c-STEMHWF_RawData'!AR64</f>
        <v>0</v>
      </c>
      <c r="AS198" s="269">
        <f>'7c-STEMHWF_RawData'!AS64</f>
        <v>0</v>
      </c>
      <c r="AT198" s="269">
        <f>'7c-STEMHWF_RawData'!AT64</f>
        <v>0</v>
      </c>
      <c r="AU198" s="269">
        <f>'7c-STEMHWF_RawData'!AU64</f>
        <v>0</v>
      </c>
      <c r="AV198" s="269">
        <f>'7c-STEMHWF_RawData'!AV64</f>
        <v>0</v>
      </c>
      <c r="AW198" s="270">
        <f>'7c-STEMHWF_RawData'!AW64</f>
        <v>0</v>
      </c>
      <c r="AX198" s="396"/>
      <c r="AY198" s="269"/>
      <c r="AZ198" s="271">
        <f>'7c-STEMHWF_RawData'!AZ64</f>
        <v>47</v>
      </c>
      <c r="BA198" s="269">
        <f>'7c-STEMHWF_RawData'!BA64</f>
        <v>4</v>
      </c>
      <c r="BB198" s="269">
        <f>'7c-STEMHWF_RawData'!BB64</f>
        <v>0</v>
      </c>
      <c r="BC198" s="269">
        <f>'7c-STEMHWF_RawData'!BC64</f>
        <v>4</v>
      </c>
      <c r="BD198" s="269">
        <f>'7c-STEMHWF_RawData'!BD64</f>
        <v>0</v>
      </c>
      <c r="BE198" s="269">
        <f>'7c-STEMHWF_RawData'!BE64</f>
        <v>0</v>
      </c>
      <c r="BF198" s="269">
        <f>'7c-STEMHWF_RawData'!BF64</f>
        <v>0</v>
      </c>
      <c r="BG198" s="269">
        <f>'7c-STEMHWF_RawData'!BG64</f>
        <v>0</v>
      </c>
      <c r="BH198" s="269">
        <f>'7c-STEMHWF_RawData'!BH64</f>
        <v>0</v>
      </c>
      <c r="BI198" s="270">
        <f>'7c-STEMHWF_RawData'!BI64</f>
        <v>0</v>
      </c>
      <c r="BJ198" s="396"/>
      <c r="BK198" s="343"/>
      <c r="BL198" s="342">
        <f>'7c-STEMHWF_RawData'!BL64</f>
        <v>0</v>
      </c>
      <c r="BM198" s="343">
        <f>'7c-STEMHWF_RawData'!BM64</f>
        <v>1</v>
      </c>
      <c r="BN198" s="343">
        <f>'7c-STEMHWF_RawData'!BN64</f>
        <v>0</v>
      </c>
      <c r="BO198" s="343">
        <f>'7c-STEMHWF_RawData'!BO64</f>
        <v>5</v>
      </c>
      <c r="BP198" s="343">
        <f>'7c-STEMHWF_RawData'!BP64</f>
        <v>0</v>
      </c>
      <c r="BQ198" s="343">
        <f>'7c-STEMHWF_RawData'!BQ64</f>
        <v>0</v>
      </c>
      <c r="BR198" s="343">
        <f>'7c-STEMHWF_RawData'!BR64</f>
        <v>0</v>
      </c>
      <c r="BS198" s="343">
        <f>'7c-STEMHWF_RawData'!BS64</f>
        <v>0</v>
      </c>
      <c r="BT198" s="343">
        <f>'7c-STEMHWF_RawData'!BT64</f>
        <v>0</v>
      </c>
      <c r="BU198" s="344">
        <f>'7c-STEMHWF_RawData'!BU64</f>
        <v>0</v>
      </c>
      <c r="BV198" s="396"/>
      <c r="BX198" s="342">
        <f>'7c-STEMHWF_RawData'!BX64</f>
        <v>5</v>
      </c>
      <c r="BY198" s="343">
        <f>'7c-STEMHWF_RawData'!BY64</f>
        <v>0</v>
      </c>
      <c r="BZ198" s="343">
        <f>'7c-STEMHWF_RawData'!BZ64</f>
        <v>0</v>
      </c>
      <c r="CA198" s="343">
        <f>'7c-STEMHWF_RawData'!CA64</f>
        <v>8</v>
      </c>
      <c r="CB198" s="343">
        <f>'7c-STEMHWF_RawData'!CB64</f>
        <v>0</v>
      </c>
      <c r="CC198" s="343">
        <f>'7c-STEMHWF_RawData'!CC64</f>
        <v>0</v>
      </c>
      <c r="CD198" s="343">
        <f>'7c-STEMHWF_RawData'!CD64</f>
        <v>0</v>
      </c>
      <c r="CE198" s="343">
        <f>'7c-STEMHWF_RawData'!CE64</f>
        <v>0</v>
      </c>
      <c r="CF198" s="343">
        <f>'7c-STEMHWF_RawData'!CF64</f>
        <v>0</v>
      </c>
      <c r="CG198" s="344">
        <f>'7c-STEMHWF_RawData'!CG64</f>
        <v>0</v>
      </c>
      <c r="CH198" s="396"/>
      <c r="CJ198" s="342">
        <f>'7c-STEMHWF_RawData'!CJ64</f>
        <v>1</v>
      </c>
      <c r="CK198" s="343">
        <f>'7c-STEMHWF_RawData'!CK64</f>
        <v>1</v>
      </c>
      <c r="CL198" s="343">
        <f>'7c-STEMHWF_RawData'!CL64</f>
        <v>0</v>
      </c>
      <c r="CM198" s="343">
        <f>'7c-STEMHWF_RawData'!CM64</f>
        <v>16</v>
      </c>
      <c r="CN198" s="343">
        <f>'7c-STEMHWF_RawData'!CN64</f>
        <v>0</v>
      </c>
      <c r="CO198" s="343">
        <f>'7c-STEMHWF_RawData'!CO64</f>
        <v>0</v>
      </c>
      <c r="CP198" s="343">
        <f>'7c-STEMHWF_RawData'!CP64</f>
        <v>0</v>
      </c>
      <c r="CQ198" s="343">
        <f>'7c-STEMHWF_RawData'!CQ64</f>
        <v>0</v>
      </c>
      <c r="CR198" s="343">
        <f>'7c-STEMHWF_RawData'!CR64</f>
        <v>0</v>
      </c>
      <c r="CS198" s="344">
        <f>'7c-STEMHWF_RawData'!CS64</f>
        <v>0</v>
      </c>
      <c r="CT198" s="396"/>
      <c r="CV198" s="342">
        <f>'7c-STEMHWF_RawData'!CV64</f>
        <v>2</v>
      </c>
      <c r="CW198" s="343">
        <f>'7c-STEMHWF_RawData'!CW64</f>
        <v>1</v>
      </c>
      <c r="CX198" s="343">
        <f>'7c-STEMHWF_RawData'!CX64</f>
        <v>0</v>
      </c>
      <c r="CY198" s="343">
        <f>'7c-STEMHWF_RawData'!CY64</f>
        <v>21</v>
      </c>
      <c r="CZ198" s="343">
        <f>'7c-STEMHWF_RawData'!CZ64</f>
        <v>0</v>
      </c>
      <c r="DA198" s="343">
        <f>'7c-STEMHWF_RawData'!DA64</f>
        <v>0</v>
      </c>
      <c r="DB198" s="343">
        <f>'7c-STEMHWF_RawData'!DB64</f>
        <v>0</v>
      </c>
      <c r="DC198" s="343">
        <f>'7c-STEMHWF_RawData'!DC64</f>
        <v>0</v>
      </c>
      <c r="DD198" s="343">
        <f>'7c-STEMHWF_RawData'!DD64</f>
        <v>0</v>
      </c>
      <c r="DE198" s="344">
        <f>'7c-STEMHWF_RawData'!DE64</f>
        <v>0</v>
      </c>
      <c r="DF198" s="396"/>
      <c r="DH198" s="342">
        <f>'7c-STEMHWF_RawData'!DH64</f>
        <v>0</v>
      </c>
      <c r="DI198" s="343">
        <f>'7c-STEMHWF_RawData'!DI64</f>
        <v>0</v>
      </c>
      <c r="DJ198" s="343">
        <f>'7c-STEMHWF_RawData'!DJ64</f>
        <v>0</v>
      </c>
      <c r="DK198" s="343">
        <f>'7c-STEMHWF_RawData'!DK64</f>
        <v>26</v>
      </c>
      <c r="DL198" s="343">
        <f>'7c-STEMHWF_RawData'!DL64</f>
        <v>0</v>
      </c>
      <c r="DM198" s="343">
        <f>'7c-STEMHWF_RawData'!DM64</f>
        <v>0</v>
      </c>
      <c r="DN198" s="343">
        <f>'7c-STEMHWF_RawData'!DN64</f>
        <v>0</v>
      </c>
      <c r="DO198" s="343">
        <f>'7c-STEMHWF_RawData'!DO64</f>
        <v>0</v>
      </c>
      <c r="DP198" s="343">
        <f>'7c-STEMHWF_RawData'!DP64</f>
        <v>0</v>
      </c>
      <c r="DQ198" s="344">
        <f>'7c-STEMHWF_RawData'!DQ64</f>
        <v>0</v>
      </c>
      <c r="DR198" s="396"/>
      <c r="DT198" s="342">
        <f>'7c-STEMHWF_RawData'!DT64</f>
        <v>3</v>
      </c>
      <c r="DU198" s="343">
        <f>'7c-STEMHWF_RawData'!DU64</f>
        <v>0</v>
      </c>
      <c r="DV198" s="343">
        <f>'7c-STEMHWF_RawData'!DV64</f>
        <v>0</v>
      </c>
      <c r="DW198" s="343">
        <f>'7c-STEMHWF_RawData'!DW64</f>
        <v>20</v>
      </c>
      <c r="DX198" s="343">
        <f>'7c-STEMHWF_RawData'!DX64</f>
        <v>0</v>
      </c>
      <c r="DY198" s="343">
        <f>'7c-STEMHWF_RawData'!DY64</f>
        <v>0</v>
      </c>
      <c r="DZ198" s="343">
        <f>'7c-STEMHWF_RawData'!DZ64</f>
        <v>0</v>
      </c>
      <c r="EA198" s="343">
        <f>'7c-STEMHWF_RawData'!EA64</f>
        <v>0</v>
      </c>
      <c r="EB198" s="343">
        <f>'7c-STEMHWF_RawData'!EB64</f>
        <v>0</v>
      </c>
      <c r="EC198" s="344">
        <f>'7c-STEMHWF_RawData'!EC64</f>
        <v>0</v>
      </c>
      <c r="ED198" s="396"/>
    </row>
    <row r="199" spans="1:134" x14ac:dyDescent="0.25">
      <c r="A199" s="1471"/>
      <c r="B199" s="36" t="s">
        <v>100</v>
      </c>
      <c r="C199" s="276" t="s">
        <v>139</v>
      </c>
      <c r="D199" s="279">
        <f>'7c-STEMHWF_RawData'!D65</f>
        <v>0</v>
      </c>
      <c r="E199" s="277">
        <f>'7c-STEMHWF_RawData'!E65</f>
        <v>0</v>
      </c>
      <c r="F199" s="277">
        <f>'7c-STEMHWF_RawData'!F65</f>
        <v>0</v>
      </c>
      <c r="G199" s="277">
        <f>'7c-STEMHWF_RawData'!G65</f>
        <v>0</v>
      </c>
      <c r="H199" s="277">
        <f>'7c-STEMHWF_RawData'!H65</f>
        <v>0</v>
      </c>
      <c r="I199" s="277">
        <f>'7c-STEMHWF_RawData'!I65</f>
        <v>0</v>
      </c>
      <c r="J199" s="277">
        <f>'7c-STEMHWF_RawData'!J65</f>
        <v>0</v>
      </c>
      <c r="K199" s="277">
        <f>'7c-STEMHWF_RawData'!K65</f>
        <v>0</v>
      </c>
      <c r="L199" s="277">
        <f>'7c-STEMHWF_RawData'!L65</f>
        <v>0</v>
      </c>
      <c r="M199" s="278">
        <f>'7c-STEMHWF_RawData'!M65</f>
        <v>0</v>
      </c>
      <c r="N199" s="398"/>
      <c r="P199" s="279">
        <f>'7c-STEMHWF_RawData'!P65</f>
        <v>0</v>
      </c>
      <c r="Q199" s="277">
        <f>'7c-STEMHWF_RawData'!Q65</f>
        <v>0</v>
      </c>
      <c r="R199" s="277">
        <f>'7c-STEMHWF_RawData'!R65</f>
        <v>0</v>
      </c>
      <c r="S199" s="277">
        <f>'7c-STEMHWF_RawData'!S65</f>
        <v>0</v>
      </c>
      <c r="T199" s="277">
        <f>'7c-STEMHWF_RawData'!T65</f>
        <v>0</v>
      </c>
      <c r="U199" s="277">
        <f>'7c-STEMHWF_RawData'!U65</f>
        <v>0</v>
      </c>
      <c r="V199" s="277">
        <f>'7c-STEMHWF_RawData'!V65</f>
        <v>0</v>
      </c>
      <c r="W199" s="277">
        <f>'7c-STEMHWF_RawData'!W65</f>
        <v>0</v>
      </c>
      <c r="X199" s="277">
        <f>'7c-STEMHWF_RawData'!X65</f>
        <v>0</v>
      </c>
      <c r="Y199" s="278">
        <f>'7c-STEMHWF_RawData'!Y65</f>
        <v>0</v>
      </c>
      <c r="Z199" s="398"/>
      <c r="AB199" s="279">
        <f>'7c-STEMHWF_RawData'!AB65</f>
        <v>0</v>
      </c>
      <c r="AC199" s="277">
        <f>'7c-STEMHWF_RawData'!AC65</f>
        <v>0</v>
      </c>
      <c r="AD199" s="277">
        <f>'7c-STEMHWF_RawData'!AD65</f>
        <v>0</v>
      </c>
      <c r="AE199" s="277">
        <f>'7c-STEMHWF_RawData'!AE65</f>
        <v>0</v>
      </c>
      <c r="AF199" s="277">
        <f>'7c-STEMHWF_RawData'!AF65</f>
        <v>0</v>
      </c>
      <c r="AG199" s="277">
        <f>'7c-STEMHWF_RawData'!AG65</f>
        <v>0</v>
      </c>
      <c r="AH199" s="277">
        <f>'7c-STEMHWF_RawData'!AH65</f>
        <v>0</v>
      </c>
      <c r="AI199" s="277">
        <f>'7c-STEMHWF_RawData'!AI65</f>
        <v>0</v>
      </c>
      <c r="AJ199" s="277">
        <f>'7c-STEMHWF_RawData'!AJ65</f>
        <v>0</v>
      </c>
      <c r="AK199" s="278">
        <f>'7c-STEMHWF_RawData'!AK65</f>
        <v>0</v>
      </c>
      <c r="AL199" s="398"/>
      <c r="AM199" s="277"/>
      <c r="AN199" s="279">
        <f>'7c-STEMHWF_RawData'!AN65</f>
        <v>0</v>
      </c>
      <c r="AO199" s="277">
        <f>'7c-STEMHWF_RawData'!AO65</f>
        <v>0</v>
      </c>
      <c r="AP199" s="277">
        <f>'7c-STEMHWF_RawData'!AP65</f>
        <v>0</v>
      </c>
      <c r="AQ199" s="277">
        <f>'7c-STEMHWF_RawData'!AQ65</f>
        <v>0</v>
      </c>
      <c r="AR199" s="277">
        <f>'7c-STEMHWF_RawData'!AR65</f>
        <v>0</v>
      </c>
      <c r="AS199" s="277">
        <f>'7c-STEMHWF_RawData'!AS65</f>
        <v>0</v>
      </c>
      <c r="AT199" s="277">
        <f>'7c-STEMHWF_RawData'!AT65</f>
        <v>0</v>
      </c>
      <c r="AU199" s="277">
        <f>'7c-STEMHWF_RawData'!AU65</f>
        <v>0</v>
      </c>
      <c r="AV199" s="277">
        <f>'7c-STEMHWF_RawData'!AV65</f>
        <v>0</v>
      </c>
      <c r="AW199" s="278">
        <f>'7c-STEMHWF_RawData'!AW65</f>
        <v>0</v>
      </c>
      <c r="AX199" s="398"/>
      <c r="AY199" s="277"/>
      <c r="AZ199" s="279">
        <f>'7c-STEMHWF_RawData'!AZ65</f>
        <v>0</v>
      </c>
      <c r="BA199" s="277">
        <f>'7c-STEMHWF_RawData'!BA65</f>
        <v>0</v>
      </c>
      <c r="BB199" s="277">
        <f>'7c-STEMHWF_RawData'!BB65</f>
        <v>0</v>
      </c>
      <c r="BC199" s="277">
        <f>'7c-STEMHWF_RawData'!BC65</f>
        <v>0</v>
      </c>
      <c r="BD199" s="277">
        <f>'7c-STEMHWF_RawData'!BD65</f>
        <v>0</v>
      </c>
      <c r="BE199" s="277">
        <f>'7c-STEMHWF_RawData'!BE65</f>
        <v>0</v>
      </c>
      <c r="BF199" s="277">
        <f>'7c-STEMHWF_RawData'!BF65</f>
        <v>0</v>
      </c>
      <c r="BG199" s="277">
        <f>'7c-STEMHWF_RawData'!BG65</f>
        <v>0</v>
      </c>
      <c r="BH199" s="277">
        <f>'7c-STEMHWF_RawData'!BH65</f>
        <v>0</v>
      </c>
      <c r="BI199" s="278">
        <f>'7c-STEMHWF_RawData'!BI65</f>
        <v>0</v>
      </c>
      <c r="BJ199" s="398"/>
      <c r="BK199" s="352"/>
      <c r="BL199" s="351">
        <f>'7c-STEMHWF_RawData'!BL65</f>
        <v>0</v>
      </c>
      <c r="BM199" s="352">
        <f>'7c-STEMHWF_RawData'!BM65</f>
        <v>0</v>
      </c>
      <c r="BN199" s="352">
        <f>'7c-STEMHWF_RawData'!BN65</f>
        <v>0</v>
      </c>
      <c r="BO199" s="352">
        <f>'7c-STEMHWF_RawData'!BO65</f>
        <v>0</v>
      </c>
      <c r="BP199" s="352">
        <f>'7c-STEMHWF_RawData'!BP65</f>
        <v>0</v>
      </c>
      <c r="BQ199" s="352">
        <f>'7c-STEMHWF_RawData'!BQ65</f>
        <v>0</v>
      </c>
      <c r="BR199" s="352">
        <f>'7c-STEMHWF_RawData'!BR65</f>
        <v>0</v>
      </c>
      <c r="BS199" s="352">
        <f>'7c-STEMHWF_RawData'!BS65</f>
        <v>0</v>
      </c>
      <c r="BT199" s="352">
        <f>'7c-STEMHWF_RawData'!BT65</f>
        <v>0</v>
      </c>
      <c r="BU199" s="353">
        <f>'7c-STEMHWF_RawData'!BU65</f>
        <v>0</v>
      </c>
      <c r="BV199" s="398"/>
      <c r="BX199" s="351">
        <f>'7c-STEMHWF_RawData'!BX65</f>
        <v>0</v>
      </c>
      <c r="BY199" s="352">
        <f>'7c-STEMHWF_RawData'!BY65</f>
        <v>0</v>
      </c>
      <c r="BZ199" s="352">
        <f>'7c-STEMHWF_RawData'!BZ65</f>
        <v>0</v>
      </c>
      <c r="CA199" s="352">
        <f>'7c-STEMHWF_RawData'!CA65</f>
        <v>0</v>
      </c>
      <c r="CB199" s="352">
        <f>'7c-STEMHWF_RawData'!CB65</f>
        <v>0</v>
      </c>
      <c r="CC199" s="352">
        <f>'7c-STEMHWF_RawData'!CC65</f>
        <v>0</v>
      </c>
      <c r="CD199" s="352">
        <f>'7c-STEMHWF_RawData'!CD65</f>
        <v>0</v>
      </c>
      <c r="CE199" s="352">
        <f>'7c-STEMHWF_RawData'!CE65</f>
        <v>0</v>
      </c>
      <c r="CF199" s="352">
        <f>'7c-STEMHWF_RawData'!CF65</f>
        <v>0</v>
      </c>
      <c r="CG199" s="353">
        <f>'7c-STEMHWF_RawData'!CG65</f>
        <v>0</v>
      </c>
      <c r="CH199" s="398"/>
      <c r="CJ199" s="351">
        <f>'7c-STEMHWF_RawData'!CJ65</f>
        <v>0</v>
      </c>
      <c r="CK199" s="352">
        <f>'7c-STEMHWF_RawData'!CK65</f>
        <v>0</v>
      </c>
      <c r="CL199" s="352">
        <f>'7c-STEMHWF_RawData'!CL65</f>
        <v>0</v>
      </c>
      <c r="CM199" s="352">
        <f>'7c-STEMHWF_RawData'!CM65</f>
        <v>0</v>
      </c>
      <c r="CN199" s="352">
        <f>'7c-STEMHWF_RawData'!CN65</f>
        <v>0</v>
      </c>
      <c r="CO199" s="352">
        <f>'7c-STEMHWF_RawData'!CO65</f>
        <v>0</v>
      </c>
      <c r="CP199" s="352">
        <f>'7c-STEMHWF_RawData'!CP65</f>
        <v>0</v>
      </c>
      <c r="CQ199" s="352">
        <f>'7c-STEMHWF_RawData'!CQ65</f>
        <v>0</v>
      </c>
      <c r="CR199" s="352">
        <f>'7c-STEMHWF_RawData'!CR65</f>
        <v>0</v>
      </c>
      <c r="CS199" s="353">
        <f>'7c-STEMHWF_RawData'!CS65</f>
        <v>0</v>
      </c>
      <c r="CT199" s="398"/>
      <c r="CV199" s="351">
        <f>'7c-STEMHWF_RawData'!CV65</f>
        <v>8</v>
      </c>
      <c r="CW199" s="352">
        <f>'7c-STEMHWF_RawData'!CW65</f>
        <v>4</v>
      </c>
      <c r="CX199" s="352">
        <f>'7c-STEMHWF_RawData'!CX65</f>
        <v>0</v>
      </c>
      <c r="CY199" s="352">
        <f>'7c-STEMHWF_RawData'!CY65</f>
        <v>1</v>
      </c>
      <c r="CZ199" s="352">
        <f>'7c-STEMHWF_RawData'!CZ65</f>
        <v>0</v>
      </c>
      <c r="DA199" s="352">
        <f>'7c-STEMHWF_RawData'!DA65</f>
        <v>0</v>
      </c>
      <c r="DB199" s="352">
        <f>'7c-STEMHWF_RawData'!DB65</f>
        <v>0</v>
      </c>
      <c r="DC199" s="352">
        <f>'7c-STEMHWF_RawData'!DC65</f>
        <v>0</v>
      </c>
      <c r="DD199" s="352">
        <f>'7c-STEMHWF_RawData'!DD65</f>
        <v>0</v>
      </c>
      <c r="DE199" s="353">
        <f>'7c-STEMHWF_RawData'!DE65</f>
        <v>0</v>
      </c>
      <c r="DF199" s="398"/>
      <c r="DH199" s="351">
        <f>'7c-STEMHWF_RawData'!DH65</f>
        <v>10</v>
      </c>
      <c r="DI199" s="352">
        <f>'7c-STEMHWF_RawData'!DI65</f>
        <v>3</v>
      </c>
      <c r="DJ199" s="352">
        <f>'7c-STEMHWF_RawData'!DJ65</f>
        <v>0</v>
      </c>
      <c r="DK199" s="352">
        <f>'7c-STEMHWF_RawData'!DK65</f>
        <v>2</v>
      </c>
      <c r="DL199" s="352">
        <f>'7c-STEMHWF_RawData'!DL65</f>
        <v>0</v>
      </c>
      <c r="DM199" s="352">
        <f>'7c-STEMHWF_RawData'!DM65</f>
        <v>0</v>
      </c>
      <c r="DN199" s="352">
        <f>'7c-STEMHWF_RawData'!DN65</f>
        <v>0</v>
      </c>
      <c r="DO199" s="352">
        <f>'7c-STEMHWF_RawData'!DO65</f>
        <v>0</v>
      </c>
      <c r="DP199" s="352">
        <f>'7c-STEMHWF_RawData'!DP65</f>
        <v>0</v>
      </c>
      <c r="DQ199" s="353">
        <f>'7c-STEMHWF_RawData'!DQ65</f>
        <v>0</v>
      </c>
      <c r="DR199" s="398"/>
      <c r="DT199" s="351">
        <f>'7c-STEMHWF_RawData'!DT65</f>
        <v>7</v>
      </c>
      <c r="DU199" s="352">
        <f>'7c-STEMHWF_RawData'!DU65</f>
        <v>2</v>
      </c>
      <c r="DV199" s="352">
        <f>'7c-STEMHWF_RawData'!DV65</f>
        <v>0</v>
      </c>
      <c r="DW199" s="352">
        <f>'7c-STEMHWF_RawData'!DW65</f>
        <v>2</v>
      </c>
      <c r="DX199" s="352">
        <f>'7c-STEMHWF_RawData'!DX65</f>
        <v>0</v>
      </c>
      <c r="DY199" s="352">
        <f>'7c-STEMHWF_RawData'!DY65</f>
        <v>0</v>
      </c>
      <c r="DZ199" s="352">
        <f>'7c-STEMHWF_RawData'!DZ65</f>
        <v>0</v>
      </c>
      <c r="EA199" s="352">
        <f>'7c-STEMHWF_RawData'!EA65</f>
        <v>0</v>
      </c>
      <c r="EB199" s="352">
        <f>'7c-STEMHWF_RawData'!EB65</f>
        <v>0</v>
      </c>
      <c r="EC199" s="353">
        <f>'7c-STEMHWF_RawData'!EC65</f>
        <v>0</v>
      </c>
      <c r="ED199" s="398"/>
    </row>
    <row r="200" spans="1:134" ht="15.75" thickBot="1" x14ac:dyDescent="0.3">
      <c r="A200" s="1472"/>
      <c r="B200" s="295" t="s">
        <v>100</v>
      </c>
      <c r="C200" s="294" t="s">
        <v>140</v>
      </c>
      <c r="D200" s="279">
        <f>'7c-STEMHWF_RawData'!D66</f>
        <v>2</v>
      </c>
      <c r="E200" s="277">
        <f>'7c-STEMHWF_RawData'!E66</f>
        <v>3</v>
      </c>
      <c r="F200" s="277">
        <f>'7c-STEMHWF_RawData'!F66</f>
        <v>0</v>
      </c>
      <c r="G200" s="277">
        <f>'7c-STEMHWF_RawData'!G66</f>
        <v>6</v>
      </c>
      <c r="H200" s="277">
        <f>'7c-STEMHWF_RawData'!H66</f>
        <v>0</v>
      </c>
      <c r="I200" s="277">
        <f>'7c-STEMHWF_RawData'!I66</f>
        <v>0</v>
      </c>
      <c r="J200" s="277">
        <f>'7c-STEMHWF_RawData'!J66</f>
        <v>0</v>
      </c>
      <c r="K200" s="277">
        <f>'7c-STEMHWF_RawData'!K66</f>
        <v>0</v>
      </c>
      <c r="L200" s="277">
        <f>'7c-STEMHWF_RawData'!L66</f>
        <v>0</v>
      </c>
      <c r="M200" s="278">
        <f>'7c-STEMHWF_RawData'!M66</f>
        <v>0</v>
      </c>
      <c r="N200" s="411" t="s">
        <v>305</v>
      </c>
      <c r="P200" s="279">
        <f>'7c-STEMHWF_RawData'!P66</f>
        <v>21</v>
      </c>
      <c r="Q200" s="277">
        <f>'7c-STEMHWF_RawData'!Q66</f>
        <v>3</v>
      </c>
      <c r="R200" s="277">
        <f>'7c-STEMHWF_RawData'!R66</f>
        <v>0</v>
      </c>
      <c r="S200" s="277">
        <f>'7c-STEMHWF_RawData'!S66</f>
        <v>13</v>
      </c>
      <c r="T200" s="277">
        <f>'7c-STEMHWF_RawData'!T66</f>
        <v>0</v>
      </c>
      <c r="U200" s="277">
        <f>'7c-STEMHWF_RawData'!U66</f>
        <v>0</v>
      </c>
      <c r="V200" s="277">
        <f>'7c-STEMHWF_RawData'!V66</f>
        <v>0</v>
      </c>
      <c r="W200" s="277">
        <f>'7c-STEMHWF_RawData'!W66</f>
        <v>0</v>
      </c>
      <c r="X200" s="277">
        <f>'7c-STEMHWF_RawData'!X66</f>
        <v>0</v>
      </c>
      <c r="Y200" s="278">
        <f>'7c-STEMHWF_RawData'!Y66</f>
        <v>0</v>
      </c>
      <c r="Z200" s="411" t="s">
        <v>305</v>
      </c>
      <c r="AB200" s="279">
        <f>'7c-STEMHWF_RawData'!AB66</f>
        <v>30</v>
      </c>
      <c r="AC200" s="277">
        <f>'7c-STEMHWF_RawData'!AC66</f>
        <v>4</v>
      </c>
      <c r="AD200" s="277">
        <f>'7c-STEMHWF_RawData'!AD66</f>
        <v>0</v>
      </c>
      <c r="AE200" s="277">
        <f>'7c-STEMHWF_RawData'!AE66</f>
        <v>13</v>
      </c>
      <c r="AF200" s="277">
        <f>'7c-STEMHWF_RawData'!AF66</f>
        <v>0</v>
      </c>
      <c r="AG200" s="277">
        <f>'7c-STEMHWF_RawData'!AG66</f>
        <v>0</v>
      </c>
      <c r="AH200" s="277">
        <f>'7c-STEMHWF_RawData'!AH66</f>
        <v>0</v>
      </c>
      <c r="AI200" s="277">
        <f>'7c-STEMHWF_RawData'!AI66</f>
        <v>0</v>
      </c>
      <c r="AJ200" s="277">
        <f>'7c-STEMHWF_RawData'!AJ66</f>
        <v>0</v>
      </c>
      <c r="AK200" s="278">
        <f>'7c-STEMHWF_RawData'!AK66</f>
        <v>0</v>
      </c>
      <c r="AL200" s="411" t="s">
        <v>305</v>
      </c>
      <c r="AM200" s="277"/>
      <c r="AN200" s="279">
        <f>'7c-STEMHWF_RawData'!AN66</f>
        <v>35</v>
      </c>
      <c r="AO200" s="277">
        <f>'7c-STEMHWF_RawData'!AO66</f>
        <v>1</v>
      </c>
      <c r="AP200" s="277">
        <f>'7c-STEMHWF_RawData'!AP66</f>
        <v>0</v>
      </c>
      <c r="AQ200" s="277">
        <f>'7c-STEMHWF_RawData'!AQ66</f>
        <v>5</v>
      </c>
      <c r="AR200" s="277">
        <f>'7c-STEMHWF_RawData'!AR66</f>
        <v>0</v>
      </c>
      <c r="AS200" s="277">
        <f>'7c-STEMHWF_RawData'!AS66</f>
        <v>0</v>
      </c>
      <c r="AT200" s="277">
        <f>'7c-STEMHWF_RawData'!AT66</f>
        <v>0</v>
      </c>
      <c r="AU200" s="277">
        <f>'7c-STEMHWF_RawData'!AU66</f>
        <v>0</v>
      </c>
      <c r="AV200" s="277">
        <f>'7c-STEMHWF_RawData'!AV66</f>
        <v>0</v>
      </c>
      <c r="AW200" s="278">
        <f>'7c-STEMHWF_RawData'!AW66</f>
        <v>0</v>
      </c>
      <c r="AX200" s="411" t="s">
        <v>305</v>
      </c>
      <c r="AY200" s="277"/>
      <c r="AZ200" s="279">
        <f>'7c-STEMHWF_RawData'!AZ66</f>
        <v>220</v>
      </c>
      <c r="BA200" s="277">
        <f>'7c-STEMHWF_RawData'!BA66</f>
        <v>5</v>
      </c>
      <c r="BB200" s="277">
        <f>'7c-STEMHWF_RawData'!BB66</f>
        <v>0</v>
      </c>
      <c r="BC200" s="277">
        <f>'7c-STEMHWF_RawData'!BC66</f>
        <v>21</v>
      </c>
      <c r="BD200" s="277">
        <f>'7c-STEMHWF_RawData'!BD66</f>
        <v>0</v>
      </c>
      <c r="BE200" s="277">
        <f>'7c-STEMHWF_RawData'!BE66</f>
        <v>0</v>
      </c>
      <c r="BF200" s="277">
        <f>'7c-STEMHWF_RawData'!BF66</f>
        <v>0</v>
      </c>
      <c r="BG200" s="277">
        <f>'7c-STEMHWF_RawData'!BG66</f>
        <v>0</v>
      </c>
      <c r="BH200" s="277">
        <f>'7c-STEMHWF_RawData'!BH66</f>
        <v>0</v>
      </c>
      <c r="BI200" s="278">
        <f>'7c-STEMHWF_RawData'!BI66</f>
        <v>0</v>
      </c>
      <c r="BJ200" s="411" t="s">
        <v>305</v>
      </c>
      <c r="BK200" s="352"/>
      <c r="BL200" s="351">
        <f>'7c-STEMHWF_RawData'!BL66</f>
        <v>185</v>
      </c>
      <c r="BM200" s="352">
        <f>'7c-STEMHWF_RawData'!BM66</f>
        <v>5</v>
      </c>
      <c r="BN200" s="352">
        <f>'7c-STEMHWF_RawData'!BN66</f>
        <v>0</v>
      </c>
      <c r="BO200" s="352">
        <f>'7c-STEMHWF_RawData'!BO66</f>
        <v>5</v>
      </c>
      <c r="BP200" s="352">
        <f>'7c-STEMHWF_RawData'!BP66</f>
        <v>0</v>
      </c>
      <c r="BQ200" s="352">
        <f>'7c-STEMHWF_RawData'!BQ66</f>
        <v>0</v>
      </c>
      <c r="BR200" s="352">
        <f>'7c-STEMHWF_RawData'!BR66</f>
        <v>0</v>
      </c>
      <c r="BS200" s="352">
        <f>'7c-STEMHWF_RawData'!BS66</f>
        <v>0</v>
      </c>
      <c r="BT200" s="352">
        <f>'7c-STEMHWF_RawData'!BT66</f>
        <v>0</v>
      </c>
      <c r="BU200" s="353">
        <f>'7c-STEMHWF_RawData'!BU66</f>
        <v>0</v>
      </c>
      <c r="BV200" s="411" t="s">
        <v>305</v>
      </c>
      <c r="BX200" s="351">
        <f>'7c-STEMHWF_RawData'!BX66</f>
        <v>274</v>
      </c>
      <c r="BY200" s="352">
        <f>'7c-STEMHWF_RawData'!BY66</f>
        <v>2</v>
      </c>
      <c r="BZ200" s="352">
        <f>'7c-STEMHWF_RawData'!BZ66</f>
        <v>0</v>
      </c>
      <c r="CA200" s="352">
        <f>'7c-STEMHWF_RawData'!CA66</f>
        <v>7</v>
      </c>
      <c r="CB200" s="352">
        <f>'7c-STEMHWF_RawData'!CB66</f>
        <v>0</v>
      </c>
      <c r="CC200" s="352">
        <f>'7c-STEMHWF_RawData'!CC66</f>
        <v>0</v>
      </c>
      <c r="CD200" s="352">
        <f>'7c-STEMHWF_RawData'!CD66</f>
        <v>0</v>
      </c>
      <c r="CE200" s="352">
        <f>'7c-STEMHWF_RawData'!CE66</f>
        <v>0</v>
      </c>
      <c r="CF200" s="352">
        <f>'7c-STEMHWF_RawData'!CF66</f>
        <v>0</v>
      </c>
      <c r="CG200" s="353">
        <f>'7c-STEMHWF_RawData'!CG66</f>
        <v>0</v>
      </c>
      <c r="CH200" s="411" t="s">
        <v>305</v>
      </c>
      <c r="CJ200" s="351">
        <f>'7c-STEMHWF_RawData'!CJ66</f>
        <v>230</v>
      </c>
      <c r="CK200" s="352">
        <f>'7c-STEMHWF_RawData'!CK66</f>
        <v>4</v>
      </c>
      <c r="CL200" s="352">
        <f>'7c-STEMHWF_RawData'!CL66</f>
        <v>0</v>
      </c>
      <c r="CM200" s="352">
        <f>'7c-STEMHWF_RawData'!CM66</f>
        <v>11</v>
      </c>
      <c r="CN200" s="352">
        <f>'7c-STEMHWF_RawData'!CN66</f>
        <v>0</v>
      </c>
      <c r="CO200" s="352">
        <f>'7c-STEMHWF_RawData'!CO66</f>
        <v>0</v>
      </c>
      <c r="CP200" s="352">
        <f>'7c-STEMHWF_RawData'!CP66</f>
        <v>0</v>
      </c>
      <c r="CQ200" s="352">
        <f>'7c-STEMHWF_RawData'!CQ66</f>
        <v>0</v>
      </c>
      <c r="CR200" s="352">
        <f>'7c-STEMHWF_RawData'!CR66</f>
        <v>0</v>
      </c>
      <c r="CS200" s="353">
        <f>'7c-STEMHWF_RawData'!CS66</f>
        <v>0</v>
      </c>
      <c r="CT200" s="411" t="s">
        <v>305</v>
      </c>
      <c r="CV200" s="351">
        <f>'7c-STEMHWF_RawData'!CV66</f>
        <v>194</v>
      </c>
      <c r="CW200" s="352">
        <f>'7c-STEMHWF_RawData'!CW66</f>
        <v>6</v>
      </c>
      <c r="CX200" s="352">
        <f>'7c-STEMHWF_RawData'!CX66</f>
        <v>0</v>
      </c>
      <c r="CY200" s="352">
        <f>'7c-STEMHWF_RawData'!CY66</f>
        <v>7</v>
      </c>
      <c r="CZ200" s="352">
        <f>'7c-STEMHWF_RawData'!CZ66</f>
        <v>0</v>
      </c>
      <c r="DA200" s="352">
        <f>'7c-STEMHWF_RawData'!DA66</f>
        <v>0</v>
      </c>
      <c r="DB200" s="352">
        <f>'7c-STEMHWF_RawData'!DB66</f>
        <v>0</v>
      </c>
      <c r="DC200" s="352">
        <f>'7c-STEMHWF_RawData'!DC66</f>
        <v>0</v>
      </c>
      <c r="DD200" s="352">
        <f>'7c-STEMHWF_RawData'!DD66</f>
        <v>0</v>
      </c>
      <c r="DE200" s="353">
        <f>'7c-STEMHWF_RawData'!DE66</f>
        <v>0</v>
      </c>
      <c r="DF200" s="411" t="s">
        <v>305</v>
      </c>
      <c r="DH200" s="351">
        <f>'7c-STEMHWF_RawData'!DH66</f>
        <v>80</v>
      </c>
      <c r="DI200" s="352">
        <f>'7c-STEMHWF_RawData'!DI66</f>
        <v>15</v>
      </c>
      <c r="DJ200" s="352">
        <f>'7c-STEMHWF_RawData'!DJ66</f>
        <v>0</v>
      </c>
      <c r="DK200" s="352">
        <f>'7c-STEMHWF_RawData'!DK66</f>
        <v>6</v>
      </c>
      <c r="DL200" s="352">
        <f>'7c-STEMHWF_RawData'!DL66</f>
        <v>0</v>
      </c>
      <c r="DM200" s="352">
        <f>'7c-STEMHWF_RawData'!DM66</f>
        <v>0</v>
      </c>
      <c r="DN200" s="352">
        <f>'7c-STEMHWF_RawData'!DN66</f>
        <v>0</v>
      </c>
      <c r="DO200" s="352">
        <f>'7c-STEMHWF_RawData'!DO66</f>
        <v>0</v>
      </c>
      <c r="DP200" s="352">
        <f>'7c-STEMHWF_RawData'!DP66</f>
        <v>0</v>
      </c>
      <c r="DQ200" s="353">
        <f>'7c-STEMHWF_RawData'!DQ66</f>
        <v>0</v>
      </c>
      <c r="DR200" s="411" t="s">
        <v>305</v>
      </c>
      <c r="DT200" s="351">
        <f>'7c-STEMHWF_RawData'!DT66</f>
        <v>100</v>
      </c>
      <c r="DU200" s="352">
        <f>'7c-STEMHWF_RawData'!DU66</f>
        <v>18</v>
      </c>
      <c r="DV200" s="352">
        <f>'7c-STEMHWF_RawData'!DV66</f>
        <v>0</v>
      </c>
      <c r="DW200" s="352">
        <f>'7c-STEMHWF_RawData'!DW66</f>
        <v>15</v>
      </c>
      <c r="DX200" s="352">
        <f>'7c-STEMHWF_RawData'!DX66</f>
        <v>0</v>
      </c>
      <c r="DY200" s="352">
        <f>'7c-STEMHWF_RawData'!DY66</f>
        <v>0</v>
      </c>
      <c r="DZ200" s="352">
        <f>'7c-STEMHWF_RawData'!DZ66</f>
        <v>0</v>
      </c>
      <c r="EA200" s="352">
        <f>'7c-STEMHWF_RawData'!EA66</f>
        <v>0</v>
      </c>
      <c r="EB200" s="352">
        <f>'7c-STEMHWF_RawData'!EB66</f>
        <v>0</v>
      </c>
      <c r="EC200" s="353">
        <f>'7c-STEMHWF_RawData'!EC66</f>
        <v>0</v>
      </c>
      <c r="ED200" s="411" t="s">
        <v>305</v>
      </c>
    </row>
    <row r="201" spans="1:134" x14ac:dyDescent="0.25">
      <c r="A201" s="284"/>
      <c r="B201" s="285"/>
      <c r="C201" s="268"/>
      <c r="D201" s="288">
        <f t="shared" ref="D201:M201" si="418">SUM(D198:D200)</f>
        <v>60</v>
      </c>
      <c r="E201" s="286">
        <f t="shared" si="418"/>
        <v>6</v>
      </c>
      <c r="F201" s="286">
        <f t="shared" si="418"/>
        <v>0</v>
      </c>
      <c r="G201" s="286">
        <f t="shared" si="418"/>
        <v>12</v>
      </c>
      <c r="H201" s="286">
        <f t="shared" si="418"/>
        <v>0</v>
      </c>
      <c r="I201" s="286">
        <f t="shared" si="418"/>
        <v>0</v>
      </c>
      <c r="J201" s="286">
        <f t="shared" si="418"/>
        <v>0</v>
      </c>
      <c r="K201" s="286">
        <f t="shared" si="418"/>
        <v>0</v>
      </c>
      <c r="L201" s="286">
        <f t="shared" si="418"/>
        <v>0</v>
      </c>
      <c r="M201" s="287">
        <f t="shared" si="418"/>
        <v>0</v>
      </c>
      <c r="N201" s="412">
        <f>SUM(D201:M201)</f>
        <v>78</v>
      </c>
      <c r="P201" s="288">
        <f t="shared" ref="P201:Y201" si="419">SUM(P198:P200)</f>
        <v>65</v>
      </c>
      <c r="Q201" s="286">
        <f t="shared" si="419"/>
        <v>7</v>
      </c>
      <c r="R201" s="286">
        <f t="shared" si="419"/>
        <v>0</v>
      </c>
      <c r="S201" s="286">
        <f t="shared" si="419"/>
        <v>14</v>
      </c>
      <c r="T201" s="286">
        <f t="shared" si="419"/>
        <v>0</v>
      </c>
      <c r="U201" s="286">
        <f t="shared" si="419"/>
        <v>0</v>
      </c>
      <c r="V201" s="286">
        <f t="shared" si="419"/>
        <v>0</v>
      </c>
      <c r="W201" s="286">
        <f t="shared" si="419"/>
        <v>0</v>
      </c>
      <c r="X201" s="286">
        <f t="shared" si="419"/>
        <v>0</v>
      </c>
      <c r="Y201" s="287">
        <f t="shared" si="419"/>
        <v>0</v>
      </c>
      <c r="Z201" s="412">
        <f>SUM(P201:Y201)</f>
        <v>86</v>
      </c>
      <c r="AB201" s="288">
        <f t="shared" ref="AB201:AK201" si="420">SUM(AB198:AB200)</f>
        <v>64</v>
      </c>
      <c r="AC201" s="286">
        <f t="shared" si="420"/>
        <v>5</v>
      </c>
      <c r="AD201" s="286">
        <f t="shared" si="420"/>
        <v>0</v>
      </c>
      <c r="AE201" s="286">
        <f t="shared" si="420"/>
        <v>20</v>
      </c>
      <c r="AF201" s="286">
        <f t="shared" si="420"/>
        <v>0</v>
      </c>
      <c r="AG201" s="286">
        <f t="shared" si="420"/>
        <v>0</v>
      </c>
      <c r="AH201" s="286">
        <f t="shared" si="420"/>
        <v>0</v>
      </c>
      <c r="AI201" s="286">
        <f t="shared" si="420"/>
        <v>0</v>
      </c>
      <c r="AJ201" s="286">
        <f t="shared" si="420"/>
        <v>0</v>
      </c>
      <c r="AK201" s="287">
        <f t="shared" si="420"/>
        <v>0</v>
      </c>
      <c r="AL201" s="412">
        <f>SUM(AB201:AK201)</f>
        <v>89</v>
      </c>
      <c r="AM201" s="277"/>
      <c r="AN201" s="288">
        <f t="shared" ref="AN201:AW201" si="421">SUM(AN198:AN200)</f>
        <v>52</v>
      </c>
      <c r="AO201" s="286">
        <f t="shared" si="421"/>
        <v>2</v>
      </c>
      <c r="AP201" s="286">
        <f t="shared" si="421"/>
        <v>0</v>
      </c>
      <c r="AQ201" s="286">
        <f t="shared" si="421"/>
        <v>10</v>
      </c>
      <c r="AR201" s="286">
        <f t="shared" si="421"/>
        <v>0</v>
      </c>
      <c r="AS201" s="286">
        <f t="shared" si="421"/>
        <v>0</v>
      </c>
      <c r="AT201" s="286">
        <f t="shared" si="421"/>
        <v>0</v>
      </c>
      <c r="AU201" s="286">
        <f t="shared" si="421"/>
        <v>0</v>
      </c>
      <c r="AV201" s="286">
        <f t="shared" si="421"/>
        <v>0</v>
      </c>
      <c r="AW201" s="287">
        <f t="shared" si="421"/>
        <v>0</v>
      </c>
      <c r="AX201" s="412">
        <f>SUM(AN201:AW201)</f>
        <v>64</v>
      </c>
      <c r="AY201" s="277"/>
      <c r="AZ201" s="288">
        <f t="shared" ref="AZ201:BI201" si="422">SUM(AZ198:AZ200)</f>
        <v>267</v>
      </c>
      <c r="BA201" s="286">
        <f t="shared" si="422"/>
        <v>9</v>
      </c>
      <c r="BB201" s="286">
        <f t="shared" si="422"/>
        <v>0</v>
      </c>
      <c r="BC201" s="286">
        <f t="shared" si="422"/>
        <v>25</v>
      </c>
      <c r="BD201" s="286">
        <f t="shared" si="422"/>
        <v>0</v>
      </c>
      <c r="BE201" s="286">
        <f t="shared" si="422"/>
        <v>0</v>
      </c>
      <c r="BF201" s="286">
        <f t="shared" si="422"/>
        <v>0</v>
      </c>
      <c r="BG201" s="286">
        <f t="shared" si="422"/>
        <v>0</v>
      </c>
      <c r="BH201" s="286">
        <f t="shared" si="422"/>
        <v>0</v>
      </c>
      <c r="BI201" s="287">
        <f t="shared" si="422"/>
        <v>0</v>
      </c>
      <c r="BJ201" s="412">
        <f>SUM(AZ201:BI201)</f>
        <v>301</v>
      </c>
      <c r="BK201" s="352"/>
      <c r="BL201" s="399">
        <f t="shared" ref="BL201:BU201" si="423">SUM(BL198:BL200)</f>
        <v>185</v>
      </c>
      <c r="BM201" s="400">
        <f t="shared" si="423"/>
        <v>6</v>
      </c>
      <c r="BN201" s="400">
        <f t="shared" si="423"/>
        <v>0</v>
      </c>
      <c r="BO201" s="400">
        <f t="shared" si="423"/>
        <v>10</v>
      </c>
      <c r="BP201" s="400">
        <f t="shared" si="423"/>
        <v>0</v>
      </c>
      <c r="BQ201" s="400">
        <f t="shared" si="423"/>
        <v>0</v>
      </c>
      <c r="BR201" s="400">
        <f t="shared" si="423"/>
        <v>0</v>
      </c>
      <c r="BS201" s="400">
        <f t="shared" si="423"/>
        <v>0</v>
      </c>
      <c r="BT201" s="400">
        <f t="shared" si="423"/>
        <v>0</v>
      </c>
      <c r="BU201" s="401">
        <f t="shared" si="423"/>
        <v>0</v>
      </c>
      <c r="BV201" s="412">
        <f>SUM(BL201:BU201)</f>
        <v>201</v>
      </c>
      <c r="BX201" s="399">
        <f t="shared" ref="BX201:CG201" si="424">SUM(BX198:BX200)</f>
        <v>279</v>
      </c>
      <c r="BY201" s="400">
        <f t="shared" si="424"/>
        <v>2</v>
      </c>
      <c r="BZ201" s="400">
        <f t="shared" si="424"/>
        <v>0</v>
      </c>
      <c r="CA201" s="400">
        <f t="shared" si="424"/>
        <v>15</v>
      </c>
      <c r="CB201" s="400">
        <f t="shared" si="424"/>
        <v>0</v>
      </c>
      <c r="CC201" s="400">
        <f t="shared" si="424"/>
        <v>0</v>
      </c>
      <c r="CD201" s="400">
        <f t="shared" si="424"/>
        <v>0</v>
      </c>
      <c r="CE201" s="400">
        <f t="shared" si="424"/>
        <v>0</v>
      </c>
      <c r="CF201" s="400">
        <f t="shared" si="424"/>
        <v>0</v>
      </c>
      <c r="CG201" s="401">
        <f t="shared" si="424"/>
        <v>0</v>
      </c>
      <c r="CH201" s="412">
        <f>SUM(BX201:CG201)</f>
        <v>296</v>
      </c>
      <c r="CJ201" s="399">
        <f t="shared" ref="CJ201:CS201" si="425">SUM(CJ198:CJ200)</f>
        <v>231</v>
      </c>
      <c r="CK201" s="400">
        <f t="shared" si="425"/>
        <v>5</v>
      </c>
      <c r="CL201" s="400">
        <f t="shared" si="425"/>
        <v>0</v>
      </c>
      <c r="CM201" s="400">
        <f t="shared" si="425"/>
        <v>27</v>
      </c>
      <c r="CN201" s="400">
        <f t="shared" si="425"/>
        <v>0</v>
      </c>
      <c r="CO201" s="400">
        <f t="shared" si="425"/>
        <v>0</v>
      </c>
      <c r="CP201" s="400">
        <f t="shared" si="425"/>
        <v>0</v>
      </c>
      <c r="CQ201" s="400">
        <f t="shared" si="425"/>
        <v>0</v>
      </c>
      <c r="CR201" s="400">
        <f t="shared" si="425"/>
        <v>0</v>
      </c>
      <c r="CS201" s="401">
        <f t="shared" si="425"/>
        <v>0</v>
      </c>
      <c r="CT201" s="412">
        <f>SUM(CJ201:CS201)</f>
        <v>263</v>
      </c>
      <c r="CV201" s="399">
        <f t="shared" ref="CV201:DE201" si="426">SUM(CV198:CV200)</f>
        <v>204</v>
      </c>
      <c r="CW201" s="400">
        <f t="shared" si="426"/>
        <v>11</v>
      </c>
      <c r="CX201" s="400">
        <f t="shared" si="426"/>
        <v>0</v>
      </c>
      <c r="CY201" s="400">
        <f t="shared" si="426"/>
        <v>29</v>
      </c>
      <c r="CZ201" s="400">
        <f t="shared" si="426"/>
        <v>0</v>
      </c>
      <c r="DA201" s="400">
        <f t="shared" si="426"/>
        <v>0</v>
      </c>
      <c r="DB201" s="400">
        <f t="shared" si="426"/>
        <v>0</v>
      </c>
      <c r="DC201" s="400">
        <f t="shared" si="426"/>
        <v>0</v>
      </c>
      <c r="DD201" s="400">
        <f t="shared" si="426"/>
        <v>0</v>
      </c>
      <c r="DE201" s="401">
        <f t="shared" si="426"/>
        <v>0</v>
      </c>
      <c r="DF201" s="412">
        <f>SUM(CV201:DE201)</f>
        <v>244</v>
      </c>
      <c r="DH201" s="399">
        <f t="shared" ref="DH201:DQ201" si="427">SUM(DH198:DH200)</f>
        <v>90</v>
      </c>
      <c r="DI201" s="400">
        <f t="shared" si="427"/>
        <v>18</v>
      </c>
      <c r="DJ201" s="400">
        <f t="shared" si="427"/>
        <v>0</v>
      </c>
      <c r="DK201" s="400">
        <f t="shared" si="427"/>
        <v>34</v>
      </c>
      <c r="DL201" s="400">
        <f t="shared" si="427"/>
        <v>0</v>
      </c>
      <c r="DM201" s="400">
        <f t="shared" si="427"/>
        <v>0</v>
      </c>
      <c r="DN201" s="400">
        <f t="shared" si="427"/>
        <v>0</v>
      </c>
      <c r="DO201" s="400">
        <f t="shared" si="427"/>
        <v>0</v>
      </c>
      <c r="DP201" s="400">
        <f t="shared" si="427"/>
        <v>0</v>
      </c>
      <c r="DQ201" s="401">
        <f t="shared" si="427"/>
        <v>0</v>
      </c>
      <c r="DR201" s="412">
        <f>SUM(DH201:DQ201)</f>
        <v>142</v>
      </c>
      <c r="DT201" s="399">
        <f t="shared" ref="DT201:EC201" si="428">SUM(DT198:DT200)</f>
        <v>110</v>
      </c>
      <c r="DU201" s="400">
        <f t="shared" si="428"/>
        <v>20</v>
      </c>
      <c r="DV201" s="400">
        <f t="shared" si="428"/>
        <v>0</v>
      </c>
      <c r="DW201" s="400">
        <f t="shared" si="428"/>
        <v>37</v>
      </c>
      <c r="DX201" s="400">
        <f t="shared" si="428"/>
        <v>0</v>
      </c>
      <c r="DY201" s="400">
        <f t="shared" si="428"/>
        <v>0</v>
      </c>
      <c r="DZ201" s="400">
        <f t="shared" si="428"/>
        <v>0</v>
      </c>
      <c r="EA201" s="400">
        <f t="shared" si="428"/>
        <v>0</v>
      </c>
      <c r="EB201" s="400">
        <f t="shared" si="428"/>
        <v>0</v>
      </c>
      <c r="EC201" s="401">
        <f t="shared" si="428"/>
        <v>0</v>
      </c>
      <c r="ED201" s="412">
        <f>SUM(DT201:EC201)</f>
        <v>167</v>
      </c>
    </row>
    <row r="202" spans="1:134" ht="15.75" thickBot="1" x14ac:dyDescent="0.3">
      <c r="A202" s="292"/>
      <c r="B202" s="293"/>
      <c r="C202" s="294"/>
      <c r="D202" s="279"/>
      <c r="E202" s="277"/>
      <c r="F202" s="277"/>
      <c r="G202" s="277"/>
      <c r="H202" s="277"/>
      <c r="I202" s="277"/>
      <c r="J202" s="277"/>
      <c r="K202" s="277"/>
      <c r="L202" s="277"/>
      <c r="M202" s="278"/>
      <c r="N202" s="411"/>
      <c r="P202" s="279"/>
      <c r="Q202" s="277"/>
      <c r="R202" s="277"/>
      <c r="S202" s="277"/>
      <c r="T202" s="277"/>
      <c r="U202" s="277"/>
      <c r="V202" s="277"/>
      <c r="W202" s="277"/>
      <c r="X202" s="277"/>
      <c r="Y202" s="278"/>
      <c r="Z202" s="411"/>
      <c r="AB202" s="279"/>
      <c r="AC202" s="277"/>
      <c r="AD202" s="277"/>
      <c r="AE202" s="277"/>
      <c r="AF202" s="277"/>
      <c r="AG202" s="277"/>
      <c r="AH202" s="277"/>
      <c r="AI202" s="277"/>
      <c r="AJ202" s="277"/>
      <c r="AK202" s="278"/>
      <c r="AL202" s="411"/>
      <c r="AM202" s="277"/>
      <c r="AN202" s="279"/>
      <c r="AO202" s="277"/>
      <c r="AP202" s="277"/>
      <c r="AQ202" s="277"/>
      <c r="AR202" s="277"/>
      <c r="AS202" s="277"/>
      <c r="AT202" s="277"/>
      <c r="AU202" s="277"/>
      <c r="AV202" s="277"/>
      <c r="AW202" s="278"/>
      <c r="AX202" s="411"/>
      <c r="AY202" s="277"/>
      <c r="AZ202" s="279"/>
      <c r="BA202" s="277"/>
      <c r="BB202" s="277"/>
      <c r="BC202" s="277"/>
      <c r="BD202" s="277"/>
      <c r="BE202" s="277"/>
      <c r="BF202" s="277"/>
      <c r="BG202" s="277"/>
      <c r="BH202" s="277"/>
      <c r="BI202" s="278"/>
      <c r="BJ202" s="411"/>
      <c r="BK202" s="352"/>
      <c r="BL202" s="351"/>
      <c r="BM202" s="352"/>
      <c r="BN202" s="352"/>
      <c r="BO202" s="352"/>
      <c r="BP202" s="352"/>
      <c r="BQ202" s="352"/>
      <c r="BR202" s="352"/>
      <c r="BS202" s="352"/>
      <c r="BT202" s="352"/>
      <c r="BU202" s="353"/>
      <c r="BV202" s="411"/>
      <c r="BX202" s="351"/>
      <c r="BY202" s="352"/>
      <c r="BZ202" s="352"/>
      <c r="CA202" s="352"/>
      <c r="CB202" s="352"/>
      <c r="CC202" s="352"/>
      <c r="CD202" s="352"/>
      <c r="CE202" s="352"/>
      <c r="CF202" s="352"/>
      <c r="CG202" s="353"/>
      <c r="CH202" s="411"/>
      <c r="CJ202" s="351"/>
      <c r="CK202" s="352"/>
      <c r="CL202" s="352"/>
      <c r="CM202" s="352"/>
      <c r="CN202" s="352"/>
      <c r="CO202" s="352"/>
      <c r="CP202" s="352"/>
      <c r="CQ202" s="352"/>
      <c r="CR202" s="352"/>
      <c r="CS202" s="353"/>
      <c r="CT202" s="411"/>
      <c r="CV202" s="351"/>
      <c r="CW202" s="352"/>
      <c r="CX202" s="352"/>
      <c r="CY202" s="352"/>
      <c r="CZ202" s="352"/>
      <c r="DA202" s="352"/>
      <c r="DB202" s="352"/>
      <c r="DC202" s="352"/>
      <c r="DD202" s="352"/>
      <c r="DE202" s="353"/>
      <c r="DF202" s="411"/>
      <c r="DH202" s="351"/>
      <c r="DI202" s="352"/>
      <c r="DJ202" s="352"/>
      <c r="DK202" s="352"/>
      <c r="DL202" s="352"/>
      <c r="DM202" s="352"/>
      <c r="DN202" s="352"/>
      <c r="DO202" s="352"/>
      <c r="DP202" s="352"/>
      <c r="DQ202" s="353"/>
      <c r="DR202" s="411"/>
      <c r="DT202" s="351"/>
      <c r="DU202" s="352"/>
      <c r="DV202" s="352"/>
      <c r="DW202" s="352"/>
      <c r="DX202" s="352"/>
      <c r="DY202" s="352"/>
      <c r="DZ202" s="352"/>
      <c r="EA202" s="352"/>
      <c r="EB202" s="352"/>
      <c r="EC202" s="353"/>
      <c r="ED202" s="411"/>
    </row>
    <row r="203" spans="1:134" x14ac:dyDescent="0.25">
      <c r="A203" s="1471" t="s">
        <v>211</v>
      </c>
      <c r="B203" s="267" t="s">
        <v>100</v>
      </c>
      <c r="C203" s="268" t="s">
        <v>138</v>
      </c>
      <c r="D203" s="279">
        <f>D198*'8-Matrices'!$J$7</f>
        <v>287100</v>
      </c>
      <c r="E203" s="277">
        <f>E198*'8-Matrices'!$K$7</f>
        <v>21780</v>
      </c>
      <c r="F203" s="277">
        <f>F198*'8-Matrices'!$L$7</f>
        <v>0</v>
      </c>
      <c r="G203" s="277">
        <f>G198*'8-Matrices'!$M$7</f>
        <v>86730</v>
      </c>
      <c r="H203" s="277">
        <f>H198*'8-Matrices'!$N$7</f>
        <v>0</v>
      </c>
      <c r="I203" s="277">
        <f>I198*'8-Matrices'!$O$7</f>
        <v>0</v>
      </c>
      <c r="J203" s="277">
        <f>J198*'8-Matrices'!$P$7</f>
        <v>0</v>
      </c>
      <c r="K203" s="277">
        <f>K198*'8-Matrices'!$Q$7</f>
        <v>0</v>
      </c>
      <c r="L203" s="277">
        <f>L198*'8-Matrices'!$R$7</f>
        <v>0</v>
      </c>
      <c r="M203" s="278">
        <f>M198*'8-Matrices'!$S$7</f>
        <v>0</v>
      </c>
      <c r="N203" s="411"/>
      <c r="P203" s="279">
        <f>P198*'8-Matrices'!$J$7</f>
        <v>217800</v>
      </c>
      <c r="Q203" s="277">
        <f>Q198*'8-Matrices'!$K$7</f>
        <v>29040</v>
      </c>
      <c r="R203" s="277">
        <f>R198*'8-Matrices'!$L$7</f>
        <v>0</v>
      </c>
      <c r="S203" s="277">
        <f>S198*'8-Matrices'!$M$7</f>
        <v>14455</v>
      </c>
      <c r="T203" s="277">
        <f>T198*'8-Matrices'!$N$7</f>
        <v>0</v>
      </c>
      <c r="U203" s="277">
        <f>U198*'8-Matrices'!$O$7</f>
        <v>0</v>
      </c>
      <c r="V203" s="277">
        <f>V198*'8-Matrices'!$P$7</f>
        <v>0</v>
      </c>
      <c r="W203" s="277">
        <f>W198*'8-Matrices'!$Q$7</f>
        <v>0</v>
      </c>
      <c r="X203" s="277">
        <f>X198*'8-Matrices'!$R$7</f>
        <v>0</v>
      </c>
      <c r="Y203" s="278">
        <f>Y198*'8-Matrices'!$S$7</f>
        <v>0</v>
      </c>
      <c r="Z203" s="411"/>
      <c r="AB203" s="279">
        <f>AB198*'8-Matrices'!$J$7</f>
        <v>168300</v>
      </c>
      <c r="AC203" s="277">
        <f>AC198*'8-Matrices'!$K$7</f>
        <v>7260</v>
      </c>
      <c r="AD203" s="277">
        <f>AD198*'8-Matrices'!$L$7</f>
        <v>0</v>
      </c>
      <c r="AE203" s="277">
        <f>AE198*'8-Matrices'!$M$7</f>
        <v>101185</v>
      </c>
      <c r="AF203" s="277">
        <f>AF198*'8-Matrices'!$N$7</f>
        <v>0</v>
      </c>
      <c r="AG203" s="277">
        <f>AG198*'8-Matrices'!$O$7</f>
        <v>0</v>
      </c>
      <c r="AH203" s="277">
        <f>AH198*'8-Matrices'!$P$7</f>
        <v>0</v>
      </c>
      <c r="AI203" s="277">
        <f>AI198*'8-Matrices'!$Q$7</f>
        <v>0</v>
      </c>
      <c r="AJ203" s="277">
        <f>AJ198*'8-Matrices'!$R$7</f>
        <v>0</v>
      </c>
      <c r="AK203" s="278">
        <f>AK198*'8-Matrices'!$S$7</f>
        <v>0</v>
      </c>
      <c r="AL203" s="411"/>
      <c r="AM203" s="277"/>
      <c r="AN203" s="279">
        <f>AN198*'8-Matrices'!$J$7</f>
        <v>84150</v>
      </c>
      <c r="AO203" s="277">
        <f>AO198*'8-Matrices'!$K$7</f>
        <v>7260</v>
      </c>
      <c r="AP203" s="277">
        <f>AP198*'8-Matrices'!$L$7</f>
        <v>0</v>
      </c>
      <c r="AQ203" s="277">
        <f>AQ198*'8-Matrices'!$M$7</f>
        <v>72275</v>
      </c>
      <c r="AR203" s="277">
        <f>AR198*'8-Matrices'!$N$7</f>
        <v>0</v>
      </c>
      <c r="AS203" s="277">
        <f>AS198*'8-Matrices'!$O$7</f>
        <v>0</v>
      </c>
      <c r="AT203" s="277">
        <f>AT198*'8-Matrices'!$P$7</f>
        <v>0</v>
      </c>
      <c r="AU203" s="277">
        <f>AU198*'8-Matrices'!$Q$7</f>
        <v>0</v>
      </c>
      <c r="AV203" s="277">
        <f>AV198*'8-Matrices'!$R$7</f>
        <v>0</v>
      </c>
      <c r="AW203" s="278">
        <f>AW198*'8-Matrices'!$S$7</f>
        <v>0</v>
      </c>
      <c r="AX203" s="411"/>
      <c r="AY203" s="277"/>
      <c r="AZ203" s="279">
        <f>AZ198*'8-Matrices'!$J$7</f>
        <v>232650</v>
      </c>
      <c r="BA203" s="277">
        <f>BA198*'8-Matrices'!$K$7</f>
        <v>29040</v>
      </c>
      <c r="BB203" s="277">
        <f>BB198*'8-Matrices'!$L$7</f>
        <v>0</v>
      </c>
      <c r="BC203" s="277">
        <f>BC198*'8-Matrices'!$M$7</f>
        <v>57820</v>
      </c>
      <c r="BD203" s="277">
        <f>BD198*'8-Matrices'!$N$7</f>
        <v>0</v>
      </c>
      <c r="BE203" s="277">
        <f>BE198*'8-Matrices'!$O$7</f>
        <v>0</v>
      </c>
      <c r="BF203" s="277">
        <f>BF198*'8-Matrices'!$P$7</f>
        <v>0</v>
      </c>
      <c r="BG203" s="277">
        <f>BG198*'8-Matrices'!$Q$7</f>
        <v>0</v>
      </c>
      <c r="BH203" s="277">
        <f>BH198*'8-Matrices'!$R$7</f>
        <v>0</v>
      </c>
      <c r="BI203" s="278">
        <f>BI198*'8-Matrices'!$S$7</f>
        <v>0</v>
      </c>
      <c r="BJ203" s="411"/>
      <c r="BK203" s="352"/>
      <c r="BL203" s="351">
        <f>BL198*'8-Matrices'!$J$7</f>
        <v>0</v>
      </c>
      <c r="BM203" s="352">
        <f>BM198*'8-Matrices'!$K$7</f>
        <v>7260</v>
      </c>
      <c r="BN203" s="352">
        <f>BN198*'8-Matrices'!$L$7</f>
        <v>0</v>
      </c>
      <c r="BO203" s="352">
        <f>BO198*'8-Matrices'!$M$7</f>
        <v>72275</v>
      </c>
      <c r="BP203" s="352">
        <f>BP198*'8-Matrices'!$N$7</f>
        <v>0</v>
      </c>
      <c r="BQ203" s="352">
        <f>BQ198*'8-Matrices'!$O$7</f>
        <v>0</v>
      </c>
      <c r="BR203" s="352">
        <f>BR198*'8-Matrices'!$P$7</f>
        <v>0</v>
      </c>
      <c r="BS203" s="352">
        <f>BS198*'8-Matrices'!$Q$7</f>
        <v>0</v>
      </c>
      <c r="BT203" s="352">
        <f>BT198*'8-Matrices'!$R$7</f>
        <v>0</v>
      </c>
      <c r="BU203" s="353">
        <f>BU198*'8-Matrices'!$S$7</f>
        <v>0</v>
      </c>
      <c r="BV203" s="411"/>
      <c r="BX203" s="351">
        <f>BX198*'8-Matrices'!$J$7</f>
        <v>24750</v>
      </c>
      <c r="BY203" s="352">
        <f>BY198*'8-Matrices'!$K$7</f>
        <v>0</v>
      </c>
      <c r="BZ203" s="352">
        <f>BZ198*'8-Matrices'!$L$7</f>
        <v>0</v>
      </c>
      <c r="CA203" s="352">
        <f>CA198*'8-Matrices'!$M$7</f>
        <v>115640</v>
      </c>
      <c r="CB203" s="352">
        <f>CB198*'8-Matrices'!$N$7</f>
        <v>0</v>
      </c>
      <c r="CC203" s="352">
        <f>CC198*'8-Matrices'!$O$7</f>
        <v>0</v>
      </c>
      <c r="CD203" s="352">
        <f>CD198*'8-Matrices'!$P$7</f>
        <v>0</v>
      </c>
      <c r="CE203" s="352">
        <f>CE198*'8-Matrices'!$Q$7</f>
        <v>0</v>
      </c>
      <c r="CF203" s="352">
        <f>CF198*'8-Matrices'!$R$7</f>
        <v>0</v>
      </c>
      <c r="CG203" s="353">
        <f>CG198*'8-Matrices'!$S$7</f>
        <v>0</v>
      </c>
      <c r="CH203" s="411"/>
      <c r="CJ203" s="351">
        <f>CJ198*'8-Matrices'!$J$7</f>
        <v>4950</v>
      </c>
      <c r="CK203" s="352">
        <f>CK198*'8-Matrices'!$K$7</f>
        <v>7260</v>
      </c>
      <c r="CL203" s="352">
        <f>CL198*'8-Matrices'!$L$7</f>
        <v>0</v>
      </c>
      <c r="CM203" s="352">
        <f>CM198*'8-Matrices'!$M$7</f>
        <v>231280</v>
      </c>
      <c r="CN203" s="352">
        <f>CN198*'8-Matrices'!$N$7</f>
        <v>0</v>
      </c>
      <c r="CO203" s="352">
        <f>CO198*'8-Matrices'!$O$7</f>
        <v>0</v>
      </c>
      <c r="CP203" s="352">
        <f>CP198*'8-Matrices'!$P$7</f>
        <v>0</v>
      </c>
      <c r="CQ203" s="352">
        <f>CQ198*'8-Matrices'!$Q$7</f>
        <v>0</v>
      </c>
      <c r="CR203" s="352">
        <f>CR198*'8-Matrices'!$R$7</f>
        <v>0</v>
      </c>
      <c r="CS203" s="353">
        <f>CS198*'8-Matrices'!$S$7</f>
        <v>0</v>
      </c>
      <c r="CT203" s="411"/>
      <c r="CV203" s="351">
        <f>CV198*'8-Matrices'!$J$7</f>
        <v>9900</v>
      </c>
      <c r="CW203" s="352">
        <f>CW198*'8-Matrices'!$K$7</f>
        <v>7260</v>
      </c>
      <c r="CX203" s="352">
        <f>CX198*'8-Matrices'!$L$7</f>
        <v>0</v>
      </c>
      <c r="CY203" s="352">
        <f>CY198*'8-Matrices'!$M$7</f>
        <v>303555</v>
      </c>
      <c r="CZ203" s="352">
        <f>CZ198*'8-Matrices'!$N$7</f>
        <v>0</v>
      </c>
      <c r="DA203" s="352">
        <f>DA198*'8-Matrices'!$O$7</f>
        <v>0</v>
      </c>
      <c r="DB203" s="352">
        <f>DB198*'8-Matrices'!$P$7</f>
        <v>0</v>
      </c>
      <c r="DC203" s="352">
        <f>DC198*'8-Matrices'!$Q$7</f>
        <v>0</v>
      </c>
      <c r="DD203" s="352">
        <f>DD198*'8-Matrices'!$R$7</f>
        <v>0</v>
      </c>
      <c r="DE203" s="353">
        <f>DE198*'8-Matrices'!$S$7</f>
        <v>0</v>
      </c>
      <c r="DF203" s="411"/>
      <c r="DH203" s="351">
        <f>DH198*'8-Matrices'!$J$7</f>
        <v>0</v>
      </c>
      <c r="DI203" s="352">
        <f>DI198*'8-Matrices'!$K$7</f>
        <v>0</v>
      </c>
      <c r="DJ203" s="352">
        <f>DJ198*'8-Matrices'!$L$7</f>
        <v>0</v>
      </c>
      <c r="DK203" s="352">
        <f>DK198*'8-Matrices'!$M$7</f>
        <v>375830</v>
      </c>
      <c r="DL203" s="352">
        <f>DL198*'8-Matrices'!$N$7</f>
        <v>0</v>
      </c>
      <c r="DM203" s="352">
        <f>DM198*'8-Matrices'!$O$7</f>
        <v>0</v>
      </c>
      <c r="DN203" s="352">
        <f>DN198*'8-Matrices'!$P$7</f>
        <v>0</v>
      </c>
      <c r="DO203" s="352">
        <f>DO198*'8-Matrices'!$Q$7</f>
        <v>0</v>
      </c>
      <c r="DP203" s="352">
        <f>DP198*'8-Matrices'!$R$7</f>
        <v>0</v>
      </c>
      <c r="DQ203" s="353">
        <f>DQ198*'8-Matrices'!$S$7</f>
        <v>0</v>
      </c>
      <c r="DR203" s="411"/>
      <c r="DT203" s="351">
        <f>DT198*'8-Matrices'!$J$7</f>
        <v>14850</v>
      </c>
      <c r="DU203" s="352">
        <f>DU198*'8-Matrices'!$K$7</f>
        <v>0</v>
      </c>
      <c r="DV203" s="352">
        <f>DV198*'8-Matrices'!$L$7</f>
        <v>0</v>
      </c>
      <c r="DW203" s="352">
        <f>DW198*'8-Matrices'!$M$7</f>
        <v>289100</v>
      </c>
      <c r="DX203" s="352">
        <f>DX198*'8-Matrices'!$N$7</f>
        <v>0</v>
      </c>
      <c r="DY203" s="352">
        <f>DY198*'8-Matrices'!$O$7</f>
        <v>0</v>
      </c>
      <c r="DZ203" s="352">
        <f>DZ198*'8-Matrices'!$P$7</f>
        <v>0</v>
      </c>
      <c r="EA203" s="352">
        <f>EA198*'8-Matrices'!$Q$7</f>
        <v>0</v>
      </c>
      <c r="EB203" s="352">
        <f>EB198*'8-Matrices'!$R$7</f>
        <v>0</v>
      </c>
      <c r="EC203" s="353">
        <f>EC198*'8-Matrices'!$S$7</f>
        <v>0</v>
      </c>
      <c r="ED203" s="411"/>
    </row>
    <row r="204" spans="1:134" x14ac:dyDescent="0.25">
      <c r="A204" s="1471"/>
      <c r="B204" s="36" t="s">
        <v>100</v>
      </c>
      <c r="C204" s="276" t="s">
        <v>139</v>
      </c>
      <c r="D204" s="279">
        <f>D199*'8-Matrices'!$J$8</f>
        <v>0</v>
      </c>
      <c r="E204" s="277">
        <f>E199*'8-Matrices'!$K$8</f>
        <v>0</v>
      </c>
      <c r="F204" s="277">
        <f>F199*'8-Matrices'!$L$8</f>
        <v>0</v>
      </c>
      <c r="G204" s="277">
        <f>G199*'8-Matrices'!$M$8</f>
        <v>0</v>
      </c>
      <c r="H204" s="277">
        <f>H199*'8-Matrices'!$N$8</f>
        <v>0</v>
      </c>
      <c r="I204" s="277">
        <f>I199*'8-Matrices'!$O$8</f>
        <v>0</v>
      </c>
      <c r="J204" s="277">
        <f>J199*'8-Matrices'!$P$8</f>
        <v>0</v>
      </c>
      <c r="K204" s="277">
        <f>K199*'8-Matrices'!$Q$8</f>
        <v>0</v>
      </c>
      <c r="L204" s="277">
        <f>L199*'8-Matrices'!$R$8</f>
        <v>0</v>
      </c>
      <c r="M204" s="278">
        <f>M199*'8-Matrices'!$S$8</f>
        <v>0</v>
      </c>
      <c r="N204" s="411"/>
      <c r="P204" s="279">
        <f>P199*'8-Matrices'!$J$8</f>
        <v>0</v>
      </c>
      <c r="Q204" s="277">
        <f>Q199*'8-Matrices'!$K$8</f>
        <v>0</v>
      </c>
      <c r="R204" s="277">
        <f>R199*'8-Matrices'!$L$8</f>
        <v>0</v>
      </c>
      <c r="S204" s="277">
        <f>S199*'8-Matrices'!$M$8</f>
        <v>0</v>
      </c>
      <c r="T204" s="277">
        <f>T199*'8-Matrices'!$N$8</f>
        <v>0</v>
      </c>
      <c r="U204" s="277">
        <f>U199*'8-Matrices'!$O$8</f>
        <v>0</v>
      </c>
      <c r="V204" s="277">
        <f>V199*'8-Matrices'!$P$8</f>
        <v>0</v>
      </c>
      <c r="W204" s="277">
        <f>W199*'8-Matrices'!$Q$8</f>
        <v>0</v>
      </c>
      <c r="X204" s="277">
        <f>X199*'8-Matrices'!$R$8</f>
        <v>0</v>
      </c>
      <c r="Y204" s="278">
        <f>Y199*'8-Matrices'!$S$8</f>
        <v>0</v>
      </c>
      <c r="Z204" s="411"/>
      <c r="AB204" s="279">
        <f>AB199*'8-Matrices'!$J$8</f>
        <v>0</v>
      </c>
      <c r="AC204" s="277">
        <f>AC199*'8-Matrices'!$K$8</f>
        <v>0</v>
      </c>
      <c r="AD204" s="277">
        <f>AD199*'8-Matrices'!$L$8</f>
        <v>0</v>
      </c>
      <c r="AE204" s="277">
        <f>AE199*'8-Matrices'!$M$8</f>
        <v>0</v>
      </c>
      <c r="AF204" s="277">
        <f>AF199*'8-Matrices'!$N$8</f>
        <v>0</v>
      </c>
      <c r="AG204" s="277">
        <f>AG199*'8-Matrices'!$O$8</f>
        <v>0</v>
      </c>
      <c r="AH204" s="277">
        <f>AH199*'8-Matrices'!$P$8</f>
        <v>0</v>
      </c>
      <c r="AI204" s="277">
        <f>AI199*'8-Matrices'!$Q$8</f>
        <v>0</v>
      </c>
      <c r="AJ204" s="277">
        <f>AJ199*'8-Matrices'!$R$8</f>
        <v>0</v>
      </c>
      <c r="AK204" s="278">
        <f>AK199*'8-Matrices'!$S$8</f>
        <v>0</v>
      </c>
      <c r="AL204" s="411"/>
      <c r="AM204" s="277"/>
      <c r="AN204" s="279">
        <f>AN199*'8-Matrices'!$J$8</f>
        <v>0</v>
      </c>
      <c r="AO204" s="277">
        <f>AO199*'8-Matrices'!$K$8</f>
        <v>0</v>
      </c>
      <c r="AP204" s="277">
        <f>AP199*'8-Matrices'!$L$8</f>
        <v>0</v>
      </c>
      <c r="AQ204" s="277">
        <f>AQ199*'8-Matrices'!$M$8</f>
        <v>0</v>
      </c>
      <c r="AR204" s="277">
        <f>AR199*'8-Matrices'!$N$8</f>
        <v>0</v>
      </c>
      <c r="AS204" s="277">
        <f>AS199*'8-Matrices'!$O$8</f>
        <v>0</v>
      </c>
      <c r="AT204" s="277">
        <f>AT199*'8-Matrices'!$P$8</f>
        <v>0</v>
      </c>
      <c r="AU204" s="277">
        <f>AU199*'8-Matrices'!$Q$8</f>
        <v>0</v>
      </c>
      <c r="AV204" s="277">
        <f>AV199*'8-Matrices'!$R$8</f>
        <v>0</v>
      </c>
      <c r="AW204" s="278">
        <f>AW199*'8-Matrices'!$S$8</f>
        <v>0</v>
      </c>
      <c r="AX204" s="411"/>
      <c r="AY204" s="277"/>
      <c r="AZ204" s="279">
        <f>AZ199*'8-Matrices'!$J$8</f>
        <v>0</v>
      </c>
      <c r="BA204" s="277">
        <f>BA199*'8-Matrices'!$K$8</f>
        <v>0</v>
      </c>
      <c r="BB204" s="277">
        <f>BB199*'8-Matrices'!$L$8</f>
        <v>0</v>
      </c>
      <c r="BC204" s="277">
        <f>BC199*'8-Matrices'!$M$8</f>
        <v>0</v>
      </c>
      <c r="BD204" s="277">
        <f>BD199*'8-Matrices'!$N$8</f>
        <v>0</v>
      </c>
      <c r="BE204" s="277">
        <f>BE199*'8-Matrices'!$O$8</f>
        <v>0</v>
      </c>
      <c r="BF204" s="277">
        <f>BF199*'8-Matrices'!$P$8</f>
        <v>0</v>
      </c>
      <c r="BG204" s="277">
        <f>BG199*'8-Matrices'!$Q$8</f>
        <v>0</v>
      </c>
      <c r="BH204" s="277">
        <f>BH199*'8-Matrices'!$R$8</f>
        <v>0</v>
      </c>
      <c r="BI204" s="278">
        <f>BI199*'8-Matrices'!$S$8</f>
        <v>0</v>
      </c>
      <c r="BJ204" s="411"/>
      <c r="BK204" s="352"/>
      <c r="BL204" s="351">
        <f>BL199*'8-Matrices'!$J$8</f>
        <v>0</v>
      </c>
      <c r="BM204" s="352">
        <f>BM199*'8-Matrices'!$K$8</f>
        <v>0</v>
      </c>
      <c r="BN204" s="352">
        <f>BN199*'8-Matrices'!$L$8</f>
        <v>0</v>
      </c>
      <c r="BO204" s="352">
        <f>BO199*'8-Matrices'!$M$8</f>
        <v>0</v>
      </c>
      <c r="BP204" s="352">
        <f>BP199*'8-Matrices'!$N$8</f>
        <v>0</v>
      </c>
      <c r="BQ204" s="352">
        <f>BQ199*'8-Matrices'!$O$8</f>
        <v>0</v>
      </c>
      <c r="BR204" s="352">
        <f>BR199*'8-Matrices'!$P$8</f>
        <v>0</v>
      </c>
      <c r="BS204" s="352">
        <f>BS199*'8-Matrices'!$Q$8</f>
        <v>0</v>
      </c>
      <c r="BT204" s="352">
        <f>BT199*'8-Matrices'!$R$8</f>
        <v>0</v>
      </c>
      <c r="BU204" s="353">
        <f>BU199*'8-Matrices'!$S$8</f>
        <v>0</v>
      </c>
      <c r="BV204" s="411"/>
      <c r="BX204" s="351">
        <f>BX199*'8-Matrices'!$J$8</f>
        <v>0</v>
      </c>
      <c r="BY204" s="352">
        <f>BY199*'8-Matrices'!$K$8</f>
        <v>0</v>
      </c>
      <c r="BZ204" s="352">
        <f>BZ199*'8-Matrices'!$L$8</f>
        <v>0</v>
      </c>
      <c r="CA204" s="352">
        <f>CA199*'8-Matrices'!$M$8</f>
        <v>0</v>
      </c>
      <c r="CB204" s="352">
        <f>CB199*'8-Matrices'!$N$8</f>
        <v>0</v>
      </c>
      <c r="CC204" s="352">
        <f>CC199*'8-Matrices'!$O$8</f>
        <v>0</v>
      </c>
      <c r="CD204" s="352">
        <f>CD199*'8-Matrices'!$P$8</f>
        <v>0</v>
      </c>
      <c r="CE204" s="352">
        <f>CE199*'8-Matrices'!$Q$8</f>
        <v>0</v>
      </c>
      <c r="CF204" s="352">
        <f>CF199*'8-Matrices'!$R$8</f>
        <v>0</v>
      </c>
      <c r="CG204" s="353">
        <f>CG199*'8-Matrices'!$S$8</f>
        <v>0</v>
      </c>
      <c r="CH204" s="411"/>
      <c r="CJ204" s="351">
        <f>CJ199*'8-Matrices'!$J$8</f>
        <v>0</v>
      </c>
      <c r="CK204" s="352">
        <f>CK199*'8-Matrices'!$K$8</f>
        <v>0</v>
      </c>
      <c r="CL204" s="352">
        <f>CL199*'8-Matrices'!$L$8</f>
        <v>0</v>
      </c>
      <c r="CM204" s="352">
        <f>CM199*'8-Matrices'!$M$8</f>
        <v>0</v>
      </c>
      <c r="CN204" s="352">
        <f>CN199*'8-Matrices'!$N$8</f>
        <v>0</v>
      </c>
      <c r="CO204" s="352">
        <f>CO199*'8-Matrices'!$O$8</f>
        <v>0</v>
      </c>
      <c r="CP204" s="352">
        <f>CP199*'8-Matrices'!$P$8</f>
        <v>0</v>
      </c>
      <c r="CQ204" s="352">
        <f>CQ199*'8-Matrices'!$Q$8</f>
        <v>0</v>
      </c>
      <c r="CR204" s="352">
        <f>CR199*'8-Matrices'!$R$8</f>
        <v>0</v>
      </c>
      <c r="CS204" s="353">
        <f>CS199*'8-Matrices'!$S$8</f>
        <v>0</v>
      </c>
      <c r="CT204" s="411"/>
      <c r="CV204" s="351">
        <f>CV199*'8-Matrices'!$J$8</f>
        <v>57144</v>
      </c>
      <c r="CW204" s="352">
        <f>CW199*'8-Matrices'!$K$8</f>
        <v>41908</v>
      </c>
      <c r="CX204" s="352">
        <f>CX199*'8-Matrices'!$L$8</f>
        <v>0</v>
      </c>
      <c r="CY204" s="352">
        <f>CY199*'8-Matrices'!$M$8</f>
        <v>20860</v>
      </c>
      <c r="CZ204" s="352">
        <f>CZ199*'8-Matrices'!$N$8</f>
        <v>0</v>
      </c>
      <c r="DA204" s="352">
        <f>DA199*'8-Matrices'!$O$8</f>
        <v>0</v>
      </c>
      <c r="DB204" s="352">
        <f>DB199*'8-Matrices'!$P$8</f>
        <v>0</v>
      </c>
      <c r="DC204" s="352">
        <f>DC199*'8-Matrices'!$Q$8</f>
        <v>0</v>
      </c>
      <c r="DD204" s="352">
        <f>DD199*'8-Matrices'!$R$8</f>
        <v>0</v>
      </c>
      <c r="DE204" s="353">
        <f>DE199*'8-Matrices'!$S$8</f>
        <v>0</v>
      </c>
      <c r="DF204" s="411"/>
      <c r="DH204" s="351">
        <f>DH199*'8-Matrices'!$J$8</f>
        <v>71430</v>
      </c>
      <c r="DI204" s="352">
        <f>DI199*'8-Matrices'!$K$8</f>
        <v>31431</v>
      </c>
      <c r="DJ204" s="352">
        <f>DJ199*'8-Matrices'!$L$8</f>
        <v>0</v>
      </c>
      <c r="DK204" s="352">
        <f>DK199*'8-Matrices'!$M$8</f>
        <v>41720</v>
      </c>
      <c r="DL204" s="352">
        <f>DL199*'8-Matrices'!$N$8</f>
        <v>0</v>
      </c>
      <c r="DM204" s="352">
        <f>DM199*'8-Matrices'!$O$8</f>
        <v>0</v>
      </c>
      <c r="DN204" s="352">
        <f>DN199*'8-Matrices'!$P$8</f>
        <v>0</v>
      </c>
      <c r="DO204" s="352">
        <f>DO199*'8-Matrices'!$Q$8</f>
        <v>0</v>
      </c>
      <c r="DP204" s="352">
        <f>DP199*'8-Matrices'!$R$8</f>
        <v>0</v>
      </c>
      <c r="DQ204" s="353">
        <f>DQ199*'8-Matrices'!$S$8</f>
        <v>0</v>
      </c>
      <c r="DR204" s="411"/>
      <c r="DT204" s="351">
        <f>DT199*'8-Matrices'!$J$8</f>
        <v>50001</v>
      </c>
      <c r="DU204" s="352">
        <f>DU199*'8-Matrices'!$K$8</f>
        <v>20954</v>
      </c>
      <c r="DV204" s="352">
        <f>DV199*'8-Matrices'!$L$8</f>
        <v>0</v>
      </c>
      <c r="DW204" s="352">
        <f>DW199*'8-Matrices'!$M$8</f>
        <v>41720</v>
      </c>
      <c r="DX204" s="352">
        <f>DX199*'8-Matrices'!$N$8</f>
        <v>0</v>
      </c>
      <c r="DY204" s="352">
        <f>DY199*'8-Matrices'!$O$8</f>
        <v>0</v>
      </c>
      <c r="DZ204" s="352">
        <f>DZ199*'8-Matrices'!$P$8</f>
        <v>0</v>
      </c>
      <c r="EA204" s="352">
        <f>EA199*'8-Matrices'!$Q$8</f>
        <v>0</v>
      </c>
      <c r="EB204" s="352">
        <f>EB199*'8-Matrices'!$R$8</f>
        <v>0</v>
      </c>
      <c r="EC204" s="353">
        <f>EC199*'8-Matrices'!$S$8</f>
        <v>0</v>
      </c>
      <c r="ED204" s="411"/>
    </row>
    <row r="205" spans="1:134" ht="15.75" thickBot="1" x14ac:dyDescent="0.3">
      <c r="A205" s="1472"/>
      <c r="B205" s="295" t="s">
        <v>100</v>
      </c>
      <c r="C205" s="294" t="s">
        <v>140</v>
      </c>
      <c r="D205" s="279">
        <f>D200*'8-Matrices'!$J$9</f>
        <v>20938</v>
      </c>
      <c r="E205" s="277">
        <f>E200*'8-Matrices'!$K$9</f>
        <v>46062</v>
      </c>
      <c r="F205" s="277">
        <f>F200*'8-Matrices'!$L$9</f>
        <v>0</v>
      </c>
      <c r="G205" s="277">
        <f>G200*'8-Matrices'!$M$9</f>
        <v>183420</v>
      </c>
      <c r="H205" s="277">
        <f>H200*'8-Matrices'!$N$9</f>
        <v>0</v>
      </c>
      <c r="I205" s="277">
        <f>I200*'8-Matrices'!$O$9</f>
        <v>0</v>
      </c>
      <c r="J205" s="277">
        <f>J200*'8-Matrices'!$P$9</f>
        <v>0</v>
      </c>
      <c r="K205" s="277">
        <f>K200*'8-Matrices'!$Q$9</f>
        <v>0</v>
      </c>
      <c r="L205" s="277">
        <f>L200*'8-Matrices'!$R$9</f>
        <v>0</v>
      </c>
      <c r="M205" s="278">
        <f>M200*'8-Matrices'!$S$9</f>
        <v>0</v>
      </c>
      <c r="N205" s="411" t="s">
        <v>306</v>
      </c>
      <c r="P205" s="279">
        <f>P200*'8-Matrices'!$J$9</f>
        <v>219849</v>
      </c>
      <c r="Q205" s="277">
        <f>Q200*'8-Matrices'!$K$9</f>
        <v>46062</v>
      </c>
      <c r="R205" s="277">
        <f>R200*'8-Matrices'!$L$9</f>
        <v>0</v>
      </c>
      <c r="S205" s="277">
        <f>S200*'8-Matrices'!$M$9</f>
        <v>397410</v>
      </c>
      <c r="T205" s="277">
        <f>T200*'8-Matrices'!$N$9</f>
        <v>0</v>
      </c>
      <c r="U205" s="277">
        <f>U200*'8-Matrices'!$O$9</f>
        <v>0</v>
      </c>
      <c r="V205" s="277">
        <f>V200*'8-Matrices'!$P$9</f>
        <v>0</v>
      </c>
      <c r="W205" s="277">
        <f>W200*'8-Matrices'!$Q$9</f>
        <v>0</v>
      </c>
      <c r="X205" s="277">
        <f>X200*'8-Matrices'!$R$9</f>
        <v>0</v>
      </c>
      <c r="Y205" s="278">
        <f>Y200*'8-Matrices'!$S$9</f>
        <v>0</v>
      </c>
      <c r="Z205" s="411" t="s">
        <v>306</v>
      </c>
      <c r="AB205" s="279">
        <f>AB200*'8-Matrices'!$J$9</f>
        <v>314070</v>
      </c>
      <c r="AC205" s="277">
        <f>AC200*'8-Matrices'!$K$9</f>
        <v>61416</v>
      </c>
      <c r="AD205" s="277">
        <f>AD200*'8-Matrices'!$L$9</f>
        <v>0</v>
      </c>
      <c r="AE205" s="277">
        <f>AE200*'8-Matrices'!$M$9</f>
        <v>397410</v>
      </c>
      <c r="AF205" s="277">
        <f>AF200*'8-Matrices'!$N$9</f>
        <v>0</v>
      </c>
      <c r="AG205" s="277">
        <f>AG200*'8-Matrices'!$O$9</f>
        <v>0</v>
      </c>
      <c r="AH205" s="277">
        <f>AH200*'8-Matrices'!$P$9</f>
        <v>0</v>
      </c>
      <c r="AI205" s="277">
        <f>AI200*'8-Matrices'!$Q$9</f>
        <v>0</v>
      </c>
      <c r="AJ205" s="277">
        <f>AJ200*'8-Matrices'!$R$9</f>
        <v>0</v>
      </c>
      <c r="AK205" s="278">
        <f>AK200*'8-Matrices'!$S$9</f>
        <v>0</v>
      </c>
      <c r="AL205" s="411" t="s">
        <v>306</v>
      </c>
      <c r="AM205" s="277"/>
      <c r="AN205" s="279">
        <f>AN200*'8-Matrices'!$J$9</f>
        <v>366415</v>
      </c>
      <c r="AO205" s="277">
        <f>AO200*'8-Matrices'!$K$9</f>
        <v>15354</v>
      </c>
      <c r="AP205" s="277">
        <f>AP200*'8-Matrices'!$L$9</f>
        <v>0</v>
      </c>
      <c r="AQ205" s="277">
        <f>AQ200*'8-Matrices'!$M$9</f>
        <v>152850</v>
      </c>
      <c r="AR205" s="277">
        <f>AR200*'8-Matrices'!$N$9</f>
        <v>0</v>
      </c>
      <c r="AS205" s="277">
        <f>AS200*'8-Matrices'!$O$9</f>
        <v>0</v>
      </c>
      <c r="AT205" s="277">
        <f>AT200*'8-Matrices'!$P$9</f>
        <v>0</v>
      </c>
      <c r="AU205" s="277">
        <f>AU200*'8-Matrices'!$Q$9</f>
        <v>0</v>
      </c>
      <c r="AV205" s="277">
        <f>AV200*'8-Matrices'!$R$9</f>
        <v>0</v>
      </c>
      <c r="AW205" s="278">
        <f>AW200*'8-Matrices'!$S$9</f>
        <v>0</v>
      </c>
      <c r="AX205" s="411" t="s">
        <v>306</v>
      </c>
      <c r="AY205" s="277"/>
      <c r="AZ205" s="279">
        <f>AZ200*'8-Matrices'!$J$9</f>
        <v>2303180</v>
      </c>
      <c r="BA205" s="277">
        <f>BA200*'8-Matrices'!$K$9</f>
        <v>76770</v>
      </c>
      <c r="BB205" s="277">
        <f>BB200*'8-Matrices'!$L$9</f>
        <v>0</v>
      </c>
      <c r="BC205" s="277">
        <f>BC200*'8-Matrices'!$M$9</f>
        <v>641970</v>
      </c>
      <c r="BD205" s="277">
        <f>BD200*'8-Matrices'!$N$9</f>
        <v>0</v>
      </c>
      <c r="BE205" s="277">
        <f>BE200*'8-Matrices'!$O$9</f>
        <v>0</v>
      </c>
      <c r="BF205" s="277">
        <f>BF200*'8-Matrices'!$P$9</f>
        <v>0</v>
      </c>
      <c r="BG205" s="277">
        <f>BG200*'8-Matrices'!$Q$9</f>
        <v>0</v>
      </c>
      <c r="BH205" s="277">
        <f>BH200*'8-Matrices'!$R$9</f>
        <v>0</v>
      </c>
      <c r="BI205" s="278">
        <f>BI200*'8-Matrices'!$S$9</f>
        <v>0</v>
      </c>
      <c r="BJ205" s="411" t="s">
        <v>306</v>
      </c>
      <c r="BK205" s="352"/>
      <c r="BL205" s="351">
        <f>BL200*'8-Matrices'!$J$9</f>
        <v>1936765</v>
      </c>
      <c r="BM205" s="352">
        <f>BM200*'8-Matrices'!$K$9</f>
        <v>76770</v>
      </c>
      <c r="BN205" s="352">
        <f>BN200*'8-Matrices'!$L$9</f>
        <v>0</v>
      </c>
      <c r="BO205" s="352">
        <f>BO200*'8-Matrices'!$M$9</f>
        <v>152850</v>
      </c>
      <c r="BP205" s="352">
        <f>BP200*'8-Matrices'!$N$9</f>
        <v>0</v>
      </c>
      <c r="BQ205" s="352">
        <f>BQ200*'8-Matrices'!$O$9</f>
        <v>0</v>
      </c>
      <c r="BR205" s="352">
        <f>BR200*'8-Matrices'!$P$9</f>
        <v>0</v>
      </c>
      <c r="BS205" s="352">
        <f>BS200*'8-Matrices'!$Q$9</f>
        <v>0</v>
      </c>
      <c r="BT205" s="352">
        <f>BT200*'8-Matrices'!$R$9</f>
        <v>0</v>
      </c>
      <c r="BU205" s="353">
        <f>BU200*'8-Matrices'!$S$9</f>
        <v>0</v>
      </c>
      <c r="BV205" s="411" t="s">
        <v>306</v>
      </c>
      <c r="BX205" s="351">
        <f>BX200*'8-Matrices'!$J$9</f>
        <v>2868506</v>
      </c>
      <c r="BY205" s="352">
        <f>BY200*'8-Matrices'!$K$9</f>
        <v>30708</v>
      </c>
      <c r="BZ205" s="352">
        <f>BZ200*'8-Matrices'!$L$9</f>
        <v>0</v>
      </c>
      <c r="CA205" s="352">
        <f>CA200*'8-Matrices'!$M$9</f>
        <v>213990</v>
      </c>
      <c r="CB205" s="352">
        <f>CB200*'8-Matrices'!$N$9</f>
        <v>0</v>
      </c>
      <c r="CC205" s="352">
        <f>CC200*'8-Matrices'!$O$9</f>
        <v>0</v>
      </c>
      <c r="CD205" s="352">
        <f>CD200*'8-Matrices'!$P$9</f>
        <v>0</v>
      </c>
      <c r="CE205" s="352">
        <f>CE200*'8-Matrices'!$Q$9</f>
        <v>0</v>
      </c>
      <c r="CF205" s="352">
        <f>CF200*'8-Matrices'!$R$9</f>
        <v>0</v>
      </c>
      <c r="CG205" s="353">
        <f>CG200*'8-Matrices'!$S$9</f>
        <v>0</v>
      </c>
      <c r="CH205" s="411" t="s">
        <v>306</v>
      </c>
      <c r="CJ205" s="351">
        <f>CJ200*'8-Matrices'!$J$9</f>
        <v>2407870</v>
      </c>
      <c r="CK205" s="352">
        <f>CK200*'8-Matrices'!$K$9</f>
        <v>61416</v>
      </c>
      <c r="CL205" s="352">
        <f>CL200*'8-Matrices'!$L$9</f>
        <v>0</v>
      </c>
      <c r="CM205" s="352">
        <f>CM200*'8-Matrices'!$M$9</f>
        <v>336270</v>
      </c>
      <c r="CN205" s="352">
        <f>CN200*'8-Matrices'!$N$9</f>
        <v>0</v>
      </c>
      <c r="CO205" s="352">
        <f>CO200*'8-Matrices'!$O$9</f>
        <v>0</v>
      </c>
      <c r="CP205" s="352">
        <f>CP200*'8-Matrices'!$P$9</f>
        <v>0</v>
      </c>
      <c r="CQ205" s="352">
        <f>CQ200*'8-Matrices'!$Q$9</f>
        <v>0</v>
      </c>
      <c r="CR205" s="352">
        <f>CR200*'8-Matrices'!$R$9</f>
        <v>0</v>
      </c>
      <c r="CS205" s="353">
        <f>CS200*'8-Matrices'!$S$9</f>
        <v>0</v>
      </c>
      <c r="CT205" s="411" t="s">
        <v>306</v>
      </c>
      <c r="CV205" s="351">
        <f>CV200*'8-Matrices'!$J$9</f>
        <v>2030986</v>
      </c>
      <c r="CW205" s="352">
        <f>CW200*'8-Matrices'!$K$9</f>
        <v>92124</v>
      </c>
      <c r="CX205" s="352">
        <f>CX200*'8-Matrices'!$L$9</f>
        <v>0</v>
      </c>
      <c r="CY205" s="352">
        <f>CY200*'8-Matrices'!$M$9</f>
        <v>213990</v>
      </c>
      <c r="CZ205" s="352">
        <f>CZ200*'8-Matrices'!$N$9</f>
        <v>0</v>
      </c>
      <c r="DA205" s="352">
        <f>DA200*'8-Matrices'!$O$9</f>
        <v>0</v>
      </c>
      <c r="DB205" s="352">
        <f>DB200*'8-Matrices'!$P$9</f>
        <v>0</v>
      </c>
      <c r="DC205" s="352">
        <f>DC200*'8-Matrices'!$Q$9</f>
        <v>0</v>
      </c>
      <c r="DD205" s="352">
        <f>DD200*'8-Matrices'!$R$9</f>
        <v>0</v>
      </c>
      <c r="DE205" s="353">
        <f>DE200*'8-Matrices'!$S$9</f>
        <v>0</v>
      </c>
      <c r="DF205" s="411" t="s">
        <v>306</v>
      </c>
      <c r="DH205" s="351">
        <f>DH200*'8-Matrices'!$J$9</f>
        <v>837520</v>
      </c>
      <c r="DI205" s="352">
        <f>DI200*'8-Matrices'!$K$9</f>
        <v>230310</v>
      </c>
      <c r="DJ205" s="352">
        <f>DJ200*'8-Matrices'!$L$9</f>
        <v>0</v>
      </c>
      <c r="DK205" s="352">
        <f>DK200*'8-Matrices'!$M$9</f>
        <v>183420</v>
      </c>
      <c r="DL205" s="352">
        <f>DL200*'8-Matrices'!$N$9</f>
        <v>0</v>
      </c>
      <c r="DM205" s="352">
        <f>DM200*'8-Matrices'!$O$9</f>
        <v>0</v>
      </c>
      <c r="DN205" s="352">
        <f>DN200*'8-Matrices'!$P$9</f>
        <v>0</v>
      </c>
      <c r="DO205" s="352">
        <f>DO200*'8-Matrices'!$Q$9</f>
        <v>0</v>
      </c>
      <c r="DP205" s="352">
        <f>DP200*'8-Matrices'!$R$9</f>
        <v>0</v>
      </c>
      <c r="DQ205" s="353">
        <f>DQ200*'8-Matrices'!$S$9</f>
        <v>0</v>
      </c>
      <c r="DR205" s="411" t="s">
        <v>306</v>
      </c>
      <c r="DT205" s="351">
        <f>DT200*'8-Matrices'!$J$9</f>
        <v>1046900</v>
      </c>
      <c r="DU205" s="352">
        <f>DU200*'8-Matrices'!$K$9</f>
        <v>276372</v>
      </c>
      <c r="DV205" s="352">
        <f>DV200*'8-Matrices'!$L$9</f>
        <v>0</v>
      </c>
      <c r="DW205" s="352">
        <f>DW200*'8-Matrices'!$M$9</f>
        <v>458550</v>
      </c>
      <c r="DX205" s="352">
        <f>DX200*'8-Matrices'!$N$9</f>
        <v>0</v>
      </c>
      <c r="DY205" s="352">
        <f>DY200*'8-Matrices'!$O$9</f>
        <v>0</v>
      </c>
      <c r="DZ205" s="352">
        <f>DZ200*'8-Matrices'!$P$9</f>
        <v>0</v>
      </c>
      <c r="EA205" s="352">
        <f>EA200*'8-Matrices'!$Q$9</f>
        <v>0</v>
      </c>
      <c r="EB205" s="352">
        <f>EB200*'8-Matrices'!$R$9</f>
        <v>0</v>
      </c>
      <c r="EC205" s="353">
        <f>EC200*'8-Matrices'!$S$9</f>
        <v>0</v>
      </c>
      <c r="ED205" s="411" t="s">
        <v>306</v>
      </c>
    </row>
    <row r="206" spans="1:134" ht="30.75" thickBot="1" x14ac:dyDescent="0.3">
      <c r="A206" s="318" t="s">
        <v>212</v>
      </c>
      <c r="B206" s="293" t="s">
        <v>100</v>
      </c>
      <c r="C206" s="316"/>
      <c r="D206" s="300">
        <f t="shared" ref="D206:M206" si="429">SUM(D203:D205)</f>
        <v>308038</v>
      </c>
      <c r="E206" s="297">
        <f t="shared" si="429"/>
        <v>67842</v>
      </c>
      <c r="F206" s="297">
        <f t="shared" si="429"/>
        <v>0</v>
      </c>
      <c r="G206" s="297">
        <f t="shared" si="429"/>
        <v>270150</v>
      </c>
      <c r="H206" s="297">
        <f t="shared" si="429"/>
        <v>0</v>
      </c>
      <c r="I206" s="297">
        <f t="shared" si="429"/>
        <v>0</v>
      </c>
      <c r="J206" s="297">
        <f t="shared" si="429"/>
        <v>0</v>
      </c>
      <c r="K206" s="297">
        <f t="shared" si="429"/>
        <v>0</v>
      </c>
      <c r="L206" s="297">
        <f t="shared" si="429"/>
        <v>0</v>
      </c>
      <c r="M206" s="298">
        <f t="shared" si="429"/>
        <v>0</v>
      </c>
      <c r="N206" s="412">
        <f>SUM(D206:M206)</f>
        <v>646030</v>
      </c>
      <c r="O206" s="316"/>
      <c r="P206" s="300">
        <f t="shared" ref="P206:Y206" si="430">SUM(P203:P205)</f>
        <v>437649</v>
      </c>
      <c r="Q206" s="297">
        <f t="shared" si="430"/>
        <v>75102</v>
      </c>
      <c r="R206" s="297">
        <f t="shared" si="430"/>
        <v>0</v>
      </c>
      <c r="S206" s="297">
        <f t="shared" si="430"/>
        <v>411865</v>
      </c>
      <c r="T206" s="297">
        <f t="shared" si="430"/>
        <v>0</v>
      </c>
      <c r="U206" s="297">
        <f t="shared" si="430"/>
        <v>0</v>
      </c>
      <c r="V206" s="297">
        <f t="shared" si="430"/>
        <v>0</v>
      </c>
      <c r="W206" s="297">
        <f t="shared" si="430"/>
        <v>0</v>
      </c>
      <c r="X206" s="297">
        <f t="shared" si="430"/>
        <v>0</v>
      </c>
      <c r="Y206" s="298">
        <f t="shared" si="430"/>
        <v>0</v>
      </c>
      <c r="Z206" s="412">
        <f>SUM(P206:Y206)</f>
        <v>924616</v>
      </c>
      <c r="AA206" s="316"/>
      <c r="AB206" s="300">
        <f t="shared" ref="AB206:AK206" si="431">SUM(AB203:AB205)</f>
        <v>482370</v>
      </c>
      <c r="AC206" s="297">
        <f t="shared" si="431"/>
        <v>68676</v>
      </c>
      <c r="AD206" s="297">
        <f t="shared" si="431"/>
        <v>0</v>
      </c>
      <c r="AE206" s="297">
        <f t="shared" si="431"/>
        <v>498595</v>
      </c>
      <c r="AF206" s="297">
        <f t="shared" si="431"/>
        <v>0</v>
      </c>
      <c r="AG206" s="297">
        <f t="shared" si="431"/>
        <v>0</v>
      </c>
      <c r="AH206" s="297">
        <f t="shared" si="431"/>
        <v>0</v>
      </c>
      <c r="AI206" s="297">
        <f t="shared" si="431"/>
        <v>0</v>
      </c>
      <c r="AJ206" s="297">
        <f t="shared" si="431"/>
        <v>0</v>
      </c>
      <c r="AK206" s="298">
        <f t="shared" si="431"/>
        <v>0</v>
      </c>
      <c r="AL206" s="412">
        <f>SUM(AB206:AK206)</f>
        <v>1049641</v>
      </c>
      <c r="AM206" s="299"/>
      <c r="AN206" s="300">
        <f t="shared" ref="AN206:AW206" si="432">SUM(AN203:AN205)</f>
        <v>450565</v>
      </c>
      <c r="AO206" s="297">
        <f t="shared" si="432"/>
        <v>22614</v>
      </c>
      <c r="AP206" s="297">
        <f t="shared" si="432"/>
        <v>0</v>
      </c>
      <c r="AQ206" s="297">
        <f t="shared" si="432"/>
        <v>225125</v>
      </c>
      <c r="AR206" s="297">
        <f t="shared" si="432"/>
        <v>0</v>
      </c>
      <c r="AS206" s="297">
        <f t="shared" si="432"/>
        <v>0</v>
      </c>
      <c r="AT206" s="297">
        <f t="shared" si="432"/>
        <v>0</v>
      </c>
      <c r="AU206" s="297">
        <f t="shared" si="432"/>
        <v>0</v>
      </c>
      <c r="AV206" s="297">
        <f t="shared" si="432"/>
        <v>0</v>
      </c>
      <c r="AW206" s="298">
        <f t="shared" si="432"/>
        <v>0</v>
      </c>
      <c r="AX206" s="412">
        <f>SUM(AN206:AW206)</f>
        <v>698304</v>
      </c>
      <c r="AY206" s="299"/>
      <c r="AZ206" s="300">
        <f t="shared" ref="AZ206:BI206" si="433">SUM(AZ203:AZ205)</f>
        <v>2535830</v>
      </c>
      <c r="BA206" s="297">
        <f t="shared" si="433"/>
        <v>105810</v>
      </c>
      <c r="BB206" s="297">
        <f t="shared" si="433"/>
        <v>0</v>
      </c>
      <c r="BC206" s="297">
        <f t="shared" si="433"/>
        <v>699790</v>
      </c>
      <c r="BD206" s="297">
        <f t="shared" si="433"/>
        <v>0</v>
      </c>
      <c r="BE206" s="297">
        <f t="shared" si="433"/>
        <v>0</v>
      </c>
      <c r="BF206" s="297">
        <f t="shared" si="433"/>
        <v>0</v>
      </c>
      <c r="BG206" s="297">
        <f t="shared" si="433"/>
        <v>0</v>
      </c>
      <c r="BH206" s="297">
        <f t="shared" si="433"/>
        <v>0</v>
      </c>
      <c r="BI206" s="298">
        <f t="shared" si="433"/>
        <v>0</v>
      </c>
      <c r="BJ206" s="412">
        <f>SUM(AZ206:BI206)</f>
        <v>3341430</v>
      </c>
      <c r="BK206" s="362"/>
      <c r="BL206" s="404">
        <f t="shared" ref="BL206:BU206" si="434">SUM(BL203:BL205)</f>
        <v>1936765</v>
      </c>
      <c r="BM206" s="405">
        <f t="shared" si="434"/>
        <v>84030</v>
      </c>
      <c r="BN206" s="405">
        <f t="shared" si="434"/>
        <v>0</v>
      </c>
      <c r="BO206" s="405">
        <f t="shared" si="434"/>
        <v>225125</v>
      </c>
      <c r="BP206" s="405">
        <f t="shared" si="434"/>
        <v>0</v>
      </c>
      <c r="BQ206" s="405">
        <f t="shared" si="434"/>
        <v>0</v>
      </c>
      <c r="BR206" s="405">
        <f t="shared" si="434"/>
        <v>0</v>
      </c>
      <c r="BS206" s="405">
        <f t="shared" si="434"/>
        <v>0</v>
      </c>
      <c r="BT206" s="405">
        <f t="shared" si="434"/>
        <v>0</v>
      </c>
      <c r="BU206" s="406">
        <f t="shared" si="434"/>
        <v>0</v>
      </c>
      <c r="BV206" s="412">
        <f>SUM(BL206:BU206)</f>
        <v>2245920</v>
      </c>
      <c r="BX206" s="404">
        <f t="shared" ref="BX206:CG206" si="435">SUM(BX203:BX205)</f>
        <v>2893256</v>
      </c>
      <c r="BY206" s="405">
        <f t="shared" si="435"/>
        <v>30708</v>
      </c>
      <c r="BZ206" s="405">
        <f t="shared" si="435"/>
        <v>0</v>
      </c>
      <c r="CA206" s="405">
        <f t="shared" si="435"/>
        <v>329630</v>
      </c>
      <c r="CB206" s="405">
        <f t="shared" si="435"/>
        <v>0</v>
      </c>
      <c r="CC206" s="405">
        <f t="shared" si="435"/>
        <v>0</v>
      </c>
      <c r="CD206" s="405">
        <f t="shared" si="435"/>
        <v>0</v>
      </c>
      <c r="CE206" s="405">
        <f t="shared" si="435"/>
        <v>0</v>
      </c>
      <c r="CF206" s="405">
        <f t="shared" si="435"/>
        <v>0</v>
      </c>
      <c r="CG206" s="406">
        <f t="shared" si="435"/>
        <v>0</v>
      </c>
      <c r="CH206" s="412">
        <f>SUM(BX206:CG206)</f>
        <v>3253594</v>
      </c>
      <c r="CJ206" s="404">
        <f t="shared" ref="CJ206:CS206" si="436">SUM(CJ203:CJ205)</f>
        <v>2412820</v>
      </c>
      <c r="CK206" s="405">
        <f t="shared" si="436"/>
        <v>68676</v>
      </c>
      <c r="CL206" s="405">
        <f t="shared" si="436"/>
        <v>0</v>
      </c>
      <c r="CM206" s="405">
        <f t="shared" si="436"/>
        <v>567550</v>
      </c>
      <c r="CN206" s="405">
        <f t="shared" si="436"/>
        <v>0</v>
      </c>
      <c r="CO206" s="405">
        <f t="shared" si="436"/>
        <v>0</v>
      </c>
      <c r="CP206" s="405">
        <f t="shared" si="436"/>
        <v>0</v>
      </c>
      <c r="CQ206" s="405">
        <f t="shared" si="436"/>
        <v>0</v>
      </c>
      <c r="CR206" s="405">
        <f t="shared" si="436"/>
        <v>0</v>
      </c>
      <c r="CS206" s="406">
        <f t="shared" si="436"/>
        <v>0</v>
      </c>
      <c r="CT206" s="412">
        <f>SUM(CJ206:CS206)</f>
        <v>3049046</v>
      </c>
      <c r="CV206" s="404">
        <f t="shared" ref="CV206:DE206" si="437">SUM(CV203:CV205)</f>
        <v>2098030</v>
      </c>
      <c r="CW206" s="405">
        <f t="shared" si="437"/>
        <v>141292</v>
      </c>
      <c r="CX206" s="405">
        <f t="shared" si="437"/>
        <v>0</v>
      </c>
      <c r="CY206" s="405">
        <f t="shared" si="437"/>
        <v>538405</v>
      </c>
      <c r="CZ206" s="405">
        <f t="shared" si="437"/>
        <v>0</v>
      </c>
      <c r="DA206" s="405">
        <f t="shared" si="437"/>
        <v>0</v>
      </c>
      <c r="DB206" s="405">
        <f t="shared" si="437"/>
        <v>0</v>
      </c>
      <c r="DC206" s="405">
        <f t="shared" si="437"/>
        <v>0</v>
      </c>
      <c r="DD206" s="405">
        <f t="shared" si="437"/>
        <v>0</v>
      </c>
      <c r="DE206" s="406">
        <f t="shared" si="437"/>
        <v>0</v>
      </c>
      <c r="DF206" s="412">
        <f>SUM(CV206:DE206)</f>
        <v>2777727</v>
      </c>
      <c r="DH206" s="404">
        <f t="shared" ref="DH206:DQ206" si="438">SUM(DH203:DH205)</f>
        <v>908950</v>
      </c>
      <c r="DI206" s="405">
        <f t="shared" si="438"/>
        <v>261741</v>
      </c>
      <c r="DJ206" s="405">
        <f t="shared" si="438"/>
        <v>0</v>
      </c>
      <c r="DK206" s="405">
        <f t="shared" si="438"/>
        <v>600970</v>
      </c>
      <c r="DL206" s="405">
        <f t="shared" si="438"/>
        <v>0</v>
      </c>
      <c r="DM206" s="405">
        <f t="shared" si="438"/>
        <v>0</v>
      </c>
      <c r="DN206" s="405">
        <f t="shared" si="438"/>
        <v>0</v>
      </c>
      <c r="DO206" s="405">
        <f t="shared" si="438"/>
        <v>0</v>
      </c>
      <c r="DP206" s="405">
        <f t="shared" si="438"/>
        <v>0</v>
      </c>
      <c r="DQ206" s="406">
        <f t="shared" si="438"/>
        <v>0</v>
      </c>
      <c r="DR206" s="412">
        <f>SUM(DH206:DQ206)</f>
        <v>1771661</v>
      </c>
      <c r="DT206" s="404">
        <f t="shared" ref="DT206:EC206" si="439">SUM(DT203:DT205)</f>
        <v>1111751</v>
      </c>
      <c r="DU206" s="405">
        <f t="shared" si="439"/>
        <v>297326</v>
      </c>
      <c r="DV206" s="405">
        <f t="shared" si="439"/>
        <v>0</v>
      </c>
      <c r="DW206" s="405">
        <f t="shared" si="439"/>
        <v>789370</v>
      </c>
      <c r="DX206" s="405">
        <f t="shared" si="439"/>
        <v>0</v>
      </c>
      <c r="DY206" s="405">
        <f t="shared" si="439"/>
        <v>0</v>
      </c>
      <c r="DZ206" s="405">
        <f t="shared" si="439"/>
        <v>0</v>
      </c>
      <c r="EA206" s="405">
        <f t="shared" si="439"/>
        <v>0</v>
      </c>
      <c r="EB206" s="405">
        <f t="shared" si="439"/>
        <v>0</v>
      </c>
      <c r="EC206" s="406">
        <f t="shared" si="439"/>
        <v>0</v>
      </c>
      <c r="ED206" s="412">
        <f>SUM(DT206:EC206)</f>
        <v>2198447</v>
      </c>
    </row>
    <row r="207" spans="1:134" ht="42.75" customHeight="1" thickBot="1" x14ac:dyDescent="0.3">
      <c r="A207" s="305"/>
      <c r="B207" s="306"/>
      <c r="C207" s="307"/>
      <c r="D207" s="308"/>
      <c r="E207" s="309"/>
      <c r="F207" s="309"/>
      <c r="G207" s="309"/>
      <c r="H207" s="309"/>
      <c r="I207" s="309"/>
      <c r="J207" s="309"/>
      <c r="K207" s="309"/>
      <c r="L207" s="309"/>
      <c r="M207" s="310"/>
      <c r="N207" s="410"/>
      <c r="O207" s="307"/>
      <c r="P207" s="308"/>
      <c r="Q207" s="309"/>
      <c r="R207" s="309"/>
      <c r="S207" s="309"/>
      <c r="T207" s="309"/>
      <c r="U207" s="309"/>
      <c r="V207" s="309"/>
      <c r="W207" s="309"/>
      <c r="X207" s="309"/>
      <c r="Y207" s="310"/>
      <c r="Z207" s="410"/>
      <c r="AA207" s="307"/>
      <c r="AB207" s="308"/>
      <c r="AC207" s="309"/>
      <c r="AD207" s="309"/>
      <c r="AE207" s="309"/>
      <c r="AF207" s="309"/>
      <c r="AG207" s="309"/>
      <c r="AH207" s="309"/>
      <c r="AI207" s="309"/>
      <c r="AJ207" s="309"/>
      <c r="AK207" s="310"/>
      <c r="AL207" s="410"/>
      <c r="AM207" s="309"/>
      <c r="AN207" s="308"/>
      <c r="AO207" s="309"/>
      <c r="AP207" s="309"/>
      <c r="AQ207" s="309"/>
      <c r="AR207" s="309"/>
      <c r="AS207" s="309"/>
      <c r="AT207" s="309"/>
      <c r="AU207" s="309"/>
      <c r="AV207" s="309"/>
      <c r="AW207" s="310"/>
      <c r="AX207" s="410"/>
      <c r="AY207" s="309"/>
      <c r="AZ207" s="308"/>
      <c r="BA207" s="309"/>
      <c r="BB207" s="309"/>
      <c r="BC207" s="309"/>
      <c r="BD207" s="309"/>
      <c r="BE207" s="309"/>
      <c r="BF207" s="309"/>
      <c r="BG207" s="309"/>
      <c r="BH207" s="309"/>
      <c r="BI207" s="310"/>
      <c r="BJ207" s="410"/>
      <c r="BK207" s="407"/>
      <c r="BL207" s="408"/>
      <c r="BM207" s="407"/>
      <c r="BN207" s="407"/>
      <c r="BO207" s="407"/>
      <c r="BP207" s="407"/>
      <c r="BQ207" s="407"/>
      <c r="BR207" s="407"/>
      <c r="BS207" s="407"/>
      <c r="BT207" s="407"/>
      <c r="BU207" s="409"/>
      <c r="BV207" s="410"/>
      <c r="BX207" s="408"/>
      <c r="BY207" s="407"/>
      <c r="BZ207" s="407"/>
      <c r="CA207" s="407"/>
      <c r="CB207" s="407"/>
      <c r="CC207" s="407"/>
      <c r="CD207" s="407"/>
      <c r="CE207" s="407"/>
      <c r="CF207" s="407"/>
      <c r="CG207" s="409"/>
      <c r="CH207" s="410"/>
      <c r="CJ207" s="408"/>
      <c r="CK207" s="407"/>
      <c r="CL207" s="407"/>
      <c r="CM207" s="407"/>
      <c r="CN207" s="407"/>
      <c r="CO207" s="407"/>
      <c r="CP207" s="407"/>
      <c r="CQ207" s="407"/>
      <c r="CR207" s="407"/>
      <c r="CS207" s="409"/>
      <c r="CT207" s="410"/>
      <c r="CV207" s="408"/>
      <c r="CW207" s="407"/>
      <c r="CX207" s="407"/>
      <c r="CY207" s="407"/>
      <c r="CZ207" s="407"/>
      <c r="DA207" s="407"/>
      <c r="DB207" s="407"/>
      <c r="DC207" s="407"/>
      <c r="DD207" s="407"/>
      <c r="DE207" s="409"/>
      <c r="DF207" s="410"/>
      <c r="DH207" s="408"/>
      <c r="DI207" s="407"/>
      <c r="DJ207" s="407"/>
      <c r="DK207" s="407"/>
      <c r="DL207" s="407"/>
      <c r="DM207" s="407"/>
      <c r="DN207" s="407"/>
      <c r="DO207" s="407"/>
      <c r="DP207" s="407"/>
      <c r="DQ207" s="409"/>
      <c r="DR207" s="410"/>
      <c r="DT207" s="408"/>
      <c r="DU207" s="407"/>
      <c r="DV207" s="407"/>
      <c r="DW207" s="407"/>
      <c r="DX207" s="407"/>
      <c r="DY207" s="407"/>
      <c r="DZ207" s="407"/>
      <c r="EA207" s="407"/>
      <c r="EB207" s="407"/>
      <c r="EC207" s="409"/>
      <c r="ED207" s="410"/>
    </row>
    <row r="208" spans="1:134" x14ac:dyDescent="0.25">
      <c r="A208" s="1470" t="s">
        <v>210</v>
      </c>
      <c r="B208" s="285" t="s">
        <v>101</v>
      </c>
      <c r="C208" s="319" t="s">
        <v>138</v>
      </c>
      <c r="D208" s="271">
        <f>'7c-STEMHWF_RawData'!D67</f>
        <v>0</v>
      </c>
      <c r="E208" s="269">
        <f>'7c-STEMHWF_RawData'!E67</f>
        <v>0</v>
      </c>
      <c r="F208" s="269">
        <f>'7c-STEMHWF_RawData'!F67</f>
        <v>0</v>
      </c>
      <c r="G208" s="269">
        <f>'7c-STEMHWF_RawData'!G67</f>
        <v>1</v>
      </c>
      <c r="H208" s="269">
        <f>'7c-STEMHWF_RawData'!H67</f>
        <v>0</v>
      </c>
      <c r="I208" s="269">
        <f>'7c-STEMHWF_RawData'!I67</f>
        <v>0</v>
      </c>
      <c r="J208" s="269">
        <f>'7c-STEMHWF_RawData'!J67</f>
        <v>0</v>
      </c>
      <c r="K208" s="269">
        <f>'7c-STEMHWF_RawData'!K67</f>
        <v>0</v>
      </c>
      <c r="L208" s="269">
        <f>'7c-STEMHWF_RawData'!L67</f>
        <v>0</v>
      </c>
      <c r="M208" s="270">
        <f>'7c-STEMHWF_RawData'!M67</f>
        <v>0</v>
      </c>
      <c r="N208" s="396"/>
      <c r="O208" s="319"/>
      <c r="P208" s="271">
        <f>'7c-STEMHWF_RawData'!P67</f>
        <v>0</v>
      </c>
      <c r="Q208" s="269">
        <f>'7c-STEMHWF_RawData'!Q67</f>
        <v>0</v>
      </c>
      <c r="R208" s="269">
        <f>'7c-STEMHWF_RawData'!R67</f>
        <v>0</v>
      </c>
      <c r="S208" s="269">
        <f>'7c-STEMHWF_RawData'!S67</f>
        <v>0</v>
      </c>
      <c r="T208" s="269">
        <f>'7c-STEMHWF_RawData'!T67</f>
        <v>0</v>
      </c>
      <c r="U208" s="269">
        <f>'7c-STEMHWF_RawData'!U67</f>
        <v>0</v>
      </c>
      <c r="V208" s="269">
        <f>'7c-STEMHWF_RawData'!V67</f>
        <v>0</v>
      </c>
      <c r="W208" s="269">
        <f>'7c-STEMHWF_RawData'!W67</f>
        <v>0</v>
      </c>
      <c r="X208" s="269">
        <f>'7c-STEMHWF_RawData'!X67</f>
        <v>0</v>
      </c>
      <c r="Y208" s="270">
        <f>'7c-STEMHWF_RawData'!Y67</f>
        <v>0</v>
      </c>
      <c r="Z208" s="396"/>
      <c r="AA208" s="319"/>
      <c r="AB208" s="271">
        <f>'7c-STEMHWF_RawData'!AB67</f>
        <v>0</v>
      </c>
      <c r="AC208" s="269">
        <f>'7c-STEMHWF_RawData'!AC67</f>
        <v>0</v>
      </c>
      <c r="AD208" s="269">
        <f>'7c-STEMHWF_RawData'!AD67</f>
        <v>0</v>
      </c>
      <c r="AE208" s="269">
        <f>'7c-STEMHWF_RawData'!AE67</f>
        <v>5</v>
      </c>
      <c r="AF208" s="269">
        <f>'7c-STEMHWF_RawData'!AF67</f>
        <v>0</v>
      </c>
      <c r="AG208" s="269">
        <f>'7c-STEMHWF_RawData'!AG67</f>
        <v>0</v>
      </c>
      <c r="AH208" s="269">
        <f>'7c-STEMHWF_RawData'!AH67</f>
        <v>0</v>
      </c>
      <c r="AI208" s="269">
        <f>'7c-STEMHWF_RawData'!AI67</f>
        <v>0</v>
      </c>
      <c r="AJ208" s="269">
        <f>'7c-STEMHWF_RawData'!AJ67</f>
        <v>0</v>
      </c>
      <c r="AK208" s="270">
        <f>'7c-STEMHWF_RawData'!AK67</f>
        <v>0</v>
      </c>
      <c r="AL208" s="396"/>
      <c r="AM208" s="269"/>
      <c r="AN208" s="271">
        <f>'7c-STEMHWF_RawData'!AN67</f>
        <v>0</v>
      </c>
      <c r="AO208" s="269">
        <f>'7c-STEMHWF_RawData'!AO67</f>
        <v>0</v>
      </c>
      <c r="AP208" s="269">
        <f>'7c-STEMHWF_RawData'!AP67</f>
        <v>0</v>
      </c>
      <c r="AQ208" s="269">
        <f>'7c-STEMHWF_RawData'!AQ67</f>
        <v>6</v>
      </c>
      <c r="AR208" s="269">
        <f>'7c-STEMHWF_RawData'!AR67</f>
        <v>0</v>
      </c>
      <c r="AS208" s="269">
        <f>'7c-STEMHWF_RawData'!AS67</f>
        <v>0</v>
      </c>
      <c r="AT208" s="269">
        <f>'7c-STEMHWF_RawData'!AT67</f>
        <v>0</v>
      </c>
      <c r="AU208" s="269">
        <f>'7c-STEMHWF_RawData'!AU67</f>
        <v>0</v>
      </c>
      <c r="AV208" s="269">
        <f>'7c-STEMHWF_RawData'!AV67</f>
        <v>0</v>
      </c>
      <c r="AW208" s="270">
        <f>'7c-STEMHWF_RawData'!AW67</f>
        <v>0</v>
      </c>
      <c r="AX208" s="396"/>
      <c r="AY208" s="269"/>
      <c r="AZ208" s="271">
        <f>'7c-STEMHWF_RawData'!AZ67</f>
        <v>0</v>
      </c>
      <c r="BA208" s="269">
        <f>'7c-STEMHWF_RawData'!BA67</f>
        <v>0</v>
      </c>
      <c r="BB208" s="269">
        <f>'7c-STEMHWF_RawData'!BB67</f>
        <v>0</v>
      </c>
      <c r="BC208" s="269">
        <f>'7c-STEMHWF_RawData'!BC67</f>
        <v>3</v>
      </c>
      <c r="BD208" s="269">
        <f>'7c-STEMHWF_RawData'!BD67</f>
        <v>0</v>
      </c>
      <c r="BE208" s="269">
        <f>'7c-STEMHWF_RawData'!BE67</f>
        <v>0</v>
      </c>
      <c r="BF208" s="269">
        <f>'7c-STEMHWF_RawData'!BF67</f>
        <v>0</v>
      </c>
      <c r="BG208" s="269">
        <f>'7c-STEMHWF_RawData'!BG67</f>
        <v>0</v>
      </c>
      <c r="BH208" s="269">
        <f>'7c-STEMHWF_RawData'!BH67</f>
        <v>0</v>
      </c>
      <c r="BI208" s="270">
        <f>'7c-STEMHWF_RawData'!BI67</f>
        <v>0</v>
      </c>
      <c r="BJ208" s="396"/>
      <c r="BK208" s="343"/>
      <c r="BL208" s="342">
        <f>'7c-STEMHWF_RawData'!BL67</f>
        <v>0</v>
      </c>
      <c r="BM208" s="343">
        <f>'7c-STEMHWF_RawData'!BM67</f>
        <v>0</v>
      </c>
      <c r="BN208" s="343">
        <f>'7c-STEMHWF_RawData'!BN67</f>
        <v>0</v>
      </c>
      <c r="BO208" s="343">
        <f>'7c-STEMHWF_RawData'!BO67</f>
        <v>6</v>
      </c>
      <c r="BP208" s="343">
        <f>'7c-STEMHWF_RawData'!BP67</f>
        <v>0</v>
      </c>
      <c r="BQ208" s="343">
        <f>'7c-STEMHWF_RawData'!BQ67</f>
        <v>0</v>
      </c>
      <c r="BR208" s="343">
        <f>'7c-STEMHWF_RawData'!BR67</f>
        <v>0</v>
      </c>
      <c r="BS208" s="343">
        <f>'7c-STEMHWF_RawData'!BS67</f>
        <v>0</v>
      </c>
      <c r="BT208" s="343">
        <f>'7c-STEMHWF_RawData'!BT67</f>
        <v>0</v>
      </c>
      <c r="BU208" s="344">
        <f>'7c-STEMHWF_RawData'!BU67</f>
        <v>0</v>
      </c>
      <c r="BV208" s="396"/>
      <c r="BX208" s="342">
        <f>'7c-STEMHWF_RawData'!BX67</f>
        <v>0</v>
      </c>
      <c r="BY208" s="343">
        <f>'7c-STEMHWF_RawData'!BY67</f>
        <v>0</v>
      </c>
      <c r="BZ208" s="343">
        <f>'7c-STEMHWF_RawData'!BZ67</f>
        <v>0</v>
      </c>
      <c r="CA208" s="343">
        <f>'7c-STEMHWF_RawData'!CA67</f>
        <v>4</v>
      </c>
      <c r="CB208" s="343">
        <f>'7c-STEMHWF_RawData'!CB67</f>
        <v>0</v>
      </c>
      <c r="CC208" s="343">
        <f>'7c-STEMHWF_RawData'!CC67</f>
        <v>0</v>
      </c>
      <c r="CD208" s="343">
        <f>'7c-STEMHWF_RawData'!CD67</f>
        <v>0</v>
      </c>
      <c r="CE208" s="343">
        <f>'7c-STEMHWF_RawData'!CE67</f>
        <v>0</v>
      </c>
      <c r="CF208" s="343">
        <f>'7c-STEMHWF_RawData'!CF67</f>
        <v>0</v>
      </c>
      <c r="CG208" s="344">
        <f>'7c-STEMHWF_RawData'!CG67</f>
        <v>0</v>
      </c>
      <c r="CH208" s="396"/>
      <c r="CJ208" s="342">
        <f>'7c-STEMHWF_RawData'!CJ67</f>
        <v>0</v>
      </c>
      <c r="CK208" s="343">
        <f>'7c-STEMHWF_RawData'!CK67</f>
        <v>1</v>
      </c>
      <c r="CL208" s="343">
        <f>'7c-STEMHWF_RawData'!CL67</f>
        <v>0</v>
      </c>
      <c r="CM208" s="343">
        <f>'7c-STEMHWF_RawData'!CM67</f>
        <v>11</v>
      </c>
      <c r="CN208" s="343">
        <f>'7c-STEMHWF_RawData'!CN67</f>
        <v>0</v>
      </c>
      <c r="CO208" s="343">
        <f>'7c-STEMHWF_RawData'!CO67</f>
        <v>0</v>
      </c>
      <c r="CP208" s="343">
        <f>'7c-STEMHWF_RawData'!CP67</f>
        <v>0</v>
      </c>
      <c r="CQ208" s="343">
        <f>'7c-STEMHWF_RawData'!CQ67</f>
        <v>0</v>
      </c>
      <c r="CR208" s="343">
        <f>'7c-STEMHWF_RawData'!CR67</f>
        <v>0</v>
      </c>
      <c r="CS208" s="344">
        <f>'7c-STEMHWF_RawData'!CS67</f>
        <v>0</v>
      </c>
      <c r="CT208" s="396"/>
      <c r="CV208" s="342">
        <f>'7c-STEMHWF_RawData'!CV67</f>
        <v>0</v>
      </c>
      <c r="CW208" s="343">
        <f>'7c-STEMHWF_RawData'!CW67</f>
        <v>58</v>
      </c>
      <c r="CX208" s="343">
        <f>'7c-STEMHWF_RawData'!CX67</f>
        <v>0</v>
      </c>
      <c r="CY208" s="343">
        <f>'7c-STEMHWF_RawData'!CY67</f>
        <v>24</v>
      </c>
      <c r="CZ208" s="343">
        <f>'7c-STEMHWF_RawData'!CZ67</f>
        <v>0</v>
      </c>
      <c r="DA208" s="343">
        <f>'7c-STEMHWF_RawData'!DA67</f>
        <v>0</v>
      </c>
      <c r="DB208" s="343">
        <f>'7c-STEMHWF_RawData'!DB67</f>
        <v>0</v>
      </c>
      <c r="DC208" s="343">
        <f>'7c-STEMHWF_RawData'!DC67</f>
        <v>0</v>
      </c>
      <c r="DD208" s="343">
        <f>'7c-STEMHWF_RawData'!DD67</f>
        <v>0</v>
      </c>
      <c r="DE208" s="344">
        <f>'7c-STEMHWF_RawData'!DE67</f>
        <v>0</v>
      </c>
      <c r="DF208" s="396"/>
      <c r="DH208" s="342">
        <f>'7c-STEMHWF_RawData'!DH67</f>
        <v>0</v>
      </c>
      <c r="DI208" s="343">
        <f>'7c-STEMHWF_RawData'!DI67</f>
        <v>71</v>
      </c>
      <c r="DJ208" s="343">
        <f>'7c-STEMHWF_RawData'!DJ67</f>
        <v>0</v>
      </c>
      <c r="DK208" s="343">
        <f>'7c-STEMHWF_RawData'!DK67</f>
        <v>31</v>
      </c>
      <c r="DL208" s="343">
        <f>'7c-STEMHWF_RawData'!DL67</f>
        <v>0</v>
      </c>
      <c r="DM208" s="343">
        <f>'7c-STEMHWF_RawData'!DM67</f>
        <v>0</v>
      </c>
      <c r="DN208" s="343">
        <f>'7c-STEMHWF_RawData'!DN67</f>
        <v>0</v>
      </c>
      <c r="DO208" s="343">
        <f>'7c-STEMHWF_RawData'!DO67</f>
        <v>0</v>
      </c>
      <c r="DP208" s="343">
        <f>'7c-STEMHWF_RawData'!DP67</f>
        <v>0</v>
      </c>
      <c r="DQ208" s="344">
        <f>'7c-STEMHWF_RawData'!DQ67</f>
        <v>0</v>
      </c>
      <c r="DR208" s="396"/>
      <c r="DT208" s="342">
        <f>'7c-STEMHWF_RawData'!DT67</f>
        <v>0</v>
      </c>
      <c r="DU208" s="343">
        <f>'7c-STEMHWF_RawData'!DU67</f>
        <v>60</v>
      </c>
      <c r="DV208" s="343">
        <f>'7c-STEMHWF_RawData'!DV67</f>
        <v>0</v>
      </c>
      <c r="DW208" s="343">
        <f>'7c-STEMHWF_RawData'!DW67</f>
        <v>31</v>
      </c>
      <c r="DX208" s="343">
        <f>'7c-STEMHWF_RawData'!DX67</f>
        <v>0</v>
      </c>
      <c r="DY208" s="343">
        <f>'7c-STEMHWF_RawData'!DY67</f>
        <v>0</v>
      </c>
      <c r="DZ208" s="343">
        <f>'7c-STEMHWF_RawData'!DZ67</f>
        <v>0</v>
      </c>
      <c r="EA208" s="343">
        <f>'7c-STEMHWF_RawData'!EA67</f>
        <v>0</v>
      </c>
      <c r="EB208" s="343">
        <f>'7c-STEMHWF_RawData'!EB67</f>
        <v>0</v>
      </c>
      <c r="EC208" s="344">
        <f>'7c-STEMHWF_RawData'!EC67</f>
        <v>0</v>
      </c>
      <c r="ED208" s="396"/>
    </row>
    <row r="209" spans="1:134" x14ac:dyDescent="0.25">
      <c r="A209" s="1471"/>
      <c r="B209" t="s">
        <v>101</v>
      </c>
      <c r="C209" s="317" t="s">
        <v>139</v>
      </c>
      <c r="D209" s="279">
        <f>'7c-STEMHWF_RawData'!D68</f>
        <v>0</v>
      </c>
      <c r="E209" s="277">
        <f>'7c-STEMHWF_RawData'!E68</f>
        <v>2</v>
      </c>
      <c r="F209" s="277">
        <f>'7c-STEMHWF_RawData'!F68</f>
        <v>0</v>
      </c>
      <c r="G209" s="277">
        <f>'7c-STEMHWF_RawData'!G68</f>
        <v>4</v>
      </c>
      <c r="H209" s="277">
        <f>'7c-STEMHWF_RawData'!H68</f>
        <v>0</v>
      </c>
      <c r="I209" s="277">
        <f>'7c-STEMHWF_RawData'!I68</f>
        <v>0</v>
      </c>
      <c r="J209" s="277">
        <f>'7c-STEMHWF_RawData'!J68</f>
        <v>0</v>
      </c>
      <c r="K209" s="277">
        <f>'7c-STEMHWF_RawData'!K68</f>
        <v>0</v>
      </c>
      <c r="L209" s="277">
        <f>'7c-STEMHWF_RawData'!L68</f>
        <v>0</v>
      </c>
      <c r="M209" s="278">
        <f>'7c-STEMHWF_RawData'!M68</f>
        <v>0</v>
      </c>
      <c r="N209" s="398"/>
      <c r="P209" s="279">
        <f>'7c-STEMHWF_RawData'!P68</f>
        <v>0</v>
      </c>
      <c r="Q209" s="277">
        <f>'7c-STEMHWF_RawData'!Q68</f>
        <v>1</v>
      </c>
      <c r="R209" s="277">
        <f>'7c-STEMHWF_RawData'!R68</f>
        <v>0</v>
      </c>
      <c r="S209" s="277">
        <f>'7c-STEMHWF_RawData'!S68</f>
        <v>9</v>
      </c>
      <c r="T209" s="277">
        <f>'7c-STEMHWF_RawData'!T68</f>
        <v>0</v>
      </c>
      <c r="U209" s="277">
        <f>'7c-STEMHWF_RawData'!U68</f>
        <v>0</v>
      </c>
      <c r="V209" s="277">
        <f>'7c-STEMHWF_RawData'!V68</f>
        <v>0</v>
      </c>
      <c r="W209" s="277">
        <f>'7c-STEMHWF_RawData'!W68</f>
        <v>0</v>
      </c>
      <c r="X209" s="277">
        <f>'7c-STEMHWF_RawData'!X68</f>
        <v>0</v>
      </c>
      <c r="Y209" s="278">
        <f>'7c-STEMHWF_RawData'!Y68</f>
        <v>0</v>
      </c>
      <c r="Z209" s="398"/>
      <c r="AB209" s="279">
        <f>'7c-STEMHWF_RawData'!AB68</f>
        <v>0</v>
      </c>
      <c r="AC209" s="277">
        <f>'7c-STEMHWF_RawData'!AC68</f>
        <v>3</v>
      </c>
      <c r="AD209" s="277">
        <f>'7c-STEMHWF_RawData'!AD68</f>
        <v>0</v>
      </c>
      <c r="AE209" s="277">
        <f>'7c-STEMHWF_RawData'!AE68</f>
        <v>5</v>
      </c>
      <c r="AF209" s="277">
        <f>'7c-STEMHWF_RawData'!AF68</f>
        <v>0</v>
      </c>
      <c r="AG209" s="277">
        <f>'7c-STEMHWF_RawData'!AG68</f>
        <v>0</v>
      </c>
      <c r="AH209" s="277">
        <f>'7c-STEMHWF_RawData'!AH68</f>
        <v>0</v>
      </c>
      <c r="AI209" s="277">
        <f>'7c-STEMHWF_RawData'!AI68</f>
        <v>0</v>
      </c>
      <c r="AJ209" s="277">
        <f>'7c-STEMHWF_RawData'!AJ68</f>
        <v>0</v>
      </c>
      <c r="AK209" s="278">
        <f>'7c-STEMHWF_RawData'!AK68</f>
        <v>0</v>
      </c>
      <c r="AL209" s="398"/>
      <c r="AM209" s="277"/>
      <c r="AN209" s="279">
        <f>'7c-STEMHWF_RawData'!AN68</f>
        <v>0</v>
      </c>
      <c r="AO209" s="277">
        <f>'7c-STEMHWF_RawData'!AO68</f>
        <v>2</v>
      </c>
      <c r="AP209" s="277">
        <f>'7c-STEMHWF_RawData'!AP68</f>
        <v>0</v>
      </c>
      <c r="AQ209" s="277">
        <f>'7c-STEMHWF_RawData'!AQ68</f>
        <v>4</v>
      </c>
      <c r="AR209" s="277">
        <f>'7c-STEMHWF_RawData'!AR68</f>
        <v>0</v>
      </c>
      <c r="AS209" s="277">
        <f>'7c-STEMHWF_RawData'!AS68</f>
        <v>0</v>
      </c>
      <c r="AT209" s="277">
        <f>'7c-STEMHWF_RawData'!AT68</f>
        <v>0</v>
      </c>
      <c r="AU209" s="277">
        <f>'7c-STEMHWF_RawData'!AU68</f>
        <v>0</v>
      </c>
      <c r="AV209" s="277">
        <f>'7c-STEMHWF_RawData'!AV68</f>
        <v>0</v>
      </c>
      <c r="AW209" s="278">
        <f>'7c-STEMHWF_RawData'!AW68</f>
        <v>0</v>
      </c>
      <c r="AX209" s="398"/>
      <c r="AY209" s="277"/>
      <c r="AZ209" s="279">
        <f>'7c-STEMHWF_RawData'!AZ68</f>
        <v>0</v>
      </c>
      <c r="BA209" s="277">
        <f>'7c-STEMHWF_RawData'!BA68</f>
        <v>0</v>
      </c>
      <c r="BB209" s="277">
        <f>'7c-STEMHWF_RawData'!BB68</f>
        <v>0</v>
      </c>
      <c r="BC209" s="277">
        <f>'7c-STEMHWF_RawData'!BC68</f>
        <v>1</v>
      </c>
      <c r="BD209" s="277">
        <f>'7c-STEMHWF_RawData'!BD68</f>
        <v>0</v>
      </c>
      <c r="BE209" s="277">
        <f>'7c-STEMHWF_RawData'!BE68</f>
        <v>0</v>
      </c>
      <c r="BF209" s="277">
        <f>'7c-STEMHWF_RawData'!BF68</f>
        <v>0</v>
      </c>
      <c r="BG209" s="277">
        <f>'7c-STEMHWF_RawData'!BG68</f>
        <v>0</v>
      </c>
      <c r="BH209" s="277">
        <f>'7c-STEMHWF_RawData'!BH68</f>
        <v>0</v>
      </c>
      <c r="BI209" s="278">
        <f>'7c-STEMHWF_RawData'!BI68</f>
        <v>0</v>
      </c>
      <c r="BJ209" s="398"/>
      <c r="BK209" s="352"/>
      <c r="BL209" s="351">
        <f>'7c-STEMHWF_RawData'!BL68</f>
        <v>0</v>
      </c>
      <c r="BM209" s="352">
        <f>'7c-STEMHWF_RawData'!BM68</f>
        <v>0</v>
      </c>
      <c r="BN209" s="352">
        <f>'7c-STEMHWF_RawData'!BN68</f>
        <v>0</v>
      </c>
      <c r="BO209" s="352">
        <f>'7c-STEMHWF_RawData'!BO68</f>
        <v>0</v>
      </c>
      <c r="BP209" s="352">
        <f>'7c-STEMHWF_RawData'!BP68</f>
        <v>0</v>
      </c>
      <c r="BQ209" s="352">
        <f>'7c-STEMHWF_RawData'!BQ68</f>
        <v>0</v>
      </c>
      <c r="BR209" s="352">
        <f>'7c-STEMHWF_RawData'!BR68</f>
        <v>0</v>
      </c>
      <c r="BS209" s="352">
        <f>'7c-STEMHWF_RawData'!BS68</f>
        <v>0</v>
      </c>
      <c r="BT209" s="352">
        <f>'7c-STEMHWF_RawData'!BT68</f>
        <v>0</v>
      </c>
      <c r="BU209" s="353">
        <f>'7c-STEMHWF_RawData'!BU68</f>
        <v>0</v>
      </c>
      <c r="BV209" s="398"/>
      <c r="BX209" s="351">
        <f>'7c-STEMHWF_RawData'!BX68</f>
        <v>0</v>
      </c>
      <c r="BY209" s="352">
        <f>'7c-STEMHWF_RawData'!BY68</f>
        <v>0</v>
      </c>
      <c r="BZ209" s="352">
        <f>'7c-STEMHWF_RawData'!BZ68</f>
        <v>0</v>
      </c>
      <c r="CA209" s="352">
        <f>'7c-STEMHWF_RawData'!CA68</f>
        <v>0</v>
      </c>
      <c r="CB209" s="352">
        <f>'7c-STEMHWF_RawData'!CB68</f>
        <v>0</v>
      </c>
      <c r="CC209" s="352">
        <f>'7c-STEMHWF_RawData'!CC68</f>
        <v>0</v>
      </c>
      <c r="CD209" s="352">
        <f>'7c-STEMHWF_RawData'!CD68</f>
        <v>0</v>
      </c>
      <c r="CE209" s="352">
        <f>'7c-STEMHWF_RawData'!CE68</f>
        <v>0</v>
      </c>
      <c r="CF209" s="352">
        <f>'7c-STEMHWF_RawData'!CF68</f>
        <v>0</v>
      </c>
      <c r="CG209" s="353">
        <f>'7c-STEMHWF_RawData'!CG68</f>
        <v>0</v>
      </c>
      <c r="CH209" s="398"/>
      <c r="CJ209" s="351">
        <f>'7c-STEMHWF_RawData'!CJ68</f>
        <v>0</v>
      </c>
      <c r="CK209" s="352">
        <f>'7c-STEMHWF_RawData'!CK68</f>
        <v>0</v>
      </c>
      <c r="CL209" s="352">
        <f>'7c-STEMHWF_RawData'!CL68</f>
        <v>0</v>
      </c>
      <c r="CM209" s="352">
        <f>'7c-STEMHWF_RawData'!CM68</f>
        <v>1</v>
      </c>
      <c r="CN209" s="352">
        <f>'7c-STEMHWF_RawData'!CN68</f>
        <v>0</v>
      </c>
      <c r="CO209" s="352">
        <f>'7c-STEMHWF_RawData'!CO68</f>
        <v>0</v>
      </c>
      <c r="CP209" s="352">
        <f>'7c-STEMHWF_RawData'!CP68</f>
        <v>0</v>
      </c>
      <c r="CQ209" s="352">
        <f>'7c-STEMHWF_RawData'!CQ68</f>
        <v>0</v>
      </c>
      <c r="CR209" s="352">
        <f>'7c-STEMHWF_RawData'!CR68</f>
        <v>0</v>
      </c>
      <c r="CS209" s="353">
        <f>'7c-STEMHWF_RawData'!CS68</f>
        <v>0</v>
      </c>
      <c r="CT209" s="398"/>
      <c r="CV209" s="351">
        <f>'7c-STEMHWF_RawData'!CV68</f>
        <v>0</v>
      </c>
      <c r="CW209" s="352">
        <f>'7c-STEMHWF_RawData'!CW68</f>
        <v>69</v>
      </c>
      <c r="CX209" s="352">
        <f>'7c-STEMHWF_RawData'!CX68</f>
        <v>0</v>
      </c>
      <c r="CY209" s="352">
        <f>'7c-STEMHWF_RawData'!CY68</f>
        <v>16</v>
      </c>
      <c r="CZ209" s="352">
        <f>'7c-STEMHWF_RawData'!CZ68</f>
        <v>0</v>
      </c>
      <c r="DA209" s="352">
        <f>'7c-STEMHWF_RawData'!DA68</f>
        <v>0</v>
      </c>
      <c r="DB209" s="352">
        <f>'7c-STEMHWF_RawData'!DB68</f>
        <v>0</v>
      </c>
      <c r="DC209" s="352">
        <f>'7c-STEMHWF_RawData'!DC68</f>
        <v>0</v>
      </c>
      <c r="DD209" s="352">
        <f>'7c-STEMHWF_RawData'!DD68</f>
        <v>0</v>
      </c>
      <c r="DE209" s="353">
        <f>'7c-STEMHWF_RawData'!DE68</f>
        <v>0</v>
      </c>
      <c r="DF209" s="398"/>
      <c r="DH209" s="351">
        <f>'7c-STEMHWF_RawData'!DH68</f>
        <v>0</v>
      </c>
      <c r="DI209" s="352">
        <f>'7c-STEMHWF_RawData'!DI68</f>
        <v>49</v>
      </c>
      <c r="DJ209" s="352">
        <f>'7c-STEMHWF_RawData'!DJ68</f>
        <v>0</v>
      </c>
      <c r="DK209" s="352">
        <f>'7c-STEMHWF_RawData'!DK68</f>
        <v>12</v>
      </c>
      <c r="DL209" s="352">
        <f>'7c-STEMHWF_RawData'!DL68</f>
        <v>0</v>
      </c>
      <c r="DM209" s="352">
        <f>'7c-STEMHWF_RawData'!DM68</f>
        <v>0</v>
      </c>
      <c r="DN209" s="352">
        <f>'7c-STEMHWF_RawData'!DN68</f>
        <v>0</v>
      </c>
      <c r="DO209" s="352">
        <f>'7c-STEMHWF_RawData'!DO68</f>
        <v>0</v>
      </c>
      <c r="DP209" s="352">
        <f>'7c-STEMHWF_RawData'!DP68</f>
        <v>0</v>
      </c>
      <c r="DQ209" s="353">
        <f>'7c-STEMHWF_RawData'!DQ68</f>
        <v>0</v>
      </c>
      <c r="DR209" s="398"/>
      <c r="DT209" s="351">
        <f>'7c-STEMHWF_RawData'!DT68</f>
        <v>0</v>
      </c>
      <c r="DU209" s="352">
        <f>'7c-STEMHWF_RawData'!DU68</f>
        <v>57</v>
      </c>
      <c r="DV209" s="352">
        <f>'7c-STEMHWF_RawData'!DV68</f>
        <v>0</v>
      </c>
      <c r="DW209" s="352">
        <f>'7c-STEMHWF_RawData'!DW68</f>
        <v>10</v>
      </c>
      <c r="DX209" s="352">
        <f>'7c-STEMHWF_RawData'!DX68</f>
        <v>0</v>
      </c>
      <c r="DY209" s="352">
        <f>'7c-STEMHWF_RawData'!DY68</f>
        <v>0</v>
      </c>
      <c r="DZ209" s="352">
        <f>'7c-STEMHWF_RawData'!DZ68</f>
        <v>0</v>
      </c>
      <c r="EA209" s="352">
        <f>'7c-STEMHWF_RawData'!EA68</f>
        <v>0</v>
      </c>
      <c r="EB209" s="352">
        <f>'7c-STEMHWF_RawData'!EB68</f>
        <v>0</v>
      </c>
      <c r="EC209" s="353">
        <f>'7c-STEMHWF_RawData'!EC68</f>
        <v>0</v>
      </c>
      <c r="ED209" s="398"/>
    </row>
    <row r="210" spans="1:134" ht="15.75" thickBot="1" x14ac:dyDescent="0.3">
      <c r="A210" s="1471"/>
      <c r="B210" t="s">
        <v>101</v>
      </c>
      <c r="C210" s="317" t="s">
        <v>140</v>
      </c>
      <c r="D210" s="279">
        <f>'7c-STEMHWF_RawData'!D69</f>
        <v>0</v>
      </c>
      <c r="E210" s="277">
        <f>'7c-STEMHWF_RawData'!E69</f>
        <v>1</v>
      </c>
      <c r="F210" s="277">
        <f>'7c-STEMHWF_RawData'!F69</f>
        <v>0</v>
      </c>
      <c r="G210" s="277">
        <f>'7c-STEMHWF_RawData'!G69</f>
        <v>22</v>
      </c>
      <c r="H210" s="277">
        <f>'7c-STEMHWF_RawData'!H69</f>
        <v>0</v>
      </c>
      <c r="I210" s="277">
        <f>'7c-STEMHWF_RawData'!I69</f>
        <v>0</v>
      </c>
      <c r="J210" s="277">
        <f>'7c-STEMHWF_RawData'!J69</f>
        <v>0</v>
      </c>
      <c r="K210" s="277">
        <f>'7c-STEMHWF_RawData'!K69</f>
        <v>0</v>
      </c>
      <c r="L210" s="277">
        <f>'7c-STEMHWF_RawData'!L69</f>
        <v>0</v>
      </c>
      <c r="M210" s="278">
        <f>'7c-STEMHWF_RawData'!M69</f>
        <v>0</v>
      </c>
      <c r="N210" s="411" t="s">
        <v>305</v>
      </c>
      <c r="P210" s="279">
        <f>'7c-STEMHWF_RawData'!P69</f>
        <v>0</v>
      </c>
      <c r="Q210" s="277">
        <f>'7c-STEMHWF_RawData'!Q69</f>
        <v>0</v>
      </c>
      <c r="R210" s="277">
        <f>'7c-STEMHWF_RawData'!R69</f>
        <v>0</v>
      </c>
      <c r="S210" s="277">
        <f>'7c-STEMHWF_RawData'!S69</f>
        <v>15</v>
      </c>
      <c r="T210" s="277">
        <f>'7c-STEMHWF_RawData'!T69</f>
        <v>0</v>
      </c>
      <c r="U210" s="277">
        <f>'7c-STEMHWF_RawData'!U69</f>
        <v>0</v>
      </c>
      <c r="V210" s="277">
        <f>'7c-STEMHWF_RawData'!V69</f>
        <v>0</v>
      </c>
      <c r="W210" s="277">
        <f>'7c-STEMHWF_RawData'!W69</f>
        <v>0</v>
      </c>
      <c r="X210" s="277">
        <f>'7c-STEMHWF_RawData'!X69</f>
        <v>0</v>
      </c>
      <c r="Y210" s="278">
        <f>'7c-STEMHWF_RawData'!Y69</f>
        <v>0</v>
      </c>
      <c r="Z210" s="411" t="s">
        <v>305</v>
      </c>
      <c r="AB210" s="279">
        <f>'7c-STEMHWF_RawData'!AB69</f>
        <v>0</v>
      </c>
      <c r="AC210" s="277">
        <f>'7c-STEMHWF_RawData'!AC69</f>
        <v>0</v>
      </c>
      <c r="AD210" s="277">
        <f>'7c-STEMHWF_RawData'!AD69</f>
        <v>0</v>
      </c>
      <c r="AE210" s="277">
        <f>'7c-STEMHWF_RawData'!AE69</f>
        <v>30</v>
      </c>
      <c r="AF210" s="277">
        <f>'7c-STEMHWF_RawData'!AF69</f>
        <v>0</v>
      </c>
      <c r="AG210" s="277">
        <f>'7c-STEMHWF_RawData'!AG69</f>
        <v>0</v>
      </c>
      <c r="AH210" s="277">
        <f>'7c-STEMHWF_RawData'!AH69</f>
        <v>0</v>
      </c>
      <c r="AI210" s="277">
        <f>'7c-STEMHWF_RawData'!AI69</f>
        <v>0</v>
      </c>
      <c r="AJ210" s="277">
        <f>'7c-STEMHWF_RawData'!AJ69</f>
        <v>0</v>
      </c>
      <c r="AK210" s="278">
        <f>'7c-STEMHWF_RawData'!AK69</f>
        <v>0</v>
      </c>
      <c r="AL210" s="411" t="s">
        <v>305</v>
      </c>
      <c r="AM210" s="277"/>
      <c r="AN210" s="279">
        <f>'7c-STEMHWF_RawData'!AN69</f>
        <v>0</v>
      </c>
      <c r="AO210" s="277">
        <f>'7c-STEMHWF_RawData'!AO69</f>
        <v>0</v>
      </c>
      <c r="AP210" s="277">
        <f>'7c-STEMHWF_RawData'!AP69</f>
        <v>0</v>
      </c>
      <c r="AQ210" s="277">
        <f>'7c-STEMHWF_RawData'!AQ69</f>
        <v>20</v>
      </c>
      <c r="AR210" s="277">
        <f>'7c-STEMHWF_RawData'!AR69</f>
        <v>0</v>
      </c>
      <c r="AS210" s="277">
        <f>'7c-STEMHWF_RawData'!AS69</f>
        <v>0</v>
      </c>
      <c r="AT210" s="277">
        <f>'7c-STEMHWF_RawData'!AT69</f>
        <v>0</v>
      </c>
      <c r="AU210" s="277">
        <f>'7c-STEMHWF_RawData'!AU69</f>
        <v>0</v>
      </c>
      <c r="AV210" s="277">
        <f>'7c-STEMHWF_RawData'!AV69</f>
        <v>0</v>
      </c>
      <c r="AW210" s="278">
        <f>'7c-STEMHWF_RawData'!AW69</f>
        <v>0</v>
      </c>
      <c r="AX210" s="411" t="s">
        <v>305</v>
      </c>
      <c r="AY210" s="277"/>
      <c r="AZ210" s="279">
        <f>'7c-STEMHWF_RawData'!AZ69</f>
        <v>0</v>
      </c>
      <c r="BA210" s="277">
        <f>'7c-STEMHWF_RawData'!BA69</f>
        <v>0</v>
      </c>
      <c r="BB210" s="277">
        <f>'7c-STEMHWF_RawData'!BB69</f>
        <v>0</v>
      </c>
      <c r="BC210" s="277">
        <f>'7c-STEMHWF_RawData'!BC69</f>
        <v>48</v>
      </c>
      <c r="BD210" s="277">
        <f>'7c-STEMHWF_RawData'!BD69</f>
        <v>0</v>
      </c>
      <c r="BE210" s="277">
        <f>'7c-STEMHWF_RawData'!BE69</f>
        <v>0</v>
      </c>
      <c r="BF210" s="277">
        <f>'7c-STEMHWF_RawData'!BF69</f>
        <v>0</v>
      </c>
      <c r="BG210" s="277">
        <f>'7c-STEMHWF_RawData'!BG69</f>
        <v>0</v>
      </c>
      <c r="BH210" s="277">
        <f>'7c-STEMHWF_RawData'!BH69</f>
        <v>0</v>
      </c>
      <c r="BI210" s="278">
        <f>'7c-STEMHWF_RawData'!BI69</f>
        <v>0</v>
      </c>
      <c r="BJ210" s="411" t="s">
        <v>305</v>
      </c>
      <c r="BK210" s="352"/>
      <c r="BL210" s="351">
        <f>'7c-STEMHWF_RawData'!BL69</f>
        <v>0</v>
      </c>
      <c r="BM210" s="352">
        <f>'7c-STEMHWF_RawData'!BM69</f>
        <v>0</v>
      </c>
      <c r="BN210" s="352">
        <f>'7c-STEMHWF_RawData'!BN69</f>
        <v>0</v>
      </c>
      <c r="BO210" s="352">
        <f>'7c-STEMHWF_RawData'!BO69</f>
        <v>36</v>
      </c>
      <c r="BP210" s="352">
        <f>'7c-STEMHWF_RawData'!BP69</f>
        <v>0</v>
      </c>
      <c r="BQ210" s="352">
        <f>'7c-STEMHWF_RawData'!BQ69</f>
        <v>0</v>
      </c>
      <c r="BR210" s="352">
        <f>'7c-STEMHWF_RawData'!BR69</f>
        <v>0</v>
      </c>
      <c r="BS210" s="352">
        <f>'7c-STEMHWF_RawData'!BS69</f>
        <v>0</v>
      </c>
      <c r="BT210" s="352">
        <f>'7c-STEMHWF_RawData'!BT69</f>
        <v>0</v>
      </c>
      <c r="BU210" s="353">
        <f>'7c-STEMHWF_RawData'!BU69</f>
        <v>0</v>
      </c>
      <c r="BV210" s="411" t="s">
        <v>305</v>
      </c>
      <c r="BX210" s="351">
        <f>'7c-STEMHWF_RawData'!BX69</f>
        <v>0</v>
      </c>
      <c r="BY210" s="352">
        <f>'7c-STEMHWF_RawData'!BY69</f>
        <v>1</v>
      </c>
      <c r="BZ210" s="352">
        <f>'7c-STEMHWF_RawData'!BZ69</f>
        <v>0</v>
      </c>
      <c r="CA210" s="352">
        <f>'7c-STEMHWF_RawData'!CA69</f>
        <v>26</v>
      </c>
      <c r="CB210" s="352">
        <f>'7c-STEMHWF_RawData'!CB69</f>
        <v>0</v>
      </c>
      <c r="CC210" s="352">
        <f>'7c-STEMHWF_RawData'!CC69</f>
        <v>0</v>
      </c>
      <c r="CD210" s="352">
        <f>'7c-STEMHWF_RawData'!CD69</f>
        <v>0</v>
      </c>
      <c r="CE210" s="352">
        <f>'7c-STEMHWF_RawData'!CE69</f>
        <v>0</v>
      </c>
      <c r="CF210" s="352">
        <f>'7c-STEMHWF_RawData'!CF69</f>
        <v>0</v>
      </c>
      <c r="CG210" s="353">
        <f>'7c-STEMHWF_RawData'!CG69</f>
        <v>0</v>
      </c>
      <c r="CH210" s="411" t="s">
        <v>305</v>
      </c>
      <c r="CJ210" s="351">
        <f>'7c-STEMHWF_RawData'!CJ69</f>
        <v>0</v>
      </c>
      <c r="CK210" s="352">
        <f>'7c-STEMHWF_RawData'!CK69</f>
        <v>0</v>
      </c>
      <c r="CL210" s="352">
        <f>'7c-STEMHWF_RawData'!CL69</f>
        <v>0</v>
      </c>
      <c r="CM210" s="352">
        <f>'7c-STEMHWF_RawData'!CM69</f>
        <v>32</v>
      </c>
      <c r="CN210" s="352">
        <f>'7c-STEMHWF_RawData'!CN69</f>
        <v>0</v>
      </c>
      <c r="CO210" s="352">
        <f>'7c-STEMHWF_RawData'!CO69</f>
        <v>0</v>
      </c>
      <c r="CP210" s="352">
        <f>'7c-STEMHWF_RawData'!CP69</f>
        <v>0</v>
      </c>
      <c r="CQ210" s="352">
        <f>'7c-STEMHWF_RawData'!CQ69</f>
        <v>0</v>
      </c>
      <c r="CR210" s="352">
        <f>'7c-STEMHWF_RawData'!CR69</f>
        <v>0</v>
      </c>
      <c r="CS210" s="353">
        <f>'7c-STEMHWF_RawData'!CS69</f>
        <v>0</v>
      </c>
      <c r="CT210" s="411" t="s">
        <v>305</v>
      </c>
      <c r="CV210" s="351">
        <f>'7c-STEMHWF_RawData'!CV69</f>
        <v>0</v>
      </c>
      <c r="CW210" s="352">
        <f>'7c-STEMHWF_RawData'!CW69</f>
        <v>0</v>
      </c>
      <c r="CX210" s="352">
        <f>'7c-STEMHWF_RawData'!CX69</f>
        <v>0</v>
      </c>
      <c r="CY210" s="352">
        <f>'7c-STEMHWF_RawData'!CY69</f>
        <v>14</v>
      </c>
      <c r="CZ210" s="352">
        <f>'7c-STEMHWF_RawData'!CZ69</f>
        <v>0</v>
      </c>
      <c r="DA210" s="352">
        <f>'7c-STEMHWF_RawData'!DA69</f>
        <v>0</v>
      </c>
      <c r="DB210" s="352">
        <f>'7c-STEMHWF_RawData'!DB69</f>
        <v>0</v>
      </c>
      <c r="DC210" s="352">
        <f>'7c-STEMHWF_RawData'!DC69</f>
        <v>0</v>
      </c>
      <c r="DD210" s="352">
        <f>'7c-STEMHWF_RawData'!DD69</f>
        <v>0</v>
      </c>
      <c r="DE210" s="353">
        <f>'7c-STEMHWF_RawData'!DE69</f>
        <v>0</v>
      </c>
      <c r="DF210" s="411" t="s">
        <v>305</v>
      </c>
      <c r="DH210" s="351">
        <f>'7c-STEMHWF_RawData'!DH69</f>
        <v>0</v>
      </c>
      <c r="DI210" s="352">
        <f>'7c-STEMHWF_RawData'!DI69</f>
        <v>0</v>
      </c>
      <c r="DJ210" s="352">
        <f>'7c-STEMHWF_RawData'!DJ69</f>
        <v>0</v>
      </c>
      <c r="DK210" s="352">
        <f>'7c-STEMHWF_RawData'!DK69</f>
        <v>27</v>
      </c>
      <c r="DL210" s="352">
        <f>'7c-STEMHWF_RawData'!DL69</f>
        <v>0</v>
      </c>
      <c r="DM210" s="352">
        <f>'7c-STEMHWF_RawData'!DM69</f>
        <v>0</v>
      </c>
      <c r="DN210" s="352">
        <f>'7c-STEMHWF_RawData'!DN69</f>
        <v>0</v>
      </c>
      <c r="DO210" s="352">
        <f>'7c-STEMHWF_RawData'!DO69</f>
        <v>0</v>
      </c>
      <c r="DP210" s="352">
        <f>'7c-STEMHWF_RawData'!DP69</f>
        <v>0</v>
      </c>
      <c r="DQ210" s="353">
        <f>'7c-STEMHWF_RawData'!DQ69</f>
        <v>0</v>
      </c>
      <c r="DR210" s="411" t="s">
        <v>305</v>
      </c>
      <c r="DT210" s="351">
        <f>'7c-STEMHWF_RawData'!DT69</f>
        <v>0</v>
      </c>
      <c r="DU210" s="352">
        <f>'7c-STEMHWF_RawData'!DU69</f>
        <v>0</v>
      </c>
      <c r="DV210" s="352">
        <f>'7c-STEMHWF_RawData'!DV69</f>
        <v>0</v>
      </c>
      <c r="DW210" s="352">
        <f>'7c-STEMHWF_RawData'!DW69</f>
        <v>29</v>
      </c>
      <c r="DX210" s="352">
        <f>'7c-STEMHWF_RawData'!DX69</f>
        <v>0</v>
      </c>
      <c r="DY210" s="352">
        <f>'7c-STEMHWF_RawData'!DY69</f>
        <v>0</v>
      </c>
      <c r="DZ210" s="352">
        <f>'7c-STEMHWF_RawData'!DZ69</f>
        <v>0</v>
      </c>
      <c r="EA210" s="352">
        <f>'7c-STEMHWF_RawData'!EA69</f>
        <v>0</v>
      </c>
      <c r="EB210" s="352">
        <f>'7c-STEMHWF_RawData'!EB69</f>
        <v>0</v>
      </c>
      <c r="EC210" s="353">
        <f>'7c-STEMHWF_RawData'!EC69</f>
        <v>0</v>
      </c>
      <c r="ED210" s="411" t="s">
        <v>305</v>
      </c>
    </row>
    <row r="211" spans="1:134" x14ac:dyDescent="0.25">
      <c r="A211" s="284"/>
      <c r="B211" s="285"/>
      <c r="C211" s="268"/>
      <c r="D211" s="288">
        <f t="shared" ref="D211:M211" si="440">SUM(D208:D210)</f>
        <v>0</v>
      </c>
      <c r="E211" s="286">
        <f t="shared" si="440"/>
        <v>3</v>
      </c>
      <c r="F211" s="286">
        <f t="shared" si="440"/>
        <v>0</v>
      </c>
      <c r="G211" s="286">
        <f t="shared" si="440"/>
        <v>27</v>
      </c>
      <c r="H211" s="286">
        <f t="shared" si="440"/>
        <v>0</v>
      </c>
      <c r="I211" s="286">
        <f t="shared" si="440"/>
        <v>0</v>
      </c>
      <c r="J211" s="286">
        <f t="shared" si="440"/>
        <v>0</v>
      </c>
      <c r="K211" s="286">
        <f t="shared" si="440"/>
        <v>0</v>
      </c>
      <c r="L211" s="286">
        <f t="shared" si="440"/>
        <v>0</v>
      </c>
      <c r="M211" s="287">
        <f t="shared" si="440"/>
        <v>0</v>
      </c>
      <c r="N211" s="412">
        <f>SUM(D211:M211)</f>
        <v>30</v>
      </c>
      <c r="P211" s="288">
        <f t="shared" ref="P211:Y211" si="441">SUM(P208:P210)</f>
        <v>0</v>
      </c>
      <c r="Q211" s="286">
        <f t="shared" si="441"/>
        <v>1</v>
      </c>
      <c r="R211" s="286">
        <f t="shared" si="441"/>
        <v>0</v>
      </c>
      <c r="S211" s="286">
        <f t="shared" si="441"/>
        <v>24</v>
      </c>
      <c r="T211" s="286">
        <f t="shared" si="441"/>
        <v>0</v>
      </c>
      <c r="U211" s="286">
        <f t="shared" si="441"/>
        <v>0</v>
      </c>
      <c r="V211" s="286">
        <f t="shared" si="441"/>
        <v>0</v>
      </c>
      <c r="W211" s="286">
        <f t="shared" si="441"/>
        <v>0</v>
      </c>
      <c r="X211" s="286">
        <f t="shared" si="441"/>
        <v>0</v>
      </c>
      <c r="Y211" s="287">
        <f t="shared" si="441"/>
        <v>0</v>
      </c>
      <c r="Z211" s="412">
        <f>SUM(P211:Y211)</f>
        <v>25</v>
      </c>
      <c r="AB211" s="288">
        <f t="shared" ref="AB211:AK211" si="442">SUM(AB208:AB210)</f>
        <v>0</v>
      </c>
      <c r="AC211" s="286">
        <f t="shared" si="442"/>
        <v>3</v>
      </c>
      <c r="AD211" s="286">
        <f t="shared" si="442"/>
        <v>0</v>
      </c>
      <c r="AE211" s="286">
        <f t="shared" si="442"/>
        <v>40</v>
      </c>
      <c r="AF211" s="286">
        <f t="shared" si="442"/>
        <v>0</v>
      </c>
      <c r="AG211" s="286">
        <f t="shared" si="442"/>
        <v>0</v>
      </c>
      <c r="AH211" s="286">
        <f t="shared" si="442"/>
        <v>0</v>
      </c>
      <c r="AI211" s="286">
        <f t="shared" si="442"/>
        <v>0</v>
      </c>
      <c r="AJ211" s="286">
        <f t="shared" si="442"/>
        <v>0</v>
      </c>
      <c r="AK211" s="287">
        <f t="shared" si="442"/>
        <v>0</v>
      </c>
      <c r="AL211" s="412">
        <f>SUM(AB211:AK211)</f>
        <v>43</v>
      </c>
      <c r="AM211" s="277"/>
      <c r="AN211" s="288">
        <f t="shared" ref="AN211:AW211" si="443">SUM(AN208:AN210)</f>
        <v>0</v>
      </c>
      <c r="AO211" s="286">
        <f t="shared" si="443"/>
        <v>2</v>
      </c>
      <c r="AP211" s="286">
        <f t="shared" si="443"/>
        <v>0</v>
      </c>
      <c r="AQ211" s="286">
        <f t="shared" si="443"/>
        <v>30</v>
      </c>
      <c r="AR211" s="286">
        <f t="shared" si="443"/>
        <v>0</v>
      </c>
      <c r="AS211" s="286">
        <f t="shared" si="443"/>
        <v>0</v>
      </c>
      <c r="AT211" s="286">
        <f t="shared" si="443"/>
        <v>0</v>
      </c>
      <c r="AU211" s="286">
        <f t="shared" si="443"/>
        <v>0</v>
      </c>
      <c r="AV211" s="286">
        <f t="shared" si="443"/>
        <v>0</v>
      </c>
      <c r="AW211" s="287">
        <f t="shared" si="443"/>
        <v>0</v>
      </c>
      <c r="AX211" s="412">
        <f>SUM(AN211:AW211)</f>
        <v>32</v>
      </c>
      <c r="AY211" s="277"/>
      <c r="AZ211" s="288">
        <f t="shared" ref="AZ211:BI211" si="444">SUM(AZ208:AZ210)</f>
        <v>0</v>
      </c>
      <c r="BA211" s="286">
        <f t="shared" si="444"/>
        <v>0</v>
      </c>
      <c r="BB211" s="286">
        <f t="shared" si="444"/>
        <v>0</v>
      </c>
      <c r="BC211" s="286">
        <f t="shared" si="444"/>
        <v>52</v>
      </c>
      <c r="BD211" s="286">
        <f t="shared" si="444"/>
        <v>0</v>
      </c>
      <c r="BE211" s="286">
        <f t="shared" si="444"/>
        <v>0</v>
      </c>
      <c r="BF211" s="286">
        <f t="shared" si="444"/>
        <v>0</v>
      </c>
      <c r="BG211" s="286">
        <f t="shared" si="444"/>
        <v>0</v>
      </c>
      <c r="BH211" s="286">
        <f t="shared" si="444"/>
        <v>0</v>
      </c>
      <c r="BI211" s="287">
        <f t="shared" si="444"/>
        <v>0</v>
      </c>
      <c r="BJ211" s="412">
        <f>SUM(AZ211:BI211)</f>
        <v>52</v>
      </c>
      <c r="BK211" s="352"/>
      <c r="BL211" s="399">
        <f t="shared" ref="BL211:BU211" si="445">SUM(BL208:BL210)</f>
        <v>0</v>
      </c>
      <c r="BM211" s="400">
        <f t="shared" si="445"/>
        <v>0</v>
      </c>
      <c r="BN211" s="400">
        <f t="shared" si="445"/>
        <v>0</v>
      </c>
      <c r="BO211" s="400">
        <f t="shared" si="445"/>
        <v>42</v>
      </c>
      <c r="BP211" s="400">
        <f t="shared" si="445"/>
        <v>0</v>
      </c>
      <c r="BQ211" s="400">
        <f t="shared" si="445"/>
        <v>0</v>
      </c>
      <c r="BR211" s="400">
        <f t="shared" si="445"/>
        <v>0</v>
      </c>
      <c r="BS211" s="400">
        <f t="shared" si="445"/>
        <v>0</v>
      </c>
      <c r="BT211" s="400">
        <f t="shared" si="445"/>
        <v>0</v>
      </c>
      <c r="BU211" s="401">
        <f t="shared" si="445"/>
        <v>0</v>
      </c>
      <c r="BV211" s="412">
        <f>SUM(BL211:BU211)</f>
        <v>42</v>
      </c>
      <c r="BX211" s="399">
        <f t="shared" ref="BX211:CG211" si="446">SUM(BX208:BX210)</f>
        <v>0</v>
      </c>
      <c r="BY211" s="400">
        <f t="shared" si="446"/>
        <v>1</v>
      </c>
      <c r="BZ211" s="400">
        <f t="shared" si="446"/>
        <v>0</v>
      </c>
      <c r="CA211" s="400">
        <f t="shared" si="446"/>
        <v>30</v>
      </c>
      <c r="CB211" s="400">
        <f t="shared" si="446"/>
        <v>0</v>
      </c>
      <c r="CC211" s="400">
        <f t="shared" si="446"/>
        <v>0</v>
      </c>
      <c r="CD211" s="400">
        <f t="shared" si="446"/>
        <v>0</v>
      </c>
      <c r="CE211" s="400">
        <f t="shared" si="446"/>
        <v>0</v>
      </c>
      <c r="CF211" s="400">
        <f t="shared" si="446"/>
        <v>0</v>
      </c>
      <c r="CG211" s="401">
        <f t="shared" si="446"/>
        <v>0</v>
      </c>
      <c r="CH211" s="412">
        <f>SUM(BX211:CG211)</f>
        <v>31</v>
      </c>
      <c r="CJ211" s="399">
        <f t="shared" ref="CJ211:CS211" si="447">SUM(CJ208:CJ210)</f>
        <v>0</v>
      </c>
      <c r="CK211" s="400">
        <f t="shared" si="447"/>
        <v>1</v>
      </c>
      <c r="CL211" s="400">
        <f t="shared" si="447"/>
        <v>0</v>
      </c>
      <c r="CM211" s="400">
        <f t="shared" si="447"/>
        <v>44</v>
      </c>
      <c r="CN211" s="400">
        <f t="shared" si="447"/>
        <v>0</v>
      </c>
      <c r="CO211" s="400">
        <f t="shared" si="447"/>
        <v>0</v>
      </c>
      <c r="CP211" s="400">
        <f t="shared" si="447"/>
        <v>0</v>
      </c>
      <c r="CQ211" s="400">
        <f t="shared" si="447"/>
        <v>0</v>
      </c>
      <c r="CR211" s="400">
        <f t="shared" si="447"/>
        <v>0</v>
      </c>
      <c r="CS211" s="401">
        <f t="shared" si="447"/>
        <v>0</v>
      </c>
      <c r="CT211" s="412">
        <f>SUM(CJ211:CS211)</f>
        <v>45</v>
      </c>
      <c r="CV211" s="399">
        <f t="shared" ref="CV211:DE211" si="448">SUM(CV208:CV210)</f>
        <v>0</v>
      </c>
      <c r="CW211" s="400">
        <f t="shared" si="448"/>
        <v>127</v>
      </c>
      <c r="CX211" s="400">
        <f t="shared" si="448"/>
        <v>0</v>
      </c>
      <c r="CY211" s="400">
        <f t="shared" si="448"/>
        <v>54</v>
      </c>
      <c r="CZ211" s="400">
        <f t="shared" si="448"/>
        <v>0</v>
      </c>
      <c r="DA211" s="400">
        <f t="shared" si="448"/>
        <v>0</v>
      </c>
      <c r="DB211" s="400">
        <f t="shared" si="448"/>
        <v>0</v>
      </c>
      <c r="DC211" s="400">
        <f t="shared" si="448"/>
        <v>0</v>
      </c>
      <c r="DD211" s="400">
        <f t="shared" si="448"/>
        <v>0</v>
      </c>
      <c r="DE211" s="401">
        <f t="shared" si="448"/>
        <v>0</v>
      </c>
      <c r="DF211" s="412">
        <f>SUM(CV211:DE211)</f>
        <v>181</v>
      </c>
      <c r="DH211" s="399">
        <f t="shared" ref="DH211:DQ211" si="449">SUM(DH208:DH210)</f>
        <v>0</v>
      </c>
      <c r="DI211" s="400">
        <f t="shared" si="449"/>
        <v>120</v>
      </c>
      <c r="DJ211" s="400">
        <f t="shared" si="449"/>
        <v>0</v>
      </c>
      <c r="DK211" s="400">
        <f t="shared" si="449"/>
        <v>70</v>
      </c>
      <c r="DL211" s="400">
        <f t="shared" si="449"/>
        <v>0</v>
      </c>
      <c r="DM211" s="400">
        <f t="shared" si="449"/>
        <v>0</v>
      </c>
      <c r="DN211" s="400">
        <f t="shared" si="449"/>
        <v>0</v>
      </c>
      <c r="DO211" s="400">
        <f t="shared" si="449"/>
        <v>0</v>
      </c>
      <c r="DP211" s="400">
        <f t="shared" si="449"/>
        <v>0</v>
      </c>
      <c r="DQ211" s="401">
        <f t="shared" si="449"/>
        <v>0</v>
      </c>
      <c r="DR211" s="412">
        <f>SUM(DH211:DQ211)</f>
        <v>190</v>
      </c>
      <c r="DT211" s="399">
        <f t="shared" ref="DT211:EC211" si="450">SUM(DT208:DT210)</f>
        <v>0</v>
      </c>
      <c r="DU211" s="400">
        <f t="shared" si="450"/>
        <v>117</v>
      </c>
      <c r="DV211" s="400">
        <f t="shared" si="450"/>
        <v>0</v>
      </c>
      <c r="DW211" s="400">
        <f t="shared" si="450"/>
        <v>70</v>
      </c>
      <c r="DX211" s="400">
        <f t="shared" si="450"/>
        <v>0</v>
      </c>
      <c r="DY211" s="400">
        <f t="shared" si="450"/>
        <v>0</v>
      </c>
      <c r="DZ211" s="400">
        <f t="shared" si="450"/>
        <v>0</v>
      </c>
      <c r="EA211" s="400">
        <f t="shared" si="450"/>
        <v>0</v>
      </c>
      <c r="EB211" s="400">
        <f t="shared" si="450"/>
        <v>0</v>
      </c>
      <c r="EC211" s="401">
        <f t="shared" si="450"/>
        <v>0</v>
      </c>
      <c r="ED211" s="412">
        <f>SUM(DT211:EC211)</f>
        <v>187</v>
      </c>
    </row>
    <row r="212" spans="1:134" ht="15.75" thickBot="1" x14ac:dyDescent="0.3">
      <c r="A212" s="292"/>
      <c r="B212" s="293"/>
      <c r="C212" s="294"/>
      <c r="D212" s="279"/>
      <c r="E212" s="277"/>
      <c r="F212" s="277"/>
      <c r="G212" s="277"/>
      <c r="H212" s="277"/>
      <c r="I212" s="277"/>
      <c r="J212" s="277"/>
      <c r="K212" s="277"/>
      <c r="L212" s="277"/>
      <c r="M212" s="278"/>
      <c r="N212" s="411"/>
      <c r="P212" s="279"/>
      <c r="Q212" s="277"/>
      <c r="R212" s="277"/>
      <c r="S212" s="277"/>
      <c r="T212" s="277"/>
      <c r="U212" s="277"/>
      <c r="V212" s="277"/>
      <c r="W212" s="277"/>
      <c r="X212" s="277"/>
      <c r="Y212" s="278"/>
      <c r="Z212" s="411"/>
      <c r="AB212" s="279"/>
      <c r="AC212" s="277"/>
      <c r="AD212" s="277"/>
      <c r="AE212" s="277"/>
      <c r="AF212" s="277"/>
      <c r="AG212" s="277"/>
      <c r="AH212" s="277"/>
      <c r="AI212" s="277"/>
      <c r="AJ212" s="277"/>
      <c r="AK212" s="278"/>
      <c r="AL212" s="411"/>
      <c r="AM212" s="277"/>
      <c r="AN212" s="279"/>
      <c r="AO212" s="277"/>
      <c r="AP212" s="277"/>
      <c r="AQ212" s="277"/>
      <c r="AR212" s="277"/>
      <c r="AS212" s="277"/>
      <c r="AT212" s="277"/>
      <c r="AU212" s="277"/>
      <c r="AV212" s="277"/>
      <c r="AW212" s="278"/>
      <c r="AX212" s="411"/>
      <c r="AY212" s="277"/>
      <c r="AZ212" s="279"/>
      <c r="BA212" s="277"/>
      <c r="BB212" s="277"/>
      <c r="BC212" s="277"/>
      <c r="BD212" s="277"/>
      <c r="BE212" s="277"/>
      <c r="BF212" s="277"/>
      <c r="BG212" s="277"/>
      <c r="BH212" s="277"/>
      <c r="BI212" s="278"/>
      <c r="BJ212" s="411"/>
      <c r="BK212" s="352"/>
      <c r="BL212" s="351"/>
      <c r="BM212" s="352"/>
      <c r="BN212" s="352"/>
      <c r="BO212" s="352"/>
      <c r="BP212" s="352"/>
      <c r="BQ212" s="352"/>
      <c r="BR212" s="352"/>
      <c r="BS212" s="352"/>
      <c r="BT212" s="352"/>
      <c r="BU212" s="353"/>
      <c r="BV212" s="411"/>
      <c r="BX212" s="351"/>
      <c r="BY212" s="352"/>
      <c r="BZ212" s="352"/>
      <c r="CA212" s="352"/>
      <c r="CB212" s="352"/>
      <c r="CC212" s="352"/>
      <c r="CD212" s="352"/>
      <c r="CE212" s="352"/>
      <c r="CF212" s="352"/>
      <c r="CG212" s="353"/>
      <c r="CH212" s="411"/>
      <c r="CJ212" s="351"/>
      <c r="CK212" s="352"/>
      <c r="CL212" s="352"/>
      <c r="CM212" s="352"/>
      <c r="CN212" s="352"/>
      <c r="CO212" s="352"/>
      <c r="CP212" s="352"/>
      <c r="CQ212" s="352"/>
      <c r="CR212" s="352"/>
      <c r="CS212" s="353"/>
      <c r="CT212" s="411"/>
      <c r="CV212" s="351"/>
      <c r="CW212" s="352"/>
      <c r="CX212" s="352"/>
      <c r="CY212" s="352"/>
      <c r="CZ212" s="352"/>
      <c r="DA212" s="352"/>
      <c r="DB212" s="352"/>
      <c r="DC212" s="352"/>
      <c r="DD212" s="352"/>
      <c r="DE212" s="353"/>
      <c r="DF212" s="411"/>
      <c r="DH212" s="351"/>
      <c r="DI212" s="352"/>
      <c r="DJ212" s="352"/>
      <c r="DK212" s="352"/>
      <c r="DL212" s="352"/>
      <c r="DM212" s="352"/>
      <c r="DN212" s="352"/>
      <c r="DO212" s="352"/>
      <c r="DP212" s="352"/>
      <c r="DQ212" s="353"/>
      <c r="DR212" s="411"/>
      <c r="DT212" s="351"/>
      <c r="DU212" s="352"/>
      <c r="DV212" s="352"/>
      <c r="DW212" s="352"/>
      <c r="DX212" s="352"/>
      <c r="DY212" s="352"/>
      <c r="DZ212" s="352"/>
      <c r="EA212" s="352"/>
      <c r="EB212" s="352"/>
      <c r="EC212" s="353"/>
      <c r="ED212" s="411"/>
    </row>
    <row r="213" spans="1:134" x14ac:dyDescent="0.25">
      <c r="A213" s="1471" t="s">
        <v>211</v>
      </c>
      <c r="B213" s="267" t="s">
        <v>101</v>
      </c>
      <c r="C213" s="268" t="s">
        <v>138</v>
      </c>
      <c r="D213" s="279">
        <f>D208*'8-Matrices'!$J$7</f>
        <v>0</v>
      </c>
      <c r="E213" s="277">
        <f>E208*'8-Matrices'!$K$7</f>
        <v>0</v>
      </c>
      <c r="F213" s="277">
        <f>F208*'8-Matrices'!$L$7</f>
        <v>0</v>
      </c>
      <c r="G213" s="277">
        <f>G208*'8-Matrices'!$M$7</f>
        <v>14455</v>
      </c>
      <c r="H213" s="277">
        <f>H208*'8-Matrices'!$N$7</f>
        <v>0</v>
      </c>
      <c r="I213" s="277">
        <f>I208*'8-Matrices'!$O$7</f>
        <v>0</v>
      </c>
      <c r="J213" s="277">
        <f>J208*'8-Matrices'!$P$7</f>
        <v>0</v>
      </c>
      <c r="K213" s="277">
        <f>K208*'8-Matrices'!$Q$7</f>
        <v>0</v>
      </c>
      <c r="L213" s="277">
        <f>L208*'8-Matrices'!$R$7</f>
        <v>0</v>
      </c>
      <c r="M213" s="278">
        <f>M208*'8-Matrices'!$S$7</f>
        <v>0</v>
      </c>
      <c r="N213" s="411"/>
      <c r="P213" s="279">
        <f>P208*'8-Matrices'!$J$7</f>
        <v>0</v>
      </c>
      <c r="Q213" s="277">
        <f>Q208*'8-Matrices'!$K$7</f>
        <v>0</v>
      </c>
      <c r="R213" s="277">
        <f>R208*'8-Matrices'!$L$7</f>
        <v>0</v>
      </c>
      <c r="S213" s="277">
        <f>S208*'8-Matrices'!$M$7</f>
        <v>0</v>
      </c>
      <c r="T213" s="277">
        <f>T208*'8-Matrices'!$N$7</f>
        <v>0</v>
      </c>
      <c r="U213" s="277">
        <f>U208*'8-Matrices'!$O$7</f>
        <v>0</v>
      </c>
      <c r="V213" s="277">
        <f>V208*'8-Matrices'!$P$7</f>
        <v>0</v>
      </c>
      <c r="W213" s="277">
        <f>W208*'8-Matrices'!$Q$7</f>
        <v>0</v>
      </c>
      <c r="X213" s="277">
        <f>X208*'8-Matrices'!$R$7</f>
        <v>0</v>
      </c>
      <c r="Y213" s="278">
        <f>Y208*'8-Matrices'!$S$7</f>
        <v>0</v>
      </c>
      <c r="Z213" s="411"/>
      <c r="AB213" s="279">
        <f>AB208*'8-Matrices'!$J$7</f>
        <v>0</v>
      </c>
      <c r="AC213" s="277">
        <f>AC208*'8-Matrices'!$K$7</f>
        <v>0</v>
      </c>
      <c r="AD213" s="277">
        <f>AD208*'8-Matrices'!$L$7</f>
        <v>0</v>
      </c>
      <c r="AE213" s="277">
        <f>AE208*'8-Matrices'!$M$7</f>
        <v>72275</v>
      </c>
      <c r="AF213" s="277">
        <f>AF208*'8-Matrices'!$N$7</f>
        <v>0</v>
      </c>
      <c r="AG213" s="277">
        <f>AG208*'8-Matrices'!$O$7</f>
        <v>0</v>
      </c>
      <c r="AH213" s="277">
        <f>AH208*'8-Matrices'!$P$7</f>
        <v>0</v>
      </c>
      <c r="AI213" s="277">
        <f>AI208*'8-Matrices'!$Q$7</f>
        <v>0</v>
      </c>
      <c r="AJ213" s="277">
        <f>AJ208*'8-Matrices'!$R$7</f>
        <v>0</v>
      </c>
      <c r="AK213" s="278">
        <f>AK208*'8-Matrices'!$S$7</f>
        <v>0</v>
      </c>
      <c r="AL213" s="411"/>
      <c r="AM213" s="277"/>
      <c r="AN213" s="279">
        <f>AN208*'8-Matrices'!$J$7</f>
        <v>0</v>
      </c>
      <c r="AO213" s="277">
        <f>AO208*'8-Matrices'!$K$7</f>
        <v>0</v>
      </c>
      <c r="AP213" s="277">
        <f>AP208*'8-Matrices'!$L$7</f>
        <v>0</v>
      </c>
      <c r="AQ213" s="277">
        <f>AQ208*'8-Matrices'!$M$7</f>
        <v>86730</v>
      </c>
      <c r="AR213" s="277">
        <f>AR208*'8-Matrices'!$N$7</f>
        <v>0</v>
      </c>
      <c r="AS213" s="277">
        <f>AS208*'8-Matrices'!$O$7</f>
        <v>0</v>
      </c>
      <c r="AT213" s="277">
        <f>AT208*'8-Matrices'!$P$7</f>
        <v>0</v>
      </c>
      <c r="AU213" s="277">
        <f>AU208*'8-Matrices'!$Q$7</f>
        <v>0</v>
      </c>
      <c r="AV213" s="277">
        <f>AV208*'8-Matrices'!$R$7</f>
        <v>0</v>
      </c>
      <c r="AW213" s="278">
        <f>AW208*'8-Matrices'!$S$7</f>
        <v>0</v>
      </c>
      <c r="AX213" s="411"/>
      <c r="AY213" s="277"/>
      <c r="AZ213" s="279">
        <f>AZ208*'8-Matrices'!$J$7</f>
        <v>0</v>
      </c>
      <c r="BA213" s="277">
        <f>BA208*'8-Matrices'!$K$7</f>
        <v>0</v>
      </c>
      <c r="BB213" s="277">
        <f>BB208*'8-Matrices'!$L$7</f>
        <v>0</v>
      </c>
      <c r="BC213" s="277">
        <f>BC208*'8-Matrices'!$M$7</f>
        <v>43365</v>
      </c>
      <c r="BD213" s="277">
        <f>BD208*'8-Matrices'!$N$7</f>
        <v>0</v>
      </c>
      <c r="BE213" s="277">
        <f>BE208*'8-Matrices'!$O$7</f>
        <v>0</v>
      </c>
      <c r="BF213" s="277">
        <f>BF208*'8-Matrices'!$P$7</f>
        <v>0</v>
      </c>
      <c r="BG213" s="277">
        <f>BG208*'8-Matrices'!$Q$7</f>
        <v>0</v>
      </c>
      <c r="BH213" s="277">
        <f>BH208*'8-Matrices'!$R$7</f>
        <v>0</v>
      </c>
      <c r="BI213" s="278">
        <f>BI208*'8-Matrices'!$S$7</f>
        <v>0</v>
      </c>
      <c r="BJ213" s="411"/>
      <c r="BK213" s="352"/>
      <c r="BL213" s="351">
        <f>BL208*'8-Matrices'!$J$7</f>
        <v>0</v>
      </c>
      <c r="BM213" s="352">
        <f>BM208*'8-Matrices'!$K$7</f>
        <v>0</v>
      </c>
      <c r="BN213" s="352">
        <f>BN208*'8-Matrices'!$L$7</f>
        <v>0</v>
      </c>
      <c r="BO213" s="352">
        <f>BO208*'8-Matrices'!$M$7</f>
        <v>86730</v>
      </c>
      <c r="BP213" s="352">
        <f>BP208*'8-Matrices'!$N$7</f>
        <v>0</v>
      </c>
      <c r="BQ213" s="352">
        <f>BQ208*'8-Matrices'!$O$7</f>
        <v>0</v>
      </c>
      <c r="BR213" s="352">
        <f>BR208*'8-Matrices'!$P$7</f>
        <v>0</v>
      </c>
      <c r="BS213" s="352">
        <f>BS208*'8-Matrices'!$Q$7</f>
        <v>0</v>
      </c>
      <c r="BT213" s="352">
        <f>BT208*'8-Matrices'!$R$7</f>
        <v>0</v>
      </c>
      <c r="BU213" s="353">
        <f>BU208*'8-Matrices'!$S$7</f>
        <v>0</v>
      </c>
      <c r="BV213" s="411"/>
      <c r="BX213" s="351">
        <f>BX208*'8-Matrices'!$J$7</f>
        <v>0</v>
      </c>
      <c r="BY213" s="352">
        <f>BY208*'8-Matrices'!$K$7</f>
        <v>0</v>
      </c>
      <c r="BZ213" s="352">
        <f>BZ208*'8-Matrices'!$L$7</f>
        <v>0</v>
      </c>
      <c r="CA213" s="352">
        <f>CA208*'8-Matrices'!$M$7</f>
        <v>57820</v>
      </c>
      <c r="CB213" s="352">
        <f>CB208*'8-Matrices'!$N$7</f>
        <v>0</v>
      </c>
      <c r="CC213" s="352">
        <f>CC208*'8-Matrices'!$O$7</f>
        <v>0</v>
      </c>
      <c r="CD213" s="352">
        <f>CD208*'8-Matrices'!$P$7</f>
        <v>0</v>
      </c>
      <c r="CE213" s="352">
        <f>CE208*'8-Matrices'!$Q$7</f>
        <v>0</v>
      </c>
      <c r="CF213" s="352">
        <f>CF208*'8-Matrices'!$R$7</f>
        <v>0</v>
      </c>
      <c r="CG213" s="353">
        <f>CG208*'8-Matrices'!$S$7</f>
        <v>0</v>
      </c>
      <c r="CH213" s="411"/>
      <c r="CJ213" s="351">
        <f>CJ208*'8-Matrices'!$J$7</f>
        <v>0</v>
      </c>
      <c r="CK213" s="352">
        <f>CK208*'8-Matrices'!$K$7</f>
        <v>7260</v>
      </c>
      <c r="CL213" s="352">
        <f>CL208*'8-Matrices'!$L$7</f>
        <v>0</v>
      </c>
      <c r="CM213" s="352">
        <f>CM208*'8-Matrices'!$M$7</f>
        <v>159005</v>
      </c>
      <c r="CN213" s="352">
        <f>CN208*'8-Matrices'!$N$7</f>
        <v>0</v>
      </c>
      <c r="CO213" s="352">
        <f>CO208*'8-Matrices'!$O$7</f>
        <v>0</v>
      </c>
      <c r="CP213" s="352">
        <f>CP208*'8-Matrices'!$P$7</f>
        <v>0</v>
      </c>
      <c r="CQ213" s="352">
        <f>CQ208*'8-Matrices'!$Q$7</f>
        <v>0</v>
      </c>
      <c r="CR213" s="352">
        <f>CR208*'8-Matrices'!$R$7</f>
        <v>0</v>
      </c>
      <c r="CS213" s="353">
        <f>CS208*'8-Matrices'!$S$7</f>
        <v>0</v>
      </c>
      <c r="CT213" s="411"/>
      <c r="CV213" s="351">
        <f>CV208*'8-Matrices'!$J$7</f>
        <v>0</v>
      </c>
      <c r="CW213" s="352">
        <f>CW208*'8-Matrices'!$K$7</f>
        <v>421080</v>
      </c>
      <c r="CX213" s="352">
        <f>CX208*'8-Matrices'!$L$7</f>
        <v>0</v>
      </c>
      <c r="CY213" s="352">
        <f>CY208*'8-Matrices'!$M$7</f>
        <v>346920</v>
      </c>
      <c r="CZ213" s="352">
        <f>CZ208*'8-Matrices'!$N$7</f>
        <v>0</v>
      </c>
      <c r="DA213" s="352">
        <f>DA208*'8-Matrices'!$O$7</f>
        <v>0</v>
      </c>
      <c r="DB213" s="352">
        <f>DB208*'8-Matrices'!$P$7</f>
        <v>0</v>
      </c>
      <c r="DC213" s="352">
        <f>DC208*'8-Matrices'!$Q$7</f>
        <v>0</v>
      </c>
      <c r="DD213" s="352">
        <f>DD208*'8-Matrices'!$R$7</f>
        <v>0</v>
      </c>
      <c r="DE213" s="353">
        <f>DE208*'8-Matrices'!$S$7</f>
        <v>0</v>
      </c>
      <c r="DF213" s="411"/>
      <c r="DH213" s="351">
        <f>DH208*'8-Matrices'!$J$7</f>
        <v>0</v>
      </c>
      <c r="DI213" s="352">
        <f>DI208*'8-Matrices'!$K$7</f>
        <v>515460</v>
      </c>
      <c r="DJ213" s="352">
        <f>DJ208*'8-Matrices'!$L$7</f>
        <v>0</v>
      </c>
      <c r="DK213" s="352">
        <f>DK208*'8-Matrices'!$M$7</f>
        <v>448105</v>
      </c>
      <c r="DL213" s="352">
        <f>DL208*'8-Matrices'!$N$7</f>
        <v>0</v>
      </c>
      <c r="DM213" s="352">
        <f>DM208*'8-Matrices'!$O$7</f>
        <v>0</v>
      </c>
      <c r="DN213" s="352">
        <f>DN208*'8-Matrices'!$P$7</f>
        <v>0</v>
      </c>
      <c r="DO213" s="352">
        <f>DO208*'8-Matrices'!$Q$7</f>
        <v>0</v>
      </c>
      <c r="DP213" s="352">
        <f>DP208*'8-Matrices'!$R$7</f>
        <v>0</v>
      </c>
      <c r="DQ213" s="353">
        <f>DQ208*'8-Matrices'!$S$7</f>
        <v>0</v>
      </c>
      <c r="DR213" s="411"/>
      <c r="DT213" s="351">
        <f>DT208*'8-Matrices'!$J$7</f>
        <v>0</v>
      </c>
      <c r="DU213" s="352">
        <f>DU208*'8-Matrices'!$K$7</f>
        <v>435600</v>
      </c>
      <c r="DV213" s="352">
        <f>DV208*'8-Matrices'!$L$7</f>
        <v>0</v>
      </c>
      <c r="DW213" s="352">
        <f>DW208*'8-Matrices'!$M$7</f>
        <v>448105</v>
      </c>
      <c r="DX213" s="352">
        <f>DX208*'8-Matrices'!$N$7</f>
        <v>0</v>
      </c>
      <c r="DY213" s="352">
        <f>DY208*'8-Matrices'!$O$7</f>
        <v>0</v>
      </c>
      <c r="DZ213" s="352">
        <f>DZ208*'8-Matrices'!$P$7</f>
        <v>0</v>
      </c>
      <c r="EA213" s="352">
        <f>EA208*'8-Matrices'!$Q$7</f>
        <v>0</v>
      </c>
      <c r="EB213" s="352">
        <f>EB208*'8-Matrices'!$R$7</f>
        <v>0</v>
      </c>
      <c r="EC213" s="353">
        <f>EC208*'8-Matrices'!$S$7</f>
        <v>0</v>
      </c>
      <c r="ED213" s="411"/>
    </row>
    <row r="214" spans="1:134" x14ac:dyDescent="0.25">
      <c r="A214" s="1471"/>
      <c r="B214" s="36" t="s">
        <v>101</v>
      </c>
      <c r="C214" s="276" t="s">
        <v>139</v>
      </c>
      <c r="D214" s="279">
        <f>D209*'8-Matrices'!$J$8</f>
        <v>0</v>
      </c>
      <c r="E214" s="277">
        <f>E209*'8-Matrices'!$K$8</f>
        <v>20954</v>
      </c>
      <c r="F214" s="277">
        <f>F209*'8-Matrices'!$L$8</f>
        <v>0</v>
      </c>
      <c r="G214" s="277">
        <f>G209*'8-Matrices'!$M$8</f>
        <v>83440</v>
      </c>
      <c r="H214" s="277">
        <f>H209*'8-Matrices'!$N$8</f>
        <v>0</v>
      </c>
      <c r="I214" s="277">
        <f>I209*'8-Matrices'!$O$8</f>
        <v>0</v>
      </c>
      <c r="J214" s="277">
        <f>J209*'8-Matrices'!$P$8</f>
        <v>0</v>
      </c>
      <c r="K214" s="277">
        <f>K209*'8-Matrices'!$Q$8</f>
        <v>0</v>
      </c>
      <c r="L214" s="277">
        <f>L209*'8-Matrices'!$R$8</f>
        <v>0</v>
      </c>
      <c r="M214" s="278">
        <f>M209*'8-Matrices'!$S$8</f>
        <v>0</v>
      </c>
      <c r="N214" s="411"/>
      <c r="P214" s="279">
        <f>P209*'8-Matrices'!$J$8</f>
        <v>0</v>
      </c>
      <c r="Q214" s="277">
        <f>Q209*'8-Matrices'!$K$8</f>
        <v>10477</v>
      </c>
      <c r="R214" s="277">
        <f>R209*'8-Matrices'!$L$8</f>
        <v>0</v>
      </c>
      <c r="S214" s="277">
        <f>S209*'8-Matrices'!$M$8</f>
        <v>187740</v>
      </c>
      <c r="T214" s="277">
        <f>T209*'8-Matrices'!$N$8</f>
        <v>0</v>
      </c>
      <c r="U214" s="277">
        <f>U209*'8-Matrices'!$O$8</f>
        <v>0</v>
      </c>
      <c r="V214" s="277">
        <f>V209*'8-Matrices'!$P$8</f>
        <v>0</v>
      </c>
      <c r="W214" s="277">
        <f>W209*'8-Matrices'!$Q$8</f>
        <v>0</v>
      </c>
      <c r="X214" s="277">
        <f>X209*'8-Matrices'!$R$8</f>
        <v>0</v>
      </c>
      <c r="Y214" s="278">
        <f>Y209*'8-Matrices'!$S$8</f>
        <v>0</v>
      </c>
      <c r="Z214" s="411"/>
      <c r="AB214" s="279">
        <f>AB209*'8-Matrices'!$J$8</f>
        <v>0</v>
      </c>
      <c r="AC214" s="277">
        <f>AC209*'8-Matrices'!$K$8</f>
        <v>31431</v>
      </c>
      <c r="AD214" s="277">
        <f>AD209*'8-Matrices'!$L$8</f>
        <v>0</v>
      </c>
      <c r="AE214" s="277">
        <f>AE209*'8-Matrices'!$M$8</f>
        <v>104300</v>
      </c>
      <c r="AF214" s="277">
        <f>AF209*'8-Matrices'!$N$8</f>
        <v>0</v>
      </c>
      <c r="AG214" s="277">
        <f>AG209*'8-Matrices'!$O$8</f>
        <v>0</v>
      </c>
      <c r="AH214" s="277">
        <f>AH209*'8-Matrices'!$P$8</f>
        <v>0</v>
      </c>
      <c r="AI214" s="277">
        <f>AI209*'8-Matrices'!$Q$8</f>
        <v>0</v>
      </c>
      <c r="AJ214" s="277">
        <f>AJ209*'8-Matrices'!$R$8</f>
        <v>0</v>
      </c>
      <c r="AK214" s="278">
        <f>AK209*'8-Matrices'!$S$8</f>
        <v>0</v>
      </c>
      <c r="AL214" s="411"/>
      <c r="AM214" s="277"/>
      <c r="AN214" s="279">
        <f>AN209*'8-Matrices'!$J$8</f>
        <v>0</v>
      </c>
      <c r="AO214" s="277">
        <f>AO209*'8-Matrices'!$K$8</f>
        <v>20954</v>
      </c>
      <c r="AP214" s="277">
        <f>AP209*'8-Matrices'!$L$8</f>
        <v>0</v>
      </c>
      <c r="AQ214" s="277">
        <f>AQ209*'8-Matrices'!$M$8</f>
        <v>83440</v>
      </c>
      <c r="AR214" s="277">
        <f>AR209*'8-Matrices'!$N$8</f>
        <v>0</v>
      </c>
      <c r="AS214" s="277">
        <f>AS209*'8-Matrices'!$O$8</f>
        <v>0</v>
      </c>
      <c r="AT214" s="277">
        <f>AT209*'8-Matrices'!$P$8</f>
        <v>0</v>
      </c>
      <c r="AU214" s="277">
        <f>AU209*'8-Matrices'!$Q$8</f>
        <v>0</v>
      </c>
      <c r="AV214" s="277">
        <f>AV209*'8-Matrices'!$R$8</f>
        <v>0</v>
      </c>
      <c r="AW214" s="278">
        <f>AW209*'8-Matrices'!$S$8</f>
        <v>0</v>
      </c>
      <c r="AX214" s="411"/>
      <c r="AY214" s="277"/>
      <c r="AZ214" s="279">
        <f>AZ209*'8-Matrices'!$J$8</f>
        <v>0</v>
      </c>
      <c r="BA214" s="277">
        <f>BA209*'8-Matrices'!$K$8</f>
        <v>0</v>
      </c>
      <c r="BB214" s="277">
        <f>BB209*'8-Matrices'!$L$8</f>
        <v>0</v>
      </c>
      <c r="BC214" s="277">
        <f>BC209*'8-Matrices'!$M$8</f>
        <v>20860</v>
      </c>
      <c r="BD214" s="277">
        <f>BD209*'8-Matrices'!$N$8</f>
        <v>0</v>
      </c>
      <c r="BE214" s="277">
        <f>BE209*'8-Matrices'!$O$8</f>
        <v>0</v>
      </c>
      <c r="BF214" s="277">
        <f>BF209*'8-Matrices'!$P$8</f>
        <v>0</v>
      </c>
      <c r="BG214" s="277">
        <f>BG209*'8-Matrices'!$Q$8</f>
        <v>0</v>
      </c>
      <c r="BH214" s="277">
        <f>BH209*'8-Matrices'!$R$8</f>
        <v>0</v>
      </c>
      <c r="BI214" s="278">
        <f>BI209*'8-Matrices'!$S$8</f>
        <v>0</v>
      </c>
      <c r="BJ214" s="411"/>
      <c r="BK214" s="352"/>
      <c r="BL214" s="351">
        <f>BL209*'8-Matrices'!$J$8</f>
        <v>0</v>
      </c>
      <c r="BM214" s="352">
        <f>BM209*'8-Matrices'!$K$8</f>
        <v>0</v>
      </c>
      <c r="BN214" s="352">
        <f>BN209*'8-Matrices'!$L$8</f>
        <v>0</v>
      </c>
      <c r="BO214" s="352">
        <f>BO209*'8-Matrices'!$M$8</f>
        <v>0</v>
      </c>
      <c r="BP214" s="352">
        <f>BP209*'8-Matrices'!$N$8</f>
        <v>0</v>
      </c>
      <c r="BQ214" s="352">
        <f>BQ209*'8-Matrices'!$O$8</f>
        <v>0</v>
      </c>
      <c r="BR214" s="352">
        <f>BR209*'8-Matrices'!$P$8</f>
        <v>0</v>
      </c>
      <c r="BS214" s="352">
        <f>BS209*'8-Matrices'!$Q$8</f>
        <v>0</v>
      </c>
      <c r="BT214" s="352">
        <f>BT209*'8-Matrices'!$R$8</f>
        <v>0</v>
      </c>
      <c r="BU214" s="353">
        <f>BU209*'8-Matrices'!$S$8</f>
        <v>0</v>
      </c>
      <c r="BV214" s="411"/>
      <c r="BX214" s="351">
        <f>BX209*'8-Matrices'!$J$8</f>
        <v>0</v>
      </c>
      <c r="BY214" s="352">
        <f>BY209*'8-Matrices'!$K$8</f>
        <v>0</v>
      </c>
      <c r="BZ214" s="352">
        <f>BZ209*'8-Matrices'!$L$8</f>
        <v>0</v>
      </c>
      <c r="CA214" s="352">
        <f>CA209*'8-Matrices'!$M$8</f>
        <v>0</v>
      </c>
      <c r="CB214" s="352">
        <f>CB209*'8-Matrices'!$N$8</f>
        <v>0</v>
      </c>
      <c r="CC214" s="352">
        <f>CC209*'8-Matrices'!$O$8</f>
        <v>0</v>
      </c>
      <c r="CD214" s="352">
        <f>CD209*'8-Matrices'!$P$8</f>
        <v>0</v>
      </c>
      <c r="CE214" s="352">
        <f>CE209*'8-Matrices'!$Q$8</f>
        <v>0</v>
      </c>
      <c r="CF214" s="352">
        <f>CF209*'8-Matrices'!$R$8</f>
        <v>0</v>
      </c>
      <c r="CG214" s="353">
        <f>CG209*'8-Matrices'!$S$8</f>
        <v>0</v>
      </c>
      <c r="CH214" s="411"/>
      <c r="CJ214" s="351">
        <f>CJ209*'8-Matrices'!$J$8</f>
        <v>0</v>
      </c>
      <c r="CK214" s="352">
        <f>CK209*'8-Matrices'!$K$8</f>
        <v>0</v>
      </c>
      <c r="CL214" s="352">
        <f>CL209*'8-Matrices'!$L$8</f>
        <v>0</v>
      </c>
      <c r="CM214" s="352">
        <f>CM209*'8-Matrices'!$M$8</f>
        <v>20860</v>
      </c>
      <c r="CN214" s="352">
        <f>CN209*'8-Matrices'!$N$8</f>
        <v>0</v>
      </c>
      <c r="CO214" s="352">
        <f>CO209*'8-Matrices'!$O$8</f>
        <v>0</v>
      </c>
      <c r="CP214" s="352">
        <f>CP209*'8-Matrices'!$P$8</f>
        <v>0</v>
      </c>
      <c r="CQ214" s="352">
        <f>CQ209*'8-Matrices'!$Q$8</f>
        <v>0</v>
      </c>
      <c r="CR214" s="352">
        <f>CR209*'8-Matrices'!$R$8</f>
        <v>0</v>
      </c>
      <c r="CS214" s="353">
        <f>CS209*'8-Matrices'!$S$8</f>
        <v>0</v>
      </c>
      <c r="CT214" s="411"/>
      <c r="CV214" s="351">
        <f>CV209*'8-Matrices'!$J$8</f>
        <v>0</v>
      </c>
      <c r="CW214" s="352">
        <f>CW209*'8-Matrices'!$K$8</f>
        <v>722913</v>
      </c>
      <c r="CX214" s="352">
        <f>CX209*'8-Matrices'!$L$8</f>
        <v>0</v>
      </c>
      <c r="CY214" s="352">
        <f>CY209*'8-Matrices'!$M$8</f>
        <v>333760</v>
      </c>
      <c r="CZ214" s="352">
        <f>CZ209*'8-Matrices'!$N$8</f>
        <v>0</v>
      </c>
      <c r="DA214" s="352">
        <f>DA209*'8-Matrices'!$O$8</f>
        <v>0</v>
      </c>
      <c r="DB214" s="352">
        <f>DB209*'8-Matrices'!$P$8</f>
        <v>0</v>
      </c>
      <c r="DC214" s="352">
        <f>DC209*'8-Matrices'!$Q$8</f>
        <v>0</v>
      </c>
      <c r="DD214" s="352">
        <f>DD209*'8-Matrices'!$R$8</f>
        <v>0</v>
      </c>
      <c r="DE214" s="353">
        <f>DE209*'8-Matrices'!$S$8</f>
        <v>0</v>
      </c>
      <c r="DF214" s="411"/>
      <c r="DH214" s="351">
        <f>DH209*'8-Matrices'!$J$8</f>
        <v>0</v>
      </c>
      <c r="DI214" s="352">
        <f>DI209*'8-Matrices'!$K$8</f>
        <v>513373</v>
      </c>
      <c r="DJ214" s="352">
        <f>DJ209*'8-Matrices'!$L$8</f>
        <v>0</v>
      </c>
      <c r="DK214" s="352">
        <f>DK209*'8-Matrices'!$M$8</f>
        <v>250320</v>
      </c>
      <c r="DL214" s="352">
        <f>DL209*'8-Matrices'!$N$8</f>
        <v>0</v>
      </c>
      <c r="DM214" s="352">
        <f>DM209*'8-Matrices'!$O$8</f>
        <v>0</v>
      </c>
      <c r="DN214" s="352">
        <f>DN209*'8-Matrices'!$P$8</f>
        <v>0</v>
      </c>
      <c r="DO214" s="352">
        <f>DO209*'8-Matrices'!$Q$8</f>
        <v>0</v>
      </c>
      <c r="DP214" s="352">
        <f>DP209*'8-Matrices'!$R$8</f>
        <v>0</v>
      </c>
      <c r="DQ214" s="353">
        <f>DQ209*'8-Matrices'!$S$8</f>
        <v>0</v>
      </c>
      <c r="DR214" s="411"/>
      <c r="DT214" s="351">
        <f>DT209*'8-Matrices'!$J$8</f>
        <v>0</v>
      </c>
      <c r="DU214" s="352">
        <f>DU209*'8-Matrices'!$K$8</f>
        <v>597189</v>
      </c>
      <c r="DV214" s="352">
        <f>DV209*'8-Matrices'!$L$8</f>
        <v>0</v>
      </c>
      <c r="DW214" s="352">
        <f>DW209*'8-Matrices'!$M$8</f>
        <v>208600</v>
      </c>
      <c r="DX214" s="352">
        <f>DX209*'8-Matrices'!$N$8</f>
        <v>0</v>
      </c>
      <c r="DY214" s="352">
        <f>DY209*'8-Matrices'!$O$8</f>
        <v>0</v>
      </c>
      <c r="DZ214" s="352">
        <f>DZ209*'8-Matrices'!$P$8</f>
        <v>0</v>
      </c>
      <c r="EA214" s="352">
        <f>EA209*'8-Matrices'!$Q$8</f>
        <v>0</v>
      </c>
      <c r="EB214" s="352">
        <f>EB209*'8-Matrices'!$R$8</f>
        <v>0</v>
      </c>
      <c r="EC214" s="353">
        <f>EC209*'8-Matrices'!$S$8</f>
        <v>0</v>
      </c>
      <c r="ED214" s="411"/>
    </row>
    <row r="215" spans="1:134" ht="15.75" thickBot="1" x14ac:dyDescent="0.3">
      <c r="A215" s="1472"/>
      <c r="B215" s="295" t="s">
        <v>101</v>
      </c>
      <c r="C215" s="294" t="s">
        <v>140</v>
      </c>
      <c r="D215" s="279">
        <f>D210*'8-Matrices'!$J$9</f>
        <v>0</v>
      </c>
      <c r="E215" s="277">
        <f>E210*'8-Matrices'!$K$9</f>
        <v>15354</v>
      </c>
      <c r="F215" s="277">
        <f>F210*'8-Matrices'!$L$9</f>
        <v>0</v>
      </c>
      <c r="G215" s="277">
        <f>G210*'8-Matrices'!$M$9</f>
        <v>672540</v>
      </c>
      <c r="H215" s="277">
        <f>H210*'8-Matrices'!$N$9</f>
        <v>0</v>
      </c>
      <c r="I215" s="277">
        <f>I210*'8-Matrices'!$O$9</f>
        <v>0</v>
      </c>
      <c r="J215" s="277">
        <f>J210*'8-Matrices'!$P$9</f>
        <v>0</v>
      </c>
      <c r="K215" s="277">
        <f>K210*'8-Matrices'!$Q$9</f>
        <v>0</v>
      </c>
      <c r="L215" s="277">
        <f>L210*'8-Matrices'!$R$9</f>
        <v>0</v>
      </c>
      <c r="M215" s="278">
        <f>M210*'8-Matrices'!$S$9</f>
        <v>0</v>
      </c>
      <c r="N215" s="411" t="s">
        <v>306</v>
      </c>
      <c r="P215" s="279">
        <f>P210*'8-Matrices'!$J$9</f>
        <v>0</v>
      </c>
      <c r="Q215" s="277">
        <f>Q210*'8-Matrices'!$K$9</f>
        <v>0</v>
      </c>
      <c r="R215" s="277">
        <f>R210*'8-Matrices'!$L$9</f>
        <v>0</v>
      </c>
      <c r="S215" s="277">
        <f>S210*'8-Matrices'!$M$9</f>
        <v>458550</v>
      </c>
      <c r="T215" s="277">
        <f>T210*'8-Matrices'!$N$9</f>
        <v>0</v>
      </c>
      <c r="U215" s="277">
        <f>U210*'8-Matrices'!$O$9</f>
        <v>0</v>
      </c>
      <c r="V215" s="277">
        <f>V210*'8-Matrices'!$P$9</f>
        <v>0</v>
      </c>
      <c r="W215" s="277">
        <f>W210*'8-Matrices'!$Q$9</f>
        <v>0</v>
      </c>
      <c r="X215" s="277">
        <f>X210*'8-Matrices'!$R$9</f>
        <v>0</v>
      </c>
      <c r="Y215" s="278">
        <f>Y210*'8-Matrices'!$S$9</f>
        <v>0</v>
      </c>
      <c r="Z215" s="411" t="s">
        <v>306</v>
      </c>
      <c r="AB215" s="279">
        <f>AB210*'8-Matrices'!$J$9</f>
        <v>0</v>
      </c>
      <c r="AC215" s="277">
        <f>AC210*'8-Matrices'!$K$9</f>
        <v>0</v>
      </c>
      <c r="AD215" s="277">
        <f>AD210*'8-Matrices'!$L$9</f>
        <v>0</v>
      </c>
      <c r="AE215" s="277">
        <f>AE210*'8-Matrices'!$M$9</f>
        <v>917100</v>
      </c>
      <c r="AF215" s="277">
        <f>AF210*'8-Matrices'!$N$9</f>
        <v>0</v>
      </c>
      <c r="AG215" s="277">
        <f>AG210*'8-Matrices'!$O$9</f>
        <v>0</v>
      </c>
      <c r="AH215" s="277">
        <f>AH210*'8-Matrices'!$P$9</f>
        <v>0</v>
      </c>
      <c r="AI215" s="277">
        <f>AI210*'8-Matrices'!$Q$9</f>
        <v>0</v>
      </c>
      <c r="AJ215" s="277">
        <f>AJ210*'8-Matrices'!$R$9</f>
        <v>0</v>
      </c>
      <c r="AK215" s="278">
        <f>AK210*'8-Matrices'!$S$9</f>
        <v>0</v>
      </c>
      <c r="AL215" s="411" t="s">
        <v>306</v>
      </c>
      <c r="AM215" s="277"/>
      <c r="AN215" s="279">
        <f>AN210*'8-Matrices'!$J$9</f>
        <v>0</v>
      </c>
      <c r="AO215" s="277">
        <f>AO210*'8-Matrices'!$K$9</f>
        <v>0</v>
      </c>
      <c r="AP215" s="277">
        <f>AP210*'8-Matrices'!$L$9</f>
        <v>0</v>
      </c>
      <c r="AQ215" s="277">
        <f>AQ210*'8-Matrices'!$M$9</f>
        <v>611400</v>
      </c>
      <c r="AR215" s="277">
        <f>AR210*'8-Matrices'!$N$9</f>
        <v>0</v>
      </c>
      <c r="AS215" s="277">
        <f>AS210*'8-Matrices'!$O$9</f>
        <v>0</v>
      </c>
      <c r="AT215" s="277">
        <f>AT210*'8-Matrices'!$P$9</f>
        <v>0</v>
      </c>
      <c r="AU215" s="277">
        <f>AU210*'8-Matrices'!$Q$9</f>
        <v>0</v>
      </c>
      <c r="AV215" s="277">
        <f>AV210*'8-Matrices'!$R$9</f>
        <v>0</v>
      </c>
      <c r="AW215" s="278">
        <f>AW210*'8-Matrices'!$S$9</f>
        <v>0</v>
      </c>
      <c r="AX215" s="411" t="s">
        <v>306</v>
      </c>
      <c r="AY215" s="277"/>
      <c r="AZ215" s="279">
        <f>AZ210*'8-Matrices'!$J$9</f>
        <v>0</v>
      </c>
      <c r="BA215" s="277">
        <f>BA210*'8-Matrices'!$K$9</f>
        <v>0</v>
      </c>
      <c r="BB215" s="277">
        <f>BB210*'8-Matrices'!$L$9</f>
        <v>0</v>
      </c>
      <c r="BC215" s="277">
        <f>BC210*'8-Matrices'!$M$9</f>
        <v>1467360</v>
      </c>
      <c r="BD215" s="277">
        <f>BD210*'8-Matrices'!$N$9</f>
        <v>0</v>
      </c>
      <c r="BE215" s="277">
        <f>BE210*'8-Matrices'!$O$9</f>
        <v>0</v>
      </c>
      <c r="BF215" s="277">
        <f>BF210*'8-Matrices'!$P$9</f>
        <v>0</v>
      </c>
      <c r="BG215" s="277">
        <f>BG210*'8-Matrices'!$Q$9</f>
        <v>0</v>
      </c>
      <c r="BH215" s="277">
        <f>BH210*'8-Matrices'!$R$9</f>
        <v>0</v>
      </c>
      <c r="BI215" s="278">
        <f>BI210*'8-Matrices'!$S$9</f>
        <v>0</v>
      </c>
      <c r="BJ215" s="411" t="s">
        <v>306</v>
      </c>
      <c r="BK215" s="352"/>
      <c r="BL215" s="351">
        <f>BL210*'8-Matrices'!$J$9</f>
        <v>0</v>
      </c>
      <c r="BM215" s="352">
        <f>BM210*'8-Matrices'!$K$9</f>
        <v>0</v>
      </c>
      <c r="BN215" s="352">
        <f>BN210*'8-Matrices'!$L$9</f>
        <v>0</v>
      </c>
      <c r="BO215" s="352">
        <f>BO210*'8-Matrices'!$M$9</f>
        <v>1100520</v>
      </c>
      <c r="BP215" s="352">
        <f>BP210*'8-Matrices'!$N$9</f>
        <v>0</v>
      </c>
      <c r="BQ215" s="352">
        <f>BQ210*'8-Matrices'!$O$9</f>
        <v>0</v>
      </c>
      <c r="BR215" s="352">
        <f>BR210*'8-Matrices'!$P$9</f>
        <v>0</v>
      </c>
      <c r="BS215" s="352">
        <f>BS210*'8-Matrices'!$Q$9</f>
        <v>0</v>
      </c>
      <c r="BT215" s="352">
        <f>BT210*'8-Matrices'!$R$9</f>
        <v>0</v>
      </c>
      <c r="BU215" s="353">
        <f>BU210*'8-Matrices'!$S$9</f>
        <v>0</v>
      </c>
      <c r="BV215" s="411" t="s">
        <v>306</v>
      </c>
      <c r="BX215" s="351">
        <f>BX210*'8-Matrices'!$J$9</f>
        <v>0</v>
      </c>
      <c r="BY215" s="352">
        <f>BY210*'8-Matrices'!$K$9</f>
        <v>15354</v>
      </c>
      <c r="BZ215" s="352">
        <f>BZ210*'8-Matrices'!$L$9</f>
        <v>0</v>
      </c>
      <c r="CA215" s="352">
        <f>CA210*'8-Matrices'!$M$9</f>
        <v>794820</v>
      </c>
      <c r="CB215" s="352">
        <f>CB210*'8-Matrices'!$N$9</f>
        <v>0</v>
      </c>
      <c r="CC215" s="352">
        <f>CC210*'8-Matrices'!$O$9</f>
        <v>0</v>
      </c>
      <c r="CD215" s="352">
        <f>CD210*'8-Matrices'!$P$9</f>
        <v>0</v>
      </c>
      <c r="CE215" s="352">
        <f>CE210*'8-Matrices'!$Q$9</f>
        <v>0</v>
      </c>
      <c r="CF215" s="352">
        <f>CF210*'8-Matrices'!$R$9</f>
        <v>0</v>
      </c>
      <c r="CG215" s="353">
        <f>CG210*'8-Matrices'!$S$9</f>
        <v>0</v>
      </c>
      <c r="CH215" s="411" t="s">
        <v>306</v>
      </c>
      <c r="CJ215" s="351">
        <f>CJ210*'8-Matrices'!$J$9</f>
        <v>0</v>
      </c>
      <c r="CK215" s="352">
        <f>CK210*'8-Matrices'!$K$9</f>
        <v>0</v>
      </c>
      <c r="CL215" s="352">
        <f>CL210*'8-Matrices'!$L$9</f>
        <v>0</v>
      </c>
      <c r="CM215" s="352">
        <f>CM210*'8-Matrices'!$M$9</f>
        <v>978240</v>
      </c>
      <c r="CN215" s="352">
        <f>CN210*'8-Matrices'!$N$9</f>
        <v>0</v>
      </c>
      <c r="CO215" s="352">
        <f>CO210*'8-Matrices'!$O$9</f>
        <v>0</v>
      </c>
      <c r="CP215" s="352">
        <f>CP210*'8-Matrices'!$P$9</f>
        <v>0</v>
      </c>
      <c r="CQ215" s="352">
        <f>CQ210*'8-Matrices'!$Q$9</f>
        <v>0</v>
      </c>
      <c r="CR215" s="352">
        <f>CR210*'8-Matrices'!$R$9</f>
        <v>0</v>
      </c>
      <c r="CS215" s="353">
        <f>CS210*'8-Matrices'!$S$9</f>
        <v>0</v>
      </c>
      <c r="CT215" s="411" t="s">
        <v>306</v>
      </c>
      <c r="CV215" s="351">
        <f>CV210*'8-Matrices'!$J$9</f>
        <v>0</v>
      </c>
      <c r="CW215" s="352">
        <f>CW210*'8-Matrices'!$K$9</f>
        <v>0</v>
      </c>
      <c r="CX215" s="352">
        <f>CX210*'8-Matrices'!$L$9</f>
        <v>0</v>
      </c>
      <c r="CY215" s="352">
        <f>CY210*'8-Matrices'!$M$9</f>
        <v>427980</v>
      </c>
      <c r="CZ215" s="352">
        <f>CZ210*'8-Matrices'!$N$9</f>
        <v>0</v>
      </c>
      <c r="DA215" s="352">
        <f>DA210*'8-Matrices'!$O$9</f>
        <v>0</v>
      </c>
      <c r="DB215" s="352">
        <f>DB210*'8-Matrices'!$P$9</f>
        <v>0</v>
      </c>
      <c r="DC215" s="352">
        <f>DC210*'8-Matrices'!$Q$9</f>
        <v>0</v>
      </c>
      <c r="DD215" s="352">
        <f>DD210*'8-Matrices'!$R$9</f>
        <v>0</v>
      </c>
      <c r="DE215" s="353">
        <f>DE210*'8-Matrices'!$S$9</f>
        <v>0</v>
      </c>
      <c r="DF215" s="411" t="s">
        <v>306</v>
      </c>
      <c r="DH215" s="351">
        <f>DH210*'8-Matrices'!$J$9</f>
        <v>0</v>
      </c>
      <c r="DI215" s="352">
        <f>DI210*'8-Matrices'!$K$9</f>
        <v>0</v>
      </c>
      <c r="DJ215" s="352">
        <f>DJ210*'8-Matrices'!$L$9</f>
        <v>0</v>
      </c>
      <c r="DK215" s="352">
        <f>DK210*'8-Matrices'!$M$9</f>
        <v>825390</v>
      </c>
      <c r="DL215" s="352">
        <f>DL210*'8-Matrices'!$N$9</f>
        <v>0</v>
      </c>
      <c r="DM215" s="352">
        <f>DM210*'8-Matrices'!$O$9</f>
        <v>0</v>
      </c>
      <c r="DN215" s="352">
        <f>DN210*'8-Matrices'!$P$9</f>
        <v>0</v>
      </c>
      <c r="DO215" s="352">
        <f>DO210*'8-Matrices'!$Q$9</f>
        <v>0</v>
      </c>
      <c r="DP215" s="352">
        <f>DP210*'8-Matrices'!$R$9</f>
        <v>0</v>
      </c>
      <c r="DQ215" s="353">
        <f>DQ210*'8-Matrices'!$S$9</f>
        <v>0</v>
      </c>
      <c r="DR215" s="411" t="s">
        <v>306</v>
      </c>
      <c r="DT215" s="351">
        <f>DT210*'8-Matrices'!$J$9</f>
        <v>0</v>
      </c>
      <c r="DU215" s="352">
        <f>DU210*'8-Matrices'!$K$9</f>
        <v>0</v>
      </c>
      <c r="DV215" s="352">
        <f>DV210*'8-Matrices'!$L$9</f>
        <v>0</v>
      </c>
      <c r="DW215" s="352">
        <f>DW210*'8-Matrices'!$M$9</f>
        <v>886530</v>
      </c>
      <c r="DX215" s="352">
        <f>DX210*'8-Matrices'!$N$9</f>
        <v>0</v>
      </c>
      <c r="DY215" s="352">
        <f>DY210*'8-Matrices'!$O$9</f>
        <v>0</v>
      </c>
      <c r="DZ215" s="352">
        <f>DZ210*'8-Matrices'!$P$9</f>
        <v>0</v>
      </c>
      <c r="EA215" s="352">
        <f>EA210*'8-Matrices'!$Q$9</f>
        <v>0</v>
      </c>
      <c r="EB215" s="352">
        <f>EB210*'8-Matrices'!$R$9</f>
        <v>0</v>
      </c>
      <c r="EC215" s="353">
        <f>EC210*'8-Matrices'!$S$9</f>
        <v>0</v>
      </c>
      <c r="ED215" s="411" t="s">
        <v>306</v>
      </c>
    </row>
    <row r="216" spans="1:134" ht="30.75" thickBot="1" x14ac:dyDescent="0.3">
      <c r="A216" s="318" t="s">
        <v>212</v>
      </c>
      <c r="B216" s="293" t="s">
        <v>101</v>
      </c>
      <c r="C216" s="316"/>
      <c r="D216" s="300">
        <f t="shared" ref="D216:M216" si="451">SUM(D213:D215)</f>
        <v>0</v>
      </c>
      <c r="E216" s="297">
        <f t="shared" si="451"/>
        <v>36308</v>
      </c>
      <c r="F216" s="297">
        <f t="shared" si="451"/>
        <v>0</v>
      </c>
      <c r="G216" s="297">
        <f t="shared" si="451"/>
        <v>770435</v>
      </c>
      <c r="H216" s="297">
        <f t="shared" si="451"/>
        <v>0</v>
      </c>
      <c r="I216" s="297">
        <f t="shared" si="451"/>
        <v>0</v>
      </c>
      <c r="J216" s="297">
        <f t="shared" si="451"/>
        <v>0</v>
      </c>
      <c r="K216" s="297">
        <f t="shared" si="451"/>
        <v>0</v>
      </c>
      <c r="L216" s="297">
        <f t="shared" si="451"/>
        <v>0</v>
      </c>
      <c r="M216" s="298">
        <f t="shared" si="451"/>
        <v>0</v>
      </c>
      <c r="N216" s="412">
        <f>SUM(D216:M216)</f>
        <v>806743</v>
      </c>
      <c r="O216" s="316"/>
      <c r="P216" s="300">
        <f t="shared" ref="P216:Y216" si="452">SUM(P213:P215)</f>
        <v>0</v>
      </c>
      <c r="Q216" s="297">
        <f t="shared" si="452"/>
        <v>10477</v>
      </c>
      <c r="R216" s="297">
        <f t="shared" si="452"/>
        <v>0</v>
      </c>
      <c r="S216" s="297">
        <f t="shared" si="452"/>
        <v>646290</v>
      </c>
      <c r="T216" s="297">
        <f t="shared" si="452"/>
        <v>0</v>
      </c>
      <c r="U216" s="297">
        <f t="shared" si="452"/>
        <v>0</v>
      </c>
      <c r="V216" s="297">
        <f t="shared" si="452"/>
        <v>0</v>
      </c>
      <c r="W216" s="297">
        <f t="shared" si="452"/>
        <v>0</v>
      </c>
      <c r="X216" s="297">
        <f t="shared" si="452"/>
        <v>0</v>
      </c>
      <c r="Y216" s="298">
        <f t="shared" si="452"/>
        <v>0</v>
      </c>
      <c r="Z216" s="412">
        <f>SUM(P216:Y216)</f>
        <v>656767</v>
      </c>
      <c r="AA216" s="316"/>
      <c r="AB216" s="300">
        <f t="shared" ref="AB216:AK216" si="453">SUM(AB213:AB215)</f>
        <v>0</v>
      </c>
      <c r="AC216" s="297">
        <f t="shared" si="453"/>
        <v>31431</v>
      </c>
      <c r="AD216" s="297">
        <f t="shared" si="453"/>
        <v>0</v>
      </c>
      <c r="AE216" s="297">
        <f t="shared" si="453"/>
        <v>1093675</v>
      </c>
      <c r="AF216" s="297">
        <f t="shared" si="453"/>
        <v>0</v>
      </c>
      <c r="AG216" s="297">
        <f t="shared" si="453"/>
        <v>0</v>
      </c>
      <c r="AH216" s="297">
        <f t="shared" si="453"/>
        <v>0</v>
      </c>
      <c r="AI216" s="297">
        <f t="shared" si="453"/>
        <v>0</v>
      </c>
      <c r="AJ216" s="297">
        <f t="shared" si="453"/>
        <v>0</v>
      </c>
      <c r="AK216" s="298">
        <f t="shared" si="453"/>
        <v>0</v>
      </c>
      <c r="AL216" s="412">
        <f>SUM(AB216:AK216)</f>
        <v>1125106</v>
      </c>
      <c r="AM216" s="299"/>
      <c r="AN216" s="300">
        <f t="shared" ref="AN216:AW216" si="454">SUM(AN213:AN215)</f>
        <v>0</v>
      </c>
      <c r="AO216" s="297">
        <f t="shared" si="454"/>
        <v>20954</v>
      </c>
      <c r="AP216" s="297">
        <f t="shared" si="454"/>
        <v>0</v>
      </c>
      <c r="AQ216" s="297">
        <f t="shared" si="454"/>
        <v>781570</v>
      </c>
      <c r="AR216" s="297">
        <f t="shared" si="454"/>
        <v>0</v>
      </c>
      <c r="AS216" s="297">
        <f t="shared" si="454"/>
        <v>0</v>
      </c>
      <c r="AT216" s="297">
        <f t="shared" si="454"/>
        <v>0</v>
      </c>
      <c r="AU216" s="297">
        <f t="shared" si="454"/>
        <v>0</v>
      </c>
      <c r="AV216" s="297">
        <f t="shared" si="454"/>
        <v>0</v>
      </c>
      <c r="AW216" s="298">
        <f t="shared" si="454"/>
        <v>0</v>
      </c>
      <c r="AX216" s="412">
        <f>SUM(AN216:AW216)</f>
        <v>802524</v>
      </c>
      <c r="AY216" s="299"/>
      <c r="AZ216" s="300">
        <f t="shared" ref="AZ216:BI216" si="455">SUM(AZ213:AZ215)</f>
        <v>0</v>
      </c>
      <c r="BA216" s="297">
        <f t="shared" si="455"/>
        <v>0</v>
      </c>
      <c r="BB216" s="297">
        <f t="shared" si="455"/>
        <v>0</v>
      </c>
      <c r="BC216" s="297">
        <f t="shared" si="455"/>
        <v>1531585</v>
      </c>
      <c r="BD216" s="297">
        <f t="shared" si="455"/>
        <v>0</v>
      </c>
      <c r="BE216" s="297">
        <f t="shared" si="455"/>
        <v>0</v>
      </c>
      <c r="BF216" s="297">
        <f t="shared" si="455"/>
        <v>0</v>
      </c>
      <c r="BG216" s="297">
        <f t="shared" si="455"/>
        <v>0</v>
      </c>
      <c r="BH216" s="297">
        <f t="shared" si="455"/>
        <v>0</v>
      </c>
      <c r="BI216" s="298">
        <f t="shared" si="455"/>
        <v>0</v>
      </c>
      <c r="BJ216" s="412">
        <f>SUM(AZ216:BI216)</f>
        <v>1531585</v>
      </c>
      <c r="BK216" s="362"/>
      <c r="BL216" s="404">
        <f t="shared" ref="BL216:BU216" si="456">SUM(BL213:BL215)</f>
        <v>0</v>
      </c>
      <c r="BM216" s="405">
        <f t="shared" si="456"/>
        <v>0</v>
      </c>
      <c r="BN216" s="405">
        <f t="shared" si="456"/>
        <v>0</v>
      </c>
      <c r="BO216" s="405">
        <f t="shared" si="456"/>
        <v>1187250</v>
      </c>
      <c r="BP216" s="405">
        <f t="shared" si="456"/>
        <v>0</v>
      </c>
      <c r="BQ216" s="405">
        <f t="shared" si="456"/>
        <v>0</v>
      </c>
      <c r="BR216" s="405">
        <f t="shared" si="456"/>
        <v>0</v>
      </c>
      <c r="BS216" s="405">
        <f t="shared" si="456"/>
        <v>0</v>
      </c>
      <c r="BT216" s="405">
        <f t="shared" si="456"/>
        <v>0</v>
      </c>
      <c r="BU216" s="406">
        <f t="shared" si="456"/>
        <v>0</v>
      </c>
      <c r="BV216" s="412">
        <f>SUM(BL216:BU216)</f>
        <v>1187250</v>
      </c>
      <c r="BX216" s="404">
        <f t="shared" ref="BX216:CG216" si="457">SUM(BX213:BX215)</f>
        <v>0</v>
      </c>
      <c r="BY216" s="405">
        <f t="shared" si="457"/>
        <v>15354</v>
      </c>
      <c r="BZ216" s="405">
        <f t="shared" si="457"/>
        <v>0</v>
      </c>
      <c r="CA216" s="405">
        <f t="shared" si="457"/>
        <v>852640</v>
      </c>
      <c r="CB216" s="405">
        <f t="shared" si="457"/>
        <v>0</v>
      </c>
      <c r="CC216" s="405">
        <f t="shared" si="457"/>
        <v>0</v>
      </c>
      <c r="CD216" s="405">
        <f t="shared" si="457"/>
        <v>0</v>
      </c>
      <c r="CE216" s="405">
        <f t="shared" si="457"/>
        <v>0</v>
      </c>
      <c r="CF216" s="405">
        <f t="shared" si="457"/>
        <v>0</v>
      </c>
      <c r="CG216" s="406">
        <f t="shared" si="457"/>
        <v>0</v>
      </c>
      <c r="CH216" s="412">
        <f>SUM(BX216:CG216)</f>
        <v>867994</v>
      </c>
      <c r="CJ216" s="404">
        <f t="shared" ref="CJ216:CS216" si="458">SUM(CJ213:CJ215)</f>
        <v>0</v>
      </c>
      <c r="CK216" s="405">
        <f t="shared" si="458"/>
        <v>7260</v>
      </c>
      <c r="CL216" s="405">
        <f t="shared" si="458"/>
        <v>0</v>
      </c>
      <c r="CM216" s="405">
        <f t="shared" si="458"/>
        <v>1158105</v>
      </c>
      <c r="CN216" s="405">
        <f t="shared" si="458"/>
        <v>0</v>
      </c>
      <c r="CO216" s="405">
        <f t="shared" si="458"/>
        <v>0</v>
      </c>
      <c r="CP216" s="405">
        <f t="shared" si="458"/>
        <v>0</v>
      </c>
      <c r="CQ216" s="405">
        <f t="shared" si="458"/>
        <v>0</v>
      </c>
      <c r="CR216" s="405">
        <f t="shared" si="458"/>
        <v>0</v>
      </c>
      <c r="CS216" s="406">
        <f t="shared" si="458"/>
        <v>0</v>
      </c>
      <c r="CT216" s="412">
        <f>SUM(CJ216:CS216)</f>
        <v>1165365</v>
      </c>
      <c r="CV216" s="404">
        <f t="shared" ref="CV216:DE216" si="459">SUM(CV213:CV215)</f>
        <v>0</v>
      </c>
      <c r="CW216" s="405">
        <f t="shared" si="459"/>
        <v>1143993</v>
      </c>
      <c r="CX216" s="405">
        <f t="shared" si="459"/>
        <v>0</v>
      </c>
      <c r="CY216" s="405">
        <f t="shared" si="459"/>
        <v>1108660</v>
      </c>
      <c r="CZ216" s="405">
        <f t="shared" si="459"/>
        <v>0</v>
      </c>
      <c r="DA216" s="405">
        <f t="shared" si="459"/>
        <v>0</v>
      </c>
      <c r="DB216" s="405">
        <f t="shared" si="459"/>
        <v>0</v>
      </c>
      <c r="DC216" s="405">
        <f t="shared" si="459"/>
        <v>0</v>
      </c>
      <c r="DD216" s="405">
        <f t="shared" si="459"/>
        <v>0</v>
      </c>
      <c r="DE216" s="406">
        <f t="shared" si="459"/>
        <v>0</v>
      </c>
      <c r="DF216" s="412">
        <f>SUM(CV216:DE216)</f>
        <v>2252653</v>
      </c>
      <c r="DH216" s="404">
        <f t="shared" ref="DH216:DQ216" si="460">SUM(DH213:DH215)</f>
        <v>0</v>
      </c>
      <c r="DI216" s="405">
        <f t="shared" si="460"/>
        <v>1028833</v>
      </c>
      <c r="DJ216" s="405">
        <f t="shared" si="460"/>
        <v>0</v>
      </c>
      <c r="DK216" s="405">
        <f t="shared" si="460"/>
        <v>1523815</v>
      </c>
      <c r="DL216" s="405">
        <f t="shared" si="460"/>
        <v>0</v>
      </c>
      <c r="DM216" s="405">
        <f t="shared" si="460"/>
        <v>0</v>
      </c>
      <c r="DN216" s="405">
        <f t="shared" si="460"/>
        <v>0</v>
      </c>
      <c r="DO216" s="405">
        <f t="shared" si="460"/>
        <v>0</v>
      </c>
      <c r="DP216" s="405">
        <f t="shared" si="460"/>
        <v>0</v>
      </c>
      <c r="DQ216" s="406">
        <f t="shared" si="460"/>
        <v>0</v>
      </c>
      <c r="DR216" s="412">
        <f>SUM(DH216:DQ216)</f>
        <v>2552648</v>
      </c>
      <c r="DT216" s="404">
        <f t="shared" ref="DT216:EC216" si="461">SUM(DT213:DT215)</f>
        <v>0</v>
      </c>
      <c r="DU216" s="405">
        <f t="shared" si="461"/>
        <v>1032789</v>
      </c>
      <c r="DV216" s="405">
        <f t="shared" si="461"/>
        <v>0</v>
      </c>
      <c r="DW216" s="405">
        <f t="shared" si="461"/>
        <v>1543235</v>
      </c>
      <c r="DX216" s="405">
        <f t="shared" si="461"/>
        <v>0</v>
      </c>
      <c r="DY216" s="405">
        <f t="shared" si="461"/>
        <v>0</v>
      </c>
      <c r="DZ216" s="405">
        <f t="shared" si="461"/>
        <v>0</v>
      </c>
      <c r="EA216" s="405">
        <f t="shared" si="461"/>
        <v>0</v>
      </c>
      <c r="EB216" s="405">
        <f t="shared" si="461"/>
        <v>0</v>
      </c>
      <c r="EC216" s="406">
        <f t="shared" si="461"/>
        <v>0</v>
      </c>
      <c r="ED216" s="412">
        <f>SUM(DT216:EC216)</f>
        <v>2576024</v>
      </c>
    </row>
    <row r="217" spans="1:134" ht="45.75" customHeight="1" thickBot="1" x14ac:dyDescent="0.3">
      <c r="A217" s="305"/>
      <c r="B217" s="306"/>
      <c r="C217" s="307"/>
      <c r="D217" s="308"/>
      <c r="E217" s="309"/>
      <c r="F217" s="309"/>
      <c r="G217" s="309"/>
      <c r="H217" s="309"/>
      <c r="I217" s="309"/>
      <c r="J217" s="309"/>
      <c r="K217" s="309"/>
      <c r="L217" s="309"/>
      <c r="M217" s="310"/>
      <c r="N217" s="410"/>
      <c r="O217" s="307"/>
      <c r="P217" s="308"/>
      <c r="Q217" s="309"/>
      <c r="R217" s="309"/>
      <c r="S217" s="309"/>
      <c r="T217" s="309"/>
      <c r="U217" s="309"/>
      <c r="V217" s="309"/>
      <c r="W217" s="309"/>
      <c r="X217" s="309"/>
      <c r="Y217" s="310"/>
      <c r="Z217" s="410"/>
      <c r="AA217" s="307"/>
      <c r="AB217" s="308"/>
      <c r="AC217" s="309"/>
      <c r="AD217" s="309"/>
      <c r="AE217" s="309"/>
      <c r="AF217" s="309"/>
      <c r="AG217" s="309"/>
      <c r="AH217" s="309"/>
      <c r="AI217" s="309"/>
      <c r="AJ217" s="309"/>
      <c r="AK217" s="310"/>
      <c r="AL217" s="410"/>
      <c r="AM217" s="309"/>
      <c r="AN217" s="308"/>
      <c r="AO217" s="309"/>
      <c r="AP217" s="309"/>
      <c r="AQ217" s="309"/>
      <c r="AR217" s="309"/>
      <c r="AS217" s="309"/>
      <c r="AT217" s="309"/>
      <c r="AU217" s="309"/>
      <c r="AV217" s="309"/>
      <c r="AW217" s="310"/>
      <c r="AX217" s="410"/>
      <c r="AY217" s="309"/>
      <c r="AZ217" s="308"/>
      <c r="BA217" s="309"/>
      <c r="BB217" s="309"/>
      <c r="BC217" s="309"/>
      <c r="BD217" s="309"/>
      <c r="BE217" s="309"/>
      <c r="BF217" s="309"/>
      <c r="BG217" s="309"/>
      <c r="BH217" s="309"/>
      <c r="BI217" s="310"/>
      <c r="BJ217" s="410"/>
      <c r="BK217" s="407"/>
      <c r="BL217" s="408"/>
      <c r="BM217" s="407"/>
      <c r="BN217" s="407"/>
      <c r="BO217" s="407"/>
      <c r="BP217" s="407"/>
      <c r="BQ217" s="407"/>
      <c r="BR217" s="407"/>
      <c r="BS217" s="407"/>
      <c r="BT217" s="407"/>
      <c r="BU217" s="409"/>
      <c r="BV217" s="410"/>
      <c r="BX217" s="408"/>
      <c r="BY217" s="407"/>
      <c r="BZ217" s="407"/>
      <c r="CA217" s="407"/>
      <c r="CB217" s="407"/>
      <c r="CC217" s="407"/>
      <c r="CD217" s="407"/>
      <c r="CE217" s="407"/>
      <c r="CF217" s="407"/>
      <c r="CG217" s="409"/>
      <c r="CH217" s="410"/>
      <c r="CJ217" s="408"/>
      <c r="CK217" s="407"/>
      <c r="CL217" s="407"/>
      <c r="CM217" s="407"/>
      <c r="CN217" s="407"/>
      <c r="CO217" s="407"/>
      <c r="CP217" s="407"/>
      <c r="CQ217" s="407"/>
      <c r="CR217" s="407"/>
      <c r="CS217" s="409"/>
      <c r="CT217" s="410"/>
      <c r="CV217" s="408"/>
      <c r="CW217" s="407"/>
      <c r="CX217" s="407"/>
      <c r="CY217" s="407"/>
      <c r="CZ217" s="407"/>
      <c r="DA217" s="407"/>
      <c r="DB217" s="407"/>
      <c r="DC217" s="407"/>
      <c r="DD217" s="407"/>
      <c r="DE217" s="409"/>
      <c r="DF217" s="410"/>
      <c r="DH217" s="408"/>
      <c r="DI217" s="407"/>
      <c r="DJ217" s="407"/>
      <c r="DK217" s="407"/>
      <c r="DL217" s="407"/>
      <c r="DM217" s="407"/>
      <c r="DN217" s="407"/>
      <c r="DO217" s="407"/>
      <c r="DP217" s="407"/>
      <c r="DQ217" s="409"/>
      <c r="DR217" s="410"/>
      <c r="DT217" s="408"/>
      <c r="DU217" s="407"/>
      <c r="DV217" s="407"/>
      <c r="DW217" s="407"/>
      <c r="DX217" s="407"/>
      <c r="DY217" s="407"/>
      <c r="DZ217" s="407"/>
      <c r="EA217" s="407"/>
      <c r="EB217" s="407"/>
      <c r="EC217" s="409"/>
      <c r="ED217" s="410"/>
    </row>
    <row r="218" spans="1:134" x14ac:dyDescent="0.25">
      <c r="A218" s="1470" t="s">
        <v>210</v>
      </c>
      <c r="B218" s="285" t="s">
        <v>103</v>
      </c>
      <c r="C218" s="319" t="s">
        <v>138</v>
      </c>
      <c r="D218" s="271">
        <f>'7c-STEMHWF_RawData'!D70</f>
        <v>2</v>
      </c>
      <c r="E218" s="269">
        <f>'7c-STEMHWF_RawData'!E70</f>
        <v>3</v>
      </c>
      <c r="F218" s="269">
        <f>'7c-STEMHWF_RawData'!F70</f>
        <v>0</v>
      </c>
      <c r="G218" s="269">
        <f>'7c-STEMHWF_RawData'!G70</f>
        <v>35</v>
      </c>
      <c r="H218" s="269">
        <f>'7c-STEMHWF_RawData'!H70</f>
        <v>0</v>
      </c>
      <c r="I218" s="269">
        <f>'7c-STEMHWF_RawData'!I70</f>
        <v>0</v>
      </c>
      <c r="J218" s="269">
        <f>'7c-STEMHWF_RawData'!J70</f>
        <v>0</v>
      </c>
      <c r="K218" s="269">
        <f>'7c-STEMHWF_RawData'!K70</f>
        <v>0</v>
      </c>
      <c r="L218" s="269">
        <f>'7c-STEMHWF_RawData'!L70</f>
        <v>0</v>
      </c>
      <c r="M218" s="270">
        <f>'7c-STEMHWF_RawData'!M70</f>
        <v>0</v>
      </c>
      <c r="N218" s="396"/>
      <c r="O218" s="319"/>
      <c r="P218" s="271">
        <f>'7c-STEMHWF_RawData'!P70</f>
        <v>0</v>
      </c>
      <c r="Q218" s="269">
        <f>'7c-STEMHWF_RawData'!Q70</f>
        <v>1</v>
      </c>
      <c r="R218" s="269">
        <f>'7c-STEMHWF_RawData'!R70</f>
        <v>0</v>
      </c>
      <c r="S218" s="269">
        <f>'7c-STEMHWF_RawData'!S70</f>
        <v>39</v>
      </c>
      <c r="T218" s="269">
        <f>'7c-STEMHWF_RawData'!T70</f>
        <v>0</v>
      </c>
      <c r="U218" s="269">
        <f>'7c-STEMHWF_RawData'!U70</f>
        <v>0</v>
      </c>
      <c r="V218" s="269">
        <f>'7c-STEMHWF_RawData'!V70</f>
        <v>0</v>
      </c>
      <c r="W218" s="269">
        <f>'7c-STEMHWF_RawData'!W70</f>
        <v>0</v>
      </c>
      <c r="X218" s="269">
        <f>'7c-STEMHWF_RawData'!X70</f>
        <v>0</v>
      </c>
      <c r="Y218" s="270">
        <f>'7c-STEMHWF_RawData'!Y70</f>
        <v>0</v>
      </c>
      <c r="Z218" s="396"/>
      <c r="AA218" s="319"/>
      <c r="AB218" s="271">
        <f>'7c-STEMHWF_RawData'!AB70</f>
        <v>1</v>
      </c>
      <c r="AC218" s="269">
        <f>'7c-STEMHWF_RawData'!AC70</f>
        <v>4</v>
      </c>
      <c r="AD218" s="269">
        <f>'7c-STEMHWF_RawData'!AD70</f>
        <v>0</v>
      </c>
      <c r="AE218" s="269">
        <f>'7c-STEMHWF_RawData'!AE70</f>
        <v>46</v>
      </c>
      <c r="AF218" s="269">
        <f>'7c-STEMHWF_RawData'!AF70</f>
        <v>0</v>
      </c>
      <c r="AG218" s="269">
        <f>'7c-STEMHWF_RawData'!AG70</f>
        <v>0</v>
      </c>
      <c r="AH218" s="269">
        <f>'7c-STEMHWF_RawData'!AH70</f>
        <v>0</v>
      </c>
      <c r="AI218" s="269">
        <f>'7c-STEMHWF_RawData'!AI70</f>
        <v>0</v>
      </c>
      <c r="AJ218" s="269">
        <f>'7c-STEMHWF_RawData'!AJ70</f>
        <v>0</v>
      </c>
      <c r="AK218" s="270">
        <f>'7c-STEMHWF_RawData'!AK70</f>
        <v>0</v>
      </c>
      <c r="AL218" s="396"/>
      <c r="AM218" s="269"/>
      <c r="AN218" s="271">
        <f>'7c-STEMHWF_RawData'!AN70</f>
        <v>6</v>
      </c>
      <c r="AO218" s="269">
        <f>'7c-STEMHWF_RawData'!AO70</f>
        <v>8</v>
      </c>
      <c r="AP218" s="269">
        <f>'7c-STEMHWF_RawData'!AP70</f>
        <v>0</v>
      </c>
      <c r="AQ218" s="269">
        <f>'7c-STEMHWF_RawData'!AQ70</f>
        <v>48</v>
      </c>
      <c r="AR218" s="269">
        <f>'7c-STEMHWF_RawData'!AR70</f>
        <v>0</v>
      </c>
      <c r="AS218" s="269">
        <f>'7c-STEMHWF_RawData'!AS70</f>
        <v>0</v>
      </c>
      <c r="AT218" s="269">
        <f>'7c-STEMHWF_RawData'!AT70</f>
        <v>0</v>
      </c>
      <c r="AU218" s="269">
        <f>'7c-STEMHWF_RawData'!AU70</f>
        <v>0</v>
      </c>
      <c r="AV218" s="269">
        <f>'7c-STEMHWF_RawData'!AV70</f>
        <v>0</v>
      </c>
      <c r="AW218" s="270">
        <f>'7c-STEMHWF_RawData'!AW70</f>
        <v>0</v>
      </c>
      <c r="AX218" s="396"/>
      <c r="AY218" s="269"/>
      <c r="AZ218" s="271">
        <f>'7c-STEMHWF_RawData'!AZ70</f>
        <v>12</v>
      </c>
      <c r="BA218" s="269">
        <f>'7c-STEMHWF_RawData'!BA70</f>
        <v>9</v>
      </c>
      <c r="BB218" s="269">
        <f>'7c-STEMHWF_RawData'!BB70</f>
        <v>0</v>
      </c>
      <c r="BC218" s="269">
        <f>'7c-STEMHWF_RawData'!BC70</f>
        <v>56</v>
      </c>
      <c r="BD218" s="269">
        <f>'7c-STEMHWF_RawData'!BD70</f>
        <v>0</v>
      </c>
      <c r="BE218" s="269">
        <f>'7c-STEMHWF_RawData'!BE70</f>
        <v>0</v>
      </c>
      <c r="BF218" s="269">
        <f>'7c-STEMHWF_RawData'!BF70</f>
        <v>0</v>
      </c>
      <c r="BG218" s="269">
        <f>'7c-STEMHWF_RawData'!BG70</f>
        <v>0</v>
      </c>
      <c r="BH218" s="269">
        <f>'7c-STEMHWF_RawData'!BH70</f>
        <v>0</v>
      </c>
      <c r="BI218" s="270">
        <f>'7c-STEMHWF_RawData'!BI70</f>
        <v>0</v>
      </c>
      <c r="BJ218" s="396"/>
      <c r="BK218" s="343"/>
      <c r="BL218" s="342">
        <f>'7c-STEMHWF_RawData'!BL70</f>
        <v>6</v>
      </c>
      <c r="BM218" s="343">
        <f>'7c-STEMHWF_RawData'!BM70</f>
        <v>7</v>
      </c>
      <c r="BN218" s="343">
        <f>'7c-STEMHWF_RawData'!BN70</f>
        <v>0</v>
      </c>
      <c r="BO218" s="343">
        <f>'7c-STEMHWF_RawData'!BO70</f>
        <v>59</v>
      </c>
      <c r="BP218" s="343">
        <f>'7c-STEMHWF_RawData'!BP70</f>
        <v>0</v>
      </c>
      <c r="BQ218" s="343">
        <f>'7c-STEMHWF_RawData'!BQ70</f>
        <v>0</v>
      </c>
      <c r="BR218" s="343">
        <f>'7c-STEMHWF_RawData'!BR70</f>
        <v>0</v>
      </c>
      <c r="BS218" s="343">
        <f>'7c-STEMHWF_RawData'!BS70</f>
        <v>0</v>
      </c>
      <c r="BT218" s="343">
        <f>'7c-STEMHWF_RawData'!BT70</f>
        <v>0</v>
      </c>
      <c r="BU218" s="344">
        <f>'7c-STEMHWF_RawData'!BU70</f>
        <v>0</v>
      </c>
      <c r="BV218" s="396"/>
      <c r="BX218" s="342">
        <f>'7c-STEMHWF_RawData'!BX70</f>
        <v>0</v>
      </c>
      <c r="BY218" s="343">
        <f>'7c-STEMHWF_RawData'!BY70</f>
        <v>9</v>
      </c>
      <c r="BZ218" s="343">
        <f>'7c-STEMHWF_RawData'!BZ70</f>
        <v>0</v>
      </c>
      <c r="CA218" s="343">
        <f>'7c-STEMHWF_RawData'!CA70</f>
        <v>76</v>
      </c>
      <c r="CB218" s="343">
        <f>'7c-STEMHWF_RawData'!CB70</f>
        <v>0</v>
      </c>
      <c r="CC218" s="343">
        <f>'7c-STEMHWF_RawData'!CC70</f>
        <v>0</v>
      </c>
      <c r="CD218" s="343">
        <f>'7c-STEMHWF_RawData'!CD70</f>
        <v>0</v>
      </c>
      <c r="CE218" s="343">
        <f>'7c-STEMHWF_RawData'!CE70</f>
        <v>0</v>
      </c>
      <c r="CF218" s="343">
        <f>'7c-STEMHWF_RawData'!CF70</f>
        <v>0</v>
      </c>
      <c r="CG218" s="344">
        <f>'7c-STEMHWF_RawData'!CG70</f>
        <v>0</v>
      </c>
      <c r="CH218" s="396"/>
      <c r="CJ218" s="342">
        <f>'7c-STEMHWF_RawData'!CJ70</f>
        <v>10</v>
      </c>
      <c r="CK218" s="343">
        <f>'7c-STEMHWF_RawData'!CK70</f>
        <v>5</v>
      </c>
      <c r="CL218" s="343">
        <f>'7c-STEMHWF_RawData'!CL70</f>
        <v>0</v>
      </c>
      <c r="CM218" s="343">
        <f>'7c-STEMHWF_RawData'!CM70</f>
        <v>110</v>
      </c>
      <c r="CN218" s="343">
        <f>'7c-STEMHWF_RawData'!CN70</f>
        <v>0</v>
      </c>
      <c r="CO218" s="343">
        <f>'7c-STEMHWF_RawData'!CO70</f>
        <v>0</v>
      </c>
      <c r="CP218" s="343">
        <f>'7c-STEMHWF_RawData'!CP70</f>
        <v>0</v>
      </c>
      <c r="CQ218" s="343">
        <f>'7c-STEMHWF_RawData'!CQ70</f>
        <v>0</v>
      </c>
      <c r="CR218" s="343">
        <f>'7c-STEMHWF_RawData'!CR70</f>
        <v>0</v>
      </c>
      <c r="CS218" s="344">
        <f>'7c-STEMHWF_RawData'!CS70</f>
        <v>0</v>
      </c>
      <c r="CT218" s="396"/>
      <c r="CV218" s="342">
        <f>'7c-STEMHWF_RawData'!CV70</f>
        <v>7</v>
      </c>
      <c r="CW218" s="343">
        <f>'7c-STEMHWF_RawData'!CW70</f>
        <v>31</v>
      </c>
      <c r="CX218" s="343">
        <f>'7c-STEMHWF_RawData'!CX70</f>
        <v>0</v>
      </c>
      <c r="CY218" s="343">
        <f>'7c-STEMHWF_RawData'!CY70</f>
        <v>139</v>
      </c>
      <c r="CZ218" s="343">
        <f>'7c-STEMHWF_RawData'!CZ70</f>
        <v>0</v>
      </c>
      <c r="DA218" s="343">
        <f>'7c-STEMHWF_RawData'!DA70</f>
        <v>0</v>
      </c>
      <c r="DB218" s="343">
        <f>'7c-STEMHWF_RawData'!DB70</f>
        <v>0</v>
      </c>
      <c r="DC218" s="343">
        <f>'7c-STEMHWF_RawData'!DC70</f>
        <v>0</v>
      </c>
      <c r="DD218" s="343">
        <f>'7c-STEMHWF_RawData'!DD70</f>
        <v>0</v>
      </c>
      <c r="DE218" s="344">
        <f>'7c-STEMHWF_RawData'!DE70</f>
        <v>0</v>
      </c>
      <c r="DF218" s="396"/>
      <c r="DH218" s="342">
        <f>'7c-STEMHWF_RawData'!DH70</f>
        <v>33</v>
      </c>
      <c r="DI218" s="343">
        <f>'7c-STEMHWF_RawData'!DI70</f>
        <v>38</v>
      </c>
      <c r="DJ218" s="343">
        <f>'7c-STEMHWF_RawData'!DJ70</f>
        <v>0</v>
      </c>
      <c r="DK218" s="343">
        <f>'7c-STEMHWF_RawData'!DK70</f>
        <v>211</v>
      </c>
      <c r="DL218" s="343">
        <f>'7c-STEMHWF_RawData'!DL70</f>
        <v>0</v>
      </c>
      <c r="DM218" s="343">
        <f>'7c-STEMHWF_RawData'!DM70</f>
        <v>0</v>
      </c>
      <c r="DN218" s="343">
        <f>'7c-STEMHWF_RawData'!DN70</f>
        <v>0</v>
      </c>
      <c r="DO218" s="343">
        <f>'7c-STEMHWF_RawData'!DO70</f>
        <v>0</v>
      </c>
      <c r="DP218" s="343">
        <f>'7c-STEMHWF_RawData'!DP70</f>
        <v>0</v>
      </c>
      <c r="DQ218" s="344">
        <f>'7c-STEMHWF_RawData'!DQ70</f>
        <v>0</v>
      </c>
      <c r="DR218" s="396"/>
      <c r="DT218" s="342">
        <f>'7c-STEMHWF_RawData'!DT70</f>
        <v>16</v>
      </c>
      <c r="DU218" s="343">
        <f>'7c-STEMHWF_RawData'!DU70</f>
        <v>18</v>
      </c>
      <c r="DV218" s="343">
        <f>'7c-STEMHWF_RawData'!DV70</f>
        <v>0</v>
      </c>
      <c r="DW218" s="343">
        <f>'7c-STEMHWF_RawData'!DW70</f>
        <v>142</v>
      </c>
      <c r="DX218" s="343">
        <f>'7c-STEMHWF_RawData'!DX70</f>
        <v>0</v>
      </c>
      <c r="DY218" s="343">
        <f>'7c-STEMHWF_RawData'!DY70</f>
        <v>0</v>
      </c>
      <c r="DZ218" s="343">
        <f>'7c-STEMHWF_RawData'!DZ70</f>
        <v>0</v>
      </c>
      <c r="EA218" s="343">
        <f>'7c-STEMHWF_RawData'!EA70</f>
        <v>0</v>
      </c>
      <c r="EB218" s="343">
        <f>'7c-STEMHWF_RawData'!EB70</f>
        <v>0</v>
      </c>
      <c r="EC218" s="344">
        <f>'7c-STEMHWF_RawData'!EC70</f>
        <v>0</v>
      </c>
      <c r="ED218" s="396"/>
    </row>
    <row r="219" spans="1:134" x14ac:dyDescent="0.25">
      <c r="A219" s="1471"/>
      <c r="B219" t="s">
        <v>103</v>
      </c>
      <c r="C219" s="317" t="s">
        <v>139</v>
      </c>
      <c r="D219" s="279">
        <f>'7c-STEMHWF_RawData'!D71</f>
        <v>33</v>
      </c>
      <c r="E219" s="277">
        <f>'7c-STEMHWF_RawData'!E71</f>
        <v>1</v>
      </c>
      <c r="F219" s="277">
        <f>'7c-STEMHWF_RawData'!F71</f>
        <v>0</v>
      </c>
      <c r="G219" s="277">
        <f>'7c-STEMHWF_RawData'!G71</f>
        <v>77</v>
      </c>
      <c r="H219" s="277">
        <f>'7c-STEMHWF_RawData'!H71</f>
        <v>0</v>
      </c>
      <c r="I219" s="277">
        <f>'7c-STEMHWF_RawData'!I71</f>
        <v>0</v>
      </c>
      <c r="J219" s="277">
        <f>'7c-STEMHWF_RawData'!J71</f>
        <v>0</v>
      </c>
      <c r="K219" s="277">
        <f>'7c-STEMHWF_RawData'!K71</f>
        <v>0</v>
      </c>
      <c r="L219" s="277">
        <f>'7c-STEMHWF_RawData'!L71</f>
        <v>0</v>
      </c>
      <c r="M219" s="278">
        <f>'7c-STEMHWF_RawData'!M71</f>
        <v>0</v>
      </c>
      <c r="N219" s="398"/>
      <c r="P219" s="279">
        <f>'7c-STEMHWF_RawData'!P71</f>
        <v>61</v>
      </c>
      <c r="Q219" s="277">
        <f>'7c-STEMHWF_RawData'!Q71</f>
        <v>12</v>
      </c>
      <c r="R219" s="277">
        <f>'7c-STEMHWF_RawData'!R71</f>
        <v>0</v>
      </c>
      <c r="S219" s="277">
        <f>'7c-STEMHWF_RawData'!S71</f>
        <v>119</v>
      </c>
      <c r="T219" s="277">
        <f>'7c-STEMHWF_RawData'!T71</f>
        <v>0</v>
      </c>
      <c r="U219" s="277">
        <f>'7c-STEMHWF_RawData'!U71</f>
        <v>0</v>
      </c>
      <c r="V219" s="277">
        <f>'7c-STEMHWF_RawData'!V71</f>
        <v>0</v>
      </c>
      <c r="W219" s="277">
        <f>'7c-STEMHWF_RawData'!W71</f>
        <v>0</v>
      </c>
      <c r="X219" s="277">
        <f>'7c-STEMHWF_RawData'!X71</f>
        <v>0</v>
      </c>
      <c r="Y219" s="278">
        <f>'7c-STEMHWF_RawData'!Y71</f>
        <v>0</v>
      </c>
      <c r="Z219" s="398"/>
      <c r="AB219" s="279">
        <f>'7c-STEMHWF_RawData'!AB71</f>
        <v>20</v>
      </c>
      <c r="AC219" s="277">
        <f>'7c-STEMHWF_RawData'!AC71</f>
        <v>26</v>
      </c>
      <c r="AD219" s="277">
        <f>'7c-STEMHWF_RawData'!AD71</f>
        <v>0</v>
      </c>
      <c r="AE219" s="277">
        <f>'7c-STEMHWF_RawData'!AE71</f>
        <v>130</v>
      </c>
      <c r="AF219" s="277">
        <f>'7c-STEMHWF_RawData'!AF71</f>
        <v>0</v>
      </c>
      <c r="AG219" s="277">
        <f>'7c-STEMHWF_RawData'!AG71</f>
        <v>0</v>
      </c>
      <c r="AH219" s="277">
        <f>'7c-STEMHWF_RawData'!AH71</f>
        <v>0</v>
      </c>
      <c r="AI219" s="277">
        <f>'7c-STEMHWF_RawData'!AI71</f>
        <v>0</v>
      </c>
      <c r="AJ219" s="277">
        <f>'7c-STEMHWF_RawData'!AJ71</f>
        <v>0</v>
      </c>
      <c r="AK219" s="278">
        <f>'7c-STEMHWF_RawData'!AK71</f>
        <v>0</v>
      </c>
      <c r="AL219" s="398"/>
      <c r="AM219" s="277"/>
      <c r="AN219" s="279">
        <f>'7c-STEMHWF_RawData'!AN71</f>
        <v>8</v>
      </c>
      <c r="AO219" s="277">
        <f>'7c-STEMHWF_RawData'!AO71</f>
        <v>19</v>
      </c>
      <c r="AP219" s="277">
        <f>'7c-STEMHWF_RawData'!AP71</f>
        <v>0</v>
      </c>
      <c r="AQ219" s="277">
        <f>'7c-STEMHWF_RawData'!AQ71</f>
        <v>136</v>
      </c>
      <c r="AR219" s="277">
        <f>'7c-STEMHWF_RawData'!AR71</f>
        <v>0</v>
      </c>
      <c r="AS219" s="277">
        <f>'7c-STEMHWF_RawData'!AS71</f>
        <v>0</v>
      </c>
      <c r="AT219" s="277">
        <f>'7c-STEMHWF_RawData'!AT71</f>
        <v>0</v>
      </c>
      <c r="AU219" s="277">
        <f>'7c-STEMHWF_RawData'!AU71</f>
        <v>0</v>
      </c>
      <c r="AV219" s="277">
        <f>'7c-STEMHWF_RawData'!AV71</f>
        <v>0</v>
      </c>
      <c r="AW219" s="278">
        <f>'7c-STEMHWF_RawData'!AW71</f>
        <v>0</v>
      </c>
      <c r="AX219" s="398"/>
      <c r="AY219" s="277"/>
      <c r="AZ219" s="279">
        <f>'7c-STEMHWF_RawData'!AZ71</f>
        <v>0</v>
      </c>
      <c r="BA219" s="277">
        <f>'7c-STEMHWF_RawData'!BA71</f>
        <v>64</v>
      </c>
      <c r="BB219" s="277">
        <f>'7c-STEMHWF_RawData'!BB71</f>
        <v>0</v>
      </c>
      <c r="BC219" s="277">
        <f>'7c-STEMHWF_RawData'!BC71</f>
        <v>106</v>
      </c>
      <c r="BD219" s="277">
        <f>'7c-STEMHWF_RawData'!BD71</f>
        <v>0</v>
      </c>
      <c r="BE219" s="277">
        <f>'7c-STEMHWF_RawData'!BE71</f>
        <v>0</v>
      </c>
      <c r="BF219" s="277">
        <f>'7c-STEMHWF_RawData'!BF71</f>
        <v>0</v>
      </c>
      <c r="BG219" s="277">
        <f>'7c-STEMHWF_RawData'!BG71</f>
        <v>0</v>
      </c>
      <c r="BH219" s="277">
        <f>'7c-STEMHWF_RawData'!BH71</f>
        <v>0</v>
      </c>
      <c r="BI219" s="278">
        <f>'7c-STEMHWF_RawData'!BI71</f>
        <v>0</v>
      </c>
      <c r="BJ219" s="398"/>
      <c r="BK219" s="352"/>
      <c r="BL219" s="351">
        <f>'7c-STEMHWF_RawData'!BL71</f>
        <v>0</v>
      </c>
      <c r="BM219" s="352">
        <f>'7c-STEMHWF_RawData'!BM71</f>
        <v>18</v>
      </c>
      <c r="BN219" s="352">
        <f>'7c-STEMHWF_RawData'!BN71</f>
        <v>0</v>
      </c>
      <c r="BO219" s="352">
        <f>'7c-STEMHWF_RawData'!BO71</f>
        <v>74</v>
      </c>
      <c r="BP219" s="352">
        <f>'7c-STEMHWF_RawData'!BP71</f>
        <v>0</v>
      </c>
      <c r="BQ219" s="352">
        <f>'7c-STEMHWF_RawData'!BQ71</f>
        <v>0</v>
      </c>
      <c r="BR219" s="352">
        <f>'7c-STEMHWF_RawData'!BR71</f>
        <v>0</v>
      </c>
      <c r="BS219" s="352">
        <f>'7c-STEMHWF_RawData'!BS71</f>
        <v>0</v>
      </c>
      <c r="BT219" s="352">
        <f>'7c-STEMHWF_RawData'!BT71</f>
        <v>0</v>
      </c>
      <c r="BU219" s="353">
        <f>'7c-STEMHWF_RawData'!BU71</f>
        <v>0</v>
      </c>
      <c r="BV219" s="398"/>
      <c r="BX219" s="351">
        <f>'7c-STEMHWF_RawData'!BX71</f>
        <v>0</v>
      </c>
      <c r="BY219" s="352">
        <f>'7c-STEMHWF_RawData'!BY71</f>
        <v>21</v>
      </c>
      <c r="BZ219" s="352">
        <f>'7c-STEMHWF_RawData'!BZ71</f>
        <v>0</v>
      </c>
      <c r="CA219" s="352">
        <f>'7c-STEMHWF_RawData'!CA71</f>
        <v>100</v>
      </c>
      <c r="CB219" s="352">
        <f>'7c-STEMHWF_RawData'!CB71</f>
        <v>0</v>
      </c>
      <c r="CC219" s="352">
        <f>'7c-STEMHWF_RawData'!CC71</f>
        <v>0</v>
      </c>
      <c r="CD219" s="352">
        <f>'7c-STEMHWF_RawData'!CD71</f>
        <v>0</v>
      </c>
      <c r="CE219" s="352">
        <f>'7c-STEMHWF_RawData'!CE71</f>
        <v>0</v>
      </c>
      <c r="CF219" s="352">
        <f>'7c-STEMHWF_RawData'!CF71</f>
        <v>0</v>
      </c>
      <c r="CG219" s="353">
        <f>'7c-STEMHWF_RawData'!CG71</f>
        <v>0</v>
      </c>
      <c r="CH219" s="398"/>
      <c r="CJ219" s="351">
        <f>'7c-STEMHWF_RawData'!CJ71</f>
        <v>0</v>
      </c>
      <c r="CK219" s="352">
        <f>'7c-STEMHWF_RawData'!CK71</f>
        <v>28</v>
      </c>
      <c r="CL219" s="352">
        <f>'7c-STEMHWF_RawData'!CL71</f>
        <v>0</v>
      </c>
      <c r="CM219" s="352">
        <f>'7c-STEMHWF_RawData'!CM71</f>
        <v>56</v>
      </c>
      <c r="CN219" s="352">
        <f>'7c-STEMHWF_RawData'!CN71</f>
        <v>0</v>
      </c>
      <c r="CO219" s="352">
        <f>'7c-STEMHWF_RawData'!CO71</f>
        <v>0</v>
      </c>
      <c r="CP219" s="352">
        <f>'7c-STEMHWF_RawData'!CP71</f>
        <v>0</v>
      </c>
      <c r="CQ219" s="352">
        <f>'7c-STEMHWF_RawData'!CQ71</f>
        <v>0</v>
      </c>
      <c r="CR219" s="352">
        <f>'7c-STEMHWF_RawData'!CR71</f>
        <v>0</v>
      </c>
      <c r="CS219" s="353">
        <f>'7c-STEMHWF_RawData'!CS71</f>
        <v>0</v>
      </c>
      <c r="CT219" s="398"/>
      <c r="CV219" s="351">
        <f>'7c-STEMHWF_RawData'!CV71</f>
        <v>105</v>
      </c>
      <c r="CW219" s="352">
        <f>'7c-STEMHWF_RawData'!CW71</f>
        <v>56</v>
      </c>
      <c r="CX219" s="352">
        <f>'7c-STEMHWF_RawData'!CX71</f>
        <v>8</v>
      </c>
      <c r="CY219" s="352">
        <f>'7c-STEMHWF_RawData'!CY71</f>
        <v>143</v>
      </c>
      <c r="CZ219" s="352">
        <f>'7c-STEMHWF_RawData'!CZ71</f>
        <v>0</v>
      </c>
      <c r="DA219" s="352">
        <f>'7c-STEMHWF_RawData'!DA71</f>
        <v>0</v>
      </c>
      <c r="DB219" s="352">
        <f>'7c-STEMHWF_RawData'!DB71</f>
        <v>0</v>
      </c>
      <c r="DC219" s="352">
        <f>'7c-STEMHWF_RawData'!DC71</f>
        <v>0</v>
      </c>
      <c r="DD219" s="352">
        <f>'7c-STEMHWF_RawData'!DD71</f>
        <v>0</v>
      </c>
      <c r="DE219" s="353">
        <f>'7c-STEMHWF_RawData'!DE71</f>
        <v>0</v>
      </c>
      <c r="DF219" s="398"/>
      <c r="DH219" s="351">
        <f>'7c-STEMHWF_RawData'!DH71</f>
        <v>298</v>
      </c>
      <c r="DI219" s="352">
        <f>'7c-STEMHWF_RawData'!DI71</f>
        <v>106</v>
      </c>
      <c r="DJ219" s="352">
        <f>'7c-STEMHWF_RawData'!DJ71</f>
        <v>10</v>
      </c>
      <c r="DK219" s="352">
        <f>'7c-STEMHWF_RawData'!DK71</f>
        <v>160</v>
      </c>
      <c r="DL219" s="352">
        <f>'7c-STEMHWF_RawData'!DL71</f>
        <v>0</v>
      </c>
      <c r="DM219" s="352">
        <f>'7c-STEMHWF_RawData'!DM71</f>
        <v>0</v>
      </c>
      <c r="DN219" s="352">
        <f>'7c-STEMHWF_RawData'!DN71</f>
        <v>0</v>
      </c>
      <c r="DO219" s="352">
        <f>'7c-STEMHWF_RawData'!DO71</f>
        <v>0</v>
      </c>
      <c r="DP219" s="352">
        <f>'7c-STEMHWF_RawData'!DP71</f>
        <v>0</v>
      </c>
      <c r="DQ219" s="353">
        <f>'7c-STEMHWF_RawData'!DQ71</f>
        <v>0</v>
      </c>
      <c r="DR219" s="398"/>
      <c r="DT219" s="351">
        <f>'7c-STEMHWF_RawData'!DT71</f>
        <v>133</v>
      </c>
      <c r="DU219" s="352">
        <f>'7c-STEMHWF_RawData'!DU71</f>
        <v>123</v>
      </c>
      <c r="DV219" s="352">
        <f>'7c-STEMHWF_RawData'!DV71</f>
        <v>9</v>
      </c>
      <c r="DW219" s="352">
        <f>'7c-STEMHWF_RawData'!DW71</f>
        <v>149</v>
      </c>
      <c r="DX219" s="352">
        <f>'7c-STEMHWF_RawData'!DX71</f>
        <v>0</v>
      </c>
      <c r="DY219" s="352">
        <f>'7c-STEMHWF_RawData'!DY71</f>
        <v>0</v>
      </c>
      <c r="DZ219" s="352">
        <f>'7c-STEMHWF_RawData'!DZ71</f>
        <v>0</v>
      </c>
      <c r="EA219" s="352">
        <f>'7c-STEMHWF_RawData'!EA71</f>
        <v>0</v>
      </c>
      <c r="EB219" s="352">
        <f>'7c-STEMHWF_RawData'!EB71</f>
        <v>0</v>
      </c>
      <c r="EC219" s="353">
        <f>'7c-STEMHWF_RawData'!EC71</f>
        <v>0</v>
      </c>
      <c r="ED219" s="398"/>
    </row>
    <row r="220" spans="1:134" ht="15.75" thickBot="1" x14ac:dyDescent="0.3">
      <c r="A220" s="1471"/>
      <c r="B220" t="s">
        <v>103</v>
      </c>
      <c r="C220" s="317" t="s">
        <v>140</v>
      </c>
      <c r="D220" s="279">
        <f>'7c-STEMHWF_RawData'!D72</f>
        <v>64</v>
      </c>
      <c r="E220" s="277">
        <f>'7c-STEMHWF_RawData'!E72</f>
        <v>45</v>
      </c>
      <c r="F220" s="277">
        <f>'7c-STEMHWF_RawData'!F72</f>
        <v>0</v>
      </c>
      <c r="G220" s="277">
        <f>'7c-STEMHWF_RawData'!G72</f>
        <v>140</v>
      </c>
      <c r="H220" s="277">
        <f>'7c-STEMHWF_RawData'!H72</f>
        <v>0</v>
      </c>
      <c r="I220" s="277">
        <f>'7c-STEMHWF_RawData'!I72</f>
        <v>0</v>
      </c>
      <c r="J220" s="277">
        <f>'7c-STEMHWF_RawData'!J72</f>
        <v>0</v>
      </c>
      <c r="K220" s="277">
        <f>'7c-STEMHWF_RawData'!K72</f>
        <v>0</v>
      </c>
      <c r="L220" s="277">
        <f>'7c-STEMHWF_RawData'!L72</f>
        <v>0</v>
      </c>
      <c r="M220" s="278">
        <f>'7c-STEMHWF_RawData'!M72</f>
        <v>0</v>
      </c>
      <c r="N220" s="411" t="s">
        <v>305</v>
      </c>
      <c r="P220" s="279">
        <f>'7c-STEMHWF_RawData'!P72</f>
        <v>56</v>
      </c>
      <c r="Q220" s="277">
        <f>'7c-STEMHWF_RawData'!Q72</f>
        <v>343</v>
      </c>
      <c r="R220" s="277">
        <f>'7c-STEMHWF_RawData'!R72</f>
        <v>0</v>
      </c>
      <c r="S220" s="277">
        <f>'7c-STEMHWF_RawData'!S72</f>
        <v>152</v>
      </c>
      <c r="T220" s="277">
        <f>'7c-STEMHWF_RawData'!T72</f>
        <v>0</v>
      </c>
      <c r="U220" s="277">
        <f>'7c-STEMHWF_RawData'!U72</f>
        <v>0</v>
      </c>
      <c r="V220" s="277">
        <f>'7c-STEMHWF_RawData'!V72</f>
        <v>0</v>
      </c>
      <c r="W220" s="277">
        <f>'7c-STEMHWF_RawData'!W72</f>
        <v>0</v>
      </c>
      <c r="X220" s="277">
        <f>'7c-STEMHWF_RawData'!X72</f>
        <v>0</v>
      </c>
      <c r="Y220" s="278">
        <f>'7c-STEMHWF_RawData'!Y72</f>
        <v>0</v>
      </c>
      <c r="Z220" s="411" t="s">
        <v>305</v>
      </c>
      <c r="AB220" s="279">
        <f>'7c-STEMHWF_RawData'!AB72</f>
        <v>55</v>
      </c>
      <c r="AC220" s="277">
        <f>'7c-STEMHWF_RawData'!AC72</f>
        <v>444</v>
      </c>
      <c r="AD220" s="277">
        <f>'7c-STEMHWF_RawData'!AD72</f>
        <v>0</v>
      </c>
      <c r="AE220" s="277">
        <f>'7c-STEMHWF_RawData'!AE72</f>
        <v>189</v>
      </c>
      <c r="AF220" s="277">
        <f>'7c-STEMHWF_RawData'!AF72</f>
        <v>0</v>
      </c>
      <c r="AG220" s="277">
        <f>'7c-STEMHWF_RawData'!AG72</f>
        <v>0</v>
      </c>
      <c r="AH220" s="277">
        <f>'7c-STEMHWF_RawData'!AH72</f>
        <v>0</v>
      </c>
      <c r="AI220" s="277">
        <f>'7c-STEMHWF_RawData'!AI72</f>
        <v>0</v>
      </c>
      <c r="AJ220" s="277">
        <f>'7c-STEMHWF_RawData'!AJ72</f>
        <v>0</v>
      </c>
      <c r="AK220" s="278">
        <f>'7c-STEMHWF_RawData'!AK72</f>
        <v>0</v>
      </c>
      <c r="AL220" s="411" t="s">
        <v>305</v>
      </c>
      <c r="AM220" s="277"/>
      <c r="AN220" s="279">
        <f>'7c-STEMHWF_RawData'!AN72</f>
        <v>61</v>
      </c>
      <c r="AO220" s="277">
        <f>'7c-STEMHWF_RawData'!AO72</f>
        <v>99</v>
      </c>
      <c r="AP220" s="277">
        <f>'7c-STEMHWF_RawData'!AP72</f>
        <v>0</v>
      </c>
      <c r="AQ220" s="277">
        <f>'7c-STEMHWF_RawData'!AQ72</f>
        <v>192</v>
      </c>
      <c r="AR220" s="277">
        <f>'7c-STEMHWF_RawData'!AR72</f>
        <v>0</v>
      </c>
      <c r="AS220" s="277">
        <f>'7c-STEMHWF_RawData'!AS72</f>
        <v>0</v>
      </c>
      <c r="AT220" s="277">
        <f>'7c-STEMHWF_RawData'!AT72</f>
        <v>0</v>
      </c>
      <c r="AU220" s="277">
        <f>'7c-STEMHWF_RawData'!AU72</f>
        <v>0</v>
      </c>
      <c r="AV220" s="277">
        <f>'7c-STEMHWF_RawData'!AV72</f>
        <v>0</v>
      </c>
      <c r="AW220" s="278">
        <f>'7c-STEMHWF_RawData'!AW72</f>
        <v>0</v>
      </c>
      <c r="AX220" s="411" t="s">
        <v>305</v>
      </c>
      <c r="AY220" s="277"/>
      <c r="AZ220" s="279">
        <f>'7c-STEMHWF_RawData'!AZ72</f>
        <v>47</v>
      </c>
      <c r="BA220" s="277">
        <f>'7c-STEMHWF_RawData'!BA72</f>
        <v>547</v>
      </c>
      <c r="BB220" s="277">
        <f>'7c-STEMHWF_RawData'!BB72</f>
        <v>0</v>
      </c>
      <c r="BC220" s="277">
        <f>'7c-STEMHWF_RawData'!BC72</f>
        <v>188</v>
      </c>
      <c r="BD220" s="277">
        <f>'7c-STEMHWF_RawData'!BD72</f>
        <v>0</v>
      </c>
      <c r="BE220" s="277">
        <f>'7c-STEMHWF_RawData'!BE72</f>
        <v>0</v>
      </c>
      <c r="BF220" s="277">
        <f>'7c-STEMHWF_RawData'!BF72</f>
        <v>0</v>
      </c>
      <c r="BG220" s="277">
        <f>'7c-STEMHWF_RawData'!BG72</f>
        <v>0</v>
      </c>
      <c r="BH220" s="277">
        <f>'7c-STEMHWF_RawData'!BH72</f>
        <v>0</v>
      </c>
      <c r="BI220" s="278">
        <f>'7c-STEMHWF_RawData'!BI72</f>
        <v>0</v>
      </c>
      <c r="BJ220" s="411" t="s">
        <v>305</v>
      </c>
      <c r="BK220" s="352"/>
      <c r="BL220" s="351">
        <f>'7c-STEMHWF_RawData'!BL72</f>
        <v>43</v>
      </c>
      <c r="BM220" s="352">
        <f>'7c-STEMHWF_RawData'!BM72</f>
        <v>236</v>
      </c>
      <c r="BN220" s="352">
        <f>'7c-STEMHWF_RawData'!BN72</f>
        <v>0</v>
      </c>
      <c r="BO220" s="352">
        <f>'7c-STEMHWF_RawData'!BO72</f>
        <v>181</v>
      </c>
      <c r="BP220" s="352">
        <f>'7c-STEMHWF_RawData'!BP72</f>
        <v>0</v>
      </c>
      <c r="BQ220" s="352">
        <f>'7c-STEMHWF_RawData'!BQ72</f>
        <v>0</v>
      </c>
      <c r="BR220" s="352">
        <f>'7c-STEMHWF_RawData'!BR72</f>
        <v>0</v>
      </c>
      <c r="BS220" s="352">
        <f>'7c-STEMHWF_RawData'!BS72</f>
        <v>0</v>
      </c>
      <c r="BT220" s="352">
        <f>'7c-STEMHWF_RawData'!BT72</f>
        <v>0</v>
      </c>
      <c r="BU220" s="353">
        <f>'7c-STEMHWF_RawData'!BU72</f>
        <v>0</v>
      </c>
      <c r="BV220" s="411" t="s">
        <v>305</v>
      </c>
      <c r="BX220" s="351">
        <f>'7c-STEMHWF_RawData'!BX72</f>
        <v>37</v>
      </c>
      <c r="BY220" s="352">
        <f>'7c-STEMHWF_RawData'!BY72</f>
        <v>141</v>
      </c>
      <c r="BZ220" s="352">
        <f>'7c-STEMHWF_RawData'!BZ72</f>
        <v>0</v>
      </c>
      <c r="CA220" s="352">
        <f>'7c-STEMHWF_RawData'!CA72</f>
        <v>174</v>
      </c>
      <c r="CB220" s="352">
        <f>'7c-STEMHWF_RawData'!CB72</f>
        <v>0</v>
      </c>
      <c r="CC220" s="352">
        <f>'7c-STEMHWF_RawData'!CC72</f>
        <v>0</v>
      </c>
      <c r="CD220" s="352">
        <f>'7c-STEMHWF_RawData'!CD72</f>
        <v>0</v>
      </c>
      <c r="CE220" s="352">
        <f>'7c-STEMHWF_RawData'!CE72</f>
        <v>0</v>
      </c>
      <c r="CF220" s="352">
        <f>'7c-STEMHWF_RawData'!CF72</f>
        <v>0</v>
      </c>
      <c r="CG220" s="353">
        <f>'7c-STEMHWF_RawData'!CG72</f>
        <v>0</v>
      </c>
      <c r="CH220" s="411" t="s">
        <v>305</v>
      </c>
      <c r="CJ220" s="351">
        <f>'7c-STEMHWF_RawData'!CJ72</f>
        <v>126</v>
      </c>
      <c r="CK220" s="352">
        <f>'7c-STEMHWF_RawData'!CK72</f>
        <v>224</v>
      </c>
      <c r="CL220" s="352">
        <f>'7c-STEMHWF_RawData'!CL72</f>
        <v>0</v>
      </c>
      <c r="CM220" s="352">
        <f>'7c-STEMHWF_RawData'!CM72</f>
        <v>160</v>
      </c>
      <c r="CN220" s="352">
        <f>'7c-STEMHWF_RawData'!CN72</f>
        <v>0</v>
      </c>
      <c r="CO220" s="352">
        <f>'7c-STEMHWF_RawData'!CO72</f>
        <v>0</v>
      </c>
      <c r="CP220" s="352">
        <f>'7c-STEMHWF_RawData'!CP72</f>
        <v>0</v>
      </c>
      <c r="CQ220" s="352">
        <f>'7c-STEMHWF_RawData'!CQ72</f>
        <v>0</v>
      </c>
      <c r="CR220" s="352">
        <f>'7c-STEMHWF_RawData'!CR72</f>
        <v>0</v>
      </c>
      <c r="CS220" s="353">
        <f>'7c-STEMHWF_RawData'!CS72</f>
        <v>0</v>
      </c>
      <c r="CT220" s="411" t="s">
        <v>305</v>
      </c>
      <c r="CV220" s="351">
        <f>'7c-STEMHWF_RawData'!CV72</f>
        <v>157</v>
      </c>
      <c r="CW220" s="352">
        <f>'7c-STEMHWF_RawData'!CW72</f>
        <v>83</v>
      </c>
      <c r="CX220" s="352">
        <f>'7c-STEMHWF_RawData'!CX72</f>
        <v>0</v>
      </c>
      <c r="CY220" s="352">
        <f>'7c-STEMHWF_RawData'!CY72</f>
        <v>141</v>
      </c>
      <c r="CZ220" s="352">
        <f>'7c-STEMHWF_RawData'!CZ72</f>
        <v>0</v>
      </c>
      <c r="DA220" s="352">
        <f>'7c-STEMHWF_RawData'!DA72</f>
        <v>0</v>
      </c>
      <c r="DB220" s="352">
        <f>'7c-STEMHWF_RawData'!DB72</f>
        <v>0</v>
      </c>
      <c r="DC220" s="352">
        <f>'7c-STEMHWF_RawData'!DC72</f>
        <v>0</v>
      </c>
      <c r="DD220" s="352">
        <f>'7c-STEMHWF_RawData'!DD72</f>
        <v>0</v>
      </c>
      <c r="DE220" s="353">
        <f>'7c-STEMHWF_RawData'!DE72</f>
        <v>0</v>
      </c>
      <c r="DF220" s="411" t="s">
        <v>305</v>
      </c>
      <c r="DH220" s="351">
        <f>'7c-STEMHWF_RawData'!DH72</f>
        <v>234</v>
      </c>
      <c r="DI220" s="352">
        <f>'7c-STEMHWF_RawData'!DI72</f>
        <v>222</v>
      </c>
      <c r="DJ220" s="352">
        <f>'7c-STEMHWF_RawData'!DJ72</f>
        <v>0</v>
      </c>
      <c r="DK220" s="352">
        <f>'7c-STEMHWF_RawData'!DK72</f>
        <v>148</v>
      </c>
      <c r="DL220" s="352">
        <f>'7c-STEMHWF_RawData'!DL72</f>
        <v>0</v>
      </c>
      <c r="DM220" s="352">
        <f>'7c-STEMHWF_RawData'!DM72</f>
        <v>0</v>
      </c>
      <c r="DN220" s="352">
        <f>'7c-STEMHWF_RawData'!DN72</f>
        <v>0</v>
      </c>
      <c r="DO220" s="352">
        <f>'7c-STEMHWF_RawData'!DO72</f>
        <v>0</v>
      </c>
      <c r="DP220" s="352">
        <f>'7c-STEMHWF_RawData'!DP72</f>
        <v>0</v>
      </c>
      <c r="DQ220" s="353">
        <f>'7c-STEMHWF_RawData'!DQ72</f>
        <v>0</v>
      </c>
      <c r="DR220" s="411" t="s">
        <v>305</v>
      </c>
      <c r="DT220" s="351">
        <f>'7c-STEMHWF_RawData'!DT72</f>
        <v>179</v>
      </c>
      <c r="DU220" s="352">
        <f>'7c-STEMHWF_RawData'!DU72</f>
        <v>97</v>
      </c>
      <c r="DV220" s="352">
        <f>'7c-STEMHWF_RawData'!DV72</f>
        <v>0</v>
      </c>
      <c r="DW220" s="352">
        <f>'7c-STEMHWF_RawData'!DW72</f>
        <v>139</v>
      </c>
      <c r="DX220" s="352">
        <f>'7c-STEMHWF_RawData'!DX72</f>
        <v>0</v>
      </c>
      <c r="DY220" s="352">
        <f>'7c-STEMHWF_RawData'!DY72</f>
        <v>0</v>
      </c>
      <c r="DZ220" s="352">
        <f>'7c-STEMHWF_RawData'!DZ72</f>
        <v>0</v>
      </c>
      <c r="EA220" s="352">
        <f>'7c-STEMHWF_RawData'!EA72</f>
        <v>0</v>
      </c>
      <c r="EB220" s="352">
        <f>'7c-STEMHWF_RawData'!EB72</f>
        <v>0</v>
      </c>
      <c r="EC220" s="353">
        <f>'7c-STEMHWF_RawData'!EC72</f>
        <v>0</v>
      </c>
      <c r="ED220" s="411" t="s">
        <v>305</v>
      </c>
    </row>
    <row r="221" spans="1:134" x14ac:dyDescent="0.25">
      <c r="A221" s="284"/>
      <c r="B221" s="285"/>
      <c r="C221" s="268"/>
      <c r="D221" s="288">
        <f t="shared" ref="D221:M221" si="462">SUM(D218:D220)</f>
        <v>99</v>
      </c>
      <c r="E221" s="286">
        <f t="shared" si="462"/>
        <v>49</v>
      </c>
      <c r="F221" s="286">
        <f t="shared" si="462"/>
        <v>0</v>
      </c>
      <c r="G221" s="286">
        <f t="shared" si="462"/>
        <v>252</v>
      </c>
      <c r="H221" s="286">
        <f t="shared" si="462"/>
        <v>0</v>
      </c>
      <c r="I221" s="286">
        <f t="shared" si="462"/>
        <v>0</v>
      </c>
      <c r="J221" s="286">
        <f t="shared" si="462"/>
        <v>0</v>
      </c>
      <c r="K221" s="286">
        <f t="shared" si="462"/>
        <v>0</v>
      </c>
      <c r="L221" s="286">
        <f t="shared" si="462"/>
        <v>0</v>
      </c>
      <c r="M221" s="287">
        <f t="shared" si="462"/>
        <v>0</v>
      </c>
      <c r="N221" s="412">
        <f>SUM(D221:M221)</f>
        <v>400</v>
      </c>
      <c r="P221" s="288">
        <f t="shared" ref="P221:Y221" si="463">SUM(P218:P220)</f>
        <v>117</v>
      </c>
      <c r="Q221" s="286">
        <f t="shared" si="463"/>
        <v>356</v>
      </c>
      <c r="R221" s="286">
        <f t="shared" si="463"/>
        <v>0</v>
      </c>
      <c r="S221" s="286">
        <f t="shared" si="463"/>
        <v>310</v>
      </c>
      <c r="T221" s="286">
        <f t="shared" si="463"/>
        <v>0</v>
      </c>
      <c r="U221" s="286">
        <f t="shared" si="463"/>
        <v>0</v>
      </c>
      <c r="V221" s="286">
        <f t="shared" si="463"/>
        <v>0</v>
      </c>
      <c r="W221" s="286">
        <f t="shared" si="463"/>
        <v>0</v>
      </c>
      <c r="X221" s="286">
        <f t="shared" si="463"/>
        <v>0</v>
      </c>
      <c r="Y221" s="287">
        <f t="shared" si="463"/>
        <v>0</v>
      </c>
      <c r="Z221" s="412">
        <f>SUM(P221:Y221)</f>
        <v>783</v>
      </c>
      <c r="AB221" s="288">
        <f t="shared" ref="AB221:AK221" si="464">SUM(AB218:AB220)</f>
        <v>76</v>
      </c>
      <c r="AC221" s="286">
        <f t="shared" si="464"/>
        <v>474</v>
      </c>
      <c r="AD221" s="286">
        <f t="shared" si="464"/>
        <v>0</v>
      </c>
      <c r="AE221" s="286">
        <f t="shared" si="464"/>
        <v>365</v>
      </c>
      <c r="AF221" s="286">
        <f t="shared" si="464"/>
        <v>0</v>
      </c>
      <c r="AG221" s="286">
        <f t="shared" si="464"/>
        <v>0</v>
      </c>
      <c r="AH221" s="286">
        <f t="shared" si="464"/>
        <v>0</v>
      </c>
      <c r="AI221" s="286">
        <f t="shared" si="464"/>
        <v>0</v>
      </c>
      <c r="AJ221" s="286">
        <f t="shared" si="464"/>
        <v>0</v>
      </c>
      <c r="AK221" s="287">
        <f t="shared" si="464"/>
        <v>0</v>
      </c>
      <c r="AL221" s="412">
        <f>SUM(AB221:AK221)</f>
        <v>915</v>
      </c>
      <c r="AM221" s="277"/>
      <c r="AN221" s="288">
        <f t="shared" ref="AN221:AW221" si="465">SUM(AN218:AN220)</f>
        <v>75</v>
      </c>
      <c r="AO221" s="286">
        <f t="shared" si="465"/>
        <v>126</v>
      </c>
      <c r="AP221" s="286">
        <f t="shared" si="465"/>
        <v>0</v>
      </c>
      <c r="AQ221" s="286">
        <f t="shared" si="465"/>
        <v>376</v>
      </c>
      <c r="AR221" s="286">
        <f t="shared" si="465"/>
        <v>0</v>
      </c>
      <c r="AS221" s="286">
        <f t="shared" si="465"/>
        <v>0</v>
      </c>
      <c r="AT221" s="286">
        <f t="shared" si="465"/>
        <v>0</v>
      </c>
      <c r="AU221" s="286">
        <f t="shared" si="465"/>
        <v>0</v>
      </c>
      <c r="AV221" s="286">
        <f t="shared" si="465"/>
        <v>0</v>
      </c>
      <c r="AW221" s="287">
        <f t="shared" si="465"/>
        <v>0</v>
      </c>
      <c r="AX221" s="412">
        <f>SUM(AN221:AW221)</f>
        <v>577</v>
      </c>
      <c r="AY221" s="277"/>
      <c r="AZ221" s="288">
        <f t="shared" ref="AZ221:BI221" si="466">SUM(AZ218:AZ220)</f>
        <v>59</v>
      </c>
      <c r="BA221" s="286">
        <f t="shared" si="466"/>
        <v>620</v>
      </c>
      <c r="BB221" s="286">
        <f t="shared" si="466"/>
        <v>0</v>
      </c>
      <c r="BC221" s="286">
        <f t="shared" si="466"/>
        <v>350</v>
      </c>
      <c r="BD221" s="286">
        <f t="shared" si="466"/>
        <v>0</v>
      </c>
      <c r="BE221" s="286">
        <f t="shared" si="466"/>
        <v>0</v>
      </c>
      <c r="BF221" s="286">
        <f t="shared" si="466"/>
        <v>0</v>
      </c>
      <c r="BG221" s="286">
        <f t="shared" si="466"/>
        <v>0</v>
      </c>
      <c r="BH221" s="286">
        <f t="shared" si="466"/>
        <v>0</v>
      </c>
      <c r="BI221" s="287">
        <f t="shared" si="466"/>
        <v>0</v>
      </c>
      <c r="BJ221" s="412">
        <f>SUM(AZ221:BI221)</f>
        <v>1029</v>
      </c>
      <c r="BK221" s="352"/>
      <c r="BL221" s="399">
        <f t="shared" ref="BL221:BU221" si="467">SUM(BL218:BL220)</f>
        <v>49</v>
      </c>
      <c r="BM221" s="400">
        <f t="shared" si="467"/>
        <v>261</v>
      </c>
      <c r="BN221" s="400">
        <f t="shared" si="467"/>
        <v>0</v>
      </c>
      <c r="BO221" s="400">
        <f t="shared" si="467"/>
        <v>314</v>
      </c>
      <c r="BP221" s="400">
        <f t="shared" si="467"/>
        <v>0</v>
      </c>
      <c r="BQ221" s="400">
        <f t="shared" si="467"/>
        <v>0</v>
      </c>
      <c r="BR221" s="400">
        <f t="shared" si="467"/>
        <v>0</v>
      </c>
      <c r="BS221" s="400">
        <f t="shared" si="467"/>
        <v>0</v>
      </c>
      <c r="BT221" s="400">
        <f t="shared" si="467"/>
        <v>0</v>
      </c>
      <c r="BU221" s="401">
        <f t="shared" si="467"/>
        <v>0</v>
      </c>
      <c r="BV221" s="412">
        <f>SUM(BL221:BU221)</f>
        <v>624</v>
      </c>
      <c r="BX221" s="399">
        <f t="shared" ref="BX221:CG221" si="468">SUM(BX218:BX220)</f>
        <v>37</v>
      </c>
      <c r="BY221" s="400">
        <f t="shared" si="468"/>
        <v>171</v>
      </c>
      <c r="BZ221" s="400">
        <f t="shared" si="468"/>
        <v>0</v>
      </c>
      <c r="CA221" s="400">
        <f t="shared" si="468"/>
        <v>350</v>
      </c>
      <c r="CB221" s="400">
        <f t="shared" si="468"/>
        <v>0</v>
      </c>
      <c r="CC221" s="400">
        <f t="shared" si="468"/>
        <v>0</v>
      </c>
      <c r="CD221" s="400">
        <f t="shared" si="468"/>
        <v>0</v>
      </c>
      <c r="CE221" s="400">
        <f t="shared" si="468"/>
        <v>0</v>
      </c>
      <c r="CF221" s="400">
        <f t="shared" si="468"/>
        <v>0</v>
      </c>
      <c r="CG221" s="401">
        <f t="shared" si="468"/>
        <v>0</v>
      </c>
      <c r="CH221" s="412">
        <f>SUM(BX221:CG221)</f>
        <v>558</v>
      </c>
      <c r="CJ221" s="399">
        <f t="shared" ref="CJ221:CS221" si="469">SUM(CJ218:CJ220)</f>
        <v>136</v>
      </c>
      <c r="CK221" s="400">
        <f t="shared" si="469"/>
        <v>257</v>
      </c>
      <c r="CL221" s="400">
        <f t="shared" si="469"/>
        <v>0</v>
      </c>
      <c r="CM221" s="400">
        <f t="shared" si="469"/>
        <v>326</v>
      </c>
      <c r="CN221" s="400">
        <f t="shared" si="469"/>
        <v>0</v>
      </c>
      <c r="CO221" s="400">
        <f t="shared" si="469"/>
        <v>0</v>
      </c>
      <c r="CP221" s="400">
        <f t="shared" si="469"/>
        <v>0</v>
      </c>
      <c r="CQ221" s="400">
        <f t="shared" si="469"/>
        <v>0</v>
      </c>
      <c r="CR221" s="400">
        <f t="shared" si="469"/>
        <v>0</v>
      </c>
      <c r="CS221" s="401">
        <f t="shared" si="469"/>
        <v>0</v>
      </c>
      <c r="CT221" s="412">
        <f>SUM(CJ221:CS221)</f>
        <v>719</v>
      </c>
      <c r="CV221" s="399">
        <f t="shared" ref="CV221:DE221" si="470">SUM(CV218:CV220)</f>
        <v>269</v>
      </c>
      <c r="CW221" s="400">
        <f t="shared" si="470"/>
        <v>170</v>
      </c>
      <c r="CX221" s="400">
        <f t="shared" si="470"/>
        <v>8</v>
      </c>
      <c r="CY221" s="400">
        <f t="shared" si="470"/>
        <v>423</v>
      </c>
      <c r="CZ221" s="400">
        <f t="shared" si="470"/>
        <v>0</v>
      </c>
      <c r="DA221" s="400">
        <f t="shared" si="470"/>
        <v>0</v>
      </c>
      <c r="DB221" s="400">
        <f t="shared" si="470"/>
        <v>0</v>
      </c>
      <c r="DC221" s="400">
        <f t="shared" si="470"/>
        <v>0</v>
      </c>
      <c r="DD221" s="400">
        <f t="shared" si="470"/>
        <v>0</v>
      </c>
      <c r="DE221" s="401">
        <f t="shared" si="470"/>
        <v>0</v>
      </c>
      <c r="DF221" s="412">
        <f>SUM(CV221:DE221)</f>
        <v>870</v>
      </c>
      <c r="DH221" s="399">
        <f t="shared" ref="DH221:DQ221" si="471">SUM(DH218:DH220)</f>
        <v>565</v>
      </c>
      <c r="DI221" s="400">
        <f t="shared" si="471"/>
        <v>366</v>
      </c>
      <c r="DJ221" s="400">
        <f t="shared" si="471"/>
        <v>10</v>
      </c>
      <c r="DK221" s="400">
        <f t="shared" si="471"/>
        <v>519</v>
      </c>
      <c r="DL221" s="400">
        <f t="shared" si="471"/>
        <v>0</v>
      </c>
      <c r="DM221" s="400">
        <f t="shared" si="471"/>
        <v>0</v>
      </c>
      <c r="DN221" s="400">
        <f t="shared" si="471"/>
        <v>0</v>
      </c>
      <c r="DO221" s="400">
        <f t="shared" si="471"/>
        <v>0</v>
      </c>
      <c r="DP221" s="400">
        <f t="shared" si="471"/>
        <v>0</v>
      </c>
      <c r="DQ221" s="401">
        <f t="shared" si="471"/>
        <v>0</v>
      </c>
      <c r="DR221" s="412">
        <f>SUM(DH221:DQ221)</f>
        <v>1460</v>
      </c>
      <c r="DT221" s="399">
        <f t="shared" ref="DT221:EC221" si="472">SUM(DT218:DT220)</f>
        <v>328</v>
      </c>
      <c r="DU221" s="400">
        <f t="shared" si="472"/>
        <v>238</v>
      </c>
      <c r="DV221" s="400">
        <f t="shared" si="472"/>
        <v>9</v>
      </c>
      <c r="DW221" s="400">
        <f t="shared" si="472"/>
        <v>430</v>
      </c>
      <c r="DX221" s="400">
        <f t="shared" si="472"/>
        <v>0</v>
      </c>
      <c r="DY221" s="400">
        <f t="shared" si="472"/>
        <v>0</v>
      </c>
      <c r="DZ221" s="400">
        <f t="shared" si="472"/>
        <v>0</v>
      </c>
      <c r="EA221" s="400">
        <f t="shared" si="472"/>
        <v>0</v>
      </c>
      <c r="EB221" s="400">
        <f t="shared" si="472"/>
        <v>0</v>
      </c>
      <c r="EC221" s="401">
        <f t="shared" si="472"/>
        <v>0</v>
      </c>
      <c r="ED221" s="412">
        <f>SUM(DT221:EC221)</f>
        <v>1005</v>
      </c>
    </row>
    <row r="222" spans="1:134" ht="15.75" thickBot="1" x14ac:dyDescent="0.3">
      <c r="A222" s="292"/>
      <c r="B222" s="293"/>
      <c r="C222" s="294"/>
      <c r="D222" s="279"/>
      <c r="E222" s="277"/>
      <c r="F222" s="277"/>
      <c r="G222" s="277"/>
      <c r="H222" s="277"/>
      <c r="I222" s="277"/>
      <c r="J222" s="277"/>
      <c r="K222" s="277"/>
      <c r="L222" s="277"/>
      <c r="M222" s="278"/>
      <c r="N222" s="411"/>
      <c r="P222" s="279"/>
      <c r="Q222" s="277"/>
      <c r="R222" s="277"/>
      <c r="S222" s="277"/>
      <c r="T222" s="277"/>
      <c r="U222" s="277"/>
      <c r="V222" s="277"/>
      <c r="W222" s="277"/>
      <c r="X222" s="277"/>
      <c r="Y222" s="278"/>
      <c r="Z222" s="411"/>
      <c r="AB222" s="279"/>
      <c r="AC222" s="277"/>
      <c r="AD222" s="277"/>
      <c r="AE222" s="277"/>
      <c r="AF222" s="277"/>
      <c r="AG222" s="277"/>
      <c r="AH222" s="277"/>
      <c r="AI222" s="277"/>
      <c r="AJ222" s="277"/>
      <c r="AK222" s="278"/>
      <c r="AL222" s="411"/>
      <c r="AM222" s="277"/>
      <c r="AN222" s="279"/>
      <c r="AO222" s="277"/>
      <c r="AP222" s="277"/>
      <c r="AQ222" s="277"/>
      <c r="AR222" s="277"/>
      <c r="AS222" s="277"/>
      <c r="AT222" s="277"/>
      <c r="AU222" s="277"/>
      <c r="AV222" s="277"/>
      <c r="AW222" s="278"/>
      <c r="AX222" s="411"/>
      <c r="AY222" s="277"/>
      <c r="AZ222" s="279"/>
      <c r="BA222" s="277"/>
      <c r="BB222" s="277"/>
      <c r="BC222" s="277"/>
      <c r="BD222" s="277"/>
      <c r="BE222" s="277"/>
      <c r="BF222" s="277"/>
      <c r="BG222" s="277"/>
      <c r="BH222" s="277"/>
      <c r="BI222" s="278"/>
      <c r="BJ222" s="411"/>
      <c r="BK222" s="352"/>
      <c r="BL222" s="351"/>
      <c r="BM222" s="352"/>
      <c r="BN222" s="352"/>
      <c r="BO222" s="352"/>
      <c r="BP222" s="352"/>
      <c r="BQ222" s="352"/>
      <c r="BR222" s="352"/>
      <c r="BS222" s="352"/>
      <c r="BT222" s="352"/>
      <c r="BU222" s="353"/>
      <c r="BV222" s="411"/>
      <c r="BX222" s="351"/>
      <c r="BY222" s="352"/>
      <c r="BZ222" s="352"/>
      <c r="CA222" s="352"/>
      <c r="CB222" s="352"/>
      <c r="CC222" s="352"/>
      <c r="CD222" s="352"/>
      <c r="CE222" s="352"/>
      <c r="CF222" s="352"/>
      <c r="CG222" s="353"/>
      <c r="CH222" s="411"/>
      <c r="CJ222" s="351"/>
      <c r="CK222" s="352"/>
      <c r="CL222" s="352"/>
      <c r="CM222" s="352"/>
      <c r="CN222" s="352"/>
      <c r="CO222" s="352"/>
      <c r="CP222" s="352"/>
      <c r="CQ222" s="352"/>
      <c r="CR222" s="352"/>
      <c r="CS222" s="353"/>
      <c r="CT222" s="411"/>
      <c r="CV222" s="351"/>
      <c r="CW222" s="352"/>
      <c r="CX222" s="352"/>
      <c r="CY222" s="352"/>
      <c r="CZ222" s="352"/>
      <c r="DA222" s="352"/>
      <c r="DB222" s="352"/>
      <c r="DC222" s="352"/>
      <c r="DD222" s="352"/>
      <c r="DE222" s="353"/>
      <c r="DF222" s="411"/>
      <c r="DH222" s="351"/>
      <c r="DI222" s="352"/>
      <c r="DJ222" s="352"/>
      <c r="DK222" s="352"/>
      <c r="DL222" s="352"/>
      <c r="DM222" s="352"/>
      <c r="DN222" s="352"/>
      <c r="DO222" s="352"/>
      <c r="DP222" s="352"/>
      <c r="DQ222" s="353"/>
      <c r="DR222" s="411"/>
      <c r="DT222" s="351"/>
      <c r="DU222" s="352"/>
      <c r="DV222" s="352"/>
      <c r="DW222" s="352"/>
      <c r="DX222" s="352"/>
      <c r="DY222" s="352"/>
      <c r="DZ222" s="352"/>
      <c r="EA222" s="352"/>
      <c r="EB222" s="352"/>
      <c r="EC222" s="353"/>
      <c r="ED222" s="411"/>
    </row>
    <row r="223" spans="1:134" x14ac:dyDescent="0.25">
      <c r="A223" s="1471" t="s">
        <v>211</v>
      </c>
      <c r="B223" s="267" t="s">
        <v>103</v>
      </c>
      <c r="C223" s="268" t="s">
        <v>138</v>
      </c>
      <c r="D223" s="279">
        <f>D218*'8-Matrices'!$J$7</f>
        <v>9900</v>
      </c>
      <c r="E223" s="277">
        <f>E218*'8-Matrices'!$K$7</f>
        <v>21780</v>
      </c>
      <c r="F223" s="277">
        <f>F218*'8-Matrices'!$L$7</f>
        <v>0</v>
      </c>
      <c r="G223" s="277">
        <f>G218*'8-Matrices'!$M$7</f>
        <v>505925</v>
      </c>
      <c r="H223" s="277">
        <f>H218*'8-Matrices'!$N$7</f>
        <v>0</v>
      </c>
      <c r="I223" s="277">
        <f>I218*'8-Matrices'!$O$7</f>
        <v>0</v>
      </c>
      <c r="J223" s="277">
        <f>J218*'8-Matrices'!$P$7</f>
        <v>0</v>
      </c>
      <c r="K223" s="277">
        <f>K218*'8-Matrices'!$Q$7</f>
        <v>0</v>
      </c>
      <c r="L223" s="277">
        <f>L218*'8-Matrices'!$R$7</f>
        <v>0</v>
      </c>
      <c r="M223" s="278">
        <f>M218*'8-Matrices'!$S$7</f>
        <v>0</v>
      </c>
      <c r="N223" s="411"/>
      <c r="P223" s="279">
        <f>P218*'8-Matrices'!$J$7</f>
        <v>0</v>
      </c>
      <c r="Q223" s="277">
        <f>Q218*'8-Matrices'!$K$7</f>
        <v>7260</v>
      </c>
      <c r="R223" s="277">
        <f>R218*'8-Matrices'!$L$7</f>
        <v>0</v>
      </c>
      <c r="S223" s="277">
        <f>S218*'8-Matrices'!$M$7</f>
        <v>563745</v>
      </c>
      <c r="T223" s="277">
        <f>T218*'8-Matrices'!$N$7</f>
        <v>0</v>
      </c>
      <c r="U223" s="277">
        <f>U218*'8-Matrices'!$O$7</f>
        <v>0</v>
      </c>
      <c r="V223" s="277">
        <f>V218*'8-Matrices'!$P$7</f>
        <v>0</v>
      </c>
      <c r="W223" s="277">
        <f>W218*'8-Matrices'!$Q$7</f>
        <v>0</v>
      </c>
      <c r="X223" s="277">
        <f>X218*'8-Matrices'!$R$7</f>
        <v>0</v>
      </c>
      <c r="Y223" s="278">
        <f>Y218*'8-Matrices'!$S$7</f>
        <v>0</v>
      </c>
      <c r="Z223" s="411"/>
      <c r="AB223" s="279">
        <f>AB218*'8-Matrices'!$J$7</f>
        <v>4950</v>
      </c>
      <c r="AC223" s="277">
        <f>AC218*'8-Matrices'!$K$7</f>
        <v>29040</v>
      </c>
      <c r="AD223" s="277">
        <f>AD218*'8-Matrices'!$L$7</f>
        <v>0</v>
      </c>
      <c r="AE223" s="277">
        <f>AE218*'8-Matrices'!$M$7</f>
        <v>664930</v>
      </c>
      <c r="AF223" s="277">
        <f>AF218*'8-Matrices'!$N$7</f>
        <v>0</v>
      </c>
      <c r="AG223" s="277">
        <f>AG218*'8-Matrices'!$O$7</f>
        <v>0</v>
      </c>
      <c r="AH223" s="277">
        <f>AH218*'8-Matrices'!$P$7</f>
        <v>0</v>
      </c>
      <c r="AI223" s="277">
        <f>AI218*'8-Matrices'!$Q$7</f>
        <v>0</v>
      </c>
      <c r="AJ223" s="277">
        <f>AJ218*'8-Matrices'!$R$7</f>
        <v>0</v>
      </c>
      <c r="AK223" s="278">
        <f>AK218*'8-Matrices'!$S$7</f>
        <v>0</v>
      </c>
      <c r="AL223" s="411"/>
      <c r="AM223" s="277"/>
      <c r="AN223" s="279">
        <f>AN218*'8-Matrices'!$J$7</f>
        <v>29700</v>
      </c>
      <c r="AO223" s="277">
        <f>AO218*'8-Matrices'!$K$7</f>
        <v>58080</v>
      </c>
      <c r="AP223" s="277">
        <f>AP218*'8-Matrices'!$L$7</f>
        <v>0</v>
      </c>
      <c r="AQ223" s="277">
        <f>AQ218*'8-Matrices'!$M$7</f>
        <v>693840</v>
      </c>
      <c r="AR223" s="277">
        <f>AR218*'8-Matrices'!$N$7</f>
        <v>0</v>
      </c>
      <c r="AS223" s="277">
        <f>AS218*'8-Matrices'!$O$7</f>
        <v>0</v>
      </c>
      <c r="AT223" s="277">
        <f>AT218*'8-Matrices'!$P$7</f>
        <v>0</v>
      </c>
      <c r="AU223" s="277">
        <f>AU218*'8-Matrices'!$Q$7</f>
        <v>0</v>
      </c>
      <c r="AV223" s="277">
        <f>AV218*'8-Matrices'!$R$7</f>
        <v>0</v>
      </c>
      <c r="AW223" s="278">
        <f>AW218*'8-Matrices'!$S$7</f>
        <v>0</v>
      </c>
      <c r="AX223" s="411"/>
      <c r="AY223" s="277"/>
      <c r="AZ223" s="279">
        <f>AZ218*'8-Matrices'!$J$7</f>
        <v>59400</v>
      </c>
      <c r="BA223" s="277">
        <f>BA218*'8-Matrices'!$K$7</f>
        <v>65340</v>
      </c>
      <c r="BB223" s="277">
        <f>BB218*'8-Matrices'!$L$7</f>
        <v>0</v>
      </c>
      <c r="BC223" s="277">
        <f>BC218*'8-Matrices'!$M$7</f>
        <v>809480</v>
      </c>
      <c r="BD223" s="277">
        <f>BD218*'8-Matrices'!$N$7</f>
        <v>0</v>
      </c>
      <c r="BE223" s="277">
        <f>BE218*'8-Matrices'!$O$7</f>
        <v>0</v>
      </c>
      <c r="BF223" s="277">
        <f>BF218*'8-Matrices'!$P$7</f>
        <v>0</v>
      </c>
      <c r="BG223" s="277">
        <f>BG218*'8-Matrices'!$Q$7</f>
        <v>0</v>
      </c>
      <c r="BH223" s="277">
        <f>BH218*'8-Matrices'!$R$7</f>
        <v>0</v>
      </c>
      <c r="BI223" s="278">
        <f>BI218*'8-Matrices'!$S$7</f>
        <v>0</v>
      </c>
      <c r="BJ223" s="411"/>
      <c r="BK223" s="352"/>
      <c r="BL223" s="351">
        <f>BL218*'8-Matrices'!$J$7</f>
        <v>29700</v>
      </c>
      <c r="BM223" s="352">
        <f>BM218*'8-Matrices'!$K$7</f>
        <v>50820</v>
      </c>
      <c r="BN223" s="352">
        <f>BN218*'8-Matrices'!$L$7</f>
        <v>0</v>
      </c>
      <c r="BO223" s="352">
        <f>BO218*'8-Matrices'!$M$7</f>
        <v>852845</v>
      </c>
      <c r="BP223" s="352">
        <f>BP218*'8-Matrices'!$N$7</f>
        <v>0</v>
      </c>
      <c r="BQ223" s="352">
        <f>BQ218*'8-Matrices'!$O$7</f>
        <v>0</v>
      </c>
      <c r="BR223" s="352">
        <f>BR218*'8-Matrices'!$P$7</f>
        <v>0</v>
      </c>
      <c r="BS223" s="352">
        <f>BS218*'8-Matrices'!$Q$7</f>
        <v>0</v>
      </c>
      <c r="BT223" s="352">
        <f>BT218*'8-Matrices'!$R$7</f>
        <v>0</v>
      </c>
      <c r="BU223" s="353">
        <f>BU218*'8-Matrices'!$S$7</f>
        <v>0</v>
      </c>
      <c r="BV223" s="411"/>
      <c r="BX223" s="351">
        <f>BX218*'8-Matrices'!$J$7</f>
        <v>0</v>
      </c>
      <c r="BY223" s="352">
        <f>BY218*'8-Matrices'!$K$7</f>
        <v>65340</v>
      </c>
      <c r="BZ223" s="352">
        <f>BZ218*'8-Matrices'!$L$7</f>
        <v>0</v>
      </c>
      <c r="CA223" s="352">
        <f>CA218*'8-Matrices'!$M$7</f>
        <v>1098580</v>
      </c>
      <c r="CB223" s="352">
        <f>CB218*'8-Matrices'!$N$7</f>
        <v>0</v>
      </c>
      <c r="CC223" s="352">
        <f>CC218*'8-Matrices'!$O$7</f>
        <v>0</v>
      </c>
      <c r="CD223" s="352">
        <f>CD218*'8-Matrices'!$P$7</f>
        <v>0</v>
      </c>
      <c r="CE223" s="352">
        <f>CE218*'8-Matrices'!$Q$7</f>
        <v>0</v>
      </c>
      <c r="CF223" s="352">
        <f>CF218*'8-Matrices'!$R$7</f>
        <v>0</v>
      </c>
      <c r="CG223" s="353">
        <f>CG218*'8-Matrices'!$S$7</f>
        <v>0</v>
      </c>
      <c r="CH223" s="411"/>
      <c r="CJ223" s="351">
        <f>CJ218*'8-Matrices'!$J$7</f>
        <v>49500</v>
      </c>
      <c r="CK223" s="352">
        <f>CK218*'8-Matrices'!$K$7</f>
        <v>36300</v>
      </c>
      <c r="CL223" s="352">
        <f>CL218*'8-Matrices'!$L$7</f>
        <v>0</v>
      </c>
      <c r="CM223" s="352">
        <f>CM218*'8-Matrices'!$M$7</f>
        <v>1590050</v>
      </c>
      <c r="CN223" s="352">
        <f>CN218*'8-Matrices'!$N$7</f>
        <v>0</v>
      </c>
      <c r="CO223" s="352">
        <f>CO218*'8-Matrices'!$O$7</f>
        <v>0</v>
      </c>
      <c r="CP223" s="352">
        <f>CP218*'8-Matrices'!$P$7</f>
        <v>0</v>
      </c>
      <c r="CQ223" s="352">
        <f>CQ218*'8-Matrices'!$Q$7</f>
        <v>0</v>
      </c>
      <c r="CR223" s="352">
        <f>CR218*'8-Matrices'!$R$7</f>
        <v>0</v>
      </c>
      <c r="CS223" s="353">
        <f>CS218*'8-Matrices'!$S$7</f>
        <v>0</v>
      </c>
      <c r="CT223" s="411"/>
      <c r="CV223" s="351">
        <f>CV218*'8-Matrices'!$J$7</f>
        <v>34650</v>
      </c>
      <c r="CW223" s="352">
        <f>CW218*'8-Matrices'!$K$7</f>
        <v>225060</v>
      </c>
      <c r="CX223" s="352">
        <f>CX218*'8-Matrices'!$L$7</f>
        <v>0</v>
      </c>
      <c r="CY223" s="352">
        <f>CY218*'8-Matrices'!$M$7</f>
        <v>2009245</v>
      </c>
      <c r="CZ223" s="352">
        <f>CZ218*'8-Matrices'!$N$7</f>
        <v>0</v>
      </c>
      <c r="DA223" s="352">
        <f>DA218*'8-Matrices'!$O$7</f>
        <v>0</v>
      </c>
      <c r="DB223" s="352">
        <f>DB218*'8-Matrices'!$P$7</f>
        <v>0</v>
      </c>
      <c r="DC223" s="352">
        <f>DC218*'8-Matrices'!$Q$7</f>
        <v>0</v>
      </c>
      <c r="DD223" s="352">
        <f>DD218*'8-Matrices'!$R$7</f>
        <v>0</v>
      </c>
      <c r="DE223" s="353">
        <f>DE218*'8-Matrices'!$S$7</f>
        <v>0</v>
      </c>
      <c r="DF223" s="411"/>
      <c r="DH223" s="351">
        <f>DH218*'8-Matrices'!$J$7</f>
        <v>163350</v>
      </c>
      <c r="DI223" s="352">
        <f>DI218*'8-Matrices'!$K$7</f>
        <v>275880</v>
      </c>
      <c r="DJ223" s="352">
        <f>DJ218*'8-Matrices'!$L$7</f>
        <v>0</v>
      </c>
      <c r="DK223" s="352">
        <f>DK218*'8-Matrices'!$M$7</f>
        <v>3050005</v>
      </c>
      <c r="DL223" s="352">
        <f>DL218*'8-Matrices'!$N$7</f>
        <v>0</v>
      </c>
      <c r="DM223" s="352">
        <f>DM218*'8-Matrices'!$O$7</f>
        <v>0</v>
      </c>
      <c r="DN223" s="352">
        <f>DN218*'8-Matrices'!$P$7</f>
        <v>0</v>
      </c>
      <c r="DO223" s="352">
        <f>DO218*'8-Matrices'!$Q$7</f>
        <v>0</v>
      </c>
      <c r="DP223" s="352">
        <f>DP218*'8-Matrices'!$R$7</f>
        <v>0</v>
      </c>
      <c r="DQ223" s="353">
        <f>DQ218*'8-Matrices'!$S$7</f>
        <v>0</v>
      </c>
      <c r="DR223" s="411"/>
      <c r="DT223" s="351">
        <f>DT218*'8-Matrices'!$J$7</f>
        <v>79200</v>
      </c>
      <c r="DU223" s="352">
        <f>DU218*'8-Matrices'!$K$7</f>
        <v>130680</v>
      </c>
      <c r="DV223" s="352">
        <f>DV218*'8-Matrices'!$L$7</f>
        <v>0</v>
      </c>
      <c r="DW223" s="352">
        <f>DW218*'8-Matrices'!$M$7</f>
        <v>2052610</v>
      </c>
      <c r="DX223" s="352">
        <f>DX218*'8-Matrices'!$N$7</f>
        <v>0</v>
      </c>
      <c r="DY223" s="352">
        <f>DY218*'8-Matrices'!$O$7</f>
        <v>0</v>
      </c>
      <c r="DZ223" s="352">
        <f>DZ218*'8-Matrices'!$P$7</f>
        <v>0</v>
      </c>
      <c r="EA223" s="352">
        <f>EA218*'8-Matrices'!$Q$7</f>
        <v>0</v>
      </c>
      <c r="EB223" s="352">
        <f>EB218*'8-Matrices'!$R$7</f>
        <v>0</v>
      </c>
      <c r="EC223" s="353">
        <f>EC218*'8-Matrices'!$S$7</f>
        <v>0</v>
      </c>
      <c r="ED223" s="411"/>
    </row>
    <row r="224" spans="1:134" x14ac:dyDescent="0.25">
      <c r="A224" s="1471"/>
      <c r="B224" s="36" t="s">
        <v>103</v>
      </c>
      <c r="C224" s="276" t="s">
        <v>139</v>
      </c>
      <c r="D224" s="279">
        <f>D219*'8-Matrices'!$J$8</f>
        <v>235719</v>
      </c>
      <c r="E224" s="277">
        <f>E219*'8-Matrices'!$K$8</f>
        <v>10477</v>
      </c>
      <c r="F224" s="277">
        <f>F219*'8-Matrices'!$L$8</f>
        <v>0</v>
      </c>
      <c r="G224" s="277">
        <f>G219*'8-Matrices'!$M$8</f>
        <v>1606220</v>
      </c>
      <c r="H224" s="277">
        <f>H219*'8-Matrices'!$N$8</f>
        <v>0</v>
      </c>
      <c r="I224" s="277">
        <f>I219*'8-Matrices'!$O$8</f>
        <v>0</v>
      </c>
      <c r="J224" s="277">
        <f>J219*'8-Matrices'!$P$8</f>
        <v>0</v>
      </c>
      <c r="K224" s="277">
        <f>K219*'8-Matrices'!$Q$8</f>
        <v>0</v>
      </c>
      <c r="L224" s="277">
        <f>L219*'8-Matrices'!$R$8</f>
        <v>0</v>
      </c>
      <c r="M224" s="278">
        <f>M219*'8-Matrices'!$S$8</f>
        <v>0</v>
      </c>
      <c r="N224" s="411"/>
      <c r="P224" s="279">
        <f>P219*'8-Matrices'!$J$8</f>
        <v>435723</v>
      </c>
      <c r="Q224" s="277">
        <f>Q219*'8-Matrices'!$K$8</f>
        <v>125724</v>
      </c>
      <c r="R224" s="277">
        <f>R219*'8-Matrices'!$L$8</f>
        <v>0</v>
      </c>
      <c r="S224" s="277">
        <f>S219*'8-Matrices'!$M$8</f>
        <v>2482340</v>
      </c>
      <c r="T224" s="277">
        <f>T219*'8-Matrices'!$N$8</f>
        <v>0</v>
      </c>
      <c r="U224" s="277">
        <f>U219*'8-Matrices'!$O$8</f>
        <v>0</v>
      </c>
      <c r="V224" s="277">
        <f>V219*'8-Matrices'!$P$8</f>
        <v>0</v>
      </c>
      <c r="W224" s="277">
        <f>W219*'8-Matrices'!$Q$8</f>
        <v>0</v>
      </c>
      <c r="X224" s="277">
        <f>X219*'8-Matrices'!$R$8</f>
        <v>0</v>
      </c>
      <c r="Y224" s="278">
        <f>Y219*'8-Matrices'!$S$8</f>
        <v>0</v>
      </c>
      <c r="Z224" s="411"/>
      <c r="AB224" s="279">
        <f>AB219*'8-Matrices'!$J$8</f>
        <v>142860</v>
      </c>
      <c r="AC224" s="277">
        <f>AC219*'8-Matrices'!$K$8</f>
        <v>272402</v>
      </c>
      <c r="AD224" s="277">
        <f>AD219*'8-Matrices'!$L$8</f>
        <v>0</v>
      </c>
      <c r="AE224" s="277">
        <f>AE219*'8-Matrices'!$M$8</f>
        <v>2711800</v>
      </c>
      <c r="AF224" s="277">
        <f>AF219*'8-Matrices'!$N$8</f>
        <v>0</v>
      </c>
      <c r="AG224" s="277">
        <f>AG219*'8-Matrices'!$O$8</f>
        <v>0</v>
      </c>
      <c r="AH224" s="277">
        <f>AH219*'8-Matrices'!$P$8</f>
        <v>0</v>
      </c>
      <c r="AI224" s="277">
        <f>AI219*'8-Matrices'!$Q$8</f>
        <v>0</v>
      </c>
      <c r="AJ224" s="277">
        <f>AJ219*'8-Matrices'!$R$8</f>
        <v>0</v>
      </c>
      <c r="AK224" s="278">
        <f>AK219*'8-Matrices'!$S$8</f>
        <v>0</v>
      </c>
      <c r="AL224" s="411"/>
      <c r="AM224" s="277"/>
      <c r="AN224" s="279">
        <f>AN219*'8-Matrices'!$J$8</f>
        <v>57144</v>
      </c>
      <c r="AO224" s="277">
        <f>AO219*'8-Matrices'!$K$8</f>
        <v>199063</v>
      </c>
      <c r="AP224" s="277">
        <f>AP219*'8-Matrices'!$L$8</f>
        <v>0</v>
      </c>
      <c r="AQ224" s="277">
        <f>AQ219*'8-Matrices'!$M$8</f>
        <v>2836960</v>
      </c>
      <c r="AR224" s="277">
        <f>AR219*'8-Matrices'!$N$8</f>
        <v>0</v>
      </c>
      <c r="AS224" s="277">
        <f>AS219*'8-Matrices'!$O$8</f>
        <v>0</v>
      </c>
      <c r="AT224" s="277">
        <f>AT219*'8-Matrices'!$P$8</f>
        <v>0</v>
      </c>
      <c r="AU224" s="277">
        <f>AU219*'8-Matrices'!$Q$8</f>
        <v>0</v>
      </c>
      <c r="AV224" s="277">
        <f>AV219*'8-Matrices'!$R$8</f>
        <v>0</v>
      </c>
      <c r="AW224" s="278">
        <f>AW219*'8-Matrices'!$S$8</f>
        <v>0</v>
      </c>
      <c r="AX224" s="411"/>
      <c r="AY224" s="277"/>
      <c r="AZ224" s="279">
        <f>AZ219*'8-Matrices'!$J$8</f>
        <v>0</v>
      </c>
      <c r="BA224" s="277">
        <f>BA219*'8-Matrices'!$K$8</f>
        <v>670528</v>
      </c>
      <c r="BB224" s="277">
        <f>BB219*'8-Matrices'!$L$8</f>
        <v>0</v>
      </c>
      <c r="BC224" s="277">
        <f>BC219*'8-Matrices'!$M$8</f>
        <v>2211160</v>
      </c>
      <c r="BD224" s="277">
        <f>BD219*'8-Matrices'!$N$8</f>
        <v>0</v>
      </c>
      <c r="BE224" s="277">
        <f>BE219*'8-Matrices'!$O$8</f>
        <v>0</v>
      </c>
      <c r="BF224" s="277">
        <f>BF219*'8-Matrices'!$P$8</f>
        <v>0</v>
      </c>
      <c r="BG224" s="277">
        <f>BG219*'8-Matrices'!$Q$8</f>
        <v>0</v>
      </c>
      <c r="BH224" s="277">
        <f>BH219*'8-Matrices'!$R$8</f>
        <v>0</v>
      </c>
      <c r="BI224" s="278">
        <f>BI219*'8-Matrices'!$S$8</f>
        <v>0</v>
      </c>
      <c r="BJ224" s="411"/>
      <c r="BK224" s="352"/>
      <c r="BL224" s="351">
        <f>BL219*'8-Matrices'!$J$8</f>
        <v>0</v>
      </c>
      <c r="BM224" s="352">
        <f>BM219*'8-Matrices'!$K$8</f>
        <v>188586</v>
      </c>
      <c r="BN224" s="352">
        <f>BN219*'8-Matrices'!$L$8</f>
        <v>0</v>
      </c>
      <c r="BO224" s="352">
        <f>BO219*'8-Matrices'!$M$8</f>
        <v>1543640</v>
      </c>
      <c r="BP224" s="352">
        <f>BP219*'8-Matrices'!$N$8</f>
        <v>0</v>
      </c>
      <c r="BQ224" s="352">
        <f>BQ219*'8-Matrices'!$O$8</f>
        <v>0</v>
      </c>
      <c r="BR224" s="352">
        <f>BR219*'8-Matrices'!$P$8</f>
        <v>0</v>
      </c>
      <c r="BS224" s="352">
        <f>BS219*'8-Matrices'!$Q$8</f>
        <v>0</v>
      </c>
      <c r="BT224" s="352">
        <f>BT219*'8-Matrices'!$R$8</f>
        <v>0</v>
      </c>
      <c r="BU224" s="353">
        <f>BU219*'8-Matrices'!$S$8</f>
        <v>0</v>
      </c>
      <c r="BV224" s="411"/>
      <c r="BX224" s="351">
        <f>BX219*'8-Matrices'!$J$8</f>
        <v>0</v>
      </c>
      <c r="BY224" s="352">
        <f>BY219*'8-Matrices'!$K$8</f>
        <v>220017</v>
      </c>
      <c r="BZ224" s="352">
        <f>BZ219*'8-Matrices'!$L$8</f>
        <v>0</v>
      </c>
      <c r="CA224" s="352">
        <f>CA219*'8-Matrices'!$M$8</f>
        <v>2086000</v>
      </c>
      <c r="CB224" s="352">
        <f>CB219*'8-Matrices'!$N$8</f>
        <v>0</v>
      </c>
      <c r="CC224" s="352">
        <f>CC219*'8-Matrices'!$O$8</f>
        <v>0</v>
      </c>
      <c r="CD224" s="352">
        <f>CD219*'8-Matrices'!$P$8</f>
        <v>0</v>
      </c>
      <c r="CE224" s="352">
        <f>CE219*'8-Matrices'!$Q$8</f>
        <v>0</v>
      </c>
      <c r="CF224" s="352">
        <f>CF219*'8-Matrices'!$R$8</f>
        <v>0</v>
      </c>
      <c r="CG224" s="353">
        <f>CG219*'8-Matrices'!$S$8</f>
        <v>0</v>
      </c>
      <c r="CH224" s="411"/>
      <c r="CJ224" s="351">
        <f>CJ219*'8-Matrices'!$J$8</f>
        <v>0</v>
      </c>
      <c r="CK224" s="352">
        <f>CK219*'8-Matrices'!$K$8</f>
        <v>293356</v>
      </c>
      <c r="CL224" s="352">
        <f>CL219*'8-Matrices'!$L$8</f>
        <v>0</v>
      </c>
      <c r="CM224" s="352">
        <f>CM219*'8-Matrices'!$M$8</f>
        <v>1168160</v>
      </c>
      <c r="CN224" s="352">
        <f>CN219*'8-Matrices'!$N$8</f>
        <v>0</v>
      </c>
      <c r="CO224" s="352">
        <f>CO219*'8-Matrices'!$O$8</f>
        <v>0</v>
      </c>
      <c r="CP224" s="352">
        <f>CP219*'8-Matrices'!$P$8</f>
        <v>0</v>
      </c>
      <c r="CQ224" s="352">
        <f>CQ219*'8-Matrices'!$Q$8</f>
        <v>0</v>
      </c>
      <c r="CR224" s="352">
        <f>CR219*'8-Matrices'!$R$8</f>
        <v>0</v>
      </c>
      <c r="CS224" s="353">
        <f>CS219*'8-Matrices'!$S$8</f>
        <v>0</v>
      </c>
      <c r="CT224" s="411"/>
      <c r="CV224" s="351">
        <f>CV219*'8-Matrices'!$J$8</f>
        <v>750015</v>
      </c>
      <c r="CW224" s="352">
        <f>CW219*'8-Matrices'!$K$8</f>
        <v>586712</v>
      </c>
      <c r="CX224" s="352">
        <f>CX219*'8-Matrices'!$L$8</f>
        <v>166880</v>
      </c>
      <c r="CY224" s="352">
        <f>CY219*'8-Matrices'!$M$8</f>
        <v>2982980</v>
      </c>
      <c r="CZ224" s="352">
        <f>CZ219*'8-Matrices'!$N$8</f>
        <v>0</v>
      </c>
      <c r="DA224" s="352">
        <f>DA219*'8-Matrices'!$O$8</f>
        <v>0</v>
      </c>
      <c r="DB224" s="352">
        <f>DB219*'8-Matrices'!$P$8</f>
        <v>0</v>
      </c>
      <c r="DC224" s="352">
        <f>DC219*'8-Matrices'!$Q$8</f>
        <v>0</v>
      </c>
      <c r="DD224" s="352">
        <f>DD219*'8-Matrices'!$R$8</f>
        <v>0</v>
      </c>
      <c r="DE224" s="353">
        <f>DE219*'8-Matrices'!$S$8</f>
        <v>0</v>
      </c>
      <c r="DF224" s="411"/>
      <c r="DH224" s="351">
        <f>DH219*'8-Matrices'!$J$8</f>
        <v>2128614</v>
      </c>
      <c r="DI224" s="352">
        <f>DI219*'8-Matrices'!$K$8</f>
        <v>1110562</v>
      </c>
      <c r="DJ224" s="352">
        <f>DJ219*'8-Matrices'!$L$8</f>
        <v>208600</v>
      </c>
      <c r="DK224" s="352">
        <f>DK219*'8-Matrices'!$M$8</f>
        <v>3337600</v>
      </c>
      <c r="DL224" s="352">
        <f>DL219*'8-Matrices'!$N$8</f>
        <v>0</v>
      </c>
      <c r="DM224" s="352">
        <f>DM219*'8-Matrices'!$O$8</f>
        <v>0</v>
      </c>
      <c r="DN224" s="352">
        <f>DN219*'8-Matrices'!$P$8</f>
        <v>0</v>
      </c>
      <c r="DO224" s="352">
        <f>DO219*'8-Matrices'!$Q$8</f>
        <v>0</v>
      </c>
      <c r="DP224" s="352">
        <f>DP219*'8-Matrices'!$R$8</f>
        <v>0</v>
      </c>
      <c r="DQ224" s="353">
        <f>DQ219*'8-Matrices'!$S$8</f>
        <v>0</v>
      </c>
      <c r="DR224" s="411"/>
      <c r="DT224" s="351">
        <f>DT219*'8-Matrices'!$J$8</f>
        <v>950019</v>
      </c>
      <c r="DU224" s="352">
        <f>DU219*'8-Matrices'!$K$8</f>
        <v>1288671</v>
      </c>
      <c r="DV224" s="352">
        <f>DV219*'8-Matrices'!$L$8</f>
        <v>187740</v>
      </c>
      <c r="DW224" s="352">
        <f>DW219*'8-Matrices'!$M$8</f>
        <v>3108140</v>
      </c>
      <c r="DX224" s="352">
        <f>DX219*'8-Matrices'!$N$8</f>
        <v>0</v>
      </c>
      <c r="DY224" s="352">
        <f>DY219*'8-Matrices'!$O$8</f>
        <v>0</v>
      </c>
      <c r="DZ224" s="352">
        <f>DZ219*'8-Matrices'!$P$8</f>
        <v>0</v>
      </c>
      <c r="EA224" s="352">
        <f>EA219*'8-Matrices'!$Q$8</f>
        <v>0</v>
      </c>
      <c r="EB224" s="352">
        <f>EB219*'8-Matrices'!$R$8</f>
        <v>0</v>
      </c>
      <c r="EC224" s="353">
        <f>EC219*'8-Matrices'!$S$8</f>
        <v>0</v>
      </c>
      <c r="ED224" s="411"/>
    </row>
    <row r="225" spans="1:134" ht="15.75" thickBot="1" x14ac:dyDescent="0.3">
      <c r="A225" s="1472"/>
      <c r="B225" s="295" t="s">
        <v>103</v>
      </c>
      <c r="C225" s="294" t="s">
        <v>140</v>
      </c>
      <c r="D225" s="279">
        <f>D220*'8-Matrices'!$J$9</f>
        <v>670016</v>
      </c>
      <c r="E225" s="277">
        <f>E220*'8-Matrices'!$K$9</f>
        <v>690930</v>
      </c>
      <c r="F225" s="277">
        <f>F220*'8-Matrices'!$L$9</f>
        <v>0</v>
      </c>
      <c r="G225" s="277">
        <f>G220*'8-Matrices'!$M$9</f>
        <v>4279800</v>
      </c>
      <c r="H225" s="277">
        <f>H220*'8-Matrices'!$N$9</f>
        <v>0</v>
      </c>
      <c r="I225" s="277">
        <f>I220*'8-Matrices'!$O$9</f>
        <v>0</v>
      </c>
      <c r="J225" s="277">
        <f>J220*'8-Matrices'!$P$9</f>
        <v>0</v>
      </c>
      <c r="K225" s="277">
        <f>K220*'8-Matrices'!$Q$9</f>
        <v>0</v>
      </c>
      <c r="L225" s="277">
        <f>L220*'8-Matrices'!$R$9</f>
        <v>0</v>
      </c>
      <c r="M225" s="278">
        <f>M220*'8-Matrices'!$S$9</f>
        <v>0</v>
      </c>
      <c r="N225" s="411" t="s">
        <v>306</v>
      </c>
      <c r="P225" s="279">
        <f>P220*'8-Matrices'!$J$9</f>
        <v>586264</v>
      </c>
      <c r="Q225" s="277">
        <f>Q220*'8-Matrices'!$K$9</f>
        <v>5266422</v>
      </c>
      <c r="R225" s="277">
        <f>R220*'8-Matrices'!$L$9</f>
        <v>0</v>
      </c>
      <c r="S225" s="277">
        <f>S220*'8-Matrices'!$M$9</f>
        <v>4646640</v>
      </c>
      <c r="T225" s="277">
        <f>T220*'8-Matrices'!$N$9</f>
        <v>0</v>
      </c>
      <c r="U225" s="277">
        <f>U220*'8-Matrices'!$O$9</f>
        <v>0</v>
      </c>
      <c r="V225" s="277">
        <f>V220*'8-Matrices'!$P$9</f>
        <v>0</v>
      </c>
      <c r="W225" s="277">
        <f>W220*'8-Matrices'!$Q$9</f>
        <v>0</v>
      </c>
      <c r="X225" s="277">
        <f>X220*'8-Matrices'!$R$9</f>
        <v>0</v>
      </c>
      <c r="Y225" s="278">
        <f>Y220*'8-Matrices'!$S$9</f>
        <v>0</v>
      </c>
      <c r="Z225" s="411" t="s">
        <v>306</v>
      </c>
      <c r="AB225" s="279">
        <f>AB220*'8-Matrices'!$J$9</f>
        <v>575795</v>
      </c>
      <c r="AC225" s="277">
        <f>AC220*'8-Matrices'!$K$9</f>
        <v>6817176</v>
      </c>
      <c r="AD225" s="277">
        <f>AD220*'8-Matrices'!$L$9</f>
        <v>0</v>
      </c>
      <c r="AE225" s="277">
        <f>AE220*'8-Matrices'!$M$9</f>
        <v>5777730</v>
      </c>
      <c r="AF225" s="277">
        <f>AF220*'8-Matrices'!$N$9</f>
        <v>0</v>
      </c>
      <c r="AG225" s="277">
        <f>AG220*'8-Matrices'!$O$9</f>
        <v>0</v>
      </c>
      <c r="AH225" s="277">
        <f>AH220*'8-Matrices'!$P$9</f>
        <v>0</v>
      </c>
      <c r="AI225" s="277">
        <f>AI220*'8-Matrices'!$Q$9</f>
        <v>0</v>
      </c>
      <c r="AJ225" s="277">
        <f>AJ220*'8-Matrices'!$R$9</f>
        <v>0</v>
      </c>
      <c r="AK225" s="278">
        <f>AK220*'8-Matrices'!$S$9</f>
        <v>0</v>
      </c>
      <c r="AL225" s="411" t="s">
        <v>306</v>
      </c>
      <c r="AM225" s="277"/>
      <c r="AN225" s="279">
        <f>AN220*'8-Matrices'!$J$9</f>
        <v>638609</v>
      </c>
      <c r="AO225" s="277">
        <f>AO220*'8-Matrices'!$K$9</f>
        <v>1520046</v>
      </c>
      <c r="AP225" s="277">
        <f>AP220*'8-Matrices'!$L$9</f>
        <v>0</v>
      </c>
      <c r="AQ225" s="277">
        <f>AQ220*'8-Matrices'!$M$9</f>
        <v>5869440</v>
      </c>
      <c r="AR225" s="277">
        <f>AR220*'8-Matrices'!$N$9</f>
        <v>0</v>
      </c>
      <c r="AS225" s="277">
        <f>AS220*'8-Matrices'!$O$9</f>
        <v>0</v>
      </c>
      <c r="AT225" s="277">
        <f>AT220*'8-Matrices'!$P$9</f>
        <v>0</v>
      </c>
      <c r="AU225" s="277">
        <f>AU220*'8-Matrices'!$Q$9</f>
        <v>0</v>
      </c>
      <c r="AV225" s="277">
        <f>AV220*'8-Matrices'!$R$9</f>
        <v>0</v>
      </c>
      <c r="AW225" s="278">
        <f>AW220*'8-Matrices'!$S$9</f>
        <v>0</v>
      </c>
      <c r="AX225" s="411" t="s">
        <v>306</v>
      </c>
      <c r="AY225" s="277"/>
      <c r="AZ225" s="279">
        <f>AZ220*'8-Matrices'!$J$9</f>
        <v>492043</v>
      </c>
      <c r="BA225" s="277">
        <f>BA220*'8-Matrices'!$K$9</f>
        <v>8398638</v>
      </c>
      <c r="BB225" s="277">
        <f>BB220*'8-Matrices'!$L$9</f>
        <v>0</v>
      </c>
      <c r="BC225" s="277">
        <f>BC220*'8-Matrices'!$M$9</f>
        <v>5747160</v>
      </c>
      <c r="BD225" s="277">
        <f>BD220*'8-Matrices'!$N$9</f>
        <v>0</v>
      </c>
      <c r="BE225" s="277">
        <f>BE220*'8-Matrices'!$O$9</f>
        <v>0</v>
      </c>
      <c r="BF225" s="277">
        <f>BF220*'8-Matrices'!$P$9</f>
        <v>0</v>
      </c>
      <c r="BG225" s="277">
        <f>BG220*'8-Matrices'!$Q$9</f>
        <v>0</v>
      </c>
      <c r="BH225" s="277">
        <f>BH220*'8-Matrices'!$R$9</f>
        <v>0</v>
      </c>
      <c r="BI225" s="278">
        <f>BI220*'8-Matrices'!$S$9</f>
        <v>0</v>
      </c>
      <c r="BJ225" s="411" t="s">
        <v>306</v>
      </c>
      <c r="BK225" s="352"/>
      <c r="BL225" s="351">
        <f>BL220*'8-Matrices'!$J$9</f>
        <v>450167</v>
      </c>
      <c r="BM225" s="352">
        <f>BM220*'8-Matrices'!$K$9</f>
        <v>3623544</v>
      </c>
      <c r="BN225" s="352">
        <f>BN220*'8-Matrices'!$L$9</f>
        <v>0</v>
      </c>
      <c r="BO225" s="352">
        <f>BO220*'8-Matrices'!$M$9</f>
        <v>5533170</v>
      </c>
      <c r="BP225" s="352">
        <f>BP220*'8-Matrices'!$N$9</f>
        <v>0</v>
      </c>
      <c r="BQ225" s="352">
        <f>BQ220*'8-Matrices'!$O$9</f>
        <v>0</v>
      </c>
      <c r="BR225" s="352">
        <f>BR220*'8-Matrices'!$P$9</f>
        <v>0</v>
      </c>
      <c r="BS225" s="352">
        <f>BS220*'8-Matrices'!$Q$9</f>
        <v>0</v>
      </c>
      <c r="BT225" s="352">
        <f>BT220*'8-Matrices'!$R$9</f>
        <v>0</v>
      </c>
      <c r="BU225" s="353">
        <f>BU220*'8-Matrices'!$S$9</f>
        <v>0</v>
      </c>
      <c r="BV225" s="411" t="s">
        <v>306</v>
      </c>
      <c r="BX225" s="351">
        <f>BX220*'8-Matrices'!$J$9</f>
        <v>387353</v>
      </c>
      <c r="BY225" s="352">
        <f>BY220*'8-Matrices'!$K$9</f>
        <v>2164914</v>
      </c>
      <c r="BZ225" s="352">
        <f>BZ220*'8-Matrices'!$L$9</f>
        <v>0</v>
      </c>
      <c r="CA225" s="352">
        <f>CA220*'8-Matrices'!$M$9</f>
        <v>5319180</v>
      </c>
      <c r="CB225" s="352">
        <f>CB220*'8-Matrices'!$N$9</f>
        <v>0</v>
      </c>
      <c r="CC225" s="352">
        <f>CC220*'8-Matrices'!$O$9</f>
        <v>0</v>
      </c>
      <c r="CD225" s="352">
        <f>CD220*'8-Matrices'!$P$9</f>
        <v>0</v>
      </c>
      <c r="CE225" s="352">
        <f>CE220*'8-Matrices'!$Q$9</f>
        <v>0</v>
      </c>
      <c r="CF225" s="352">
        <f>CF220*'8-Matrices'!$R$9</f>
        <v>0</v>
      </c>
      <c r="CG225" s="353">
        <f>CG220*'8-Matrices'!$S$9</f>
        <v>0</v>
      </c>
      <c r="CH225" s="411" t="s">
        <v>306</v>
      </c>
      <c r="CJ225" s="351">
        <f>CJ220*'8-Matrices'!$J$9</f>
        <v>1319094</v>
      </c>
      <c r="CK225" s="352">
        <f>CK220*'8-Matrices'!$K$9</f>
        <v>3439296</v>
      </c>
      <c r="CL225" s="352">
        <f>CL220*'8-Matrices'!$L$9</f>
        <v>0</v>
      </c>
      <c r="CM225" s="352">
        <f>CM220*'8-Matrices'!$M$9</f>
        <v>4891200</v>
      </c>
      <c r="CN225" s="352">
        <f>CN220*'8-Matrices'!$N$9</f>
        <v>0</v>
      </c>
      <c r="CO225" s="352">
        <f>CO220*'8-Matrices'!$O$9</f>
        <v>0</v>
      </c>
      <c r="CP225" s="352">
        <f>CP220*'8-Matrices'!$P$9</f>
        <v>0</v>
      </c>
      <c r="CQ225" s="352">
        <f>CQ220*'8-Matrices'!$Q$9</f>
        <v>0</v>
      </c>
      <c r="CR225" s="352">
        <f>CR220*'8-Matrices'!$R$9</f>
        <v>0</v>
      </c>
      <c r="CS225" s="353">
        <f>CS220*'8-Matrices'!$S$9</f>
        <v>0</v>
      </c>
      <c r="CT225" s="411" t="s">
        <v>306</v>
      </c>
      <c r="CV225" s="351">
        <f>CV220*'8-Matrices'!$J$9</f>
        <v>1643633</v>
      </c>
      <c r="CW225" s="352">
        <f>CW220*'8-Matrices'!$K$9</f>
        <v>1274382</v>
      </c>
      <c r="CX225" s="352">
        <f>CX220*'8-Matrices'!$L$9</f>
        <v>0</v>
      </c>
      <c r="CY225" s="352">
        <f>CY220*'8-Matrices'!$M$9</f>
        <v>4310370</v>
      </c>
      <c r="CZ225" s="352">
        <f>CZ220*'8-Matrices'!$N$9</f>
        <v>0</v>
      </c>
      <c r="DA225" s="352">
        <f>DA220*'8-Matrices'!$O$9</f>
        <v>0</v>
      </c>
      <c r="DB225" s="352">
        <f>DB220*'8-Matrices'!$P$9</f>
        <v>0</v>
      </c>
      <c r="DC225" s="352">
        <f>DC220*'8-Matrices'!$Q$9</f>
        <v>0</v>
      </c>
      <c r="DD225" s="352">
        <f>DD220*'8-Matrices'!$R$9</f>
        <v>0</v>
      </c>
      <c r="DE225" s="353">
        <f>DE220*'8-Matrices'!$S$9</f>
        <v>0</v>
      </c>
      <c r="DF225" s="411" t="s">
        <v>306</v>
      </c>
      <c r="DH225" s="351">
        <f>DH220*'8-Matrices'!$J$9</f>
        <v>2449746</v>
      </c>
      <c r="DI225" s="352">
        <f>DI220*'8-Matrices'!$K$9</f>
        <v>3408588</v>
      </c>
      <c r="DJ225" s="352">
        <f>DJ220*'8-Matrices'!$L$9</f>
        <v>0</v>
      </c>
      <c r="DK225" s="352">
        <f>DK220*'8-Matrices'!$M$9</f>
        <v>4524360</v>
      </c>
      <c r="DL225" s="352">
        <f>DL220*'8-Matrices'!$N$9</f>
        <v>0</v>
      </c>
      <c r="DM225" s="352">
        <f>DM220*'8-Matrices'!$O$9</f>
        <v>0</v>
      </c>
      <c r="DN225" s="352">
        <f>DN220*'8-Matrices'!$P$9</f>
        <v>0</v>
      </c>
      <c r="DO225" s="352">
        <f>DO220*'8-Matrices'!$Q$9</f>
        <v>0</v>
      </c>
      <c r="DP225" s="352">
        <f>DP220*'8-Matrices'!$R$9</f>
        <v>0</v>
      </c>
      <c r="DQ225" s="353">
        <f>DQ220*'8-Matrices'!$S$9</f>
        <v>0</v>
      </c>
      <c r="DR225" s="411" t="s">
        <v>306</v>
      </c>
      <c r="DT225" s="351">
        <f>DT220*'8-Matrices'!$J$9</f>
        <v>1873951</v>
      </c>
      <c r="DU225" s="352">
        <f>DU220*'8-Matrices'!$K$9</f>
        <v>1489338</v>
      </c>
      <c r="DV225" s="352">
        <f>DV220*'8-Matrices'!$L$9</f>
        <v>0</v>
      </c>
      <c r="DW225" s="352">
        <f>DW220*'8-Matrices'!$M$9</f>
        <v>4249230</v>
      </c>
      <c r="DX225" s="352">
        <f>DX220*'8-Matrices'!$N$9</f>
        <v>0</v>
      </c>
      <c r="DY225" s="352">
        <f>DY220*'8-Matrices'!$O$9</f>
        <v>0</v>
      </c>
      <c r="DZ225" s="352">
        <f>DZ220*'8-Matrices'!$P$9</f>
        <v>0</v>
      </c>
      <c r="EA225" s="352">
        <f>EA220*'8-Matrices'!$Q$9</f>
        <v>0</v>
      </c>
      <c r="EB225" s="352">
        <f>EB220*'8-Matrices'!$R$9</f>
        <v>0</v>
      </c>
      <c r="EC225" s="353">
        <f>EC220*'8-Matrices'!$S$9</f>
        <v>0</v>
      </c>
      <c r="ED225" s="411" t="s">
        <v>306</v>
      </c>
    </row>
    <row r="226" spans="1:134" ht="30.75" thickBot="1" x14ac:dyDescent="0.3">
      <c r="A226" s="318" t="s">
        <v>212</v>
      </c>
      <c r="B226" s="293" t="s">
        <v>103</v>
      </c>
      <c r="C226" s="316"/>
      <c r="D226" s="300">
        <f t="shared" ref="D226:M226" si="473">SUM(D223:D225)</f>
        <v>915635</v>
      </c>
      <c r="E226" s="297">
        <f t="shared" si="473"/>
        <v>723187</v>
      </c>
      <c r="F226" s="297">
        <f t="shared" si="473"/>
        <v>0</v>
      </c>
      <c r="G226" s="297">
        <f t="shared" si="473"/>
        <v>6391945</v>
      </c>
      <c r="H226" s="297">
        <f t="shared" si="473"/>
        <v>0</v>
      </c>
      <c r="I226" s="297">
        <f t="shared" si="473"/>
        <v>0</v>
      </c>
      <c r="J226" s="297">
        <f t="shared" si="473"/>
        <v>0</v>
      </c>
      <c r="K226" s="297">
        <f t="shared" si="473"/>
        <v>0</v>
      </c>
      <c r="L226" s="297">
        <f t="shared" si="473"/>
        <v>0</v>
      </c>
      <c r="M226" s="298">
        <f t="shared" si="473"/>
        <v>0</v>
      </c>
      <c r="N226" s="412">
        <f>SUM(D226:M226)</f>
        <v>8030767</v>
      </c>
      <c r="O226" s="316"/>
      <c r="P226" s="300">
        <f t="shared" ref="P226:Y226" si="474">SUM(P223:P225)</f>
        <v>1021987</v>
      </c>
      <c r="Q226" s="297">
        <f t="shared" si="474"/>
        <v>5399406</v>
      </c>
      <c r="R226" s="297">
        <f t="shared" si="474"/>
        <v>0</v>
      </c>
      <c r="S226" s="297">
        <f t="shared" si="474"/>
        <v>7692725</v>
      </c>
      <c r="T226" s="297">
        <f t="shared" si="474"/>
        <v>0</v>
      </c>
      <c r="U226" s="297">
        <f t="shared" si="474"/>
        <v>0</v>
      </c>
      <c r="V226" s="297">
        <f t="shared" si="474"/>
        <v>0</v>
      </c>
      <c r="W226" s="297">
        <f t="shared" si="474"/>
        <v>0</v>
      </c>
      <c r="X226" s="297">
        <f t="shared" si="474"/>
        <v>0</v>
      </c>
      <c r="Y226" s="298">
        <f t="shared" si="474"/>
        <v>0</v>
      </c>
      <c r="Z226" s="412">
        <f>SUM(P226:Y226)</f>
        <v>14114118</v>
      </c>
      <c r="AA226" s="316"/>
      <c r="AB226" s="300">
        <f t="shared" ref="AB226:AK226" si="475">SUM(AB223:AB225)</f>
        <v>723605</v>
      </c>
      <c r="AC226" s="297">
        <f t="shared" si="475"/>
        <v>7118618</v>
      </c>
      <c r="AD226" s="297">
        <f t="shared" si="475"/>
        <v>0</v>
      </c>
      <c r="AE226" s="297">
        <f t="shared" si="475"/>
        <v>9154460</v>
      </c>
      <c r="AF226" s="297">
        <f t="shared" si="475"/>
        <v>0</v>
      </c>
      <c r="AG226" s="297">
        <f t="shared" si="475"/>
        <v>0</v>
      </c>
      <c r="AH226" s="297">
        <f t="shared" si="475"/>
        <v>0</v>
      </c>
      <c r="AI226" s="297">
        <f t="shared" si="475"/>
        <v>0</v>
      </c>
      <c r="AJ226" s="297">
        <f t="shared" si="475"/>
        <v>0</v>
      </c>
      <c r="AK226" s="298">
        <f t="shared" si="475"/>
        <v>0</v>
      </c>
      <c r="AL226" s="412">
        <f>SUM(AB226:AK226)</f>
        <v>16996683</v>
      </c>
      <c r="AM226" s="299"/>
      <c r="AN226" s="300">
        <f t="shared" ref="AN226:AW226" si="476">SUM(AN223:AN225)</f>
        <v>725453</v>
      </c>
      <c r="AO226" s="297">
        <f t="shared" si="476"/>
        <v>1777189</v>
      </c>
      <c r="AP226" s="297">
        <f t="shared" si="476"/>
        <v>0</v>
      </c>
      <c r="AQ226" s="297">
        <f t="shared" si="476"/>
        <v>9400240</v>
      </c>
      <c r="AR226" s="297">
        <f t="shared" si="476"/>
        <v>0</v>
      </c>
      <c r="AS226" s="297">
        <f t="shared" si="476"/>
        <v>0</v>
      </c>
      <c r="AT226" s="297">
        <f t="shared" si="476"/>
        <v>0</v>
      </c>
      <c r="AU226" s="297">
        <f t="shared" si="476"/>
        <v>0</v>
      </c>
      <c r="AV226" s="297">
        <f t="shared" si="476"/>
        <v>0</v>
      </c>
      <c r="AW226" s="298">
        <f t="shared" si="476"/>
        <v>0</v>
      </c>
      <c r="AX226" s="412">
        <f>SUM(AN226:AW226)</f>
        <v>11902882</v>
      </c>
      <c r="AY226" s="299"/>
      <c r="AZ226" s="300">
        <f t="shared" ref="AZ226:BI226" si="477">SUM(AZ223:AZ225)</f>
        <v>551443</v>
      </c>
      <c r="BA226" s="297">
        <f t="shared" si="477"/>
        <v>9134506</v>
      </c>
      <c r="BB226" s="297">
        <f t="shared" si="477"/>
        <v>0</v>
      </c>
      <c r="BC226" s="297">
        <f t="shared" si="477"/>
        <v>8767800</v>
      </c>
      <c r="BD226" s="297">
        <f t="shared" si="477"/>
        <v>0</v>
      </c>
      <c r="BE226" s="297">
        <f t="shared" si="477"/>
        <v>0</v>
      </c>
      <c r="BF226" s="297">
        <f t="shared" si="477"/>
        <v>0</v>
      </c>
      <c r="BG226" s="297">
        <f t="shared" si="477"/>
        <v>0</v>
      </c>
      <c r="BH226" s="297">
        <f t="shared" si="477"/>
        <v>0</v>
      </c>
      <c r="BI226" s="298">
        <f t="shared" si="477"/>
        <v>0</v>
      </c>
      <c r="BJ226" s="412">
        <f>SUM(AZ226:BI226)</f>
        <v>18453749</v>
      </c>
      <c r="BK226" s="362"/>
      <c r="BL226" s="404">
        <f t="shared" ref="BL226:BU226" si="478">SUM(BL223:BL225)</f>
        <v>479867</v>
      </c>
      <c r="BM226" s="405">
        <f t="shared" si="478"/>
        <v>3862950</v>
      </c>
      <c r="BN226" s="405">
        <f t="shared" si="478"/>
        <v>0</v>
      </c>
      <c r="BO226" s="405">
        <f t="shared" si="478"/>
        <v>7929655</v>
      </c>
      <c r="BP226" s="405">
        <f t="shared" si="478"/>
        <v>0</v>
      </c>
      <c r="BQ226" s="405">
        <f t="shared" si="478"/>
        <v>0</v>
      </c>
      <c r="BR226" s="405">
        <f t="shared" si="478"/>
        <v>0</v>
      </c>
      <c r="BS226" s="405">
        <f t="shared" si="478"/>
        <v>0</v>
      </c>
      <c r="BT226" s="405">
        <f t="shared" si="478"/>
        <v>0</v>
      </c>
      <c r="BU226" s="406">
        <f t="shared" si="478"/>
        <v>0</v>
      </c>
      <c r="BV226" s="412">
        <f>SUM(BL226:BU226)</f>
        <v>12272472</v>
      </c>
      <c r="BX226" s="404">
        <f t="shared" ref="BX226:CG226" si="479">SUM(BX223:BX225)</f>
        <v>387353</v>
      </c>
      <c r="BY226" s="405">
        <f t="shared" si="479"/>
        <v>2450271</v>
      </c>
      <c r="BZ226" s="405">
        <f t="shared" si="479"/>
        <v>0</v>
      </c>
      <c r="CA226" s="405">
        <f t="shared" si="479"/>
        <v>8503760</v>
      </c>
      <c r="CB226" s="405">
        <f t="shared" si="479"/>
        <v>0</v>
      </c>
      <c r="CC226" s="405">
        <f t="shared" si="479"/>
        <v>0</v>
      </c>
      <c r="CD226" s="405">
        <f t="shared" si="479"/>
        <v>0</v>
      </c>
      <c r="CE226" s="405">
        <f t="shared" si="479"/>
        <v>0</v>
      </c>
      <c r="CF226" s="405">
        <f t="shared" si="479"/>
        <v>0</v>
      </c>
      <c r="CG226" s="406">
        <f t="shared" si="479"/>
        <v>0</v>
      </c>
      <c r="CH226" s="412">
        <f>SUM(BX226:CG226)</f>
        <v>11341384</v>
      </c>
      <c r="CJ226" s="404">
        <f t="shared" ref="CJ226:CS226" si="480">SUM(CJ223:CJ225)</f>
        <v>1368594</v>
      </c>
      <c r="CK226" s="405">
        <f t="shared" si="480"/>
        <v>3768952</v>
      </c>
      <c r="CL226" s="405">
        <f t="shared" si="480"/>
        <v>0</v>
      </c>
      <c r="CM226" s="405">
        <f t="shared" si="480"/>
        <v>7649410</v>
      </c>
      <c r="CN226" s="405">
        <f t="shared" si="480"/>
        <v>0</v>
      </c>
      <c r="CO226" s="405">
        <f t="shared" si="480"/>
        <v>0</v>
      </c>
      <c r="CP226" s="405">
        <f t="shared" si="480"/>
        <v>0</v>
      </c>
      <c r="CQ226" s="405">
        <f t="shared" si="480"/>
        <v>0</v>
      </c>
      <c r="CR226" s="405">
        <f t="shared" si="480"/>
        <v>0</v>
      </c>
      <c r="CS226" s="406">
        <f t="shared" si="480"/>
        <v>0</v>
      </c>
      <c r="CT226" s="412">
        <f>SUM(CJ226:CS226)</f>
        <v>12786956</v>
      </c>
      <c r="CV226" s="404">
        <f t="shared" ref="CV226:DE226" si="481">SUM(CV223:CV225)</f>
        <v>2428298</v>
      </c>
      <c r="CW226" s="405">
        <f t="shared" si="481"/>
        <v>2086154</v>
      </c>
      <c r="CX226" s="405">
        <f t="shared" si="481"/>
        <v>166880</v>
      </c>
      <c r="CY226" s="405">
        <f t="shared" si="481"/>
        <v>9302595</v>
      </c>
      <c r="CZ226" s="405">
        <f t="shared" si="481"/>
        <v>0</v>
      </c>
      <c r="DA226" s="405">
        <f t="shared" si="481"/>
        <v>0</v>
      </c>
      <c r="DB226" s="405">
        <f t="shared" si="481"/>
        <v>0</v>
      </c>
      <c r="DC226" s="405">
        <f t="shared" si="481"/>
        <v>0</v>
      </c>
      <c r="DD226" s="405">
        <f t="shared" si="481"/>
        <v>0</v>
      </c>
      <c r="DE226" s="406">
        <f t="shared" si="481"/>
        <v>0</v>
      </c>
      <c r="DF226" s="412">
        <f>SUM(CV226:DE226)</f>
        <v>13983927</v>
      </c>
      <c r="DH226" s="404">
        <f t="shared" ref="DH226:DQ226" si="482">SUM(DH223:DH225)</f>
        <v>4741710</v>
      </c>
      <c r="DI226" s="405">
        <f t="shared" si="482"/>
        <v>4795030</v>
      </c>
      <c r="DJ226" s="405">
        <f t="shared" si="482"/>
        <v>208600</v>
      </c>
      <c r="DK226" s="405">
        <f t="shared" si="482"/>
        <v>10911965</v>
      </c>
      <c r="DL226" s="405">
        <f t="shared" si="482"/>
        <v>0</v>
      </c>
      <c r="DM226" s="405">
        <f t="shared" si="482"/>
        <v>0</v>
      </c>
      <c r="DN226" s="405">
        <f t="shared" si="482"/>
        <v>0</v>
      </c>
      <c r="DO226" s="405">
        <f t="shared" si="482"/>
        <v>0</v>
      </c>
      <c r="DP226" s="405">
        <f t="shared" si="482"/>
        <v>0</v>
      </c>
      <c r="DQ226" s="406">
        <f t="shared" si="482"/>
        <v>0</v>
      </c>
      <c r="DR226" s="412">
        <f>SUM(DH226:DQ226)</f>
        <v>20657305</v>
      </c>
      <c r="DT226" s="404">
        <f t="shared" ref="DT226:EC226" si="483">SUM(DT223:DT225)</f>
        <v>2903170</v>
      </c>
      <c r="DU226" s="405">
        <f t="shared" si="483"/>
        <v>2908689</v>
      </c>
      <c r="DV226" s="405">
        <f t="shared" si="483"/>
        <v>187740</v>
      </c>
      <c r="DW226" s="405">
        <f t="shared" si="483"/>
        <v>9409980</v>
      </c>
      <c r="DX226" s="405">
        <f t="shared" si="483"/>
        <v>0</v>
      </c>
      <c r="DY226" s="405">
        <f t="shared" si="483"/>
        <v>0</v>
      </c>
      <c r="DZ226" s="405">
        <f t="shared" si="483"/>
        <v>0</v>
      </c>
      <c r="EA226" s="405">
        <f t="shared" si="483"/>
        <v>0</v>
      </c>
      <c r="EB226" s="405">
        <f t="shared" si="483"/>
        <v>0</v>
      </c>
      <c r="EC226" s="406">
        <f t="shared" si="483"/>
        <v>0</v>
      </c>
      <c r="ED226" s="412">
        <f>SUM(DT226:EC226)</f>
        <v>15409579</v>
      </c>
    </row>
    <row r="227" spans="1:134" ht="45.75" customHeight="1" thickBot="1" x14ac:dyDescent="0.3">
      <c r="A227" s="305"/>
      <c r="B227" s="306"/>
      <c r="C227" s="307"/>
      <c r="D227" s="308"/>
      <c r="E227" s="309"/>
      <c r="F227" s="309"/>
      <c r="G227" s="309"/>
      <c r="H227" s="309"/>
      <c r="I227" s="309"/>
      <c r="J227" s="309"/>
      <c r="K227" s="309"/>
      <c r="L227" s="309"/>
      <c r="M227" s="310"/>
      <c r="N227" s="410"/>
      <c r="O227" s="307"/>
      <c r="P227" s="308"/>
      <c r="Q227" s="309"/>
      <c r="R227" s="309"/>
      <c r="S227" s="309"/>
      <c r="T227" s="309"/>
      <c r="U227" s="309"/>
      <c r="V227" s="309"/>
      <c r="W227" s="309"/>
      <c r="X227" s="309"/>
      <c r="Y227" s="310"/>
      <c r="Z227" s="410"/>
      <c r="AA227" s="307"/>
      <c r="AB227" s="308"/>
      <c r="AC227" s="309"/>
      <c r="AD227" s="309"/>
      <c r="AE227" s="309"/>
      <c r="AF227" s="309"/>
      <c r="AG227" s="309"/>
      <c r="AH227" s="309"/>
      <c r="AI227" s="309"/>
      <c r="AJ227" s="309"/>
      <c r="AK227" s="310"/>
      <c r="AL227" s="410"/>
      <c r="AM227" s="309"/>
      <c r="AN227" s="308"/>
      <c r="AO227" s="309"/>
      <c r="AP227" s="309"/>
      <c r="AQ227" s="309"/>
      <c r="AR227" s="309"/>
      <c r="AS227" s="309"/>
      <c r="AT227" s="309"/>
      <c r="AU227" s="309"/>
      <c r="AV227" s="309"/>
      <c r="AW227" s="310"/>
      <c r="AX227" s="410"/>
      <c r="AY227" s="309"/>
      <c r="AZ227" s="308"/>
      <c r="BA227" s="309"/>
      <c r="BB227" s="309"/>
      <c r="BC227" s="309"/>
      <c r="BD227" s="309"/>
      <c r="BE227" s="309"/>
      <c r="BF227" s="309"/>
      <c r="BG227" s="309"/>
      <c r="BH227" s="309"/>
      <c r="BI227" s="310"/>
      <c r="BJ227" s="410"/>
      <c r="BK227" s="407"/>
      <c r="BL227" s="408"/>
      <c r="BM227" s="407"/>
      <c r="BN227" s="407"/>
      <c r="BO227" s="407"/>
      <c r="BP227" s="407"/>
      <c r="BQ227" s="407"/>
      <c r="BR227" s="407"/>
      <c r="BS227" s="407"/>
      <c r="BT227" s="407"/>
      <c r="BU227" s="409"/>
      <c r="BV227" s="410"/>
      <c r="BX227" s="408"/>
      <c r="BY227" s="407"/>
      <c r="BZ227" s="407"/>
      <c r="CA227" s="407"/>
      <c r="CB227" s="407"/>
      <c r="CC227" s="407"/>
      <c r="CD227" s="407"/>
      <c r="CE227" s="407"/>
      <c r="CF227" s="407"/>
      <c r="CG227" s="409"/>
      <c r="CH227" s="410"/>
      <c r="CJ227" s="408"/>
      <c r="CK227" s="407"/>
      <c r="CL227" s="407"/>
      <c r="CM227" s="407"/>
      <c r="CN227" s="407"/>
      <c r="CO227" s="407"/>
      <c r="CP227" s="407"/>
      <c r="CQ227" s="407"/>
      <c r="CR227" s="407"/>
      <c r="CS227" s="409"/>
      <c r="CT227" s="410"/>
      <c r="CV227" s="408"/>
      <c r="CW227" s="407"/>
      <c r="CX227" s="407"/>
      <c r="CY227" s="407"/>
      <c r="CZ227" s="407"/>
      <c r="DA227" s="407"/>
      <c r="DB227" s="407"/>
      <c r="DC227" s="407"/>
      <c r="DD227" s="407"/>
      <c r="DE227" s="409"/>
      <c r="DF227" s="410"/>
      <c r="DH227" s="408"/>
      <c r="DI227" s="407"/>
      <c r="DJ227" s="407"/>
      <c r="DK227" s="407"/>
      <c r="DL227" s="407"/>
      <c r="DM227" s="407"/>
      <c r="DN227" s="407"/>
      <c r="DO227" s="407"/>
      <c r="DP227" s="407"/>
      <c r="DQ227" s="409"/>
      <c r="DR227" s="410"/>
      <c r="DT227" s="408"/>
      <c r="DU227" s="407"/>
      <c r="DV227" s="407"/>
      <c r="DW227" s="407"/>
      <c r="DX227" s="407"/>
      <c r="DY227" s="407"/>
      <c r="DZ227" s="407"/>
      <c r="EA227" s="407"/>
      <c r="EB227" s="407"/>
      <c r="EC227" s="409"/>
      <c r="ED227" s="410"/>
    </row>
    <row r="228" spans="1:134" x14ac:dyDescent="0.25">
      <c r="A228" s="1470" t="s">
        <v>210</v>
      </c>
      <c r="B228" s="285" t="s">
        <v>104</v>
      </c>
      <c r="C228" s="319" t="s">
        <v>138</v>
      </c>
      <c r="D228" s="271">
        <f>'7c-STEMHWF_RawData'!D73</f>
        <v>0</v>
      </c>
      <c r="E228" s="269">
        <f>'7c-STEMHWF_RawData'!E73</f>
        <v>12</v>
      </c>
      <c r="F228" s="269">
        <f>'7c-STEMHWF_RawData'!F73</f>
        <v>0</v>
      </c>
      <c r="G228" s="269">
        <f>'7c-STEMHWF_RawData'!G73</f>
        <v>12</v>
      </c>
      <c r="H228" s="269">
        <f>'7c-STEMHWF_RawData'!H73</f>
        <v>0</v>
      </c>
      <c r="I228" s="269">
        <f>'7c-STEMHWF_RawData'!I73</f>
        <v>0</v>
      </c>
      <c r="J228" s="269">
        <f>'7c-STEMHWF_RawData'!J73</f>
        <v>0</v>
      </c>
      <c r="K228" s="269">
        <f>'7c-STEMHWF_RawData'!K73</f>
        <v>0</v>
      </c>
      <c r="L228" s="269">
        <f>'7c-STEMHWF_RawData'!L73</f>
        <v>0</v>
      </c>
      <c r="M228" s="270">
        <f>'7c-STEMHWF_RawData'!M73</f>
        <v>0</v>
      </c>
      <c r="N228" s="396"/>
      <c r="O228" s="319"/>
      <c r="P228" s="271">
        <f>'7c-STEMHWF_RawData'!P73</f>
        <v>0</v>
      </c>
      <c r="Q228" s="269">
        <f>'7c-STEMHWF_RawData'!Q73</f>
        <v>7</v>
      </c>
      <c r="R228" s="269">
        <f>'7c-STEMHWF_RawData'!R73</f>
        <v>0</v>
      </c>
      <c r="S228" s="269">
        <f>'7c-STEMHWF_RawData'!S73</f>
        <v>17</v>
      </c>
      <c r="T228" s="269">
        <f>'7c-STEMHWF_RawData'!T73</f>
        <v>0</v>
      </c>
      <c r="U228" s="269">
        <f>'7c-STEMHWF_RawData'!U73</f>
        <v>0</v>
      </c>
      <c r="V228" s="269">
        <f>'7c-STEMHWF_RawData'!V73</f>
        <v>0</v>
      </c>
      <c r="W228" s="269">
        <f>'7c-STEMHWF_RawData'!W73</f>
        <v>0</v>
      </c>
      <c r="X228" s="269">
        <f>'7c-STEMHWF_RawData'!X73</f>
        <v>0</v>
      </c>
      <c r="Y228" s="270">
        <f>'7c-STEMHWF_RawData'!Y73</f>
        <v>0</v>
      </c>
      <c r="Z228" s="396"/>
      <c r="AA228" s="319"/>
      <c r="AB228" s="271">
        <f>'7c-STEMHWF_RawData'!AB73</f>
        <v>12</v>
      </c>
      <c r="AC228" s="269">
        <f>'7c-STEMHWF_RawData'!AC73</f>
        <v>12</v>
      </c>
      <c r="AD228" s="269">
        <f>'7c-STEMHWF_RawData'!AD73</f>
        <v>0</v>
      </c>
      <c r="AE228" s="269">
        <f>'7c-STEMHWF_RawData'!AE73</f>
        <v>17</v>
      </c>
      <c r="AF228" s="269">
        <f>'7c-STEMHWF_RawData'!AF73</f>
        <v>0</v>
      </c>
      <c r="AG228" s="269">
        <f>'7c-STEMHWF_RawData'!AG73</f>
        <v>0</v>
      </c>
      <c r="AH228" s="269">
        <f>'7c-STEMHWF_RawData'!AH73</f>
        <v>0</v>
      </c>
      <c r="AI228" s="269">
        <f>'7c-STEMHWF_RawData'!AI73</f>
        <v>0</v>
      </c>
      <c r="AJ228" s="269">
        <f>'7c-STEMHWF_RawData'!AJ73</f>
        <v>0</v>
      </c>
      <c r="AK228" s="270">
        <f>'7c-STEMHWF_RawData'!AK73</f>
        <v>0</v>
      </c>
      <c r="AL228" s="396"/>
      <c r="AM228" s="269"/>
      <c r="AN228" s="271">
        <f>'7c-STEMHWF_RawData'!AN73</f>
        <v>0</v>
      </c>
      <c r="AO228" s="269">
        <f>'7c-STEMHWF_RawData'!AO73</f>
        <v>14</v>
      </c>
      <c r="AP228" s="269">
        <f>'7c-STEMHWF_RawData'!AP73</f>
        <v>0</v>
      </c>
      <c r="AQ228" s="269">
        <f>'7c-STEMHWF_RawData'!AQ73</f>
        <v>21</v>
      </c>
      <c r="AR228" s="269">
        <f>'7c-STEMHWF_RawData'!AR73</f>
        <v>0</v>
      </c>
      <c r="AS228" s="269">
        <f>'7c-STEMHWF_RawData'!AS73</f>
        <v>0</v>
      </c>
      <c r="AT228" s="269">
        <f>'7c-STEMHWF_RawData'!AT73</f>
        <v>0</v>
      </c>
      <c r="AU228" s="269">
        <f>'7c-STEMHWF_RawData'!AU73</f>
        <v>0</v>
      </c>
      <c r="AV228" s="269">
        <f>'7c-STEMHWF_RawData'!AV73</f>
        <v>0</v>
      </c>
      <c r="AW228" s="270">
        <f>'7c-STEMHWF_RawData'!AW73</f>
        <v>0</v>
      </c>
      <c r="AX228" s="396"/>
      <c r="AY228" s="269"/>
      <c r="AZ228" s="271">
        <f>'7c-STEMHWF_RawData'!AZ73</f>
        <v>0</v>
      </c>
      <c r="BA228" s="269">
        <f>'7c-STEMHWF_RawData'!BA73</f>
        <v>7</v>
      </c>
      <c r="BB228" s="269">
        <f>'7c-STEMHWF_RawData'!BB73</f>
        <v>0</v>
      </c>
      <c r="BC228" s="269">
        <f>'7c-STEMHWF_RawData'!BC73</f>
        <v>15</v>
      </c>
      <c r="BD228" s="269">
        <f>'7c-STEMHWF_RawData'!BD73</f>
        <v>0</v>
      </c>
      <c r="BE228" s="269">
        <f>'7c-STEMHWF_RawData'!BE73</f>
        <v>0</v>
      </c>
      <c r="BF228" s="269">
        <f>'7c-STEMHWF_RawData'!BF73</f>
        <v>0</v>
      </c>
      <c r="BG228" s="269">
        <f>'7c-STEMHWF_RawData'!BG73</f>
        <v>0</v>
      </c>
      <c r="BH228" s="269">
        <f>'7c-STEMHWF_RawData'!BH73</f>
        <v>0</v>
      </c>
      <c r="BI228" s="270">
        <f>'7c-STEMHWF_RawData'!BI73</f>
        <v>0</v>
      </c>
      <c r="BJ228" s="396"/>
      <c r="BK228" s="343"/>
      <c r="BL228" s="342">
        <f>'7c-STEMHWF_RawData'!BL73</f>
        <v>0</v>
      </c>
      <c r="BM228" s="343">
        <f>'7c-STEMHWF_RawData'!BM73</f>
        <v>12</v>
      </c>
      <c r="BN228" s="343">
        <f>'7c-STEMHWF_RawData'!BN73</f>
        <v>0</v>
      </c>
      <c r="BO228" s="343">
        <f>'7c-STEMHWF_RawData'!BO73</f>
        <v>26</v>
      </c>
      <c r="BP228" s="343">
        <f>'7c-STEMHWF_RawData'!BP73</f>
        <v>0</v>
      </c>
      <c r="BQ228" s="343">
        <f>'7c-STEMHWF_RawData'!BQ73</f>
        <v>0</v>
      </c>
      <c r="BR228" s="343">
        <f>'7c-STEMHWF_RawData'!BR73</f>
        <v>0</v>
      </c>
      <c r="BS228" s="343">
        <f>'7c-STEMHWF_RawData'!BS73</f>
        <v>0</v>
      </c>
      <c r="BT228" s="343">
        <f>'7c-STEMHWF_RawData'!BT73</f>
        <v>0</v>
      </c>
      <c r="BU228" s="344">
        <f>'7c-STEMHWF_RawData'!BU73</f>
        <v>0</v>
      </c>
      <c r="BV228" s="396"/>
      <c r="BX228" s="342">
        <f>'7c-STEMHWF_RawData'!BX73</f>
        <v>0</v>
      </c>
      <c r="BY228" s="343">
        <f>'7c-STEMHWF_RawData'!BY73</f>
        <v>15</v>
      </c>
      <c r="BZ228" s="343">
        <f>'7c-STEMHWF_RawData'!BZ73</f>
        <v>0</v>
      </c>
      <c r="CA228" s="343">
        <f>'7c-STEMHWF_RawData'!CA73</f>
        <v>16</v>
      </c>
      <c r="CB228" s="343">
        <f>'7c-STEMHWF_RawData'!CB73</f>
        <v>0</v>
      </c>
      <c r="CC228" s="343">
        <f>'7c-STEMHWF_RawData'!CC73</f>
        <v>0</v>
      </c>
      <c r="CD228" s="343">
        <f>'7c-STEMHWF_RawData'!CD73</f>
        <v>0</v>
      </c>
      <c r="CE228" s="343">
        <f>'7c-STEMHWF_RawData'!CE73</f>
        <v>0</v>
      </c>
      <c r="CF228" s="343">
        <f>'7c-STEMHWF_RawData'!CF73</f>
        <v>0</v>
      </c>
      <c r="CG228" s="344">
        <f>'7c-STEMHWF_RawData'!CG73</f>
        <v>0</v>
      </c>
      <c r="CH228" s="396"/>
      <c r="CJ228" s="342">
        <f>'7c-STEMHWF_RawData'!CJ73</f>
        <v>0</v>
      </c>
      <c r="CK228" s="343">
        <f>'7c-STEMHWF_RawData'!CK73</f>
        <v>14</v>
      </c>
      <c r="CL228" s="343">
        <f>'7c-STEMHWF_RawData'!CL73</f>
        <v>0</v>
      </c>
      <c r="CM228" s="343">
        <f>'7c-STEMHWF_RawData'!CM73</f>
        <v>55</v>
      </c>
      <c r="CN228" s="343">
        <f>'7c-STEMHWF_RawData'!CN73</f>
        <v>0</v>
      </c>
      <c r="CO228" s="343">
        <f>'7c-STEMHWF_RawData'!CO73</f>
        <v>0</v>
      </c>
      <c r="CP228" s="343">
        <f>'7c-STEMHWF_RawData'!CP73</f>
        <v>0</v>
      </c>
      <c r="CQ228" s="343">
        <f>'7c-STEMHWF_RawData'!CQ73</f>
        <v>0</v>
      </c>
      <c r="CR228" s="343">
        <f>'7c-STEMHWF_RawData'!CR73</f>
        <v>0</v>
      </c>
      <c r="CS228" s="344">
        <f>'7c-STEMHWF_RawData'!CS73</f>
        <v>0</v>
      </c>
      <c r="CT228" s="396"/>
      <c r="CV228" s="342">
        <f>'7c-STEMHWF_RawData'!CV73</f>
        <v>0</v>
      </c>
      <c r="CW228" s="343">
        <f>'7c-STEMHWF_RawData'!CW73</f>
        <v>104</v>
      </c>
      <c r="CX228" s="343">
        <f>'7c-STEMHWF_RawData'!CX73</f>
        <v>0</v>
      </c>
      <c r="CY228" s="343">
        <f>'7c-STEMHWF_RawData'!CY73</f>
        <v>101</v>
      </c>
      <c r="CZ228" s="343">
        <f>'7c-STEMHWF_RawData'!CZ73</f>
        <v>0</v>
      </c>
      <c r="DA228" s="343">
        <f>'7c-STEMHWF_RawData'!DA73</f>
        <v>0</v>
      </c>
      <c r="DB228" s="343">
        <f>'7c-STEMHWF_RawData'!DB73</f>
        <v>0</v>
      </c>
      <c r="DC228" s="343">
        <f>'7c-STEMHWF_RawData'!DC73</f>
        <v>0</v>
      </c>
      <c r="DD228" s="343">
        <f>'7c-STEMHWF_RawData'!DD73</f>
        <v>0</v>
      </c>
      <c r="DE228" s="344">
        <f>'7c-STEMHWF_RawData'!DE73</f>
        <v>0</v>
      </c>
      <c r="DF228" s="396"/>
      <c r="DH228" s="342">
        <f>'7c-STEMHWF_RawData'!DH73</f>
        <v>0</v>
      </c>
      <c r="DI228" s="343">
        <f>'7c-STEMHWF_RawData'!DI73</f>
        <v>105</v>
      </c>
      <c r="DJ228" s="343">
        <f>'7c-STEMHWF_RawData'!DJ73</f>
        <v>0</v>
      </c>
      <c r="DK228" s="343">
        <f>'7c-STEMHWF_RawData'!DK73</f>
        <v>75</v>
      </c>
      <c r="DL228" s="343">
        <f>'7c-STEMHWF_RawData'!DL73</f>
        <v>0</v>
      </c>
      <c r="DM228" s="343">
        <f>'7c-STEMHWF_RawData'!DM73</f>
        <v>0</v>
      </c>
      <c r="DN228" s="343">
        <f>'7c-STEMHWF_RawData'!DN73</f>
        <v>0</v>
      </c>
      <c r="DO228" s="343">
        <f>'7c-STEMHWF_RawData'!DO73</f>
        <v>0</v>
      </c>
      <c r="DP228" s="343">
        <f>'7c-STEMHWF_RawData'!DP73</f>
        <v>0</v>
      </c>
      <c r="DQ228" s="344">
        <f>'7c-STEMHWF_RawData'!DQ73</f>
        <v>0</v>
      </c>
      <c r="DR228" s="396"/>
      <c r="DT228" s="342">
        <f>'7c-STEMHWF_RawData'!DT73</f>
        <v>1</v>
      </c>
      <c r="DU228" s="343">
        <f>'7c-STEMHWF_RawData'!DU73</f>
        <v>154</v>
      </c>
      <c r="DV228" s="343">
        <f>'7c-STEMHWF_RawData'!DV73</f>
        <v>0</v>
      </c>
      <c r="DW228" s="343">
        <f>'7c-STEMHWF_RawData'!DW73</f>
        <v>99</v>
      </c>
      <c r="DX228" s="343">
        <f>'7c-STEMHWF_RawData'!DX73</f>
        <v>0</v>
      </c>
      <c r="DY228" s="343">
        <f>'7c-STEMHWF_RawData'!DY73</f>
        <v>0</v>
      </c>
      <c r="DZ228" s="343">
        <f>'7c-STEMHWF_RawData'!DZ73</f>
        <v>0</v>
      </c>
      <c r="EA228" s="343">
        <f>'7c-STEMHWF_RawData'!EA73</f>
        <v>0</v>
      </c>
      <c r="EB228" s="343">
        <f>'7c-STEMHWF_RawData'!EB73</f>
        <v>0</v>
      </c>
      <c r="EC228" s="344">
        <f>'7c-STEMHWF_RawData'!EC73</f>
        <v>0</v>
      </c>
      <c r="ED228" s="396"/>
    </row>
    <row r="229" spans="1:134" x14ac:dyDescent="0.25">
      <c r="A229" s="1471"/>
      <c r="B229" t="s">
        <v>104</v>
      </c>
      <c r="C229" s="317" t="s">
        <v>139</v>
      </c>
      <c r="D229" s="279">
        <f>'7c-STEMHWF_RawData'!D74</f>
        <v>0</v>
      </c>
      <c r="E229" s="277">
        <f>'7c-STEMHWF_RawData'!E74</f>
        <v>5</v>
      </c>
      <c r="F229" s="277">
        <f>'7c-STEMHWF_RawData'!F74</f>
        <v>0</v>
      </c>
      <c r="G229" s="277">
        <f>'7c-STEMHWF_RawData'!G74</f>
        <v>23</v>
      </c>
      <c r="H229" s="277">
        <f>'7c-STEMHWF_RawData'!H74</f>
        <v>0</v>
      </c>
      <c r="I229" s="277">
        <f>'7c-STEMHWF_RawData'!I74</f>
        <v>0</v>
      </c>
      <c r="J229" s="277">
        <f>'7c-STEMHWF_RawData'!J74</f>
        <v>0</v>
      </c>
      <c r="K229" s="277">
        <f>'7c-STEMHWF_RawData'!K74</f>
        <v>0</v>
      </c>
      <c r="L229" s="277">
        <f>'7c-STEMHWF_RawData'!L74</f>
        <v>0</v>
      </c>
      <c r="M229" s="278">
        <f>'7c-STEMHWF_RawData'!M74</f>
        <v>0</v>
      </c>
      <c r="N229" s="398"/>
      <c r="P229" s="279">
        <f>'7c-STEMHWF_RawData'!P74</f>
        <v>0</v>
      </c>
      <c r="Q229" s="277">
        <f>'7c-STEMHWF_RawData'!Q74</f>
        <v>10</v>
      </c>
      <c r="R229" s="277">
        <f>'7c-STEMHWF_RawData'!R74</f>
        <v>0</v>
      </c>
      <c r="S229" s="277">
        <f>'7c-STEMHWF_RawData'!S74</f>
        <v>30</v>
      </c>
      <c r="T229" s="277">
        <f>'7c-STEMHWF_RawData'!T74</f>
        <v>0</v>
      </c>
      <c r="U229" s="277">
        <f>'7c-STEMHWF_RawData'!U74</f>
        <v>0</v>
      </c>
      <c r="V229" s="277">
        <f>'7c-STEMHWF_RawData'!V74</f>
        <v>0</v>
      </c>
      <c r="W229" s="277">
        <f>'7c-STEMHWF_RawData'!W74</f>
        <v>0</v>
      </c>
      <c r="X229" s="277">
        <f>'7c-STEMHWF_RawData'!X74</f>
        <v>0</v>
      </c>
      <c r="Y229" s="278">
        <f>'7c-STEMHWF_RawData'!Y74</f>
        <v>0</v>
      </c>
      <c r="Z229" s="398"/>
      <c r="AB229" s="279">
        <f>'7c-STEMHWF_RawData'!AB74</f>
        <v>1</v>
      </c>
      <c r="AC229" s="277">
        <f>'7c-STEMHWF_RawData'!AC74</f>
        <v>4</v>
      </c>
      <c r="AD229" s="277">
        <f>'7c-STEMHWF_RawData'!AD74</f>
        <v>0</v>
      </c>
      <c r="AE229" s="277">
        <f>'7c-STEMHWF_RawData'!AE74</f>
        <v>27</v>
      </c>
      <c r="AF229" s="277">
        <f>'7c-STEMHWF_RawData'!AF74</f>
        <v>0</v>
      </c>
      <c r="AG229" s="277">
        <f>'7c-STEMHWF_RawData'!AG74</f>
        <v>0</v>
      </c>
      <c r="AH229" s="277">
        <f>'7c-STEMHWF_RawData'!AH74</f>
        <v>0</v>
      </c>
      <c r="AI229" s="277">
        <f>'7c-STEMHWF_RawData'!AI74</f>
        <v>0</v>
      </c>
      <c r="AJ229" s="277">
        <f>'7c-STEMHWF_RawData'!AJ74</f>
        <v>0</v>
      </c>
      <c r="AK229" s="278">
        <f>'7c-STEMHWF_RawData'!AK74</f>
        <v>0</v>
      </c>
      <c r="AL229" s="398"/>
      <c r="AM229" s="277"/>
      <c r="AN229" s="279">
        <f>'7c-STEMHWF_RawData'!AN74</f>
        <v>0</v>
      </c>
      <c r="AO229" s="277">
        <f>'7c-STEMHWF_RawData'!AO74</f>
        <v>21</v>
      </c>
      <c r="AP229" s="277">
        <f>'7c-STEMHWF_RawData'!AP74</f>
        <v>0</v>
      </c>
      <c r="AQ229" s="277">
        <f>'7c-STEMHWF_RawData'!AQ74</f>
        <v>23</v>
      </c>
      <c r="AR229" s="277">
        <f>'7c-STEMHWF_RawData'!AR74</f>
        <v>0</v>
      </c>
      <c r="AS229" s="277">
        <f>'7c-STEMHWF_RawData'!AS74</f>
        <v>0</v>
      </c>
      <c r="AT229" s="277">
        <f>'7c-STEMHWF_RawData'!AT74</f>
        <v>0</v>
      </c>
      <c r="AU229" s="277">
        <f>'7c-STEMHWF_RawData'!AU74</f>
        <v>0</v>
      </c>
      <c r="AV229" s="277">
        <f>'7c-STEMHWF_RawData'!AV74</f>
        <v>0</v>
      </c>
      <c r="AW229" s="278">
        <f>'7c-STEMHWF_RawData'!AW74</f>
        <v>0</v>
      </c>
      <c r="AX229" s="398"/>
      <c r="AY229" s="277"/>
      <c r="AZ229" s="279">
        <f>'7c-STEMHWF_RawData'!AZ74</f>
        <v>0</v>
      </c>
      <c r="BA229" s="277">
        <f>'7c-STEMHWF_RawData'!BA74</f>
        <v>19</v>
      </c>
      <c r="BB229" s="277">
        <f>'7c-STEMHWF_RawData'!BB74</f>
        <v>0</v>
      </c>
      <c r="BC229" s="277">
        <f>'7c-STEMHWF_RawData'!BC74</f>
        <v>21</v>
      </c>
      <c r="BD229" s="277">
        <f>'7c-STEMHWF_RawData'!BD74</f>
        <v>0</v>
      </c>
      <c r="BE229" s="277">
        <f>'7c-STEMHWF_RawData'!BE74</f>
        <v>0</v>
      </c>
      <c r="BF229" s="277">
        <f>'7c-STEMHWF_RawData'!BF74</f>
        <v>0</v>
      </c>
      <c r="BG229" s="277">
        <f>'7c-STEMHWF_RawData'!BG74</f>
        <v>0</v>
      </c>
      <c r="BH229" s="277">
        <f>'7c-STEMHWF_RawData'!BH74</f>
        <v>0</v>
      </c>
      <c r="BI229" s="278">
        <f>'7c-STEMHWF_RawData'!BI74</f>
        <v>0</v>
      </c>
      <c r="BJ229" s="398"/>
      <c r="BK229" s="352"/>
      <c r="BL229" s="351">
        <f>'7c-STEMHWF_RawData'!BL74</f>
        <v>0</v>
      </c>
      <c r="BM229" s="352">
        <f>'7c-STEMHWF_RawData'!BM74</f>
        <v>20</v>
      </c>
      <c r="BN229" s="352">
        <f>'7c-STEMHWF_RawData'!BN74</f>
        <v>0</v>
      </c>
      <c r="BO229" s="352">
        <f>'7c-STEMHWF_RawData'!BO74</f>
        <v>16</v>
      </c>
      <c r="BP229" s="352">
        <f>'7c-STEMHWF_RawData'!BP74</f>
        <v>0</v>
      </c>
      <c r="BQ229" s="352">
        <f>'7c-STEMHWF_RawData'!BQ74</f>
        <v>0</v>
      </c>
      <c r="BR229" s="352">
        <f>'7c-STEMHWF_RawData'!BR74</f>
        <v>0</v>
      </c>
      <c r="BS229" s="352">
        <f>'7c-STEMHWF_RawData'!BS74</f>
        <v>0</v>
      </c>
      <c r="BT229" s="352">
        <f>'7c-STEMHWF_RawData'!BT74</f>
        <v>0</v>
      </c>
      <c r="BU229" s="353">
        <f>'7c-STEMHWF_RawData'!BU74</f>
        <v>0</v>
      </c>
      <c r="BV229" s="398"/>
      <c r="BX229" s="351">
        <f>'7c-STEMHWF_RawData'!BX74</f>
        <v>0</v>
      </c>
      <c r="BY229" s="352">
        <f>'7c-STEMHWF_RawData'!BY74</f>
        <v>13</v>
      </c>
      <c r="BZ229" s="352">
        <f>'7c-STEMHWF_RawData'!BZ74</f>
        <v>0</v>
      </c>
      <c r="CA229" s="352">
        <f>'7c-STEMHWF_RawData'!CA74</f>
        <v>20</v>
      </c>
      <c r="CB229" s="352">
        <f>'7c-STEMHWF_RawData'!CB74</f>
        <v>0</v>
      </c>
      <c r="CC229" s="352">
        <f>'7c-STEMHWF_RawData'!CC74</f>
        <v>0</v>
      </c>
      <c r="CD229" s="352">
        <f>'7c-STEMHWF_RawData'!CD74</f>
        <v>0</v>
      </c>
      <c r="CE229" s="352">
        <f>'7c-STEMHWF_RawData'!CE74</f>
        <v>0</v>
      </c>
      <c r="CF229" s="352">
        <f>'7c-STEMHWF_RawData'!CF74</f>
        <v>0</v>
      </c>
      <c r="CG229" s="353">
        <f>'7c-STEMHWF_RawData'!CG74</f>
        <v>0</v>
      </c>
      <c r="CH229" s="398"/>
      <c r="CJ229" s="351">
        <f>'7c-STEMHWF_RawData'!CJ74</f>
        <v>0</v>
      </c>
      <c r="CK229" s="352">
        <f>'7c-STEMHWF_RawData'!CK74</f>
        <v>6</v>
      </c>
      <c r="CL229" s="352">
        <f>'7c-STEMHWF_RawData'!CL74</f>
        <v>0</v>
      </c>
      <c r="CM229" s="352">
        <f>'7c-STEMHWF_RawData'!CM74</f>
        <v>14</v>
      </c>
      <c r="CN229" s="352">
        <f>'7c-STEMHWF_RawData'!CN74</f>
        <v>0</v>
      </c>
      <c r="CO229" s="352">
        <f>'7c-STEMHWF_RawData'!CO74</f>
        <v>0</v>
      </c>
      <c r="CP229" s="352">
        <f>'7c-STEMHWF_RawData'!CP74</f>
        <v>0</v>
      </c>
      <c r="CQ229" s="352">
        <f>'7c-STEMHWF_RawData'!CQ74</f>
        <v>0</v>
      </c>
      <c r="CR229" s="352">
        <f>'7c-STEMHWF_RawData'!CR74</f>
        <v>0</v>
      </c>
      <c r="CS229" s="353">
        <f>'7c-STEMHWF_RawData'!CS74</f>
        <v>0</v>
      </c>
      <c r="CT229" s="398"/>
      <c r="CV229" s="351">
        <f>'7c-STEMHWF_RawData'!CV74</f>
        <v>0</v>
      </c>
      <c r="CW229" s="352">
        <f>'7c-STEMHWF_RawData'!CW74</f>
        <v>29</v>
      </c>
      <c r="CX229" s="352">
        <f>'7c-STEMHWF_RawData'!CX74</f>
        <v>0</v>
      </c>
      <c r="CY229" s="352">
        <f>'7c-STEMHWF_RawData'!CY74</f>
        <v>25</v>
      </c>
      <c r="CZ229" s="352">
        <f>'7c-STEMHWF_RawData'!CZ74</f>
        <v>0</v>
      </c>
      <c r="DA229" s="352">
        <f>'7c-STEMHWF_RawData'!DA74</f>
        <v>0</v>
      </c>
      <c r="DB229" s="352">
        <f>'7c-STEMHWF_RawData'!DB74</f>
        <v>0</v>
      </c>
      <c r="DC229" s="352">
        <f>'7c-STEMHWF_RawData'!DC74</f>
        <v>0</v>
      </c>
      <c r="DD229" s="352">
        <f>'7c-STEMHWF_RawData'!DD74</f>
        <v>0</v>
      </c>
      <c r="DE229" s="353">
        <f>'7c-STEMHWF_RawData'!DE74</f>
        <v>0</v>
      </c>
      <c r="DF229" s="398"/>
      <c r="DH229" s="351">
        <f>'7c-STEMHWF_RawData'!DH74</f>
        <v>0</v>
      </c>
      <c r="DI229" s="352">
        <f>'7c-STEMHWF_RawData'!DI74</f>
        <v>56</v>
      </c>
      <c r="DJ229" s="352">
        <f>'7c-STEMHWF_RawData'!DJ74</f>
        <v>0</v>
      </c>
      <c r="DK229" s="352">
        <f>'7c-STEMHWF_RawData'!DK74</f>
        <v>25</v>
      </c>
      <c r="DL229" s="352">
        <f>'7c-STEMHWF_RawData'!DL74</f>
        <v>0</v>
      </c>
      <c r="DM229" s="352">
        <f>'7c-STEMHWF_RawData'!DM74</f>
        <v>0</v>
      </c>
      <c r="DN229" s="352">
        <f>'7c-STEMHWF_RawData'!DN74</f>
        <v>0</v>
      </c>
      <c r="DO229" s="352">
        <f>'7c-STEMHWF_RawData'!DO74</f>
        <v>0</v>
      </c>
      <c r="DP229" s="352">
        <f>'7c-STEMHWF_RawData'!DP74</f>
        <v>0</v>
      </c>
      <c r="DQ229" s="353">
        <f>'7c-STEMHWF_RawData'!DQ74</f>
        <v>0</v>
      </c>
      <c r="DR229" s="398"/>
      <c r="DT229" s="351">
        <f>'7c-STEMHWF_RawData'!DT74</f>
        <v>1</v>
      </c>
      <c r="DU229" s="352">
        <f>'7c-STEMHWF_RawData'!DU74</f>
        <v>60</v>
      </c>
      <c r="DV229" s="352">
        <f>'7c-STEMHWF_RawData'!DV74</f>
        <v>0</v>
      </c>
      <c r="DW229" s="352">
        <f>'7c-STEMHWF_RawData'!DW74</f>
        <v>28</v>
      </c>
      <c r="DX229" s="352">
        <f>'7c-STEMHWF_RawData'!DX74</f>
        <v>0</v>
      </c>
      <c r="DY229" s="352">
        <f>'7c-STEMHWF_RawData'!DY74</f>
        <v>0</v>
      </c>
      <c r="DZ229" s="352">
        <f>'7c-STEMHWF_RawData'!DZ74</f>
        <v>0</v>
      </c>
      <c r="EA229" s="352">
        <f>'7c-STEMHWF_RawData'!EA74</f>
        <v>0</v>
      </c>
      <c r="EB229" s="352">
        <f>'7c-STEMHWF_RawData'!EB74</f>
        <v>0</v>
      </c>
      <c r="EC229" s="353">
        <f>'7c-STEMHWF_RawData'!EC74</f>
        <v>0</v>
      </c>
      <c r="ED229" s="398"/>
    </row>
    <row r="230" spans="1:134" ht="15.75" thickBot="1" x14ac:dyDescent="0.3">
      <c r="A230" s="1471"/>
      <c r="B230" t="s">
        <v>104</v>
      </c>
      <c r="C230" s="317" t="s">
        <v>140</v>
      </c>
      <c r="D230" s="279">
        <f>'7c-STEMHWF_RawData'!D75</f>
        <v>120</v>
      </c>
      <c r="E230" s="277">
        <f>'7c-STEMHWF_RawData'!E75</f>
        <v>62</v>
      </c>
      <c r="F230" s="277">
        <f>'7c-STEMHWF_RawData'!F75</f>
        <v>0</v>
      </c>
      <c r="G230" s="277">
        <f>'7c-STEMHWF_RawData'!G75</f>
        <v>106</v>
      </c>
      <c r="H230" s="277">
        <f>'7c-STEMHWF_RawData'!H75</f>
        <v>0</v>
      </c>
      <c r="I230" s="277">
        <f>'7c-STEMHWF_RawData'!I75</f>
        <v>0</v>
      </c>
      <c r="J230" s="277">
        <f>'7c-STEMHWF_RawData'!J75</f>
        <v>0</v>
      </c>
      <c r="K230" s="277">
        <f>'7c-STEMHWF_RawData'!K75</f>
        <v>0</v>
      </c>
      <c r="L230" s="277">
        <f>'7c-STEMHWF_RawData'!L75</f>
        <v>0</v>
      </c>
      <c r="M230" s="278">
        <f>'7c-STEMHWF_RawData'!M75</f>
        <v>0</v>
      </c>
      <c r="N230" s="411" t="s">
        <v>305</v>
      </c>
      <c r="P230" s="279">
        <f>'7c-STEMHWF_RawData'!P75</f>
        <v>129</v>
      </c>
      <c r="Q230" s="277">
        <f>'7c-STEMHWF_RawData'!Q75</f>
        <v>64</v>
      </c>
      <c r="R230" s="277">
        <f>'7c-STEMHWF_RawData'!R75</f>
        <v>0</v>
      </c>
      <c r="S230" s="277">
        <f>'7c-STEMHWF_RawData'!S75</f>
        <v>60</v>
      </c>
      <c r="T230" s="277">
        <f>'7c-STEMHWF_RawData'!T75</f>
        <v>0</v>
      </c>
      <c r="U230" s="277">
        <f>'7c-STEMHWF_RawData'!U75</f>
        <v>0</v>
      </c>
      <c r="V230" s="277">
        <f>'7c-STEMHWF_RawData'!V75</f>
        <v>0</v>
      </c>
      <c r="W230" s="277">
        <f>'7c-STEMHWF_RawData'!W75</f>
        <v>0</v>
      </c>
      <c r="X230" s="277">
        <f>'7c-STEMHWF_RawData'!X75</f>
        <v>0</v>
      </c>
      <c r="Y230" s="278">
        <f>'7c-STEMHWF_RawData'!Y75</f>
        <v>0</v>
      </c>
      <c r="Z230" s="411" t="s">
        <v>305</v>
      </c>
      <c r="AB230" s="279">
        <f>'7c-STEMHWF_RawData'!AB75</f>
        <v>131</v>
      </c>
      <c r="AC230" s="277">
        <f>'7c-STEMHWF_RawData'!AC75</f>
        <v>45</v>
      </c>
      <c r="AD230" s="277">
        <f>'7c-STEMHWF_RawData'!AD75</f>
        <v>0</v>
      </c>
      <c r="AE230" s="277">
        <f>'7c-STEMHWF_RawData'!AE75</f>
        <v>150</v>
      </c>
      <c r="AF230" s="277">
        <f>'7c-STEMHWF_RawData'!AF75</f>
        <v>0</v>
      </c>
      <c r="AG230" s="277">
        <f>'7c-STEMHWF_RawData'!AG75</f>
        <v>0</v>
      </c>
      <c r="AH230" s="277">
        <f>'7c-STEMHWF_RawData'!AH75</f>
        <v>0</v>
      </c>
      <c r="AI230" s="277">
        <f>'7c-STEMHWF_RawData'!AI75</f>
        <v>0</v>
      </c>
      <c r="AJ230" s="277">
        <f>'7c-STEMHWF_RawData'!AJ75</f>
        <v>0</v>
      </c>
      <c r="AK230" s="278">
        <f>'7c-STEMHWF_RawData'!AK75</f>
        <v>0</v>
      </c>
      <c r="AL230" s="411" t="s">
        <v>305</v>
      </c>
      <c r="AM230" s="277"/>
      <c r="AN230" s="279">
        <f>'7c-STEMHWF_RawData'!AN75</f>
        <v>180</v>
      </c>
      <c r="AO230" s="277">
        <f>'7c-STEMHWF_RawData'!AO75</f>
        <v>102</v>
      </c>
      <c r="AP230" s="277">
        <f>'7c-STEMHWF_RawData'!AP75</f>
        <v>0</v>
      </c>
      <c r="AQ230" s="277">
        <f>'7c-STEMHWF_RawData'!AQ75</f>
        <v>114</v>
      </c>
      <c r="AR230" s="277">
        <f>'7c-STEMHWF_RawData'!AR75</f>
        <v>0</v>
      </c>
      <c r="AS230" s="277">
        <f>'7c-STEMHWF_RawData'!AS75</f>
        <v>0</v>
      </c>
      <c r="AT230" s="277">
        <f>'7c-STEMHWF_RawData'!AT75</f>
        <v>0</v>
      </c>
      <c r="AU230" s="277">
        <f>'7c-STEMHWF_RawData'!AU75</f>
        <v>0</v>
      </c>
      <c r="AV230" s="277">
        <f>'7c-STEMHWF_RawData'!AV75</f>
        <v>0</v>
      </c>
      <c r="AW230" s="278">
        <f>'7c-STEMHWF_RawData'!AW75</f>
        <v>0</v>
      </c>
      <c r="AX230" s="411" t="s">
        <v>305</v>
      </c>
      <c r="AY230" s="277"/>
      <c r="AZ230" s="279">
        <f>'7c-STEMHWF_RawData'!AZ75</f>
        <v>156</v>
      </c>
      <c r="BA230" s="277">
        <f>'7c-STEMHWF_RawData'!BA75</f>
        <v>136</v>
      </c>
      <c r="BB230" s="277">
        <f>'7c-STEMHWF_RawData'!BB75</f>
        <v>0</v>
      </c>
      <c r="BC230" s="277">
        <f>'7c-STEMHWF_RawData'!BC75</f>
        <v>80</v>
      </c>
      <c r="BD230" s="277">
        <f>'7c-STEMHWF_RawData'!BD75</f>
        <v>0</v>
      </c>
      <c r="BE230" s="277">
        <f>'7c-STEMHWF_RawData'!BE75</f>
        <v>0</v>
      </c>
      <c r="BF230" s="277">
        <f>'7c-STEMHWF_RawData'!BF75</f>
        <v>0</v>
      </c>
      <c r="BG230" s="277">
        <f>'7c-STEMHWF_RawData'!BG75</f>
        <v>0</v>
      </c>
      <c r="BH230" s="277">
        <f>'7c-STEMHWF_RawData'!BH75</f>
        <v>0</v>
      </c>
      <c r="BI230" s="278">
        <f>'7c-STEMHWF_RawData'!BI75</f>
        <v>0</v>
      </c>
      <c r="BJ230" s="411" t="s">
        <v>305</v>
      </c>
      <c r="BK230" s="352"/>
      <c r="BL230" s="351">
        <f>'7c-STEMHWF_RawData'!BL75</f>
        <v>147</v>
      </c>
      <c r="BM230" s="352">
        <f>'7c-STEMHWF_RawData'!BM75</f>
        <v>62</v>
      </c>
      <c r="BN230" s="352">
        <f>'7c-STEMHWF_RawData'!BN75</f>
        <v>0</v>
      </c>
      <c r="BO230" s="352">
        <f>'7c-STEMHWF_RawData'!BO75</f>
        <v>58</v>
      </c>
      <c r="BP230" s="352">
        <f>'7c-STEMHWF_RawData'!BP75</f>
        <v>0</v>
      </c>
      <c r="BQ230" s="352">
        <f>'7c-STEMHWF_RawData'!BQ75</f>
        <v>0</v>
      </c>
      <c r="BR230" s="352">
        <f>'7c-STEMHWF_RawData'!BR75</f>
        <v>0</v>
      </c>
      <c r="BS230" s="352">
        <f>'7c-STEMHWF_RawData'!BS75</f>
        <v>0</v>
      </c>
      <c r="BT230" s="352">
        <f>'7c-STEMHWF_RawData'!BT75</f>
        <v>0</v>
      </c>
      <c r="BU230" s="353">
        <f>'7c-STEMHWF_RawData'!BU75</f>
        <v>0</v>
      </c>
      <c r="BV230" s="411" t="s">
        <v>305</v>
      </c>
      <c r="BX230" s="351">
        <f>'7c-STEMHWF_RawData'!BX75</f>
        <v>60</v>
      </c>
      <c r="BY230" s="352">
        <f>'7c-STEMHWF_RawData'!BY75</f>
        <v>36</v>
      </c>
      <c r="BZ230" s="352">
        <f>'7c-STEMHWF_RawData'!BZ75</f>
        <v>0</v>
      </c>
      <c r="CA230" s="352">
        <f>'7c-STEMHWF_RawData'!CA75</f>
        <v>67</v>
      </c>
      <c r="CB230" s="352">
        <f>'7c-STEMHWF_RawData'!CB75</f>
        <v>0</v>
      </c>
      <c r="CC230" s="352">
        <f>'7c-STEMHWF_RawData'!CC75</f>
        <v>0</v>
      </c>
      <c r="CD230" s="352">
        <f>'7c-STEMHWF_RawData'!CD75</f>
        <v>0</v>
      </c>
      <c r="CE230" s="352">
        <f>'7c-STEMHWF_RawData'!CE75</f>
        <v>0</v>
      </c>
      <c r="CF230" s="352">
        <f>'7c-STEMHWF_RawData'!CF75</f>
        <v>0</v>
      </c>
      <c r="CG230" s="353">
        <f>'7c-STEMHWF_RawData'!CG75</f>
        <v>0</v>
      </c>
      <c r="CH230" s="411" t="s">
        <v>305</v>
      </c>
      <c r="CJ230" s="351">
        <f>'7c-STEMHWF_RawData'!CJ75</f>
        <v>113</v>
      </c>
      <c r="CK230" s="352">
        <f>'7c-STEMHWF_RawData'!CK75</f>
        <v>83</v>
      </c>
      <c r="CL230" s="352">
        <f>'7c-STEMHWF_RawData'!CL75</f>
        <v>0</v>
      </c>
      <c r="CM230" s="352">
        <f>'7c-STEMHWF_RawData'!CM75</f>
        <v>62</v>
      </c>
      <c r="CN230" s="352">
        <f>'7c-STEMHWF_RawData'!CN75</f>
        <v>0</v>
      </c>
      <c r="CO230" s="352">
        <f>'7c-STEMHWF_RawData'!CO75</f>
        <v>0</v>
      </c>
      <c r="CP230" s="352">
        <f>'7c-STEMHWF_RawData'!CP75</f>
        <v>0</v>
      </c>
      <c r="CQ230" s="352">
        <f>'7c-STEMHWF_RawData'!CQ75</f>
        <v>0</v>
      </c>
      <c r="CR230" s="352">
        <f>'7c-STEMHWF_RawData'!CR75</f>
        <v>0</v>
      </c>
      <c r="CS230" s="353">
        <f>'7c-STEMHWF_RawData'!CS75</f>
        <v>0</v>
      </c>
      <c r="CT230" s="411" t="s">
        <v>305</v>
      </c>
      <c r="CV230" s="351">
        <f>'7c-STEMHWF_RawData'!CV75</f>
        <v>96</v>
      </c>
      <c r="CW230" s="352">
        <f>'7c-STEMHWF_RawData'!CW75</f>
        <v>64</v>
      </c>
      <c r="CX230" s="352">
        <f>'7c-STEMHWF_RawData'!CX75</f>
        <v>0</v>
      </c>
      <c r="CY230" s="352">
        <f>'7c-STEMHWF_RawData'!CY75</f>
        <v>39</v>
      </c>
      <c r="CZ230" s="352">
        <f>'7c-STEMHWF_RawData'!CZ75</f>
        <v>0</v>
      </c>
      <c r="DA230" s="352">
        <f>'7c-STEMHWF_RawData'!DA75</f>
        <v>0</v>
      </c>
      <c r="DB230" s="352">
        <f>'7c-STEMHWF_RawData'!DB75</f>
        <v>0</v>
      </c>
      <c r="DC230" s="352">
        <f>'7c-STEMHWF_RawData'!DC75</f>
        <v>0</v>
      </c>
      <c r="DD230" s="352">
        <f>'7c-STEMHWF_RawData'!DD75</f>
        <v>0</v>
      </c>
      <c r="DE230" s="353">
        <f>'7c-STEMHWF_RawData'!DE75</f>
        <v>0</v>
      </c>
      <c r="DF230" s="411" t="s">
        <v>305</v>
      </c>
      <c r="DH230" s="351">
        <f>'7c-STEMHWF_RawData'!DH75</f>
        <v>79</v>
      </c>
      <c r="DI230" s="352">
        <f>'7c-STEMHWF_RawData'!DI75</f>
        <v>65</v>
      </c>
      <c r="DJ230" s="352">
        <f>'7c-STEMHWF_RawData'!DJ75</f>
        <v>0</v>
      </c>
      <c r="DK230" s="352">
        <f>'7c-STEMHWF_RawData'!DK75</f>
        <v>59</v>
      </c>
      <c r="DL230" s="352">
        <f>'7c-STEMHWF_RawData'!DL75</f>
        <v>0</v>
      </c>
      <c r="DM230" s="352">
        <f>'7c-STEMHWF_RawData'!DM75</f>
        <v>0</v>
      </c>
      <c r="DN230" s="352">
        <f>'7c-STEMHWF_RawData'!DN75</f>
        <v>0</v>
      </c>
      <c r="DO230" s="352">
        <f>'7c-STEMHWF_RawData'!DO75</f>
        <v>0</v>
      </c>
      <c r="DP230" s="352">
        <f>'7c-STEMHWF_RawData'!DP75</f>
        <v>0</v>
      </c>
      <c r="DQ230" s="353">
        <f>'7c-STEMHWF_RawData'!DQ75</f>
        <v>0</v>
      </c>
      <c r="DR230" s="411" t="s">
        <v>305</v>
      </c>
      <c r="DT230" s="351">
        <f>'7c-STEMHWF_RawData'!DT75</f>
        <v>99</v>
      </c>
      <c r="DU230" s="352">
        <f>'7c-STEMHWF_RawData'!DU75</f>
        <v>45</v>
      </c>
      <c r="DV230" s="352">
        <f>'7c-STEMHWF_RawData'!DV75</f>
        <v>0</v>
      </c>
      <c r="DW230" s="352">
        <f>'7c-STEMHWF_RawData'!DW75</f>
        <v>43</v>
      </c>
      <c r="DX230" s="352">
        <f>'7c-STEMHWF_RawData'!DX75</f>
        <v>0</v>
      </c>
      <c r="DY230" s="352">
        <f>'7c-STEMHWF_RawData'!DY75</f>
        <v>0</v>
      </c>
      <c r="DZ230" s="352">
        <f>'7c-STEMHWF_RawData'!DZ75</f>
        <v>0</v>
      </c>
      <c r="EA230" s="352">
        <f>'7c-STEMHWF_RawData'!EA75</f>
        <v>0</v>
      </c>
      <c r="EB230" s="352">
        <f>'7c-STEMHWF_RawData'!EB75</f>
        <v>0</v>
      </c>
      <c r="EC230" s="353">
        <f>'7c-STEMHWF_RawData'!EC75</f>
        <v>0</v>
      </c>
      <c r="ED230" s="411" t="s">
        <v>305</v>
      </c>
    </row>
    <row r="231" spans="1:134" x14ac:dyDescent="0.25">
      <c r="A231" s="284"/>
      <c r="B231" s="285"/>
      <c r="C231" s="268"/>
      <c r="D231" s="288">
        <f t="shared" ref="D231:M231" si="484">SUM(D228:D230)</f>
        <v>120</v>
      </c>
      <c r="E231" s="286">
        <f t="shared" si="484"/>
        <v>79</v>
      </c>
      <c r="F231" s="286">
        <f t="shared" si="484"/>
        <v>0</v>
      </c>
      <c r="G231" s="286">
        <f t="shared" si="484"/>
        <v>141</v>
      </c>
      <c r="H231" s="286">
        <f t="shared" si="484"/>
        <v>0</v>
      </c>
      <c r="I231" s="286">
        <f t="shared" si="484"/>
        <v>0</v>
      </c>
      <c r="J231" s="286">
        <f t="shared" si="484"/>
        <v>0</v>
      </c>
      <c r="K231" s="286">
        <f t="shared" si="484"/>
        <v>0</v>
      </c>
      <c r="L231" s="286">
        <f t="shared" si="484"/>
        <v>0</v>
      </c>
      <c r="M231" s="287">
        <f t="shared" si="484"/>
        <v>0</v>
      </c>
      <c r="N231" s="412">
        <f>SUM(D231:M231)</f>
        <v>340</v>
      </c>
      <c r="P231" s="288">
        <f t="shared" ref="P231:Y231" si="485">SUM(P228:P230)</f>
        <v>129</v>
      </c>
      <c r="Q231" s="286">
        <f t="shared" si="485"/>
        <v>81</v>
      </c>
      <c r="R231" s="286">
        <f t="shared" si="485"/>
        <v>0</v>
      </c>
      <c r="S231" s="286">
        <f t="shared" si="485"/>
        <v>107</v>
      </c>
      <c r="T231" s="286">
        <f t="shared" si="485"/>
        <v>0</v>
      </c>
      <c r="U231" s="286">
        <f t="shared" si="485"/>
        <v>0</v>
      </c>
      <c r="V231" s="286">
        <f t="shared" si="485"/>
        <v>0</v>
      </c>
      <c r="W231" s="286">
        <f t="shared" si="485"/>
        <v>0</v>
      </c>
      <c r="X231" s="286">
        <f t="shared" si="485"/>
        <v>0</v>
      </c>
      <c r="Y231" s="287">
        <f t="shared" si="485"/>
        <v>0</v>
      </c>
      <c r="Z231" s="412">
        <f>SUM(P231:Y231)</f>
        <v>317</v>
      </c>
      <c r="AB231" s="288">
        <f t="shared" ref="AB231:AK231" si="486">SUM(AB228:AB230)</f>
        <v>144</v>
      </c>
      <c r="AC231" s="286">
        <f t="shared" si="486"/>
        <v>61</v>
      </c>
      <c r="AD231" s="286">
        <f t="shared" si="486"/>
        <v>0</v>
      </c>
      <c r="AE231" s="286">
        <f t="shared" si="486"/>
        <v>194</v>
      </c>
      <c r="AF231" s="286">
        <f t="shared" si="486"/>
        <v>0</v>
      </c>
      <c r="AG231" s="286">
        <f t="shared" si="486"/>
        <v>0</v>
      </c>
      <c r="AH231" s="286">
        <f t="shared" si="486"/>
        <v>0</v>
      </c>
      <c r="AI231" s="286">
        <f t="shared" si="486"/>
        <v>0</v>
      </c>
      <c r="AJ231" s="286">
        <f t="shared" si="486"/>
        <v>0</v>
      </c>
      <c r="AK231" s="287">
        <f t="shared" si="486"/>
        <v>0</v>
      </c>
      <c r="AL231" s="412">
        <f>SUM(AB231:AK231)</f>
        <v>399</v>
      </c>
      <c r="AM231" s="277"/>
      <c r="AN231" s="288">
        <f t="shared" ref="AN231:AW231" si="487">SUM(AN228:AN230)</f>
        <v>180</v>
      </c>
      <c r="AO231" s="286">
        <f t="shared" si="487"/>
        <v>137</v>
      </c>
      <c r="AP231" s="286">
        <f t="shared" si="487"/>
        <v>0</v>
      </c>
      <c r="AQ231" s="286">
        <f t="shared" si="487"/>
        <v>158</v>
      </c>
      <c r="AR231" s="286">
        <f t="shared" si="487"/>
        <v>0</v>
      </c>
      <c r="AS231" s="286">
        <f t="shared" si="487"/>
        <v>0</v>
      </c>
      <c r="AT231" s="286">
        <f t="shared" si="487"/>
        <v>0</v>
      </c>
      <c r="AU231" s="286">
        <f t="shared" si="487"/>
        <v>0</v>
      </c>
      <c r="AV231" s="286">
        <f t="shared" si="487"/>
        <v>0</v>
      </c>
      <c r="AW231" s="287">
        <f t="shared" si="487"/>
        <v>0</v>
      </c>
      <c r="AX231" s="412">
        <f>SUM(AN231:AW231)</f>
        <v>475</v>
      </c>
      <c r="AY231" s="277"/>
      <c r="AZ231" s="288">
        <f t="shared" ref="AZ231:BI231" si="488">SUM(AZ228:AZ230)</f>
        <v>156</v>
      </c>
      <c r="BA231" s="286">
        <f t="shared" si="488"/>
        <v>162</v>
      </c>
      <c r="BB231" s="286">
        <f t="shared" si="488"/>
        <v>0</v>
      </c>
      <c r="BC231" s="286">
        <f t="shared" si="488"/>
        <v>116</v>
      </c>
      <c r="BD231" s="286">
        <f t="shared" si="488"/>
        <v>0</v>
      </c>
      <c r="BE231" s="286">
        <f t="shared" si="488"/>
        <v>0</v>
      </c>
      <c r="BF231" s="286">
        <f t="shared" si="488"/>
        <v>0</v>
      </c>
      <c r="BG231" s="286">
        <f t="shared" si="488"/>
        <v>0</v>
      </c>
      <c r="BH231" s="286">
        <f t="shared" si="488"/>
        <v>0</v>
      </c>
      <c r="BI231" s="287">
        <f t="shared" si="488"/>
        <v>0</v>
      </c>
      <c r="BJ231" s="412">
        <f>SUM(AZ231:BI231)</f>
        <v>434</v>
      </c>
      <c r="BK231" s="352"/>
      <c r="BL231" s="399">
        <f t="shared" ref="BL231:BU231" si="489">SUM(BL228:BL230)</f>
        <v>147</v>
      </c>
      <c r="BM231" s="400">
        <f t="shared" si="489"/>
        <v>94</v>
      </c>
      <c r="BN231" s="400">
        <f t="shared" si="489"/>
        <v>0</v>
      </c>
      <c r="BO231" s="400">
        <f t="shared" si="489"/>
        <v>100</v>
      </c>
      <c r="BP231" s="400">
        <f t="shared" si="489"/>
        <v>0</v>
      </c>
      <c r="BQ231" s="400">
        <f t="shared" si="489"/>
        <v>0</v>
      </c>
      <c r="BR231" s="400">
        <f t="shared" si="489"/>
        <v>0</v>
      </c>
      <c r="BS231" s="400">
        <f t="shared" si="489"/>
        <v>0</v>
      </c>
      <c r="BT231" s="400">
        <f t="shared" si="489"/>
        <v>0</v>
      </c>
      <c r="BU231" s="401">
        <f t="shared" si="489"/>
        <v>0</v>
      </c>
      <c r="BV231" s="412">
        <f>SUM(BL231:BU231)</f>
        <v>341</v>
      </c>
      <c r="BX231" s="399">
        <f t="shared" ref="BX231:CG231" si="490">SUM(BX228:BX230)</f>
        <v>60</v>
      </c>
      <c r="BY231" s="400">
        <f t="shared" si="490"/>
        <v>64</v>
      </c>
      <c r="BZ231" s="400">
        <f t="shared" si="490"/>
        <v>0</v>
      </c>
      <c r="CA231" s="400">
        <f t="shared" si="490"/>
        <v>103</v>
      </c>
      <c r="CB231" s="400">
        <f t="shared" si="490"/>
        <v>0</v>
      </c>
      <c r="CC231" s="400">
        <f t="shared" si="490"/>
        <v>0</v>
      </c>
      <c r="CD231" s="400">
        <f t="shared" si="490"/>
        <v>0</v>
      </c>
      <c r="CE231" s="400">
        <f t="shared" si="490"/>
        <v>0</v>
      </c>
      <c r="CF231" s="400">
        <f t="shared" si="490"/>
        <v>0</v>
      </c>
      <c r="CG231" s="401">
        <f t="shared" si="490"/>
        <v>0</v>
      </c>
      <c r="CH231" s="412">
        <f>SUM(BX231:CG231)</f>
        <v>227</v>
      </c>
      <c r="CJ231" s="399">
        <f t="shared" ref="CJ231:CS231" si="491">SUM(CJ228:CJ230)</f>
        <v>113</v>
      </c>
      <c r="CK231" s="400">
        <f t="shared" si="491"/>
        <v>103</v>
      </c>
      <c r="CL231" s="400">
        <f t="shared" si="491"/>
        <v>0</v>
      </c>
      <c r="CM231" s="400">
        <f t="shared" si="491"/>
        <v>131</v>
      </c>
      <c r="CN231" s="400">
        <f t="shared" si="491"/>
        <v>0</v>
      </c>
      <c r="CO231" s="400">
        <f t="shared" si="491"/>
        <v>0</v>
      </c>
      <c r="CP231" s="400">
        <f t="shared" si="491"/>
        <v>0</v>
      </c>
      <c r="CQ231" s="400">
        <f t="shared" si="491"/>
        <v>0</v>
      </c>
      <c r="CR231" s="400">
        <f t="shared" si="491"/>
        <v>0</v>
      </c>
      <c r="CS231" s="401">
        <f t="shared" si="491"/>
        <v>0</v>
      </c>
      <c r="CT231" s="412">
        <f>SUM(CJ231:CS231)</f>
        <v>347</v>
      </c>
      <c r="CV231" s="399">
        <f t="shared" ref="CV231:DE231" si="492">SUM(CV228:CV230)</f>
        <v>96</v>
      </c>
      <c r="CW231" s="400">
        <f t="shared" si="492"/>
        <v>197</v>
      </c>
      <c r="CX231" s="400">
        <f t="shared" si="492"/>
        <v>0</v>
      </c>
      <c r="CY231" s="400">
        <f t="shared" si="492"/>
        <v>165</v>
      </c>
      <c r="CZ231" s="400">
        <f t="shared" si="492"/>
        <v>0</v>
      </c>
      <c r="DA231" s="400">
        <f t="shared" si="492"/>
        <v>0</v>
      </c>
      <c r="DB231" s="400">
        <f t="shared" si="492"/>
        <v>0</v>
      </c>
      <c r="DC231" s="400">
        <f t="shared" si="492"/>
        <v>0</v>
      </c>
      <c r="DD231" s="400">
        <f t="shared" si="492"/>
        <v>0</v>
      </c>
      <c r="DE231" s="401">
        <f t="shared" si="492"/>
        <v>0</v>
      </c>
      <c r="DF231" s="412">
        <f>SUM(CV231:DE231)</f>
        <v>458</v>
      </c>
      <c r="DH231" s="399">
        <f t="shared" ref="DH231:DQ231" si="493">SUM(DH228:DH230)</f>
        <v>79</v>
      </c>
      <c r="DI231" s="400">
        <f t="shared" si="493"/>
        <v>226</v>
      </c>
      <c r="DJ231" s="400">
        <f t="shared" si="493"/>
        <v>0</v>
      </c>
      <c r="DK231" s="400">
        <f t="shared" si="493"/>
        <v>159</v>
      </c>
      <c r="DL231" s="400">
        <f t="shared" si="493"/>
        <v>0</v>
      </c>
      <c r="DM231" s="400">
        <f t="shared" si="493"/>
        <v>0</v>
      </c>
      <c r="DN231" s="400">
        <f t="shared" si="493"/>
        <v>0</v>
      </c>
      <c r="DO231" s="400">
        <f t="shared" si="493"/>
        <v>0</v>
      </c>
      <c r="DP231" s="400">
        <f t="shared" si="493"/>
        <v>0</v>
      </c>
      <c r="DQ231" s="401">
        <f t="shared" si="493"/>
        <v>0</v>
      </c>
      <c r="DR231" s="412">
        <f>SUM(DH231:DQ231)</f>
        <v>464</v>
      </c>
      <c r="DT231" s="399">
        <f t="shared" ref="DT231:EC231" si="494">SUM(DT228:DT230)</f>
        <v>101</v>
      </c>
      <c r="DU231" s="400">
        <f t="shared" si="494"/>
        <v>259</v>
      </c>
      <c r="DV231" s="400">
        <f t="shared" si="494"/>
        <v>0</v>
      </c>
      <c r="DW231" s="400">
        <f t="shared" si="494"/>
        <v>170</v>
      </c>
      <c r="DX231" s="400">
        <f t="shared" si="494"/>
        <v>0</v>
      </c>
      <c r="DY231" s="400">
        <f t="shared" si="494"/>
        <v>0</v>
      </c>
      <c r="DZ231" s="400">
        <f t="shared" si="494"/>
        <v>0</v>
      </c>
      <c r="EA231" s="400">
        <f t="shared" si="494"/>
        <v>0</v>
      </c>
      <c r="EB231" s="400">
        <f t="shared" si="494"/>
        <v>0</v>
      </c>
      <c r="EC231" s="401">
        <f t="shared" si="494"/>
        <v>0</v>
      </c>
      <c r="ED231" s="412">
        <f>SUM(DT231:EC231)</f>
        <v>530</v>
      </c>
    </row>
    <row r="232" spans="1:134" ht="15.75" thickBot="1" x14ac:dyDescent="0.3">
      <c r="A232" s="292"/>
      <c r="B232" s="293"/>
      <c r="C232" s="294"/>
      <c r="D232" s="279"/>
      <c r="E232" s="277"/>
      <c r="F232" s="277"/>
      <c r="G232" s="277"/>
      <c r="H232" s="277"/>
      <c r="I232" s="277"/>
      <c r="J232" s="277"/>
      <c r="K232" s="277"/>
      <c r="L232" s="277"/>
      <c r="M232" s="278"/>
      <c r="N232" s="411"/>
      <c r="P232" s="279"/>
      <c r="Q232" s="277"/>
      <c r="R232" s="277"/>
      <c r="S232" s="277"/>
      <c r="T232" s="277"/>
      <c r="U232" s="277"/>
      <c r="V232" s="277"/>
      <c r="W232" s="277"/>
      <c r="X232" s="277"/>
      <c r="Y232" s="278"/>
      <c r="Z232" s="411"/>
      <c r="AB232" s="279"/>
      <c r="AC232" s="277"/>
      <c r="AD232" s="277"/>
      <c r="AE232" s="277"/>
      <c r="AF232" s="277"/>
      <c r="AG232" s="277"/>
      <c r="AH232" s="277"/>
      <c r="AI232" s="277"/>
      <c r="AJ232" s="277"/>
      <c r="AK232" s="278"/>
      <c r="AL232" s="411"/>
      <c r="AM232" s="277"/>
      <c r="AN232" s="279"/>
      <c r="AO232" s="277"/>
      <c r="AP232" s="277"/>
      <c r="AQ232" s="277"/>
      <c r="AR232" s="277"/>
      <c r="AS232" s="277"/>
      <c r="AT232" s="277"/>
      <c r="AU232" s="277"/>
      <c r="AV232" s="277"/>
      <c r="AW232" s="278"/>
      <c r="AX232" s="411"/>
      <c r="AY232" s="277"/>
      <c r="AZ232" s="279"/>
      <c r="BA232" s="277"/>
      <c r="BB232" s="277"/>
      <c r="BC232" s="277"/>
      <c r="BD232" s="277"/>
      <c r="BE232" s="277"/>
      <c r="BF232" s="277"/>
      <c r="BG232" s="277"/>
      <c r="BH232" s="277"/>
      <c r="BI232" s="278"/>
      <c r="BJ232" s="411"/>
      <c r="BK232" s="352"/>
      <c r="BL232" s="351"/>
      <c r="BM232" s="352"/>
      <c r="BN232" s="352"/>
      <c r="BO232" s="352"/>
      <c r="BP232" s="352"/>
      <c r="BQ232" s="352"/>
      <c r="BR232" s="352"/>
      <c r="BS232" s="352"/>
      <c r="BT232" s="352"/>
      <c r="BU232" s="353"/>
      <c r="BV232" s="411"/>
      <c r="BX232" s="351"/>
      <c r="BY232" s="352"/>
      <c r="BZ232" s="352"/>
      <c r="CA232" s="352"/>
      <c r="CB232" s="352"/>
      <c r="CC232" s="352"/>
      <c r="CD232" s="352"/>
      <c r="CE232" s="352"/>
      <c r="CF232" s="352"/>
      <c r="CG232" s="353"/>
      <c r="CH232" s="411"/>
      <c r="CJ232" s="351"/>
      <c r="CK232" s="352"/>
      <c r="CL232" s="352"/>
      <c r="CM232" s="352"/>
      <c r="CN232" s="352"/>
      <c r="CO232" s="352"/>
      <c r="CP232" s="352"/>
      <c r="CQ232" s="352"/>
      <c r="CR232" s="352"/>
      <c r="CS232" s="353"/>
      <c r="CT232" s="411"/>
      <c r="CV232" s="351"/>
      <c r="CW232" s="352"/>
      <c r="CX232" s="352"/>
      <c r="CY232" s="352"/>
      <c r="CZ232" s="352"/>
      <c r="DA232" s="352"/>
      <c r="DB232" s="352"/>
      <c r="DC232" s="352"/>
      <c r="DD232" s="352"/>
      <c r="DE232" s="353"/>
      <c r="DF232" s="411"/>
      <c r="DH232" s="351"/>
      <c r="DI232" s="352"/>
      <c r="DJ232" s="352"/>
      <c r="DK232" s="352"/>
      <c r="DL232" s="352"/>
      <c r="DM232" s="352"/>
      <c r="DN232" s="352"/>
      <c r="DO232" s="352"/>
      <c r="DP232" s="352"/>
      <c r="DQ232" s="353"/>
      <c r="DR232" s="411"/>
      <c r="DT232" s="351"/>
      <c r="DU232" s="352"/>
      <c r="DV232" s="352"/>
      <c r="DW232" s="352"/>
      <c r="DX232" s="352"/>
      <c r="DY232" s="352"/>
      <c r="DZ232" s="352"/>
      <c r="EA232" s="352"/>
      <c r="EB232" s="352"/>
      <c r="EC232" s="353"/>
      <c r="ED232" s="411"/>
    </row>
    <row r="233" spans="1:134" x14ac:dyDescent="0.25">
      <c r="A233" s="1471" t="s">
        <v>211</v>
      </c>
      <c r="B233" s="267" t="s">
        <v>104</v>
      </c>
      <c r="C233" s="268" t="s">
        <v>138</v>
      </c>
      <c r="D233" s="279">
        <f>D228*'8-Matrices'!$J$7</f>
        <v>0</v>
      </c>
      <c r="E233" s="277">
        <f>E228*'8-Matrices'!$K$7</f>
        <v>87120</v>
      </c>
      <c r="F233" s="277">
        <f>F228*'8-Matrices'!$L$7</f>
        <v>0</v>
      </c>
      <c r="G233" s="277">
        <f>G228*'8-Matrices'!$M$7</f>
        <v>173460</v>
      </c>
      <c r="H233" s="277">
        <f>H228*'8-Matrices'!$N$7</f>
        <v>0</v>
      </c>
      <c r="I233" s="277">
        <f>I228*'8-Matrices'!$O$7</f>
        <v>0</v>
      </c>
      <c r="J233" s="277">
        <f>J228*'8-Matrices'!$P$7</f>
        <v>0</v>
      </c>
      <c r="K233" s="277">
        <f>K228*'8-Matrices'!$Q$7</f>
        <v>0</v>
      </c>
      <c r="L233" s="277">
        <f>L228*'8-Matrices'!$R$7</f>
        <v>0</v>
      </c>
      <c r="M233" s="278">
        <f>M228*'8-Matrices'!$S$7</f>
        <v>0</v>
      </c>
      <c r="N233" s="411"/>
      <c r="P233" s="279">
        <f>P228*'8-Matrices'!$J$7</f>
        <v>0</v>
      </c>
      <c r="Q233" s="277">
        <f>Q228*'8-Matrices'!$K$7</f>
        <v>50820</v>
      </c>
      <c r="R233" s="277">
        <f>R228*'8-Matrices'!$L$7</f>
        <v>0</v>
      </c>
      <c r="S233" s="277">
        <f>S228*'8-Matrices'!$M$7</f>
        <v>245735</v>
      </c>
      <c r="T233" s="277">
        <f>T228*'8-Matrices'!$N$7</f>
        <v>0</v>
      </c>
      <c r="U233" s="277">
        <f>U228*'8-Matrices'!$O$7</f>
        <v>0</v>
      </c>
      <c r="V233" s="277">
        <f>V228*'8-Matrices'!$P$7</f>
        <v>0</v>
      </c>
      <c r="W233" s="277">
        <f>W228*'8-Matrices'!$Q$7</f>
        <v>0</v>
      </c>
      <c r="X233" s="277">
        <f>X228*'8-Matrices'!$R$7</f>
        <v>0</v>
      </c>
      <c r="Y233" s="278">
        <f>Y228*'8-Matrices'!$S$7</f>
        <v>0</v>
      </c>
      <c r="Z233" s="411"/>
      <c r="AB233" s="279">
        <f>AB228*'8-Matrices'!$J$7</f>
        <v>59400</v>
      </c>
      <c r="AC233" s="277">
        <f>AC228*'8-Matrices'!$K$7</f>
        <v>87120</v>
      </c>
      <c r="AD233" s="277">
        <f>AD228*'8-Matrices'!$L$7</f>
        <v>0</v>
      </c>
      <c r="AE233" s="277">
        <f>AE228*'8-Matrices'!$M$7</f>
        <v>245735</v>
      </c>
      <c r="AF233" s="277">
        <f>AF228*'8-Matrices'!$N$7</f>
        <v>0</v>
      </c>
      <c r="AG233" s="277">
        <f>AG228*'8-Matrices'!$O$7</f>
        <v>0</v>
      </c>
      <c r="AH233" s="277">
        <f>AH228*'8-Matrices'!$P$7</f>
        <v>0</v>
      </c>
      <c r="AI233" s="277">
        <f>AI228*'8-Matrices'!$Q$7</f>
        <v>0</v>
      </c>
      <c r="AJ233" s="277">
        <f>AJ228*'8-Matrices'!$R$7</f>
        <v>0</v>
      </c>
      <c r="AK233" s="278">
        <f>AK228*'8-Matrices'!$S$7</f>
        <v>0</v>
      </c>
      <c r="AL233" s="411"/>
      <c r="AM233" s="277"/>
      <c r="AN233" s="279">
        <f>AN228*'8-Matrices'!$J$7</f>
        <v>0</v>
      </c>
      <c r="AO233" s="277">
        <f>AO228*'8-Matrices'!$K$7</f>
        <v>101640</v>
      </c>
      <c r="AP233" s="277">
        <f>AP228*'8-Matrices'!$L$7</f>
        <v>0</v>
      </c>
      <c r="AQ233" s="277">
        <f>AQ228*'8-Matrices'!$M$7</f>
        <v>303555</v>
      </c>
      <c r="AR233" s="277">
        <f>AR228*'8-Matrices'!$N$7</f>
        <v>0</v>
      </c>
      <c r="AS233" s="277">
        <f>AS228*'8-Matrices'!$O$7</f>
        <v>0</v>
      </c>
      <c r="AT233" s="277">
        <f>AT228*'8-Matrices'!$P$7</f>
        <v>0</v>
      </c>
      <c r="AU233" s="277">
        <f>AU228*'8-Matrices'!$Q$7</f>
        <v>0</v>
      </c>
      <c r="AV233" s="277">
        <f>AV228*'8-Matrices'!$R$7</f>
        <v>0</v>
      </c>
      <c r="AW233" s="278">
        <f>AW228*'8-Matrices'!$S$7</f>
        <v>0</v>
      </c>
      <c r="AX233" s="411"/>
      <c r="AY233" s="277"/>
      <c r="AZ233" s="279">
        <f>AZ228*'8-Matrices'!$J$7</f>
        <v>0</v>
      </c>
      <c r="BA233" s="277">
        <f>BA228*'8-Matrices'!$K$7</f>
        <v>50820</v>
      </c>
      <c r="BB233" s="277">
        <f>BB228*'8-Matrices'!$L$7</f>
        <v>0</v>
      </c>
      <c r="BC233" s="277">
        <f>BC228*'8-Matrices'!$M$7</f>
        <v>216825</v>
      </c>
      <c r="BD233" s="277">
        <f>BD228*'8-Matrices'!$N$7</f>
        <v>0</v>
      </c>
      <c r="BE233" s="277">
        <f>BE228*'8-Matrices'!$O$7</f>
        <v>0</v>
      </c>
      <c r="BF233" s="277">
        <f>BF228*'8-Matrices'!$P$7</f>
        <v>0</v>
      </c>
      <c r="BG233" s="277">
        <f>BG228*'8-Matrices'!$Q$7</f>
        <v>0</v>
      </c>
      <c r="BH233" s="277">
        <f>BH228*'8-Matrices'!$R$7</f>
        <v>0</v>
      </c>
      <c r="BI233" s="278">
        <f>BI228*'8-Matrices'!$S$7</f>
        <v>0</v>
      </c>
      <c r="BJ233" s="411"/>
      <c r="BK233" s="352"/>
      <c r="BL233" s="351">
        <f>BL228*'8-Matrices'!$J$7</f>
        <v>0</v>
      </c>
      <c r="BM233" s="352">
        <f>BM228*'8-Matrices'!$K$7</f>
        <v>87120</v>
      </c>
      <c r="BN233" s="352">
        <f>BN228*'8-Matrices'!$L$7</f>
        <v>0</v>
      </c>
      <c r="BO233" s="352">
        <f>BO228*'8-Matrices'!$M$7</f>
        <v>375830</v>
      </c>
      <c r="BP233" s="352">
        <f>BP228*'8-Matrices'!$N$7</f>
        <v>0</v>
      </c>
      <c r="BQ233" s="352">
        <f>BQ228*'8-Matrices'!$O$7</f>
        <v>0</v>
      </c>
      <c r="BR233" s="352">
        <f>BR228*'8-Matrices'!$P$7</f>
        <v>0</v>
      </c>
      <c r="BS233" s="352">
        <f>BS228*'8-Matrices'!$Q$7</f>
        <v>0</v>
      </c>
      <c r="BT233" s="352">
        <f>BT228*'8-Matrices'!$R$7</f>
        <v>0</v>
      </c>
      <c r="BU233" s="353">
        <f>BU228*'8-Matrices'!$S$7</f>
        <v>0</v>
      </c>
      <c r="BV233" s="411"/>
      <c r="BX233" s="351">
        <f>BX228*'8-Matrices'!$J$7</f>
        <v>0</v>
      </c>
      <c r="BY233" s="352">
        <f>BY228*'8-Matrices'!$K$7</f>
        <v>108900</v>
      </c>
      <c r="BZ233" s="352">
        <f>BZ228*'8-Matrices'!$L$7</f>
        <v>0</v>
      </c>
      <c r="CA233" s="352">
        <f>CA228*'8-Matrices'!$M$7</f>
        <v>231280</v>
      </c>
      <c r="CB233" s="352">
        <f>CB228*'8-Matrices'!$N$7</f>
        <v>0</v>
      </c>
      <c r="CC233" s="352">
        <f>CC228*'8-Matrices'!$O$7</f>
        <v>0</v>
      </c>
      <c r="CD233" s="352">
        <f>CD228*'8-Matrices'!$P$7</f>
        <v>0</v>
      </c>
      <c r="CE233" s="352">
        <f>CE228*'8-Matrices'!$Q$7</f>
        <v>0</v>
      </c>
      <c r="CF233" s="352">
        <f>CF228*'8-Matrices'!$R$7</f>
        <v>0</v>
      </c>
      <c r="CG233" s="353">
        <f>CG228*'8-Matrices'!$S$7</f>
        <v>0</v>
      </c>
      <c r="CH233" s="411"/>
      <c r="CJ233" s="351">
        <f>CJ228*'8-Matrices'!$J$7</f>
        <v>0</v>
      </c>
      <c r="CK233" s="352">
        <f>CK228*'8-Matrices'!$K$7</f>
        <v>101640</v>
      </c>
      <c r="CL233" s="352">
        <f>CL228*'8-Matrices'!$L$7</f>
        <v>0</v>
      </c>
      <c r="CM233" s="352">
        <f>CM228*'8-Matrices'!$M$7</f>
        <v>795025</v>
      </c>
      <c r="CN233" s="352">
        <f>CN228*'8-Matrices'!$N$7</f>
        <v>0</v>
      </c>
      <c r="CO233" s="352">
        <f>CO228*'8-Matrices'!$O$7</f>
        <v>0</v>
      </c>
      <c r="CP233" s="352">
        <f>CP228*'8-Matrices'!$P$7</f>
        <v>0</v>
      </c>
      <c r="CQ233" s="352">
        <f>CQ228*'8-Matrices'!$Q$7</f>
        <v>0</v>
      </c>
      <c r="CR233" s="352">
        <f>CR228*'8-Matrices'!$R$7</f>
        <v>0</v>
      </c>
      <c r="CS233" s="353">
        <f>CS228*'8-Matrices'!$S$7</f>
        <v>0</v>
      </c>
      <c r="CT233" s="411"/>
      <c r="CV233" s="351">
        <f>CV228*'8-Matrices'!$J$7</f>
        <v>0</v>
      </c>
      <c r="CW233" s="352">
        <f>CW228*'8-Matrices'!$K$7</f>
        <v>755040</v>
      </c>
      <c r="CX233" s="352">
        <f>CX228*'8-Matrices'!$L$7</f>
        <v>0</v>
      </c>
      <c r="CY233" s="352">
        <f>CY228*'8-Matrices'!$M$7</f>
        <v>1459955</v>
      </c>
      <c r="CZ233" s="352">
        <f>CZ228*'8-Matrices'!$N$7</f>
        <v>0</v>
      </c>
      <c r="DA233" s="352">
        <f>DA228*'8-Matrices'!$O$7</f>
        <v>0</v>
      </c>
      <c r="DB233" s="352">
        <f>DB228*'8-Matrices'!$P$7</f>
        <v>0</v>
      </c>
      <c r="DC233" s="352">
        <f>DC228*'8-Matrices'!$Q$7</f>
        <v>0</v>
      </c>
      <c r="DD233" s="352">
        <f>DD228*'8-Matrices'!$R$7</f>
        <v>0</v>
      </c>
      <c r="DE233" s="353">
        <f>DE228*'8-Matrices'!$S$7</f>
        <v>0</v>
      </c>
      <c r="DF233" s="411"/>
      <c r="DH233" s="351">
        <f>DH228*'8-Matrices'!$J$7</f>
        <v>0</v>
      </c>
      <c r="DI233" s="352">
        <f>DI228*'8-Matrices'!$K$7</f>
        <v>762300</v>
      </c>
      <c r="DJ233" s="352">
        <f>DJ228*'8-Matrices'!$L$7</f>
        <v>0</v>
      </c>
      <c r="DK233" s="352">
        <f>DK228*'8-Matrices'!$M$7</f>
        <v>1084125</v>
      </c>
      <c r="DL233" s="352">
        <f>DL228*'8-Matrices'!$N$7</f>
        <v>0</v>
      </c>
      <c r="DM233" s="352">
        <f>DM228*'8-Matrices'!$O$7</f>
        <v>0</v>
      </c>
      <c r="DN233" s="352">
        <f>DN228*'8-Matrices'!$P$7</f>
        <v>0</v>
      </c>
      <c r="DO233" s="352">
        <f>DO228*'8-Matrices'!$Q$7</f>
        <v>0</v>
      </c>
      <c r="DP233" s="352">
        <f>DP228*'8-Matrices'!$R$7</f>
        <v>0</v>
      </c>
      <c r="DQ233" s="353">
        <f>DQ228*'8-Matrices'!$S$7</f>
        <v>0</v>
      </c>
      <c r="DR233" s="411"/>
      <c r="DT233" s="351">
        <f>DT228*'8-Matrices'!$J$7</f>
        <v>4950</v>
      </c>
      <c r="DU233" s="352">
        <f>DU228*'8-Matrices'!$K$7</f>
        <v>1118040</v>
      </c>
      <c r="DV233" s="352">
        <f>DV228*'8-Matrices'!$L$7</f>
        <v>0</v>
      </c>
      <c r="DW233" s="352">
        <f>DW228*'8-Matrices'!$M$7</f>
        <v>1431045</v>
      </c>
      <c r="DX233" s="352">
        <f>DX228*'8-Matrices'!$N$7</f>
        <v>0</v>
      </c>
      <c r="DY233" s="352">
        <f>DY228*'8-Matrices'!$O$7</f>
        <v>0</v>
      </c>
      <c r="DZ233" s="352">
        <f>DZ228*'8-Matrices'!$P$7</f>
        <v>0</v>
      </c>
      <c r="EA233" s="352">
        <f>EA228*'8-Matrices'!$Q$7</f>
        <v>0</v>
      </c>
      <c r="EB233" s="352">
        <f>EB228*'8-Matrices'!$R$7</f>
        <v>0</v>
      </c>
      <c r="EC233" s="353">
        <f>EC228*'8-Matrices'!$S$7</f>
        <v>0</v>
      </c>
      <c r="ED233" s="411"/>
    </row>
    <row r="234" spans="1:134" x14ac:dyDescent="0.25">
      <c r="A234" s="1471"/>
      <c r="B234" s="36" t="s">
        <v>104</v>
      </c>
      <c r="C234" s="276" t="s">
        <v>139</v>
      </c>
      <c r="D234" s="279">
        <f>D229*'8-Matrices'!$J$8</f>
        <v>0</v>
      </c>
      <c r="E234" s="277">
        <f>E229*'8-Matrices'!$K$8</f>
        <v>52385</v>
      </c>
      <c r="F234" s="277">
        <f>F229*'8-Matrices'!$L$8</f>
        <v>0</v>
      </c>
      <c r="G234" s="277">
        <f>G229*'8-Matrices'!$M$8</f>
        <v>479780</v>
      </c>
      <c r="H234" s="277">
        <f>H229*'8-Matrices'!$N$8</f>
        <v>0</v>
      </c>
      <c r="I234" s="277">
        <f>I229*'8-Matrices'!$O$8</f>
        <v>0</v>
      </c>
      <c r="J234" s="277">
        <f>J229*'8-Matrices'!$P$8</f>
        <v>0</v>
      </c>
      <c r="K234" s="277">
        <f>K229*'8-Matrices'!$Q$8</f>
        <v>0</v>
      </c>
      <c r="L234" s="277">
        <f>L229*'8-Matrices'!$R$8</f>
        <v>0</v>
      </c>
      <c r="M234" s="278">
        <f>M229*'8-Matrices'!$S$8</f>
        <v>0</v>
      </c>
      <c r="N234" s="411"/>
      <c r="P234" s="279">
        <f>P229*'8-Matrices'!$J$8</f>
        <v>0</v>
      </c>
      <c r="Q234" s="277">
        <f>Q229*'8-Matrices'!$K$8</f>
        <v>104770</v>
      </c>
      <c r="R234" s="277">
        <f>R229*'8-Matrices'!$L$8</f>
        <v>0</v>
      </c>
      <c r="S234" s="277">
        <f>S229*'8-Matrices'!$M$8</f>
        <v>625800</v>
      </c>
      <c r="T234" s="277">
        <f>T229*'8-Matrices'!$N$8</f>
        <v>0</v>
      </c>
      <c r="U234" s="277">
        <f>U229*'8-Matrices'!$O$8</f>
        <v>0</v>
      </c>
      <c r="V234" s="277">
        <f>V229*'8-Matrices'!$P$8</f>
        <v>0</v>
      </c>
      <c r="W234" s="277">
        <f>W229*'8-Matrices'!$Q$8</f>
        <v>0</v>
      </c>
      <c r="X234" s="277">
        <f>X229*'8-Matrices'!$R$8</f>
        <v>0</v>
      </c>
      <c r="Y234" s="278">
        <f>Y229*'8-Matrices'!$S$8</f>
        <v>0</v>
      </c>
      <c r="Z234" s="411"/>
      <c r="AB234" s="279">
        <f>AB229*'8-Matrices'!$J$8</f>
        <v>7143</v>
      </c>
      <c r="AC234" s="277">
        <f>AC229*'8-Matrices'!$K$8</f>
        <v>41908</v>
      </c>
      <c r="AD234" s="277">
        <f>AD229*'8-Matrices'!$L$8</f>
        <v>0</v>
      </c>
      <c r="AE234" s="277">
        <f>AE229*'8-Matrices'!$M$8</f>
        <v>563220</v>
      </c>
      <c r="AF234" s="277">
        <f>AF229*'8-Matrices'!$N$8</f>
        <v>0</v>
      </c>
      <c r="AG234" s="277">
        <f>AG229*'8-Matrices'!$O$8</f>
        <v>0</v>
      </c>
      <c r="AH234" s="277">
        <f>AH229*'8-Matrices'!$P$8</f>
        <v>0</v>
      </c>
      <c r="AI234" s="277">
        <f>AI229*'8-Matrices'!$Q$8</f>
        <v>0</v>
      </c>
      <c r="AJ234" s="277">
        <f>AJ229*'8-Matrices'!$R$8</f>
        <v>0</v>
      </c>
      <c r="AK234" s="278">
        <f>AK229*'8-Matrices'!$S$8</f>
        <v>0</v>
      </c>
      <c r="AL234" s="411"/>
      <c r="AM234" s="277"/>
      <c r="AN234" s="279">
        <f>AN229*'8-Matrices'!$J$8</f>
        <v>0</v>
      </c>
      <c r="AO234" s="277">
        <f>AO229*'8-Matrices'!$K$8</f>
        <v>220017</v>
      </c>
      <c r="AP234" s="277">
        <f>AP229*'8-Matrices'!$L$8</f>
        <v>0</v>
      </c>
      <c r="AQ234" s="277">
        <f>AQ229*'8-Matrices'!$M$8</f>
        <v>479780</v>
      </c>
      <c r="AR234" s="277">
        <f>AR229*'8-Matrices'!$N$8</f>
        <v>0</v>
      </c>
      <c r="AS234" s="277">
        <f>AS229*'8-Matrices'!$O$8</f>
        <v>0</v>
      </c>
      <c r="AT234" s="277">
        <f>AT229*'8-Matrices'!$P$8</f>
        <v>0</v>
      </c>
      <c r="AU234" s="277">
        <f>AU229*'8-Matrices'!$Q$8</f>
        <v>0</v>
      </c>
      <c r="AV234" s="277">
        <f>AV229*'8-Matrices'!$R$8</f>
        <v>0</v>
      </c>
      <c r="AW234" s="278">
        <f>AW229*'8-Matrices'!$S$8</f>
        <v>0</v>
      </c>
      <c r="AX234" s="411"/>
      <c r="AY234" s="277"/>
      <c r="AZ234" s="279">
        <f>AZ229*'8-Matrices'!$J$8</f>
        <v>0</v>
      </c>
      <c r="BA234" s="277">
        <f>BA229*'8-Matrices'!$K$8</f>
        <v>199063</v>
      </c>
      <c r="BB234" s="277">
        <f>BB229*'8-Matrices'!$L$8</f>
        <v>0</v>
      </c>
      <c r="BC234" s="277">
        <f>BC229*'8-Matrices'!$M$8</f>
        <v>438060</v>
      </c>
      <c r="BD234" s="277">
        <f>BD229*'8-Matrices'!$N$8</f>
        <v>0</v>
      </c>
      <c r="BE234" s="277">
        <f>BE229*'8-Matrices'!$O$8</f>
        <v>0</v>
      </c>
      <c r="BF234" s="277">
        <f>BF229*'8-Matrices'!$P$8</f>
        <v>0</v>
      </c>
      <c r="BG234" s="277">
        <f>BG229*'8-Matrices'!$Q$8</f>
        <v>0</v>
      </c>
      <c r="BH234" s="277">
        <f>BH229*'8-Matrices'!$R$8</f>
        <v>0</v>
      </c>
      <c r="BI234" s="278">
        <f>BI229*'8-Matrices'!$S$8</f>
        <v>0</v>
      </c>
      <c r="BJ234" s="411"/>
      <c r="BK234" s="352"/>
      <c r="BL234" s="351">
        <f>BL229*'8-Matrices'!$J$8</f>
        <v>0</v>
      </c>
      <c r="BM234" s="352">
        <f>BM229*'8-Matrices'!$K$8</f>
        <v>209540</v>
      </c>
      <c r="BN234" s="352">
        <f>BN229*'8-Matrices'!$L$8</f>
        <v>0</v>
      </c>
      <c r="BO234" s="352">
        <f>BO229*'8-Matrices'!$M$8</f>
        <v>333760</v>
      </c>
      <c r="BP234" s="352">
        <f>BP229*'8-Matrices'!$N$8</f>
        <v>0</v>
      </c>
      <c r="BQ234" s="352">
        <f>BQ229*'8-Matrices'!$O$8</f>
        <v>0</v>
      </c>
      <c r="BR234" s="352">
        <f>BR229*'8-Matrices'!$P$8</f>
        <v>0</v>
      </c>
      <c r="BS234" s="352">
        <f>BS229*'8-Matrices'!$Q$8</f>
        <v>0</v>
      </c>
      <c r="BT234" s="352">
        <f>BT229*'8-Matrices'!$R$8</f>
        <v>0</v>
      </c>
      <c r="BU234" s="353">
        <f>BU229*'8-Matrices'!$S$8</f>
        <v>0</v>
      </c>
      <c r="BV234" s="411"/>
      <c r="BX234" s="351">
        <f>BX229*'8-Matrices'!$J$8</f>
        <v>0</v>
      </c>
      <c r="BY234" s="352">
        <f>BY229*'8-Matrices'!$K$8</f>
        <v>136201</v>
      </c>
      <c r="BZ234" s="352">
        <f>BZ229*'8-Matrices'!$L$8</f>
        <v>0</v>
      </c>
      <c r="CA234" s="352">
        <f>CA229*'8-Matrices'!$M$8</f>
        <v>417200</v>
      </c>
      <c r="CB234" s="352">
        <f>CB229*'8-Matrices'!$N$8</f>
        <v>0</v>
      </c>
      <c r="CC234" s="352">
        <f>CC229*'8-Matrices'!$O$8</f>
        <v>0</v>
      </c>
      <c r="CD234" s="352">
        <f>CD229*'8-Matrices'!$P$8</f>
        <v>0</v>
      </c>
      <c r="CE234" s="352">
        <f>CE229*'8-Matrices'!$Q$8</f>
        <v>0</v>
      </c>
      <c r="CF234" s="352">
        <f>CF229*'8-Matrices'!$R$8</f>
        <v>0</v>
      </c>
      <c r="CG234" s="353">
        <f>CG229*'8-Matrices'!$S$8</f>
        <v>0</v>
      </c>
      <c r="CH234" s="411"/>
      <c r="CJ234" s="351">
        <f>CJ229*'8-Matrices'!$J$8</f>
        <v>0</v>
      </c>
      <c r="CK234" s="352">
        <f>CK229*'8-Matrices'!$K$8</f>
        <v>62862</v>
      </c>
      <c r="CL234" s="352">
        <f>CL229*'8-Matrices'!$L$8</f>
        <v>0</v>
      </c>
      <c r="CM234" s="352">
        <f>CM229*'8-Matrices'!$M$8</f>
        <v>292040</v>
      </c>
      <c r="CN234" s="352">
        <f>CN229*'8-Matrices'!$N$8</f>
        <v>0</v>
      </c>
      <c r="CO234" s="352">
        <f>CO229*'8-Matrices'!$O$8</f>
        <v>0</v>
      </c>
      <c r="CP234" s="352">
        <f>CP229*'8-Matrices'!$P$8</f>
        <v>0</v>
      </c>
      <c r="CQ234" s="352">
        <f>CQ229*'8-Matrices'!$Q$8</f>
        <v>0</v>
      </c>
      <c r="CR234" s="352">
        <f>CR229*'8-Matrices'!$R$8</f>
        <v>0</v>
      </c>
      <c r="CS234" s="353">
        <f>CS229*'8-Matrices'!$S$8</f>
        <v>0</v>
      </c>
      <c r="CT234" s="411"/>
      <c r="CV234" s="351">
        <f>CV229*'8-Matrices'!$J$8</f>
        <v>0</v>
      </c>
      <c r="CW234" s="352">
        <f>CW229*'8-Matrices'!$K$8</f>
        <v>303833</v>
      </c>
      <c r="CX234" s="352">
        <f>CX229*'8-Matrices'!$L$8</f>
        <v>0</v>
      </c>
      <c r="CY234" s="352">
        <f>CY229*'8-Matrices'!$M$8</f>
        <v>521500</v>
      </c>
      <c r="CZ234" s="352">
        <f>CZ229*'8-Matrices'!$N$8</f>
        <v>0</v>
      </c>
      <c r="DA234" s="352">
        <f>DA229*'8-Matrices'!$O$8</f>
        <v>0</v>
      </c>
      <c r="DB234" s="352">
        <f>DB229*'8-Matrices'!$P$8</f>
        <v>0</v>
      </c>
      <c r="DC234" s="352">
        <f>DC229*'8-Matrices'!$Q$8</f>
        <v>0</v>
      </c>
      <c r="DD234" s="352">
        <f>DD229*'8-Matrices'!$R$8</f>
        <v>0</v>
      </c>
      <c r="DE234" s="353">
        <f>DE229*'8-Matrices'!$S$8</f>
        <v>0</v>
      </c>
      <c r="DF234" s="411"/>
      <c r="DH234" s="351">
        <f>DH229*'8-Matrices'!$J$8</f>
        <v>0</v>
      </c>
      <c r="DI234" s="352">
        <f>DI229*'8-Matrices'!$K$8</f>
        <v>586712</v>
      </c>
      <c r="DJ234" s="352">
        <f>DJ229*'8-Matrices'!$L$8</f>
        <v>0</v>
      </c>
      <c r="DK234" s="352">
        <f>DK229*'8-Matrices'!$M$8</f>
        <v>521500</v>
      </c>
      <c r="DL234" s="352">
        <f>DL229*'8-Matrices'!$N$8</f>
        <v>0</v>
      </c>
      <c r="DM234" s="352">
        <f>DM229*'8-Matrices'!$O$8</f>
        <v>0</v>
      </c>
      <c r="DN234" s="352">
        <f>DN229*'8-Matrices'!$P$8</f>
        <v>0</v>
      </c>
      <c r="DO234" s="352">
        <f>DO229*'8-Matrices'!$Q$8</f>
        <v>0</v>
      </c>
      <c r="DP234" s="352">
        <f>DP229*'8-Matrices'!$R$8</f>
        <v>0</v>
      </c>
      <c r="DQ234" s="353">
        <f>DQ229*'8-Matrices'!$S$8</f>
        <v>0</v>
      </c>
      <c r="DR234" s="411"/>
      <c r="DT234" s="351">
        <f>DT229*'8-Matrices'!$J$8</f>
        <v>7143</v>
      </c>
      <c r="DU234" s="352">
        <f>DU229*'8-Matrices'!$K$8</f>
        <v>628620</v>
      </c>
      <c r="DV234" s="352">
        <f>DV229*'8-Matrices'!$L$8</f>
        <v>0</v>
      </c>
      <c r="DW234" s="352">
        <f>DW229*'8-Matrices'!$M$8</f>
        <v>584080</v>
      </c>
      <c r="DX234" s="352">
        <f>DX229*'8-Matrices'!$N$8</f>
        <v>0</v>
      </c>
      <c r="DY234" s="352">
        <f>DY229*'8-Matrices'!$O$8</f>
        <v>0</v>
      </c>
      <c r="DZ234" s="352">
        <f>DZ229*'8-Matrices'!$P$8</f>
        <v>0</v>
      </c>
      <c r="EA234" s="352">
        <f>EA229*'8-Matrices'!$Q$8</f>
        <v>0</v>
      </c>
      <c r="EB234" s="352">
        <f>EB229*'8-Matrices'!$R$8</f>
        <v>0</v>
      </c>
      <c r="EC234" s="353">
        <f>EC229*'8-Matrices'!$S$8</f>
        <v>0</v>
      </c>
      <c r="ED234" s="411"/>
    </row>
    <row r="235" spans="1:134" ht="15.75" thickBot="1" x14ac:dyDescent="0.3">
      <c r="A235" s="1472"/>
      <c r="B235" s="295" t="s">
        <v>104</v>
      </c>
      <c r="C235" s="294" t="s">
        <v>140</v>
      </c>
      <c r="D235" s="279">
        <f>D230*'8-Matrices'!$J$9</f>
        <v>1256280</v>
      </c>
      <c r="E235" s="277">
        <f>E230*'8-Matrices'!$K$9</f>
        <v>951948</v>
      </c>
      <c r="F235" s="277">
        <f>F230*'8-Matrices'!$L$9</f>
        <v>0</v>
      </c>
      <c r="G235" s="277">
        <f>G230*'8-Matrices'!$M$9</f>
        <v>3240420</v>
      </c>
      <c r="H235" s="277">
        <f>H230*'8-Matrices'!$N$9</f>
        <v>0</v>
      </c>
      <c r="I235" s="277">
        <f>I230*'8-Matrices'!$O$9</f>
        <v>0</v>
      </c>
      <c r="J235" s="277">
        <f>J230*'8-Matrices'!$P$9</f>
        <v>0</v>
      </c>
      <c r="K235" s="277">
        <f>K230*'8-Matrices'!$Q$9</f>
        <v>0</v>
      </c>
      <c r="L235" s="277">
        <f>L230*'8-Matrices'!$R$9</f>
        <v>0</v>
      </c>
      <c r="M235" s="278">
        <f>M230*'8-Matrices'!$S$9</f>
        <v>0</v>
      </c>
      <c r="N235" s="411" t="s">
        <v>306</v>
      </c>
      <c r="P235" s="279">
        <f>P230*'8-Matrices'!$J$9</f>
        <v>1350501</v>
      </c>
      <c r="Q235" s="277">
        <f>Q230*'8-Matrices'!$K$9</f>
        <v>982656</v>
      </c>
      <c r="R235" s="277">
        <f>R230*'8-Matrices'!$L$9</f>
        <v>0</v>
      </c>
      <c r="S235" s="277">
        <f>S230*'8-Matrices'!$M$9</f>
        <v>1834200</v>
      </c>
      <c r="T235" s="277">
        <f>T230*'8-Matrices'!$N$9</f>
        <v>0</v>
      </c>
      <c r="U235" s="277">
        <f>U230*'8-Matrices'!$O$9</f>
        <v>0</v>
      </c>
      <c r="V235" s="277">
        <f>V230*'8-Matrices'!$P$9</f>
        <v>0</v>
      </c>
      <c r="W235" s="277">
        <f>W230*'8-Matrices'!$Q$9</f>
        <v>0</v>
      </c>
      <c r="X235" s="277">
        <f>X230*'8-Matrices'!$R$9</f>
        <v>0</v>
      </c>
      <c r="Y235" s="278">
        <f>Y230*'8-Matrices'!$S$9</f>
        <v>0</v>
      </c>
      <c r="Z235" s="411" t="s">
        <v>306</v>
      </c>
      <c r="AB235" s="279">
        <f>AB230*'8-Matrices'!$J$9</f>
        <v>1371439</v>
      </c>
      <c r="AC235" s="277">
        <f>AC230*'8-Matrices'!$K$9</f>
        <v>690930</v>
      </c>
      <c r="AD235" s="277">
        <f>AD230*'8-Matrices'!$L$9</f>
        <v>0</v>
      </c>
      <c r="AE235" s="277">
        <f>AE230*'8-Matrices'!$M$9</f>
        <v>4585500</v>
      </c>
      <c r="AF235" s="277">
        <f>AF230*'8-Matrices'!$N$9</f>
        <v>0</v>
      </c>
      <c r="AG235" s="277">
        <f>AG230*'8-Matrices'!$O$9</f>
        <v>0</v>
      </c>
      <c r="AH235" s="277">
        <f>AH230*'8-Matrices'!$P$9</f>
        <v>0</v>
      </c>
      <c r="AI235" s="277">
        <f>AI230*'8-Matrices'!$Q$9</f>
        <v>0</v>
      </c>
      <c r="AJ235" s="277">
        <f>AJ230*'8-Matrices'!$R$9</f>
        <v>0</v>
      </c>
      <c r="AK235" s="278">
        <f>AK230*'8-Matrices'!$S$9</f>
        <v>0</v>
      </c>
      <c r="AL235" s="411" t="s">
        <v>306</v>
      </c>
      <c r="AM235" s="277"/>
      <c r="AN235" s="279">
        <f>AN230*'8-Matrices'!$J$9</f>
        <v>1884420</v>
      </c>
      <c r="AO235" s="277">
        <f>AO230*'8-Matrices'!$K$9</f>
        <v>1566108</v>
      </c>
      <c r="AP235" s="277">
        <f>AP230*'8-Matrices'!$L$9</f>
        <v>0</v>
      </c>
      <c r="AQ235" s="277">
        <f>AQ230*'8-Matrices'!$M$9</f>
        <v>3484980</v>
      </c>
      <c r="AR235" s="277">
        <f>AR230*'8-Matrices'!$N$9</f>
        <v>0</v>
      </c>
      <c r="AS235" s="277">
        <f>AS230*'8-Matrices'!$O$9</f>
        <v>0</v>
      </c>
      <c r="AT235" s="277">
        <f>AT230*'8-Matrices'!$P$9</f>
        <v>0</v>
      </c>
      <c r="AU235" s="277">
        <f>AU230*'8-Matrices'!$Q$9</f>
        <v>0</v>
      </c>
      <c r="AV235" s="277">
        <f>AV230*'8-Matrices'!$R$9</f>
        <v>0</v>
      </c>
      <c r="AW235" s="278">
        <f>AW230*'8-Matrices'!$S$9</f>
        <v>0</v>
      </c>
      <c r="AX235" s="411" t="s">
        <v>306</v>
      </c>
      <c r="AY235" s="277"/>
      <c r="AZ235" s="279">
        <f>AZ230*'8-Matrices'!$J$9</f>
        <v>1633164</v>
      </c>
      <c r="BA235" s="277">
        <f>BA230*'8-Matrices'!$K$9</f>
        <v>2088144</v>
      </c>
      <c r="BB235" s="277">
        <f>BB230*'8-Matrices'!$L$9</f>
        <v>0</v>
      </c>
      <c r="BC235" s="277">
        <f>BC230*'8-Matrices'!$M$9</f>
        <v>2445600</v>
      </c>
      <c r="BD235" s="277">
        <f>BD230*'8-Matrices'!$N$9</f>
        <v>0</v>
      </c>
      <c r="BE235" s="277">
        <f>BE230*'8-Matrices'!$O$9</f>
        <v>0</v>
      </c>
      <c r="BF235" s="277">
        <f>BF230*'8-Matrices'!$P$9</f>
        <v>0</v>
      </c>
      <c r="BG235" s="277">
        <f>BG230*'8-Matrices'!$Q$9</f>
        <v>0</v>
      </c>
      <c r="BH235" s="277">
        <f>BH230*'8-Matrices'!$R$9</f>
        <v>0</v>
      </c>
      <c r="BI235" s="278">
        <f>BI230*'8-Matrices'!$S$9</f>
        <v>0</v>
      </c>
      <c r="BJ235" s="411" t="s">
        <v>306</v>
      </c>
      <c r="BK235" s="352"/>
      <c r="BL235" s="351">
        <f>BL230*'8-Matrices'!$J$9</f>
        <v>1538943</v>
      </c>
      <c r="BM235" s="352">
        <f>BM230*'8-Matrices'!$K$9</f>
        <v>951948</v>
      </c>
      <c r="BN235" s="352">
        <f>BN230*'8-Matrices'!$L$9</f>
        <v>0</v>
      </c>
      <c r="BO235" s="352">
        <f>BO230*'8-Matrices'!$M$9</f>
        <v>1773060</v>
      </c>
      <c r="BP235" s="352">
        <f>BP230*'8-Matrices'!$N$9</f>
        <v>0</v>
      </c>
      <c r="BQ235" s="352">
        <f>BQ230*'8-Matrices'!$O$9</f>
        <v>0</v>
      </c>
      <c r="BR235" s="352">
        <f>BR230*'8-Matrices'!$P$9</f>
        <v>0</v>
      </c>
      <c r="BS235" s="352">
        <f>BS230*'8-Matrices'!$Q$9</f>
        <v>0</v>
      </c>
      <c r="BT235" s="352">
        <f>BT230*'8-Matrices'!$R$9</f>
        <v>0</v>
      </c>
      <c r="BU235" s="353">
        <f>BU230*'8-Matrices'!$S$9</f>
        <v>0</v>
      </c>
      <c r="BV235" s="411" t="s">
        <v>306</v>
      </c>
      <c r="BX235" s="351">
        <f>BX230*'8-Matrices'!$J$9</f>
        <v>628140</v>
      </c>
      <c r="BY235" s="352">
        <f>BY230*'8-Matrices'!$K$9</f>
        <v>552744</v>
      </c>
      <c r="BZ235" s="352">
        <f>BZ230*'8-Matrices'!$L$9</f>
        <v>0</v>
      </c>
      <c r="CA235" s="352">
        <f>CA230*'8-Matrices'!$M$9</f>
        <v>2048190</v>
      </c>
      <c r="CB235" s="352">
        <f>CB230*'8-Matrices'!$N$9</f>
        <v>0</v>
      </c>
      <c r="CC235" s="352">
        <f>CC230*'8-Matrices'!$O$9</f>
        <v>0</v>
      </c>
      <c r="CD235" s="352">
        <f>CD230*'8-Matrices'!$P$9</f>
        <v>0</v>
      </c>
      <c r="CE235" s="352">
        <f>CE230*'8-Matrices'!$Q$9</f>
        <v>0</v>
      </c>
      <c r="CF235" s="352">
        <f>CF230*'8-Matrices'!$R$9</f>
        <v>0</v>
      </c>
      <c r="CG235" s="353">
        <f>CG230*'8-Matrices'!$S$9</f>
        <v>0</v>
      </c>
      <c r="CH235" s="411" t="s">
        <v>306</v>
      </c>
      <c r="CJ235" s="351">
        <f>CJ230*'8-Matrices'!$J$9</f>
        <v>1182997</v>
      </c>
      <c r="CK235" s="352">
        <f>CK230*'8-Matrices'!$K$9</f>
        <v>1274382</v>
      </c>
      <c r="CL235" s="352">
        <f>CL230*'8-Matrices'!$L$9</f>
        <v>0</v>
      </c>
      <c r="CM235" s="352">
        <f>CM230*'8-Matrices'!$M$9</f>
        <v>1895340</v>
      </c>
      <c r="CN235" s="352">
        <f>CN230*'8-Matrices'!$N$9</f>
        <v>0</v>
      </c>
      <c r="CO235" s="352">
        <f>CO230*'8-Matrices'!$O$9</f>
        <v>0</v>
      </c>
      <c r="CP235" s="352">
        <f>CP230*'8-Matrices'!$P$9</f>
        <v>0</v>
      </c>
      <c r="CQ235" s="352">
        <f>CQ230*'8-Matrices'!$Q$9</f>
        <v>0</v>
      </c>
      <c r="CR235" s="352">
        <f>CR230*'8-Matrices'!$R$9</f>
        <v>0</v>
      </c>
      <c r="CS235" s="353">
        <f>CS230*'8-Matrices'!$S$9</f>
        <v>0</v>
      </c>
      <c r="CT235" s="411" t="s">
        <v>306</v>
      </c>
      <c r="CV235" s="351">
        <f>CV230*'8-Matrices'!$J$9</f>
        <v>1005024</v>
      </c>
      <c r="CW235" s="352">
        <f>CW230*'8-Matrices'!$K$9</f>
        <v>982656</v>
      </c>
      <c r="CX235" s="352">
        <f>CX230*'8-Matrices'!$L$9</f>
        <v>0</v>
      </c>
      <c r="CY235" s="352">
        <f>CY230*'8-Matrices'!$M$9</f>
        <v>1192230</v>
      </c>
      <c r="CZ235" s="352">
        <f>CZ230*'8-Matrices'!$N$9</f>
        <v>0</v>
      </c>
      <c r="DA235" s="352">
        <f>DA230*'8-Matrices'!$O$9</f>
        <v>0</v>
      </c>
      <c r="DB235" s="352">
        <f>DB230*'8-Matrices'!$P$9</f>
        <v>0</v>
      </c>
      <c r="DC235" s="352">
        <f>DC230*'8-Matrices'!$Q$9</f>
        <v>0</v>
      </c>
      <c r="DD235" s="352">
        <f>DD230*'8-Matrices'!$R$9</f>
        <v>0</v>
      </c>
      <c r="DE235" s="353">
        <f>DE230*'8-Matrices'!$S$9</f>
        <v>0</v>
      </c>
      <c r="DF235" s="411" t="s">
        <v>306</v>
      </c>
      <c r="DH235" s="351">
        <f>DH230*'8-Matrices'!$J$9</f>
        <v>827051</v>
      </c>
      <c r="DI235" s="352">
        <f>DI230*'8-Matrices'!$K$9</f>
        <v>998010</v>
      </c>
      <c r="DJ235" s="352">
        <f>DJ230*'8-Matrices'!$L$9</f>
        <v>0</v>
      </c>
      <c r="DK235" s="352">
        <f>DK230*'8-Matrices'!$M$9</f>
        <v>1803630</v>
      </c>
      <c r="DL235" s="352">
        <f>DL230*'8-Matrices'!$N$9</f>
        <v>0</v>
      </c>
      <c r="DM235" s="352">
        <f>DM230*'8-Matrices'!$O$9</f>
        <v>0</v>
      </c>
      <c r="DN235" s="352">
        <f>DN230*'8-Matrices'!$P$9</f>
        <v>0</v>
      </c>
      <c r="DO235" s="352">
        <f>DO230*'8-Matrices'!$Q$9</f>
        <v>0</v>
      </c>
      <c r="DP235" s="352">
        <f>DP230*'8-Matrices'!$R$9</f>
        <v>0</v>
      </c>
      <c r="DQ235" s="353">
        <f>DQ230*'8-Matrices'!$S$9</f>
        <v>0</v>
      </c>
      <c r="DR235" s="411" t="s">
        <v>306</v>
      </c>
      <c r="DT235" s="351">
        <f>DT230*'8-Matrices'!$J$9</f>
        <v>1036431</v>
      </c>
      <c r="DU235" s="352">
        <f>DU230*'8-Matrices'!$K$9</f>
        <v>690930</v>
      </c>
      <c r="DV235" s="352">
        <f>DV230*'8-Matrices'!$L$9</f>
        <v>0</v>
      </c>
      <c r="DW235" s="352">
        <f>DW230*'8-Matrices'!$M$9</f>
        <v>1314510</v>
      </c>
      <c r="DX235" s="352">
        <f>DX230*'8-Matrices'!$N$9</f>
        <v>0</v>
      </c>
      <c r="DY235" s="352">
        <f>DY230*'8-Matrices'!$O$9</f>
        <v>0</v>
      </c>
      <c r="DZ235" s="352">
        <f>DZ230*'8-Matrices'!$P$9</f>
        <v>0</v>
      </c>
      <c r="EA235" s="352">
        <f>EA230*'8-Matrices'!$Q$9</f>
        <v>0</v>
      </c>
      <c r="EB235" s="352">
        <f>EB230*'8-Matrices'!$R$9</f>
        <v>0</v>
      </c>
      <c r="EC235" s="353">
        <f>EC230*'8-Matrices'!$S$9</f>
        <v>0</v>
      </c>
      <c r="ED235" s="411" t="s">
        <v>306</v>
      </c>
    </row>
    <row r="236" spans="1:134" ht="30.75" thickBot="1" x14ac:dyDescent="0.3">
      <c r="A236" s="318" t="s">
        <v>212</v>
      </c>
      <c r="B236" s="293" t="s">
        <v>104</v>
      </c>
      <c r="C236" s="316"/>
      <c r="D236" s="300">
        <f t="shared" ref="D236:M236" si="495">SUM(D233:D235)</f>
        <v>1256280</v>
      </c>
      <c r="E236" s="297">
        <f t="shared" si="495"/>
        <v>1091453</v>
      </c>
      <c r="F236" s="297">
        <f t="shared" si="495"/>
        <v>0</v>
      </c>
      <c r="G236" s="297">
        <f t="shared" si="495"/>
        <v>3893660</v>
      </c>
      <c r="H236" s="297">
        <f t="shared" si="495"/>
        <v>0</v>
      </c>
      <c r="I236" s="297">
        <f t="shared" si="495"/>
        <v>0</v>
      </c>
      <c r="J236" s="297">
        <f t="shared" si="495"/>
        <v>0</v>
      </c>
      <c r="K236" s="297">
        <f t="shared" si="495"/>
        <v>0</v>
      </c>
      <c r="L236" s="297">
        <f t="shared" si="495"/>
        <v>0</v>
      </c>
      <c r="M236" s="298">
        <f t="shared" si="495"/>
        <v>0</v>
      </c>
      <c r="N236" s="412">
        <f>SUM(D236:M236)</f>
        <v>6241393</v>
      </c>
      <c r="O236" s="316"/>
      <c r="P236" s="300">
        <f t="shared" ref="P236:Y236" si="496">SUM(P233:P235)</f>
        <v>1350501</v>
      </c>
      <c r="Q236" s="297">
        <f t="shared" si="496"/>
        <v>1138246</v>
      </c>
      <c r="R236" s="297">
        <f t="shared" si="496"/>
        <v>0</v>
      </c>
      <c r="S236" s="297">
        <f t="shared" si="496"/>
        <v>2705735</v>
      </c>
      <c r="T236" s="297">
        <f t="shared" si="496"/>
        <v>0</v>
      </c>
      <c r="U236" s="297">
        <f t="shared" si="496"/>
        <v>0</v>
      </c>
      <c r="V236" s="297">
        <f t="shared" si="496"/>
        <v>0</v>
      </c>
      <c r="W236" s="297">
        <f t="shared" si="496"/>
        <v>0</v>
      </c>
      <c r="X236" s="297">
        <f t="shared" si="496"/>
        <v>0</v>
      </c>
      <c r="Y236" s="298">
        <f t="shared" si="496"/>
        <v>0</v>
      </c>
      <c r="Z236" s="412">
        <f>SUM(P236:Y236)</f>
        <v>5194482</v>
      </c>
      <c r="AA236" s="316"/>
      <c r="AB236" s="300">
        <f t="shared" ref="AB236:AK236" si="497">SUM(AB233:AB235)</f>
        <v>1437982</v>
      </c>
      <c r="AC236" s="297">
        <f t="shared" si="497"/>
        <v>819958</v>
      </c>
      <c r="AD236" s="297">
        <f t="shared" si="497"/>
        <v>0</v>
      </c>
      <c r="AE236" s="297">
        <f t="shared" si="497"/>
        <v>5394455</v>
      </c>
      <c r="AF236" s="297">
        <f t="shared" si="497"/>
        <v>0</v>
      </c>
      <c r="AG236" s="297">
        <f t="shared" si="497"/>
        <v>0</v>
      </c>
      <c r="AH236" s="297">
        <f t="shared" si="497"/>
        <v>0</v>
      </c>
      <c r="AI236" s="297">
        <f t="shared" si="497"/>
        <v>0</v>
      </c>
      <c r="AJ236" s="297">
        <f t="shared" si="497"/>
        <v>0</v>
      </c>
      <c r="AK236" s="298">
        <f t="shared" si="497"/>
        <v>0</v>
      </c>
      <c r="AL236" s="412">
        <f>SUM(AB236:AK236)</f>
        <v>7652395</v>
      </c>
      <c r="AM236" s="299"/>
      <c r="AN236" s="300">
        <f t="shared" ref="AN236:AW236" si="498">SUM(AN233:AN235)</f>
        <v>1884420</v>
      </c>
      <c r="AO236" s="297">
        <f t="shared" si="498"/>
        <v>1887765</v>
      </c>
      <c r="AP236" s="297">
        <f t="shared" si="498"/>
        <v>0</v>
      </c>
      <c r="AQ236" s="297">
        <f t="shared" si="498"/>
        <v>4268315</v>
      </c>
      <c r="AR236" s="297">
        <f t="shared" si="498"/>
        <v>0</v>
      </c>
      <c r="AS236" s="297">
        <f t="shared" si="498"/>
        <v>0</v>
      </c>
      <c r="AT236" s="297">
        <f t="shared" si="498"/>
        <v>0</v>
      </c>
      <c r="AU236" s="297">
        <f t="shared" si="498"/>
        <v>0</v>
      </c>
      <c r="AV236" s="297">
        <f t="shared" si="498"/>
        <v>0</v>
      </c>
      <c r="AW236" s="298">
        <f t="shared" si="498"/>
        <v>0</v>
      </c>
      <c r="AX236" s="412">
        <f>SUM(AN236:AW236)</f>
        <v>8040500</v>
      </c>
      <c r="AY236" s="299"/>
      <c r="AZ236" s="300">
        <f t="shared" ref="AZ236:BI236" si="499">SUM(AZ233:AZ235)</f>
        <v>1633164</v>
      </c>
      <c r="BA236" s="297">
        <f t="shared" si="499"/>
        <v>2338027</v>
      </c>
      <c r="BB236" s="297">
        <f t="shared" si="499"/>
        <v>0</v>
      </c>
      <c r="BC236" s="297">
        <f t="shared" si="499"/>
        <v>3100485</v>
      </c>
      <c r="BD236" s="297">
        <f t="shared" si="499"/>
        <v>0</v>
      </c>
      <c r="BE236" s="297">
        <f t="shared" si="499"/>
        <v>0</v>
      </c>
      <c r="BF236" s="297">
        <f t="shared" si="499"/>
        <v>0</v>
      </c>
      <c r="BG236" s="297">
        <f t="shared" si="499"/>
        <v>0</v>
      </c>
      <c r="BH236" s="297">
        <f t="shared" si="499"/>
        <v>0</v>
      </c>
      <c r="BI236" s="298">
        <f t="shared" si="499"/>
        <v>0</v>
      </c>
      <c r="BJ236" s="412">
        <f>SUM(AZ236:BI236)</f>
        <v>7071676</v>
      </c>
      <c r="BK236" s="362"/>
      <c r="BL236" s="404">
        <f t="shared" ref="BL236:BU236" si="500">SUM(BL233:BL235)</f>
        <v>1538943</v>
      </c>
      <c r="BM236" s="405">
        <f t="shared" si="500"/>
        <v>1248608</v>
      </c>
      <c r="BN236" s="405">
        <f t="shared" si="500"/>
        <v>0</v>
      </c>
      <c r="BO236" s="405">
        <f t="shared" si="500"/>
        <v>2482650</v>
      </c>
      <c r="BP236" s="405">
        <f t="shared" si="500"/>
        <v>0</v>
      </c>
      <c r="BQ236" s="405">
        <f t="shared" si="500"/>
        <v>0</v>
      </c>
      <c r="BR236" s="405">
        <f t="shared" si="500"/>
        <v>0</v>
      </c>
      <c r="BS236" s="405">
        <f t="shared" si="500"/>
        <v>0</v>
      </c>
      <c r="BT236" s="405">
        <f t="shared" si="500"/>
        <v>0</v>
      </c>
      <c r="BU236" s="406">
        <f t="shared" si="500"/>
        <v>0</v>
      </c>
      <c r="BV236" s="412">
        <f>SUM(BL236:BU236)</f>
        <v>5270201</v>
      </c>
      <c r="BX236" s="404">
        <f t="shared" ref="BX236:CG236" si="501">SUM(BX233:BX235)</f>
        <v>628140</v>
      </c>
      <c r="BY236" s="405">
        <f t="shared" si="501"/>
        <v>797845</v>
      </c>
      <c r="BZ236" s="405">
        <f t="shared" si="501"/>
        <v>0</v>
      </c>
      <c r="CA236" s="405">
        <f t="shared" si="501"/>
        <v>2696670</v>
      </c>
      <c r="CB236" s="405">
        <f t="shared" si="501"/>
        <v>0</v>
      </c>
      <c r="CC236" s="405">
        <f t="shared" si="501"/>
        <v>0</v>
      </c>
      <c r="CD236" s="405">
        <f t="shared" si="501"/>
        <v>0</v>
      </c>
      <c r="CE236" s="405">
        <f t="shared" si="501"/>
        <v>0</v>
      </c>
      <c r="CF236" s="405">
        <f t="shared" si="501"/>
        <v>0</v>
      </c>
      <c r="CG236" s="406">
        <f t="shared" si="501"/>
        <v>0</v>
      </c>
      <c r="CH236" s="412">
        <f>SUM(BX236:CG236)</f>
        <v>4122655</v>
      </c>
      <c r="CJ236" s="404">
        <f t="shared" ref="CJ236:CS236" si="502">SUM(CJ233:CJ235)</f>
        <v>1182997</v>
      </c>
      <c r="CK236" s="405">
        <f t="shared" si="502"/>
        <v>1438884</v>
      </c>
      <c r="CL236" s="405">
        <f t="shared" si="502"/>
        <v>0</v>
      </c>
      <c r="CM236" s="405">
        <f t="shared" si="502"/>
        <v>2982405</v>
      </c>
      <c r="CN236" s="405">
        <f t="shared" si="502"/>
        <v>0</v>
      </c>
      <c r="CO236" s="405">
        <f t="shared" si="502"/>
        <v>0</v>
      </c>
      <c r="CP236" s="405">
        <f t="shared" si="502"/>
        <v>0</v>
      </c>
      <c r="CQ236" s="405">
        <f t="shared" si="502"/>
        <v>0</v>
      </c>
      <c r="CR236" s="405">
        <f t="shared" si="502"/>
        <v>0</v>
      </c>
      <c r="CS236" s="406">
        <f t="shared" si="502"/>
        <v>0</v>
      </c>
      <c r="CT236" s="412">
        <f>SUM(CJ236:CS236)</f>
        <v>5604286</v>
      </c>
      <c r="CV236" s="404">
        <f t="shared" ref="CV236:DE236" si="503">SUM(CV233:CV235)</f>
        <v>1005024</v>
      </c>
      <c r="CW236" s="405">
        <f t="shared" si="503"/>
        <v>2041529</v>
      </c>
      <c r="CX236" s="405">
        <f t="shared" si="503"/>
        <v>0</v>
      </c>
      <c r="CY236" s="405">
        <f t="shared" si="503"/>
        <v>3173685</v>
      </c>
      <c r="CZ236" s="405">
        <f t="shared" si="503"/>
        <v>0</v>
      </c>
      <c r="DA236" s="405">
        <f t="shared" si="503"/>
        <v>0</v>
      </c>
      <c r="DB236" s="405">
        <f t="shared" si="503"/>
        <v>0</v>
      </c>
      <c r="DC236" s="405">
        <f t="shared" si="503"/>
        <v>0</v>
      </c>
      <c r="DD236" s="405">
        <f t="shared" si="503"/>
        <v>0</v>
      </c>
      <c r="DE236" s="406">
        <f t="shared" si="503"/>
        <v>0</v>
      </c>
      <c r="DF236" s="412">
        <f>SUM(CV236:DE236)</f>
        <v>6220238</v>
      </c>
      <c r="DH236" s="404">
        <f t="shared" ref="DH236:DQ236" si="504">SUM(DH233:DH235)</f>
        <v>827051</v>
      </c>
      <c r="DI236" s="405">
        <f t="shared" si="504"/>
        <v>2347022</v>
      </c>
      <c r="DJ236" s="405">
        <f t="shared" si="504"/>
        <v>0</v>
      </c>
      <c r="DK236" s="405">
        <f t="shared" si="504"/>
        <v>3409255</v>
      </c>
      <c r="DL236" s="405">
        <f t="shared" si="504"/>
        <v>0</v>
      </c>
      <c r="DM236" s="405">
        <f t="shared" si="504"/>
        <v>0</v>
      </c>
      <c r="DN236" s="405">
        <f t="shared" si="504"/>
        <v>0</v>
      </c>
      <c r="DO236" s="405">
        <f t="shared" si="504"/>
        <v>0</v>
      </c>
      <c r="DP236" s="405">
        <f t="shared" si="504"/>
        <v>0</v>
      </c>
      <c r="DQ236" s="406">
        <f t="shared" si="504"/>
        <v>0</v>
      </c>
      <c r="DR236" s="412">
        <f>SUM(DH236:DQ236)</f>
        <v>6583328</v>
      </c>
      <c r="DT236" s="404">
        <f t="shared" ref="DT236:EC236" si="505">SUM(DT233:DT235)</f>
        <v>1048524</v>
      </c>
      <c r="DU236" s="405">
        <f t="shared" si="505"/>
        <v>2437590</v>
      </c>
      <c r="DV236" s="405">
        <f t="shared" si="505"/>
        <v>0</v>
      </c>
      <c r="DW236" s="405">
        <f t="shared" si="505"/>
        <v>3329635</v>
      </c>
      <c r="DX236" s="405">
        <f t="shared" si="505"/>
        <v>0</v>
      </c>
      <c r="DY236" s="405">
        <f t="shared" si="505"/>
        <v>0</v>
      </c>
      <c r="DZ236" s="405">
        <f t="shared" si="505"/>
        <v>0</v>
      </c>
      <c r="EA236" s="405">
        <f t="shared" si="505"/>
        <v>0</v>
      </c>
      <c r="EB236" s="405">
        <f t="shared" si="505"/>
        <v>0</v>
      </c>
      <c r="EC236" s="406">
        <f t="shared" si="505"/>
        <v>0</v>
      </c>
      <c r="ED236" s="412">
        <f>SUM(DT236:EC236)</f>
        <v>6815749</v>
      </c>
    </row>
    <row r="237" spans="1:134" ht="44.25" customHeight="1" thickBot="1" x14ac:dyDescent="0.3">
      <c r="A237" s="305"/>
      <c r="B237" s="306"/>
      <c r="C237" s="307"/>
      <c r="D237" s="308"/>
      <c r="E237" s="309"/>
      <c r="F237" s="309"/>
      <c r="G237" s="309"/>
      <c r="H237" s="309"/>
      <c r="I237" s="309"/>
      <c r="J237" s="309"/>
      <c r="K237" s="309"/>
      <c r="L237" s="309"/>
      <c r="M237" s="310"/>
      <c r="N237" s="410"/>
      <c r="O237" s="307"/>
      <c r="P237" s="308"/>
      <c r="Q237" s="309"/>
      <c r="R237" s="309"/>
      <c r="S237" s="309"/>
      <c r="T237" s="309"/>
      <c r="U237" s="309"/>
      <c r="V237" s="309"/>
      <c r="W237" s="309"/>
      <c r="X237" s="309"/>
      <c r="Y237" s="310"/>
      <c r="Z237" s="410"/>
      <c r="AA237" s="307"/>
      <c r="AB237" s="308"/>
      <c r="AC237" s="309"/>
      <c r="AD237" s="309"/>
      <c r="AE237" s="309"/>
      <c r="AF237" s="309"/>
      <c r="AG237" s="309"/>
      <c r="AH237" s="309"/>
      <c r="AI237" s="309"/>
      <c r="AJ237" s="309"/>
      <c r="AK237" s="310"/>
      <c r="AL237" s="410"/>
      <c r="AM237" s="309"/>
      <c r="AN237" s="308"/>
      <c r="AO237" s="309"/>
      <c r="AP237" s="309"/>
      <c r="AQ237" s="309"/>
      <c r="AR237" s="309"/>
      <c r="AS237" s="309"/>
      <c r="AT237" s="309"/>
      <c r="AU237" s="309"/>
      <c r="AV237" s="309"/>
      <c r="AW237" s="310"/>
      <c r="AX237" s="410"/>
      <c r="AY237" s="309"/>
      <c r="AZ237" s="308"/>
      <c r="BA237" s="309"/>
      <c r="BB237" s="309"/>
      <c r="BC237" s="309"/>
      <c r="BD237" s="309"/>
      <c r="BE237" s="309"/>
      <c r="BF237" s="309"/>
      <c r="BG237" s="309"/>
      <c r="BH237" s="309"/>
      <c r="BI237" s="310"/>
      <c r="BJ237" s="410"/>
      <c r="BK237" s="407"/>
      <c r="BL237" s="408"/>
      <c r="BM237" s="407"/>
      <c r="BN237" s="407"/>
      <c r="BO237" s="407"/>
      <c r="BP237" s="407"/>
      <c r="BQ237" s="407"/>
      <c r="BR237" s="407"/>
      <c r="BS237" s="407"/>
      <c r="BT237" s="407"/>
      <c r="BU237" s="409"/>
      <c r="BV237" s="410"/>
      <c r="BX237" s="408"/>
      <c r="BY237" s="407"/>
      <c r="BZ237" s="407"/>
      <c r="CA237" s="407"/>
      <c r="CB237" s="407"/>
      <c r="CC237" s="407"/>
      <c r="CD237" s="407"/>
      <c r="CE237" s="407"/>
      <c r="CF237" s="407"/>
      <c r="CG237" s="409"/>
      <c r="CH237" s="410"/>
      <c r="CJ237" s="408"/>
      <c r="CK237" s="407"/>
      <c r="CL237" s="407"/>
      <c r="CM237" s="407"/>
      <c r="CN237" s="407"/>
      <c r="CO237" s="407"/>
      <c r="CP237" s="407"/>
      <c r="CQ237" s="407"/>
      <c r="CR237" s="407"/>
      <c r="CS237" s="409"/>
      <c r="CT237" s="410"/>
      <c r="CV237" s="408"/>
      <c r="CW237" s="407"/>
      <c r="CX237" s="407"/>
      <c r="CY237" s="407"/>
      <c r="CZ237" s="407"/>
      <c r="DA237" s="407"/>
      <c r="DB237" s="407"/>
      <c r="DC237" s="407"/>
      <c r="DD237" s="407"/>
      <c r="DE237" s="409"/>
      <c r="DF237" s="410"/>
      <c r="DH237" s="408"/>
      <c r="DI237" s="407"/>
      <c r="DJ237" s="407"/>
      <c r="DK237" s="407"/>
      <c r="DL237" s="407"/>
      <c r="DM237" s="407"/>
      <c r="DN237" s="407"/>
      <c r="DO237" s="407"/>
      <c r="DP237" s="407"/>
      <c r="DQ237" s="409"/>
      <c r="DR237" s="410"/>
      <c r="DT237" s="408"/>
      <c r="DU237" s="407"/>
      <c r="DV237" s="407"/>
      <c r="DW237" s="407"/>
      <c r="DX237" s="407"/>
      <c r="DY237" s="407"/>
      <c r="DZ237" s="407"/>
      <c r="EA237" s="407"/>
      <c r="EB237" s="407"/>
      <c r="EC237" s="409"/>
      <c r="ED237" s="410"/>
    </row>
    <row r="238" spans="1:134" x14ac:dyDescent="0.25">
      <c r="A238" s="1470" t="s">
        <v>210</v>
      </c>
      <c r="B238" s="285" t="s">
        <v>102</v>
      </c>
      <c r="C238" s="319" t="s">
        <v>138</v>
      </c>
      <c r="D238" s="271">
        <f>'7c-STEMHWF_RawData'!D76</f>
        <v>0</v>
      </c>
      <c r="E238" s="269">
        <f>'7c-STEMHWF_RawData'!E76</f>
        <v>1</v>
      </c>
      <c r="F238" s="269">
        <f>'7c-STEMHWF_RawData'!F76</f>
        <v>0</v>
      </c>
      <c r="G238" s="269">
        <f>'7c-STEMHWF_RawData'!G76</f>
        <v>1</v>
      </c>
      <c r="H238" s="269">
        <f>'7c-STEMHWF_RawData'!H76</f>
        <v>0</v>
      </c>
      <c r="I238" s="269">
        <f>'7c-STEMHWF_RawData'!I76</f>
        <v>0</v>
      </c>
      <c r="J238" s="269">
        <f>'7c-STEMHWF_RawData'!J76</f>
        <v>0</v>
      </c>
      <c r="K238" s="269">
        <f>'7c-STEMHWF_RawData'!K76</f>
        <v>0</v>
      </c>
      <c r="L238" s="269">
        <f>'7c-STEMHWF_RawData'!L76</f>
        <v>0</v>
      </c>
      <c r="M238" s="270">
        <f>'7c-STEMHWF_RawData'!M76</f>
        <v>0</v>
      </c>
      <c r="N238" s="396"/>
      <c r="O238" s="319"/>
      <c r="P238" s="271">
        <f>'7c-STEMHWF_RawData'!P76</f>
        <v>0</v>
      </c>
      <c r="Q238" s="269">
        <f>'7c-STEMHWF_RawData'!Q76</f>
        <v>0</v>
      </c>
      <c r="R238" s="269">
        <f>'7c-STEMHWF_RawData'!R76</f>
        <v>0</v>
      </c>
      <c r="S238" s="269">
        <f>'7c-STEMHWF_RawData'!S76</f>
        <v>8</v>
      </c>
      <c r="T238" s="269">
        <f>'7c-STEMHWF_RawData'!T76</f>
        <v>0</v>
      </c>
      <c r="U238" s="269">
        <f>'7c-STEMHWF_RawData'!U76</f>
        <v>0</v>
      </c>
      <c r="V238" s="269">
        <f>'7c-STEMHWF_RawData'!V76</f>
        <v>0</v>
      </c>
      <c r="W238" s="269">
        <f>'7c-STEMHWF_RawData'!W76</f>
        <v>0</v>
      </c>
      <c r="X238" s="269">
        <f>'7c-STEMHWF_RawData'!X76</f>
        <v>0</v>
      </c>
      <c r="Y238" s="270">
        <f>'7c-STEMHWF_RawData'!Y76</f>
        <v>0</v>
      </c>
      <c r="Z238" s="396"/>
      <c r="AA238" s="319"/>
      <c r="AB238" s="271">
        <f>'7c-STEMHWF_RawData'!AB76</f>
        <v>0</v>
      </c>
      <c r="AC238" s="269">
        <f>'7c-STEMHWF_RawData'!AC76</f>
        <v>0</v>
      </c>
      <c r="AD238" s="269">
        <f>'7c-STEMHWF_RawData'!AD76</f>
        <v>0</v>
      </c>
      <c r="AE238" s="269">
        <f>'7c-STEMHWF_RawData'!AE76</f>
        <v>0</v>
      </c>
      <c r="AF238" s="269">
        <f>'7c-STEMHWF_RawData'!AF76</f>
        <v>0</v>
      </c>
      <c r="AG238" s="269">
        <f>'7c-STEMHWF_RawData'!AG76</f>
        <v>0</v>
      </c>
      <c r="AH238" s="269">
        <f>'7c-STEMHWF_RawData'!AH76</f>
        <v>0</v>
      </c>
      <c r="AI238" s="269">
        <f>'7c-STEMHWF_RawData'!AI76</f>
        <v>0</v>
      </c>
      <c r="AJ238" s="269">
        <f>'7c-STEMHWF_RawData'!AJ76</f>
        <v>0</v>
      </c>
      <c r="AK238" s="270">
        <f>'7c-STEMHWF_RawData'!AK76</f>
        <v>0</v>
      </c>
      <c r="AL238" s="396"/>
      <c r="AM238" s="269"/>
      <c r="AN238" s="271">
        <f>'7c-STEMHWF_RawData'!AN76</f>
        <v>0</v>
      </c>
      <c r="AO238" s="269">
        <f>'7c-STEMHWF_RawData'!AO76</f>
        <v>2</v>
      </c>
      <c r="AP238" s="269">
        <f>'7c-STEMHWF_RawData'!AP76</f>
        <v>0</v>
      </c>
      <c r="AQ238" s="269">
        <f>'7c-STEMHWF_RawData'!AQ76</f>
        <v>3</v>
      </c>
      <c r="AR238" s="269">
        <f>'7c-STEMHWF_RawData'!AR76</f>
        <v>0</v>
      </c>
      <c r="AS238" s="269">
        <f>'7c-STEMHWF_RawData'!AS76</f>
        <v>0</v>
      </c>
      <c r="AT238" s="269">
        <f>'7c-STEMHWF_RawData'!AT76</f>
        <v>0</v>
      </c>
      <c r="AU238" s="269">
        <f>'7c-STEMHWF_RawData'!AU76</f>
        <v>0</v>
      </c>
      <c r="AV238" s="269">
        <f>'7c-STEMHWF_RawData'!AV76</f>
        <v>0</v>
      </c>
      <c r="AW238" s="270">
        <f>'7c-STEMHWF_RawData'!AW76</f>
        <v>0</v>
      </c>
      <c r="AX238" s="396"/>
      <c r="AY238" s="269"/>
      <c r="AZ238" s="271">
        <f>'7c-STEMHWF_RawData'!AZ76</f>
        <v>0</v>
      </c>
      <c r="BA238" s="269">
        <f>'7c-STEMHWF_RawData'!BA76</f>
        <v>0</v>
      </c>
      <c r="BB238" s="269">
        <f>'7c-STEMHWF_RawData'!BB76</f>
        <v>0</v>
      </c>
      <c r="BC238" s="269">
        <f>'7c-STEMHWF_RawData'!BC76</f>
        <v>6</v>
      </c>
      <c r="BD238" s="269">
        <f>'7c-STEMHWF_RawData'!BD76</f>
        <v>0</v>
      </c>
      <c r="BE238" s="269">
        <f>'7c-STEMHWF_RawData'!BE76</f>
        <v>0</v>
      </c>
      <c r="BF238" s="269">
        <f>'7c-STEMHWF_RawData'!BF76</f>
        <v>0</v>
      </c>
      <c r="BG238" s="269">
        <f>'7c-STEMHWF_RawData'!BG76</f>
        <v>0</v>
      </c>
      <c r="BH238" s="269">
        <f>'7c-STEMHWF_RawData'!BH76</f>
        <v>0</v>
      </c>
      <c r="BI238" s="270">
        <f>'7c-STEMHWF_RawData'!BI76</f>
        <v>0</v>
      </c>
      <c r="BJ238" s="396"/>
      <c r="BK238" s="343"/>
      <c r="BL238" s="342">
        <f>'7c-STEMHWF_RawData'!BL76</f>
        <v>0</v>
      </c>
      <c r="BM238" s="343">
        <f>'7c-STEMHWF_RawData'!BM76</f>
        <v>1</v>
      </c>
      <c r="BN238" s="343">
        <f>'7c-STEMHWF_RawData'!BN76</f>
        <v>0</v>
      </c>
      <c r="BO238" s="343">
        <f>'7c-STEMHWF_RawData'!BO76</f>
        <v>4</v>
      </c>
      <c r="BP238" s="343">
        <f>'7c-STEMHWF_RawData'!BP76</f>
        <v>0</v>
      </c>
      <c r="BQ238" s="343">
        <f>'7c-STEMHWF_RawData'!BQ76</f>
        <v>0</v>
      </c>
      <c r="BR238" s="343">
        <f>'7c-STEMHWF_RawData'!BR76</f>
        <v>0</v>
      </c>
      <c r="BS238" s="343">
        <f>'7c-STEMHWF_RawData'!BS76</f>
        <v>0</v>
      </c>
      <c r="BT238" s="343">
        <f>'7c-STEMHWF_RawData'!BT76</f>
        <v>0</v>
      </c>
      <c r="BU238" s="344">
        <f>'7c-STEMHWF_RawData'!BU76</f>
        <v>0</v>
      </c>
      <c r="BV238" s="396"/>
      <c r="BX238" s="342">
        <f>'7c-STEMHWF_RawData'!BX76</f>
        <v>0</v>
      </c>
      <c r="BY238" s="343">
        <f>'7c-STEMHWF_RawData'!BY76</f>
        <v>1</v>
      </c>
      <c r="BZ238" s="343">
        <f>'7c-STEMHWF_RawData'!BZ76</f>
        <v>0</v>
      </c>
      <c r="CA238" s="343">
        <f>'7c-STEMHWF_RawData'!CA76</f>
        <v>5</v>
      </c>
      <c r="CB238" s="343">
        <f>'7c-STEMHWF_RawData'!CB76</f>
        <v>0</v>
      </c>
      <c r="CC238" s="343">
        <f>'7c-STEMHWF_RawData'!CC76</f>
        <v>0</v>
      </c>
      <c r="CD238" s="343">
        <f>'7c-STEMHWF_RawData'!CD76</f>
        <v>0</v>
      </c>
      <c r="CE238" s="343">
        <f>'7c-STEMHWF_RawData'!CE76</f>
        <v>0</v>
      </c>
      <c r="CF238" s="343">
        <f>'7c-STEMHWF_RawData'!CF76</f>
        <v>0</v>
      </c>
      <c r="CG238" s="344">
        <f>'7c-STEMHWF_RawData'!CG76</f>
        <v>0</v>
      </c>
      <c r="CH238" s="396"/>
      <c r="CJ238" s="342">
        <f>'7c-STEMHWF_RawData'!CJ76</f>
        <v>0</v>
      </c>
      <c r="CK238" s="343">
        <f>'7c-STEMHWF_RawData'!CK76</f>
        <v>0</v>
      </c>
      <c r="CL238" s="343">
        <f>'7c-STEMHWF_RawData'!CL76</f>
        <v>0</v>
      </c>
      <c r="CM238" s="343">
        <f>'7c-STEMHWF_RawData'!CM76</f>
        <v>31</v>
      </c>
      <c r="CN238" s="343">
        <f>'7c-STEMHWF_RawData'!CN76</f>
        <v>0</v>
      </c>
      <c r="CO238" s="343">
        <f>'7c-STEMHWF_RawData'!CO76</f>
        <v>0</v>
      </c>
      <c r="CP238" s="343">
        <f>'7c-STEMHWF_RawData'!CP76</f>
        <v>0</v>
      </c>
      <c r="CQ238" s="343">
        <f>'7c-STEMHWF_RawData'!CQ76</f>
        <v>0</v>
      </c>
      <c r="CR238" s="343">
        <f>'7c-STEMHWF_RawData'!CR76</f>
        <v>0</v>
      </c>
      <c r="CS238" s="344">
        <f>'7c-STEMHWF_RawData'!CS76</f>
        <v>0</v>
      </c>
      <c r="CT238" s="396"/>
      <c r="CV238" s="342">
        <f>'7c-STEMHWF_RawData'!CV76</f>
        <v>0</v>
      </c>
      <c r="CW238" s="343">
        <f>'7c-STEMHWF_RawData'!CW76</f>
        <v>1</v>
      </c>
      <c r="CX238" s="343">
        <f>'7c-STEMHWF_RawData'!CX76</f>
        <v>0</v>
      </c>
      <c r="CY238" s="343">
        <f>'7c-STEMHWF_RawData'!CY76</f>
        <v>26</v>
      </c>
      <c r="CZ238" s="343">
        <f>'7c-STEMHWF_RawData'!CZ76</f>
        <v>0</v>
      </c>
      <c r="DA238" s="343">
        <f>'7c-STEMHWF_RawData'!DA76</f>
        <v>0</v>
      </c>
      <c r="DB238" s="343">
        <f>'7c-STEMHWF_RawData'!DB76</f>
        <v>0</v>
      </c>
      <c r="DC238" s="343">
        <f>'7c-STEMHWF_RawData'!DC76</f>
        <v>0</v>
      </c>
      <c r="DD238" s="343">
        <f>'7c-STEMHWF_RawData'!DD76</f>
        <v>0</v>
      </c>
      <c r="DE238" s="344">
        <f>'7c-STEMHWF_RawData'!DE76</f>
        <v>0</v>
      </c>
      <c r="DF238" s="396"/>
      <c r="DH238" s="342">
        <f>'7c-STEMHWF_RawData'!DH76</f>
        <v>0</v>
      </c>
      <c r="DI238" s="343">
        <f>'7c-STEMHWF_RawData'!DI76</f>
        <v>0</v>
      </c>
      <c r="DJ238" s="343">
        <f>'7c-STEMHWF_RawData'!DJ76</f>
        <v>0</v>
      </c>
      <c r="DK238" s="343">
        <f>'7c-STEMHWF_RawData'!DK76</f>
        <v>21</v>
      </c>
      <c r="DL238" s="343">
        <f>'7c-STEMHWF_RawData'!DL76</f>
        <v>0</v>
      </c>
      <c r="DM238" s="343">
        <f>'7c-STEMHWF_RawData'!DM76</f>
        <v>0</v>
      </c>
      <c r="DN238" s="343">
        <f>'7c-STEMHWF_RawData'!DN76</f>
        <v>0</v>
      </c>
      <c r="DO238" s="343">
        <f>'7c-STEMHWF_RawData'!DO76</f>
        <v>0</v>
      </c>
      <c r="DP238" s="343">
        <f>'7c-STEMHWF_RawData'!DP76</f>
        <v>0</v>
      </c>
      <c r="DQ238" s="344">
        <f>'7c-STEMHWF_RawData'!DQ76</f>
        <v>0</v>
      </c>
      <c r="DR238" s="396"/>
      <c r="DT238" s="342">
        <f>'7c-STEMHWF_RawData'!DT76</f>
        <v>0</v>
      </c>
      <c r="DU238" s="343">
        <f>'7c-STEMHWF_RawData'!DU76</f>
        <v>0</v>
      </c>
      <c r="DV238" s="343">
        <f>'7c-STEMHWF_RawData'!DV76</f>
        <v>0</v>
      </c>
      <c r="DW238" s="343">
        <f>'7c-STEMHWF_RawData'!DW76</f>
        <v>36</v>
      </c>
      <c r="DX238" s="343">
        <f>'7c-STEMHWF_RawData'!DX76</f>
        <v>0</v>
      </c>
      <c r="DY238" s="343">
        <f>'7c-STEMHWF_RawData'!DY76</f>
        <v>0</v>
      </c>
      <c r="DZ238" s="343">
        <f>'7c-STEMHWF_RawData'!DZ76</f>
        <v>0</v>
      </c>
      <c r="EA238" s="343">
        <f>'7c-STEMHWF_RawData'!EA76</f>
        <v>0</v>
      </c>
      <c r="EB238" s="343">
        <f>'7c-STEMHWF_RawData'!EB76</f>
        <v>0</v>
      </c>
      <c r="EC238" s="344">
        <f>'7c-STEMHWF_RawData'!EC76</f>
        <v>0</v>
      </c>
      <c r="ED238" s="396"/>
    </row>
    <row r="239" spans="1:134" x14ac:dyDescent="0.25">
      <c r="A239" s="1471"/>
      <c r="B239" t="s">
        <v>102</v>
      </c>
      <c r="C239" s="317" t="s">
        <v>139</v>
      </c>
      <c r="D239" s="279">
        <f>'7c-STEMHWF_RawData'!D77</f>
        <v>0</v>
      </c>
      <c r="E239" s="277">
        <f>'7c-STEMHWF_RawData'!E77</f>
        <v>0</v>
      </c>
      <c r="F239" s="277">
        <f>'7c-STEMHWF_RawData'!F77</f>
        <v>0</v>
      </c>
      <c r="G239" s="277">
        <f>'7c-STEMHWF_RawData'!G77</f>
        <v>1</v>
      </c>
      <c r="H239" s="277">
        <f>'7c-STEMHWF_RawData'!H77</f>
        <v>0</v>
      </c>
      <c r="I239" s="277">
        <f>'7c-STEMHWF_RawData'!I77</f>
        <v>0</v>
      </c>
      <c r="J239" s="277">
        <f>'7c-STEMHWF_RawData'!J77</f>
        <v>0</v>
      </c>
      <c r="K239" s="277">
        <f>'7c-STEMHWF_RawData'!K77</f>
        <v>0</v>
      </c>
      <c r="L239" s="277">
        <f>'7c-STEMHWF_RawData'!L77</f>
        <v>0</v>
      </c>
      <c r="M239" s="278">
        <f>'7c-STEMHWF_RawData'!M77</f>
        <v>0</v>
      </c>
      <c r="N239" s="398"/>
      <c r="P239" s="279">
        <f>'7c-STEMHWF_RawData'!P77</f>
        <v>0</v>
      </c>
      <c r="Q239" s="277">
        <f>'7c-STEMHWF_RawData'!Q77</f>
        <v>0</v>
      </c>
      <c r="R239" s="277">
        <f>'7c-STEMHWF_RawData'!R77</f>
        <v>0</v>
      </c>
      <c r="S239" s="277">
        <f>'7c-STEMHWF_RawData'!S77</f>
        <v>1</v>
      </c>
      <c r="T239" s="277">
        <f>'7c-STEMHWF_RawData'!T77</f>
        <v>0</v>
      </c>
      <c r="U239" s="277">
        <f>'7c-STEMHWF_RawData'!U77</f>
        <v>0</v>
      </c>
      <c r="V239" s="277">
        <f>'7c-STEMHWF_RawData'!V77</f>
        <v>0</v>
      </c>
      <c r="W239" s="277">
        <f>'7c-STEMHWF_RawData'!W77</f>
        <v>0</v>
      </c>
      <c r="X239" s="277">
        <f>'7c-STEMHWF_RawData'!X77</f>
        <v>0</v>
      </c>
      <c r="Y239" s="278">
        <f>'7c-STEMHWF_RawData'!Y77</f>
        <v>0</v>
      </c>
      <c r="Z239" s="398"/>
      <c r="AB239" s="279">
        <f>'7c-STEMHWF_RawData'!AB77</f>
        <v>0</v>
      </c>
      <c r="AC239" s="277">
        <f>'7c-STEMHWF_RawData'!AC77</f>
        <v>0</v>
      </c>
      <c r="AD239" s="277">
        <f>'7c-STEMHWF_RawData'!AD77</f>
        <v>0</v>
      </c>
      <c r="AE239" s="277">
        <f>'7c-STEMHWF_RawData'!AE77</f>
        <v>0</v>
      </c>
      <c r="AF239" s="277">
        <f>'7c-STEMHWF_RawData'!AF77</f>
        <v>0</v>
      </c>
      <c r="AG239" s="277">
        <f>'7c-STEMHWF_RawData'!AG77</f>
        <v>0</v>
      </c>
      <c r="AH239" s="277">
        <f>'7c-STEMHWF_RawData'!AH77</f>
        <v>0</v>
      </c>
      <c r="AI239" s="277">
        <f>'7c-STEMHWF_RawData'!AI77</f>
        <v>0</v>
      </c>
      <c r="AJ239" s="277">
        <f>'7c-STEMHWF_RawData'!AJ77</f>
        <v>0</v>
      </c>
      <c r="AK239" s="278">
        <f>'7c-STEMHWF_RawData'!AK77</f>
        <v>0</v>
      </c>
      <c r="AL239" s="398"/>
      <c r="AM239" s="277"/>
      <c r="AN239" s="279">
        <f>'7c-STEMHWF_RawData'!AN77</f>
        <v>0</v>
      </c>
      <c r="AO239" s="277">
        <f>'7c-STEMHWF_RawData'!AO77</f>
        <v>0</v>
      </c>
      <c r="AP239" s="277">
        <f>'7c-STEMHWF_RawData'!AP77</f>
        <v>0</v>
      </c>
      <c r="AQ239" s="277">
        <f>'7c-STEMHWF_RawData'!AQ77</f>
        <v>0</v>
      </c>
      <c r="AR239" s="277">
        <f>'7c-STEMHWF_RawData'!AR77</f>
        <v>0</v>
      </c>
      <c r="AS239" s="277">
        <f>'7c-STEMHWF_RawData'!AS77</f>
        <v>0</v>
      </c>
      <c r="AT239" s="277">
        <f>'7c-STEMHWF_RawData'!AT77</f>
        <v>0</v>
      </c>
      <c r="AU239" s="277">
        <f>'7c-STEMHWF_RawData'!AU77</f>
        <v>0</v>
      </c>
      <c r="AV239" s="277">
        <f>'7c-STEMHWF_RawData'!AV77</f>
        <v>0</v>
      </c>
      <c r="AW239" s="278">
        <f>'7c-STEMHWF_RawData'!AW77</f>
        <v>0</v>
      </c>
      <c r="AX239" s="398"/>
      <c r="AY239" s="277"/>
      <c r="AZ239" s="279">
        <f>'7c-STEMHWF_RawData'!AZ77</f>
        <v>0</v>
      </c>
      <c r="BA239" s="277">
        <f>'7c-STEMHWF_RawData'!BA77</f>
        <v>0</v>
      </c>
      <c r="BB239" s="277">
        <f>'7c-STEMHWF_RawData'!BB77</f>
        <v>0</v>
      </c>
      <c r="BC239" s="277">
        <f>'7c-STEMHWF_RawData'!BC77</f>
        <v>3</v>
      </c>
      <c r="BD239" s="277">
        <f>'7c-STEMHWF_RawData'!BD77</f>
        <v>0</v>
      </c>
      <c r="BE239" s="277">
        <f>'7c-STEMHWF_RawData'!BE77</f>
        <v>0</v>
      </c>
      <c r="BF239" s="277">
        <f>'7c-STEMHWF_RawData'!BF77</f>
        <v>0</v>
      </c>
      <c r="BG239" s="277">
        <f>'7c-STEMHWF_RawData'!BG77</f>
        <v>0</v>
      </c>
      <c r="BH239" s="277">
        <f>'7c-STEMHWF_RawData'!BH77</f>
        <v>0</v>
      </c>
      <c r="BI239" s="278">
        <f>'7c-STEMHWF_RawData'!BI77</f>
        <v>0</v>
      </c>
      <c r="BJ239" s="398"/>
      <c r="BK239" s="352"/>
      <c r="BL239" s="351">
        <f>'7c-STEMHWF_RawData'!BL77</f>
        <v>0</v>
      </c>
      <c r="BM239" s="352">
        <f>'7c-STEMHWF_RawData'!BM77</f>
        <v>0</v>
      </c>
      <c r="BN239" s="352">
        <f>'7c-STEMHWF_RawData'!BN77</f>
        <v>0</v>
      </c>
      <c r="BO239" s="352">
        <f>'7c-STEMHWF_RawData'!BO77</f>
        <v>1</v>
      </c>
      <c r="BP239" s="352">
        <f>'7c-STEMHWF_RawData'!BP77</f>
        <v>0</v>
      </c>
      <c r="BQ239" s="352">
        <f>'7c-STEMHWF_RawData'!BQ77</f>
        <v>0</v>
      </c>
      <c r="BR239" s="352">
        <f>'7c-STEMHWF_RawData'!BR77</f>
        <v>0</v>
      </c>
      <c r="BS239" s="352">
        <f>'7c-STEMHWF_RawData'!BS77</f>
        <v>0</v>
      </c>
      <c r="BT239" s="352">
        <f>'7c-STEMHWF_RawData'!BT77</f>
        <v>0</v>
      </c>
      <c r="BU239" s="353">
        <f>'7c-STEMHWF_RawData'!BU77</f>
        <v>0</v>
      </c>
      <c r="BV239" s="398"/>
      <c r="BX239" s="351">
        <f>'7c-STEMHWF_RawData'!BX77</f>
        <v>0</v>
      </c>
      <c r="BY239" s="352">
        <f>'7c-STEMHWF_RawData'!BY77</f>
        <v>0</v>
      </c>
      <c r="BZ239" s="352">
        <f>'7c-STEMHWF_RawData'!BZ77</f>
        <v>0</v>
      </c>
      <c r="CA239" s="352">
        <f>'7c-STEMHWF_RawData'!CA77</f>
        <v>1</v>
      </c>
      <c r="CB239" s="352">
        <f>'7c-STEMHWF_RawData'!CB77</f>
        <v>0</v>
      </c>
      <c r="CC239" s="352">
        <f>'7c-STEMHWF_RawData'!CC77</f>
        <v>0</v>
      </c>
      <c r="CD239" s="352">
        <f>'7c-STEMHWF_RawData'!CD77</f>
        <v>0</v>
      </c>
      <c r="CE239" s="352">
        <f>'7c-STEMHWF_RawData'!CE77</f>
        <v>0</v>
      </c>
      <c r="CF239" s="352">
        <f>'7c-STEMHWF_RawData'!CF77</f>
        <v>0</v>
      </c>
      <c r="CG239" s="353">
        <f>'7c-STEMHWF_RawData'!CG77</f>
        <v>0</v>
      </c>
      <c r="CH239" s="398"/>
      <c r="CJ239" s="351">
        <f>'7c-STEMHWF_RawData'!CJ77</f>
        <v>2</v>
      </c>
      <c r="CK239" s="352">
        <f>'7c-STEMHWF_RawData'!CK77</f>
        <v>0</v>
      </c>
      <c r="CL239" s="352">
        <f>'7c-STEMHWF_RawData'!CL77</f>
        <v>0</v>
      </c>
      <c r="CM239" s="352">
        <f>'7c-STEMHWF_RawData'!CM77</f>
        <v>1</v>
      </c>
      <c r="CN239" s="352">
        <f>'7c-STEMHWF_RawData'!CN77</f>
        <v>0</v>
      </c>
      <c r="CO239" s="352">
        <f>'7c-STEMHWF_RawData'!CO77</f>
        <v>0</v>
      </c>
      <c r="CP239" s="352">
        <f>'7c-STEMHWF_RawData'!CP77</f>
        <v>0</v>
      </c>
      <c r="CQ239" s="352">
        <f>'7c-STEMHWF_RawData'!CQ77</f>
        <v>0</v>
      </c>
      <c r="CR239" s="352">
        <f>'7c-STEMHWF_RawData'!CR77</f>
        <v>0</v>
      </c>
      <c r="CS239" s="353">
        <f>'7c-STEMHWF_RawData'!CS77</f>
        <v>0</v>
      </c>
      <c r="CT239" s="398"/>
      <c r="CV239" s="351">
        <f>'7c-STEMHWF_RawData'!CV77</f>
        <v>0</v>
      </c>
      <c r="CW239" s="352">
        <f>'7c-STEMHWF_RawData'!CW77</f>
        <v>3</v>
      </c>
      <c r="CX239" s="352">
        <f>'7c-STEMHWF_RawData'!CX77</f>
        <v>0</v>
      </c>
      <c r="CY239" s="352">
        <f>'7c-STEMHWF_RawData'!CY77</f>
        <v>5</v>
      </c>
      <c r="CZ239" s="352">
        <f>'7c-STEMHWF_RawData'!CZ77</f>
        <v>0</v>
      </c>
      <c r="DA239" s="352">
        <f>'7c-STEMHWF_RawData'!DA77</f>
        <v>0</v>
      </c>
      <c r="DB239" s="352">
        <f>'7c-STEMHWF_RawData'!DB77</f>
        <v>0</v>
      </c>
      <c r="DC239" s="352">
        <f>'7c-STEMHWF_RawData'!DC77</f>
        <v>0</v>
      </c>
      <c r="DD239" s="352">
        <f>'7c-STEMHWF_RawData'!DD77</f>
        <v>0</v>
      </c>
      <c r="DE239" s="353">
        <f>'7c-STEMHWF_RawData'!DE77</f>
        <v>0</v>
      </c>
      <c r="DF239" s="398"/>
      <c r="DH239" s="351">
        <f>'7c-STEMHWF_RawData'!DH77</f>
        <v>0</v>
      </c>
      <c r="DI239" s="352">
        <f>'7c-STEMHWF_RawData'!DI77</f>
        <v>3</v>
      </c>
      <c r="DJ239" s="352">
        <f>'7c-STEMHWF_RawData'!DJ77</f>
        <v>0</v>
      </c>
      <c r="DK239" s="352">
        <f>'7c-STEMHWF_RawData'!DK77</f>
        <v>3</v>
      </c>
      <c r="DL239" s="352">
        <f>'7c-STEMHWF_RawData'!DL77</f>
        <v>0</v>
      </c>
      <c r="DM239" s="352">
        <f>'7c-STEMHWF_RawData'!DM77</f>
        <v>0</v>
      </c>
      <c r="DN239" s="352">
        <f>'7c-STEMHWF_RawData'!DN77</f>
        <v>0</v>
      </c>
      <c r="DO239" s="352">
        <f>'7c-STEMHWF_RawData'!DO77</f>
        <v>0</v>
      </c>
      <c r="DP239" s="352">
        <f>'7c-STEMHWF_RawData'!DP77</f>
        <v>0</v>
      </c>
      <c r="DQ239" s="353">
        <f>'7c-STEMHWF_RawData'!DQ77</f>
        <v>0</v>
      </c>
      <c r="DR239" s="398"/>
      <c r="DT239" s="351">
        <f>'7c-STEMHWF_RawData'!DT77</f>
        <v>0</v>
      </c>
      <c r="DU239" s="352">
        <f>'7c-STEMHWF_RawData'!DU77</f>
        <v>4</v>
      </c>
      <c r="DV239" s="352">
        <f>'7c-STEMHWF_RawData'!DV77</f>
        <v>0</v>
      </c>
      <c r="DW239" s="352">
        <f>'7c-STEMHWF_RawData'!DW77</f>
        <v>13</v>
      </c>
      <c r="DX239" s="352">
        <f>'7c-STEMHWF_RawData'!DX77</f>
        <v>0</v>
      </c>
      <c r="DY239" s="352">
        <f>'7c-STEMHWF_RawData'!DY77</f>
        <v>0</v>
      </c>
      <c r="DZ239" s="352">
        <f>'7c-STEMHWF_RawData'!DZ77</f>
        <v>0</v>
      </c>
      <c r="EA239" s="352">
        <f>'7c-STEMHWF_RawData'!EA77</f>
        <v>0</v>
      </c>
      <c r="EB239" s="352">
        <f>'7c-STEMHWF_RawData'!EB77</f>
        <v>0</v>
      </c>
      <c r="EC239" s="353">
        <f>'7c-STEMHWF_RawData'!EC77</f>
        <v>0</v>
      </c>
      <c r="ED239" s="398"/>
    </row>
    <row r="240" spans="1:134" ht="15.75" thickBot="1" x14ac:dyDescent="0.3">
      <c r="A240" s="1471"/>
      <c r="B240" t="s">
        <v>102</v>
      </c>
      <c r="C240" s="317" t="s">
        <v>140</v>
      </c>
      <c r="D240" s="279">
        <f>'7c-STEMHWF_RawData'!D78</f>
        <v>0</v>
      </c>
      <c r="E240" s="277">
        <f>'7c-STEMHWF_RawData'!E78</f>
        <v>9</v>
      </c>
      <c r="F240" s="277">
        <f>'7c-STEMHWF_RawData'!F78</f>
        <v>0</v>
      </c>
      <c r="G240" s="277">
        <f>'7c-STEMHWF_RawData'!G78</f>
        <v>9</v>
      </c>
      <c r="H240" s="277">
        <f>'7c-STEMHWF_RawData'!H78</f>
        <v>0</v>
      </c>
      <c r="I240" s="277">
        <f>'7c-STEMHWF_RawData'!I78</f>
        <v>0</v>
      </c>
      <c r="J240" s="277">
        <f>'7c-STEMHWF_RawData'!J78</f>
        <v>0</v>
      </c>
      <c r="K240" s="277">
        <f>'7c-STEMHWF_RawData'!K78</f>
        <v>0</v>
      </c>
      <c r="L240" s="277">
        <f>'7c-STEMHWF_RawData'!L78</f>
        <v>0</v>
      </c>
      <c r="M240" s="278">
        <f>'7c-STEMHWF_RawData'!M78</f>
        <v>0</v>
      </c>
      <c r="N240" s="411" t="s">
        <v>305</v>
      </c>
      <c r="P240" s="279">
        <f>'7c-STEMHWF_RawData'!P78</f>
        <v>0</v>
      </c>
      <c r="Q240" s="277">
        <f>'7c-STEMHWF_RawData'!Q78</f>
        <v>9</v>
      </c>
      <c r="R240" s="277">
        <f>'7c-STEMHWF_RawData'!R78</f>
        <v>0</v>
      </c>
      <c r="S240" s="277">
        <f>'7c-STEMHWF_RawData'!S78</f>
        <v>14</v>
      </c>
      <c r="T240" s="277">
        <f>'7c-STEMHWF_RawData'!T78</f>
        <v>0</v>
      </c>
      <c r="U240" s="277">
        <f>'7c-STEMHWF_RawData'!U78</f>
        <v>0</v>
      </c>
      <c r="V240" s="277">
        <f>'7c-STEMHWF_RawData'!V78</f>
        <v>0</v>
      </c>
      <c r="W240" s="277">
        <f>'7c-STEMHWF_RawData'!W78</f>
        <v>0</v>
      </c>
      <c r="X240" s="277">
        <f>'7c-STEMHWF_RawData'!X78</f>
        <v>0</v>
      </c>
      <c r="Y240" s="278">
        <f>'7c-STEMHWF_RawData'!Y78</f>
        <v>0</v>
      </c>
      <c r="Z240" s="411" t="s">
        <v>305</v>
      </c>
      <c r="AB240" s="279">
        <f>'7c-STEMHWF_RawData'!AB78</f>
        <v>0</v>
      </c>
      <c r="AC240" s="277">
        <f>'7c-STEMHWF_RawData'!AC78</f>
        <v>6</v>
      </c>
      <c r="AD240" s="277">
        <f>'7c-STEMHWF_RawData'!AD78</f>
        <v>0</v>
      </c>
      <c r="AE240" s="277">
        <f>'7c-STEMHWF_RawData'!AE78</f>
        <v>14</v>
      </c>
      <c r="AF240" s="277">
        <f>'7c-STEMHWF_RawData'!AF78</f>
        <v>0</v>
      </c>
      <c r="AG240" s="277">
        <f>'7c-STEMHWF_RawData'!AG78</f>
        <v>0</v>
      </c>
      <c r="AH240" s="277">
        <f>'7c-STEMHWF_RawData'!AH78</f>
        <v>0</v>
      </c>
      <c r="AI240" s="277">
        <f>'7c-STEMHWF_RawData'!AI78</f>
        <v>0</v>
      </c>
      <c r="AJ240" s="277">
        <f>'7c-STEMHWF_RawData'!AJ78</f>
        <v>0</v>
      </c>
      <c r="AK240" s="278">
        <f>'7c-STEMHWF_RawData'!AK78</f>
        <v>0</v>
      </c>
      <c r="AL240" s="411" t="s">
        <v>305</v>
      </c>
      <c r="AM240" s="277"/>
      <c r="AN240" s="279">
        <f>'7c-STEMHWF_RawData'!AN78</f>
        <v>0</v>
      </c>
      <c r="AO240" s="277">
        <f>'7c-STEMHWF_RawData'!AO78</f>
        <v>10</v>
      </c>
      <c r="AP240" s="277">
        <f>'7c-STEMHWF_RawData'!AP78</f>
        <v>0</v>
      </c>
      <c r="AQ240" s="277">
        <f>'7c-STEMHWF_RawData'!AQ78</f>
        <v>12</v>
      </c>
      <c r="AR240" s="277">
        <f>'7c-STEMHWF_RawData'!AR78</f>
        <v>0</v>
      </c>
      <c r="AS240" s="277">
        <f>'7c-STEMHWF_RawData'!AS78</f>
        <v>0</v>
      </c>
      <c r="AT240" s="277">
        <f>'7c-STEMHWF_RawData'!AT78</f>
        <v>0</v>
      </c>
      <c r="AU240" s="277">
        <f>'7c-STEMHWF_RawData'!AU78</f>
        <v>0</v>
      </c>
      <c r="AV240" s="277">
        <f>'7c-STEMHWF_RawData'!AV78</f>
        <v>0</v>
      </c>
      <c r="AW240" s="278">
        <f>'7c-STEMHWF_RawData'!AW78</f>
        <v>0</v>
      </c>
      <c r="AX240" s="411" t="s">
        <v>305</v>
      </c>
      <c r="AY240" s="277"/>
      <c r="AZ240" s="279">
        <f>'7c-STEMHWF_RawData'!AZ78</f>
        <v>0</v>
      </c>
      <c r="BA240" s="277">
        <f>'7c-STEMHWF_RawData'!BA78</f>
        <v>7</v>
      </c>
      <c r="BB240" s="277">
        <f>'7c-STEMHWF_RawData'!BB78</f>
        <v>0</v>
      </c>
      <c r="BC240" s="277">
        <f>'7c-STEMHWF_RawData'!BC78</f>
        <v>28</v>
      </c>
      <c r="BD240" s="277">
        <f>'7c-STEMHWF_RawData'!BD78</f>
        <v>0</v>
      </c>
      <c r="BE240" s="277">
        <f>'7c-STEMHWF_RawData'!BE78</f>
        <v>0</v>
      </c>
      <c r="BF240" s="277">
        <f>'7c-STEMHWF_RawData'!BF78</f>
        <v>0</v>
      </c>
      <c r="BG240" s="277">
        <f>'7c-STEMHWF_RawData'!BG78</f>
        <v>0</v>
      </c>
      <c r="BH240" s="277">
        <f>'7c-STEMHWF_RawData'!BH78</f>
        <v>0</v>
      </c>
      <c r="BI240" s="278">
        <f>'7c-STEMHWF_RawData'!BI78</f>
        <v>0</v>
      </c>
      <c r="BJ240" s="411" t="s">
        <v>305</v>
      </c>
      <c r="BK240" s="352"/>
      <c r="BL240" s="351">
        <f>'7c-STEMHWF_RawData'!BL78</f>
        <v>0</v>
      </c>
      <c r="BM240" s="352">
        <f>'7c-STEMHWF_RawData'!BM78</f>
        <v>0</v>
      </c>
      <c r="BN240" s="352">
        <f>'7c-STEMHWF_RawData'!BN78</f>
        <v>0</v>
      </c>
      <c r="BO240" s="352">
        <f>'7c-STEMHWF_RawData'!BO78</f>
        <v>18</v>
      </c>
      <c r="BP240" s="352">
        <f>'7c-STEMHWF_RawData'!BP78</f>
        <v>0</v>
      </c>
      <c r="BQ240" s="352">
        <f>'7c-STEMHWF_RawData'!BQ78</f>
        <v>0</v>
      </c>
      <c r="BR240" s="352">
        <f>'7c-STEMHWF_RawData'!BR78</f>
        <v>0</v>
      </c>
      <c r="BS240" s="352">
        <f>'7c-STEMHWF_RawData'!BS78</f>
        <v>0</v>
      </c>
      <c r="BT240" s="352">
        <f>'7c-STEMHWF_RawData'!BT78</f>
        <v>0</v>
      </c>
      <c r="BU240" s="353">
        <f>'7c-STEMHWF_RawData'!BU78</f>
        <v>0</v>
      </c>
      <c r="BV240" s="411" t="s">
        <v>305</v>
      </c>
      <c r="BX240" s="351">
        <f>'7c-STEMHWF_RawData'!BX78</f>
        <v>0</v>
      </c>
      <c r="BY240" s="352">
        <f>'7c-STEMHWF_RawData'!BY78</f>
        <v>4</v>
      </c>
      <c r="BZ240" s="352">
        <f>'7c-STEMHWF_RawData'!BZ78</f>
        <v>0</v>
      </c>
      <c r="CA240" s="352">
        <f>'7c-STEMHWF_RawData'!CA78</f>
        <v>25</v>
      </c>
      <c r="CB240" s="352">
        <f>'7c-STEMHWF_RawData'!CB78</f>
        <v>0</v>
      </c>
      <c r="CC240" s="352">
        <f>'7c-STEMHWF_RawData'!CC78</f>
        <v>0</v>
      </c>
      <c r="CD240" s="352">
        <f>'7c-STEMHWF_RawData'!CD78</f>
        <v>0</v>
      </c>
      <c r="CE240" s="352">
        <f>'7c-STEMHWF_RawData'!CE78</f>
        <v>0</v>
      </c>
      <c r="CF240" s="352">
        <f>'7c-STEMHWF_RawData'!CF78</f>
        <v>0</v>
      </c>
      <c r="CG240" s="353">
        <f>'7c-STEMHWF_RawData'!CG78</f>
        <v>0</v>
      </c>
      <c r="CH240" s="411" t="s">
        <v>305</v>
      </c>
      <c r="CJ240" s="351">
        <f>'7c-STEMHWF_RawData'!CJ78</f>
        <v>16</v>
      </c>
      <c r="CK240" s="352">
        <f>'7c-STEMHWF_RawData'!CK78</f>
        <v>0</v>
      </c>
      <c r="CL240" s="352">
        <f>'7c-STEMHWF_RawData'!CL78</f>
        <v>0</v>
      </c>
      <c r="CM240" s="352">
        <f>'7c-STEMHWF_RawData'!CM78</f>
        <v>18</v>
      </c>
      <c r="CN240" s="352">
        <f>'7c-STEMHWF_RawData'!CN78</f>
        <v>0</v>
      </c>
      <c r="CO240" s="352">
        <f>'7c-STEMHWF_RawData'!CO78</f>
        <v>0</v>
      </c>
      <c r="CP240" s="352">
        <f>'7c-STEMHWF_RawData'!CP78</f>
        <v>0</v>
      </c>
      <c r="CQ240" s="352">
        <f>'7c-STEMHWF_RawData'!CQ78</f>
        <v>0</v>
      </c>
      <c r="CR240" s="352">
        <f>'7c-STEMHWF_RawData'!CR78</f>
        <v>0</v>
      </c>
      <c r="CS240" s="353">
        <f>'7c-STEMHWF_RawData'!CS78</f>
        <v>0</v>
      </c>
      <c r="CT240" s="411" t="s">
        <v>305</v>
      </c>
      <c r="CV240" s="351">
        <f>'7c-STEMHWF_RawData'!CV78</f>
        <v>13</v>
      </c>
      <c r="CW240" s="352">
        <f>'7c-STEMHWF_RawData'!CW78</f>
        <v>0</v>
      </c>
      <c r="CX240" s="352">
        <f>'7c-STEMHWF_RawData'!CX78</f>
        <v>0</v>
      </c>
      <c r="CY240" s="352">
        <f>'7c-STEMHWF_RawData'!CY78</f>
        <v>14</v>
      </c>
      <c r="CZ240" s="352">
        <f>'7c-STEMHWF_RawData'!CZ78</f>
        <v>0</v>
      </c>
      <c r="DA240" s="352">
        <f>'7c-STEMHWF_RawData'!DA78</f>
        <v>0</v>
      </c>
      <c r="DB240" s="352">
        <f>'7c-STEMHWF_RawData'!DB78</f>
        <v>0</v>
      </c>
      <c r="DC240" s="352">
        <f>'7c-STEMHWF_RawData'!DC78</f>
        <v>0</v>
      </c>
      <c r="DD240" s="352">
        <f>'7c-STEMHWF_RawData'!DD78</f>
        <v>0</v>
      </c>
      <c r="DE240" s="353">
        <f>'7c-STEMHWF_RawData'!DE78</f>
        <v>0</v>
      </c>
      <c r="DF240" s="411" t="s">
        <v>305</v>
      </c>
      <c r="DH240" s="351">
        <f>'7c-STEMHWF_RawData'!DH78</f>
        <v>11</v>
      </c>
      <c r="DI240" s="352">
        <f>'7c-STEMHWF_RawData'!DI78</f>
        <v>1</v>
      </c>
      <c r="DJ240" s="352">
        <f>'7c-STEMHWF_RawData'!DJ78</f>
        <v>0</v>
      </c>
      <c r="DK240" s="352">
        <f>'7c-STEMHWF_RawData'!DK78</f>
        <v>18</v>
      </c>
      <c r="DL240" s="352">
        <f>'7c-STEMHWF_RawData'!DL78</f>
        <v>0</v>
      </c>
      <c r="DM240" s="352">
        <f>'7c-STEMHWF_RawData'!DM78</f>
        <v>0</v>
      </c>
      <c r="DN240" s="352">
        <f>'7c-STEMHWF_RawData'!DN78</f>
        <v>0</v>
      </c>
      <c r="DO240" s="352">
        <f>'7c-STEMHWF_RawData'!DO78</f>
        <v>0</v>
      </c>
      <c r="DP240" s="352">
        <f>'7c-STEMHWF_RawData'!DP78</f>
        <v>0</v>
      </c>
      <c r="DQ240" s="353">
        <f>'7c-STEMHWF_RawData'!DQ78</f>
        <v>0</v>
      </c>
      <c r="DR240" s="411" t="s">
        <v>305</v>
      </c>
      <c r="DT240" s="351">
        <f>'7c-STEMHWF_RawData'!DT78</f>
        <v>15</v>
      </c>
      <c r="DU240" s="352">
        <f>'7c-STEMHWF_RawData'!DU78</f>
        <v>1</v>
      </c>
      <c r="DV240" s="352">
        <f>'7c-STEMHWF_RawData'!DV78</f>
        <v>0</v>
      </c>
      <c r="DW240" s="352">
        <f>'7c-STEMHWF_RawData'!DW78</f>
        <v>20</v>
      </c>
      <c r="DX240" s="352">
        <f>'7c-STEMHWF_RawData'!DX78</f>
        <v>0</v>
      </c>
      <c r="DY240" s="352">
        <f>'7c-STEMHWF_RawData'!DY78</f>
        <v>0</v>
      </c>
      <c r="DZ240" s="352">
        <f>'7c-STEMHWF_RawData'!DZ78</f>
        <v>0</v>
      </c>
      <c r="EA240" s="352">
        <f>'7c-STEMHWF_RawData'!EA78</f>
        <v>0</v>
      </c>
      <c r="EB240" s="352">
        <f>'7c-STEMHWF_RawData'!EB78</f>
        <v>0</v>
      </c>
      <c r="EC240" s="353">
        <f>'7c-STEMHWF_RawData'!EC78</f>
        <v>0</v>
      </c>
      <c r="ED240" s="411" t="s">
        <v>305</v>
      </c>
    </row>
    <row r="241" spans="1:145" x14ac:dyDescent="0.25">
      <c r="A241" s="284"/>
      <c r="B241" s="285"/>
      <c r="C241" s="268"/>
      <c r="D241" s="288">
        <f t="shared" ref="D241:M241" si="506">SUM(D238:D240)</f>
        <v>0</v>
      </c>
      <c r="E241" s="286">
        <f t="shared" si="506"/>
        <v>10</v>
      </c>
      <c r="F241" s="286">
        <f t="shared" si="506"/>
        <v>0</v>
      </c>
      <c r="G241" s="286">
        <f t="shared" si="506"/>
        <v>11</v>
      </c>
      <c r="H241" s="286">
        <f t="shared" si="506"/>
        <v>0</v>
      </c>
      <c r="I241" s="286">
        <f t="shared" si="506"/>
        <v>0</v>
      </c>
      <c r="J241" s="286">
        <f t="shared" si="506"/>
        <v>0</v>
      </c>
      <c r="K241" s="286">
        <f t="shared" si="506"/>
        <v>0</v>
      </c>
      <c r="L241" s="286">
        <f t="shared" si="506"/>
        <v>0</v>
      </c>
      <c r="M241" s="287">
        <f t="shared" si="506"/>
        <v>0</v>
      </c>
      <c r="N241" s="412">
        <f>SUM(D241:M241)</f>
        <v>21</v>
      </c>
      <c r="P241" s="288">
        <f t="shared" ref="P241:Y241" si="507">SUM(P238:P240)</f>
        <v>0</v>
      </c>
      <c r="Q241" s="286">
        <f t="shared" si="507"/>
        <v>9</v>
      </c>
      <c r="R241" s="286">
        <f t="shared" si="507"/>
        <v>0</v>
      </c>
      <c r="S241" s="286">
        <f t="shared" si="507"/>
        <v>23</v>
      </c>
      <c r="T241" s="286">
        <f t="shared" si="507"/>
        <v>0</v>
      </c>
      <c r="U241" s="286">
        <f t="shared" si="507"/>
        <v>0</v>
      </c>
      <c r="V241" s="286">
        <f t="shared" si="507"/>
        <v>0</v>
      </c>
      <c r="W241" s="286">
        <f t="shared" si="507"/>
        <v>0</v>
      </c>
      <c r="X241" s="286">
        <f t="shared" si="507"/>
        <v>0</v>
      </c>
      <c r="Y241" s="287">
        <f t="shared" si="507"/>
        <v>0</v>
      </c>
      <c r="Z241" s="412">
        <f>SUM(P241:Y241)</f>
        <v>32</v>
      </c>
      <c r="AB241" s="288">
        <f t="shared" ref="AB241:AK241" si="508">SUM(AB238:AB240)</f>
        <v>0</v>
      </c>
      <c r="AC241" s="286">
        <f t="shared" si="508"/>
        <v>6</v>
      </c>
      <c r="AD241" s="286">
        <f t="shared" si="508"/>
        <v>0</v>
      </c>
      <c r="AE241" s="286">
        <f t="shared" si="508"/>
        <v>14</v>
      </c>
      <c r="AF241" s="286">
        <f t="shared" si="508"/>
        <v>0</v>
      </c>
      <c r="AG241" s="286">
        <f t="shared" si="508"/>
        <v>0</v>
      </c>
      <c r="AH241" s="286">
        <f t="shared" si="508"/>
        <v>0</v>
      </c>
      <c r="AI241" s="286">
        <f t="shared" si="508"/>
        <v>0</v>
      </c>
      <c r="AJ241" s="286">
        <f t="shared" si="508"/>
        <v>0</v>
      </c>
      <c r="AK241" s="287">
        <f t="shared" si="508"/>
        <v>0</v>
      </c>
      <c r="AL241" s="412">
        <f>SUM(AB241:AK241)</f>
        <v>20</v>
      </c>
      <c r="AM241" s="277"/>
      <c r="AN241" s="288">
        <f t="shared" ref="AN241:AW241" si="509">SUM(AN238:AN240)</f>
        <v>0</v>
      </c>
      <c r="AO241" s="286">
        <f t="shared" si="509"/>
        <v>12</v>
      </c>
      <c r="AP241" s="286">
        <f t="shared" si="509"/>
        <v>0</v>
      </c>
      <c r="AQ241" s="286">
        <f t="shared" si="509"/>
        <v>15</v>
      </c>
      <c r="AR241" s="286">
        <f t="shared" si="509"/>
        <v>0</v>
      </c>
      <c r="AS241" s="286">
        <f t="shared" si="509"/>
        <v>0</v>
      </c>
      <c r="AT241" s="286">
        <f t="shared" si="509"/>
        <v>0</v>
      </c>
      <c r="AU241" s="286">
        <f t="shared" si="509"/>
        <v>0</v>
      </c>
      <c r="AV241" s="286">
        <f t="shared" si="509"/>
        <v>0</v>
      </c>
      <c r="AW241" s="287">
        <f t="shared" si="509"/>
        <v>0</v>
      </c>
      <c r="AX241" s="412">
        <f>SUM(AN241:AW241)</f>
        <v>27</v>
      </c>
      <c r="AY241" s="277"/>
      <c r="AZ241" s="288">
        <f t="shared" ref="AZ241:BI241" si="510">SUM(AZ238:AZ240)</f>
        <v>0</v>
      </c>
      <c r="BA241" s="286">
        <f t="shared" si="510"/>
        <v>7</v>
      </c>
      <c r="BB241" s="286">
        <f t="shared" si="510"/>
        <v>0</v>
      </c>
      <c r="BC241" s="286">
        <f t="shared" si="510"/>
        <v>37</v>
      </c>
      <c r="BD241" s="286">
        <f t="shared" si="510"/>
        <v>0</v>
      </c>
      <c r="BE241" s="286">
        <f t="shared" si="510"/>
        <v>0</v>
      </c>
      <c r="BF241" s="286">
        <f t="shared" si="510"/>
        <v>0</v>
      </c>
      <c r="BG241" s="286">
        <f t="shared" si="510"/>
        <v>0</v>
      </c>
      <c r="BH241" s="286">
        <f t="shared" si="510"/>
        <v>0</v>
      </c>
      <c r="BI241" s="287">
        <f t="shared" si="510"/>
        <v>0</v>
      </c>
      <c r="BJ241" s="412">
        <f>SUM(AZ241:BI241)</f>
        <v>44</v>
      </c>
      <c r="BK241" s="352"/>
      <c r="BL241" s="399">
        <f t="shared" ref="BL241:BU241" si="511">SUM(BL238:BL240)</f>
        <v>0</v>
      </c>
      <c r="BM241" s="400">
        <f t="shared" si="511"/>
        <v>1</v>
      </c>
      <c r="BN241" s="400">
        <f t="shared" si="511"/>
        <v>0</v>
      </c>
      <c r="BO241" s="400">
        <f t="shared" si="511"/>
        <v>23</v>
      </c>
      <c r="BP241" s="400">
        <f t="shared" si="511"/>
        <v>0</v>
      </c>
      <c r="BQ241" s="400">
        <f t="shared" si="511"/>
        <v>0</v>
      </c>
      <c r="BR241" s="400">
        <f t="shared" si="511"/>
        <v>0</v>
      </c>
      <c r="BS241" s="400">
        <f t="shared" si="511"/>
        <v>0</v>
      </c>
      <c r="BT241" s="400">
        <f t="shared" si="511"/>
        <v>0</v>
      </c>
      <c r="BU241" s="401">
        <f t="shared" si="511"/>
        <v>0</v>
      </c>
      <c r="BV241" s="412">
        <f>SUM(BL241:BU241)</f>
        <v>24</v>
      </c>
      <c r="BX241" s="399">
        <f t="shared" ref="BX241:CG241" si="512">SUM(BX238:BX240)</f>
        <v>0</v>
      </c>
      <c r="BY241" s="400">
        <f t="shared" si="512"/>
        <v>5</v>
      </c>
      <c r="BZ241" s="400">
        <f t="shared" si="512"/>
        <v>0</v>
      </c>
      <c r="CA241" s="400">
        <f t="shared" si="512"/>
        <v>31</v>
      </c>
      <c r="CB241" s="400">
        <f t="shared" si="512"/>
        <v>0</v>
      </c>
      <c r="CC241" s="400">
        <f t="shared" si="512"/>
        <v>0</v>
      </c>
      <c r="CD241" s="400">
        <f t="shared" si="512"/>
        <v>0</v>
      </c>
      <c r="CE241" s="400">
        <f t="shared" si="512"/>
        <v>0</v>
      </c>
      <c r="CF241" s="400">
        <f t="shared" si="512"/>
        <v>0</v>
      </c>
      <c r="CG241" s="401">
        <f t="shared" si="512"/>
        <v>0</v>
      </c>
      <c r="CH241" s="412">
        <f>SUM(BX241:CG241)</f>
        <v>36</v>
      </c>
      <c r="CJ241" s="399">
        <f t="shared" ref="CJ241:CS241" si="513">SUM(CJ238:CJ240)</f>
        <v>18</v>
      </c>
      <c r="CK241" s="400">
        <f t="shared" si="513"/>
        <v>0</v>
      </c>
      <c r="CL241" s="400">
        <f t="shared" si="513"/>
        <v>0</v>
      </c>
      <c r="CM241" s="400">
        <f t="shared" si="513"/>
        <v>50</v>
      </c>
      <c r="CN241" s="400">
        <f t="shared" si="513"/>
        <v>0</v>
      </c>
      <c r="CO241" s="400">
        <f t="shared" si="513"/>
        <v>0</v>
      </c>
      <c r="CP241" s="400">
        <f t="shared" si="513"/>
        <v>0</v>
      </c>
      <c r="CQ241" s="400">
        <f t="shared" si="513"/>
        <v>0</v>
      </c>
      <c r="CR241" s="400">
        <f t="shared" si="513"/>
        <v>0</v>
      </c>
      <c r="CS241" s="401">
        <f t="shared" si="513"/>
        <v>0</v>
      </c>
      <c r="CT241" s="412">
        <f>SUM(CJ241:CS241)</f>
        <v>68</v>
      </c>
      <c r="CV241" s="399">
        <f t="shared" ref="CV241:DE241" si="514">SUM(CV238:CV240)</f>
        <v>13</v>
      </c>
      <c r="CW241" s="400">
        <f t="shared" si="514"/>
        <v>4</v>
      </c>
      <c r="CX241" s="400">
        <f t="shared" si="514"/>
        <v>0</v>
      </c>
      <c r="CY241" s="400">
        <f t="shared" si="514"/>
        <v>45</v>
      </c>
      <c r="CZ241" s="400">
        <f t="shared" si="514"/>
        <v>0</v>
      </c>
      <c r="DA241" s="400">
        <f t="shared" si="514"/>
        <v>0</v>
      </c>
      <c r="DB241" s="400">
        <f t="shared" si="514"/>
        <v>0</v>
      </c>
      <c r="DC241" s="400">
        <f t="shared" si="514"/>
        <v>0</v>
      </c>
      <c r="DD241" s="400">
        <f t="shared" si="514"/>
        <v>0</v>
      </c>
      <c r="DE241" s="401">
        <f t="shared" si="514"/>
        <v>0</v>
      </c>
      <c r="DF241" s="412">
        <f>SUM(CV241:DE241)</f>
        <v>62</v>
      </c>
      <c r="DH241" s="399">
        <f t="shared" ref="DH241:DQ241" si="515">SUM(DH238:DH240)</f>
        <v>11</v>
      </c>
      <c r="DI241" s="400">
        <f t="shared" si="515"/>
        <v>4</v>
      </c>
      <c r="DJ241" s="400">
        <f t="shared" si="515"/>
        <v>0</v>
      </c>
      <c r="DK241" s="400">
        <f t="shared" si="515"/>
        <v>42</v>
      </c>
      <c r="DL241" s="400">
        <f t="shared" si="515"/>
        <v>0</v>
      </c>
      <c r="DM241" s="400">
        <f t="shared" si="515"/>
        <v>0</v>
      </c>
      <c r="DN241" s="400">
        <f t="shared" si="515"/>
        <v>0</v>
      </c>
      <c r="DO241" s="400">
        <f t="shared" si="515"/>
        <v>0</v>
      </c>
      <c r="DP241" s="400">
        <f t="shared" si="515"/>
        <v>0</v>
      </c>
      <c r="DQ241" s="401">
        <f t="shared" si="515"/>
        <v>0</v>
      </c>
      <c r="DR241" s="412">
        <f>SUM(DH241:DQ241)</f>
        <v>57</v>
      </c>
      <c r="DT241" s="399">
        <f t="shared" ref="DT241:EC241" si="516">SUM(DT238:DT240)</f>
        <v>15</v>
      </c>
      <c r="DU241" s="400">
        <f t="shared" si="516"/>
        <v>5</v>
      </c>
      <c r="DV241" s="400">
        <f t="shared" si="516"/>
        <v>0</v>
      </c>
      <c r="DW241" s="400">
        <f t="shared" si="516"/>
        <v>69</v>
      </c>
      <c r="DX241" s="400">
        <f t="shared" si="516"/>
        <v>0</v>
      </c>
      <c r="DY241" s="400">
        <f t="shared" si="516"/>
        <v>0</v>
      </c>
      <c r="DZ241" s="400">
        <f t="shared" si="516"/>
        <v>0</v>
      </c>
      <c r="EA241" s="400">
        <f t="shared" si="516"/>
        <v>0</v>
      </c>
      <c r="EB241" s="400">
        <f t="shared" si="516"/>
        <v>0</v>
      </c>
      <c r="EC241" s="401">
        <f t="shared" si="516"/>
        <v>0</v>
      </c>
      <c r="ED241" s="412">
        <f>SUM(DT241:EC241)</f>
        <v>89</v>
      </c>
    </row>
    <row r="242" spans="1:145" ht="15.75" thickBot="1" x14ac:dyDescent="0.3">
      <c r="A242" s="292"/>
      <c r="B242" s="293"/>
      <c r="C242" s="294"/>
      <c r="D242" s="279"/>
      <c r="E242" s="277"/>
      <c r="F242" s="277"/>
      <c r="G242" s="277"/>
      <c r="H242" s="277"/>
      <c r="I242" s="277"/>
      <c r="J242" s="277"/>
      <c r="K242" s="277"/>
      <c r="L242" s="277"/>
      <c r="M242" s="278"/>
      <c r="N242" s="411"/>
      <c r="P242" s="279"/>
      <c r="Q242" s="277"/>
      <c r="R242" s="277"/>
      <c r="S242" s="277"/>
      <c r="T242" s="277"/>
      <c r="U242" s="277"/>
      <c r="V242" s="277"/>
      <c r="W242" s="277"/>
      <c r="X242" s="277"/>
      <c r="Y242" s="278"/>
      <c r="Z242" s="411"/>
      <c r="AB242" s="279"/>
      <c r="AC242" s="277"/>
      <c r="AD242" s="277"/>
      <c r="AE242" s="277"/>
      <c r="AF242" s="277"/>
      <c r="AG242" s="277"/>
      <c r="AH242" s="277"/>
      <c r="AI242" s="277"/>
      <c r="AJ242" s="277"/>
      <c r="AK242" s="278"/>
      <c r="AL242" s="411"/>
      <c r="AM242" s="277"/>
      <c r="AN242" s="279"/>
      <c r="AO242" s="277"/>
      <c r="AP242" s="277"/>
      <c r="AQ242" s="277"/>
      <c r="AR242" s="277"/>
      <c r="AS242" s="277"/>
      <c r="AT242" s="277"/>
      <c r="AU242" s="277"/>
      <c r="AV242" s="277"/>
      <c r="AW242" s="278"/>
      <c r="AX242" s="411"/>
      <c r="AY242" s="277"/>
      <c r="AZ242" s="279"/>
      <c r="BA242" s="277"/>
      <c r="BB242" s="277"/>
      <c r="BC242" s="277"/>
      <c r="BD242" s="277"/>
      <c r="BE242" s="277"/>
      <c r="BF242" s="277"/>
      <c r="BG242" s="277"/>
      <c r="BH242" s="277"/>
      <c r="BI242" s="278"/>
      <c r="BJ242" s="411"/>
      <c r="BK242" s="352"/>
      <c r="BL242" s="351"/>
      <c r="BM242" s="352"/>
      <c r="BN242" s="352"/>
      <c r="BO242" s="352"/>
      <c r="BP242" s="352"/>
      <c r="BQ242" s="352"/>
      <c r="BR242" s="352"/>
      <c r="BS242" s="352"/>
      <c r="BT242" s="352"/>
      <c r="BU242" s="353"/>
      <c r="BV242" s="411"/>
      <c r="BX242" s="351"/>
      <c r="BY242" s="352"/>
      <c r="BZ242" s="352"/>
      <c r="CA242" s="352"/>
      <c r="CB242" s="352"/>
      <c r="CC242" s="352"/>
      <c r="CD242" s="352"/>
      <c r="CE242" s="352"/>
      <c r="CF242" s="352"/>
      <c r="CG242" s="353"/>
      <c r="CH242" s="411"/>
      <c r="CJ242" s="351"/>
      <c r="CK242" s="352"/>
      <c r="CL242" s="352"/>
      <c r="CM242" s="352"/>
      <c r="CN242" s="352"/>
      <c r="CO242" s="352"/>
      <c r="CP242" s="352"/>
      <c r="CQ242" s="352"/>
      <c r="CR242" s="352"/>
      <c r="CS242" s="353"/>
      <c r="CT242" s="411"/>
      <c r="CV242" s="351"/>
      <c r="CW242" s="352"/>
      <c r="CX242" s="352"/>
      <c r="CY242" s="352"/>
      <c r="CZ242" s="352"/>
      <c r="DA242" s="352"/>
      <c r="DB242" s="352"/>
      <c r="DC242" s="352"/>
      <c r="DD242" s="352"/>
      <c r="DE242" s="353"/>
      <c r="DF242" s="411"/>
      <c r="DH242" s="351"/>
      <c r="DI242" s="352"/>
      <c r="DJ242" s="352"/>
      <c r="DK242" s="352"/>
      <c r="DL242" s="352"/>
      <c r="DM242" s="352"/>
      <c r="DN242" s="352"/>
      <c r="DO242" s="352"/>
      <c r="DP242" s="352"/>
      <c r="DQ242" s="353"/>
      <c r="DR242" s="411"/>
      <c r="DT242" s="351"/>
      <c r="DU242" s="352"/>
      <c r="DV242" s="352"/>
      <c r="DW242" s="352"/>
      <c r="DX242" s="352"/>
      <c r="DY242" s="352"/>
      <c r="DZ242" s="352"/>
      <c r="EA242" s="352"/>
      <c r="EB242" s="352"/>
      <c r="EC242" s="353"/>
      <c r="ED242" s="411"/>
    </row>
    <row r="243" spans="1:145" x14ac:dyDescent="0.25">
      <c r="A243" s="1471" t="s">
        <v>211</v>
      </c>
      <c r="B243" s="267" t="s">
        <v>102</v>
      </c>
      <c r="C243" s="268" t="s">
        <v>138</v>
      </c>
      <c r="D243" s="279">
        <f>D238*'8-Matrices'!$J$7</f>
        <v>0</v>
      </c>
      <c r="E243" s="277">
        <f>E238*'8-Matrices'!$K$7</f>
        <v>7260</v>
      </c>
      <c r="F243" s="277">
        <f>F238*'8-Matrices'!$L$7</f>
        <v>0</v>
      </c>
      <c r="G243" s="277">
        <f>G238*'8-Matrices'!$M$7</f>
        <v>14455</v>
      </c>
      <c r="H243" s="277">
        <f>H238*'8-Matrices'!$N$7</f>
        <v>0</v>
      </c>
      <c r="I243" s="277">
        <f>I238*'8-Matrices'!$O$7</f>
        <v>0</v>
      </c>
      <c r="J243" s="277">
        <f>J238*'8-Matrices'!$P$7</f>
        <v>0</v>
      </c>
      <c r="K243" s="277">
        <f>K238*'8-Matrices'!$Q$7</f>
        <v>0</v>
      </c>
      <c r="L243" s="277">
        <f>L238*'8-Matrices'!$R$7</f>
        <v>0</v>
      </c>
      <c r="M243" s="278">
        <f>M238*'8-Matrices'!$S$7</f>
        <v>0</v>
      </c>
      <c r="N243" s="411"/>
      <c r="P243" s="279">
        <f>P238*'8-Matrices'!$J$7</f>
        <v>0</v>
      </c>
      <c r="Q243" s="277">
        <f>Q238*'8-Matrices'!$K$7</f>
        <v>0</v>
      </c>
      <c r="R243" s="277">
        <f>R238*'8-Matrices'!$L$7</f>
        <v>0</v>
      </c>
      <c r="S243" s="277">
        <f>S238*'8-Matrices'!$M$7</f>
        <v>115640</v>
      </c>
      <c r="T243" s="277">
        <f>T238*'8-Matrices'!$N$7</f>
        <v>0</v>
      </c>
      <c r="U243" s="277">
        <f>U238*'8-Matrices'!$O$7</f>
        <v>0</v>
      </c>
      <c r="V243" s="277">
        <f>V238*'8-Matrices'!$P$7</f>
        <v>0</v>
      </c>
      <c r="W243" s="277">
        <f>W238*'8-Matrices'!$Q$7</f>
        <v>0</v>
      </c>
      <c r="X243" s="277">
        <f>X238*'8-Matrices'!$R$7</f>
        <v>0</v>
      </c>
      <c r="Y243" s="278">
        <f>Y238*'8-Matrices'!$S$7</f>
        <v>0</v>
      </c>
      <c r="Z243" s="411"/>
      <c r="AB243" s="279">
        <f>AB238*'8-Matrices'!$J$7</f>
        <v>0</v>
      </c>
      <c r="AC243" s="277">
        <f>AC238*'8-Matrices'!$K$7</f>
        <v>0</v>
      </c>
      <c r="AD243" s="277">
        <f>AD238*'8-Matrices'!$L$7</f>
        <v>0</v>
      </c>
      <c r="AE243" s="277">
        <f>AE238*'8-Matrices'!$M$7</f>
        <v>0</v>
      </c>
      <c r="AF243" s="277">
        <f>AF238*'8-Matrices'!$N$7</f>
        <v>0</v>
      </c>
      <c r="AG243" s="277">
        <f>AG238*'8-Matrices'!$O$7</f>
        <v>0</v>
      </c>
      <c r="AH243" s="277">
        <f>AH238*'8-Matrices'!$P$7</f>
        <v>0</v>
      </c>
      <c r="AI243" s="277">
        <f>AI238*'8-Matrices'!$Q$7</f>
        <v>0</v>
      </c>
      <c r="AJ243" s="277">
        <f>AJ238*'8-Matrices'!$R$7</f>
        <v>0</v>
      </c>
      <c r="AK243" s="278">
        <f>AK238*'8-Matrices'!$S$7</f>
        <v>0</v>
      </c>
      <c r="AL243" s="411"/>
      <c r="AM243" s="277"/>
      <c r="AN243" s="279">
        <f>AN238*'8-Matrices'!$J$7</f>
        <v>0</v>
      </c>
      <c r="AO243" s="277">
        <f>AO238*'8-Matrices'!$K$7</f>
        <v>14520</v>
      </c>
      <c r="AP243" s="277">
        <f>AP238*'8-Matrices'!$L$7</f>
        <v>0</v>
      </c>
      <c r="AQ243" s="277">
        <f>AQ238*'8-Matrices'!$M$7</f>
        <v>43365</v>
      </c>
      <c r="AR243" s="277">
        <f>AR238*'8-Matrices'!$N$7</f>
        <v>0</v>
      </c>
      <c r="AS243" s="277">
        <f>AS238*'8-Matrices'!$O$7</f>
        <v>0</v>
      </c>
      <c r="AT243" s="277">
        <f>AT238*'8-Matrices'!$P$7</f>
        <v>0</v>
      </c>
      <c r="AU243" s="277">
        <f>AU238*'8-Matrices'!$Q$7</f>
        <v>0</v>
      </c>
      <c r="AV243" s="277">
        <f>AV238*'8-Matrices'!$R$7</f>
        <v>0</v>
      </c>
      <c r="AW243" s="278">
        <f>AW238*'8-Matrices'!$S$7</f>
        <v>0</v>
      </c>
      <c r="AX243" s="411"/>
      <c r="AY243" s="277"/>
      <c r="AZ243" s="279">
        <f>AZ238*'8-Matrices'!$J$7</f>
        <v>0</v>
      </c>
      <c r="BA243" s="277">
        <f>BA238*'8-Matrices'!$K$7</f>
        <v>0</v>
      </c>
      <c r="BB243" s="277">
        <f>BB238*'8-Matrices'!$L$7</f>
        <v>0</v>
      </c>
      <c r="BC243" s="277">
        <f>BC238*'8-Matrices'!$M$7</f>
        <v>86730</v>
      </c>
      <c r="BD243" s="277">
        <f>BD238*'8-Matrices'!$N$7</f>
        <v>0</v>
      </c>
      <c r="BE243" s="277">
        <f>BE238*'8-Matrices'!$O$7</f>
        <v>0</v>
      </c>
      <c r="BF243" s="277">
        <f>BF238*'8-Matrices'!$P$7</f>
        <v>0</v>
      </c>
      <c r="BG243" s="277">
        <f>BG238*'8-Matrices'!$Q$7</f>
        <v>0</v>
      </c>
      <c r="BH243" s="277">
        <f>BH238*'8-Matrices'!$R$7</f>
        <v>0</v>
      </c>
      <c r="BI243" s="278">
        <f>BI238*'8-Matrices'!$S$7</f>
        <v>0</v>
      </c>
      <c r="BJ243" s="411"/>
      <c r="BK243" s="352"/>
      <c r="BL243" s="351">
        <f>BL238*'8-Matrices'!$J$7</f>
        <v>0</v>
      </c>
      <c r="BM243" s="352">
        <f>BM238*'8-Matrices'!$K$7</f>
        <v>7260</v>
      </c>
      <c r="BN243" s="352">
        <f>BN238*'8-Matrices'!$L$7</f>
        <v>0</v>
      </c>
      <c r="BO243" s="352">
        <f>BO238*'8-Matrices'!$M$7</f>
        <v>57820</v>
      </c>
      <c r="BP243" s="352">
        <f>BP238*'8-Matrices'!$N$7</f>
        <v>0</v>
      </c>
      <c r="BQ243" s="352">
        <f>BQ238*'8-Matrices'!$O$7</f>
        <v>0</v>
      </c>
      <c r="BR243" s="352">
        <f>BR238*'8-Matrices'!$P$7</f>
        <v>0</v>
      </c>
      <c r="BS243" s="352">
        <f>BS238*'8-Matrices'!$Q$7</f>
        <v>0</v>
      </c>
      <c r="BT243" s="352">
        <f>BT238*'8-Matrices'!$R$7</f>
        <v>0</v>
      </c>
      <c r="BU243" s="353">
        <f>BU238*'8-Matrices'!$S$7</f>
        <v>0</v>
      </c>
      <c r="BV243" s="411"/>
      <c r="BX243" s="351">
        <f>BX238*'8-Matrices'!$J$7</f>
        <v>0</v>
      </c>
      <c r="BY243" s="352">
        <f>BY238*'8-Matrices'!$K$7</f>
        <v>7260</v>
      </c>
      <c r="BZ243" s="352">
        <f>BZ238*'8-Matrices'!$L$7</f>
        <v>0</v>
      </c>
      <c r="CA243" s="352">
        <f>CA238*'8-Matrices'!$M$7</f>
        <v>72275</v>
      </c>
      <c r="CB243" s="352">
        <f>CB238*'8-Matrices'!$N$7</f>
        <v>0</v>
      </c>
      <c r="CC243" s="352">
        <f>CC238*'8-Matrices'!$O$7</f>
        <v>0</v>
      </c>
      <c r="CD243" s="352">
        <f>CD238*'8-Matrices'!$P$7</f>
        <v>0</v>
      </c>
      <c r="CE243" s="352">
        <f>CE238*'8-Matrices'!$Q$7</f>
        <v>0</v>
      </c>
      <c r="CF243" s="352">
        <f>CF238*'8-Matrices'!$R$7</f>
        <v>0</v>
      </c>
      <c r="CG243" s="353">
        <f>CG238*'8-Matrices'!$S$7</f>
        <v>0</v>
      </c>
      <c r="CH243" s="411"/>
      <c r="CJ243" s="351">
        <f>CJ238*'8-Matrices'!$J$7</f>
        <v>0</v>
      </c>
      <c r="CK243" s="352">
        <f>CK238*'8-Matrices'!$K$7</f>
        <v>0</v>
      </c>
      <c r="CL243" s="352">
        <f>CL238*'8-Matrices'!$L$7</f>
        <v>0</v>
      </c>
      <c r="CM243" s="352">
        <f>CM238*'8-Matrices'!$M$7</f>
        <v>448105</v>
      </c>
      <c r="CN243" s="352">
        <f>CN238*'8-Matrices'!$N$7</f>
        <v>0</v>
      </c>
      <c r="CO243" s="352">
        <f>CO238*'8-Matrices'!$O$7</f>
        <v>0</v>
      </c>
      <c r="CP243" s="352">
        <f>CP238*'8-Matrices'!$P$7</f>
        <v>0</v>
      </c>
      <c r="CQ243" s="352">
        <f>CQ238*'8-Matrices'!$Q$7</f>
        <v>0</v>
      </c>
      <c r="CR243" s="352">
        <f>CR238*'8-Matrices'!$R$7</f>
        <v>0</v>
      </c>
      <c r="CS243" s="353">
        <f>CS238*'8-Matrices'!$S$7</f>
        <v>0</v>
      </c>
      <c r="CT243" s="411"/>
      <c r="CV243" s="351">
        <f>CV238*'8-Matrices'!$J$7</f>
        <v>0</v>
      </c>
      <c r="CW243" s="352">
        <f>CW238*'8-Matrices'!$K$7</f>
        <v>7260</v>
      </c>
      <c r="CX243" s="352">
        <f>CX238*'8-Matrices'!$L$7</f>
        <v>0</v>
      </c>
      <c r="CY243" s="352">
        <f>CY238*'8-Matrices'!$M$7</f>
        <v>375830</v>
      </c>
      <c r="CZ243" s="352">
        <f>CZ238*'8-Matrices'!$N$7</f>
        <v>0</v>
      </c>
      <c r="DA243" s="352">
        <f>DA238*'8-Matrices'!$O$7</f>
        <v>0</v>
      </c>
      <c r="DB243" s="352">
        <f>DB238*'8-Matrices'!$P$7</f>
        <v>0</v>
      </c>
      <c r="DC243" s="352">
        <f>DC238*'8-Matrices'!$Q$7</f>
        <v>0</v>
      </c>
      <c r="DD243" s="352">
        <f>DD238*'8-Matrices'!$R$7</f>
        <v>0</v>
      </c>
      <c r="DE243" s="353">
        <f>DE238*'8-Matrices'!$S$7</f>
        <v>0</v>
      </c>
      <c r="DF243" s="411"/>
      <c r="DH243" s="351">
        <f>DH238*'8-Matrices'!$J$7</f>
        <v>0</v>
      </c>
      <c r="DI243" s="352">
        <f>DI238*'8-Matrices'!$K$7</f>
        <v>0</v>
      </c>
      <c r="DJ243" s="352">
        <f>DJ238*'8-Matrices'!$L$7</f>
        <v>0</v>
      </c>
      <c r="DK243" s="352">
        <f>DK238*'8-Matrices'!$M$7</f>
        <v>303555</v>
      </c>
      <c r="DL243" s="352">
        <f>DL238*'8-Matrices'!$N$7</f>
        <v>0</v>
      </c>
      <c r="DM243" s="352">
        <f>DM238*'8-Matrices'!$O$7</f>
        <v>0</v>
      </c>
      <c r="DN243" s="352">
        <f>DN238*'8-Matrices'!$P$7</f>
        <v>0</v>
      </c>
      <c r="DO243" s="352">
        <f>DO238*'8-Matrices'!$Q$7</f>
        <v>0</v>
      </c>
      <c r="DP243" s="352">
        <f>DP238*'8-Matrices'!$R$7</f>
        <v>0</v>
      </c>
      <c r="DQ243" s="353">
        <f>DQ238*'8-Matrices'!$S$7</f>
        <v>0</v>
      </c>
      <c r="DR243" s="411"/>
      <c r="DT243" s="351">
        <f>DT238*'8-Matrices'!$J$7</f>
        <v>0</v>
      </c>
      <c r="DU243" s="352">
        <f>DU238*'8-Matrices'!$K$7</f>
        <v>0</v>
      </c>
      <c r="DV243" s="352">
        <f>DV238*'8-Matrices'!$L$7</f>
        <v>0</v>
      </c>
      <c r="DW243" s="352">
        <f>DW238*'8-Matrices'!$M$7</f>
        <v>520380</v>
      </c>
      <c r="DX243" s="352">
        <f>DX238*'8-Matrices'!$N$7</f>
        <v>0</v>
      </c>
      <c r="DY243" s="352">
        <f>DY238*'8-Matrices'!$O$7</f>
        <v>0</v>
      </c>
      <c r="DZ243" s="352">
        <f>DZ238*'8-Matrices'!$P$7</f>
        <v>0</v>
      </c>
      <c r="EA243" s="352">
        <f>EA238*'8-Matrices'!$Q$7</f>
        <v>0</v>
      </c>
      <c r="EB243" s="352">
        <f>EB238*'8-Matrices'!$R$7</f>
        <v>0</v>
      </c>
      <c r="EC243" s="353">
        <f>EC238*'8-Matrices'!$S$7</f>
        <v>0</v>
      </c>
      <c r="ED243" s="411"/>
    </row>
    <row r="244" spans="1:145" x14ac:dyDescent="0.25">
      <c r="A244" s="1471"/>
      <c r="B244" s="36" t="s">
        <v>102</v>
      </c>
      <c r="C244" s="276" t="s">
        <v>139</v>
      </c>
      <c r="D244" s="279">
        <f>D239*'8-Matrices'!$J$8</f>
        <v>0</v>
      </c>
      <c r="E244" s="277">
        <f>E239*'8-Matrices'!$K$8</f>
        <v>0</v>
      </c>
      <c r="F244" s="277">
        <f>F239*'8-Matrices'!$L$8</f>
        <v>0</v>
      </c>
      <c r="G244" s="277">
        <f>G239*'8-Matrices'!$M$8</f>
        <v>20860</v>
      </c>
      <c r="H244" s="277">
        <f>H239*'8-Matrices'!$N$8</f>
        <v>0</v>
      </c>
      <c r="I244" s="277">
        <f>I239*'8-Matrices'!$O$8</f>
        <v>0</v>
      </c>
      <c r="J244" s="277">
        <f>J239*'8-Matrices'!$P$8</f>
        <v>0</v>
      </c>
      <c r="K244" s="277">
        <f>K239*'8-Matrices'!$Q$8</f>
        <v>0</v>
      </c>
      <c r="L244" s="277">
        <f>L239*'8-Matrices'!$R$8</f>
        <v>0</v>
      </c>
      <c r="M244" s="278">
        <f>M239*'8-Matrices'!$S$8</f>
        <v>0</v>
      </c>
      <c r="N244" s="411"/>
      <c r="P244" s="279">
        <f>P239*'8-Matrices'!$J$8</f>
        <v>0</v>
      </c>
      <c r="Q244" s="277">
        <f>Q239*'8-Matrices'!$K$8</f>
        <v>0</v>
      </c>
      <c r="R244" s="277">
        <f>R239*'8-Matrices'!$L$8</f>
        <v>0</v>
      </c>
      <c r="S244" s="277">
        <f>S239*'8-Matrices'!$M$8</f>
        <v>20860</v>
      </c>
      <c r="T244" s="277">
        <f>T239*'8-Matrices'!$N$8</f>
        <v>0</v>
      </c>
      <c r="U244" s="277">
        <f>U239*'8-Matrices'!$O$8</f>
        <v>0</v>
      </c>
      <c r="V244" s="277">
        <f>V239*'8-Matrices'!$P$8</f>
        <v>0</v>
      </c>
      <c r="W244" s="277">
        <f>W239*'8-Matrices'!$Q$8</f>
        <v>0</v>
      </c>
      <c r="X244" s="277">
        <f>X239*'8-Matrices'!$R$8</f>
        <v>0</v>
      </c>
      <c r="Y244" s="278">
        <f>Y239*'8-Matrices'!$S$8</f>
        <v>0</v>
      </c>
      <c r="Z244" s="411"/>
      <c r="AB244" s="279">
        <f>AB239*'8-Matrices'!$J$8</f>
        <v>0</v>
      </c>
      <c r="AC244" s="277">
        <f>AC239*'8-Matrices'!$K$8</f>
        <v>0</v>
      </c>
      <c r="AD244" s="277">
        <f>AD239*'8-Matrices'!$L$8</f>
        <v>0</v>
      </c>
      <c r="AE244" s="277">
        <f>AE239*'8-Matrices'!$M$8</f>
        <v>0</v>
      </c>
      <c r="AF244" s="277">
        <f>AF239*'8-Matrices'!$N$8</f>
        <v>0</v>
      </c>
      <c r="AG244" s="277">
        <f>AG239*'8-Matrices'!$O$8</f>
        <v>0</v>
      </c>
      <c r="AH244" s="277">
        <f>AH239*'8-Matrices'!$P$8</f>
        <v>0</v>
      </c>
      <c r="AI244" s="277">
        <f>AI239*'8-Matrices'!$Q$8</f>
        <v>0</v>
      </c>
      <c r="AJ244" s="277">
        <f>AJ239*'8-Matrices'!$R$8</f>
        <v>0</v>
      </c>
      <c r="AK244" s="278">
        <f>AK239*'8-Matrices'!$S$8</f>
        <v>0</v>
      </c>
      <c r="AL244" s="411"/>
      <c r="AM244" s="277"/>
      <c r="AN244" s="279">
        <f>AN239*'8-Matrices'!$J$8</f>
        <v>0</v>
      </c>
      <c r="AO244" s="277">
        <f>AO239*'8-Matrices'!$K$8</f>
        <v>0</v>
      </c>
      <c r="AP244" s="277">
        <f>AP239*'8-Matrices'!$L$8</f>
        <v>0</v>
      </c>
      <c r="AQ244" s="277">
        <f>AQ239*'8-Matrices'!$M$8</f>
        <v>0</v>
      </c>
      <c r="AR244" s="277">
        <f>AR239*'8-Matrices'!$N$8</f>
        <v>0</v>
      </c>
      <c r="AS244" s="277">
        <f>AS239*'8-Matrices'!$O$8</f>
        <v>0</v>
      </c>
      <c r="AT244" s="277">
        <f>AT239*'8-Matrices'!$P$8</f>
        <v>0</v>
      </c>
      <c r="AU244" s="277">
        <f>AU239*'8-Matrices'!$Q$8</f>
        <v>0</v>
      </c>
      <c r="AV244" s="277">
        <f>AV239*'8-Matrices'!$R$8</f>
        <v>0</v>
      </c>
      <c r="AW244" s="278">
        <f>AW239*'8-Matrices'!$S$8</f>
        <v>0</v>
      </c>
      <c r="AX244" s="411"/>
      <c r="AY244" s="277"/>
      <c r="AZ244" s="279">
        <f>AZ239*'8-Matrices'!$J$8</f>
        <v>0</v>
      </c>
      <c r="BA244" s="277">
        <f>BA239*'8-Matrices'!$K$8</f>
        <v>0</v>
      </c>
      <c r="BB244" s="277">
        <f>BB239*'8-Matrices'!$L$8</f>
        <v>0</v>
      </c>
      <c r="BC244" s="277">
        <f>BC239*'8-Matrices'!$M$8</f>
        <v>62580</v>
      </c>
      <c r="BD244" s="277">
        <f>BD239*'8-Matrices'!$N$8</f>
        <v>0</v>
      </c>
      <c r="BE244" s="277">
        <f>BE239*'8-Matrices'!$O$8</f>
        <v>0</v>
      </c>
      <c r="BF244" s="277">
        <f>BF239*'8-Matrices'!$P$8</f>
        <v>0</v>
      </c>
      <c r="BG244" s="277">
        <f>BG239*'8-Matrices'!$Q$8</f>
        <v>0</v>
      </c>
      <c r="BH244" s="277">
        <f>BH239*'8-Matrices'!$R$8</f>
        <v>0</v>
      </c>
      <c r="BI244" s="278">
        <f>BI239*'8-Matrices'!$S$8</f>
        <v>0</v>
      </c>
      <c r="BJ244" s="411"/>
      <c r="BK244" s="352"/>
      <c r="BL244" s="351">
        <f>BL239*'8-Matrices'!$J$8</f>
        <v>0</v>
      </c>
      <c r="BM244" s="352">
        <f>BM239*'8-Matrices'!$K$8</f>
        <v>0</v>
      </c>
      <c r="BN244" s="352">
        <f>BN239*'8-Matrices'!$L$8</f>
        <v>0</v>
      </c>
      <c r="BO244" s="352">
        <f>BO239*'8-Matrices'!$M$8</f>
        <v>20860</v>
      </c>
      <c r="BP244" s="352">
        <f>BP239*'8-Matrices'!$N$8</f>
        <v>0</v>
      </c>
      <c r="BQ244" s="352">
        <f>BQ239*'8-Matrices'!$O$8</f>
        <v>0</v>
      </c>
      <c r="BR244" s="352">
        <f>BR239*'8-Matrices'!$P$8</f>
        <v>0</v>
      </c>
      <c r="BS244" s="352">
        <f>BS239*'8-Matrices'!$Q$8</f>
        <v>0</v>
      </c>
      <c r="BT244" s="352">
        <f>BT239*'8-Matrices'!$R$8</f>
        <v>0</v>
      </c>
      <c r="BU244" s="353">
        <f>BU239*'8-Matrices'!$S$8</f>
        <v>0</v>
      </c>
      <c r="BV244" s="411"/>
      <c r="BX244" s="351">
        <f>BX239*'8-Matrices'!$J$8</f>
        <v>0</v>
      </c>
      <c r="BY244" s="352">
        <f>BY239*'8-Matrices'!$K$8</f>
        <v>0</v>
      </c>
      <c r="BZ244" s="352">
        <f>BZ239*'8-Matrices'!$L$8</f>
        <v>0</v>
      </c>
      <c r="CA244" s="352">
        <f>CA239*'8-Matrices'!$M$8</f>
        <v>20860</v>
      </c>
      <c r="CB244" s="352">
        <f>CB239*'8-Matrices'!$N$8</f>
        <v>0</v>
      </c>
      <c r="CC244" s="352">
        <f>CC239*'8-Matrices'!$O$8</f>
        <v>0</v>
      </c>
      <c r="CD244" s="352">
        <f>CD239*'8-Matrices'!$P$8</f>
        <v>0</v>
      </c>
      <c r="CE244" s="352">
        <f>CE239*'8-Matrices'!$Q$8</f>
        <v>0</v>
      </c>
      <c r="CF244" s="352">
        <f>CF239*'8-Matrices'!$R$8</f>
        <v>0</v>
      </c>
      <c r="CG244" s="353">
        <f>CG239*'8-Matrices'!$S$8</f>
        <v>0</v>
      </c>
      <c r="CH244" s="411"/>
      <c r="CJ244" s="351">
        <f>CJ239*'8-Matrices'!$J$8</f>
        <v>14286</v>
      </c>
      <c r="CK244" s="352">
        <f>CK239*'8-Matrices'!$K$8</f>
        <v>0</v>
      </c>
      <c r="CL244" s="352">
        <f>CL239*'8-Matrices'!$L$8</f>
        <v>0</v>
      </c>
      <c r="CM244" s="352">
        <f>CM239*'8-Matrices'!$M$8</f>
        <v>20860</v>
      </c>
      <c r="CN244" s="352">
        <f>CN239*'8-Matrices'!$N$8</f>
        <v>0</v>
      </c>
      <c r="CO244" s="352">
        <f>CO239*'8-Matrices'!$O$8</f>
        <v>0</v>
      </c>
      <c r="CP244" s="352">
        <f>CP239*'8-Matrices'!$P$8</f>
        <v>0</v>
      </c>
      <c r="CQ244" s="352">
        <f>CQ239*'8-Matrices'!$Q$8</f>
        <v>0</v>
      </c>
      <c r="CR244" s="352">
        <f>CR239*'8-Matrices'!$R$8</f>
        <v>0</v>
      </c>
      <c r="CS244" s="353">
        <f>CS239*'8-Matrices'!$S$8</f>
        <v>0</v>
      </c>
      <c r="CT244" s="411"/>
      <c r="CV244" s="351">
        <f>CV239*'8-Matrices'!$J$8</f>
        <v>0</v>
      </c>
      <c r="CW244" s="352">
        <f>CW239*'8-Matrices'!$K$8</f>
        <v>31431</v>
      </c>
      <c r="CX244" s="352">
        <f>CX239*'8-Matrices'!$L$8</f>
        <v>0</v>
      </c>
      <c r="CY244" s="352">
        <f>CY239*'8-Matrices'!$M$8</f>
        <v>104300</v>
      </c>
      <c r="CZ244" s="352">
        <f>CZ239*'8-Matrices'!$N$8</f>
        <v>0</v>
      </c>
      <c r="DA244" s="352">
        <f>DA239*'8-Matrices'!$O$8</f>
        <v>0</v>
      </c>
      <c r="DB244" s="352">
        <f>DB239*'8-Matrices'!$P$8</f>
        <v>0</v>
      </c>
      <c r="DC244" s="352">
        <f>DC239*'8-Matrices'!$Q$8</f>
        <v>0</v>
      </c>
      <c r="DD244" s="352">
        <f>DD239*'8-Matrices'!$R$8</f>
        <v>0</v>
      </c>
      <c r="DE244" s="353">
        <f>DE239*'8-Matrices'!$S$8</f>
        <v>0</v>
      </c>
      <c r="DF244" s="411"/>
      <c r="DH244" s="351">
        <f>DH239*'8-Matrices'!$J$8</f>
        <v>0</v>
      </c>
      <c r="DI244" s="352">
        <f>DI239*'8-Matrices'!$K$8</f>
        <v>31431</v>
      </c>
      <c r="DJ244" s="352">
        <f>DJ239*'8-Matrices'!$L$8</f>
        <v>0</v>
      </c>
      <c r="DK244" s="352">
        <f>DK239*'8-Matrices'!$M$8</f>
        <v>62580</v>
      </c>
      <c r="DL244" s="352">
        <f>DL239*'8-Matrices'!$N$8</f>
        <v>0</v>
      </c>
      <c r="DM244" s="352">
        <f>DM239*'8-Matrices'!$O$8</f>
        <v>0</v>
      </c>
      <c r="DN244" s="352">
        <f>DN239*'8-Matrices'!$P$8</f>
        <v>0</v>
      </c>
      <c r="DO244" s="352">
        <f>DO239*'8-Matrices'!$Q$8</f>
        <v>0</v>
      </c>
      <c r="DP244" s="352">
        <f>DP239*'8-Matrices'!$R$8</f>
        <v>0</v>
      </c>
      <c r="DQ244" s="353">
        <f>DQ239*'8-Matrices'!$S$8</f>
        <v>0</v>
      </c>
      <c r="DR244" s="411"/>
      <c r="DT244" s="351">
        <f>DT239*'8-Matrices'!$J$8</f>
        <v>0</v>
      </c>
      <c r="DU244" s="352">
        <f>DU239*'8-Matrices'!$K$8</f>
        <v>41908</v>
      </c>
      <c r="DV244" s="352">
        <f>DV239*'8-Matrices'!$L$8</f>
        <v>0</v>
      </c>
      <c r="DW244" s="352">
        <f>DW239*'8-Matrices'!$M$8</f>
        <v>271180</v>
      </c>
      <c r="DX244" s="352">
        <f>DX239*'8-Matrices'!$N$8</f>
        <v>0</v>
      </c>
      <c r="DY244" s="352">
        <f>DY239*'8-Matrices'!$O$8</f>
        <v>0</v>
      </c>
      <c r="DZ244" s="352">
        <f>DZ239*'8-Matrices'!$P$8</f>
        <v>0</v>
      </c>
      <c r="EA244" s="352">
        <f>EA239*'8-Matrices'!$Q$8</f>
        <v>0</v>
      </c>
      <c r="EB244" s="352">
        <f>EB239*'8-Matrices'!$R$8</f>
        <v>0</v>
      </c>
      <c r="EC244" s="353">
        <f>EC239*'8-Matrices'!$S$8</f>
        <v>0</v>
      </c>
      <c r="ED244" s="411"/>
    </row>
    <row r="245" spans="1:145" ht="15.75" thickBot="1" x14ac:dyDescent="0.3">
      <c r="A245" s="1472"/>
      <c r="B245" s="295" t="s">
        <v>102</v>
      </c>
      <c r="C245" s="294" t="s">
        <v>140</v>
      </c>
      <c r="D245" s="279">
        <f>D240*'8-Matrices'!$J$9</f>
        <v>0</v>
      </c>
      <c r="E245" s="277">
        <f>E240*'8-Matrices'!$K$9</f>
        <v>138186</v>
      </c>
      <c r="F245" s="277">
        <f>F240*'8-Matrices'!$L$9</f>
        <v>0</v>
      </c>
      <c r="G245" s="277">
        <f>G240*'8-Matrices'!$M$9</f>
        <v>275130</v>
      </c>
      <c r="H245" s="277">
        <f>H240*'8-Matrices'!$N$9</f>
        <v>0</v>
      </c>
      <c r="I245" s="277">
        <f>I240*'8-Matrices'!$O$9</f>
        <v>0</v>
      </c>
      <c r="J245" s="277">
        <f>J240*'8-Matrices'!$P$9</f>
        <v>0</v>
      </c>
      <c r="K245" s="277">
        <f>K240*'8-Matrices'!$Q$9</f>
        <v>0</v>
      </c>
      <c r="L245" s="277">
        <f>L240*'8-Matrices'!$R$9</f>
        <v>0</v>
      </c>
      <c r="M245" s="278">
        <f>M240*'8-Matrices'!$S$9</f>
        <v>0</v>
      </c>
      <c r="N245" s="411" t="s">
        <v>306</v>
      </c>
      <c r="P245" s="279">
        <f>P240*'8-Matrices'!$J$9</f>
        <v>0</v>
      </c>
      <c r="Q245" s="277">
        <f>Q240*'8-Matrices'!$K$9</f>
        <v>138186</v>
      </c>
      <c r="R245" s="277">
        <f>R240*'8-Matrices'!$L$9</f>
        <v>0</v>
      </c>
      <c r="S245" s="277">
        <f>S240*'8-Matrices'!$M$9</f>
        <v>427980</v>
      </c>
      <c r="T245" s="277">
        <f>T240*'8-Matrices'!$N$9</f>
        <v>0</v>
      </c>
      <c r="U245" s="277">
        <f>U240*'8-Matrices'!$O$9</f>
        <v>0</v>
      </c>
      <c r="V245" s="277">
        <f>V240*'8-Matrices'!$P$9</f>
        <v>0</v>
      </c>
      <c r="W245" s="277">
        <f>W240*'8-Matrices'!$Q$9</f>
        <v>0</v>
      </c>
      <c r="X245" s="277">
        <f>X240*'8-Matrices'!$R$9</f>
        <v>0</v>
      </c>
      <c r="Y245" s="278">
        <f>Y240*'8-Matrices'!$S$9</f>
        <v>0</v>
      </c>
      <c r="Z245" s="411" t="s">
        <v>306</v>
      </c>
      <c r="AB245" s="437">
        <f>AB240*'8-Matrices'!$J$9</f>
        <v>0</v>
      </c>
      <c r="AC245" s="277">
        <f>AC240*'8-Matrices'!$K$9</f>
        <v>92124</v>
      </c>
      <c r="AD245" s="277">
        <f>AD240*'8-Matrices'!$L$9</f>
        <v>0</v>
      </c>
      <c r="AE245" s="277">
        <f>AE240*'8-Matrices'!$M$9</f>
        <v>427980</v>
      </c>
      <c r="AF245" s="277">
        <f>AF240*'8-Matrices'!$N$9</f>
        <v>0</v>
      </c>
      <c r="AG245" s="277">
        <f>AG240*'8-Matrices'!$O$9</f>
        <v>0</v>
      </c>
      <c r="AH245" s="277">
        <f>AH240*'8-Matrices'!$P$9</f>
        <v>0</v>
      </c>
      <c r="AI245" s="277">
        <f>AI240*'8-Matrices'!$Q$9</f>
        <v>0</v>
      </c>
      <c r="AJ245" s="277">
        <f>AJ240*'8-Matrices'!$R$9</f>
        <v>0</v>
      </c>
      <c r="AK245" s="278">
        <f>AK240*'8-Matrices'!$S$9</f>
        <v>0</v>
      </c>
      <c r="AL245" s="411" t="s">
        <v>306</v>
      </c>
      <c r="AM245" s="277"/>
      <c r="AN245" s="279">
        <f>AN240*'8-Matrices'!$J$9</f>
        <v>0</v>
      </c>
      <c r="AO245" s="277">
        <f>AO240*'8-Matrices'!$K$9</f>
        <v>153540</v>
      </c>
      <c r="AP245" s="277">
        <f>AP240*'8-Matrices'!$L$9</f>
        <v>0</v>
      </c>
      <c r="AQ245" s="277">
        <f>AQ240*'8-Matrices'!$M$9</f>
        <v>366840</v>
      </c>
      <c r="AR245" s="277">
        <f>AR240*'8-Matrices'!$N$9</f>
        <v>0</v>
      </c>
      <c r="AS245" s="277">
        <f>AS240*'8-Matrices'!$O$9</f>
        <v>0</v>
      </c>
      <c r="AT245" s="277">
        <f>AT240*'8-Matrices'!$P$9</f>
        <v>0</v>
      </c>
      <c r="AU245" s="277">
        <f>AU240*'8-Matrices'!$Q$9</f>
        <v>0</v>
      </c>
      <c r="AV245" s="277">
        <f>AV240*'8-Matrices'!$R$9</f>
        <v>0</v>
      </c>
      <c r="AW245" s="278">
        <f>AW240*'8-Matrices'!$S$9</f>
        <v>0</v>
      </c>
      <c r="AX245" s="411" t="s">
        <v>306</v>
      </c>
      <c r="AY245" s="277"/>
      <c r="AZ245" s="279">
        <f>AZ240*'8-Matrices'!$J$9</f>
        <v>0</v>
      </c>
      <c r="BA245" s="277">
        <f>BA240*'8-Matrices'!$K$9</f>
        <v>107478</v>
      </c>
      <c r="BB245" s="277">
        <f>BB240*'8-Matrices'!$L$9</f>
        <v>0</v>
      </c>
      <c r="BC245" s="277">
        <f>BC240*'8-Matrices'!$M$9</f>
        <v>855960</v>
      </c>
      <c r="BD245" s="277">
        <f>BD240*'8-Matrices'!$N$9</f>
        <v>0</v>
      </c>
      <c r="BE245" s="277">
        <f>BE240*'8-Matrices'!$O$9</f>
        <v>0</v>
      </c>
      <c r="BF245" s="277">
        <f>BF240*'8-Matrices'!$P$9</f>
        <v>0</v>
      </c>
      <c r="BG245" s="277">
        <f>BG240*'8-Matrices'!$Q$9</f>
        <v>0</v>
      </c>
      <c r="BH245" s="277">
        <f>BH240*'8-Matrices'!$R$9</f>
        <v>0</v>
      </c>
      <c r="BI245" s="278">
        <f>BI240*'8-Matrices'!$S$9</f>
        <v>0</v>
      </c>
      <c r="BJ245" s="411" t="s">
        <v>306</v>
      </c>
      <c r="BK245" s="352"/>
      <c r="BL245" s="351">
        <f>BL240*'8-Matrices'!$J$9</f>
        <v>0</v>
      </c>
      <c r="BM245" s="352">
        <f>BM240*'8-Matrices'!$K$9</f>
        <v>0</v>
      </c>
      <c r="BN245" s="352">
        <f>BN240*'8-Matrices'!$L$9</f>
        <v>0</v>
      </c>
      <c r="BO245" s="352">
        <f>BO240*'8-Matrices'!$M$9</f>
        <v>550260</v>
      </c>
      <c r="BP245" s="352">
        <f>BP240*'8-Matrices'!$N$9</f>
        <v>0</v>
      </c>
      <c r="BQ245" s="352">
        <f>BQ240*'8-Matrices'!$O$9</f>
        <v>0</v>
      </c>
      <c r="BR245" s="352">
        <f>BR240*'8-Matrices'!$P$9</f>
        <v>0</v>
      </c>
      <c r="BS245" s="352">
        <f>BS240*'8-Matrices'!$Q$9</f>
        <v>0</v>
      </c>
      <c r="BT245" s="352">
        <f>BT240*'8-Matrices'!$R$9</f>
        <v>0</v>
      </c>
      <c r="BU245" s="353">
        <f>BU240*'8-Matrices'!$S$9</f>
        <v>0</v>
      </c>
      <c r="BV245" s="411" t="s">
        <v>306</v>
      </c>
      <c r="BX245" s="351">
        <f>BX240*'8-Matrices'!$J$9</f>
        <v>0</v>
      </c>
      <c r="BY245" s="352">
        <f>BY240*'8-Matrices'!$K$9</f>
        <v>61416</v>
      </c>
      <c r="BZ245" s="352">
        <f>BZ240*'8-Matrices'!$L$9</f>
        <v>0</v>
      </c>
      <c r="CA245" s="352">
        <f>CA240*'8-Matrices'!$M$9</f>
        <v>764250</v>
      </c>
      <c r="CB245" s="352">
        <f>CB240*'8-Matrices'!$N$9</f>
        <v>0</v>
      </c>
      <c r="CC245" s="352">
        <f>CC240*'8-Matrices'!$O$9</f>
        <v>0</v>
      </c>
      <c r="CD245" s="352">
        <f>CD240*'8-Matrices'!$P$9</f>
        <v>0</v>
      </c>
      <c r="CE245" s="352">
        <f>CE240*'8-Matrices'!$Q$9</f>
        <v>0</v>
      </c>
      <c r="CF245" s="352">
        <f>CF240*'8-Matrices'!$R$9</f>
        <v>0</v>
      </c>
      <c r="CG245" s="353">
        <f>CG240*'8-Matrices'!$S$9</f>
        <v>0</v>
      </c>
      <c r="CH245" s="411" t="s">
        <v>306</v>
      </c>
      <c r="CJ245" s="351">
        <f>CJ240*'8-Matrices'!$J$9</f>
        <v>167504</v>
      </c>
      <c r="CK245" s="352">
        <f>CK240*'8-Matrices'!$K$9</f>
        <v>0</v>
      </c>
      <c r="CL245" s="352">
        <f>CL240*'8-Matrices'!$L$9</f>
        <v>0</v>
      </c>
      <c r="CM245" s="352">
        <f>CM240*'8-Matrices'!$M$9</f>
        <v>550260</v>
      </c>
      <c r="CN245" s="352">
        <f>CN240*'8-Matrices'!$N$9</f>
        <v>0</v>
      </c>
      <c r="CO245" s="352">
        <f>CO240*'8-Matrices'!$O$9</f>
        <v>0</v>
      </c>
      <c r="CP245" s="352">
        <f>CP240*'8-Matrices'!$P$9</f>
        <v>0</v>
      </c>
      <c r="CQ245" s="352">
        <f>CQ240*'8-Matrices'!$Q$9</f>
        <v>0</v>
      </c>
      <c r="CR245" s="352">
        <f>CR240*'8-Matrices'!$R$9</f>
        <v>0</v>
      </c>
      <c r="CS245" s="353">
        <f>CS240*'8-Matrices'!$S$9</f>
        <v>0</v>
      </c>
      <c r="CT245" s="411" t="s">
        <v>306</v>
      </c>
      <c r="CV245" s="351">
        <f>CV240*'8-Matrices'!$J$9</f>
        <v>136097</v>
      </c>
      <c r="CW245" s="352">
        <f>CW240*'8-Matrices'!$K$9</f>
        <v>0</v>
      </c>
      <c r="CX245" s="352">
        <f>CX240*'8-Matrices'!$L$9</f>
        <v>0</v>
      </c>
      <c r="CY245" s="352">
        <f>CY240*'8-Matrices'!$M$9</f>
        <v>427980</v>
      </c>
      <c r="CZ245" s="352">
        <f>CZ240*'8-Matrices'!$N$9</f>
        <v>0</v>
      </c>
      <c r="DA245" s="352">
        <f>DA240*'8-Matrices'!$O$9</f>
        <v>0</v>
      </c>
      <c r="DB245" s="352">
        <f>DB240*'8-Matrices'!$P$9</f>
        <v>0</v>
      </c>
      <c r="DC245" s="352">
        <f>DC240*'8-Matrices'!$Q$9</f>
        <v>0</v>
      </c>
      <c r="DD245" s="352">
        <f>DD240*'8-Matrices'!$R$9</f>
        <v>0</v>
      </c>
      <c r="DE245" s="353">
        <f>DE240*'8-Matrices'!$S$9</f>
        <v>0</v>
      </c>
      <c r="DF245" s="411" t="s">
        <v>306</v>
      </c>
      <c r="DH245" s="351">
        <f>DH240*'8-Matrices'!$J$9</f>
        <v>115159</v>
      </c>
      <c r="DI245" s="352">
        <f>DI240*'8-Matrices'!$K$9</f>
        <v>15354</v>
      </c>
      <c r="DJ245" s="352">
        <f>DJ240*'8-Matrices'!$L$9</f>
        <v>0</v>
      </c>
      <c r="DK245" s="352">
        <f>DK240*'8-Matrices'!$M$9</f>
        <v>550260</v>
      </c>
      <c r="DL245" s="352">
        <f>DL240*'8-Matrices'!$N$9</f>
        <v>0</v>
      </c>
      <c r="DM245" s="352">
        <f>DM240*'8-Matrices'!$O$9</f>
        <v>0</v>
      </c>
      <c r="DN245" s="352">
        <f>DN240*'8-Matrices'!$P$9</f>
        <v>0</v>
      </c>
      <c r="DO245" s="352">
        <f>DO240*'8-Matrices'!$Q$9</f>
        <v>0</v>
      </c>
      <c r="DP245" s="352">
        <f>DP240*'8-Matrices'!$R$9</f>
        <v>0</v>
      </c>
      <c r="DQ245" s="353">
        <f>DQ240*'8-Matrices'!$S$9</f>
        <v>0</v>
      </c>
      <c r="DR245" s="411" t="s">
        <v>306</v>
      </c>
      <c r="DT245" s="351">
        <f>DT240*'8-Matrices'!$J$9</f>
        <v>157035</v>
      </c>
      <c r="DU245" s="352">
        <f>DU240*'8-Matrices'!$K$9</f>
        <v>15354</v>
      </c>
      <c r="DV245" s="352">
        <f>DV240*'8-Matrices'!$L$9</f>
        <v>0</v>
      </c>
      <c r="DW245" s="352">
        <f>DW240*'8-Matrices'!$M$9</f>
        <v>611400</v>
      </c>
      <c r="DX245" s="352">
        <f>DX240*'8-Matrices'!$N$9</f>
        <v>0</v>
      </c>
      <c r="DY245" s="352">
        <f>DY240*'8-Matrices'!$O$9</f>
        <v>0</v>
      </c>
      <c r="DZ245" s="352">
        <f>DZ240*'8-Matrices'!$P$9</f>
        <v>0</v>
      </c>
      <c r="EA245" s="352">
        <f>EA240*'8-Matrices'!$Q$9</f>
        <v>0</v>
      </c>
      <c r="EB245" s="352">
        <f>EB240*'8-Matrices'!$R$9</f>
        <v>0</v>
      </c>
      <c r="EC245" s="353">
        <f>EC240*'8-Matrices'!$S$9</f>
        <v>0</v>
      </c>
      <c r="ED245" s="411" t="s">
        <v>306</v>
      </c>
    </row>
    <row r="246" spans="1:145" ht="30.75" thickBot="1" x14ac:dyDescent="0.3">
      <c r="A246" s="318" t="s">
        <v>212</v>
      </c>
      <c r="B246" s="293" t="s">
        <v>102</v>
      </c>
      <c r="C246" s="316"/>
      <c r="D246" s="300">
        <f t="shared" ref="D246:M246" si="517">SUM(D243:D245)</f>
        <v>0</v>
      </c>
      <c r="E246" s="297">
        <f t="shared" si="517"/>
        <v>145446</v>
      </c>
      <c r="F246" s="297">
        <f t="shared" si="517"/>
        <v>0</v>
      </c>
      <c r="G246" s="297">
        <f t="shared" si="517"/>
        <v>310445</v>
      </c>
      <c r="H246" s="297">
        <f t="shared" si="517"/>
        <v>0</v>
      </c>
      <c r="I246" s="297">
        <f t="shared" si="517"/>
        <v>0</v>
      </c>
      <c r="J246" s="297">
        <f t="shared" si="517"/>
        <v>0</v>
      </c>
      <c r="K246" s="297">
        <f t="shared" si="517"/>
        <v>0</v>
      </c>
      <c r="L246" s="297">
        <f t="shared" si="517"/>
        <v>0</v>
      </c>
      <c r="M246" s="298">
        <f t="shared" si="517"/>
        <v>0</v>
      </c>
      <c r="N246" s="412">
        <f>SUM(D246:M246)</f>
        <v>455891</v>
      </c>
      <c r="O246" s="316"/>
      <c r="P246" s="300">
        <f t="shared" ref="P246:Y246" si="518">SUM(P243:P245)</f>
        <v>0</v>
      </c>
      <c r="Q246" s="297">
        <f t="shared" si="518"/>
        <v>138186</v>
      </c>
      <c r="R246" s="297">
        <f t="shared" si="518"/>
        <v>0</v>
      </c>
      <c r="S246" s="297">
        <f t="shared" si="518"/>
        <v>564480</v>
      </c>
      <c r="T246" s="297">
        <f t="shared" si="518"/>
        <v>0</v>
      </c>
      <c r="U246" s="297">
        <f t="shared" si="518"/>
        <v>0</v>
      </c>
      <c r="V246" s="297">
        <f t="shared" si="518"/>
        <v>0</v>
      </c>
      <c r="W246" s="297">
        <f t="shared" si="518"/>
        <v>0</v>
      </c>
      <c r="X246" s="297">
        <f t="shared" si="518"/>
        <v>0</v>
      </c>
      <c r="Y246" s="298">
        <f t="shared" si="518"/>
        <v>0</v>
      </c>
      <c r="Z246" s="412">
        <f>SUM(P246:Y246)</f>
        <v>702666</v>
      </c>
      <c r="AA246" s="316"/>
      <c r="AB246" s="300">
        <f t="shared" ref="AB246:AK246" si="519">SUM(AB243:AB245)</f>
        <v>0</v>
      </c>
      <c r="AC246" s="297">
        <f t="shared" si="519"/>
        <v>92124</v>
      </c>
      <c r="AD246" s="297">
        <f t="shared" si="519"/>
        <v>0</v>
      </c>
      <c r="AE246" s="297">
        <f t="shared" si="519"/>
        <v>427980</v>
      </c>
      <c r="AF246" s="297">
        <f t="shared" si="519"/>
        <v>0</v>
      </c>
      <c r="AG246" s="297">
        <f t="shared" si="519"/>
        <v>0</v>
      </c>
      <c r="AH246" s="297">
        <f t="shared" si="519"/>
        <v>0</v>
      </c>
      <c r="AI246" s="297">
        <f t="shared" si="519"/>
        <v>0</v>
      </c>
      <c r="AJ246" s="297">
        <f t="shared" si="519"/>
        <v>0</v>
      </c>
      <c r="AK246" s="298">
        <f t="shared" si="519"/>
        <v>0</v>
      </c>
      <c r="AL246" s="412">
        <f>SUM(AB246:AK246)</f>
        <v>520104</v>
      </c>
      <c r="AM246" s="299"/>
      <c r="AN246" s="300">
        <f t="shared" ref="AN246:AW246" si="520">SUM(AN243:AN245)</f>
        <v>0</v>
      </c>
      <c r="AO246" s="297">
        <f t="shared" si="520"/>
        <v>168060</v>
      </c>
      <c r="AP246" s="297">
        <f t="shared" si="520"/>
        <v>0</v>
      </c>
      <c r="AQ246" s="297">
        <f t="shared" si="520"/>
        <v>410205</v>
      </c>
      <c r="AR246" s="297">
        <f t="shared" si="520"/>
        <v>0</v>
      </c>
      <c r="AS246" s="297">
        <f t="shared" si="520"/>
        <v>0</v>
      </c>
      <c r="AT246" s="297">
        <f t="shared" si="520"/>
        <v>0</v>
      </c>
      <c r="AU246" s="297">
        <f t="shared" si="520"/>
        <v>0</v>
      </c>
      <c r="AV246" s="297">
        <f t="shared" si="520"/>
        <v>0</v>
      </c>
      <c r="AW246" s="298">
        <f t="shared" si="520"/>
        <v>0</v>
      </c>
      <c r="AX246" s="412">
        <f>SUM(AN246:AW246)</f>
        <v>578265</v>
      </c>
      <c r="AY246" s="299"/>
      <c r="AZ246" s="300">
        <f t="shared" ref="AZ246:BI246" si="521">SUM(AZ243:AZ245)</f>
        <v>0</v>
      </c>
      <c r="BA246" s="297">
        <f t="shared" si="521"/>
        <v>107478</v>
      </c>
      <c r="BB246" s="297">
        <f t="shared" si="521"/>
        <v>0</v>
      </c>
      <c r="BC246" s="297">
        <f t="shared" si="521"/>
        <v>1005270</v>
      </c>
      <c r="BD246" s="297">
        <f t="shared" si="521"/>
        <v>0</v>
      </c>
      <c r="BE246" s="297">
        <f t="shared" si="521"/>
        <v>0</v>
      </c>
      <c r="BF246" s="297">
        <f t="shared" si="521"/>
        <v>0</v>
      </c>
      <c r="BG246" s="297">
        <f t="shared" si="521"/>
        <v>0</v>
      </c>
      <c r="BH246" s="297">
        <f t="shared" si="521"/>
        <v>0</v>
      </c>
      <c r="BI246" s="298">
        <f t="shared" si="521"/>
        <v>0</v>
      </c>
      <c r="BJ246" s="412">
        <f>SUM(AZ246:BI246)</f>
        <v>1112748</v>
      </c>
      <c r="BK246" s="362"/>
      <c r="BL246" s="404">
        <f t="shared" ref="BL246:BU246" si="522">SUM(BL243:BL245)</f>
        <v>0</v>
      </c>
      <c r="BM246" s="405">
        <f t="shared" si="522"/>
        <v>7260</v>
      </c>
      <c r="BN246" s="405">
        <f t="shared" si="522"/>
        <v>0</v>
      </c>
      <c r="BO246" s="405">
        <f t="shared" si="522"/>
        <v>628940</v>
      </c>
      <c r="BP246" s="405">
        <f t="shared" si="522"/>
        <v>0</v>
      </c>
      <c r="BQ246" s="405">
        <f t="shared" si="522"/>
        <v>0</v>
      </c>
      <c r="BR246" s="405">
        <f t="shared" si="522"/>
        <v>0</v>
      </c>
      <c r="BS246" s="405">
        <f t="shared" si="522"/>
        <v>0</v>
      </c>
      <c r="BT246" s="405">
        <f t="shared" si="522"/>
        <v>0</v>
      </c>
      <c r="BU246" s="406">
        <f t="shared" si="522"/>
        <v>0</v>
      </c>
      <c r="BV246" s="412">
        <f>SUM(BL246:BU246)</f>
        <v>636200</v>
      </c>
      <c r="BX246" s="404">
        <f t="shared" ref="BX246:CG246" si="523">SUM(BX243:BX245)</f>
        <v>0</v>
      </c>
      <c r="BY246" s="405">
        <f t="shared" si="523"/>
        <v>68676</v>
      </c>
      <c r="BZ246" s="405">
        <f t="shared" si="523"/>
        <v>0</v>
      </c>
      <c r="CA246" s="405">
        <f t="shared" si="523"/>
        <v>857385</v>
      </c>
      <c r="CB246" s="405">
        <f t="shared" si="523"/>
        <v>0</v>
      </c>
      <c r="CC246" s="405">
        <f t="shared" si="523"/>
        <v>0</v>
      </c>
      <c r="CD246" s="405">
        <f t="shared" si="523"/>
        <v>0</v>
      </c>
      <c r="CE246" s="405">
        <f t="shared" si="523"/>
        <v>0</v>
      </c>
      <c r="CF246" s="405">
        <f t="shared" si="523"/>
        <v>0</v>
      </c>
      <c r="CG246" s="406">
        <f t="shared" si="523"/>
        <v>0</v>
      </c>
      <c r="CH246" s="412">
        <f>SUM(BX246:CG246)</f>
        <v>926061</v>
      </c>
      <c r="CJ246" s="404">
        <f t="shared" ref="CJ246:CS246" si="524">SUM(CJ243:CJ245)</f>
        <v>181790</v>
      </c>
      <c r="CK246" s="405">
        <f t="shared" si="524"/>
        <v>0</v>
      </c>
      <c r="CL246" s="405">
        <f t="shared" si="524"/>
        <v>0</v>
      </c>
      <c r="CM246" s="405">
        <f t="shared" si="524"/>
        <v>1019225</v>
      </c>
      <c r="CN246" s="405">
        <f t="shared" si="524"/>
        <v>0</v>
      </c>
      <c r="CO246" s="405">
        <f t="shared" si="524"/>
        <v>0</v>
      </c>
      <c r="CP246" s="405">
        <f t="shared" si="524"/>
        <v>0</v>
      </c>
      <c r="CQ246" s="405">
        <f t="shared" si="524"/>
        <v>0</v>
      </c>
      <c r="CR246" s="405">
        <f t="shared" si="524"/>
        <v>0</v>
      </c>
      <c r="CS246" s="406">
        <f t="shared" si="524"/>
        <v>0</v>
      </c>
      <c r="CT246" s="412">
        <f>SUM(CJ246:CS246)</f>
        <v>1201015</v>
      </c>
      <c r="CV246" s="404">
        <f t="shared" ref="CV246:DE246" si="525">SUM(CV243:CV245)</f>
        <v>136097</v>
      </c>
      <c r="CW246" s="405">
        <f t="shared" si="525"/>
        <v>38691</v>
      </c>
      <c r="CX246" s="405">
        <f t="shared" si="525"/>
        <v>0</v>
      </c>
      <c r="CY246" s="405">
        <f t="shared" si="525"/>
        <v>908110</v>
      </c>
      <c r="CZ246" s="405">
        <f t="shared" si="525"/>
        <v>0</v>
      </c>
      <c r="DA246" s="405">
        <f t="shared" si="525"/>
        <v>0</v>
      </c>
      <c r="DB246" s="405">
        <f t="shared" si="525"/>
        <v>0</v>
      </c>
      <c r="DC246" s="405">
        <f t="shared" si="525"/>
        <v>0</v>
      </c>
      <c r="DD246" s="405">
        <f t="shared" si="525"/>
        <v>0</v>
      </c>
      <c r="DE246" s="406">
        <f t="shared" si="525"/>
        <v>0</v>
      </c>
      <c r="DF246" s="412">
        <f>SUM(CV246:DE246)</f>
        <v>1082898</v>
      </c>
      <c r="DH246" s="404">
        <f t="shared" ref="DH246:DQ246" si="526">SUM(DH243:DH245)</f>
        <v>115159</v>
      </c>
      <c r="DI246" s="405">
        <f t="shared" si="526"/>
        <v>46785</v>
      </c>
      <c r="DJ246" s="405">
        <f t="shared" si="526"/>
        <v>0</v>
      </c>
      <c r="DK246" s="405">
        <f t="shared" si="526"/>
        <v>916395</v>
      </c>
      <c r="DL246" s="405">
        <f t="shared" si="526"/>
        <v>0</v>
      </c>
      <c r="DM246" s="405">
        <f t="shared" si="526"/>
        <v>0</v>
      </c>
      <c r="DN246" s="405">
        <f t="shared" si="526"/>
        <v>0</v>
      </c>
      <c r="DO246" s="405">
        <f t="shared" si="526"/>
        <v>0</v>
      </c>
      <c r="DP246" s="405">
        <f t="shared" si="526"/>
        <v>0</v>
      </c>
      <c r="DQ246" s="406">
        <f t="shared" si="526"/>
        <v>0</v>
      </c>
      <c r="DR246" s="412">
        <f>SUM(DH246:DQ246)</f>
        <v>1078339</v>
      </c>
      <c r="DT246" s="404">
        <f t="shared" ref="DT246:EC246" si="527">SUM(DT243:DT245)</f>
        <v>157035</v>
      </c>
      <c r="DU246" s="405">
        <f t="shared" si="527"/>
        <v>57262</v>
      </c>
      <c r="DV246" s="405">
        <f t="shared" si="527"/>
        <v>0</v>
      </c>
      <c r="DW246" s="405">
        <f t="shared" si="527"/>
        <v>1402960</v>
      </c>
      <c r="DX246" s="405">
        <f t="shared" si="527"/>
        <v>0</v>
      </c>
      <c r="DY246" s="405">
        <f t="shared" si="527"/>
        <v>0</v>
      </c>
      <c r="DZ246" s="405">
        <f t="shared" si="527"/>
        <v>0</v>
      </c>
      <c r="EA246" s="405">
        <f t="shared" si="527"/>
        <v>0</v>
      </c>
      <c r="EB246" s="405">
        <f t="shared" si="527"/>
        <v>0</v>
      </c>
      <c r="EC246" s="406">
        <f t="shared" si="527"/>
        <v>0</v>
      </c>
      <c r="ED246" s="412">
        <f>SUM(DT246:EC246)</f>
        <v>1617257</v>
      </c>
    </row>
    <row r="247" spans="1:145" x14ac:dyDescent="0.25">
      <c r="P247"/>
      <c r="Q247"/>
      <c r="R247"/>
      <c r="S247"/>
      <c r="T247"/>
      <c r="U247"/>
      <c r="V247"/>
      <c r="W247"/>
      <c r="X247"/>
      <c r="Y247"/>
      <c r="Z247"/>
      <c r="CV247" s="109"/>
      <c r="CW247" s="109"/>
      <c r="CX247" s="109"/>
      <c r="CY247" s="109"/>
      <c r="CZ247" s="109"/>
      <c r="DA247" s="109"/>
      <c r="DB247" s="109"/>
      <c r="DC247" s="109"/>
      <c r="DD247" s="109"/>
      <c r="DE247" s="109"/>
      <c r="DF247" s="109"/>
      <c r="DH247" s="109"/>
      <c r="DI247" s="109"/>
      <c r="DJ247" s="109"/>
      <c r="DK247" s="109"/>
      <c r="DL247" s="109"/>
      <c r="DM247" s="109"/>
      <c r="DN247" s="109"/>
      <c r="DO247" s="109"/>
      <c r="DP247" s="109"/>
      <c r="DQ247" s="109"/>
      <c r="DR247" s="109"/>
      <c r="DT247" s="109"/>
      <c r="DU247" s="109"/>
      <c r="DV247" s="109"/>
      <c r="DW247" s="109"/>
      <c r="DX247" s="109"/>
      <c r="DY247" s="109"/>
      <c r="DZ247" s="109"/>
      <c r="EA247" s="109"/>
      <c r="EB247" s="109"/>
      <c r="EC247" s="109"/>
      <c r="ED247" s="109"/>
    </row>
    <row r="248" spans="1:145" x14ac:dyDescent="0.25">
      <c r="P248"/>
      <c r="Q248"/>
      <c r="R248"/>
      <c r="S248"/>
      <c r="T248"/>
      <c r="U248"/>
      <c r="V248"/>
      <c r="W248"/>
      <c r="X248"/>
      <c r="Y248"/>
      <c r="Z248"/>
      <c r="CV248" s="109"/>
      <c r="CW248" s="109"/>
      <c r="CX248" s="109"/>
      <c r="CY248" s="109"/>
      <c r="CZ248" s="109"/>
      <c r="DA248" s="109"/>
      <c r="DB248" s="109"/>
      <c r="DC248" s="109"/>
      <c r="DD248" s="109"/>
      <c r="DE248" s="109"/>
      <c r="DF248" s="109"/>
      <c r="DH248" s="109"/>
      <c r="DI248" s="109"/>
      <c r="DJ248" s="109"/>
      <c r="DK248" s="109"/>
      <c r="DL248" s="109"/>
      <c r="DM248" s="109"/>
      <c r="DN248" s="109"/>
      <c r="DO248" s="109"/>
      <c r="DP248" s="109"/>
      <c r="DQ248" s="109"/>
      <c r="DR248" s="109"/>
      <c r="DT248" s="109"/>
      <c r="DU248" s="109"/>
      <c r="DV248" s="109"/>
      <c r="DW248" s="109"/>
      <c r="DX248" s="109"/>
      <c r="DY248" s="109"/>
      <c r="DZ248" s="109"/>
      <c r="EA248" s="109"/>
      <c r="EB248" s="109"/>
      <c r="EC248" s="109"/>
      <c r="ED248" s="109"/>
    </row>
    <row r="249" spans="1:145" x14ac:dyDescent="0.25">
      <c r="A249" t="s">
        <v>299</v>
      </c>
      <c r="C249" s="34"/>
      <c r="D249" s="34"/>
      <c r="E249" s="34"/>
      <c r="F249" s="34"/>
      <c r="G249" s="34"/>
      <c r="H249" s="34"/>
      <c r="I249" s="34"/>
      <c r="J249" s="34"/>
      <c r="K249" s="34"/>
      <c r="L249" s="34"/>
      <c r="M249" s="34"/>
      <c r="N249" s="386">
        <f>N11+N21+N31+N41+N51+N61+N71+N81+N91+N101+N111+N121+N131+N141+N151+N161+N171+N181+N191+N201+N211+N241+N221+N231</f>
        <v>7707</v>
      </c>
      <c r="O249" s="34"/>
      <c r="P249"/>
      <c r="Q249"/>
      <c r="R249"/>
      <c r="S249"/>
      <c r="T249"/>
      <c r="U249"/>
      <c r="V249"/>
      <c r="W249"/>
      <c r="X249"/>
      <c r="Y249"/>
      <c r="Z249" s="386">
        <f>Z11+Z21+Z31+Z41+Z51+Z61+Z71+Z81+Z91+Z101+Z111+Z121+Z131+Z141+Z151+Z161+Z171+Z181+Z191+Z201+Z211+Z241+Z221+Z231</f>
        <v>8450</v>
      </c>
      <c r="AA249" s="34"/>
      <c r="AL249" s="386">
        <f>AL11+AL21+AL31+AL41+AL51+AL61+AL71+AL81+AL91+AL101+AL111+AL121+AL131+AL141+AL151+AL161+AL171+AL181+AL191+AL201+AL211+AL241+AL221+AL231</f>
        <v>9402</v>
      </c>
      <c r="AX249" s="386">
        <f>AX11+AX21+AX31+AX41+AX51+AX61+AX71+AX81+AX91+AX101+AX111+AX121+AX131+AX141+AX151+AX161+AX171+AX181+AX191+AX201+AX211+AX241+AX221+AX231</f>
        <v>8805</v>
      </c>
      <c r="BJ249" s="386">
        <f>BJ11+BJ21+BJ31+BJ41+BJ51+BJ61+BJ71+BJ81+BJ91+BJ101+BJ111+BJ121+BJ131+BJ141+BJ151+BJ161+BJ171+BJ181+BJ191+BJ201+BJ211+BJ241+BJ221+BJ231</f>
        <v>9939</v>
      </c>
      <c r="BK249"/>
      <c r="BL249"/>
      <c r="BM249"/>
      <c r="BN249"/>
      <c r="BO249"/>
      <c r="BP249"/>
      <c r="BQ249"/>
      <c r="BR249"/>
      <c r="BS249"/>
      <c r="BT249"/>
      <c r="BU249"/>
      <c r="BV249" s="386">
        <f>BV11+BV21+BV31+BV41+BV51+BV61+BV71+BV81+BV91+BV101+BV111+BV121+BV131+BV141+BV151+BV161+BV171+BV181+BV191+BV201+BV211+BV241+BV221+BV231</f>
        <v>9068</v>
      </c>
      <c r="BX249"/>
      <c r="BY249"/>
      <c r="BZ249"/>
      <c r="CA249"/>
      <c r="CB249"/>
      <c r="CC249"/>
      <c r="CD249"/>
      <c r="CE249"/>
      <c r="CF249"/>
      <c r="CG249"/>
      <c r="CH249" s="386">
        <f>CH11+CH21+CH31+CH41+CH51+CH61+CH71+CH81+CH91+CH101+CH111+CH121+CH131+CH141+CH151+CH161+CH171+CH181+CH191+CH201+CH211+CH241+CH221+CH231</f>
        <v>8485</v>
      </c>
      <c r="CJ249"/>
      <c r="CK249"/>
      <c r="CL249"/>
      <c r="CM249"/>
      <c r="CN249"/>
      <c r="CO249"/>
      <c r="CP249"/>
      <c r="CQ249"/>
      <c r="CR249"/>
      <c r="CS249"/>
      <c r="CT249" s="386">
        <f>CT11+CT21+CT31+CT41+CT51+CT61+CT71+CT81+CT91+CT101+CT111+CT121+CT131+CT141+CT151+CT161+CT171+CT181+CT191+CT201+CT211+CT241+CT221+CT231</f>
        <v>11090</v>
      </c>
      <c r="CU249"/>
      <c r="DF249" s="386">
        <f>DF11+DF21+DF31+DF41+DF51+DF61+DF71+DF81+DF91+DF101+DF111+DF121+DF131+DF141+DF151+DF161+DF171+DF181+DF191+DF201+DF211+DF241+DF221+DF231</f>
        <v>16022</v>
      </c>
      <c r="DR249" s="386">
        <f>DR11+DR21+DR31+DR41+DR51+DR61+DR71+DR81+DR91+DR101+DR111+DR121+DR131+DR141+DR151+DR161+DR171+DR181+DR191+DR201+DR211+DR241+DR221+DR231</f>
        <v>16448</v>
      </c>
      <c r="ED249" s="386">
        <f>ED11+ED21+ED31+ED41+ED51+ED61+ED71+ED81+ED91+ED101+ED111+ED121+ED131+ED141+ED151+ED161+ED171+ED181+ED191+ED201+ED211+ED241+ED221+ED231</f>
        <v>17452</v>
      </c>
      <c r="EO249" s="386">
        <f>EO11+EO21+EO31+EO41+EO51+EO61+EO71+EO81+EO91+EO101+EO111+EO121+EO131+EO141+EO151+EO161+EO171+EO181+EO191+EO201+EO211+EO241+EO221+EO231</f>
        <v>0</v>
      </c>
    </row>
    <row r="250" spans="1:145" x14ac:dyDescent="0.25">
      <c r="A250" t="s">
        <v>300</v>
      </c>
      <c r="C250" s="34"/>
      <c r="D250" s="34"/>
      <c r="E250" s="34"/>
      <c r="F250" s="34"/>
      <c r="G250" s="34"/>
      <c r="H250" s="34"/>
      <c r="I250" s="34"/>
      <c r="J250" s="34"/>
      <c r="K250" s="34"/>
      <c r="L250" s="34"/>
      <c r="M250" s="34"/>
      <c r="N250" s="386">
        <f>N16+N26+N36+N46+N56+N66+N76+N86+N96+N106+N116+N126+N136+N146+N156+N166+N176+N186+N196+N206+N216+N246+N226+N236</f>
        <v>320435218</v>
      </c>
      <c r="O250" s="34"/>
      <c r="P250"/>
      <c r="Q250"/>
      <c r="R250"/>
      <c r="S250"/>
      <c r="T250"/>
      <c r="U250"/>
      <c r="V250"/>
      <c r="W250"/>
      <c r="X250"/>
      <c r="Y250"/>
      <c r="Z250" s="386">
        <f>Z16+Z26+Z36+Z46+Z56+Z66+Z76+Z86+Z96+Z106+Z116+Z126+Z136+Z146+Z156+Z166+Z176+Z186+Z196+Z206+Z216+Z246+Z226+Z236</f>
        <v>341402790</v>
      </c>
      <c r="AA250" s="34"/>
      <c r="AL250" s="386">
        <f>AL16+AL26+AL36+AL46+AL56+AL66+AL76+AL86+AL96+AL106+AL116+AL126+AL136+AL146+AL156+AL166+AL176+AL186+AL196+AL206+AL216+AL246+AL226+AL236</f>
        <v>370110711</v>
      </c>
      <c r="AX250" s="386">
        <f>AX16+AX26+AX36+AX46+AX56+AX66+AX76+AX86+AX96+AX106+AX116+AX126+AX136+AX146+AX156+AX166+AX176+AX186+AX196+AX206+AX216+AX246+AX226+AX236</f>
        <v>357947410</v>
      </c>
      <c r="BJ250" s="386">
        <f>BJ16+BJ26+BJ36+BJ46+BJ56+BJ66+BJ76+BJ86+BJ96+BJ106+BJ116+BJ126+BJ136+BJ146+BJ156+BJ166+BJ176+BJ186+BJ196+BJ206+BJ216+BJ246+BJ226+BJ236</f>
        <v>387410140</v>
      </c>
      <c r="BK250"/>
      <c r="BL250"/>
      <c r="BM250"/>
      <c r="BN250"/>
      <c r="BO250"/>
      <c r="BP250"/>
      <c r="BQ250"/>
      <c r="BR250"/>
      <c r="BS250"/>
      <c r="BT250"/>
      <c r="BU250"/>
      <c r="BV250" s="386">
        <f>BV16+BV26+BV36+BV46+BV56+BV66+BV76+BV86+BV96+BV106+BV116+BV126+BV136+BV146+BV156+BV166+BV176+BV186+BV196+BV206+BV216+BV246+BV226+BV236</f>
        <v>353726625</v>
      </c>
      <c r="BX250"/>
      <c r="BY250"/>
      <c r="BZ250"/>
      <c r="CA250"/>
      <c r="CB250"/>
      <c r="CC250"/>
      <c r="CD250"/>
      <c r="CE250"/>
      <c r="CF250"/>
      <c r="CG250"/>
      <c r="CH250" s="386">
        <f>CH16+CH26+CH36+CH46+CH56+CH66+CH76+CH86+CH96+CH106+CH116+CH126+CH136+CH146+CH156+CH166+CH176+CH186+CH196+CH206+CH216+CH246+CH226+CH236</f>
        <v>343429904</v>
      </c>
      <c r="CJ250"/>
      <c r="CK250"/>
      <c r="CL250"/>
      <c r="CM250"/>
      <c r="CN250"/>
      <c r="CO250"/>
      <c r="CP250"/>
      <c r="CQ250"/>
      <c r="CR250"/>
      <c r="CS250"/>
      <c r="CT250" s="386">
        <f>CT16+CT26+CT36+CT46+CT56+CT66+CT76+CT86+CT96+CT106+CT116+CT126+CT136+CT146+CT156+CT166+CT176+CT186+CT196+CT206+CT216+CT246+CT226+CT236</f>
        <v>403006029</v>
      </c>
      <c r="CU250"/>
      <c r="DF250" s="386">
        <f>DF16+DF26+DF36+DF46+DF56+DF66+DF76+DF86+DF96+DF106+DF116+DF126+DF136+DF146+DF156+DF166+DF176+DF186+DF196+DF206+DF216+DF246+DF226+DF236</f>
        <v>509894867</v>
      </c>
      <c r="DR250" s="386">
        <f>DR16+DR26+DR36+DR46+DR56+DR66+DR76+DR86+DR96+DR106+DR116+DR126+DR136+DR146+DR156+DR166+DR176+DR186+DR196+DR206+DR216+DR246+DR226+DR236</f>
        <v>504299807</v>
      </c>
      <c r="ED250" s="386">
        <f>ED16+ED26+ED36+ED46+ED56+ED66+ED76+ED86+ED96+ED106+ED116+ED126+ED136+ED146+ED156+ED166+ED176+ED186+ED196+ED206+ED216+ED246+ED226+ED236</f>
        <v>555720814</v>
      </c>
      <c r="EO250" s="386">
        <f>EO16+EO26+EO36+EO46+EO56+EO66+EO76+EO86+EO96+EO106+EO116+EO126+EO136+EO146+EO156+EO166+EO176+EO186+EO196+EO206+EO216+EO246+EO226+EO236</f>
        <v>0</v>
      </c>
    </row>
  </sheetData>
  <sheetProtection selectLockedCells="1"/>
  <mergeCells count="125">
    <mergeCell ref="DT4:DV4"/>
    <mergeCell ref="DW4:DW5"/>
    <mergeCell ref="DX4:DX5"/>
    <mergeCell ref="DY4:DY5"/>
    <mergeCell ref="DZ4:EA4"/>
    <mergeCell ref="EB4:EC4"/>
    <mergeCell ref="DT6:EC6"/>
    <mergeCell ref="DA4:DA5"/>
    <mergeCell ref="DB4:DC4"/>
    <mergeCell ref="DD4:DE4"/>
    <mergeCell ref="CV6:DE6"/>
    <mergeCell ref="CV4:CX4"/>
    <mergeCell ref="CY4:CY5"/>
    <mergeCell ref="CZ4:CZ5"/>
    <mergeCell ref="DH4:DJ4"/>
    <mergeCell ref="DK4:DK5"/>
    <mergeCell ref="DL4:DL5"/>
    <mergeCell ref="DM4:DM5"/>
    <mergeCell ref="DN4:DO4"/>
    <mergeCell ref="DP4:DQ4"/>
    <mergeCell ref="DH6:DQ6"/>
    <mergeCell ref="BL6:BU6"/>
    <mergeCell ref="BX6:CG6"/>
    <mergeCell ref="CJ6:CS6"/>
    <mergeCell ref="CJ4:CL4"/>
    <mergeCell ref="CM4:CM5"/>
    <mergeCell ref="CN4:CN5"/>
    <mergeCell ref="CO4:CO5"/>
    <mergeCell ref="CP4:CQ4"/>
    <mergeCell ref="CR4:CS4"/>
    <mergeCell ref="CF4:CG4"/>
    <mergeCell ref="BL4:BN4"/>
    <mergeCell ref="BO4:BO5"/>
    <mergeCell ref="BP4:BP5"/>
    <mergeCell ref="BQ4:BQ5"/>
    <mergeCell ref="BR4:BS4"/>
    <mergeCell ref="BT4:BU4"/>
    <mergeCell ref="BX4:BZ4"/>
    <mergeCell ref="CA4:CA5"/>
    <mergeCell ref="CB4:CB5"/>
    <mergeCell ref="CC4:CC5"/>
    <mergeCell ref="CD4:CE4"/>
    <mergeCell ref="A123:A125"/>
    <mergeCell ref="A68:A70"/>
    <mergeCell ref="A73:A75"/>
    <mergeCell ref="A78:A80"/>
    <mergeCell ref="A83:A85"/>
    <mergeCell ref="A88:A90"/>
    <mergeCell ref="A93:A95"/>
    <mergeCell ref="A98:A100"/>
    <mergeCell ref="A103:A105"/>
    <mergeCell ref="A108:A110"/>
    <mergeCell ref="A113:A115"/>
    <mergeCell ref="A118:A120"/>
    <mergeCell ref="A238:A240"/>
    <mergeCell ref="A243:A245"/>
    <mergeCell ref="A218:A220"/>
    <mergeCell ref="A223:A225"/>
    <mergeCell ref="A228:A230"/>
    <mergeCell ref="A183:A185"/>
    <mergeCell ref="A128:A130"/>
    <mergeCell ref="A133:A135"/>
    <mergeCell ref="A138:A140"/>
    <mergeCell ref="A143:A145"/>
    <mergeCell ref="A148:A150"/>
    <mergeCell ref="A153:A155"/>
    <mergeCell ref="A158:A160"/>
    <mergeCell ref="A163:A165"/>
    <mergeCell ref="A168:A170"/>
    <mergeCell ref="A173:A175"/>
    <mergeCell ref="A178:A180"/>
    <mergeCell ref="A233:A235"/>
    <mergeCell ref="A188:A190"/>
    <mergeCell ref="A193:A195"/>
    <mergeCell ref="A198:A200"/>
    <mergeCell ref="A203:A205"/>
    <mergeCell ref="A208:A210"/>
    <mergeCell ref="A213:A215"/>
    <mergeCell ref="AR4:AR5"/>
    <mergeCell ref="AS4:AS5"/>
    <mergeCell ref="AT4:AU4"/>
    <mergeCell ref="AV4:AW4"/>
    <mergeCell ref="AZ4:BB4"/>
    <mergeCell ref="BC4:BC5"/>
    <mergeCell ref="BD4:BD5"/>
    <mergeCell ref="A63:A65"/>
    <mergeCell ref="A8:A10"/>
    <mergeCell ref="A13:A15"/>
    <mergeCell ref="A18:A20"/>
    <mergeCell ref="A23:A25"/>
    <mergeCell ref="A28:A30"/>
    <mergeCell ref="A33:A35"/>
    <mergeCell ref="A38:A40"/>
    <mergeCell ref="A43:A45"/>
    <mergeCell ref="A48:A50"/>
    <mergeCell ref="A53:A55"/>
    <mergeCell ref="A58:A60"/>
    <mergeCell ref="AN6:AW6"/>
    <mergeCell ref="AZ6:BI6"/>
    <mergeCell ref="BH4:BI4"/>
    <mergeCell ref="BE4:BE5"/>
    <mergeCell ref="BF4:BG4"/>
    <mergeCell ref="AN4:AP4"/>
    <mergeCell ref="AQ4:AQ5"/>
    <mergeCell ref="D4:F4"/>
    <mergeCell ref="G4:G5"/>
    <mergeCell ref="H4:H5"/>
    <mergeCell ref="I4:I5"/>
    <mergeCell ref="J4:K4"/>
    <mergeCell ref="L4:M4"/>
    <mergeCell ref="D6:M6"/>
    <mergeCell ref="AJ4:AK4"/>
    <mergeCell ref="AB4:AD4"/>
    <mergeCell ref="AE4:AE5"/>
    <mergeCell ref="AF4:AF5"/>
    <mergeCell ref="AG4:AG5"/>
    <mergeCell ref="AH4:AI4"/>
    <mergeCell ref="X4:Y4"/>
    <mergeCell ref="P6:Y6"/>
    <mergeCell ref="P4:R4"/>
    <mergeCell ref="S4:S5"/>
    <mergeCell ref="T4:T5"/>
    <mergeCell ref="U4:U5"/>
    <mergeCell ref="V4:W4"/>
    <mergeCell ref="AB6:AK6"/>
  </mergeCells>
  <phoneticPr fontId="47" type="noConversion"/>
  <pageMargins left="0.25" right="0.25" top="0.75" bottom="0.75" header="0.3" footer="0.3"/>
  <pageSetup scale="11" fitToHeight="0" orientation="landscape" r:id="rId1"/>
  <headerFooter>
    <oddFooter>&amp;L&amp;F - &amp;A&amp;RPage &amp;P of &amp;N  &amp;D</oddFooter>
  </headerFooter>
  <rowBreaks count="3" manualBreakCount="3">
    <brk id="77" max="16383" man="1"/>
    <brk id="127" max="16383" man="1"/>
    <brk id="167" max="16383" man="1"/>
  </rowBreaks>
  <colBreaks count="1" manualBreakCount="1">
    <brk id="51"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CE77-771B-489F-922A-FF165A263582}">
  <sheetPr>
    <tabColor theme="8" tint="0.59999389629810485"/>
    <pageSetUpPr fitToPage="1"/>
  </sheetPr>
  <dimension ref="A1:ED250"/>
  <sheetViews>
    <sheetView workbookViewId="0">
      <pane xSplit="3" ySplit="7" topLeftCell="DL8" activePane="bottomRight" state="frozen"/>
      <selection pane="topRight" activeCell="D1" sqref="D1"/>
      <selection pane="bottomLeft" activeCell="A8" sqref="A8"/>
      <selection pane="bottomRight" activeCell="EA20" sqref="EA20"/>
    </sheetView>
  </sheetViews>
  <sheetFormatPr defaultColWidth="8.85546875" defaultRowHeight="15" x14ac:dyDescent="0.25"/>
  <cols>
    <col min="1" max="1" width="11.5703125" style="321" customWidth="1"/>
    <col min="3" max="3" width="8.85546875" style="317"/>
    <col min="4" max="13" width="11.5703125" style="317" customWidth="1"/>
    <col min="14" max="14" width="12.5703125" style="317" bestFit="1" customWidth="1"/>
    <col min="15" max="15" width="3.5703125" style="317" customWidth="1"/>
    <col min="16" max="25" width="11.5703125" style="317" customWidth="1"/>
    <col min="26" max="26" width="12.5703125" style="317" bestFit="1" customWidth="1"/>
    <col min="27" max="27" width="3.42578125" style="317" customWidth="1"/>
    <col min="28" max="37" width="11.5703125" customWidth="1"/>
    <col min="38" max="38" width="12.5703125" bestFit="1" customWidth="1"/>
    <col min="39" max="39" width="2.5703125" customWidth="1"/>
    <col min="40" max="43" width="11.5703125" customWidth="1"/>
    <col min="44" max="44" width="16.5703125" customWidth="1"/>
    <col min="45" max="45" width="18.42578125" customWidth="1"/>
    <col min="46" max="46" width="11.5703125" customWidth="1"/>
    <col min="47" max="47" width="13" customWidth="1"/>
    <col min="48" max="49" width="11.5703125" customWidth="1"/>
    <col min="50" max="50" width="12.5703125" bestFit="1" customWidth="1"/>
    <col min="51" max="51" width="2.5703125" customWidth="1"/>
    <col min="52" max="55" width="11.5703125" customWidth="1"/>
    <col min="56" max="56" width="16.5703125" customWidth="1"/>
    <col min="57" max="57" width="18.42578125" customWidth="1"/>
    <col min="58" max="58" width="11.5703125" customWidth="1"/>
    <col min="59" max="59" width="13" customWidth="1"/>
    <col min="60" max="61" width="11.5703125" customWidth="1"/>
    <col min="62" max="62" width="12.5703125" bestFit="1" customWidth="1"/>
    <col min="63" max="63" width="2.5703125" customWidth="1"/>
    <col min="64" max="67" width="11.5703125" style="109" customWidth="1"/>
    <col min="68" max="68" width="16.5703125" style="109" bestFit="1" customWidth="1"/>
    <col min="69" max="69" width="18.42578125" style="109" bestFit="1" customWidth="1"/>
    <col min="70" max="70" width="11.5703125" style="109" customWidth="1"/>
    <col min="71" max="71" width="13" style="109" bestFit="1" customWidth="1"/>
    <col min="72" max="73" width="11.5703125" style="109" customWidth="1"/>
    <col min="74" max="74" width="12.5703125" style="109" bestFit="1" customWidth="1"/>
    <col min="75" max="75" width="3.42578125" customWidth="1"/>
    <col min="76" max="79" width="11.5703125" style="109" customWidth="1"/>
    <col min="80" max="80" width="16.5703125" style="109" bestFit="1" customWidth="1"/>
    <col min="81" max="81" width="18.42578125" style="109" bestFit="1" customWidth="1"/>
    <col min="82" max="82" width="11.5703125" style="109" customWidth="1"/>
    <col min="83" max="83" width="13" style="109" bestFit="1" customWidth="1"/>
    <col min="84" max="85" width="11.5703125" style="109" customWidth="1"/>
    <col min="86" max="86" width="12.5703125" style="109" bestFit="1" customWidth="1"/>
    <col min="87" max="87" width="3.42578125" customWidth="1"/>
    <col min="88" max="91" width="11.5703125" style="109" customWidth="1"/>
    <col min="92" max="92" width="16.5703125" style="109" bestFit="1" customWidth="1"/>
    <col min="93" max="93" width="18.42578125" style="109" bestFit="1" customWidth="1"/>
    <col min="94" max="94" width="11.5703125" style="109" customWidth="1"/>
    <col min="95" max="95" width="13" style="109" bestFit="1" customWidth="1"/>
    <col min="96" max="97" width="11.5703125" style="109" customWidth="1"/>
    <col min="98" max="98" width="12.5703125" style="109" bestFit="1" customWidth="1"/>
    <col min="99" max="99" width="3.42578125" style="109" customWidth="1"/>
    <col min="100" max="103" width="11.5703125" customWidth="1"/>
    <col min="104" max="104" width="16.5703125" bestFit="1" customWidth="1"/>
    <col min="105" max="105" width="18.42578125" bestFit="1" customWidth="1"/>
    <col min="106" max="106" width="11.5703125" customWidth="1"/>
    <col min="107" max="107" width="13" bestFit="1" customWidth="1"/>
    <col min="108" max="109" width="11.5703125" customWidth="1"/>
    <col min="110" max="110" width="12.5703125" bestFit="1" customWidth="1"/>
    <col min="111" max="111" width="3.7109375" customWidth="1"/>
    <col min="112" max="115" width="11.5703125" customWidth="1"/>
    <col min="116" max="116" width="16.5703125" bestFit="1" customWidth="1"/>
    <col min="117" max="117" width="18.42578125" bestFit="1" customWidth="1"/>
    <col min="118" max="118" width="11.5703125" customWidth="1"/>
    <col min="119" max="119" width="13" bestFit="1" customWidth="1"/>
    <col min="120" max="121" width="11.5703125" customWidth="1"/>
    <col min="122" max="122" width="12.5703125" bestFit="1" customWidth="1"/>
    <col min="123" max="123" width="3.7109375" customWidth="1"/>
    <col min="124" max="127" width="11.5703125" customWidth="1"/>
    <col min="128" max="128" width="16.5703125" bestFit="1" customWidth="1"/>
    <col min="129" max="129" width="18.42578125" bestFit="1" customWidth="1"/>
    <col min="130" max="130" width="11.5703125" customWidth="1"/>
    <col min="131" max="131" width="13" bestFit="1" customWidth="1"/>
    <col min="132" max="133" width="11.5703125" customWidth="1"/>
    <col min="134" max="134" width="12.5703125" bestFit="1" customWidth="1"/>
  </cols>
  <sheetData>
    <row r="1" spans="1:134" ht="15.75" x14ac:dyDescent="0.25">
      <c r="A1" s="243" t="s">
        <v>482</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row>
    <row r="2" spans="1:134" ht="15.75" x14ac:dyDescent="0.25">
      <c r="A2" s="243"/>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5"/>
    </row>
    <row r="3" spans="1:134" ht="16.5" thickBot="1" x14ac:dyDescent="0.3">
      <c r="A3" s="243"/>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5"/>
    </row>
    <row r="4" spans="1:134" ht="17.25" customHeight="1" x14ac:dyDescent="0.35">
      <c r="A4" s="243"/>
      <c r="B4" s="244"/>
      <c r="C4" s="244"/>
      <c r="D4" s="1458" t="s">
        <v>143</v>
      </c>
      <c r="E4" s="1459"/>
      <c r="F4" s="1456"/>
      <c r="G4" s="1453" t="s">
        <v>144</v>
      </c>
      <c r="H4" s="1453" t="s">
        <v>145</v>
      </c>
      <c r="I4" s="1453" t="s">
        <v>146</v>
      </c>
      <c r="J4" s="1455" t="s">
        <v>147</v>
      </c>
      <c r="K4" s="1456"/>
      <c r="L4" s="1455" t="s">
        <v>148</v>
      </c>
      <c r="M4" s="1457"/>
      <c r="N4"/>
      <c r="O4" s="244"/>
      <c r="P4" s="1458" t="s">
        <v>143</v>
      </c>
      <c r="Q4" s="1459"/>
      <c r="R4" s="1456"/>
      <c r="S4" s="1453" t="s">
        <v>144</v>
      </c>
      <c r="T4" s="1453" t="s">
        <v>145</v>
      </c>
      <c r="U4" s="1453" t="s">
        <v>146</v>
      </c>
      <c r="V4" s="1455" t="s">
        <v>147</v>
      </c>
      <c r="W4" s="1456"/>
      <c r="X4" s="1455" t="s">
        <v>148</v>
      </c>
      <c r="Y4" s="1457"/>
      <c r="Z4"/>
      <c r="AA4" s="244"/>
      <c r="AB4" s="1458" t="s">
        <v>143</v>
      </c>
      <c r="AC4" s="1459"/>
      <c r="AD4" s="1456"/>
      <c r="AE4" s="1453" t="s">
        <v>144</v>
      </c>
      <c r="AF4" s="1453" t="s">
        <v>145</v>
      </c>
      <c r="AG4" s="1453" t="s">
        <v>146</v>
      </c>
      <c r="AH4" s="1455" t="s">
        <v>147</v>
      </c>
      <c r="AI4" s="1456"/>
      <c r="AJ4" s="1455" t="s">
        <v>148</v>
      </c>
      <c r="AK4" s="1457"/>
      <c r="AN4" s="1479" t="s">
        <v>143</v>
      </c>
      <c r="AO4" s="1480"/>
      <c r="AP4" s="1480"/>
      <c r="AQ4" s="1453" t="s">
        <v>144</v>
      </c>
      <c r="AR4" s="1453" t="s">
        <v>145</v>
      </c>
      <c r="AS4" s="1453" t="s">
        <v>146</v>
      </c>
      <c r="AT4" s="1480" t="s">
        <v>147</v>
      </c>
      <c r="AU4" s="1480"/>
      <c r="AV4" s="1480" t="s">
        <v>148</v>
      </c>
      <c r="AW4" s="1481"/>
      <c r="AZ4" s="1458" t="s">
        <v>143</v>
      </c>
      <c r="BA4" s="1459"/>
      <c r="BB4" s="1456"/>
      <c r="BC4" s="1453" t="s">
        <v>144</v>
      </c>
      <c r="BD4" s="1453" t="s">
        <v>145</v>
      </c>
      <c r="BE4" s="1453" t="s">
        <v>146</v>
      </c>
      <c r="BF4" s="1480" t="s">
        <v>147</v>
      </c>
      <c r="BG4" s="1480"/>
      <c r="BH4" s="1480" t="s">
        <v>148</v>
      </c>
      <c r="BI4" s="1481"/>
      <c r="BL4" s="1479" t="s">
        <v>143</v>
      </c>
      <c r="BM4" s="1480"/>
      <c r="BN4" s="1480"/>
      <c r="BO4" s="1453" t="s">
        <v>144</v>
      </c>
      <c r="BP4" s="1453" t="s">
        <v>145</v>
      </c>
      <c r="BQ4" s="1453" t="s">
        <v>146</v>
      </c>
      <c r="BR4" s="1480" t="s">
        <v>147</v>
      </c>
      <c r="BS4" s="1480"/>
      <c r="BT4" s="1480" t="s">
        <v>148</v>
      </c>
      <c r="BU4" s="1481"/>
      <c r="BX4" s="1479" t="s">
        <v>143</v>
      </c>
      <c r="BY4" s="1480"/>
      <c r="BZ4" s="1480"/>
      <c r="CA4" s="1453" t="s">
        <v>144</v>
      </c>
      <c r="CB4" s="1453" t="s">
        <v>145</v>
      </c>
      <c r="CC4" s="1453" t="s">
        <v>146</v>
      </c>
      <c r="CD4" s="1480" t="s">
        <v>147</v>
      </c>
      <c r="CE4" s="1480"/>
      <c r="CF4" s="1480" t="s">
        <v>148</v>
      </c>
      <c r="CG4" s="1481"/>
      <c r="CJ4" s="1458" t="s">
        <v>143</v>
      </c>
      <c r="CK4" s="1459"/>
      <c r="CL4" s="1456"/>
      <c r="CM4" s="1453" t="s">
        <v>144</v>
      </c>
      <c r="CN4" s="1453" t="s">
        <v>145</v>
      </c>
      <c r="CO4" s="1453" t="s">
        <v>146</v>
      </c>
      <c r="CP4" s="1455" t="s">
        <v>147</v>
      </c>
      <c r="CQ4" s="1456"/>
      <c r="CR4" s="1455" t="s">
        <v>148</v>
      </c>
      <c r="CS4" s="1457"/>
      <c r="CV4" s="1458" t="s">
        <v>143</v>
      </c>
      <c r="CW4" s="1459"/>
      <c r="CX4" s="1456"/>
      <c r="CY4" s="1453" t="s">
        <v>144</v>
      </c>
      <c r="CZ4" s="1453" t="s">
        <v>145</v>
      </c>
      <c r="DA4" s="1453" t="s">
        <v>146</v>
      </c>
      <c r="DB4" s="1455" t="s">
        <v>147</v>
      </c>
      <c r="DC4" s="1456"/>
      <c r="DD4" s="1455" t="s">
        <v>148</v>
      </c>
      <c r="DE4" s="1457"/>
      <c r="DF4" s="109"/>
      <c r="DH4" s="1458" t="s">
        <v>143</v>
      </c>
      <c r="DI4" s="1459"/>
      <c r="DJ4" s="1456"/>
      <c r="DK4" s="1453" t="s">
        <v>144</v>
      </c>
      <c r="DL4" s="1453" t="s">
        <v>145</v>
      </c>
      <c r="DM4" s="1453" t="s">
        <v>146</v>
      </c>
      <c r="DN4" s="1455" t="s">
        <v>147</v>
      </c>
      <c r="DO4" s="1456"/>
      <c r="DP4" s="1455" t="s">
        <v>148</v>
      </c>
      <c r="DQ4" s="1457"/>
      <c r="DR4" s="109"/>
      <c r="DT4" s="1458" t="s">
        <v>143</v>
      </c>
      <c r="DU4" s="1459"/>
      <c r="DV4" s="1456"/>
      <c r="DW4" s="1453" t="s">
        <v>144</v>
      </c>
      <c r="DX4" s="1453" t="s">
        <v>145</v>
      </c>
      <c r="DY4" s="1453" t="s">
        <v>146</v>
      </c>
      <c r="DZ4" s="1455" t="s">
        <v>147</v>
      </c>
      <c r="EA4" s="1456"/>
      <c r="EB4" s="1455" t="s">
        <v>148</v>
      </c>
      <c r="EC4" s="1457"/>
      <c r="ED4" s="109"/>
    </row>
    <row r="5" spans="1:134" ht="35.25" customHeight="1" thickBot="1" x14ac:dyDescent="0.4">
      <c r="A5" s="249"/>
      <c r="B5" s="244"/>
      <c r="C5" s="244"/>
      <c r="D5" s="460" t="s">
        <v>149</v>
      </c>
      <c r="E5" s="461" t="s">
        <v>150</v>
      </c>
      <c r="F5" s="461" t="s">
        <v>151</v>
      </c>
      <c r="G5" s="1491"/>
      <c r="H5" s="1491"/>
      <c r="I5" s="1491"/>
      <c r="J5" s="461" t="s">
        <v>152</v>
      </c>
      <c r="K5" s="461" t="s">
        <v>153</v>
      </c>
      <c r="L5" s="461" t="s">
        <v>154</v>
      </c>
      <c r="M5" s="462" t="s">
        <v>155</v>
      </c>
      <c r="N5"/>
      <c r="O5" s="244"/>
      <c r="P5" s="460" t="s">
        <v>149</v>
      </c>
      <c r="Q5" s="461" t="s">
        <v>150</v>
      </c>
      <c r="R5" s="461" t="s">
        <v>151</v>
      </c>
      <c r="S5" s="1491"/>
      <c r="T5" s="1491"/>
      <c r="U5" s="1491"/>
      <c r="V5" s="461" t="s">
        <v>152</v>
      </c>
      <c r="W5" s="461" t="s">
        <v>153</v>
      </c>
      <c r="X5" s="461" t="s">
        <v>154</v>
      </c>
      <c r="Y5" s="462" t="s">
        <v>155</v>
      </c>
      <c r="Z5"/>
      <c r="AA5" s="244"/>
      <c r="AB5" s="460" t="s">
        <v>149</v>
      </c>
      <c r="AC5" s="461" t="s">
        <v>150</v>
      </c>
      <c r="AD5" s="461" t="s">
        <v>151</v>
      </c>
      <c r="AE5" s="1491"/>
      <c r="AF5" s="1491"/>
      <c r="AG5" s="1491"/>
      <c r="AH5" s="461" t="s">
        <v>152</v>
      </c>
      <c r="AI5" s="461" t="s">
        <v>153</v>
      </c>
      <c r="AJ5" s="461" t="s">
        <v>154</v>
      </c>
      <c r="AK5" s="462" t="s">
        <v>155</v>
      </c>
      <c r="AN5" s="162" t="s">
        <v>149</v>
      </c>
      <c r="AO5" s="163" t="s">
        <v>150</v>
      </c>
      <c r="AP5" s="163" t="s">
        <v>151</v>
      </c>
      <c r="AQ5" s="1454"/>
      <c r="AR5" s="1454"/>
      <c r="AS5" s="1454"/>
      <c r="AT5" s="163" t="s">
        <v>152</v>
      </c>
      <c r="AU5" s="163" t="s">
        <v>153</v>
      </c>
      <c r="AV5" s="163" t="s">
        <v>154</v>
      </c>
      <c r="AW5" s="164" t="s">
        <v>155</v>
      </c>
      <c r="AZ5" s="162" t="s">
        <v>149</v>
      </c>
      <c r="BA5" s="163" t="s">
        <v>150</v>
      </c>
      <c r="BB5" s="163" t="s">
        <v>151</v>
      </c>
      <c r="BC5" s="1454"/>
      <c r="BD5" s="1454"/>
      <c r="BE5" s="1454"/>
      <c r="BF5" s="163" t="s">
        <v>152</v>
      </c>
      <c r="BG5" s="163" t="s">
        <v>153</v>
      </c>
      <c r="BH5" s="163" t="s">
        <v>154</v>
      </c>
      <c r="BI5" s="164" t="s">
        <v>155</v>
      </c>
      <c r="BL5" s="162" t="s">
        <v>149</v>
      </c>
      <c r="BM5" s="163" t="s">
        <v>150</v>
      </c>
      <c r="BN5" s="163" t="s">
        <v>151</v>
      </c>
      <c r="BO5" s="1454"/>
      <c r="BP5" s="1454"/>
      <c r="BQ5" s="1454"/>
      <c r="BR5" s="163" t="s">
        <v>152</v>
      </c>
      <c r="BS5" s="163" t="s">
        <v>153</v>
      </c>
      <c r="BT5" s="163" t="s">
        <v>154</v>
      </c>
      <c r="BU5" s="164" t="s">
        <v>155</v>
      </c>
      <c r="BX5" s="162" t="s">
        <v>149</v>
      </c>
      <c r="BY5" s="163" t="s">
        <v>150</v>
      </c>
      <c r="BZ5" s="163" t="s">
        <v>151</v>
      </c>
      <c r="CA5" s="1454"/>
      <c r="CB5" s="1454"/>
      <c r="CC5" s="1454"/>
      <c r="CD5" s="163" t="s">
        <v>152</v>
      </c>
      <c r="CE5" s="163" t="s">
        <v>153</v>
      </c>
      <c r="CF5" s="163" t="s">
        <v>154</v>
      </c>
      <c r="CG5" s="164" t="s">
        <v>155</v>
      </c>
      <c r="CJ5" s="162" t="s">
        <v>149</v>
      </c>
      <c r="CK5" s="163" t="s">
        <v>150</v>
      </c>
      <c r="CL5" s="163" t="s">
        <v>151</v>
      </c>
      <c r="CM5" s="1454"/>
      <c r="CN5" s="1454"/>
      <c r="CO5" s="1454"/>
      <c r="CP5" s="163" t="s">
        <v>152</v>
      </c>
      <c r="CQ5" s="163" t="s">
        <v>153</v>
      </c>
      <c r="CR5" s="163" t="s">
        <v>154</v>
      </c>
      <c r="CS5" s="164" t="s">
        <v>155</v>
      </c>
      <c r="CV5" s="162" t="s">
        <v>149</v>
      </c>
      <c r="CW5" s="163" t="s">
        <v>150</v>
      </c>
      <c r="CX5" s="163" t="s">
        <v>151</v>
      </c>
      <c r="CY5" s="1454"/>
      <c r="CZ5" s="1454"/>
      <c r="DA5" s="1454"/>
      <c r="DB5" s="163" t="s">
        <v>152</v>
      </c>
      <c r="DC5" s="163" t="s">
        <v>153</v>
      </c>
      <c r="DD5" s="163" t="s">
        <v>154</v>
      </c>
      <c r="DE5" s="164" t="s">
        <v>155</v>
      </c>
      <c r="DF5" s="109"/>
      <c r="DH5" s="162" t="s">
        <v>149</v>
      </c>
      <c r="DI5" s="163" t="s">
        <v>150</v>
      </c>
      <c r="DJ5" s="163" t="s">
        <v>151</v>
      </c>
      <c r="DK5" s="1454"/>
      <c r="DL5" s="1454"/>
      <c r="DM5" s="1454"/>
      <c r="DN5" s="163" t="s">
        <v>152</v>
      </c>
      <c r="DO5" s="163" t="s">
        <v>153</v>
      </c>
      <c r="DP5" s="163" t="s">
        <v>154</v>
      </c>
      <c r="DQ5" s="164" t="s">
        <v>155</v>
      </c>
      <c r="DR5" s="109"/>
      <c r="DT5" s="162" t="s">
        <v>149</v>
      </c>
      <c r="DU5" s="163" t="s">
        <v>150</v>
      </c>
      <c r="DV5" s="163" t="s">
        <v>151</v>
      </c>
      <c r="DW5" s="1454"/>
      <c r="DX5" s="1454"/>
      <c r="DY5" s="1454"/>
      <c r="DZ5" s="163" t="s">
        <v>152</v>
      </c>
      <c r="EA5" s="163" t="s">
        <v>153</v>
      </c>
      <c r="EB5" s="163" t="s">
        <v>154</v>
      </c>
      <c r="EC5" s="164" t="s">
        <v>155</v>
      </c>
      <c r="ED5" s="109"/>
    </row>
    <row r="6" spans="1:134" ht="15.75" thickBot="1" x14ac:dyDescent="0.3">
      <c r="A6" s="253" t="s">
        <v>202</v>
      </c>
      <c r="B6" s="254"/>
      <c r="C6" s="255"/>
      <c r="D6" s="1492" t="s">
        <v>279</v>
      </c>
      <c r="E6" s="1493"/>
      <c r="F6" s="1493"/>
      <c r="G6" s="1493"/>
      <c r="H6" s="1493"/>
      <c r="I6" s="1493"/>
      <c r="J6" s="1493"/>
      <c r="K6" s="1493"/>
      <c r="L6" s="1493"/>
      <c r="M6" s="1494"/>
      <c r="N6" s="256"/>
      <c r="P6" s="1492" t="s">
        <v>278</v>
      </c>
      <c r="Q6" s="1493"/>
      <c r="R6" s="1493"/>
      <c r="S6" s="1493"/>
      <c r="T6" s="1493"/>
      <c r="U6" s="1493"/>
      <c r="V6" s="1493"/>
      <c r="W6" s="1493"/>
      <c r="X6" s="1493"/>
      <c r="Y6" s="1494"/>
      <c r="Z6" s="256"/>
      <c r="AB6" s="1492" t="s">
        <v>203</v>
      </c>
      <c r="AC6" s="1493"/>
      <c r="AD6" s="1493"/>
      <c r="AE6" s="1493"/>
      <c r="AF6" s="1493"/>
      <c r="AG6" s="1493"/>
      <c r="AH6" s="1493"/>
      <c r="AI6" s="1493"/>
      <c r="AJ6" s="1493"/>
      <c r="AK6" s="1494"/>
      <c r="AL6" s="256"/>
      <c r="AN6" s="1485" t="s">
        <v>204</v>
      </c>
      <c r="AO6" s="1486"/>
      <c r="AP6" s="1486"/>
      <c r="AQ6" s="1486"/>
      <c r="AR6" s="1486"/>
      <c r="AS6" s="1486"/>
      <c r="AT6" s="1486"/>
      <c r="AU6" s="1486"/>
      <c r="AV6" s="1486"/>
      <c r="AW6" s="1487"/>
      <c r="AX6" s="256"/>
      <c r="AZ6" s="1485" t="s">
        <v>205</v>
      </c>
      <c r="BA6" s="1486"/>
      <c r="BB6" s="1486"/>
      <c r="BC6" s="1486"/>
      <c r="BD6" s="1486"/>
      <c r="BE6" s="1486"/>
      <c r="BF6" s="1486"/>
      <c r="BG6" s="1486"/>
      <c r="BH6" s="1486"/>
      <c r="BI6" s="1487"/>
      <c r="BJ6" s="256"/>
      <c r="BL6" s="1485" t="s">
        <v>206</v>
      </c>
      <c r="BM6" s="1486"/>
      <c r="BN6" s="1486"/>
      <c r="BO6" s="1486"/>
      <c r="BP6" s="1486"/>
      <c r="BQ6" s="1486"/>
      <c r="BR6" s="1486"/>
      <c r="BS6" s="1486"/>
      <c r="BT6" s="1486"/>
      <c r="BU6" s="1487"/>
      <c r="BV6" s="463"/>
      <c r="BX6" s="1485" t="s">
        <v>207</v>
      </c>
      <c r="BY6" s="1486"/>
      <c r="BZ6" s="1486"/>
      <c r="CA6" s="1486"/>
      <c r="CB6" s="1486"/>
      <c r="CC6" s="1486"/>
      <c r="CD6" s="1486"/>
      <c r="CE6" s="1486"/>
      <c r="CF6" s="1486"/>
      <c r="CG6" s="1487"/>
      <c r="CH6" s="463"/>
      <c r="CJ6" s="1476" t="s">
        <v>208</v>
      </c>
      <c r="CK6" s="1477"/>
      <c r="CL6" s="1477"/>
      <c r="CM6" s="1477"/>
      <c r="CN6" s="1477"/>
      <c r="CO6" s="1477"/>
      <c r="CP6" s="1477"/>
      <c r="CQ6" s="1477"/>
      <c r="CR6" s="1477"/>
      <c r="CS6" s="1478"/>
      <c r="CT6" s="463"/>
      <c r="CV6" s="1476" t="s">
        <v>301</v>
      </c>
      <c r="CW6" s="1477"/>
      <c r="CX6" s="1477"/>
      <c r="CY6" s="1477"/>
      <c r="CZ6" s="1477"/>
      <c r="DA6" s="1477"/>
      <c r="DB6" s="1477"/>
      <c r="DC6" s="1477"/>
      <c r="DD6" s="1477"/>
      <c r="DE6" s="1478"/>
      <c r="DF6" s="463"/>
      <c r="DH6" s="1476" t="s">
        <v>594</v>
      </c>
      <c r="DI6" s="1477"/>
      <c r="DJ6" s="1477"/>
      <c r="DK6" s="1477"/>
      <c r="DL6" s="1477"/>
      <c r="DM6" s="1477"/>
      <c r="DN6" s="1477"/>
      <c r="DO6" s="1477"/>
      <c r="DP6" s="1477"/>
      <c r="DQ6" s="1478"/>
      <c r="DR6" s="463"/>
      <c r="DT6" s="1476" t="s">
        <v>659</v>
      </c>
      <c r="DU6" s="1477"/>
      <c r="DV6" s="1477"/>
      <c r="DW6" s="1477"/>
      <c r="DX6" s="1477"/>
      <c r="DY6" s="1477"/>
      <c r="DZ6" s="1477"/>
      <c r="EA6" s="1477"/>
      <c r="EB6" s="1477"/>
      <c r="EC6" s="1478"/>
      <c r="ED6" s="463"/>
    </row>
    <row r="7" spans="1:134" ht="15.75" thickBot="1" x14ac:dyDescent="0.3">
      <c r="A7" s="258" t="s">
        <v>209</v>
      </c>
      <c r="B7" s="259" t="s">
        <v>215</v>
      </c>
      <c r="C7" s="260" t="s">
        <v>74</v>
      </c>
      <c r="D7" s="392" t="s">
        <v>156</v>
      </c>
      <c r="E7" s="391" t="s">
        <v>157</v>
      </c>
      <c r="F7" s="391" t="s">
        <v>158</v>
      </c>
      <c r="G7" s="391" t="s">
        <v>159</v>
      </c>
      <c r="H7" s="391" t="s">
        <v>160</v>
      </c>
      <c r="I7" s="391" t="s">
        <v>161</v>
      </c>
      <c r="J7" s="391" t="s">
        <v>162</v>
      </c>
      <c r="K7" s="391" t="s">
        <v>163</v>
      </c>
      <c r="L7" s="391" t="s">
        <v>164</v>
      </c>
      <c r="M7" s="393" t="s">
        <v>165</v>
      </c>
      <c r="N7" s="394" t="s">
        <v>50</v>
      </c>
      <c r="O7" s="473"/>
      <c r="P7" s="392" t="s">
        <v>156</v>
      </c>
      <c r="Q7" s="391" t="s">
        <v>157</v>
      </c>
      <c r="R7" s="391" t="s">
        <v>158</v>
      </c>
      <c r="S7" s="391" t="s">
        <v>159</v>
      </c>
      <c r="T7" s="391" t="s">
        <v>160</v>
      </c>
      <c r="U7" s="391" t="s">
        <v>161</v>
      </c>
      <c r="V7" s="391" t="s">
        <v>162</v>
      </c>
      <c r="W7" s="391" t="s">
        <v>163</v>
      </c>
      <c r="X7" s="391" t="s">
        <v>164</v>
      </c>
      <c r="Y7" s="393" t="s">
        <v>165</v>
      </c>
      <c r="Z7" s="394" t="s">
        <v>50</v>
      </c>
      <c r="AA7" s="397"/>
      <c r="AB7" s="392" t="s">
        <v>156</v>
      </c>
      <c r="AC7" s="391" t="s">
        <v>157</v>
      </c>
      <c r="AD7" s="391" t="s">
        <v>158</v>
      </c>
      <c r="AE7" s="391" t="s">
        <v>159</v>
      </c>
      <c r="AF7" s="391" t="s">
        <v>160</v>
      </c>
      <c r="AG7" s="391" t="s">
        <v>161</v>
      </c>
      <c r="AH7" s="391" t="s">
        <v>162</v>
      </c>
      <c r="AI7" s="391" t="s">
        <v>163</v>
      </c>
      <c r="AJ7" s="391" t="s">
        <v>164</v>
      </c>
      <c r="AK7" s="393" t="s">
        <v>165</v>
      </c>
      <c r="AL7" s="394" t="s">
        <v>50</v>
      </c>
      <c r="AN7" s="392" t="s">
        <v>156</v>
      </c>
      <c r="AO7" s="391" t="s">
        <v>157</v>
      </c>
      <c r="AP7" s="391" t="s">
        <v>158</v>
      </c>
      <c r="AQ7" s="391" t="s">
        <v>159</v>
      </c>
      <c r="AR7" s="391" t="s">
        <v>160</v>
      </c>
      <c r="AS7" s="391" t="s">
        <v>161</v>
      </c>
      <c r="AT7" s="391" t="s">
        <v>162</v>
      </c>
      <c r="AU7" s="391" t="s">
        <v>163</v>
      </c>
      <c r="AV7" s="391" t="s">
        <v>164</v>
      </c>
      <c r="AW7" s="393" t="s">
        <v>165</v>
      </c>
      <c r="AX7" s="394" t="s">
        <v>50</v>
      </c>
      <c r="AZ7" s="392" t="s">
        <v>156</v>
      </c>
      <c r="BA7" s="391" t="s">
        <v>157</v>
      </c>
      <c r="BB7" s="391" t="s">
        <v>158</v>
      </c>
      <c r="BC7" s="391" t="s">
        <v>159</v>
      </c>
      <c r="BD7" s="391" t="s">
        <v>160</v>
      </c>
      <c r="BE7" s="391" t="s">
        <v>161</v>
      </c>
      <c r="BF7" s="391" t="s">
        <v>162</v>
      </c>
      <c r="BG7" s="391" t="s">
        <v>163</v>
      </c>
      <c r="BH7" s="391" t="s">
        <v>164</v>
      </c>
      <c r="BI7" s="393" t="s">
        <v>165</v>
      </c>
      <c r="BJ7" s="394" t="s">
        <v>50</v>
      </c>
      <c r="BL7" s="392" t="s">
        <v>156</v>
      </c>
      <c r="BM7" s="391" t="s">
        <v>157</v>
      </c>
      <c r="BN7" s="391" t="s">
        <v>158</v>
      </c>
      <c r="BO7" s="391" t="s">
        <v>159</v>
      </c>
      <c r="BP7" s="391" t="s">
        <v>160</v>
      </c>
      <c r="BQ7" s="391" t="s">
        <v>161</v>
      </c>
      <c r="BR7" s="391" t="s">
        <v>162</v>
      </c>
      <c r="BS7" s="391" t="s">
        <v>163</v>
      </c>
      <c r="BT7" s="391" t="s">
        <v>164</v>
      </c>
      <c r="BU7" s="393" t="s">
        <v>165</v>
      </c>
      <c r="BV7" s="394" t="s">
        <v>50</v>
      </c>
      <c r="BX7" s="392" t="s">
        <v>156</v>
      </c>
      <c r="BY7" s="391" t="s">
        <v>157</v>
      </c>
      <c r="BZ7" s="391" t="s">
        <v>158</v>
      </c>
      <c r="CA7" s="391" t="s">
        <v>159</v>
      </c>
      <c r="CB7" s="391" t="s">
        <v>160</v>
      </c>
      <c r="CC7" s="391" t="s">
        <v>161</v>
      </c>
      <c r="CD7" s="391" t="s">
        <v>162</v>
      </c>
      <c r="CE7" s="391" t="s">
        <v>163</v>
      </c>
      <c r="CF7" s="391" t="s">
        <v>164</v>
      </c>
      <c r="CG7" s="393" t="s">
        <v>165</v>
      </c>
      <c r="CH7" s="394" t="s">
        <v>50</v>
      </c>
      <c r="CJ7" s="392" t="s">
        <v>156</v>
      </c>
      <c r="CK7" s="391" t="s">
        <v>157</v>
      </c>
      <c r="CL7" s="391" t="s">
        <v>158</v>
      </c>
      <c r="CM7" s="391" t="s">
        <v>159</v>
      </c>
      <c r="CN7" s="391" t="s">
        <v>160</v>
      </c>
      <c r="CO7" s="391" t="s">
        <v>161</v>
      </c>
      <c r="CP7" s="391" t="s">
        <v>162</v>
      </c>
      <c r="CQ7" s="391" t="s">
        <v>163</v>
      </c>
      <c r="CR7" s="391" t="s">
        <v>164</v>
      </c>
      <c r="CS7" s="393" t="s">
        <v>165</v>
      </c>
      <c r="CT7" s="394" t="s">
        <v>50</v>
      </c>
      <c r="CV7" s="392" t="s">
        <v>156</v>
      </c>
      <c r="CW7" s="391" t="s">
        <v>157</v>
      </c>
      <c r="CX7" s="391" t="s">
        <v>158</v>
      </c>
      <c r="CY7" s="391" t="s">
        <v>159</v>
      </c>
      <c r="CZ7" s="391" t="s">
        <v>160</v>
      </c>
      <c r="DA7" s="391" t="s">
        <v>161</v>
      </c>
      <c r="DB7" s="391" t="s">
        <v>162</v>
      </c>
      <c r="DC7" s="391" t="s">
        <v>163</v>
      </c>
      <c r="DD7" s="391" t="s">
        <v>164</v>
      </c>
      <c r="DE7" s="393" t="s">
        <v>165</v>
      </c>
      <c r="DF7" s="394" t="s">
        <v>50</v>
      </c>
      <c r="DH7" s="392" t="s">
        <v>156</v>
      </c>
      <c r="DI7" s="391" t="s">
        <v>157</v>
      </c>
      <c r="DJ7" s="391" t="s">
        <v>158</v>
      </c>
      <c r="DK7" s="391" t="s">
        <v>159</v>
      </c>
      <c r="DL7" s="391" t="s">
        <v>160</v>
      </c>
      <c r="DM7" s="391" t="s">
        <v>161</v>
      </c>
      <c r="DN7" s="391" t="s">
        <v>162</v>
      </c>
      <c r="DO7" s="391" t="s">
        <v>163</v>
      </c>
      <c r="DP7" s="391" t="s">
        <v>164</v>
      </c>
      <c r="DQ7" s="393" t="s">
        <v>165</v>
      </c>
      <c r="DR7" s="394" t="s">
        <v>50</v>
      </c>
      <c r="DT7" s="392" t="s">
        <v>156</v>
      </c>
      <c r="DU7" s="391" t="s">
        <v>157</v>
      </c>
      <c r="DV7" s="391" t="s">
        <v>158</v>
      </c>
      <c r="DW7" s="391" t="s">
        <v>159</v>
      </c>
      <c r="DX7" s="391" t="s">
        <v>160</v>
      </c>
      <c r="DY7" s="391" t="s">
        <v>161</v>
      </c>
      <c r="DZ7" s="391" t="s">
        <v>162</v>
      </c>
      <c r="EA7" s="391" t="s">
        <v>163</v>
      </c>
      <c r="EB7" s="391" t="s">
        <v>164</v>
      </c>
      <c r="EC7" s="393" t="s">
        <v>165</v>
      </c>
      <c r="ED7" s="394" t="s">
        <v>50</v>
      </c>
    </row>
    <row r="8" spans="1:134" ht="15" customHeight="1" x14ac:dyDescent="0.25">
      <c r="A8" s="1473" t="s">
        <v>210</v>
      </c>
      <c r="B8" s="395" t="s">
        <v>73</v>
      </c>
      <c r="C8" s="268" t="s">
        <v>138</v>
      </c>
      <c r="D8" s="342">
        <f>'7d-AtRisk_RawData'!D7</f>
        <v>0</v>
      </c>
      <c r="E8" s="343">
        <f>'7d-AtRisk_RawData'!E7</f>
        <v>0</v>
      </c>
      <c r="F8" s="343">
        <f>'7d-AtRisk_RawData'!F7</f>
        <v>0</v>
      </c>
      <c r="G8" s="343">
        <f>'7d-AtRisk_RawData'!G7</f>
        <v>1</v>
      </c>
      <c r="H8" s="343">
        <f>'7d-AtRisk_RawData'!H7</f>
        <v>16</v>
      </c>
      <c r="I8" s="343">
        <f>'7d-AtRisk_RawData'!I7</f>
        <v>0</v>
      </c>
      <c r="J8" s="343">
        <f>'7d-AtRisk_RawData'!J7</f>
        <v>0</v>
      </c>
      <c r="K8" s="343">
        <f>'7d-AtRisk_RawData'!K7</f>
        <v>0</v>
      </c>
      <c r="L8" s="343">
        <f>'7d-AtRisk_RawData'!L7</f>
        <v>0</v>
      </c>
      <c r="M8" s="344">
        <f>'7d-AtRisk_RawData'!M7</f>
        <v>0</v>
      </c>
      <c r="N8" s="396"/>
      <c r="P8" s="342">
        <f>'7d-AtRisk_RawData'!P7</f>
        <v>0</v>
      </c>
      <c r="Q8" s="343">
        <f>'7d-AtRisk_RawData'!Q7</f>
        <v>0</v>
      </c>
      <c r="R8" s="343">
        <f>'7d-AtRisk_RawData'!R7</f>
        <v>0</v>
      </c>
      <c r="S8" s="343">
        <f>'7d-AtRisk_RawData'!S7</f>
        <v>1</v>
      </c>
      <c r="T8" s="343">
        <f>'7d-AtRisk_RawData'!T7</f>
        <v>19</v>
      </c>
      <c r="U8" s="343">
        <f>'7d-AtRisk_RawData'!U7</f>
        <v>0</v>
      </c>
      <c r="V8" s="343">
        <f>'7d-AtRisk_RawData'!V7</f>
        <v>0</v>
      </c>
      <c r="W8" s="343">
        <f>'7d-AtRisk_RawData'!W7</f>
        <v>0</v>
      </c>
      <c r="X8" s="343">
        <f>'7d-AtRisk_RawData'!X7</f>
        <v>0</v>
      </c>
      <c r="Y8" s="344">
        <f>'7d-AtRisk_RawData'!Y7</f>
        <v>0</v>
      </c>
      <c r="Z8" s="396"/>
      <c r="AB8" s="342">
        <f>'7d-AtRisk_RawData'!AB7</f>
        <v>0</v>
      </c>
      <c r="AC8" s="343">
        <f>'7d-AtRisk_RawData'!AC7</f>
        <v>0</v>
      </c>
      <c r="AD8" s="343">
        <f>'7d-AtRisk_RawData'!AD7</f>
        <v>0</v>
      </c>
      <c r="AE8" s="343">
        <f>'7d-AtRisk_RawData'!AE7</f>
        <v>0</v>
      </c>
      <c r="AF8" s="343">
        <f>'7d-AtRisk_RawData'!AF7</f>
        <v>10</v>
      </c>
      <c r="AG8" s="343">
        <f>'7d-AtRisk_RawData'!AG7</f>
        <v>0</v>
      </c>
      <c r="AH8" s="343">
        <f>'7d-AtRisk_RawData'!AH7</f>
        <v>0</v>
      </c>
      <c r="AI8" s="343">
        <f>'7d-AtRisk_RawData'!AI7</f>
        <v>0</v>
      </c>
      <c r="AJ8" s="343">
        <f>'7d-AtRisk_RawData'!AJ7</f>
        <v>0</v>
      </c>
      <c r="AK8" s="344">
        <f>'7d-AtRisk_RawData'!AK7</f>
        <v>0</v>
      </c>
      <c r="AL8" s="396"/>
      <c r="AN8" s="342">
        <f>'7d-AtRisk_RawData'!AN7</f>
        <v>0</v>
      </c>
      <c r="AO8" s="343">
        <f>'7d-AtRisk_RawData'!AO7</f>
        <v>0</v>
      </c>
      <c r="AP8" s="343">
        <f>'7d-AtRisk_RawData'!AP7</f>
        <v>0</v>
      </c>
      <c r="AQ8" s="343">
        <f>'7d-AtRisk_RawData'!AQ7</f>
        <v>1</v>
      </c>
      <c r="AR8" s="343">
        <f>'7d-AtRisk_RawData'!AR7</f>
        <v>16</v>
      </c>
      <c r="AS8" s="343">
        <f>'7d-AtRisk_RawData'!AS7</f>
        <v>0</v>
      </c>
      <c r="AT8" s="343">
        <f>'7d-AtRisk_RawData'!AT7</f>
        <v>0</v>
      </c>
      <c r="AU8" s="343">
        <f>'7d-AtRisk_RawData'!AU7</f>
        <v>0</v>
      </c>
      <c r="AV8" s="343">
        <f>'7d-AtRisk_RawData'!AV7</f>
        <v>0</v>
      </c>
      <c r="AW8" s="344">
        <f>'7d-AtRisk_RawData'!AW7</f>
        <v>0</v>
      </c>
      <c r="AX8" s="396"/>
      <c r="AZ8" s="342">
        <f>'7d-AtRisk_RawData'!AZ7</f>
        <v>0</v>
      </c>
      <c r="BA8" s="343">
        <f>'7d-AtRisk_RawData'!BA7</f>
        <v>0</v>
      </c>
      <c r="BB8" s="343">
        <f>'7d-AtRisk_RawData'!BB7</f>
        <v>0</v>
      </c>
      <c r="BC8" s="343">
        <f>'7d-AtRisk_RawData'!BC7</f>
        <v>0</v>
      </c>
      <c r="BD8" s="343">
        <f>'7d-AtRisk_RawData'!BD7</f>
        <v>21</v>
      </c>
      <c r="BE8" s="343">
        <f>'7d-AtRisk_RawData'!BE7</f>
        <v>0</v>
      </c>
      <c r="BF8" s="343">
        <f>'7d-AtRisk_RawData'!BF7</f>
        <v>0</v>
      </c>
      <c r="BG8" s="343">
        <f>'7d-AtRisk_RawData'!BG7</f>
        <v>0</v>
      </c>
      <c r="BH8" s="343">
        <f>'7d-AtRisk_RawData'!BH7</f>
        <v>0</v>
      </c>
      <c r="BI8" s="344">
        <f>'7d-AtRisk_RawData'!BI7</f>
        <v>0</v>
      </c>
      <c r="BJ8" s="396"/>
      <c r="BL8" s="342">
        <f>'7d-AtRisk_RawData'!BL7</f>
        <v>0</v>
      </c>
      <c r="BM8" s="343">
        <f>'7d-AtRisk_RawData'!BM7</f>
        <v>0</v>
      </c>
      <c r="BN8" s="343">
        <f>'7d-AtRisk_RawData'!BN7</f>
        <v>0</v>
      </c>
      <c r="BO8" s="343">
        <f>'7d-AtRisk_RawData'!BO7</f>
        <v>0</v>
      </c>
      <c r="BP8" s="343">
        <f>'7d-AtRisk_RawData'!BP7</f>
        <v>24</v>
      </c>
      <c r="BQ8" s="343">
        <f>'7d-AtRisk_RawData'!BQ7</f>
        <v>0</v>
      </c>
      <c r="BR8" s="343">
        <f>'7d-AtRisk_RawData'!BR7</f>
        <v>0</v>
      </c>
      <c r="BS8" s="343">
        <f>'7d-AtRisk_RawData'!BS7</f>
        <v>0</v>
      </c>
      <c r="BT8" s="343">
        <f>'7d-AtRisk_RawData'!BT7</f>
        <v>0</v>
      </c>
      <c r="BU8" s="344">
        <f>'7d-AtRisk_RawData'!BU7</f>
        <v>0</v>
      </c>
      <c r="BV8" s="396"/>
      <c r="BX8" s="342">
        <f>'7d-AtRisk_RawData'!BX7</f>
        <v>0</v>
      </c>
      <c r="BY8" s="343">
        <f>'7d-AtRisk_RawData'!BY7</f>
        <v>0</v>
      </c>
      <c r="BZ8" s="343">
        <f>'7d-AtRisk_RawData'!BZ7</f>
        <v>0</v>
      </c>
      <c r="CA8" s="343">
        <f>'7d-AtRisk_RawData'!CA7</f>
        <v>0</v>
      </c>
      <c r="CB8" s="343">
        <f>'7d-AtRisk_RawData'!CB7</f>
        <v>14</v>
      </c>
      <c r="CC8" s="343">
        <f>'7d-AtRisk_RawData'!CC7</f>
        <v>0</v>
      </c>
      <c r="CD8" s="343">
        <f>'7d-AtRisk_RawData'!CD7</f>
        <v>0</v>
      </c>
      <c r="CE8" s="343">
        <f>'7d-AtRisk_RawData'!CE7</f>
        <v>0</v>
      </c>
      <c r="CF8" s="343">
        <f>'7d-AtRisk_RawData'!CF7</f>
        <v>0</v>
      </c>
      <c r="CG8" s="344">
        <f>'7d-AtRisk_RawData'!CG7</f>
        <v>0</v>
      </c>
      <c r="CH8" s="396"/>
      <c r="CJ8" s="342">
        <f>'7d-AtRisk_RawData'!CJ7</f>
        <v>0</v>
      </c>
      <c r="CK8" s="343">
        <f>'7d-AtRisk_RawData'!CK7</f>
        <v>0</v>
      </c>
      <c r="CL8" s="343">
        <f>'7d-AtRisk_RawData'!CL7</f>
        <v>0</v>
      </c>
      <c r="CM8" s="343">
        <f>'7d-AtRisk_RawData'!CM7</f>
        <v>2</v>
      </c>
      <c r="CN8" s="343">
        <f>'7d-AtRisk_RawData'!CN7</f>
        <v>22</v>
      </c>
      <c r="CO8" s="343">
        <f>'7d-AtRisk_RawData'!CO7</f>
        <v>0</v>
      </c>
      <c r="CP8" s="343">
        <f>'7d-AtRisk_RawData'!CP7</f>
        <v>0</v>
      </c>
      <c r="CQ8" s="343">
        <f>'7d-AtRisk_RawData'!CQ7</f>
        <v>0</v>
      </c>
      <c r="CR8" s="343">
        <f>'7d-AtRisk_RawData'!CR7</f>
        <v>0</v>
      </c>
      <c r="CS8" s="344">
        <f>'7d-AtRisk_RawData'!CS7</f>
        <v>0</v>
      </c>
      <c r="CT8" s="396"/>
      <c r="CV8" s="342">
        <f>'7d-AtRisk_RawData'!CV7</f>
        <v>0</v>
      </c>
      <c r="CW8" s="343">
        <f>'7d-AtRisk_RawData'!CW7</f>
        <v>0</v>
      </c>
      <c r="CX8" s="343">
        <f>'7d-AtRisk_RawData'!CX7</f>
        <v>0</v>
      </c>
      <c r="CY8" s="343">
        <f>'7d-AtRisk_RawData'!CY7</f>
        <v>1</v>
      </c>
      <c r="CZ8" s="343">
        <f>'7d-AtRisk_RawData'!CZ7</f>
        <v>22</v>
      </c>
      <c r="DA8" s="343">
        <f>'7d-AtRisk_RawData'!DA7</f>
        <v>0</v>
      </c>
      <c r="DB8" s="343">
        <f>'7d-AtRisk_RawData'!DB7</f>
        <v>0</v>
      </c>
      <c r="DC8" s="343">
        <f>'7d-AtRisk_RawData'!DC7</f>
        <v>0</v>
      </c>
      <c r="DD8" s="343">
        <f>'7d-AtRisk_RawData'!DD7</f>
        <v>3</v>
      </c>
      <c r="DE8" s="344">
        <f>'7d-AtRisk_RawData'!DE7</f>
        <v>0</v>
      </c>
      <c r="DF8" s="396"/>
      <c r="DH8" s="342">
        <f>'7d-AtRisk_RawData'!DH7</f>
        <v>0</v>
      </c>
      <c r="DI8" s="343">
        <f>'7d-AtRisk_RawData'!DI7</f>
        <v>0</v>
      </c>
      <c r="DJ8" s="343">
        <f>'7d-AtRisk_RawData'!DJ7</f>
        <v>0</v>
      </c>
      <c r="DK8" s="343">
        <f>'7d-AtRisk_RawData'!DK7</f>
        <v>1</v>
      </c>
      <c r="DL8" s="343">
        <f>'7d-AtRisk_RawData'!DL7</f>
        <v>17</v>
      </c>
      <c r="DM8" s="343">
        <f>'7d-AtRisk_RawData'!DM7</f>
        <v>0</v>
      </c>
      <c r="DN8" s="343">
        <f>'7d-AtRisk_RawData'!DN7</f>
        <v>0</v>
      </c>
      <c r="DO8" s="343">
        <f>'7d-AtRisk_RawData'!DO7</f>
        <v>0</v>
      </c>
      <c r="DP8" s="343">
        <f>'7d-AtRisk_RawData'!DP7</f>
        <v>1</v>
      </c>
      <c r="DQ8" s="344">
        <f>'7d-AtRisk_RawData'!DQ7</f>
        <v>0</v>
      </c>
      <c r="DR8" s="396"/>
      <c r="DT8" s="342">
        <f>'7d-AtRisk_RawData'!DT7</f>
        <v>0</v>
      </c>
      <c r="DU8" s="343">
        <f>'7d-AtRisk_RawData'!DU7</f>
        <v>0</v>
      </c>
      <c r="DV8" s="343">
        <f>'7d-AtRisk_RawData'!DV7</f>
        <v>0</v>
      </c>
      <c r="DW8" s="343">
        <f>'7d-AtRisk_RawData'!DW7</f>
        <v>0</v>
      </c>
      <c r="DX8" s="343">
        <f>'7d-AtRisk_RawData'!DX7</f>
        <v>16</v>
      </c>
      <c r="DY8" s="343">
        <f>'7d-AtRisk_RawData'!DY7</f>
        <v>1</v>
      </c>
      <c r="DZ8" s="343">
        <f>'7d-AtRisk_RawData'!DZ7</f>
        <v>0</v>
      </c>
      <c r="EA8" s="343">
        <f>'7d-AtRisk_RawData'!EA7</f>
        <v>0</v>
      </c>
      <c r="EB8" s="343">
        <f>'7d-AtRisk_RawData'!EB7</f>
        <v>3</v>
      </c>
      <c r="EC8" s="344">
        <f>'7d-AtRisk_RawData'!EC7</f>
        <v>0</v>
      </c>
      <c r="ED8" s="396"/>
    </row>
    <row r="9" spans="1:134" x14ac:dyDescent="0.25">
      <c r="A9" s="1474"/>
      <c r="B9" s="397" t="s">
        <v>73</v>
      </c>
      <c r="C9" s="276" t="s">
        <v>139</v>
      </c>
      <c r="D9" s="351">
        <f>'7d-AtRisk_RawData'!D8</f>
        <v>0</v>
      </c>
      <c r="E9" s="352">
        <f>'7d-AtRisk_RawData'!E8</f>
        <v>0</v>
      </c>
      <c r="F9" s="352">
        <f>'7d-AtRisk_RawData'!F8</f>
        <v>0</v>
      </c>
      <c r="G9" s="352">
        <f>'7d-AtRisk_RawData'!G8</f>
        <v>0</v>
      </c>
      <c r="H9" s="352">
        <f>'7d-AtRisk_RawData'!H8</f>
        <v>6</v>
      </c>
      <c r="I9" s="352">
        <f>'7d-AtRisk_RawData'!I8</f>
        <v>10</v>
      </c>
      <c r="J9" s="352">
        <f>'7d-AtRisk_RawData'!J8</f>
        <v>0</v>
      </c>
      <c r="K9" s="352">
        <f>'7d-AtRisk_RawData'!K8</f>
        <v>0</v>
      </c>
      <c r="L9" s="352">
        <f>'7d-AtRisk_RawData'!L8</f>
        <v>0</v>
      </c>
      <c r="M9" s="353">
        <f>'7d-AtRisk_RawData'!M8</f>
        <v>0</v>
      </c>
      <c r="N9" s="398"/>
      <c r="P9" s="351">
        <f>'7d-AtRisk_RawData'!P8</f>
        <v>0</v>
      </c>
      <c r="Q9" s="352">
        <f>'7d-AtRisk_RawData'!Q8</f>
        <v>0</v>
      </c>
      <c r="R9" s="352">
        <f>'7d-AtRisk_RawData'!R8</f>
        <v>0</v>
      </c>
      <c r="S9" s="352">
        <f>'7d-AtRisk_RawData'!S8</f>
        <v>0</v>
      </c>
      <c r="T9" s="352">
        <f>'7d-AtRisk_RawData'!T8</f>
        <v>11</v>
      </c>
      <c r="U9" s="352">
        <f>'7d-AtRisk_RawData'!U8</f>
        <v>0</v>
      </c>
      <c r="V9" s="352">
        <f>'7d-AtRisk_RawData'!V8</f>
        <v>1</v>
      </c>
      <c r="W9" s="352">
        <f>'7d-AtRisk_RawData'!W8</f>
        <v>0</v>
      </c>
      <c r="X9" s="352">
        <f>'7d-AtRisk_RawData'!X8</f>
        <v>0</v>
      </c>
      <c r="Y9" s="353">
        <f>'7d-AtRisk_RawData'!Y8</f>
        <v>0</v>
      </c>
      <c r="Z9" s="398"/>
      <c r="AB9" s="351">
        <f>'7d-AtRisk_RawData'!AB8</f>
        <v>0</v>
      </c>
      <c r="AC9" s="352">
        <f>'7d-AtRisk_RawData'!AC8</f>
        <v>0</v>
      </c>
      <c r="AD9" s="352">
        <f>'7d-AtRisk_RawData'!AD8</f>
        <v>0</v>
      </c>
      <c r="AE9" s="352">
        <f>'7d-AtRisk_RawData'!AE8</f>
        <v>0</v>
      </c>
      <c r="AF9" s="352">
        <f>'7d-AtRisk_RawData'!AF8</f>
        <v>8</v>
      </c>
      <c r="AG9" s="352">
        <f>'7d-AtRisk_RawData'!AG8</f>
        <v>4</v>
      </c>
      <c r="AH9" s="352">
        <f>'7d-AtRisk_RawData'!AH8</f>
        <v>0</v>
      </c>
      <c r="AI9" s="352">
        <f>'7d-AtRisk_RawData'!AI8</f>
        <v>0</v>
      </c>
      <c r="AJ9" s="352">
        <f>'7d-AtRisk_RawData'!AJ8</f>
        <v>0</v>
      </c>
      <c r="AK9" s="353">
        <f>'7d-AtRisk_RawData'!AK8</f>
        <v>0</v>
      </c>
      <c r="AL9" s="398"/>
      <c r="AN9" s="351">
        <f>'7d-AtRisk_RawData'!AN8</f>
        <v>0</v>
      </c>
      <c r="AO9" s="352">
        <f>'7d-AtRisk_RawData'!AO8</f>
        <v>0</v>
      </c>
      <c r="AP9" s="352">
        <f>'7d-AtRisk_RawData'!AP8</f>
        <v>0</v>
      </c>
      <c r="AQ9" s="352">
        <f>'7d-AtRisk_RawData'!AQ8</f>
        <v>0</v>
      </c>
      <c r="AR9" s="352">
        <f>'7d-AtRisk_RawData'!AR8</f>
        <v>11</v>
      </c>
      <c r="AS9" s="352">
        <f>'7d-AtRisk_RawData'!AS8</f>
        <v>2</v>
      </c>
      <c r="AT9" s="352">
        <f>'7d-AtRisk_RawData'!AT8</f>
        <v>0</v>
      </c>
      <c r="AU9" s="352">
        <f>'7d-AtRisk_RawData'!AU8</f>
        <v>0</v>
      </c>
      <c r="AV9" s="352">
        <f>'7d-AtRisk_RawData'!AV8</f>
        <v>0</v>
      </c>
      <c r="AW9" s="353">
        <f>'7d-AtRisk_RawData'!AW8</f>
        <v>0</v>
      </c>
      <c r="AX9" s="398"/>
      <c r="AZ9" s="351">
        <f>'7d-AtRisk_RawData'!AZ8</f>
        <v>0</v>
      </c>
      <c r="BA9" s="352">
        <f>'7d-AtRisk_RawData'!BA8</f>
        <v>0</v>
      </c>
      <c r="BB9" s="352">
        <f>'7d-AtRisk_RawData'!BB8</f>
        <v>0</v>
      </c>
      <c r="BC9" s="352">
        <f>'7d-AtRisk_RawData'!BC8</f>
        <v>0</v>
      </c>
      <c r="BD9" s="352">
        <f>'7d-AtRisk_RawData'!BD8</f>
        <v>8</v>
      </c>
      <c r="BE9" s="352">
        <f>'7d-AtRisk_RawData'!BE8</f>
        <v>2</v>
      </c>
      <c r="BF9" s="352">
        <f>'7d-AtRisk_RawData'!BF8</f>
        <v>0</v>
      </c>
      <c r="BG9" s="352">
        <f>'7d-AtRisk_RawData'!BG8</f>
        <v>0</v>
      </c>
      <c r="BH9" s="352">
        <f>'7d-AtRisk_RawData'!BH8</f>
        <v>0</v>
      </c>
      <c r="BI9" s="353">
        <f>'7d-AtRisk_RawData'!BI8</f>
        <v>0</v>
      </c>
      <c r="BJ9" s="398"/>
      <c r="BL9" s="351">
        <f>'7d-AtRisk_RawData'!BL8</f>
        <v>0</v>
      </c>
      <c r="BM9" s="352">
        <f>'7d-AtRisk_RawData'!BM8</f>
        <v>0</v>
      </c>
      <c r="BN9" s="352">
        <f>'7d-AtRisk_RawData'!BN8</f>
        <v>0</v>
      </c>
      <c r="BO9" s="352">
        <f>'7d-AtRisk_RawData'!BO8</f>
        <v>0</v>
      </c>
      <c r="BP9" s="352">
        <f>'7d-AtRisk_RawData'!BP8</f>
        <v>6</v>
      </c>
      <c r="BQ9" s="352">
        <f>'7d-AtRisk_RawData'!BQ8</f>
        <v>3</v>
      </c>
      <c r="BR9" s="352">
        <f>'7d-AtRisk_RawData'!BR8</f>
        <v>0</v>
      </c>
      <c r="BS9" s="352">
        <f>'7d-AtRisk_RawData'!BS8</f>
        <v>0</v>
      </c>
      <c r="BT9" s="352">
        <f>'7d-AtRisk_RawData'!BT8</f>
        <v>0</v>
      </c>
      <c r="BU9" s="353">
        <f>'7d-AtRisk_RawData'!BU8</f>
        <v>0</v>
      </c>
      <c r="BV9" s="398"/>
      <c r="BX9" s="351">
        <f>'7d-AtRisk_RawData'!BX8</f>
        <v>0</v>
      </c>
      <c r="BY9" s="352">
        <f>'7d-AtRisk_RawData'!BY8</f>
        <v>0</v>
      </c>
      <c r="BZ9" s="352">
        <f>'7d-AtRisk_RawData'!BZ8</f>
        <v>0</v>
      </c>
      <c r="CA9" s="352">
        <f>'7d-AtRisk_RawData'!CA8</f>
        <v>0</v>
      </c>
      <c r="CB9" s="352">
        <f>'7d-AtRisk_RawData'!CB8</f>
        <v>13</v>
      </c>
      <c r="CC9" s="352">
        <f>'7d-AtRisk_RawData'!CC8</f>
        <v>8</v>
      </c>
      <c r="CD9" s="352">
        <f>'7d-AtRisk_RawData'!CD8</f>
        <v>0</v>
      </c>
      <c r="CE9" s="352">
        <f>'7d-AtRisk_RawData'!CE8</f>
        <v>0</v>
      </c>
      <c r="CF9" s="352">
        <f>'7d-AtRisk_RawData'!CF8</f>
        <v>0</v>
      </c>
      <c r="CG9" s="353">
        <f>'7d-AtRisk_RawData'!CG8</f>
        <v>0</v>
      </c>
      <c r="CH9" s="398"/>
      <c r="CJ9" s="351">
        <f>'7d-AtRisk_RawData'!CJ8</f>
        <v>0</v>
      </c>
      <c r="CK9" s="352">
        <f>'7d-AtRisk_RawData'!CK8</f>
        <v>0</v>
      </c>
      <c r="CL9" s="352">
        <f>'7d-AtRisk_RawData'!CL8</f>
        <v>0</v>
      </c>
      <c r="CM9" s="352">
        <f>'7d-AtRisk_RawData'!CM8</f>
        <v>0</v>
      </c>
      <c r="CN9" s="352">
        <f>'7d-AtRisk_RawData'!CN8</f>
        <v>8</v>
      </c>
      <c r="CO9" s="352">
        <f>'7d-AtRisk_RawData'!CO8</f>
        <v>4</v>
      </c>
      <c r="CP9" s="352">
        <f>'7d-AtRisk_RawData'!CP8</f>
        <v>0</v>
      </c>
      <c r="CQ9" s="352">
        <f>'7d-AtRisk_RawData'!CQ8</f>
        <v>0</v>
      </c>
      <c r="CR9" s="352">
        <f>'7d-AtRisk_RawData'!CR8</f>
        <v>0</v>
      </c>
      <c r="CS9" s="353">
        <f>'7d-AtRisk_RawData'!CS8</f>
        <v>0</v>
      </c>
      <c r="CT9" s="398"/>
      <c r="CV9" s="351">
        <f>'7d-AtRisk_RawData'!CV8</f>
        <v>0</v>
      </c>
      <c r="CW9" s="352">
        <f>'7d-AtRisk_RawData'!CW8</f>
        <v>0</v>
      </c>
      <c r="CX9" s="352">
        <f>'7d-AtRisk_RawData'!CX8</f>
        <v>0</v>
      </c>
      <c r="CY9" s="352">
        <f>'7d-AtRisk_RawData'!CY8</f>
        <v>0</v>
      </c>
      <c r="CZ9" s="352">
        <f>'7d-AtRisk_RawData'!CZ8</f>
        <v>10</v>
      </c>
      <c r="DA9" s="352">
        <f>'7d-AtRisk_RawData'!DA8</f>
        <v>6</v>
      </c>
      <c r="DB9" s="352">
        <f>'7d-AtRisk_RawData'!DB8</f>
        <v>0</v>
      </c>
      <c r="DC9" s="352">
        <f>'7d-AtRisk_RawData'!DC8</f>
        <v>0</v>
      </c>
      <c r="DD9" s="352">
        <f>'7d-AtRisk_RawData'!DD8</f>
        <v>0</v>
      </c>
      <c r="DE9" s="353">
        <f>'7d-AtRisk_RawData'!DE8</f>
        <v>0</v>
      </c>
      <c r="DF9" s="398"/>
      <c r="DH9" s="351">
        <f>'7d-AtRisk_RawData'!DH8</f>
        <v>0</v>
      </c>
      <c r="DI9" s="352">
        <f>'7d-AtRisk_RawData'!DI8</f>
        <v>0</v>
      </c>
      <c r="DJ9" s="352">
        <f>'7d-AtRisk_RawData'!DJ8</f>
        <v>0</v>
      </c>
      <c r="DK9" s="352">
        <f>'7d-AtRisk_RawData'!DK8</f>
        <v>0</v>
      </c>
      <c r="DL9" s="352">
        <f>'7d-AtRisk_RawData'!DL8</f>
        <v>10</v>
      </c>
      <c r="DM9" s="352">
        <f>'7d-AtRisk_RawData'!DM8</f>
        <v>6</v>
      </c>
      <c r="DN9" s="352">
        <f>'7d-AtRisk_RawData'!DN8</f>
        <v>0</v>
      </c>
      <c r="DO9" s="352">
        <f>'7d-AtRisk_RawData'!DO8</f>
        <v>0</v>
      </c>
      <c r="DP9" s="352">
        <f>'7d-AtRisk_RawData'!DP8</f>
        <v>0</v>
      </c>
      <c r="DQ9" s="353">
        <f>'7d-AtRisk_RawData'!DQ8</f>
        <v>0</v>
      </c>
      <c r="DR9" s="398"/>
      <c r="DT9" s="351">
        <f>'7d-AtRisk_RawData'!DT8</f>
        <v>0</v>
      </c>
      <c r="DU9" s="352">
        <f>'7d-AtRisk_RawData'!DU8</f>
        <v>0</v>
      </c>
      <c r="DV9" s="352">
        <f>'7d-AtRisk_RawData'!DV8</f>
        <v>0</v>
      </c>
      <c r="DW9" s="352">
        <f>'7d-AtRisk_RawData'!DW8</f>
        <v>0</v>
      </c>
      <c r="DX9" s="352">
        <f>'7d-AtRisk_RawData'!DX8</f>
        <v>13</v>
      </c>
      <c r="DY9" s="352">
        <f>'7d-AtRisk_RawData'!DY8</f>
        <v>8</v>
      </c>
      <c r="DZ9" s="352">
        <f>'7d-AtRisk_RawData'!DZ8</f>
        <v>0</v>
      </c>
      <c r="EA9" s="352">
        <f>'7d-AtRisk_RawData'!EA8</f>
        <v>0</v>
      </c>
      <c r="EB9" s="352">
        <f>'7d-AtRisk_RawData'!EB8</f>
        <v>0</v>
      </c>
      <c r="EC9" s="353">
        <f>'7d-AtRisk_RawData'!EC8</f>
        <v>0</v>
      </c>
      <c r="ED9" s="398"/>
    </row>
    <row r="10" spans="1:134" ht="15.75" thickBot="1" x14ac:dyDescent="0.3">
      <c r="A10" s="1474"/>
      <c r="B10" s="397" t="s">
        <v>73</v>
      </c>
      <c r="C10" s="276" t="s">
        <v>140</v>
      </c>
      <c r="D10" s="472">
        <f>'7d-AtRisk_RawData'!D9</f>
        <v>0</v>
      </c>
      <c r="E10" s="352">
        <f>'7d-AtRisk_RawData'!E9</f>
        <v>0</v>
      </c>
      <c r="F10" s="352">
        <f>'7d-AtRisk_RawData'!F9</f>
        <v>0</v>
      </c>
      <c r="G10" s="352">
        <f>'7d-AtRisk_RawData'!G9</f>
        <v>0</v>
      </c>
      <c r="H10" s="352">
        <f>'7d-AtRisk_RawData'!H9</f>
        <v>85</v>
      </c>
      <c r="I10" s="352">
        <f>'7d-AtRisk_RawData'!I9</f>
        <v>19</v>
      </c>
      <c r="J10" s="352">
        <f>'7d-AtRisk_RawData'!J9</f>
        <v>1</v>
      </c>
      <c r="K10" s="352">
        <f>'7d-AtRisk_RawData'!K9</f>
        <v>0</v>
      </c>
      <c r="L10" s="352">
        <f>'7d-AtRisk_RawData'!L9</f>
        <v>0</v>
      </c>
      <c r="M10" s="353">
        <f>'7d-AtRisk_RawData'!M9</f>
        <v>0</v>
      </c>
      <c r="N10" s="398"/>
      <c r="P10" s="472">
        <f>'7d-AtRisk_RawData'!P9</f>
        <v>0</v>
      </c>
      <c r="Q10" s="352">
        <f>'7d-AtRisk_RawData'!Q9</f>
        <v>0</v>
      </c>
      <c r="R10" s="352">
        <f>'7d-AtRisk_RawData'!R9</f>
        <v>0</v>
      </c>
      <c r="S10" s="352">
        <f>'7d-AtRisk_RawData'!S9</f>
        <v>0</v>
      </c>
      <c r="T10" s="352">
        <f>'7d-AtRisk_RawData'!T9</f>
        <v>90</v>
      </c>
      <c r="U10" s="352">
        <f>'7d-AtRisk_RawData'!U9</f>
        <v>20</v>
      </c>
      <c r="V10" s="352">
        <f>'7d-AtRisk_RawData'!V9</f>
        <v>0</v>
      </c>
      <c r="W10" s="352">
        <f>'7d-AtRisk_RawData'!W9</f>
        <v>0</v>
      </c>
      <c r="X10" s="352">
        <f>'7d-AtRisk_RawData'!X9</f>
        <v>0</v>
      </c>
      <c r="Y10" s="353">
        <f>'7d-AtRisk_RawData'!Y9</f>
        <v>0</v>
      </c>
      <c r="Z10" s="398"/>
      <c r="AB10" s="472">
        <f>'7d-AtRisk_RawData'!AB9</f>
        <v>0</v>
      </c>
      <c r="AC10" s="352">
        <f>'7d-AtRisk_RawData'!AC9</f>
        <v>0</v>
      </c>
      <c r="AD10" s="352">
        <f>'7d-AtRisk_RawData'!AD9</f>
        <v>0</v>
      </c>
      <c r="AE10" s="352">
        <f>'7d-AtRisk_RawData'!AE9</f>
        <v>0</v>
      </c>
      <c r="AF10" s="352">
        <f>'7d-AtRisk_RawData'!AF9</f>
        <v>110</v>
      </c>
      <c r="AG10" s="352">
        <f>'7d-AtRisk_RawData'!AG9</f>
        <v>18</v>
      </c>
      <c r="AH10" s="352">
        <f>'7d-AtRisk_RawData'!AH9</f>
        <v>0</v>
      </c>
      <c r="AI10" s="352">
        <f>'7d-AtRisk_RawData'!AI9</f>
        <v>0</v>
      </c>
      <c r="AJ10" s="352">
        <f>'7d-AtRisk_RawData'!AJ9</f>
        <v>0</v>
      </c>
      <c r="AK10" s="353">
        <f>'7d-AtRisk_RawData'!AK9</f>
        <v>0</v>
      </c>
      <c r="AL10" s="398"/>
      <c r="AN10" s="472">
        <f>'7d-AtRisk_RawData'!AN9</f>
        <v>0</v>
      </c>
      <c r="AO10" s="352">
        <f>'7d-AtRisk_RawData'!AO9</f>
        <v>0</v>
      </c>
      <c r="AP10" s="352">
        <f>'7d-AtRisk_RawData'!AP9</f>
        <v>0</v>
      </c>
      <c r="AQ10" s="352">
        <f>'7d-AtRisk_RawData'!AQ9</f>
        <v>0</v>
      </c>
      <c r="AR10" s="352">
        <f>'7d-AtRisk_RawData'!AR9</f>
        <v>102</v>
      </c>
      <c r="AS10" s="352">
        <f>'7d-AtRisk_RawData'!AS9</f>
        <v>14</v>
      </c>
      <c r="AT10" s="352">
        <f>'7d-AtRisk_RawData'!AT9</f>
        <v>0</v>
      </c>
      <c r="AU10" s="352">
        <f>'7d-AtRisk_RawData'!AU9</f>
        <v>0</v>
      </c>
      <c r="AV10" s="352">
        <f>'7d-AtRisk_RawData'!AV9</f>
        <v>0</v>
      </c>
      <c r="AW10" s="353">
        <f>'7d-AtRisk_RawData'!AW9</f>
        <v>0</v>
      </c>
      <c r="AX10" s="398"/>
      <c r="AZ10" s="472">
        <f>'7d-AtRisk_RawData'!AZ9</f>
        <v>0</v>
      </c>
      <c r="BA10" s="352">
        <f>'7d-AtRisk_RawData'!BA9</f>
        <v>0</v>
      </c>
      <c r="BB10" s="352">
        <f>'7d-AtRisk_RawData'!BB9</f>
        <v>0</v>
      </c>
      <c r="BC10" s="352">
        <f>'7d-AtRisk_RawData'!BC9</f>
        <v>0</v>
      </c>
      <c r="BD10" s="352">
        <f>'7d-AtRisk_RawData'!BD9</f>
        <v>88</v>
      </c>
      <c r="BE10" s="352">
        <f>'7d-AtRisk_RawData'!BE9</f>
        <v>13</v>
      </c>
      <c r="BF10" s="352">
        <f>'7d-AtRisk_RawData'!BF9</f>
        <v>1</v>
      </c>
      <c r="BG10" s="352">
        <f>'7d-AtRisk_RawData'!BG9</f>
        <v>2</v>
      </c>
      <c r="BH10" s="352">
        <f>'7d-AtRisk_RawData'!BH9</f>
        <v>0</v>
      </c>
      <c r="BI10" s="353">
        <f>'7d-AtRisk_RawData'!BI9</f>
        <v>0</v>
      </c>
      <c r="BJ10" s="398"/>
      <c r="BL10" s="472">
        <f>'7d-AtRisk_RawData'!BL9</f>
        <v>0</v>
      </c>
      <c r="BM10" s="352">
        <f>'7d-AtRisk_RawData'!BM9</f>
        <v>0</v>
      </c>
      <c r="BN10" s="352">
        <f>'7d-AtRisk_RawData'!BN9</f>
        <v>0</v>
      </c>
      <c r="BO10" s="352">
        <f>'7d-AtRisk_RawData'!BO9</f>
        <v>0</v>
      </c>
      <c r="BP10" s="352">
        <f>'7d-AtRisk_RawData'!BP9</f>
        <v>98</v>
      </c>
      <c r="BQ10" s="352">
        <f>'7d-AtRisk_RawData'!BQ9</f>
        <v>13</v>
      </c>
      <c r="BR10" s="352">
        <f>'7d-AtRisk_RawData'!BR9</f>
        <v>0</v>
      </c>
      <c r="BS10" s="352">
        <f>'7d-AtRisk_RawData'!BS9</f>
        <v>0</v>
      </c>
      <c r="BT10" s="352">
        <f>'7d-AtRisk_RawData'!BT9</f>
        <v>0</v>
      </c>
      <c r="BU10" s="353">
        <f>'7d-AtRisk_RawData'!BU9</f>
        <v>0</v>
      </c>
      <c r="BV10" s="398"/>
      <c r="BX10" s="472">
        <f>'7d-AtRisk_RawData'!BX9</f>
        <v>0</v>
      </c>
      <c r="BY10" s="352">
        <f>'7d-AtRisk_RawData'!BY9</f>
        <v>0</v>
      </c>
      <c r="BZ10" s="352">
        <f>'7d-AtRisk_RawData'!BZ9</f>
        <v>0</v>
      </c>
      <c r="CA10" s="352">
        <f>'7d-AtRisk_RawData'!CA9</f>
        <v>0</v>
      </c>
      <c r="CB10" s="352">
        <f>'7d-AtRisk_RawData'!CB9</f>
        <v>71</v>
      </c>
      <c r="CC10" s="352">
        <f>'7d-AtRisk_RawData'!CC9</f>
        <v>19</v>
      </c>
      <c r="CD10" s="352">
        <f>'7d-AtRisk_RawData'!CD9</f>
        <v>1</v>
      </c>
      <c r="CE10" s="352">
        <f>'7d-AtRisk_RawData'!CE9</f>
        <v>0</v>
      </c>
      <c r="CF10" s="352">
        <f>'7d-AtRisk_RawData'!CF9</f>
        <v>0</v>
      </c>
      <c r="CG10" s="353">
        <f>'7d-AtRisk_RawData'!CG9</f>
        <v>0</v>
      </c>
      <c r="CH10" s="398"/>
      <c r="CJ10" s="472">
        <f>'7d-AtRisk_RawData'!CJ9</f>
        <v>0</v>
      </c>
      <c r="CK10" s="352">
        <f>'7d-AtRisk_RawData'!CK9</f>
        <v>0</v>
      </c>
      <c r="CL10" s="352">
        <f>'7d-AtRisk_RawData'!CL9</f>
        <v>0</v>
      </c>
      <c r="CM10" s="352">
        <f>'7d-AtRisk_RawData'!CM9</f>
        <v>0</v>
      </c>
      <c r="CN10" s="352">
        <f>'7d-AtRisk_RawData'!CN9</f>
        <v>71</v>
      </c>
      <c r="CO10" s="352">
        <f>'7d-AtRisk_RawData'!CO9</f>
        <v>17</v>
      </c>
      <c r="CP10" s="352">
        <f>'7d-AtRisk_RawData'!CP9</f>
        <v>0</v>
      </c>
      <c r="CQ10" s="352">
        <f>'7d-AtRisk_RawData'!CQ9</f>
        <v>0</v>
      </c>
      <c r="CR10" s="352">
        <f>'7d-AtRisk_RawData'!CR9</f>
        <v>0</v>
      </c>
      <c r="CS10" s="353">
        <f>'7d-AtRisk_RawData'!CS9</f>
        <v>0</v>
      </c>
      <c r="CT10" s="398"/>
      <c r="CV10" s="472">
        <f>'7d-AtRisk_RawData'!CV9</f>
        <v>0</v>
      </c>
      <c r="CW10" s="352">
        <f>'7d-AtRisk_RawData'!CW9</f>
        <v>0</v>
      </c>
      <c r="CX10" s="352">
        <f>'7d-AtRisk_RawData'!CX9</f>
        <v>0</v>
      </c>
      <c r="CY10" s="352">
        <f>'7d-AtRisk_RawData'!CY9</f>
        <v>0</v>
      </c>
      <c r="CZ10" s="352">
        <f>'7d-AtRisk_RawData'!CZ9</f>
        <v>62</v>
      </c>
      <c r="DA10" s="352">
        <f>'7d-AtRisk_RawData'!DA9</f>
        <v>12</v>
      </c>
      <c r="DB10" s="352">
        <f>'7d-AtRisk_RawData'!DB9</f>
        <v>0</v>
      </c>
      <c r="DC10" s="352">
        <f>'7d-AtRisk_RawData'!DC9</f>
        <v>0</v>
      </c>
      <c r="DD10" s="352">
        <f>'7d-AtRisk_RawData'!DD9</f>
        <v>0</v>
      </c>
      <c r="DE10" s="353">
        <f>'7d-AtRisk_RawData'!DE9</f>
        <v>0</v>
      </c>
      <c r="DF10" s="398"/>
      <c r="DH10" s="472">
        <f>'7d-AtRisk_RawData'!DH9</f>
        <v>0</v>
      </c>
      <c r="DI10" s="352">
        <f>'7d-AtRisk_RawData'!DI9</f>
        <v>0</v>
      </c>
      <c r="DJ10" s="352">
        <f>'7d-AtRisk_RawData'!DJ9</f>
        <v>0</v>
      </c>
      <c r="DK10" s="352">
        <f>'7d-AtRisk_RawData'!DK9</f>
        <v>0</v>
      </c>
      <c r="DL10" s="352">
        <f>'7d-AtRisk_RawData'!DL9</f>
        <v>72</v>
      </c>
      <c r="DM10" s="352">
        <f>'7d-AtRisk_RawData'!DM9</f>
        <v>17</v>
      </c>
      <c r="DN10" s="352">
        <f>'7d-AtRisk_RawData'!DN9</f>
        <v>1</v>
      </c>
      <c r="DO10" s="352">
        <f>'7d-AtRisk_RawData'!DO9</f>
        <v>0</v>
      </c>
      <c r="DP10" s="352">
        <f>'7d-AtRisk_RawData'!DP9</f>
        <v>0</v>
      </c>
      <c r="DQ10" s="353">
        <f>'7d-AtRisk_RawData'!DQ9</f>
        <v>0</v>
      </c>
      <c r="DR10" s="398"/>
      <c r="DT10" s="472">
        <f>'7d-AtRisk_RawData'!DT9</f>
        <v>0</v>
      </c>
      <c r="DU10" s="352">
        <f>'7d-AtRisk_RawData'!DU9</f>
        <v>0</v>
      </c>
      <c r="DV10" s="352">
        <f>'7d-AtRisk_RawData'!DV9</f>
        <v>0</v>
      </c>
      <c r="DW10" s="352">
        <f>'7d-AtRisk_RawData'!DW9</f>
        <v>0</v>
      </c>
      <c r="DX10" s="352">
        <f>'7d-AtRisk_RawData'!DX9</f>
        <v>68</v>
      </c>
      <c r="DY10" s="352">
        <f>'7d-AtRisk_RawData'!DY9</f>
        <v>27</v>
      </c>
      <c r="DZ10" s="352">
        <f>'7d-AtRisk_RawData'!DZ9</f>
        <v>2</v>
      </c>
      <c r="EA10" s="352">
        <f>'7d-AtRisk_RawData'!EA9</f>
        <v>0</v>
      </c>
      <c r="EB10" s="352">
        <f>'7d-AtRisk_RawData'!EB9</f>
        <v>0</v>
      </c>
      <c r="EC10" s="353">
        <f>'7d-AtRisk_RawData'!EC9</f>
        <v>0</v>
      </c>
      <c r="ED10" s="398"/>
    </row>
    <row r="11" spans="1:134" x14ac:dyDescent="0.25">
      <c r="A11" s="284"/>
      <c r="B11" s="285"/>
      <c r="C11" s="268"/>
      <c r="D11" s="399">
        <f t="shared" ref="D11:M11" si="0">SUM(D8:D10)</f>
        <v>0</v>
      </c>
      <c r="E11" s="400">
        <f t="shared" si="0"/>
        <v>0</v>
      </c>
      <c r="F11" s="400">
        <f t="shared" si="0"/>
        <v>0</v>
      </c>
      <c r="G11" s="400">
        <f t="shared" si="0"/>
        <v>1</v>
      </c>
      <c r="H11" s="400">
        <f t="shared" si="0"/>
        <v>107</v>
      </c>
      <c r="I11" s="400">
        <f t="shared" si="0"/>
        <v>29</v>
      </c>
      <c r="J11" s="400">
        <f t="shared" si="0"/>
        <v>1</v>
      </c>
      <c r="K11" s="400">
        <f t="shared" si="0"/>
        <v>0</v>
      </c>
      <c r="L11" s="400">
        <f t="shared" si="0"/>
        <v>0</v>
      </c>
      <c r="M11" s="401">
        <f t="shared" si="0"/>
        <v>0</v>
      </c>
      <c r="N11" s="470">
        <f>SUM(D11:M11)</f>
        <v>138</v>
      </c>
      <c r="P11" s="399">
        <f t="shared" ref="P11:Y11" si="1">SUM(P8:P10)</f>
        <v>0</v>
      </c>
      <c r="Q11" s="400">
        <f t="shared" si="1"/>
        <v>0</v>
      </c>
      <c r="R11" s="400">
        <f t="shared" si="1"/>
        <v>0</v>
      </c>
      <c r="S11" s="400">
        <f t="shared" si="1"/>
        <v>1</v>
      </c>
      <c r="T11" s="400">
        <f t="shared" si="1"/>
        <v>120</v>
      </c>
      <c r="U11" s="400">
        <f t="shared" si="1"/>
        <v>20</v>
      </c>
      <c r="V11" s="400">
        <f t="shared" si="1"/>
        <v>1</v>
      </c>
      <c r="W11" s="400">
        <f t="shared" si="1"/>
        <v>0</v>
      </c>
      <c r="X11" s="400">
        <f t="shared" si="1"/>
        <v>0</v>
      </c>
      <c r="Y11" s="401">
        <f t="shared" si="1"/>
        <v>0</v>
      </c>
      <c r="Z11" s="470">
        <f>SUM(P11:Y11)</f>
        <v>142</v>
      </c>
      <c r="AB11" s="399">
        <f t="shared" ref="AB11:AK11" si="2">SUM(AB8:AB10)</f>
        <v>0</v>
      </c>
      <c r="AC11" s="400">
        <f t="shared" si="2"/>
        <v>0</v>
      </c>
      <c r="AD11" s="400">
        <f t="shared" si="2"/>
        <v>0</v>
      </c>
      <c r="AE11" s="400">
        <f t="shared" si="2"/>
        <v>0</v>
      </c>
      <c r="AF11" s="400">
        <f t="shared" si="2"/>
        <v>128</v>
      </c>
      <c r="AG11" s="400">
        <f t="shared" si="2"/>
        <v>22</v>
      </c>
      <c r="AH11" s="400">
        <f t="shared" si="2"/>
        <v>0</v>
      </c>
      <c r="AI11" s="400">
        <f t="shared" si="2"/>
        <v>0</v>
      </c>
      <c r="AJ11" s="400">
        <f t="shared" si="2"/>
        <v>0</v>
      </c>
      <c r="AK11" s="401">
        <f t="shared" si="2"/>
        <v>0</v>
      </c>
      <c r="AL11" s="470">
        <f>SUM(AB11:AK11)</f>
        <v>150</v>
      </c>
      <c r="AN11" s="399">
        <f t="shared" ref="AN11:AW11" si="3">SUM(AN8:AN10)</f>
        <v>0</v>
      </c>
      <c r="AO11" s="400">
        <f t="shared" si="3"/>
        <v>0</v>
      </c>
      <c r="AP11" s="400">
        <f t="shared" si="3"/>
        <v>0</v>
      </c>
      <c r="AQ11" s="400">
        <f t="shared" si="3"/>
        <v>1</v>
      </c>
      <c r="AR11" s="400">
        <f t="shared" si="3"/>
        <v>129</v>
      </c>
      <c r="AS11" s="400">
        <f t="shared" si="3"/>
        <v>16</v>
      </c>
      <c r="AT11" s="400">
        <f t="shared" si="3"/>
        <v>0</v>
      </c>
      <c r="AU11" s="400">
        <f t="shared" si="3"/>
        <v>0</v>
      </c>
      <c r="AV11" s="400">
        <f t="shared" si="3"/>
        <v>0</v>
      </c>
      <c r="AW11" s="401">
        <f t="shared" si="3"/>
        <v>0</v>
      </c>
      <c r="AX11" s="470">
        <f>SUM(AN11:AW11)</f>
        <v>146</v>
      </c>
      <c r="AZ11" s="399">
        <f t="shared" ref="AZ11:BI11" si="4">SUM(AZ8:AZ10)</f>
        <v>0</v>
      </c>
      <c r="BA11" s="400">
        <f t="shared" si="4"/>
        <v>0</v>
      </c>
      <c r="BB11" s="400">
        <f t="shared" si="4"/>
        <v>0</v>
      </c>
      <c r="BC11" s="400">
        <f t="shared" si="4"/>
        <v>0</v>
      </c>
      <c r="BD11" s="400">
        <f t="shared" si="4"/>
        <v>117</v>
      </c>
      <c r="BE11" s="400">
        <f t="shared" si="4"/>
        <v>15</v>
      </c>
      <c r="BF11" s="400">
        <f t="shared" si="4"/>
        <v>1</v>
      </c>
      <c r="BG11" s="400">
        <f t="shared" si="4"/>
        <v>2</v>
      </c>
      <c r="BH11" s="400">
        <f t="shared" si="4"/>
        <v>0</v>
      </c>
      <c r="BI11" s="401">
        <f t="shared" si="4"/>
        <v>0</v>
      </c>
      <c r="BJ11" s="470">
        <f>SUM(AZ11:BI11)</f>
        <v>135</v>
      </c>
      <c r="BL11" s="399">
        <f t="shared" ref="BL11:BU11" si="5">SUM(BL8:BL10)</f>
        <v>0</v>
      </c>
      <c r="BM11" s="400">
        <f t="shared" si="5"/>
        <v>0</v>
      </c>
      <c r="BN11" s="400">
        <f t="shared" si="5"/>
        <v>0</v>
      </c>
      <c r="BO11" s="400">
        <f t="shared" si="5"/>
        <v>0</v>
      </c>
      <c r="BP11" s="400">
        <f t="shared" si="5"/>
        <v>128</v>
      </c>
      <c r="BQ11" s="400">
        <f t="shared" si="5"/>
        <v>16</v>
      </c>
      <c r="BR11" s="400">
        <f t="shared" si="5"/>
        <v>0</v>
      </c>
      <c r="BS11" s="400">
        <f t="shared" si="5"/>
        <v>0</v>
      </c>
      <c r="BT11" s="400">
        <f t="shared" si="5"/>
        <v>0</v>
      </c>
      <c r="BU11" s="401">
        <f t="shared" si="5"/>
        <v>0</v>
      </c>
      <c r="BV11" s="470">
        <f>SUM(BL11:BU11)</f>
        <v>144</v>
      </c>
      <c r="BX11" s="399">
        <f t="shared" ref="BX11:CG11" si="6">SUM(BX8:BX10)</f>
        <v>0</v>
      </c>
      <c r="BY11" s="400">
        <f t="shared" si="6"/>
        <v>0</v>
      </c>
      <c r="BZ11" s="400">
        <f t="shared" si="6"/>
        <v>0</v>
      </c>
      <c r="CA11" s="400">
        <f t="shared" si="6"/>
        <v>0</v>
      </c>
      <c r="CB11" s="400">
        <f t="shared" si="6"/>
        <v>98</v>
      </c>
      <c r="CC11" s="400">
        <f t="shared" si="6"/>
        <v>27</v>
      </c>
      <c r="CD11" s="400">
        <f t="shared" si="6"/>
        <v>1</v>
      </c>
      <c r="CE11" s="400">
        <f t="shared" si="6"/>
        <v>0</v>
      </c>
      <c r="CF11" s="400">
        <f t="shared" si="6"/>
        <v>0</v>
      </c>
      <c r="CG11" s="401">
        <f t="shared" si="6"/>
        <v>0</v>
      </c>
      <c r="CH11" s="470">
        <f>SUM(BX11:CG11)</f>
        <v>126</v>
      </c>
      <c r="CJ11" s="399">
        <f t="shared" ref="CJ11:CS11" si="7">SUM(CJ8:CJ10)</f>
        <v>0</v>
      </c>
      <c r="CK11" s="400">
        <f t="shared" si="7"/>
        <v>0</v>
      </c>
      <c r="CL11" s="400">
        <f t="shared" si="7"/>
        <v>0</v>
      </c>
      <c r="CM11" s="400">
        <f t="shared" si="7"/>
        <v>2</v>
      </c>
      <c r="CN11" s="400">
        <f t="shared" si="7"/>
        <v>101</v>
      </c>
      <c r="CO11" s="400">
        <f t="shared" si="7"/>
        <v>21</v>
      </c>
      <c r="CP11" s="400">
        <f t="shared" si="7"/>
        <v>0</v>
      </c>
      <c r="CQ11" s="400">
        <f t="shared" si="7"/>
        <v>0</v>
      </c>
      <c r="CR11" s="400">
        <f t="shared" si="7"/>
        <v>0</v>
      </c>
      <c r="CS11" s="401">
        <f t="shared" si="7"/>
        <v>0</v>
      </c>
      <c r="CT11" s="470">
        <f>SUM(CJ11:CS11)</f>
        <v>124</v>
      </c>
      <c r="CV11" s="399">
        <f t="shared" ref="CV11:DE11" si="8">SUM(CV8:CV10)</f>
        <v>0</v>
      </c>
      <c r="CW11" s="400">
        <f t="shared" si="8"/>
        <v>0</v>
      </c>
      <c r="CX11" s="400">
        <f t="shared" si="8"/>
        <v>0</v>
      </c>
      <c r="CY11" s="400">
        <f t="shared" si="8"/>
        <v>1</v>
      </c>
      <c r="CZ11" s="400">
        <f t="shared" si="8"/>
        <v>94</v>
      </c>
      <c r="DA11" s="400">
        <f t="shared" si="8"/>
        <v>18</v>
      </c>
      <c r="DB11" s="400">
        <f t="shared" si="8"/>
        <v>0</v>
      </c>
      <c r="DC11" s="400">
        <f t="shared" si="8"/>
        <v>0</v>
      </c>
      <c r="DD11" s="400">
        <f t="shared" si="8"/>
        <v>3</v>
      </c>
      <c r="DE11" s="401">
        <f t="shared" si="8"/>
        <v>0</v>
      </c>
      <c r="DF11" s="470">
        <f>SUM(CV11:DE11)</f>
        <v>116</v>
      </c>
      <c r="DH11" s="399">
        <f t="shared" ref="DH11:DQ11" si="9">SUM(DH8:DH10)</f>
        <v>0</v>
      </c>
      <c r="DI11" s="400">
        <f t="shared" si="9"/>
        <v>0</v>
      </c>
      <c r="DJ11" s="400">
        <f t="shared" si="9"/>
        <v>0</v>
      </c>
      <c r="DK11" s="400">
        <f t="shared" si="9"/>
        <v>1</v>
      </c>
      <c r="DL11" s="400">
        <f t="shared" si="9"/>
        <v>99</v>
      </c>
      <c r="DM11" s="400">
        <f t="shared" si="9"/>
        <v>23</v>
      </c>
      <c r="DN11" s="400">
        <f t="shared" si="9"/>
        <v>1</v>
      </c>
      <c r="DO11" s="400">
        <f t="shared" si="9"/>
        <v>0</v>
      </c>
      <c r="DP11" s="400">
        <f t="shared" si="9"/>
        <v>1</v>
      </c>
      <c r="DQ11" s="401">
        <f t="shared" si="9"/>
        <v>0</v>
      </c>
      <c r="DR11" s="470">
        <f>SUM(DH11:DQ11)</f>
        <v>125</v>
      </c>
      <c r="DT11" s="399">
        <f t="shared" ref="DT11:EC11" si="10">SUM(DT8:DT10)</f>
        <v>0</v>
      </c>
      <c r="DU11" s="400">
        <f t="shared" si="10"/>
        <v>0</v>
      </c>
      <c r="DV11" s="400">
        <f t="shared" si="10"/>
        <v>0</v>
      </c>
      <c r="DW11" s="400">
        <f t="shared" si="10"/>
        <v>0</v>
      </c>
      <c r="DX11" s="400">
        <f t="shared" si="10"/>
        <v>97</v>
      </c>
      <c r="DY11" s="400">
        <f t="shared" si="10"/>
        <v>36</v>
      </c>
      <c r="DZ11" s="400">
        <f t="shared" si="10"/>
        <v>2</v>
      </c>
      <c r="EA11" s="400">
        <f t="shared" si="10"/>
        <v>0</v>
      </c>
      <c r="EB11" s="400">
        <f t="shared" si="10"/>
        <v>3</v>
      </c>
      <c r="EC11" s="401">
        <f t="shared" si="10"/>
        <v>0</v>
      </c>
      <c r="ED11" s="470">
        <f>SUM(DT11:EC11)</f>
        <v>138</v>
      </c>
    </row>
    <row r="12" spans="1:134" ht="15.75" thickBot="1" x14ac:dyDescent="0.3">
      <c r="A12" s="320"/>
      <c r="C12" s="276"/>
      <c r="D12" s="351"/>
      <c r="E12" s="352"/>
      <c r="F12" s="352"/>
      <c r="G12" s="352"/>
      <c r="H12" s="352"/>
      <c r="I12" s="352"/>
      <c r="J12" s="352"/>
      <c r="K12" s="352"/>
      <c r="L12" s="352"/>
      <c r="M12" s="353"/>
      <c r="N12" s="398"/>
      <c r="P12" s="351"/>
      <c r="Q12" s="352"/>
      <c r="R12" s="352"/>
      <c r="S12" s="352"/>
      <c r="T12" s="352"/>
      <c r="U12" s="352"/>
      <c r="V12" s="352"/>
      <c r="W12" s="352"/>
      <c r="X12" s="352"/>
      <c r="Y12" s="353"/>
      <c r="Z12" s="398"/>
      <c r="AB12" s="351"/>
      <c r="AC12" s="352"/>
      <c r="AD12" s="352"/>
      <c r="AE12" s="352"/>
      <c r="AF12" s="352"/>
      <c r="AG12" s="352"/>
      <c r="AH12" s="352"/>
      <c r="AI12" s="352"/>
      <c r="AJ12" s="352"/>
      <c r="AK12" s="353"/>
      <c r="AL12" s="398"/>
      <c r="AN12" s="351"/>
      <c r="AO12" s="352"/>
      <c r="AP12" s="352"/>
      <c r="AQ12" s="352"/>
      <c r="AR12" s="352"/>
      <c r="AS12" s="352"/>
      <c r="AT12" s="352"/>
      <c r="AU12" s="352"/>
      <c r="AV12" s="352"/>
      <c r="AW12" s="353"/>
      <c r="AX12" s="398"/>
      <c r="AZ12" s="351"/>
      <c r="BA12" s="352"/>
      <c r="BB12" s="352"/>
      <c r="BC12" s="352"/>
      <c r="BD12" s="352"/>
      <c r="BE12" s="352"/>
      <c r="BF12" s="352"/>
      <c r="BG12" s="352"/>
      <c r="BH12" s="352"/>
      <c r="BI12" s="353"/>
      <c r="BJ12" s="398"/>
      <c r="BL12" s="351"/>
      <c r="BM12" s="352"/>
      <c r="BN12" s="352"/>
      <c r="BO12" s="352"/>
      <c r="BP12" s="352"/>
      <c r="BQ12" s="352"/>
      <c r="BR12" s="352"/>
      <c r="BS12" s="352"/>
      <c r="BT12" s="352"/>
      <c r="BU12" s="353"/>
      <c r="BV12" s="398"/>
      <c r="BX12" s="351"/>
      <c r="BY12" s="352"/>
      <c r="BZ12" s="352"/>
      <c r="CA12" s="352"/>
      <c r="CB12" s="352"/>
      <c r="CC12" s="352"/>
      <c r="CD12" s="352"/>
      <c r="CE12" s="352"/>
      <c r="CF12" s="352"/>
      <c r="CG12" s="353"/>
      <c r="CH12" s="398"/>
      <c r="CJ12" s="351"/>
      <c r="CK12" s="352"/>
      <c r="CL12" s="352"/>
      <c r="CM12" s="352"/>
      <c r="CN12" s="352"/>
      <c r="CO12" s="352"/>
      <c r="CP12" s="352"/>
      <c r="CQ12" s="352"/>
      <c r="CR12" s="352"/>
      <c r="CS12" s="353"/>
      <c r="CT12" s="398"/>
      <c r="CV12" s="351"/>
      <c r="CW12" s="352"/>
      <c r="CX12" s="352"/>
      <c r="CY12" s="352"/>
      <c r="CZ12" s="352"/>
      <c r="DA12" s="352"/>
      <c r="DB12" s="352"/>
      <c r="DC12" s="352"/>
      <c r="DD12" s="352"/>
      <c r="DE12" s="353"/>
      <c r="DF12" s="398"/>
      <c r="DH12" s="351"/>
      <c r="DI12" s="352"/>
      <c r="DJ12" s="352"/>
      <c r="DK12" s="352"/>
      <c r="DL12" s="352"/>
      <c r="DM12" s="352"/>
      <c r="DN12" s="352"/>
      <c r="DO12" s="352"/>
      <c r="DP12" s="352"/>
      <c r="DQ12" s="353"/>
      <c r="DR12" s="398"/>
      <c r="DT12" s="351"/>
      <c r="DU12" s="352"/>
      <c r="DV12" s="352"/>
      <c r="DW12" s="352"/>
      <c r="DX12" s="352"/>
      <c r="DY12" s="352"/>
      <c r="DZ12" s="352"/>
      <c r="EA12" s="352"/>
      <c r="EB12" s="352"/>
      <c r="EC12" s="353"/>
      <c r="ED12" s="398"/>
    </row>
    <row r="13" spans="1:134" ht="15" customHeight="1" x14ac:dyDescent="0.25">
      <c r="A13" s="1473" t="s">
        <v>211</v>
      </c>
      <c r="B13" s="395" t="s">
        <v>73</v>
      </c>
      <c r="C13" s="464" t="s">
        <v>138</v>
      </c>
      <c r="D13" s="351">
        <f>D8*'8-Matrices'!$J$7</f>
        <v>0</v>
      </c>
      <c r="E13" s="352">
        <f>E8*'8-Matrices'!$K$7</f>
        <v>0</v>
      </c>
      <c r="F13" s="352">
        <f>F8*'8-Matrices'!$L$7</f>
        <v>0</v>
      </c>
      <c r="G13" s="352">
        <f>G8*'8-Matrices'!$M$7</f>
        <v>14455</v>
      </c>
      <c r="H13" s="352">
        <f>H8*'8-Matrices'!$N$7</f>
        <v>528000</v>
      </c>
      <c r="I13" s="352">
        <f>I8*'8-Matrices'!$O$7</f>
        <v>0</v>
      </c>
      <c r="J13" s="352">
        <f>J8*'8-Matrices'!$P$7</f>
        <v>0</v>
      </c>
      <c r="K13" s="352">
        <f>K8*'8-Matrices'!$Q$7</f>
        <v>0</v>
      </c>
      <c r="L13" s="352">
        <f>L8*'8-Matrices'!$R$7</f>
        <v>0</v>
      </c>
      <c r="M13" s="353">
        <f>M8*'8-Matrices'!$S$7</f>
        <v>0</v>
      </c>
      <c r="N13" s="398"/>
      <c r="P13" s="351">
        <f>P8*'8-Matrices'!$J$7</f>
        <v>0</v>
      </c>
      <c r="Q13" s="352">
        <f>Q8*'8-Matrices'!$K$7</f>
        <v>0</v>
      </c>
      <c r="R13" s="352">
        <f>R8*'8-Matrices'!$L$7</f>
        <v>0</v>
      </c>
      <c r="S13" s="352">
        <f>S8*'8-Matrices'!$M$7</f>
        <v>14455</v>
      </c>
      <c r="T13" s="352">
        <f>T8*'8-Matrices'!$N$7</f>
        <v>627000</v>
      </c>
      <c r="U13" s="352">
        <f>U8*'8-Matrices'!$O$7</f>
        <v>0</v>
      </c>
      <c r="V13" s="352">
        <f>V8*'8-Matrices'!$P$7</f>
        <v>0</v>
      </c>
      <c r="W13" s="352">
        <f>W8*'8-Matrices'!$Q$7</f>
        <v>0</v>
      </c>
      <c r="X13" s="352">
        <f>X8*'8-Matrices'!$R$7</f>
        <v>0</v>
      </c>
      <c r="Y13" s="353">
        <f>Y8*'8-Matrices'!$S$7</f>
        <v>0</v>
      </c>
      <c r="Z13" s="398"/>
      <c r="AB13" s="351">
        <f>AB8*'8-Matrices'!$J$7</f>
        <v>0</v>
      </c>
      <c r="AC13" s="352">
        <f>AC8*'8-Matrices'!$K$7</f>
        <v>0</v>
      </c>
      <c r="AD13" s="352">
        <f>AD8*'8-Matrices'!$L$7</f>
        <v>0</v>
      </c>
      <c r="AE13" s="352">
        <f>AE8*'8-Matrices'!$M$7</f>
        <v>0</v>
      </c>
      <c r="AF13" s="352">
        <f>AF8*'8-Matrices'!$N$7</f>
        <v>330000</v>
      </c>
      <c r="AG13" s="352">
        <f>AG8*'8-Matrices'!$O$7</f>
        <v>0</v>
      </c>
      <c r="AH13" s="352">
        <f>AH8*'8-Matrices'!$P$7</f>
        <v>0</v>
      </c>
      <c r="AI13" s="352">
        <f>AI8*'8-Matrices'!$Q$7</f>
        <v>0</v>
      </c>
      <c r="AJ13" s="352">
        <f>AJ8*'8-Matrices'!$R$7</f>
        <v>0</v>
      </c>
      <c r="AK13" s="353">
        <f>AK8*'8-Matrices'!$S$7</f>
        <v>0</v>
      </c>
      <c r="AL13" s="398"/>
      <c r="AN13" s="351">
        <f>AN8*'8-Matrices'!$J$7</f>
        <v>0</v>
      </c>
      <c r="AO13" s="352">
        <f>AO8*'8-Matrices'!$K$7</f>
        <v>0</v>
      </c>
      <c r="AP13" s="352">
        <f>AP8*'8-Matrices'!$L$7</f>
        <v>0</v>
      </c>
      <c r="AQ13" s="352">
        <f>AQ8*'8-Matrices'!$M$7</f>
        <v>14455</v>
      </c>
      <c r="AR13" s="352">
        <f>AR8*'8-Matrices'!$N$7</f>
        <v>528000</v>
      </c>
      <c r="AS13" s="352">
        <f>AS8*'8-Matrices'!$O$7</f>
        <v>0</v>
      </c>
      <c r="AT13" s="352">
        <f>AT8*'8-Matrices'!$P$7</f>
        <v>0</v>
      </c>
      <c r="AU13" s="352">
        <f>AU8*'8-Matrices'!$Q$7</f>
        <v>0</v>
      </c>
      <c r="AV13" s="352">
        <f>AV8*'8-Matrices'!$R$7</f>
        <v>0</v>
      </c>
      <c r="AW13" s="353">
        <f>AW8*'8-Matrices'!$S$7</f>
        <v>0</v>
      </c>
      <c r="AX13" s="398"/>
      <c r="AZ13" s="351">
        <f>AZ8*'8-Matrices'!$J$7</f>
        <v>0</v>
      </c>
      <c r="BA13" s="352">
        <f>BA8*'8-Matrices'!$K$7</f>
        <v>0</v>
      </c>
      <c r="BB13" s="352">
        <f>BB8*'8-Matrices'!$L$7</f>
        <v>0</v>
      </c>
      <c r="BC13" s="352">
        <f>BC8*'8-Matrices'!$M$7</f>
        <v>0</v>
      </c>
      <c r="BD13" s="352">
        <f>BD8*'8-Matrices'!$N$7</f>
        <v>693000</v>
      </c>
      <c r="BE13" s="352">
        <f>BE8*'8-Matrices'!$O$7</f>
        <v>0</v>
      </c>
      <c r="BF13" s="352">
        <f>BF8*'8-Matrices'!$P$7</f>
        <v>0</v>
      </c>
      <c r="BG13" s="352">
        <f>BG8*'8-Matrices'!$Q$7</f>
        <v>0</v>
      </c>
      <c r="BH13" s="352">
        <f>BH8*'8-Matrices'!$R$7</f>
        <v>0</v>
      </c>
      <c r="BI13" s="353">
        <f>BI8*'8-Matrices'!$S$7</f>
        <v>0</v>
      </c>
      <c r="BJ13" s="398"/>
      <c r="BL13" s="351">
        <f>BL8*'8-Matrices'!$J$7</f>
        <v>0</v>
      </c>
      <c r="BM13" s="352">
        <f>BM8*'8-Matrices'!$K$7</f>
        <v>0</v>
      </c>
      <c r="BN13" s="352">
        <f>BN8*'8-Matrices'!$L$7</f>
        <v>0</v>
      </c>
      <c r="BO13" s="352">
        <f>BO8*'8-Matrices'!$M$7</f>
        <v>0</v>
      </c>
      <c r="BP13" s="352">
        <f>BP8*'8-Matrices'!$N$7</f>
        <v>792000</v>
      </c>
      <c r="BQ13" s="352">
        <f>BQ8*'8-Matrices'!$O$7</f>
        <v>0</v>
      </c>
      <c r="BR13" s="352">
        <f>BR8*'8-Matrices'!$P$7</f>
        <v>0</v>
      </c>
      <c r="BS13" s="352">
        <f>BS8*'8-Matrices'!$Q$7</f>
        <v>0</v>
      </c>
      <c r="BT13" s="352">
        <f>BT8*'8-Matrices'!$R$7</f>
        <v>0</v>
      </c>
      <c r="BU13" s="353">
        <f>BU8*'8-Matrices'!$S$7</f>
        <v>0</v>
      </c>
      <c r="BV13" s="398"/>
      <c r="BX13" s="351">
        <f>BX8*'8-Matrices'!$J$7</f>
        <v>0</v>
      </c>
      <c r="BY13" s="352">
        <f>BY8*'8-Matrices'!$K$7</f>
        <v>0</v>
      </c>
      <c r="BZ13" s="352">
        <f>BZ8*'8-Matrices'!$L$7</f>
        <v>0</v>
      </c>
      <c r="CA13" s="352">
        <f>CA8*'8-Matrices'!$M$7</f>
        <v>0</v>
      </c>
      <c r="CB13" s="352">
        <f>CB8*'8-Matrices'!$N$7</f>
        <v>462000</v>
      </c>
      <c r="CC13" s="352">
        <f>CC8*'8-Matrices'!$O$7</f>
        <v>0</v>
      </c>
      <c r="CD13" s="352">
        <f>CD8*'8-Matrices'!$P$7</f>
        <v>0</v>
      </c>
      <c r="CE13" s="352">
        <f>CE8*'8-Matrices'!$Q$7</f>
        <v>0</v>
      </c>
      <c r="CF13" s="352">
        <f>CF8*'8-Matrices'!$R$7</f>
        <v>0</v>
      </c>
      <c r="CG13" s="353">
        <f>CG8*'8-Matrices'!$S$7</f>
        <v>0</v>
      </c>
      <c r="CH13" s="398"/>
      <c r="CJ13" s="351">
        <f>CJ8*'8-Matrices'!$J$7</f>
        <v>0</v>
      </c>
      <c r="CK13" s="352">
        <f>CK8*'8-Matrices'!$K$7</f>
        <v>0</v>
      </c>
      <c r="CL13" s="352">
        <f>CL8*'8-Matrices'!$L$7</f>
        <v>0</v>
      </c>
      <c r="CM13" s="352">
        <f>CM8*'8-Matrices'!$M$7</f>
        <v>28910</v>
      </c>
      <c r="CN13" s="352">
        <f>CN8*'8-Matrices'!$N$7</f>
        <v>726000</v>
      </c>
      <c r="CO13" s="352">
        <f>CO8*'8-Matrices'!$O$7</f>
        <v>0</v>
      </c>
      <c r="CP13" s="352">
        <f>CP8*'8-Matrices'!$P$7</f>
        <v>0</v>
      </c>
      <c r="CQ13" s="352">
        <f>CQ8*'8-Matrices'!$Q$7</f>
        <v>0</v>
      </c>
      <c r="CR13" s="352">
        <f>CR8*'8-Matrices'!$R$7</f>
        <v>0</v>
      </c>
      <c r="CS13" s="353">
        <f>CS8*'8-Matrices'!$S$7</f>
        <v>0</v>
      </c>
      <c r="CT13" s="398"/>
      <c r="CV13" s="351">
        <f>CV8*'8-Matrices'!$J$7</f>
        <v>0</v>
      </c>
      <c r="CW13" s="352">
        <f>CW8*'8-Matrices'!$K$7</f>
        <v>0</v>
      </c>
      <c r="CX13" s="352">
        <f>CX8*'8-Matrices'!$L$7</f>
        <v>0</v>
      </c>
      <c r="CY13" s="352">
        <f>CY8*'8-Matrices'!$M$7</f>
        <v>14455</v>
      </c>
      <c r="CZ13" s="352">
        <f>CZ8*'8-Matrices'!$N$7</f>
        <v>726000</v>
      </c>
      <c r="DA13" s="352">
        <f>DA8*'8-Matrices'!$O$7</f>
        <v>0</v>
      </c>
      <c r="DB13" s="352">
        <f>DB8*'8-Matrices'!$P$7</f>
        <v>0</v>
      </c>
      <c r="DC13" s="352">
        <f>DC8*'8-Matrices'!$Q$7</f>
        <v>0</v>
      </c>
      <c r="DD13" s="352">
        <f>DD8*'8-Matrices'!$R$7</f>
        <v>23457</v>
      </c>
      <c r="DE13" s="353">
        <f>DE8*'8-Matrices'!$S$7</f>
        <v>0</v>
      </c>
      <c r="DF13" s="398"/>
      <c r="DH13" s="351">
        <f>DH8*'8-Matrices'!$J$7</f>
        <v>0</v>
      </c>
      <c r="DI13" s="352">
        <f>DI8*'8-Matrices'!$K$7</f>
        <v>0</v>
      </c>
      <c r="DJ13" s="352">
        <f>DJ8*'8-Matrices'!$L$7</f>
        <v>0</v>
      </c>
      <c r="DK13" s="352">
        <f>DK8*'8-Matrices'!$M$7</f>
        <v>14455</v>
      </c>
      <c r="DL13" s="352">
        <f>DL8*'8-Matrices'!$N$7</f>
        <v>561000</v>
      </c>
      <c r="DM13" s="352">
        <f>DM8*'8-Matrices'!$O$7</f>
        <v>0</v>
      </c>
      <c r="DN13" s="352">
        <f>DN8*'8-Matrices'!$P$7</f>
        <v>0</v>
      </c>
      <c r="DO13" s="352">
        <f>DO8*'8-Matrices'!$Q$7</f>
        <v>0</v>
      </c>
      <c r="DP13" s="352">
        <f>DP8*'8-Matrices'!$R$7</f>
        <v>7819</v>
      </c>
      <c r="DQ13" s="353">
        <f>DQ8*'8-Matrices'!$S$7</f>
        <v>0</v>
      </c>
      <c r="DR13" s="398"/>
      <c r="DT13" s="351">
        <f>DT8*'8-Matrices'!$J$7</f>
        <v>0</v>
      </c>
      <c r="DU13" s="352">
        <f>DU8*'8-Matrices'!$K$7</f>
        <v>0</v>
      </c>
      <c r="DV13" s="352">
        <f>DV8*'8-Matrices'!$L$7</f>
        <v>0</v>
      </c>
      <c r="DW13" s="352">
        <f>DW8*'8-Matrices'!$M$7</f>
        <v>0</v>
      </c>
      <c r="DX13" s="352">
        <f>DX8*'8-Matrices'!$N$7</f>
        <v>528000</v>
      </c>
      <c r="DY13" s="352">
        <f>DY8*'8-Matrices'!$O$7</f>
        <v>32888</v>
      </c>
      <c r="DZ13" s="352">
        <f>DZ8*'8-Matrices'!$P$7</f>
        <v>0</v>
      </c>
      <c r="EA13" s="352">
        <f>EA8*'8-Matrices'!$Q$7</f>
        <v>0</v>
      </c>
      <c r="EB13" s="352">
        <f>EB8*'8-Matrices'!$R$7</f>
        <v>23457</v>
      </c>
      <c r="EC13" s="353">
        <f>EC8*'8-Matrices'!$S$7</f>
        <v>0</v>
      </c>
      <c r="ED13" s="398"/>
    </row>
    <row r="14" spans="1:134" x14ac:dyDescent="0.25">
      <c r="A14" s="1474"/>
      <c r="B14" s="397" t="s">
        <v>73</v>
      </c>
      <c r="C14" s="465" t="s">
        <v>139</v>
      </c>
      <c r="D14" s="351">
        <f>D9*'8-Matrices'!$J$8</f>
        <v>0</v>
      </c>
      <c r="E14" s="352">
        <f>E9*'8-Matrices'!$K$8</f>
        <v>0</v>
      </c>
      <c r="F14" s="352">
        <f>F9*'8-Matrices'!$L$8</f>
        <v>0</v>
      </c>
      <c r="G14" s="352">
        <f>G9*'8-Matrices'!$M$8</f>
        <v>0</v>
      </c>
      <c r="H14" s="352">
        <f>H9*'8-Matrices'!$N$8</f>
        <v>285738</v>
      </c>
      <c r="I14" s="352">
        <f>I9*'8-Matrices'!$O$8</f>
        <v>474610</v>
      </c>
      <c r="J14" s="352">
        <f>J9*'8-Matrices'!$P$8</f>
        <v>0</v>
      </c>
      <c r="K14" s="352">
        <f>K9*'8-Matrices'!$Q$8</f>
        <v>0</v>
      </c>
      <c r="L14" s="352">
        <f>L9*'8-Matrices'!$R$8</f>
        <v>0</v>
      </c>
      <c r="M14" s="353">
        <f>M9*'8-Matrices'!$S$8</f>
        <v>0</v>
      </c>
      <c r="N14" s="398"/>
      <c r="P14" s="351">
        <f>P9*'8-Matrices'!$J$8</f>
        <v>0</v>
      </c>
      <c r="Q14" s="352">
        <f>Q9*'8-Matrices'!$K$8</f>
        <v>0</v>
      </c>
      <c r="R14" s="352">
        <f>R9*'8-Matrices'!$L$8</f>
        <v>0</v>
      </c>
      <c r="S14" s="352">
        <f>S9*'8-Matrices'!$M$8</f>
        <v>0</v>
      </c>
      <c r="T14" s="352">
        <f>T9*'8-Matrices'!$N$8</f>
        <v>523853</v>
      </c>
      <c r="U14" s="352">
        <f>U9*'8-Matrices'!$O$8</f>
        <v>0</v>
      </c>
      <c r="V14" s="352">
        <f>V9*'8-Matrices'!$P$8</f>
        <v>156808</v>
      </c>
      <c r="W14" s="352">
        <f>W9*'8-Matrices'!$Q$8</f>
        <v>0</v>
      </c>
      <c r="X14" s="352">
        <f>X9*'8-Matrices'!$R$8</f>
        <v>0</v>
      </c>
      <c r="Y14" s="353">
        <f>Y9*'8-Matrices'!$S$8</f>
        <v>0</v>
      </c>
      <c r="Z14" s="398"/>
      <c r="AB14" s="351">
        <f>AB9*'8-Matrices'!$J$8</f>
        <v>0</v>
      </c>
      <c r="AC14" s="352">
        <f>AC9*'8-Matrices'!$K$8</f>
        <v>0</v>
      </c>
      <c r="AD14" s="352">
        <f>AD9*'8-Matrices'!$L$8</f>
        <v>0</v>
      </c>
      <c r="AE14" s="352">
        <f>AE9*'8-Matrices'!$M$8</f>
        <v>0</v>
      </c>
      <c r="AF14" s="352">
        <f>AF9*'8-Matrices'!$N$8</f>
        <v>380984</v>
      </c>
      <c r="AG14" s="352">
        <f>AG9*'8-Matrices'!$O$8</f>
        <v>189844</v>
      </c>
      <c r="AH14" s="352">
        <f>AH9*'8-Matrices'!$P$8</f>
        <v>0</v>
      </c>
      <c r="AI14" s="352">
        <f>AI9*'8-Matrices'!$Q$8</f>
        <v>0</v>
      </c>
      <c r="AJ14" s="352">
        <f>AJ9*'8-Matrices'!$R$8</f>
        <v>0</v>
      </c>
      <c r="AK14" s="353">
        <f>AK9*'8-Matrices'!$S$8</f>
        <v>0</v>
      </c>
      <c r="AL14" s="398"/>
      <c r="AN14" s="351">
        <f>AN9*'8-Matrices'!$J$8</f>
        <v>0</v>
      </c>
      <c r="AO14" s="352">
        <f>AO9*'8-Matrices'!$K$8</f>
        <v>0</v>
      </c>
      <c r="AP14" s="352">
        <f>AP9*'8-Matrices'!$L$8</f>
        <v>0</v>
      </c>
      <c r="AQ14" s="352">
        <f>AQ9*'8-Matrices'!$M$8</f>
        <v>0</v>
      </c>
      <c r="AR14" s="352">
        <f>AR9*'8-Matrices'!$N$8</f>
        <v>523853</v>
      </c>
      <c r="AS14" s="352">
        <f>AS9*'8-Matrices'!$O$8</f>
        <v>94922</v>
      </c>
      <c r="AT14" s="352">
        <f>AT9*'8-Matrices'!$P$8</f>
        <v>0</v>
      </c>
      <c r="AU14" s="352">
        <f>AU9*'8-Matrices'!$Q$8</f>
        <v>0</v>
      </c>
      <c r="AV14" s="352">
        <f>AV9*'8-Matrices'!$R$8</f>
        <v>0</v>
      </c>
      <c r="AW14" s="353">
        <f>AW9*'8-Matrices'!$S$8</f>
        <v>0</v>
      </c>
      <c r="AX14" s="398"/>
      <c r="AZ14" s="351">
        <f>AZ9*'8-Matrices'!$J$8</f>
        <v>0</v>
      </c>
      <c r="BA14" s="352">
        <f>BA9*'8-Matrices'!$K$8</f>
        <v>0</v>
      </c>
      <c r="BB14" s="352">
        <f>BB9*'8-Matrices'!$L$8</f>
        <v>0</v>
      </c>
      <c r="BC14" s="352">
        <f>BC9*'8-Matrices'!$M$8</f>
        <v>0</v>
      </c>
      <c r="BD14" s="352">
        <f>BD9*'8-Matrices'!$N$8</f>
        <v>380984</v>
      </c>
      <c r="BE14" s="352">
        <f>BE9*'8-Matrices'!$O$8</f>
        <v>94922</v>
      </c>
      <c r="BF14" s="352">
        <f>BF9*'8-Matrices'!$P$8</f>
        <v>0</v>
      </c>
      <c r="BG14" s="352">
        <f>BG9*'8-Matrices'!$Q$8</f>
        <v>0</v>
      </c>
      <c r="BH14" s="352">
        <f>BH9*'8-Matrices'!$R$8</f>
        <v>0</v>
      </c>
      <c r="BI14" s="353">
        <f>BI9*'8-Matrices'!$S$8</f>
        <v>0</v>
      </c>
      <c r="BJ14" s="398"/>
      <c r="BL14" s="351">
        <f>BL9*'8-Matrices'!$J$8</f>
        <v>0</v>
      </c>
      <c r="BM14" s="352">
        <f>BM9*'8-Matrices'!$K$8</f>
        <v>0</v>
      </c>
      <c r="BN14" s="352">
        <f>BN9*'8-Matrices'!$L$8</f>
        <v>0</v>
      </c>
      <c r="BO14" s="352">
        <f>BO9*'8-Matrices'!$M$8</f>
        <v>0</v>
      </c>
      <c r="BP14" s="352">
        <f>BP9*'8-Matrices'!$N$8</f>
        <v>285738</v>
      </c>
      <c r="BQ14" s="352">
        <f>BQ9*'8-Matrices'!$O$8</f>
        <v>142383</v>
      </c>
      <c r="BR14" s="352">
        <f>BR9*'8-Matrices'!$P$8</f>
        <v>0</v>
      </c>
      <c r="BS14" s="352">
        <f>BS9*'8-Matrices'!$Q$8</f>
        <v>0</v>
      </c>
      <c r="BT14" s="352">
        <f>BT9*'8-Matrices'!$R$8</f>
        <v>0</v>
      </c>
      <c r="BU14" s="353">
        <f>BU9*'8-Matrices'!$S$8</f>
        <v>0</v>
      </c>
      <c r="BV14" s="398"/>
      <c r="BX14" s="351">
        <f>BX9*'8-Matrices'!$J$8</f>
        <v>0</v>
      </c>
      <c r="BY14" s="352">
        <f>BY9*'8-Matrices'!$K$8</f>
        <v>0</v>
      </c>
      <c r="BZ14" s="352">
        <f>BZ9*'8-Matrices'!$L$8</f>
        <v>0</v>
      </c>
      <c r="CA14" s="352">
        <f>CA9*'8-Matrices'!$M$8</f>
        <v>0</v>
      </c>
      <c r="CB14" s="352">
        <f>CB9*'8-Matrices'!$N$8</f>
        <v>619099</v>
      </c>
      <c r="CC14" s="352">
        <f>CC9*'8-Matrices'!$O$8</f>
        <v>379688</v>
      </c>
      <c r="CD14" s="352">
        <f>CD9*'8-Matrices'!$P$8</f>
        <v>0</v>
      </c>
      <c r="CE14" s="352">
        <f>CE9*'8-Matrices'!$Q$8</f>
        <v>0</v>
      </c>
      <c r="CF14" s="352">
        <f>CF9*'8-Matrices'!$R$8</f>
        <v>0</v>
      </c>
      <c r="CG14" s="353">
        <f>CG9*'8-Matrices'!$S$8</f>
        <v>0</v>
      </c>
      <c r="CH14" s="398"/>
      <c r="CJ14" s="351">
        <f>CJ9*'8-Matrices'!$J$8</f>
        <v>0</v>
      </c>
      <c r="CK14" s="352">
        <f>CK9*'8-Matrices'!$K$8</f>
        <v>0</v>
      </c>
      <c r="CL14" s="352">
        <f>CL9*'8-Matrices'!$L$8</f>
        <v>0</v>
      </c>
      <c r="CM14" s="352">
        <f>CM9*'8-Matrices'!$M$8</f>
        <v>0</v>
      </c>
      <c r="CN14" s="352">
        <f>CN9*'8-Matrices'!$N$8</f>
        <v>380984</v>
      </c>
      <c r="CO14" s="352">
        <f>CO9*'8-Matrices'!$O$8</f>
        <v>189844</v>
      </c>
      <c r="CP14" s="352">
        <f>CP9*'8-Matrices'!$P$8</f>
        <v>0</v>
      </c>
      <c r="CQ14" s="352">
        <f>CQ9*'8-Matrices'!$Q$8</f>
        <v>0</v>
      </c>
      <c r="CR14" s="352">
        <f>CR9*'8-Matrices'!$R$8</f>
        <v>0</v>
      </c>
      <c r="CS14" s="353">
        <f>CS9*'8-Matrices'!$S$8</f>
        <v>0</v>
      </c>
      <c r="CT14" s="398"/>
      <c r="CV14" s="351">
        <f>CV9*'8-Matrices'!$J$8</f>
        <v>0</v>
      </c>
      <c r="CW14" s="352">
        <f>CW9*'8-Matrices'!$K$8</f>
        <v>0</v>
      </c>
      <c r="CX14" s="352">
        <f>CX9*'8-Matrices'!$L$8</f>
        <v>0</v>
      </c>
      <c r="CY14" s="352">
        <f>CY9*'8-Matrices'!$M$8</f>
        <v>0</v>
      </c>
      <c r="CZ14" s="352">
        <f>CZ9*'8-Matrices'!$N$8</f>
        <v>476230</v>
      </c>
      <c r="DA14" s="352">
        <f>DA9*'8-Matrices'!$O$8</f>
        <v>284766</v>
      </c>
      <c r="DB14" s="352">
        <f>DB9*'8-Matrices'!$P$8</f>
        <v>0</v>
      </c>
      <c r="DC14" s="352">
        <f>DC9*'8-Matrices'!$Q$8</f>
        <v>0</v>
      </c>
      <c r="DD14" s="352">
        <f>DD9*'8-Matrices'!$R$8</f>
        <v>0</v>
      </c>
      <c r="DE14" s="353">
        <f>DE9*'8-Matrices'!$S$8</f>
        <v>0</v>
      </c>
      <c r="DF14" s="398"/>
      <c r="DH14" s="351">
        <f>DH9*'8-Matrices'!$J$8</f>
        <v>0</v>
      </c>
      <c r="DI14" s="352">
        <f>DI9*'8-Matrices'!$K$8</f>
        <v>0</v>
      </c>
      <c r="DJ14" s="352">
        <f>DJ9*'8-Matrices'!$L$8</f>
        <v>0</v>
      </c>
      <c r="DK14" s="352">
        <f>DK9*'8-Matrices'!$M$8</f>
        <v>0</v>
      </c>
      <c r="DL14" s="352">
        <f>DL9*'8-Matrices'!$N$8</f>
        <v>476230</v>
      </c>
      <c r="DM14" s="352">
        <f>DM9*'8-Matrices'!$O$8</f>
        <v>284766</v>
      </c>
      <c r="DN14" s="352">
        <f>DN9*'8-Matrices'!$P$8</f>
        <v>0</v>
      </c>
      <c r="DO14" s="352">
        <f>DO9*'8-Matrices'!$Q$8</f>
        <v>0</v>
      </c>
      <c r="DP14" s="352">
        <f>DP9*'8-Matrices'!$R$8</f>
        <v>0</v>
      </c>
      <c r="DQ14" s="353">
        <f>DQ9*'8-Matrices'!$S$8</f>
        <v>0</v>
      </c>
      <c r="DR14" s="398"/>
      <c r="DT14" s="351">
        <f>DT9*'8-Matrices'!$J$8</f>
        <v>0</v>
      </c>
      <c r="DU14" s="352">
        <f>DU9*'8-Matrices'!$K$8</f>
        <v>0</v>
      </c>
      <c r="DV14" s="352">
        <f>DV9*'8-Matrices'!$L$8</f>
        <v>0</v>
      </c>
      <c r="DW14" s="352">
        <f>DW9*'8-Matrices'!$M$8</f>
        <v>0</v>
      </c>
      <c r="DX14" s="352">
        <f>DX9*'8-Matrices'!$N$8</f>
        <v>619099</v>
      </c>
      <c r="DY14" s="352">
        <f>DY9*'8-Matrices'!$O$8</f>
        <v>379688</v>
      </c>
      <c r="DZ14" s="352">
        <f>DZ9*'8-Matrices'!$P$8</f>
        <v>0</v>
      </c>
      <c r="EA14" s="352">
        <f>EA9*'8-Matrices'!$Q$8</f>
        <v>0</v>
      </c>
      <c r="EB14" s="352">
        <f>EB9*'8-Matrices'!$R$8</f>
        <v>0</v>
      </c>
      <c r="EC14" s="353">
        <f>EC9*'8-Matrices'!$S$8</f>
        <v>0</v>
      </c>
      <c r="ED14" s="398"/>
    </row>
    <row r="15" spans="1:134" ht="15.75" thickBot="1" x14ac:dyDescent="0.3">
      <c r="A15" s="1475"/>
      <c r="B15" s="402" t="s">
        <v>73</v>
      </c>
      <c r="C15" s="466" t="s">
        <v>140</v>
      </c>
      <c r="D15" s="351">
        <f>D10*'8-Matrices'!$J$9</f>
        <v>0</v>
      </c>
      <c r="E15" s="352">
        <f>E10*'8-Matrices'!$K$9</f>
        <v>0</v>
      </c>
      <c r="F15" s="352">
        <f>F10*'8-Matrices'!$L$9</f>
        <v>0</v>
      </c>
      <c r="G15" s="352">
        <f>G10*'8-Matrices'!$M$9</f>
        <v>0</v>
      </c>
      <c r="H15" s="352">
        <f>H10*'8-Matrices'!$N$9</f>
        <v>5932320</v>
      </c>
      <c r="I15" s="352">
        <f>I10*'8-Matrices'!$O$9</f>
        <v>1321545</v>
      </c>
      <c r="J15" s="352">
        <f>J10*'8-Matrices'!$P$9</f>
        <v>229805</v>
      </c>
      <c r="K15" s="352">
        <f>K10*'8-Matrices'!$Q$9</f>
        <v>0</v>
      </c>
      <c r="L15" s="352">
        <f>L10*'8-Matrices'!$R$9</f>
        <v>0</v>
      </c>
      <c r="M15" s="353">
        <f>M10*'8-Matrices'!$S$9</f>
        <v>0</v>
      </c>
      <c r="N15" s="398"/>
      <c r="P15" s="351">
        <f>P10*'8-Matrices'!$J$9</f>
        <v>0</v>
      </c>
      <c r="Q15" s="352">
        <f>Q10*'8-Matrices'!$K$9</f>
        <v>0</v>
      </c>
      <c r="R15" s="352">
        <f>R10*'8-Matrices'!$L$9</f>
        <v>0</v>
      </c>
      <c r="S15" s="352">
        <f>S10*'8-Matrices'!$M$9</f>
        <v>0</v>
      </c>
      <c r="T15" s="352">
        <f>T10*'8-Matrices'!$N$9</f>
        <v>6281280</v>
      </c>
      <c r="U15" s="352">
        <f>U10*'8-Matrices'!$O$9</f>
        <v>1391100</v>
      </c>
      <c r="V15" s="352">
        <f>V10*'8-Matrices'!$P$9</f>
        <v>0</v>
      </c>
      <c r="W15" s="352">
        <f>W10*'8-Matrices'!$Q$9</f>
        <v>0</v>
      </c>
      <c r="X15" s="352">
        <f>X10*'8-Matrices'!$R$9</f>
        <v>0</v>
      </c>
      <c r="Y15" s="353">
        <f>Y10*'8-Matrices'!$S$9</f>
        <v>0</v>
      </c>
      <c r="Z15" s="398"/>
      <c r="AB15" s="351">
        <f>AB10*'8-Matrices'!$J$9</f>
        <v>0</v>
      </c>
      <c r="AC15" s="352">
        <f>AC10*'8-Matrices'!$K$9</f>
        <v>0</v>
      </c>
      <c r="AD15" s="352">
        <f>AD10*'8-Matrices'!$L$9</f>
        <v>0</v>
      </c>
      <c r="AE15" s="352">
        <f>AE10*'8-Matrices'!$M$9</f>
        <v>0</v>
      </c>
      <c r="AF15" s="352">
        <f>AF10*'8-Matrices'!$N$9</f>
        <v>7677120</v>
      </c>
      <c r="AG15" s="352">
        <f>AG10*'8-Matrices'!$O$9</f>
        <v>1251990</v>
      </c>
      <c r="AH15" s="352">
        <f>AH10*'8-Matrices'!$P$9</f>
        <v>0</v>
      </c>
      <c r="AI15" s="352">
        <f>AI10*'8-Matrices'!$Q$9</f>
        <v>0</v>
      </c>
      <c r="AJ15" s="352">
        <f>AJ10*'8-Matrices'!$R$9</f>
        <v>0</v>
      </c>
      <c r="AK15" s="353">
        <f>AK10*'8-Matrices'!$S$9</f>
        <v>0</v>
      </c>
      <c r="AL15" s="398"/>
      <c r="AN15" s="351">
        <f>AN10*'8-Matrices'!$J$9</f>
        <v>0</v>
      </c>
      <c r="AO15" s="352">
        <f>AO10*'8-Matrices'!$K$9</f>
        <v>0</v>
      </c>
      <c r="AP15" s="352">
        <f>AP10*'8-Matrices'!$L$9</f>
        <v>0</v>
      </c>
      <c r="AQ15" s="352">
        <f>AQ10*'8-Matrices'!$M$9</f>
        <v>0</v>
      </c>
      <c r="AR15" s="352">
        <f>AR10*'8-Matrices'!$N$9</f>
        <v>7118784</v>
      </c>
      <c r="AS15" s="352">
        <f>AS10*'8-Matrices'!$O$9</f>
        <v>973770</v>
      </c>
      <c r="AT15" s="352">
        <f>AT10*'8-Matrices'!$P$9</f>
        <v>0</v>
      </c>
      <c r="AU15" s="352">
        <f>AU10*'8-Matrices'!$Q$9</f>
        <v>0</v>
      </c>
      <c r="AV15" s="352">
        <f>AV10*'8-Matrices'!$R$9</f>
        <v>0</v>
      </c>
      <c r="AW15" s="353">
        <f>AW10*'8-Matrices'!$S$9</f>
        <v>0</v>
      </c>
      <c r="AX15" s="398"/>
      <c r="AZ15" s="351">
        <f>AZ10*'8-Matrices'!$J$9</f>
        <v>0</v>
      </c>
      <c r="BA15" s="352">
        <f>BA10*'8-Matrices'!$K$9</f>
        <v>0</v>
      </c>
      <c r="BB15" s="352">
        <f>BB10*'8-Matrices'!$L$9</f>
        <v>0</v>
      </c>
      <c r="BC15" s="352">
        <f>BC10*'8-Matrices'!$M$9</f>
        <v>0</v>
      </c>
      <c r="BD15" s="352">
        <f>BD10*'8-Matrices'!$N$9</f>
        <v>6141696</v>
      </c>
      <c r="BE15" s="352">
        <f>BE10*'8-Matrices'!$O$9</f>
        <v>904215</v>
      </c>
      <c r="BF15" s="352">
        <f>BF10*'8-Matrices'!$P$9</f>
        <v>229805</v>
      </c>
      <c r="BG15" s="352">
        <f>BG10*'8-Matrices'!$Q$9</f>
        <v>459610</v>
      </c>
      <c r="BH15" s="352">
        <f>BH10*'8-Matrices'!$R$9</f>
        <v>0</v>
      </c>
      <c r="BI15" s="353">
        <f>BI10*'8-Matrices'!$S$9</f>
        <v>0</v>
      </c>
      <c r="BJ15" s="398"/>
      <c r="BL15" s="351">
        <f>BL10*'8-Matrices'!$J$9</f>
        <v>0</v>
      </c>
      <c r="BM15" s="352">
        <f>BM10*'8-Matrices'!$K$9</f>
        <v>0</v>
      </c>
      <c r="BN15" s="352">
        <f>BN10*'8-Matrices'!$L$9</f>
        <v>0</v>
      </c>
      <c r="BO15" s="352">
        <f>BO10*'8-Matrices'!$M$9</f>
        <v>0</v>
      </c>
      <c r="BP15" s="352">
        <f>BP10*'8-Matrices'!$N$9</f>
        <v>6839616</v>
      </c>
      <c r="BQ15" s="352">
        <f>BQ10*'8-Matrices'!$O$9</f>
        <v>904215</v>
      </c>
      <c r="BR15" s="352">
        <f>BR10*'8-Matrices'!$P$9</f>
        <v>0</v>
      </c>
      <c r="BS15" s="352">
        <f>BS10*'8-Matrices'!$Q$9</f>
        <v>0</v>
      </c>
      <c r="BT15" s="352">
        <f>BT10*'8-Matrices'!$R$9</f>
        <v>0</v>
      </c>
      <c r="BU15" s="353">
        <f>BU10*'8-Matrices'!$S$9</f>
        <v>0</v>
      </c>
      <c r="BV15" s="398"/>
      <c r="BX15" s="351">
        <f>BX10*'8-Matrices'!$J$9</f>
        <v>0</v>
      </c>
      <c r="BY15" s="352">
        <f>BY10*'8-Matrices'!$K$9</f>
        <v>0</v>
      </c>
      <c r="BZ15" s="352">
        <f>BZ10*'8-Matrices'!$L$9</f>
        <v>0</v>
      </c>
      <c r="CA15" s="352">
        <f>CA10*'8-Matrices'!$M$9</f>
        <v>0</v>
      </c>
      <c r="CB15" s="352">
        <f>CB10*'8-Matrices'!$N$9</f>
        <v>4955232</v>
      </c>
      <c r="CC15" s="352">
        <f>CC10*'8-Matrices'!$O$9</f>
        <v>1321545</v>
      </c>
      <c r="CD15" s="352">
        <f>CD10*'8-Matrices'!$P$9</f>
        <v>229805</v>
      </c>
      <c r="CE15" s="352">
        <f>CE10*'8-Matrices'!$Q$9</f>
        <v>0</v>
      </c>
      <c r="CF15" s="352">
        <f>CF10*'8-Matrices'!$R$9</f>
        <v>0</v>
      </c>
      <c r="CG15" s="353">
        <f>CG10*'8-Matrices'!$S$9</f>
        <v>0</v>
      </c>
      <c r="CH15" s="398"/>
      <c r="CJ15" s="351">
        <f>CJ10*'8-Matrices'!$J$9</f>
        <v>0</v>
      </c>
      <c r="CK15" s="352">
        <f>CK10*'8-Matrices'!$K$9</f>
        <v>0</v>
      </c>
      <c r="CL15" s="352">
        <f>CL10*'8-Matrices'!$L$9</f>
        <v>0</v>
      </c>
      <c r="CM15" s="352">
        <f>CM10*'8-Matrices'!$M$9</f>
        <v>0</v>
      </c>
      <c r="CN15" s="352">
        <f>CN10*'8-Matrices'!$N$9</f>
        <v>4955232</v>
      </c>
      <c r="CO15" s="352">
        <f>CO10*'8-Matrices'!$O$9</f>
        <v>1182435</v>
      </c>
      <c r="CP15" s="352">
        <f>CP10*'8-Matrices'!$P$9</f>
        <v>0</v>
      </c>
      <c r="CQ15" s="352">
        <f>CQ10*'8-Matrices'!$Q$9</f>
        <v>0</v>
      </c>
      <c r="CR15" s="352">
        <f>CR10*'8-Matrices'!$R$9</f>
        <v>0</v>
      </c>
      <c r="CS15" s="353">
        <f>CS10*'8-Matrices'!$S$9</f>
        <v>0</v>
      </c>
      <c r="CT15" s="398"/>
      <c r="CV15" s="351">
        <f>CV10*'8-Matrices'!$J$9</f>
        <v>0</v>
      </c>
      <c r="CW15" s="352">
        <f>CW10*'8-Matrices'!$K$9</f>
        <v>0</v>
      </c>
      <c r="CX15" s="352">
        <f>CX10*'8-Matrices'!$L$9</f>
        <v>0</v>
      </c>
      <c r="CY15" s="352">
        <f>CY10*'8-Matrices'!$M$9</f>
        <v>0</v>
      </c>
      <c r="CZ15" s="352">
        <f>CZ10*'8-Matrices'!$N$9</f>
        <v>4327104</v>
      </c>
      <c r="DA15" s="352">
        <f>DA10*'8-Matrices'!$O$9</f>
        <v>834660</v>
      </c>
      <c r="DB15" s="352">
        <f>DB10*'8-Matrices'!$P$9</f>
        <v>0</v>
      </c>
      <c r="DC15" s="352">
        <f>DC10*'8-Matrices'!$Q$9</f>
        <v>0</v>
      </c>
      <c r="DD15" s="352">
        <f>DD10*'8-Matrices'!$R$9</f>
        <v>0</v>
      </c>
      <c r="DE15" s="353">
        <f>DE10*'8-Matrices'!$S$9</f>
        <v>0</v>
      </c>
      <c r="DF15" s="398"/>
      <c r="DH15" s="351">
        <f>DH10*'8-Matrices'!$J$9</f>
        <v>0</v>
      </c>
      <c r="DI15" s="352">
        <f>DI10*'8-Matrices'!$K$9</f>
        <v>0</v>
      </c>
      <c r="DJ15" s="352">
        <f>DJ10*'8-Matrices'!$L$9</f>
        <v>0</v>
      </c>
      <c r="DK15" s="352">
        <f>DK10*'8-Matrices'!$M$9</f>
        <v>0</v>
      </c>
      <c r="DL15" s="352">
        <f>DL10*'8-Matrices'!$N$9</f>
        <v>5025024</v>
      </c>
      <c r="DM15" s="352">
        <f>DM10*'8-Matrices'!$O$9</f>
        <v>1182435</v>
      </c>
      <c r="DN15" s="352">
        <f>DN10*'8-Matrices'!$P$9</f>
        <v>229805</v>
      </c>
      <c r="DO15" s="352">
        <f>DO10*'8-Matrices'!$Q$9</f>
        <v>0</v>
      </c>
      <c r="DP15" s="352">
        <f>DP10*'8-Matrices'!$R$9</f>
        <v>0</v>
      </c>
      <c r="DQ15" s="353">
        <f>DQ10*'8-Matrices'!$S$9</f>
        <v>0</v>
      </c>
      <c r="DR15" s="398"/>
      <c r="DT15" s="351">
        <f>DT10*'8-Matrices'!$J$9</f>
        <v>0</v>
      </c>
      <c r="DU15" s="352">
        <f>DU10*'8-Matrices'!$K$9</f>
        <v>0</v>
      </c>
      <c r="DV15" s="352">
        <f>DV10*'8-Matrices'!$L$9</f>
        <v>0</v>
      </c>
      <c r="DW15" s="352">
        <f>DW10*'8-Matrices'!$M$9</f>
        <v>0</v>
      </c>
      <c r="DX15" s="352">
        <f>DX10*'8-Matrices'!$N$9</f>
        <v>4745856</v>
      </c>
      <c r="DY15" s="352">
        <f>DY10*'8-Matrices'!$O$9</f>
        <v>1877985</v>
      </c>
      <c r="DZ15" s="352">
        <f>DZ10*'8-Matrices'!$P$9</f>
        <v>459610</v>
      </c>
      <c r="EA15" s="352">
        <f>EA10*'8-Matrices'!$Q$9</f>
        <v>0</v>
      </c>
      <c r="EB15" s="352">
        <f>EB10*'8-Matrices'!$R$9</f>
        <v>0</v>
      </c>
      <c r="EC15" s="353">
        <f>EC10*'8-Matrices'!$S$9</f>
        <v>0</v>
      </c>
      <c r="ED15" s="398"/>
    </row>
    <row r="16" spans="1:134" ht="30.75" thickBot="1" x14ac:dyDescent="0.3">
      <c r="A16" s="296" t="s">
        <v>212</v>
      </c>
      <c r="B16" s="402" t="s">
        <v>73</v>
      </c>
      <c r="C16" s="294"/>
      <c r="D16" s="404">
        <f t="shared" ref="D16:M16" si="11">SUM(D13:D15)</f>
        <v>0</v>
      </c>
      <c r="E16" s="405">
        <f t="shared" si="11"/>
        <v>0</v>
      </c>
      <c r="F16" s="405">
        <f t="shared" si="11"/>
        <v>0</v>
      </c>
      <c r="G16" s="405">
        <f t="shared" si="11"/>
        <v>14455</v>
      </c>
      <c r="H16" s="405">
        <f t="shared" si="11"/>
        <v>6746058</v>
      </c>
      <c r="I16" s="405">
        <f t="shared" si="11"/>
        <v>1796155</v>
      </c>
      <c r="J16" s="405">
        <f t="shared" si="11"/>
        <v>229805</v>
      </c>
      <c r="K16" s="405">
        <f t="shared" si="11"/>
        <v>0</v>
      </c>
      <c r="L16" s="405">
        <f t="shared" si="11"/>
        <v>0</v>
      </c>
      <c r="M16" s="406">
        <f t="shared" si="11"/>
        <v>0</v>
      </c>
      <c r="N16" s="471">
        <f>SUM(D16:M16)</f>
        <v>8786473</v>
      </c>
      <c r="O16" s="316"/>
      <c r="P16" s="404">
        <f t="shared" ref="P16:Y16" si="12">SUM(P13:P15)</f>
        <v>0</v>
      </c>
      <c r="Q16" s="405">
        <f t="shared" si="12"/>
        <v>0</v>
      </c>
      <c r="R16" s="405">
        <f t="shared" si="12"/>
        <v>0</v>
      </c>
      <c r="S16" s="405">
        <f t="shared" si="12"/>
        <v>14455</v>
      </c>
      <c r="T16" s="405">
        <f t="shared" si="12"/>
        <v>7432133</v>
      </c>
      <c r="U16" s="405">
        <f t="shared" si="12"/>
        <v>1391100</v>
      </c>
      <c r="V16" s="405">
        <f t="shared" si="12"/>
        <v>156808</v>
      </c>
      <c r="W16" s="405">
        <f t="shared" si="12"/>
        <v>0</v>
      </c>
      <c r="X16" s="405">
        <f t="shared" si="12"/>
        <v>0</v>
      </c>
      <c r="Y16" s="406">
        <f t="shared" si="12"/>
        <v>0</v>
      </c>
      <c r="Z16" s="471">
        <f>SUM(P16:Y16)</f>
        <v>8994496</v>
      </c>
      <c r="AA16" s="316"/>
      <c r="AB16" s="404">
        <f t="shared" ref="AB16:AK16" si="13">SUM(AB13:AB15)</f>
        <v>0</v>
      </c>
      <c r="AC16" s="405">
        <f t="shared" si="13"/>
        <v>0</v>
      </c>
      <c r="AD16" s="405">
        <f t="shared" si="13"/>
        <v>0</v>
      </c>
      <c r="AE16" s="405">
        <f t="shared" si="13"/>
        <v>0</v>
      </c>
      <c r="AF16" s="405">
        <f t="shared" si="13"/>
        <v>8388104</v>
      </c>
      <c r="AG16" s="405">
        <f t="shared" si="13"/>
        <v>1441834</v>
      </c>
      <c r="AH16" s="405">
        <f t="shared" si="13"/>
        <v>0</v>
      </c>
      <c r="AI16" s="405">
        <f t="shared" si="13"/>
        <v>0</v>
      </c>
      <c r="AJ16" s="405">
        <f t="shared" si="13"/>
        <v>0</v>
      </c>
      <c r="AK16" s="406">
        <f t="shared" si="13"/>
        <v>0</v>
      </c>
      <c r="AL16" s="471">
        <f>SUM(AB16:AK16)</f>
        <v>9829938</v>
      </c>
      <c r="AN16" s="404">
        <f t="shared" ref="AN16:AW16" si="14">SUM(AN13:AN15)</f>
        <v>0</v>
      </c>
      <c r="AO16" s="405">
        <f t="shared" si="14"/>
        <v>0</v>
      </c>
      <c r="AP16" s="405">
        <f t="shared" si="14"/>
        <v>0</v>
      </c>
      <c r="AQ16" s="405">
        <f t="shared" si="14"/>
        <v>14455</v>
      </c>
      <c r="AR16" s="405">
        <f t="shared" si="14"/>
        <v>8170637</v>
      </c>
      <c r="AS16" s="405">
        <f t="shared" si="14"/>
        <v>1068692</v>
      </c>
      <c r="AT16" s="405">
        <f t="shared" si="14"/>
        <v>0</v>
      </c>
      <c r="AU16" s="405">
        <f t="shared" si="14"/>
        <v>0</v>
      </c>
      <c r="AV16" s="405">
        <f t="shared" si="14"/>
        <v>0</v>
      </c>
      <c r="AW16" s="406">
        <f t="shared" si="14"/>
        <v>0</v>
      </c>
      <c r="AX16" s="471">
        <f>SUM(AN16:AW16)</f>
        <v>9253784</v>
      </c>
      <c r="AZ16" s="404">
        <f t="shared" ref="AZ16:BI16" si="15">SUM(AZ13:AZ15)</f>
        <v>0</v>
      </c>
      <c r="BA16" s="405">
        <f t="shared" si="15"/>
        <v>0</v>
      </c>
      <c r="BB16" s="405">
        <f t="shared" si="15"/>
        <v>0</v>
      </c>
      <c r="BC16" s="405">
        <f t="shared" si="15"/>
        <v>0</v>
      </c>
      <c r="BD16" s="405">
        <f t="shared" si="15"/>
        <v>7215680</v>
      </c>
      <c r="BE16" s="405">
        <f t="shared" si="15"/>
        <v>999137</v>
      </c>
      <c r="BF16" s="405">
        <f t="shared" si="15"/>
        <v>229805</v>
      </c>
      <c r="BG16" s="405">
        <f t="shared" si="15"/>
        <v>459610</v>
      </c>
      <c r="BH16" s="405">
        <f t="shared" si="15"/>
        <v>0</v>
      </c>
      <c r="BI16" s="406">
        <f t="shared" si="15"/>
        <v>0</v>
      </c>
      <c r="BJ16" s="471">
        <f>SUM(AZ16:BI16)</f>
        <v>8904232</v>
      </c>
      <c r="BL16" s="404">
        <f t="shared" ref="BL16:BU16" si="16">SUM(BL13:BL15)</f>
        <v>0</v>
      </c>
      <c r="BM16" s="405">
        <f t="shared" si="16"/>
        <v>0</v>
      </c>
      <c r="BN16" s="405">
        <f t="shared" si="16"/>
        <v>0</v>
      </c>
      <c r="BO16" s="405">
        <f t="shared" si="16"/>
        <v>0</v>
      </c>
      <c r="BP16" s="405">
        <f t="shared" si="16"/>
        <v>7917354</v>
      </c>
      <c r="BQ16" s="405">
        <f t="shared" si="16"/>
        <v>1046598</v>
      </c>
      <c r="BR16" s="405">
        <f t="shared" si="16"/>
        <v>0</v>
      </c>
      <c r="BS16" s="405">
        <f t="shared" si="16"/>
        <v>0</v>
      </c>
      <c r="BT16" s="405">
        <f t="shared" si="16"/>
        <v>0</v>
      </c>
      <c r="BU16" s="406">
        <f t="shared" si="16"/>
        <v>0</v>
      </c>
      <c r="BV16" s="471">
        <f>SUM(BL16:BU16)</f>
        <v>8963952</v>
      </c>
      <c r="BX16" s="404">
        <f t="shared" ref="BX16:CG16" si="17">SUM(BX13:BX15)</f>
        <v>0</v>
      </c>
      <c r="BY16" s="405">
        <f t="shared" si="17"/>
        <v>0</v>
      </c>
      <c r="BZ16" s="405">
        <f t="shared" si="17"/>
        <v>0</v>
      </c>
      <c r="CA16" s="405">
        <f t="shared" si="17"/>
        <v>0</v>
      </c>
      <c r="CB16" s="405">
        <f t="shared" si="17"/>
        <v>6036331</v>
      </c>
      <c r="CC16" s="405">
        <f t="shared" si="17"/>
        <v>1701233</v>
      </c>
      <c r="CD16" s="405">
        <f t="shared" si="17"/>
        <v>229805</v>
      </c>
      <c r="CE16" s="405">
        <f t="shared" si="17"/>
        <v>0</v>
      </c>
      <c r="CF16" s="405">
        <f t="shared" si="17"/>
        <v>0</v>
      </c>
      <c r="CG16" s="406">
        <f t="shared" si="17"/>
        <v>0</v>
      </c>
      <c r="CH16" s="471">
        <f>SUM(BX16:CG16)</f>
        <v>7967369</v>
      </c>
      <c r="CJ16" s="404">
        <f t="shared" ref="CJ16:CS16" si="18">SUM(CJ13:CJ15)</f>
        <v>0</v>
      </c>
      <c r="CK16" s="405">
        <f t="shared" si="18"/>
        <v>0</v>
      </c>
      <c r="CL16" s="405">
        <f t="shared" si="18"/>
        <v>0</v>
      </c>
      <c r="CM16" s="405">
        <f t="shared" si="18"/>
        <v>28910</v>
      </c>
      <c r="CN16" s="405">
        <f t="shared" si="18"/>
        <v>6062216</v>
      </c>
      <c r="CO16" s="405">
        <f t="shared" si="18"/>
        <v>1372279</v>
      </c>
      <c r="CP16" s="405">
        <f t="shared" si="18"/>
        <v>0</v>
      </c>
      <c r="CQ16" s="405">
        <f t="shared" si="18"/>
        <v>0</v>
      </c>
      <c r="CR16" s="405">
        <f t="shared" si="18"/>
        <v>0</v>
      </c>
      <c r="CS16" s="406">
        <f t="shared" si="18"/>
        <v>0</v>
      </c>
      <c r="CT16" s="471">
        <f>SUM(CJ16:CS16)</f>
        <v>7463405</v>
      </c>
      <c r="CV16" s="404">
        <f t="shared" ref="CV16:DE16" si="19">SUM(CV13:CV15)</f>
        <v>0</v>
      </c>
      <c r="CW16" s="405">
        <f t="shared" si="19"/>
        <v>0</v>
      </c>
      <c r="CX16" s="405">
        <f t="shared" si="19"/>
        <v>0</v>
      </c>
      <c r="CY16" s="405">
        <f t="shared" si="19"/>
        <v>14455</v>
      </c>
      <c r="CZ16" s="405">
        <f t="shared" si="19"/>
        <v>5529334</v>
      </c>
      <c r="DA16" s="405">
        <f t="shared" si="19"/>
        <v>1119426</v>
      </c>
      <c r="DB16" s="405">
        <f t="shared" si="19"/>
        <v>0</v>
      </c>
      <c r="DC16" s="405">
        <f t="shared" si="19"/>
        <v>0</v>
      </c>
      <c r="DD16" s="405">
        <f t="shared" si="19"/>
        <v>23457</v>
      </c>
      <c r="DE16" s="406">
        <f t="shared" si="19"/>
        <v>0</v>
      </c>
      <c r="DF16" s="471">
        <f>SUM(CV16:DE16)</f>
        <v>6686672</v>
      </c>
      <c r="DH16" s="404">
        <f t="shared" ref="DH16:DQ16" si="20">SUM(DH13:DH15)</f>
        <v>0</v>
      </c>
      <c r="DI16" s="405">
        <f t="shared" si="20"/>
        <v>0</v>
      </c>
      <c r="DJ16" s="405">
        <f t="shared" si="20"/>
        <v>0</v>
      </c>
      <c r="DK16" s="405">
        <f t="shared" si="20"/>
        <v>14455</v>
      </c>
      <c r="DL16" s="405">
        <f t="shared" si="20"/>
        <v>6062254</v>
      </c>
      <c r="DM16" s="405">
        <f t="shared" si="20"/>
        <v>1467201</v>
      </c>
      <c r="DN16" s="405">
        <f t="shared" si="20"/>
        <v>229805</v>
      </c>
      <c r="DO16" s="405">
        <f t="shared" si="20"/>
        <v>0</v>
      </c>
      <c r="DP16" s="405">
        <f t="shared" si="20"/>
        <v>7819</v>
      </c>
      <c r="DQ16" s="406">
        <f t="shared" si="20"/>
        <v>0</v>
      </c>
      <c r="DR16" s="471">
        <f>SUM(DH16:DQ16)</f>
        <v>7781534</v>
      </c>
      <c r="DT16" s="404">
        <f t="shared" ref="DT16:EC16" si="21">SUM(DT13:DT15)</f>
        <v>0</v>
      </c>
      <c r="DU16" s="405">
        <f t="shared" si="21"/>
        <v>0</v>
      </c>
      <c r="DV16" s="405">
        <f t="shared" si="21"/>
        <v>0</v>
      </c>
      <c r="DW16" s="405">
        <f t="shared" si="21"/>
        <v>0</v>
      </c>
      <c r="DX16" s="405">
        <f t="shared" si="21"/>
        <v>5892955</v>
      </c>
      <c r="DY16" s="405">
        <f t="shared" si="21"/>
        <v>2290561</v>
      </c>
      <c r="DZ16" s="405">
        <f t="shared" si="21"/>
        <v>459610</v>
      </c>
      <c r="EA16" s="405">
        <f t="shared" si="21"/>
        <v>0</v>
      </c>
      <c r="EB16" s="405">
        <f t="shared" si="21"/>
        <v>23457</v>
      </c>
      <c r="EC16" s="406">
        <f t="shared" si="21"/>
        <v>0</v>
      </c>
      <c r="ED16" s="471">
        <f>SUM(DT16:EC16)</f>
        <v>8666583</v>
      </c>
    </row>
    <row r="17" spans="1:134" ht="15.75" thickBot="1" x14ac:dyDescent="0.3">
      <c r="A17" s="305"/>
      <c r="B17" s="306"/>
      <c r="C17" s="307"/>
      <c r="D17" s="408"/>
      <c r="E17" s="407"/>
      <c r="F17" s="407"/>
      <c r="G17" s="407"/>
      <c r="H17" s="407"/>
      <c r="I17" s="407"/>
      <c r="J17" s="407"/>
      <c r="K17" s="407"/>
      <c r="L17" s="407"/>
      <c r="M17" s="409"/>
      <c r="N17" s="410"/>
      <c r="O17" s="307"/>
      <c r="P17" s="408"/>
      <c r="Q17" s="407"/>
      <c r="R17" s="407"/>
      <c r="S17" s="407"/>
      <c r="T17" s="407"/>
      <c r="U17" s="407"/>
      <c r="V17" s="407"/>
      <c r="W17" s="407"/>
      <c r="X17" s="407"/>
      <c r="Y17" s="409"/>
      <c r="Z17" s="410"/>
      <c r="AA17" s="307"/>
      <c r="AB17" s="408"/>
      <c r="AC17" s="407"/>
      <c r="AD17" s="407"/>
      <c r="AE17" s="407"/>
      <c r="AF17" s="407"/>
      <c r="AG17" s="407"/>
      <c r="AH17" s="407"/>
      <c r="AI17" s="407"/>
      <c r="AJ17" s="407"/>
      <c r="AK17" s="409"/>
      <c r="AL17" s="410"/>
      <c r="AN17" s="408"/>
      <c r="AO17" s="407"/>
      <c r="AP17" s="407"/>
      <c r="AQ17" s="407"/>
      <c r="AR17" s="407"/>
      <c r="AS17" s="407"/>
      <c r="AT17" s="407"/>
      <c r="AU17" s="407"/>
      <c r="AV17" s="407"/>
      <c r="AW17" s="409"/>
      <c r="AX17" s="410"/>
      <c r="AZ17" s="408"/>
      <c r="BA17" s="407"/>
      <c r="BB17" s="407"/>
      <c r="BC17" s="407"/>
      <c r="BD17" s="407"/>
      <c r="BE17" s="407"/>
      <c r="BF17" s="407"/>
      <c r="BG17" s="407"/>
      <c r="BH17" s="407"/>
      <c r="BI17" s="409"/>
      <c r="BJ17" s="410"/>
      <c r="BL17" s="408"/>
      <c r="BM17" s="407"/>
      <c r="BN17" s="407"/>
      <c r="BO17" s="407"/>
      <c r="BP17" s="407"/>
      <c r="BQ17" s="407"/>
      <c r="BR17" s="407"/>
      <c r="BS17" s="407"/>
      <c r="BT17" s="407"/>
      <c r="BU17" s="409"/>
      <c r="BV17" s="410"/>
      <c r="BX17" s="408"/>
      <c r="BY17" s="407"/>
      <c r="BZ17" s="407"/>
      <c r="CA17" s="407"/>
      <c r="CB17" s="407"/>
      <c r="CC17" s="407"/>
      <c r="CD17" s="407"/>
      <c r="CE17" s="407"/>
      <c r="CF17" s="407"/>
      <c r="CG17" s="409"/>
      <c r="CH17" s="410"/>
      <c r="CJ17" s="408"/>
      <c r="CK17" s="407"/>
      <c r="CL17" s="407"/>
      <c r="CM17" s="407"/>
      <c r="CN17" s="407"/>
      <c r="CO17" s="407"/>
      <c r="CP17" s="407"/>
      <c r="CQ17" s="407"/>
      <c r="CR17" s="407"/>
      <c r="CS17" s="409"/>
      <c r="CT17" s="410"/>
      <c r="CV17" s="408"/>
      <c r="CW17" s="407"/>
      <c r="CX17" s="407"/>
      <c r="CY17" s="407"/>
      <c r="CZ17" s="407"/>
      <c r="DA17" s="407"/>
      <c r="DB17" s="407"/>
      <c r="DC17" s="407"/>
      <c r="DD17" s="407"/>
      <c r="DE17" s="409"/>
      <c r="DF17" s="410"/>
      <c r="DH17" s="408"/>
      <c r="DI17" s="407"/>
      <c r="DJ17" s="407"/>
      <c r="DK17" s="407"/>
      <c r="DL17" s="407"/>
      <c r="DM17" s="407"/>
      <c r="DN17" s="407"/>
      <c r="DO17" s="407"/>
      <c r="DP17" s="407"/>
      <c r="DQ17" s="409"/>
      <c r="DR17" s="410"/>
      <c r="DT17" s="408"/>
      <c r="DU17" s="407"/>
      <c r="DV17" s="407"/>
      <c r="DW17" s="407"/>
      <c r="DX17" s="407"/>
      <c r="DY17" s="407"/>
      <c r="DZ17" s="407"/>
      <c r="EA17" s="407"/>
      <c r="EB17" s="407"/>
      <c r="EC17" s="409"/>
      <c r="ED17" s="410"/>
    </row>
    <row r="18" spans="1:134" ht="15" customHeight="1" x14ac:dyDescent="0.25">
      <c r="A18" s="1470" t="s">
        <v>210</v>
      </c>
      <c r="B18" s="285" t="s">
        <v>82</v>
      </c>
      <c r="C18" s="319" t="s">
        <v>138</v>
      </c>
      <c r="D18" s="342">
        <f>'7d-AtRisk_RawData'!D10</f>
        <v>0</v>
      </c>
      <c r="E18" s="343">
        <f>'7d-AtRisk_RawData'!E10</f>
        <v>0</v>
      </c>
      <c r="F18" s="343">
        <f>'7d-AtRisk_RawData'!F10</f>
        <v>0</v>
      </c>
      <c r="G18" s="343">
        <f>'7d-AtRisk_RawData'!G10</f>
        <v>10</v>
      </c>
      <c r="H18" s="343">
        <f>'7d-AtRisk_RawData'!H10</f>
        <v>1073</v>
      </c>
      <c r="I18" s="343">
        <f>'7d-AtRisk_RawData'!I10</f>
        <v>300</v>
      </c>
      <c r="J18" s="343">
        <f>'7d-AtRisk_RawData'!J10</f>
        <v>20</v>
      </c>
      <c r="K18" s="343">
        <f>'7d-AtRisk_RawData'!K10</f>
        <v>0</v>
      </c>
      <c r="L18" s="343">
        <f>'7d-AtRisk_RawData'!L10</f>
        <v>8</v>
      </c>
      <c r="M18" s="344">
        <f>'7d-AtRisk_RawData'!M10</f>
        <v>3</v>
      </c>
      <c r="N18" s="396"/>
      <c r="O18" s="319"/>
      <c r="P18" s="342">
        <f>'7d-AtRisk_RawData'!P10</f>
        <v>0</v>
      </c>
      <c r="Q18" s="343">
        <f>'7d-AtRisk_RawData'!Q10</f>
        <v>0</v>
      </c>
      <c r="R18" s="343">
        <f>'7d-AtRisk_RawData'!R10</f>
        <v>0</v>
      </c>
      <c r="S18" s="343">
        <f>'7d-AtRisk_RawData'!S10</f>
        <v>14</v>
      </c>
      <c r="T18" s="343">
        <f>'7d-AtRisk_RawData'!T10</f>
        <v>1046</v>
      </c>
      <c r="U18" s="343">
        <f>'7d-AtRisk_RawData'!U10</f>
        <v>257</v>
      </c>
      <c r="V18" s="343">
        <f>'7d-AtRisk_RawData'!V10</f>
        <v>14</v>
      </c>
      <c r="W18" s="343">
        <f>'7d-AtRisk_RawData'!W10</f>
        <v>0</v>
      </c>
      <c r="X18" s="343">
        <f>'7d-AtRisk_RawData'!X10</f>
        <v>2</v>
      </c>
      <c r="Y18" s="344">
        <f>'7d-AtRisk_RawData'!Y10</f>
        <v>6</v>
      </c>
      <c r="Z18" s="396"/>
      <c r="AA18" s="319"/>
      <c r="AB18" s="342">
        <f>'7d-AtRisk_RawData'!AB10</f>
        <v>0</v>
      </c>
      <c r="AC18" s="343">
        <f>'7d-AtRisk_RawData'!AC10</f>
        <v>0</v>
      </c>
      <c r="AD18" s="343">
        <f>'7d-AtRisk_RawData'!AD10</f>
        <v>0</v>
      </c>
      <c r="AE18" s="343">
        <f>'7d-AtRisk_RawData'!AE10</f>
        <v>11</v>
      </c>
      <c r="AF18" s="343">
        <f>'7d-AtRisk_RawData'!AF10</f>
        <v>950</v>
      </c>
      <c r="AG18" s="343">
        <f>'7d-AtRisk_RawData'!AG10</f>
        <v>234</v>
      </c>
      <c r="AH18" s="343">
        <f>'7d-AtRisk_RawData'!AH10</f>
        <v>11</v>
      </c>
      <c r="AI18" s="343">
        <f>'7d-AtRisk_RawData'!AI10</f>
        <v>0</v>
      </c>
      <c r="AJ18" s="343">
        <f>'7d-AtRisk_RawData'!AJ10</f>
        <v>5</v>
      </c>
      <c r="AK18" s="344">
        <f>'7d-AtRisk_RawData'!AK10</f>
        <v>0</v>
      </c>
      <c r="AL18" s="396"/>
      <c r="AN18" s="342">
        <f>'7d-AtRisk_RawData'!AN10</f>
        <v>0</v>
      </c>
      <c r="AO18" s="343">
        <f>'7d-AtRisk_RawData'!AO10</f>
        <v>0</v>
      </c>
      <c r="AP18" s="343">
        <f>'7d-AtRisk_RawData'!AP10</f>
        <v>0</v>
      </c>
      <c r="AQ18" s="343">
        <f>'7d-AtRisk_RawData'!AQ10</f>
        <v>8</v>
      </c>
      <c r="AR18" s="343">
        <f>'7d-AtRisk_RawData'!AR10</f>
        <v>917</v>
      </c>
      <c r="AS18" s="343">
        <f>'7d-AtRisk_RawData'!AS10</f>
        <v>212</v>
      </c>
      <c r="AT18" s="343">
        <f>'7d-AtRisk_RawData'!AT10</f>
        <v>14</v>
      </c>
      <c r="AU18" s="343">
        <f>'7d-AtRisk_RawData'!AU10</f>
        <v>0</v>
      </c>
      <c r="AV18" s="343">
        <f>'7d-AtRisk_RawData'!AV10</f>
        <v>3</v>
      </c>
      <c r="AW18" s="344">
        <f>'7d-AtRisk_RawData'!AW10</f>
        <v>3</v>
      </c>
      <c r="AX18" s="396"/>
      <c r="AZ18" s="342">
        <f>'7d-AtRisk_RawData'!AZ10</f>
        <v>0</v>
      </c>
      <c r="BA18" s="343">
        <f>'7d-AtRisk_RawData'!BA10</f>
        <v>0</v>
      </c>
      <c r="BB18" s="343">
        <f>'7d-AtRisk_RawData'!BB10</f>
        <v>0</v>
      </c>
      <c r="BC18" s="343">
        <f>'7d-AtRisk_RawData'!BC10</f>
        <v>3</v>
      </c>
      <c r="BD18" s="343">
        <f>'7d-AtRisk_RawData'!BD10</f>
        <v>896</v>
      </c>
      <c r="BE18" s="343">
        <f>'7d-AtRisk_RawData'!BE10</f>
        <v>197</v>
      </c>
      <c r="BF18" s="343">
        <f>'7d-AtRisk_RawData'!BF10</f>
        <v>20</v>
      </c>
      <c r="BG18" s="343">
        <f>'7d-AtRisk_RawData'!BG10</f>
        <v>0</v>
      </c>
      <c r="BH18" s="343">
        <f>'7d-AtRisk_RawData'!BH10</f>
        <v>11</v>
      </c>
      <c r="BI18" s="344">
        <f>'7d-AtRisk_RawData'!BI10</f>
        <v>0</v>
      </c>
      <c r="BJ18" s="396"/>
      <c r="BL18" s="342">
        <f>'7d-AtRisk_RawData'!BL10</f>
        <v>0</v>
      </c>
      <c r="BM18" s="343">
        <f>'7d-AtRisk_RawData'!BM10</f>
        <v>0</v>
      </c>
      <c r="BN18" s="343">
        <f>'7d-AtRisk_RawData'!BN10</f>
        <v>0</v>
      </c>
      <c r="BO18" s="343">
        <f>'7d-AtRisk_RawData'!BO10</f>
        <v>2</v>
      </c>
      <c r="BP18" s="343">
        <f>'7d-AtRisk_RawData'!BP10</f>
        <v>917</v>
      </c>
      <c r="BQ18" s="343">
        <f>'7d-AtRisk_RawData'!BQ10</f>
        <v>222</v>
      </c>
      <c r="BR18" s="343">
        <f>'7d-AtRisk_RawData'!BR10</f>
        <v>21</v>
      </c>
      <c r="BS18" s="343">
        <f>'7d-AtRisk_RawData'!BS10</f>
        <v>0</v>
      </c>
      <c r="BT18" s="343">
        <f>'7d-AtRisk_RawData'!BT10</f>
        <v>6</v>
      </c>
      <c r="BU18" s="344">
        <f>'7d-AtRisk_RawData'!BU10</f>
        <v>4</v>
      </c>
      <c r="BV18" s="396"/>
      <c r="BX18" s="342">
        <f>'7d-AtRisk_RawData'!BX10</f>
        <v>0</v>
      </c>
      <c r="BY18" s="343">
        <f>'7d-AtRisk_RawData'!BY10</f>
        <v>0</v>
      </c>
      <c r="BZ18" s="343">
        <f>'7d-AtRisk_RawData'!BZ10</f>
        <v>0</v>
      </c>
      <c r="CA18" s="343">
        <f>'7d-AtRisk_RawData'!CA10</f>
        <v>2</v>
      </c>
      <c r="CB18" s="343">
        <f>'7d-AtRisk_RawData'!CB10</f>
        <v>855</v>
      </c>
      <c r="CC18" s="343">
        <f>'7d-AtRisk_RawData'!CC10</f>
        <v>194</v>
      </c>
      <c r="CD18" s="343">
        <f>'7d-AtRisk_RawData'!CD10</f>
        <v>14</v>
      </c>
      <c r="CE18" s="343">
        <f>'7d-AtRisk_RawData'!CE10</f>
        <v>0</v>
      </c>
      <c r="CF18" s="343">
        <f>'7d-AtRisk_RawData'!CF10</f>
        <v>7</v>
      </c>
      <c r="CG18" s="344">
        <f>'7d-AtRisk_RawData'!CG10</f>
        <v>0</v>
      </c>
      <c r="CH18" s="396"/>
      <c r="CJ18" s="342">
        <f>'7d-AtRisk_RawData'!CJ10</f>
        <v>0</v>
      </c>
      <c r="CK18" s="343">
        <f>'7d-AtRisk_RawData'!CK10</f>
        <v>0</v>
      </c>
      <c r="CL18" s="343">
        <f>'7d-AtRisk_RawData'!CL10</f>
        <v>0</v>
      </c>
      <c r="CM18" s="343">
        <f>'7d-AtRisk_RawData'!CM10</f>
        <v>1</v>
      </c>
      <c r="CN18" s="343">
        <f>'7d-AtRisk_RawData'!CN10</f>
        <v>860</v>
      </c>
      <c r="CO18" s="343">
        <f>'7d-AtRisk_RawData'!CO10</f>
        <v>220</v>
      </c>
      <c r="CP18" s="343">
        <f>'7d-AtRisk_RawData'!CP10</f>
        <v>22</v>
      </c>
      <c r="CQ18" s="343">
        <f>'7d-AtRisk_RawData'!CQ10</f>
        <v>0</v>
      </c>
      <c r="CR18" s="343">
        <f>'7d-AtRisk_RawData'!CR10</f>
        <v>9</v>
      </c>
      <c r="CS18" s="344">
        <f>'7d-AtRisk_RawData'!CS10</f>
        <v>0</v>
      </c>
      <c r="CT18" s="396"/>
      <c r="CV18" s="342">
        <f>'7d-AtRisk_RawData'!CV10</f>
        <v>0</v>
      </c>
      <c r="CW18" s="343">
        <f>'7d-AtRisk_RawData'!CW10</f>
        <v>0</v>
      </c>
      <c r="CX18" s="343">
        <f>'7d-AtRisk_RawData'!CX10</f>
        <v>0</v>
      </c>
      <c r="CY18" s="343">
        <f>'7d-AtRisk_RawData'!CY10</f>
        <v>0</v>
      </c>
      <c r="CZ18" s="343">
        <f>'7d-AtRisk_RawData'!CZ10</f>
        <v>823</v>
      </c>
      <c r="DA18" s="343">
        <f>'7d-AtRisk_RawData'!DA10</f>
        <v>218</v>
      </c>
      <c r="DB18" s="343">
        <f>'7d-AtRisk_RawData'!DB10</f>
        <v>7</v>
      </c>
      <c r="DC18" s="343">
        <f>'7d-AtRisk_RawData'!DC10</f>
        <v>0</v>
      </c>
      <c r="DD18" s="343">
        <f>'7d-AtRisk_RawData'!DD10</f>
        <v>20</v>
      </c>
      <c r="DE18" s="344">
        <f>'7d-AtRisk_RawData'!DE10</f>
        <v>2</v>
      </c>
      <c r="DF18" s="396"/>
      <c r="DH18" s="342">
        <f>'7d-AtRisk_RawData'!DH10</f>
        <v>0</v>
      </c>
      <c r="DI18" s="343">
        <f>'7d-AtRisk_RawData'!DI10</f>
        <v>0</v>
      </c>
      <c r="DJ18" s="343">
        <f>'7d-AtRisk_RawData'!DJ10</f>
        <v>0</v>
      </c>
      <c r="DK18" s="343">
        <f>'7d-AtRisk_RawData'!DK10</f>
        <v>0</v>
      </c>
      <c r="DL18" s="343">
        <f>'7d-AtRisk_RawData'!DL10</f>
        <v>906</v>
      </c>
      <c r="DM18" s="343">
        <f>'7d-AtRisk_RawData'!DM10</f>
        <v>186</v>
      </c>
      <c r="DN18" s="343">
        <f>'7d-AtRisk_RawData'!DN10</f>
        <v>14</v>
      </c>
      <c r="DO18" s="343">
        <f>'7d-AtRisk_RawData'!DO10</f>
        <v>0</v>
      </c>
      <c r="DP18" s="343">
        <f>'7d-AtRisk_RawData'!DP10</f>
        <v>25</v>
      </c>
      <c r="DQ18" s="344">
        <f>'7d-AtRisk_RawData'!DQ10</f>
        <v>0</v>
      </c>
      <c r="DR18" s="396"/>
      <c r="DT18" s="342">
        <f>'7d-AtRisk_RawData'!DT10</f>
        <v>0</v>
      </c>
      <c r="DU18" s="343">
        <f>'7d-AtRisk_RawData'!DU10</f>
        <v>0</v>
      </c>
      <c r="DV18" s="343">
        <f>'7d-AtRisk_RawData'!DV10</f>
        <v>0</v>
      </c>
      <c r="DW18" s="343">
        <f>'7d-AtRisk_RawData'!DW10</f>
        <v>0</v>
      </c>
      <c r="DX18" s="343">
        <f>'7d-AtRisk_RawData'!DX10</f>
        <v>931</v>
      </c>
      <c r="DY18" s="343">
        <f>'7d-AtRisk_RawData'!DY10</f>
        <v>213</v>
      </c>
      <c r="DZ18" s="343">
        <f>'7d-AtRisk_RawData'!DZ10</f>
        <v>10</v>
      </c>
      <c r="EA18" s="343">
        <f>'7d-AtRisk_RawData'!EA10</f>
        <v>0</v>
      </c>
      <c r="EB18" s="343">
        <f>'7d-AtRisk_RawData'!EB10</f>
        <v>14</v>
      </c>
      <c r="EC18" s="344">
        <f>'7d-AtRisk_RawData'!EC10</f>
        <v>2</v>
      </c>
      <c r="ED18" s="396"/>
    </row>
    <row r="19" spans="1:134" x14ac:dyDescent="0.25">
      <c r="A19" s="1471"/>
      <c r="B19" t="s">
        <v>82</v>
      </c>
      <c r="C19" s="317" t="s">
        <v>139</v>
      </c>
      <c r="D19" s="351">
        <f>'7d-AtRisk_RawData'!D11</f>
        <v>0</v>
      </c>
      <c r="E19" s="352">
        <f>'7d-AtRisk_RawData'!E11</f>
        <v>0</v>
      </c>
      <c r="F19" s="352">
        <f>'7d-AtRisk_RawData'!F11</f>
        <v>0</v>
      </c>
      <c r="G19" s="352">
        <f>'7d-AtRisk_RawData'!G11</f>
        <v>0</v>
      </c>
      <c r="H19" s="352">
        <f>'7d-AtRisk_RawData'!H11</f>
        <v>274</v>
      </c>
      <c r="I19" s="352">
        <f>'7d-AtRisk_RawData'!I11</f>
        <v>29</v>
      </c>
      <c r="J19" s="352">
        <f>'7d-AtRisk_RawData'!J11</f>
        <v>6</v>
      </c>
      <c r="K19" s="352">
        <f>'7d-AtRisk_RawData'!K11</f>
        <v>0</v>
      </c>
      <c r="L19" s="352">
        <f>'7d-AtRisk_RawData'!L11</f>
        <v>1</v>
      </c>
      <c r="M19" s="353">
        <f>'7d-AtRisk_RawData'!M11</f>
        <v>0</v>
      </c>
      <c r="N19" s="398"/>
      <c r="P19" s="351">
        <f>'7d-AtRisk_RawData'!P11</f>
        <v>0</v>
      </c>
      <c r="Q19" s="352">
        <f>'7d-AtRisk_RawData'!Q11</f>
        <v>0</v>
      </c>
      <c r="R19" s="352">
        <f>'7d-AtRisk_RawData'!R11</f>
        <v>0</v>
      </c>
      <c r="S19" s="352">
        <f>'7d-AtRisk_RawData'!S11</f>
        <v>0</v>
      </c>
      <c r="T19" s="352">
        <f>'7d-AtRisk_RawData'!T11</f>
        <v>281</v>
      </c>
      <c r="U19" s="352">
        <f>'7d-AtRisk_RawData'!U11</f>
        <v>37</v>
      </c>
      <c r="V19" s="352">
        <f>'7d-AtRisk_RawData'!V11</f>
        <v>7</v>
      </c>
      <c r="W19" s="352">
        <f>'7d-AtRisk_RawData'!W11</f>
        <v>0</v>
      </c>
      <c r="X19" s="352">
        <f>'7d-AtRisk_RawData'!X11</f>
        <v>2</v>
      </c>
      <c r="Y19" s="353">
        <f>'7d-AtRisk_RawData'!Y11</f>
        <v>0</v>
      </c>
      <c r="Z19" s="398"/>
      <c r="AB19" s="351">
        <f>'7d-AtRisk_RawData'!AB11</f>
        <v>0</v>
      </c>
      <c r="AC19" s="352">
        <f>'7d-AtRisk_RawData'!AC11</f>
        <v>0</v>
      </c>
      <c r="AD19" s="352">
        <f>'7d-AtRisk_RawData'!AD11</f>
        <v>0</v>
      </c>
      <c r="AE19" s="352">
        <f>'7d-AtRisk_RawData'!AE11</f>
        <v>0</v>
      </c>
      <c r="AF19" s="352">
        <f>'7d-AtRisk_RawData'!AF11</f>
        <v>268</v>
      </c>
      <c r="AG19" s="352">
        <f>'7d-AtRisk_RawData'!AG11</f>
        <v>39</v>
      </c>
      <c r="AH19" s="352">
        <f>'7d-AtRisk_RawData'!AH11</f>
        <v>3</v>
      </c>
      <c r="AI19" s="352">
        <f>'7d-AtRisk_RawData'!AI11</f>
        <v>0</v>
      </c>
      <c r="AJ19" s="352">
        <f>'7d-AtRisk_RawData'!AJ11</f>
        <v>0</v>
      </c>
      <c r="AK19" s="353">
        <f>'7d-AtRisk_RawData'!AK11</f>
        <v>0</v>
      </c>
      <c r="AL19" s="398"/>
      <c r="AN19" s="351">
        <f>'7d-AtRisk_RawData'!AN11</f>
        <v>0</v>
      </c>
      <c r="AO19" s="352">
        <f>'7d-AtRisk_RawData'!AO11</f>
        <v>0</v>
      </c>
      <c r="AP19" s="352">
        <f>'7d-AtRisk_RawData'!AP11</f>
        <v>0</v>
      </c>
      <c r="AQ19" s="352">
        <f>'7d-AtRisk_RawData'!AQ11</f>
        <v>0</v>
      </c>
      <c r="AR19" s="352">
        <f>'7d-AtRisk_RawData'!AR11</f>
        <v>286</v>
      </c>
      <c r="AS19" s="352">
        <f>'7d-AtRisk_RawData'!AS11</f>
        <v>47</v>
      </c>
      <c r="AT19" s="352">
        <f>'7d-AtRisk_RawData'!AT11</f>
        <v>8</v>
      </c>
      <c r="AU19" s="352">
        <f>'7d-AtRisk_RawData'!AU11</f>
        <v>0</v>
      </c>
      <c r="AV19" s="352">
        <f>'7d-AtRisk_RawData'!AV11</f>
        <v>1</v>
      </c>
      <c r="AW19" s="353">
        <f>'7d-AtRisk_RawData'!AW11</f>
        <v>0</v>
      </c>
      <c r="AX19" s="398"/>
      <c r="AZ19" s="351">
        <f>'7d-AtRisk_RawData'!AZ11</f>
        <v>0</v>
      </c>
      <c r="BA19" s="352">
        <f>'7d-AtRisk_RawData'!BA11</f>
        <v>0</v>
      </c>
      <c r="BB19" s="352">
        <f>'7d-AtRisk_RawData'!BB11</f>
        <v>0</v>
      </c>
      <c r="BC19" s="352">
        <f>'7d-AtRisk_RawData'!BC11</f>
        <v>0</v>
      </c>
      <c r="BD19" s="352">
        <f>'7d-AtRisk_RawData'!BD11</f>
        <v>253</v>
      </c>
      <c r="BE19" s="352">
        <f>'7d-AtRisk_RawData'!BE11</f>
        <v>42</v>
      </c>
      <c r="BF19" s="352">
        <f>'7d-AtRisk_RawData'!BF11</f>
        <v>8</v>
      </c>
      <c r="BG19" s="352">
        <f>'7d-AtRisk_RawData'!BG11</f>
        <v>0</v>
      </c>
      <c r="BH19" s="352">
        <f>'7d-AtRisk_RawData'!BH11</f>
        <v>2</v>
      </c>
      <c r="BI19" s="353">
        <f>'7d-AtRisk_RawData'!BI11</f>
        <v>1</v>
      </c>
      <c r="BJ19" s="398"/>
      <c r="BL19" s="351">
        <f>'7d-AtRisk_RawData'!BL11</f>
        <v>0</v>
      </c>
      <c r="BM19" s="352">
        <f>'7d-AtRisk_RawData'!BM11</f>
        <v>0</v>
      </c>
      <c r="BN19" s="352">
        <f>'7d-AtRisk_RawData'!BN11</f>
        <v>0</v>
      </c>
      <c r="BO19" s="352">
        <f>'7d-AtRisk_RawData'!BO11</f>
        <v>0</v>
      </c>
      <c r="BP19" s="352">
        <f>'7d-AtRisk_RawData'!BP11</f>
        <v>277</v>
      </c>
      <c r="BQ19" s="352">
        <f>'7d-AtRisk_RawData'!BQ11</f>
        <v>39</v>
      </c>
      <c r="BR19" s="352">
        <f>'7d-AtRisk_RawData'!BR11</f>
        <v>4</v>
      </c>
      <c r="BS19" s="352">
        <f>'7d-AtRisk_RawData'!BS11</f>
        <v>0</v>
      </c>
      <c r="BT19" s="352">
        <f>'7d-AtRisk_RawData'!BT11</f>
        <v>4</v>
      </c>
      <c r="BU19" s="353">
        <f>'7d-AtRisk_RawData'!BU11</f>
        <v>0</v>
      </c>
      <c r="BV19" s="398"/>
      <c r="BX19" s="351">
        <f>'7d-AtRisk_RawData'!BX11</f>
        <v>0</v>
      </c>
      <c r="BY19" s="352">
        <f>'7d-AtRisk_RawData'!BY11</f>
        <v>0</v>
      </c>
      <c r="BZ19" s="352">
        <f>'7d-AtRisk_RawData'!BZ11</f>
        <v>0</v>
      </c>
      <c r="CA19" s="352">
        <f>'7d-AtRisk_RawData'!CA11</f>
        <v>0</v>
      </c>
      <c r="CB19" s="352">
        <f>'7d-AtRisk_RawData'!CB11</f>
        <v>338</v>
      </c>
      <c r="CC19" s="352">
        <f>'7d-AtRisk_RawData'!CC11</f>
        <v>44</v>
      </c>
      <c r="CD19" s="352">
        <f>'7d-AtRisk_RawData'!CD11</f>
        <v>9</v>
      </c>
      <c r="CE19" s="352">
        <f>'7d-AtRisk_RawData'!CE11</f>
        <v>0</v>
      </c>
      <c r="CF19" s="352">
        <f>'7d-AtRisk_RawData'!CF11</f>
        <v>2</v>
      </c>
      <c r="CG19" s="353">
        <f>'7d-AtRisk_RawData'!CG11</f>
        <v>0</v>
      </c>
      <c r="CH19" s="398"/>
      <c r="CJ19" s="351">
        <f>'7d-AtRisk_RawData'!CJ11</f>
        <v>0</v>
      </c>
      <c r="CK19" s="352">
        <f>'7d-AtRisk_RawData'!CK11</f>
        <v>0</v>
      </c>
      <c r="CL19" s="352">
        <f>'7d-AtRisk_RawData'!CL11</f>
        <v>0</v>
      </c>
      <c r="CM19" s="352">
        <f>'7d-AtRisk_RawData'!CM11</f>
        <v>0</v>
      </c>
      <c r="CN19" s="352">
        <f>'7d-AtRisk_RawData'!CN11</f>
        <v>331</v>
      </c>
      <c r="CO19" s="352">
        <f>'7d-AtRisk_RawData'!CO11</f>
        <v>70</v>
      </c>
      <c r="CP19" s="352">
        <f>'7d-AtRisk_RawData'!CP11</f>
        <v>5</v>
      </c>
      <c r="CQ19" s="352">
        <f>'7d-AtRisk_RawData'!CQ11</f>
        <v>0</v>
      </c>
      <c r="CR19" s="352">
        <f>'7d-AtRisk_RawData'!CR11</f>
        <v>0</v>
      </c>
      <c r="CS19" s="353">
        <f>'7d-AtRisk_RawData'!CS11</f>
        <v>0</v>
      </c>
      <c r="CT19" s="398"/>
      <c r="CV19" s="351">
        <f>'7d-AtRisk_RawData'!CV11</f>
        <v>0</v>
      </c>
      <c r="CW19" s="352">
        <f>'7d-AtRisk_RawData'!CW11</f>
        <v>0</v>
      </c>
      <c r="CX19" s="352">
        <f>'7d-AtRisk_RawData'!CX11</f>
        <v>0</v>
      </c>
      <c r="CY19" s="352">
        <f>'7d-AtRisk_RawData'!CY11</f>
        <v>0</v>
      </c>
      <c r="CZ19" s="352">
        <f>'7d-AtRisk_RawData'!CZ11</f>
        <v>361</v>
      </c>
      <c r="DA19" s="352">
        <f>'7d-AtRisk_RawData'!DA11</f>
        <v>70</v>
      </c>
      <c r="DB19" s="352">
        <f>'7d-AtRisk_RawData'!DB11</f>
        <v>12</v>
      </c>
      <c r="DC19" s="352">
        <f>'7d-AtRisk_RawData'!DC11</f>
        <v>0</v>
      </c>
      <c r="DD19" s="352">
        <f>'7d-AtRisk_RawData'!DD11</f>
        <v>1</v>
      </c>
      <c r="DE19" s="353">
        <f>'7d-AtRisk_RawData'!DE11</f>
        <v>0</v>
      </c>
      <c r="DF19" s="398"/>
      <c r="DH19" s="351">
        <f>'7d-AtRisk_RawData'!DH11</f>
        <v>0</v>
      </c>
      <c r="DI19" s="352">
        <f>'7d-AtRisk_RawData'!DI11</f>
        <v>0</v>
      </c>
      <c r="DJ19" s="352">
        <f>'7d-AtRisk_RawData'!DJ11</f>
        <v>0</v>
      </c>
      <c r="DK19" s="352">
        <f>'7d-AtRisk_RawData'!DK11</f>
        <v>0</v>
      </c>
      <c r="DL19" s="352">
        <f>'7d-AtRisk_RawData'!DL11</f>
        <v>346</v>
      </c>
      <c r="DM19" s="352">
        <f>'7d-AtRisk_RawData'!DM11</f>
        <v>69</v>
      </c>
      <c r="DN19" s="352">
        <f>'7d-AtRisk_RawData'!DN11</f>
        <v>3</v>
      </c>
      <c r="DO19" s="352">
        <f>'7d-AtRisk_RawData'!DO11</f>
        <v>0</v>
      </c>
      <c r="DP19" s="352">
        <f>'7d-AtRisk_RawData'!DP11</f>
        <v>1</v>
      </c>
      <c r="DQ19" s="353">
        <f>'7d-AtRisk_RawData'!DQ11</f>
        <v>1</v>
      </c>
      <c r="DR19" s="398"/>
      <c r="DT19" s="351">
        <f>'7d-AtRisk_RawData'!DT11</f>
        <v>0</v>
      </c>
      <c r="DU19" s="352">
        <f>'7d-AtRisk_RawData'!DU11</f>
        <v>0</v>
      </c>
      <c r="DV19" s="352">
        <f>'7d-AtRisk_RawData'!DV11</f>
        <v>0</v>
      </c>
      <c r="DW19" s="352">
        <f>'7d-AtRisk_RawData'!DW11</f>
        <v>0</v>
      </c>
      <c r="DX19" s="352">
        <f>'7d-AtRisk_RawData'!DX11</f>
        <v>325</v>
      </c>
      <c r="DY19" s="352">
        <f>'7d-AtRisk_RawData'!DY11</f>
        <v>95</v>
      </c>
      <c r="DZ19" s="352">
        <f>'7d-AtRisk_RawData'!DZ11</f>
        <v>5</v>
      </c>
      <c r="EA19" s="352">
        <f>'7d-AtRisk_RawData'!EA11</f>
        <v>0</v>
      </c>
      <c r="EB19" s="352">
        <f>'7d-AtRisk_RawData'!EB11</f>
        <v>1</v>
      </c>
      <c r="EC19" s="353">
        <f>'7d-AtRisk_RawData'!EC11</f>
        <v>0</v>
      </c>
      <c r="ED19" s="398"/>
    </row>
    <row r="20" spans="1:134" ht="15.75" thickBot="1" x14ac:dyDescent="0.3">
      <c r="A20" s="1471"/>
      <c r="B20" t="s">
        <v>82</v>
      </c>
      <c r="C20" s="317" t="s">
        <v>140</v>
      </c>
      <c r="D20" s="472">
        <f>'7d-AtRisk_RawData'!D12</f>
        <v>0</v>
      </c>
      <c r="E20" s="352">
        <f>'7d-AtRisk_RawData'!E12</f>
        <v>0</v>
      </c>
      <c r="F20" s="352">
        <f>'7d-AtRisk_RawData'!F12</f>
        <v>0</v>
      </c>
      <c r="G20" s="352">
        <f>'7d-AtRisk_RawData'!G12</f>
        <v>0</v>
      </c>
      <c r="H20" s="352">
        <f>'7d-AtRisk_RawData'!H12</f>
        <v>145</v>
      </c>
      <c r="I20" s="352">
        <f>'7d-AtRisk_RawData'!I12</f>
        <v>30</v>
      </c>
      <c r="J20" s="352">
        <f>'7d-AtRisk_RawData'!J12</f>
        <v>7</v>
      </c>
      <c r="K20" s="352">
        <f>'7d-AtRisk_RawData'!K12</f>
        <v>0</v>
      </c>
      <c r="L20" s="352">
        <f>'7d-AtRisk_RawData'!L12</f>
        <v>1</v>
      </c>
      <c r="M20" s="353">
        <f>'7d-AtRisk_RawData'!M12</f>
        <v>0</v>
      </c>
      <c r="N20" s="398"/>
      <c r="P20" s="472">
        <f>'7d-AtRisk_RawData'!P12</f>
        <v>0</v>
      </c>
      <c r="Q20" s="352">
        <f>'7d-AtRisk_RawData'!Q12</f>
        <v>0</v>
      </c>
      <c r="R20" s="352">
        <f>'7d-AtRisk_RawData'!R12</f>
        <v>0</v>
      </c>
      <c r="S20" s="352">
        <f>'7d-AtRisk_RawData'!S12</f>
        <v>0</v>
      </c>
      <c r="T20" s="352">
        <f>'7d-AtRisk_RawData'!T12</f>
        <v>153</v>
      </c>
      <c r="U20" s="352">
        <f>'7d-AtRisk_RawData'!U12</f>
        <v>29</v>
      </c>
      <c r="V20" s="352">
        <f>'7d-AtRisk_RawData'!V12</f>
        <v>5</v>
      </c>
      <c r="W20" s="352">
        <f>'7d-AtRisk_RawData'!W12</f>
        <v>0</v>
      </c>
      <c r="X20" s="352">
        <f>'7d-AtRisk_RawData'!X12</f>
        <v>0</v>
      </c>
      <c r="Y20" s="353">
        <f>'7d-AtRisk_RawData'!Y12</f>
        <v>0</v>
      </c>
      <c r="Z20" s="398"/>
      <c r="AB20" s="472">
        <f>'7d-AtRisk_RawData'!AB12</f>
        <v>0</v>
      </c>
      <c r="AC20" s="352">
        <f>'7d-AtRisk_RawData'!AC12</f>
        <v>0</v>
      </c>
      <c r="AD20" s="352">
        <f>'7d-AtRisk_RawData'!AD12</f>
        <v>0</v>
      </c>
      <c r="AE20" s="352">
        <f>'7d-AtRisk_RawData'!AE12</f>
        <v>0</v>
      </c>
      <c r="AF20" s="352">
        <f>'7d-AtRisk_RawData'!AF12</f>
        <v>166</v>
      </c>
      <c r="AG20" s="352">
        <f>'7d-AtRisk_RawData'!AG12</f>
        <v>29</v>
      </c>
      <c r="AH20" s="352">
        <f>'7d-AtRisk_RawData'!AH12</f>
        <v>3</v>
      </c>
      <c r="AI20" s="352">
        <f>'7d-AtRisk_RawData'!AI12</f>
        <v>0</v>
      </c>
      <c r="AJ20" s="352">
        <f>'7d-AtRisk_RawData'!AJ12</f>
        <v>0</v>
      </c>
      <c r="AK20" s="353">
        <f>'7d-AtRisk_RawData'!AK12</f>
        <v>0</v>
      </c>
      <c r="AL20" s="398"/>
      <c r="AN20" s="472">
        <f>'7d-AtRisk_RawData'!AN12</f>
        <v>0</v>
      </c>
      <c r="AO20" s="352">
        <f>'7d-AtRisk_RawData'!AO12</f>
        <v>0</v>
      </c>
      <c r="AP20" s="352">
        <f>'7d-AtRisk_RawData'!AP12</f>
        <v>0</v>
      </c>
      <c r="AQ20" s="352">
        <f>'7d-AtRisk_RawData'!AQ12</f>
        <v>0</v>
      </c>
      <c r="AR20" s="352">
        <f>'7d-AtRisk_RawData'!AR12</f>
        <v>164</v>
      </c>
      <c r="AS20" s="352">
        <f>'7d-AtRisk_RawData'!AS12</f>
        <v>38</v>
      </c>
      <c r="AT20" s="352">
        <f>'7d-AtRisk_RawData'!AT12</f>
        <v>5</v>
      </c>
      <c r="AU20" s="352">
        <f>'7d-AtRisk_RawData'!AU12</f>
        <v>0</v>
      </c>
      <c r="AV20" s="352">
        <f>'7d-AtRisk_RawData'!AV12</f>
        <v>0</v>
      </c>
      <c r="AW20" s="353">
        <f>'7d-AtRisk_RawData'!AW12</f>
        <v>0</v>
      </c>
      <c r="AX20" s="398"/>
      <c r="AZ20" s="472">
        <f>'7d-AtRisk_RawData'!AZ12</f>
        <v>0</v>
      </c>
      <c r="BA20" s="352">
        <f>'7d-AtRisk_RawData'!BA12</f>
        <v>0</v>
      </c>
      <c r="BB20" s="352">
        <f>'7d-AtRisk_RawData'!BB12</f>
        <v>0</v>
      </c>
      <c r="BC20" s="352">
        <f>'7d-AtRisk_RawData'!BC12</f>
        <v>0</v>
      </c>
      <c r="BD20" s="352">
        <f>'7d-AtRisk_RawData'!BD12</f>
        <v>172</v>
      </c>
      <c r="BE20" s="352">
        <f>'7d-AtRisk_RawData'!BE12</f>
        <v>37</v>
      </c>
      <c r="BF20" s="352">
        <f>'7d-AtRisk_RawData'!BF12</f>
        <v>5</v>
      </c>
      <c r="BG20" s="352">
        <f>'7d-AtRisk_RawData'!BG12</f>
        <v>0</v>
      </c>
      <c r="BH20" s="352">
        <f>'7d-AtRisk_RawData'!BH12</f>
        <v>0</v>
      </c>
      <c r="BI20" s="353">
        <f>'7d-AtRisk_RawData'!BI12</f>
        <v>0</v>
      </c>
      <c r="BJ20" s="398"/>
      <c r="BL20" s="472">
        <f>'7d-AtRisk_RawData'!BL12</f>
        <v>0</v>
      </c>
      <c r="BM20" s="352">
        <f>'7d-AtRisk_RawData'!BM12</f>
        <v>0</v>
      </c>
      <c r="BN20" s="352">
        <f>'7d-AtRisk_RawData'!BN12</f>
        <v>0</v>
      </c>
      <c r="BO20" s="352">
        <f>'7d-AtRisk_RawData'!BO12</f>
        <v>0</v>
      </c>
      <c r="BP20" s="352">
        <f>'7d-AtRisk_RawData'!BP12</f>
        <v>179</v>
      </c>
      <c r="BQ20" s="352">
        <f>'7d-AtRisk_RawData'!BQ12</f>
        <v>30</v>
      </c>
      <c r="BR20" s="352">
        <f>'7d-AtRisk_RawData'!BR12</f>
        <v>2</v>
      </c>
      <c r="BS20" s="352">
        <f>'7d-AtRisk_RawData'!BS12</f>
        <v>0</v>
      </c>
      <c r="BT20" s="352">
        <f>'7d-AtRisk_RawData'!BT12</f>
        <v>0</v>
      </c>
      <c r="BU20" s="353">
        <f>'7d-AtRisk_RawData'!BU12</f>
        <v>0</v>
      </c>
      <c r="BV20" s="398"/>
      <c r="BX20" s="472">
        <f>'7d-AtRisk_RawData'!BX12</f>
        <v>0</v>
      </c>
      <c r="BY20" s="352">
        <f>'7d-AtRisk_RawData'!BY12</f>
        <v>0</v>
      </c>
      <c r="BZ20" s="352">
        <f>'7d-AtRisk_RawData'!BZ12</f>
        <v>0</v>
      </c>
      <c r="CA20" s="352">
        <f>'7d-AtRisk_RawData'!CA12</f>
        <v>0</v>
      </c>
      <c r="CB20" s="352">
        <f>'7d-AtRisk_RawData'!CB12</f>
        <v>134</v>
      </c>
      <c r="CC20" s="352">
        <f>'7d-AtRisk_RawData'!CC12</f>
        <v>32</v>
      </c>
      <c r="CD20" s="352">
        <f>'7d-AtRisk_RawData'!CD12</f>
        <v>5</v>
      </c>
      <c r="CE20" s="352">
        <f>'7d-AtRisk_RawData'!CE12</f>
        <v>0</v>
      </c>
      <c r="CF20" s="352">
        <f>'7d-AtRisk_RawData'!CF12</f>
        <v>0</v>
      </c>
      <c r="CG20" s="353">
        <f>'7d-AtRisk_RawData'!CG12</f>
        <v>0</v>
      </c>
      <c r="CH20" s="398"/>
      <c r="CJ20" s="472">
        <f>'7d-AtRisk_RawData'!CJ12</f>
        <v>0</v>
      </c>
      <c r="CK20" s="352">
        <f>'7d-AtRisk_RawData'!CK12</f>
        <v>0</v>
      </c>
      <c r="CL20" s="352">
        <f>'7d-AtRisk_RawData'!CL12</f>
        <v>0</v>
      </c>
      <c r="CM20" s="352">
        <f>'7d-AtRisk_RawData'!CM12</f>
        <v>0</v>
      </c>
      <c r="CN20" s="352">
        <f>'7d-AtRisk_RawData'!CN12</f>
        <v>163</v>
      </c>
      <c r="CO20" s="352">
        <f>'7d-AtRisk_RawData'!CO12</f>
        <v>26</v>
      </c>
      <c r="CP20" s="352">
        <f>'7d-AtRisk_RawData'!CP12</f>
        <v>6</v>
      </c>
      <c r="CQ20" s="352">
        <f>'7d-AtRisk_RawData'!CQ12</f>
        <v>0</v>
      </c>
      <c r="CR20" s="352">
        <f>'7d-AtRisk_RawData'!CR12</f>
        <v>0</v>
      </c>
      <c r="CS20" s="353">
        <f>'7d-AtRisk_RawData'!CS12</f>
        <v>0</v>
      </c>
      <c r="CT20" s="398"/>
      <c r="CV20" s="472">
        <f>'7d-AtRisk_RawData'!CV12</f>
        <v>0</v>
      </c>
      <c r="CW20" s="352">
        <f>'7d-AtRisk_RawData'!CW12</f>
        <v>0</v>
      </c>
      <c r="CX20" s="352">
        <f>'7d-AtRisk_RawData'!CX12</f>
        <v>0</v>
      </c>
      <c r="CY20" s="352">
        <f>'7d-AtRisk_RawData'!CY12</f>
        <v>0</v>
      </c>
      <c r="CZ20" s="352">
        <f>'7d-AtRisk_RawData'!CZ12</f>
        <v>138</v>
      </c>
      <c r="DA20" s="352">
        <f>'7d-AtRisk_RawData'!DA12</f>
        <v>40</v>
      </c>
      <c r="DB20" s="352">
        <f>'7d-AtRisk_RawData'!DB12</f>
        <v>7</v>
      </c>
      <c r="DC20" s="352">
        <f>'7d-AtRisk_RawData'!DC12</f>
        <v>0</v>
      </c>
      <c r="DD20" s="352">
        <f>'7d-AtRisk_RawData'!DD12</f>
        <v>0</v>
      </c>
      <c r="DE20" s="353">
        <f>'7d-AtRisk_RawData'!DE12</f>
        <v>0</v>
      </c>
      <c r="DF20" s="398"/>
      <c r="DH20" s="472">
        <f>'7d-AtRisk_RawData'!DH12</f>
        <v>0</v>
      </c>
      <c r="DI20" s="352">
        <f>'7d-AtRisk_RawData'!DI12</f>
        <v>0</v>
      </c>
      <c r="DJ20" s="352">
        <f>'7d-AtRisk_RawData'!DJ12</f>
        <v>0</v>
      </c>
      <c r="DK20" s="352">
        <f>'7d-AtRisk_RawData'!DK12</f>
        <v>0</v>
      </c>
      <c r="DL20" s="352">
        <f>'7d-AtRisk_RawData'!DL12</f>
        <v>145</v>
      </c>
      <c r="DM20" s="352">
        <f>'7d-AtRisk_RawData'!DM12</f>
        <v>30</v>
      </c>
      <c r="DN20" s="352">
        <f>'7d-AtRisk_RawData'!DN12</f>
        <v>6</v>
      </c>
      <c r="DO20" s="352">
        <f>'7d-AtRisk_RawData'!DO12</f>
        <v>0</v>
      </c>
      <c r="DP20" s="352">
        <f>'7d-AtRisk_RawData'!DP12</f>
        <v>0</v>
      </c>
      <c r="DQ20" s="353">
        <f>'7d-AtRisk_RawData'!DQ12</f>
        <v>0</v>
      </c>
      <c r="DR20" s="398"/>
      <c r="DT20" s="472">
        <f>'7d-AtRisk_RawData'!DT12</f>
        <v>0</v>
      </c>
      <c r="DU20" s="352">
        <f>'7d-AtRisk_RawData'!DU12</f>
        <v>0</v>
      </c>
      <c r="DV20" s="352">
        <f>'7d-AtRisk_RawData'!DV12</f>
        <v>0</v>
      </c>
      <c r="DW20" s="352">
        <f>'7d-AtRisk_RawData'!DW12</f>
        <v>0</v>
      </c>
      <c r="DX20" s="352">
        <f>'7d-AtRisk_RawData'!DX12</f>
        <v>158</v>
      </c>
      <c r="DY20" s="352">
        <f>'7d-AtRisk_RawData'!DY12</f>
        <v>38</v>
      </c>
      <c r="DZ20" s="352">
        <f>'7d-AtRisk_RawData'!DZ12</f>
        <v>6</v>
      </c>
      <c r="EA20" s="352">
        <f>'7d-AtRisk_RawData'!EA12</f>
        <v>0</v>
      </c>
      <c r="EB20" s="352">
        <f>'7d-AtRisk_RawData'!EB12</f>
        <v>1</v>
      </c>
      <c r="EC20" s="353">
        <f>'7d-AtRisk_RawData'!EC12</f>
        <v>0</v>
      </c>
      <c r="ED20" s="398"/>
    </row>
    <row r="21" spans="1:134" x14ac:dyDescent="0.25">
      <c r="A21" s="284"/>
      <c r="B21" s="285"/>
      <c r="C21" s="268"/>
      <c r="D21" s="399">
        <f t="shared" ref="D21:M21" si="22">SUM(D18:D20)</f>
        <v>0</v>
      </c>
      <c r="E21" s="400">
        <f t="shared" si="22"/>
        <v>0</v>
      </c>
      <c r="F21" s="400">
        <f t="shared" si="22"/>
        <v>0</v>
      </c>
      <c r="G21" s="400">
        <f t="shared" si="22"/>
        <v>10</v>
      </c>
      <c r="H21" s="400">
        <f t="shared" si="22"/>
        <v>1492</v>
      </c>
      <c r="I21" s="400">
        <f t="shared" si="22"/>
        <v>359</v>
      </c>
      <c r="J21" s="400">
        <f t="shared" si="22"/>
        <v>33</v>
      </c>
      <c r="K21" s="400">
        <f t="shared" si="22"/>
        <v>0</v>
      </c>
      <c r="L21" s="400">
        <f t="shared" si="22"/>
        <v>10</v>
      </c>
      <c r="M21" s="401">
        <f t="shared" si="22"/>
        <v>3</v>
      </c>
      <c r="N21" s="470">
        <f>SUM(D21:M21)</f>
        <v>1907</v>
      </c>
      <c r="P21" s="399">
        <f t="shared" ref="P21:Y21" si="23">SUM(P18:P20)</f>
        <v>0</v>
      </c>
      <c r="Q21" s="400">
        <f t="shared" si="23"/>
        <v>0</v>
      </c>
      <c r="R21" s="400">
        <f t="shared" si="23"/>
        <v>0</v>
      </c>
      <c r="S21" s="400">
        <f t="shared" si="23"/>
        <v>14</v>
      </c>
      <c r="T21" s="400">
        <f t="shared" si="23"/>
        <v>1480</v>
      </c>
      <c r="U21" s="400">
        <f t="shared" si="23"/>
        <v>323</v>
      </c>
      <c r="V21" s="400">
        <f t="shared" si="23"/>
        <v>26</v>
      </c>
      <c r="W21" s="400">
        <f t="shared" si="23"/>
        <v>0</v>
      </c>
      <c r="X21" s="400">
        <f t="shared" si="23"/>
        <v>4</v>
      </c>
      <c r="Y21" s="401">
        <f t="shared" si="23"/>
        <v>6</v>
      </c>
      <c r="Z21" s="470">
        <f>SUM(P21:Y21)</f>
        <v>1853</v>
      </c>
      <c r="AB21" s="399">
        <f t="shared" ref="AB21:AK21" si="24">SUM(AB18:AB20)</f>
        <v>0</v>
      </c>
      <c r="AC21" s="400">
        <f t="shared" si="24"/>
        <v>0</v>
      </c>
      <c r="AD21" s="400">
        <f t="shared" si="24"/>
        <v>0</v>
      </c>
      <c r="AE21" s="400">
        <f t="shared" si="24"/>
        <v>11</v>
      </c>
      <c r="AF21" s="400">
        <f t="shared" si="24"/>
        <v>1384</v>
      </c>
      <c r="AG21" s="400">
        <f t="shared" si="24"/>
        <v>302</v>
      </c>
      <c r="AH21" s="400">
        <f t="shared" si="24"/>
        <v>17</v>
      </c>
      <c r="AI21" s="400">
        <f t="shared" si="24"/>
        <v>0</v>
      </c>
      <c r="AJ21" s="400">
        <f t="shared" si="24"/>
        <v>5</v>
      </c>
      <c r="AK21" s="401">
        <f t="shared" si="24"/>
        <v>0</v>
      </c>
      <c r="AL21" s="470">
        <f>SUM(AB21:AK21)</f>
        <v>1719</v>
      </c>
      <c r="AN21" s="399">
        <f t="shared" ref="AN21:AW21" si="25">SUM(AN18:AN20)</f>
        <v>0</v>
      </c>
      <c r="AO21" s="400">
        <f t="shared" si="25"/>
        <v>0</v>
      </c>
      <c r="AP21" s="400">
        <f t="shared" si="25"/>
        <v>0</v>
      </c>
      <c r="AQ21" s="400">
        <f t="shared" si="25"/>
        <v>8</v>
      </c>
      <c r="AR21" s="400">
        <f t="shared" si="25"/>
        <v>1367</v>
      </c>
      <c r="AS21" s="400">
        <f t="shared" si="25"/>
        <v>297</v>
      </c>
      <c r="AT21" s="400">
        <f t="shared" si="25"/>
        <v>27</v>
      </c>
      <c r="AU21" s="400">
        <f t="shared" si="25"/>
        <v>0</v>
      </c>
      <c r="AV21" s="400">
        <f t="shared" si="25"/>
        <v>4</v>
      </c>
      <c r="AW21" s="401">
        <f t="shared" si="25"/>
        <v>3</v>
      </c>
      <c r="AX21" s="470">
        <f>SUM(AN21:AW21)</f>
        <v>1706</v>
      </c>
      <c r="AZ21" s="399">
        <f t="shared" ref="AZ21:BI21" si="26">SUM(AZ18:AZ20)</f>
        <v>0</v>
      </c>
      <c r="BA21" s="400">
        <f t="shared" si="26"/>
        <v>0</v>
      </c>
      <c r="BB21" s="400">
        <f t="shared" si="26"/>
        <v>0</v>
      </c>
      <c r="BC21" s="400">
        <f t="shared" si="26"/>
        <v>3</v>
      </c>
      <c r="BD21" s="400">
        <f t="shared" si="26"/>
        <v>1321</v>
      </c>
      <c r="BE21" s="400">
        <f t="shared" si="26"/>
        <v>276</v>
      </c>
      <c r="BF21" s="400">
        <f t="shared" si="26"/>
        <v>33</v>
      </c>
      <c r="BG21" s="400">
        <f t="shared" si="26"/>
        <v>0</v>
      </c>
      <c r="BH21" s="400">
        <f t="shared" si="26"/>
        <v>13</v>
      </c>
      <c r="BI21" s="401">
        <f t="shared" si="26"/>
        <v>1</v>
      </c>
      <c r="BJ21" s="470">
        <f>SUM(AZ21:BI21)</f>
        <v>1647</v>
      </c>
      <c r="BL21" s="399">
        <f t="shared" ref="BL21:BU21" si="27">SUM(BL18:BL20)</f>
        <v>0</v>
      </c>
      <c r="BM21" s="400">
        <f t="shared" si="27"/>
        <v>0</v>
      </c>
      <c r="BN21" s="400">
        <f t="shared" si="27"/>
        <v>0</v>
      </c>
      <c r="BO21" s="400">
        <f t="shared" si="27"/>
        <v>2</v>
      </c>
      <c r="BP21" s="400">
        <f t="shared" si="27"/>
        <v>1373</v>
      </c>
      <c r="BQ21" s="400">
        <f t="shared" si="27"/>
        <v>291</v>
      </c>
      <c r="BR21" s="400">
        <f t="shared" si="27"/>
        <v>27</v>
      </c>
      <c r="BS21" s="400">
        <f t="shared" si="27"/>
        <v>0</v>
      </c>
      <c r="BT21" s="400">
        <f t="shared" si="27"/>
        <v>10</v>
      </c>
      <c r="BU21" s="401">
        <f t="shared" si="27"/>
        <v>4</v>
      </c>
      <c r="BV21" s="470">
        <f>SUM(BL21:BU21)</f>
        <v>1707</v>
      </c>
      <c r="BX21" s="399">
        <f t="shared" ref="BX21:CG21" si="28">SUM(BX18:BX20)</f>
        <v>0</v>
      </c>
      <c r="BY21" s="400">
        <f t="shared" si="28"/>
        <v>0</v>
      </c>
      <c r="BZ21" s="400">
        <f t="shared" si="28"/>
        <v>0</v>
      </c>
      <c r="CA21" s="400">
        <f t="shared" si="28"/>
        <v>2</v>
      </c>
      <c r="CB21" s="400">
        <f t="shared" si="28"/>
        <v>1327</v>
      </c>
      <c r="CC21" s="400">
        <f t="shared" si="28"/>
        <v>270</v>
      </c>
      <c r="CD21" s="400">
        <f t="shared" si="28"/>
        <v>28</v>
      </c>
      <c r="CE21" s="400">
        <f t="shared" si="28"/>
        <v>0</v>
      </c>
      <c r="CF21" s="400">
        <f t="shared" si="28"/>
        <v>9</v>
      </c>
      <c r="CG21" s="401">
        <f t="shared" si="28"/>
        <v>0</v>
      </c>
      <c r="CH21" s="470">
        <f>SUM(BX21:CG21)</f>
        <v>1636</v>
      </c>
      <c r="CJ21" s="399">
        <f t="shared" ref="CJ21:CS21" si="29">SUM(CJ18:CJ20)</f>
        <v>0</v>
      </c>
      <c r="CK21" s="400">
        <f t="shared" si="29"/>
        <v>0</v>
      </c>
      <c r="CL21" s="400">
        <f t="shared" si="29"/>
        <v>0</v>
      </c>
      <c r="CM21" s="400">
        <f t="shared" si="29"/>
        <v>1</v>
      </c>
      <c r="CN21" s="400">
        <f t="shared" si="29"/>
        <v>1354</v>
      </c>
      <c r="CO21" s="400">
        <f t="shared" si="29"/>
        <v>316</v>
      </c>
      <c r="CP21" s="400">
        <f t="shared" si="29"/>
        <v>33</v>
      </c>
      <c r="CQ21" s="400">
        <f t="shared" si="29"/>
        <v>0</v>
      </c>
      <c r="CR21" s="400">
        <f t="shared" si="29"/>
        <v>9</v>
      </c>
      <c r="CS21" s="401">
        <f t="shared" si="29"/>
        <v>0</v>
      </c>
      <c r="CT21" s="470">
        <f>SUM(CJ21:CS21)</f>
        <v>1713</v>
      </c>
      <c r="CV21" s="399">
        <f t="shared" ref="CV21:DE21" si="30">SUM(CV18:CV20)</f>
        <v>0</v>
      </c>
      <c r="CW21" s="400">
        <f t="shared" si="30"/>
        <v>0</v>
      </c>
      <c r="CX21" s="400">
        <f t="shared" si="30"/>
        <v>0</v>
      </c>
      <c r="CY21" s="400">
        <f t="shared" si="30"/>
        <v>0</v>
      </c>
      <c r="CZ21" s="400">
        <f t="shared" si="30"/>
        <v>1322</v>
      </c>
      <c r="DA21" s="400">
        <f t="shared" si="30"/>
        <v>328</v>
      </c>
      <c r="DB21" s="400">
        <f t="shared" si="30"/>
        <v>26</v>
      </c>
      <c r="DC21" s="400">
        <f t="shared" si="30"/>
        <v>0</v>
      </c>
      <c r="DD21" s="400">
        <f t="shared" si="30"/>
        <v>21</v>
      </c>
      <c r="DE21" s="401">
        <f t="shared" si="30"/>
        <v>2</v>
      </c>
      <c r="DF21" s="470">
        <f>SUM(CV21:DE21)</f>
        <v>1699</v>
      </c>
      <c r="DH21" s="399">
        <f t="shared" ref="DH21:DQ21" si="31">SUM(DH18:DH20)</f>
        <v>0</v>
      </c>
      <c r="DI21" s="400">
        <f t="shared" si="31"/>
        <v>0</v>
      </c>
      <c r="DJ21" s="400">
        <f t="shared" si="31"/>
        <v>0</v>
      </c>
      <c r="DK21" s="400">
        <f t="shared" si="31"/>
        <v>0</v>
      </c>
      <c r="DL21" s="400">
        <f t="shared" si="31"/>
        <v>1397</v>
      </c>
      <c r="DM21" s="400">
        <f t="shared" si="31"/>
        <v>285</v>
      </c>
      <c r="DN21" s="400">
        <f t="shared" si="31"/>
        <v>23</v>
      </c>
      <c r="DO21" s="400">
        <f t="shared" si="31"/>
        <v>0</v>
      </c>
      <c r="DP21" s="400">
        <f t="shared" si="31"/>
        <v>26</v>
      </c>
      <c r="DQ21" s="401">
        <f t="shared" si="31"/>
        <v>1</v>
      </c>
      <c r="DR21" s="470">
        <f>SUM(DH21:DQ21)</f>
        <v>1732</v>
      </c>
      <c r="DT21" s="399">
        <f t="shared" ref="DT21:EC21" si="32">SUM(DT18:DT20)</f>
        <v>0</v>
      </c>
      <c r="DU21" s="400">
        <f t="shared" si="32"/>
        <v>0</v>
      </c>
      <c r="DV21" s="400">
        <f t="shared" si="32"/>
        <v>0</v>
      </c>
      <c r="DW21" s="400">
        <f t="shared" si="32"/>
        <v>0</v>
      </c>
      <c r="DX21" s="400">
        <f t="shared" si="32"/>
        <v>1414</v>
      </c>
      <c r="DY21" s="400">
        <f t="shared" si="32"/>
        <v>346</v>
      </c>
      <c r="DZ21" s="400">
        <f t="shared" si="32"/>
        <v>21</v>
      </c>
      <c r="EA21" s="400">
        <f t="shared" si="32"/>
        <v>0</v>
      </c>
      <c r="EB21" s="400">
        <f t="shared" si="32"/>
        <v>16</v>
      </c>
      <c r="EC21" s="401">
        <f t="shared" si="32"/>
        <v>2</v>
      </c>
      <c r="ED21" s="470">
        <f>SUM(DT21:EC21)</f>
        <v>1799</v>
      </c>
    </row>
    <row r="22" spans="1:134" ht="15.75" thickBot="1" x14ac:dyDescent="0.3">
      <c r="A22" s="292"/>
      <c r="B22" s="293"/>
      <c r="C22" s="294"/>
      <c r="D22" s="351"/>
      <c r="E22" s="352"/>
      <c r="F22" s="352"/>
      <c r="G22" s="352"/>
      <c r="H22" s="352"/>
      <c r="I22" s="352"/>
      <c r="J22" s="352"/>
      <c r="K22" s="352"/>
      <c r="L22" s="352"/>
      <c r="M22" s="353"/>
      <c r="N22" s="398"/>
      <c r="P22" s="351"/>
      <c r="Q22" s="352"/>
      <c r="R22" s="352"/>
      <c r="S22" s="352"/>
      <c r="T22" s="352"/>
      <c r="U22" s="352"/>
      <c r="V22" s="352"/>
      <c r="W22" s="352"/>
      <c r="X22" s="352"/>
      <c r="Y22" s="353"/>
      <c r="Z22" s="398"/>
      <c r="AB22" s="351"/>
      <c r="AC22" s="352"/>
      <c r="AD22" s="352"/>
      <c r="AE22" s="352"/>
      <c r="AF22" s="352"/>
      <c r="AG22" s="352"/>
      <c r="AH22" s="352"/>
      <c r="AI22" s="352"/>
      <c r="AJ22" s="352"/>
      <c r="AK22" s="353"/>
      <c r="AL22" s="398"/>
      <c r="AN22" s="351"/>
      <c r="AO22" s="352"/>
      <c r="AP22" s="352"/>
      <c r="AQ22" s="352"/>
      <c r="AR22" s="352"/>
      <c r="AS22" s="352"/>
      <c r="AT22" s="352"/>
      <c r="AU22" s="352"/>
      <c r="AV22" s="352"/>
      <c r="AW22" s="353"/>
      <c r="AX22" s="398"/>
      <c r="AZ22" s="351"/>
      <c r="BA22" s="352"/>
      <c r="BB22" s="352"/>
      <c r="BC22" s="352"/>
      <c r="BD22" s="352"/>
      <c r="BE22" s="352"/>
      <c r="BF22" s="352"/>
      <c r="BG22" s="352"/>
      <c r="BH22" s="352"/>
      <c r="BI22" s="353"/>
      <c r="BJ22" s="398"/>
      <c r="BL22" s="351"/>
      <c r="BM22" s="352"/>
      <c r="BN22" s="352"/>
      <c r="BO22" s="352"/>
      <c r="BP22" s="352"/>
      <c r="BQ22" s="352"/>
      <c r="BR22" s="352"/>
      <c r="BS22" s="352"/>
      <c r="BT22" s="352"/>
      <c r="BU22" s="353"/>
      <c r="BV22" s="398"/>
      <c r="BX22" s="351"/>
      <c r="BY22" s="352"/>
      <c r="BZ22" s="352"/>
      <c r="CA22" s="352"/>
      <c r="CB22" s="352"/>
      <c r="CC22" s="352"/>
      <c r="CD22" s="352"/>
      <c r="CE22" s="352"/>
      <c r="CF22" s="352"/>
      <c r="CG22" s="353"/>
      <c r="CH22" s="398"/>
      <c r="CJ22" s="351"/>
      <c r="CK22" s="352"/>
      <c r="CL22" s="352"/>
      <c r="CM22" s="352"/>
      <c r="CN22" s="352"/>
      <c r="CO22" s="352"/>
      <c r="CP22" s="352"/>
      <c r="CQ22" s="352"/>
      <c r="CR22" s="352"/>
      <c r="CS22" s="353"/>
      <c r="CT22" s="398"/>
      <c r="CV22" s="351"/>
      <c r="CW22" s="352"/>
      <c r="CX22" s="352"/>
      <c r="CY22" s="352"/>
      <c r="CZ22" s="352"/>
      <c r="DA22" s="352"/>
      <c r="DB22" s="352"/>
      <c r="DC22" s="352"/>
      <c r="DD22" s="352"/>
      <c r="DE22" s="353"/>
      <c r="DF22" s="398"/>
      <c r="DH22" s="351"/>
      <c r="DI22" s="352"/>
      <c r="DJ22" s="352"/>
      <c r="DK22" s="352"/>
      <c r="DL22" s="352"/>
      <c r="DM22" s="352"/>
      <c r="DN22" s="352"/>
      <c r="DO22" s="352"/>
      <c r="DP22" s="352"/>
      <c r="DQ22" s="353"/>
      <c r="DR22" s="398"/>
      <c r="DT22" s="351"/>
      <c r="DU22" s="352"/>
      <c r="DV22" s="352"/>
      <c r="DW22" s="352"/>
      <c r="DX22" s="352"/>
      <c r="DY22" s="352"/>
      <c r="DZ22" s="352"/>
      <c r="EA22" s="352"/>
      <c r="EB22" s="352"/>
      <c r="EC22" s="353"/>
      <c r="ED22" s="398"/>
    </row>
    <row r="23" spans="1:134" ht="15" customHeight="1" x14ac:dyDescent="0.25">
      <c r="A23" s="1470" t="s">
        <v>211</v>
      </c>
      <c r="B23" s="285" t="s">
        <v>82</v>
      </c>
      <c r="C23" s="268" t="s">
        <v>138</v>
      </c>
      <c r="D23" s="351">
        <f>D18*'8-Matrices'!$J$7</f>
        <v>0</v>
      </c>
      <c r="E23" s="352">
        <f>E18*'8-Matrices'!$K$7</f>
        <v>0</v>
      </c>
      <c r="F23" s="352">
        <f>F18*'8-Matrices'!$L$7</f>
        <v>0</v>
      </c>
      <c r="G23" s="352">
        <f>G18*'8-Matrices'!$M$7</f>
        <v>144550</v>
      </c>
      <c r="H23" s="352">
        <f>H18*'8-Matrices'!$N$7</f>
        <v>35409000</v>
      </c>
      <c r="I23" s="352">
        <f>I18*'8-Matrices'!$O$7</f>
        <v>9866400</v>
      </c>
      <c r="J23" s="352">
        <f>J18*'8-Matrices'!$P$7</f>
        <v>2173180</v>
      </c>
      <c r="K23" s="352">
        <f>K18*'8-Matrices'!$Q$7</f>
        <v>0</v>
      </c>
      <c r="L23" s="352">
        <f>L18*'8-Matrices'!$R$7</f>
        <v>62552</v>
      </c>
      <c r="M23" s="353">
        <f>M18*'8-Matrices'!$S$7</f>
        <v>57768</v>
      </c>
      <c r="N23" s="398"/>
      <c r="P23" s="351">
        <f>P18*'8-Matrices'!$J$7</f>
        <v>0</v>
      </c>
      <c r="Q23" s="352">
        <f>Q18*'8-Matrices'!$K$7</f>
        <v>0</v>
      </c>
      <c r="R23" s="352">
        <f>R18*'8-Matrices'!$L$7</f>
        <v>0</v>
      </c>
      <c r="S23" s="352">
        <f>S18*'8-Matrices'!$M$7</f>
        <v>202370</v>
      </c>
      <c r="T23" s="352">
        <f>T18*'8-Matrices'!$N$7</f>
        <v>34518000</v>
      </c>
      <c r="U23" s="352">
        <f>U18*'8-Matrices'!$O$7</f>
        <v>8452216</v>
      </c>
      <c r="V23" s="352">
        <f>V18*'8-Matrices'!$P$7</f>
        <v>1521226</v>
      </c>
      <c r="W23" s="352">
        <f>W18*'8-Matrices'!$Q$7</f>
        <v>0</v>
      </c>
      <c r="X23" s="352">
        <f>X18*'8-Matrices'!$R$7</f>
        <v>15638</v>
      </c>
      <c r="Y23" s="353">
        <f>Y18*'8-Matrices'!$S$7</f>
        <v>115536</v>
      </c>
      <c r="Z23" s="398"/>
      <c r="AB23" s="351">
        <f>AB18*'8-Matrices'!$J$7</f>
        <v>0</v>
      </c>
      <c r="AC23" s="352">
        <f>AC18*'8-Matrices'!$K$7</f>
        <v>0</v>
      </c>
      <c r="AD23" s="352">
        <f>AD18*'8-Matrices'!$L$7</f>
        <v>0</v>
      </c>
      <c r="AE23" s="352">
        <f>AE18*'8-Matrices'!$M$7</f>
        <v>159005</v>
      </c>
      <c r="AF23" s="352">
        <f>AF18*'8-Matrices'!$N$7</f>
        <v>31350000</v>
      </c>
      <c r="AG23" s="352">
        <f>AG18*'8-Matrices'!$O$7</f>
        <v>7695792</v>
      </c>
      <c r="AH23" s="352">
        <f>AH18*'8-Matrices'!$P$7</f>
        <v>1195249</v>
      </c>
      <c r="AI23" s="352">
        <f>AI18*'8-Matrices'!$Q$7</f>
        <v>0</v>
      </c>
      <c r="AJ23" s="352">
        <f>AJ18*'8-Matrices'!$R$7</f>
        <v>39095</v>
      </c>
      <c r="AK23" s="353">
        <f>AK18*'8-Matrices'!$S$7</f>
        <v>0</v>
      </c>
      <c r="AL23" s="398"/>
      <c r="AN23" s="351">
        <f>AN18*'8-Matrices'!$J$7</f>
        <v>0</v>
      </c>
      <c r="AO23" s="352">
        <f>AO18*'8-Matrices'!$K$7</f>
        <v>0</v>
      </c>
      <c r="AP23" s="352">
        <f>AP18*'8-Matrices'!$L$7</f>
        <v>0</v>
      </c>
      <c r="AQ23" s="352">
        <f>AQ18*'8-Matrices'!$M$7</f>
        <v>115640</v>
      </c>
      <c r="AR23" s="352">
        <f>AR18*'8-Matrices'!$N$7</f>
        <v>30261000</v>
      </c>
      <c r="AS23" s="352">
        <f>AS18*'8-Matrices'!$O$7</f>
        <v>6972256</v>
      </c>
      <c r="AT23" s="352">
        <f>AT18*'8-Matrices'!$P$7</f>
        <v>1521226</v>
      </c>
      <c r="AU23" s="352">
        <f>AU18*'8-Matrices'!$Q$7</f>
        <v>0</v>
      </c>
      <c r="AV23" s="352">
        <f>AV18*'8-Matrices'!$R$7</f>
        <v>23457</v>
      </c>
      <c r="AW23" s="353">
        <f>AW18*'8-Matrices'!$S$7</f>
        <v>57768</v>
      </c>
      <c r="AX23" s="398"/>
      <c r="AZ23" s="351">
        <f>AZ18*'8-Matrices'!$J$7</f>
        <v>0</v>
      </c>
      <c r="BA23" s="352">
        <f>BA18*'8-Matrices'!$K$7</f>
        <v>0</v>
      </c>
      <c r="BB23" s="352">
        <f>BB18*'8-Matrices'!$L$7</f>
        <v>0</v>
      </c>
      <c r="BC23" s="352">
        <f>BC18*'8-Matrices'!$M$7</f>
        <v>43365</v>
      </c>
      <c r="BD23" s="352">
        <f>BD18*'8-Matrices'!$N$7</f>
        <v>29568000</v>
      </c>
      <c r="BE23" s="352">
        <f>BE18*'8-Matrices'!$O$7</f>
        <v>6478936</v>
      </c>
      <c r="BF23" s="352">
        <f>BF18*'8-Matrices'!$P$7</f>
        <v>2173180</v>
      </c>
      <c r="BG23" s="352">
        <f>BG18*'8-Matrices'!$Q$7</f>
        <v>0</v>
      </c>
      <c r="BH23" s="352">
        <f>BH18*'8-Matrices'!$R$7</f>
        <v>86009</v>
      </c>
      <c r="BI23" s="353">
        <f>BI18*'8-Matrices'!$S$7</f>
        <v>0</v>
      </c>
      <c r="BJ23" s="398"/>
      <c r="BL23" s="351">
        <f>BL18*'8-Matrices'!$J$7</f>
        <v>0</v>
      </c>
      <c r="BM23" s="352">
        <f>BM18*'8-Matrices'!$K$7</f>
        <v>0</v>
      </c>
      <c r="BN23" s="352">
        <f>BN18*'8-Matrices'!$L$7</f>
        <v>0</v>
      </c>
      <c r="BO23" s="352">
        <f>BO18*'8-Matrices'!$M$7</f>
        <v>28910</v>
      </c>
      <c r="BP23" s="352">
        <f>BP18*'8-Matrices'!$N$7</f>
        <v>30261000</v>
      </c>
      <c r="BQ23" s="352">
        <f>BQ18*'8-Matrices'!$O$7</f>
        <v>7301136</v>
      </c>
      <c r="BR23" s="352">
        <f>BR18*'8-Matrices'!$P$7</f>
        <v>2281839</v>
      </c>
      <c r="BS23" s="352">
        <f>BS18*'8-Matrices'!$Q$7</f>
        <v>0</v>
      </c>
      <c r="BT23" s="352">
        <f>BT18*'8-Matrices'!$R$7</f>
        <v>46914</v>
      </c>
      <c r="BU23" s="353">
        <f>BU18*'8-Matrices'!$S$7</f>
        <v>77024</v>
      </c>
      <c r="BV23" s="398"/>
      <c r="BX23" s="351">
        <f>BX18*'8-Matrices'!$J$7</f>
        <v>0</v>
      </c>
      <c r="BY23" s="352">
        <f>BY18*'8-Matrices'!$K$7</f>
        <v>0</v>
      </c>
      <c r="BZ23" s="352">
        <f>BZ18*'8-Matrices'!$L$7</f>
        <v>0</v>
      </c>
      <c r="CA23" s="352">
        <f>CA18*'8-Matrices'!$M$7</f>
        <v>28910</v>
      </c>
      <c r="CB23" s="352">
        <f>CB18*'8-Matrices'!$N$7</f>
        <v>28215000</v>
      </c>
      <c r="CC23" s="352">
        <f>CC18*'8-Matrices'!$O$7</f>
        <v>6380272</v>
      </c>
      <c r="CD23" s="352">
        <f>CD18*'8-Matrices'!$P$7</f>
        <v>1521226</v>
      </c>
      <c r="CE23" s="352">
        <f>CE18*'8-Matrices'!$Q$7</f>
        <v>0</v>
      </c>
      <c r="CF23" s="352">
        <f>CF18*'8-Matrices'!$R$7</f>
        <v>54733</v>
      </c>
      <c r="CG23" s="353">
        <f>CG18*'8-Matrices'!$S$7</f>
        <v>0</v>
      </c>
      <c r="CH23" s="398"/>
      <c r="CJ23" s="351">
        <f>CJ18*'8-Matrices'!$J$7</f>
        <v>0</v>
      </c>
      <c r="CK23" s="352">
        <f>CK18*'8-Matrices'!$K$7</f>
        <v>0</v>
      </c>
      <c r="CL23" s="352">
        <f>CL18*'8-Matrices'!$L$7</f>
        <v>0</v>
      </c>
      <c r="CM23" s="352">
        <f>CM18*'8-Matrices'!$M$7</f>
        <v>14455</v>
      </c>
      <c r="CN23" s="352">
        <f>CN18*'8-Matrices'!$N$7</f>
        <v>28380000</v>
      </c>
      <c r="CO23" s="352">
        <f>CO18*'8-Matrices'!$O$7</f>
        <v>7235360</v>
      </c>
      <c r="CP23" s="352">
        <f>CP18*'8-Matrices'!$P$7</f>
        <v>2390498</v>
      </c>
      <c r="CQ23" s="352">
        <f>CQ18*'8-Matrices'!$Q$7</f>
        <v>0</v>
      </c>
      <c r="CR23" s="352">
        <f>CR18*'8-Matrices'!$R$7</f>
        <v>70371</v>
      </c>
      <c r="CS23" s="353">
        <f>CS18*'8-Matrices'!$S$7</f>
        <v>0</v>
      </c>
      <c r="CT23" s="398"/>
      <c r="CV23" s="351">
        <f>CV18*'8-Matrices'!$J$7</f>
        <v>0</v>
      </c>
      <c r="CW23" s="352">
        <f>CW18*'8-Matrices'!$K$7</f>
        <v>0</v>
      </c>
      <c r="CX23" s="352">
        <f>CX18*'8-Matrices'!$L$7</f>
        <v>0</v>
      </c>
      <c r="CY23" s="352">
        <f>CY18*'8-Matrices'!$M$7</f>
        <v>0</v>
      </c>
      <c r="CZ23" s="352">
        <f>CZ18*'8-Matrices'!$N$7</f>
        <v>27159000</v>
      </c>
      <c r="DA23" s="352">
        <f>DA18*'8-Matrices'!$O$7</f>
        <v>7169584</v>
      </c>
      <c r="DB23" s="352">
        <f>DB18*'8-Matrices'!$P$7</f>
        <v>760613</v>
      </c>
      <c r="DC23" s="352">
        <f>DC18*'8-Matrices'!$Q$7</f>
        <v>0</v>
      </c>
      <c r="DD23" s="352">
        <f>DD18*'8-Matrices'!$R$7</f>
        <v>156380</v>
      </c>
      <c r="DE23" s="353">
        <f>DE18*'8-Matrices'!$S$7</f>
        <v>38512</v>
      </c>
      <c r="DF23" s="398"/>
      <c r="DH23" s="351">
        <f>DH18*'8-Matrices'!$J$7</f>
        <v>0</v>
      </c>
      <c r="DI23" s="352">
        <f>DI18*'8-Matrices'!$K$7</f>
        <v>0</v>
      </c>
      <c r="DJ23" s="352">
        <f>DJ18*'8-Matrices'!$L$7</f>
        <v>0</v>
      </c>
      <c r="DK23" s="352">
        <f>DK18*'8-Matrices'!$M$7</f>
        <v>0</v>
      </c>
      <c r="DL23" s="352">
        <f>DL18*'8-Matrices'!$N$7</f>
        <v>29898000</v>
      </c>
      <c r="DM23" s="352">
        <f>DM18*'8-Matrices'!$O$7</f>
        <v>6117168</v>
      </c>
      <c r="DN23" s="352">
        <f>DN18*'8-Matrices'!$P$7</f>
        <v>1521226</v>
      </c>
      <c r="DO23" s="352">
        <f>DO18*'8-Matrices'!$Q$7</f>
        <v>0</v>
      </c>
      <c r="DP23" s="352">
        <f>DP18*'8-Matrices'!$R$7</f>
        <v>195475</v>
      </c>
      <c r="DQ23" s="353">
        <f>DQ18*'8-Matrices'!$S$7</f>
        <v>0</v>
      </c>
      <c r="DR23" s="398"/>
      <c r="DT23" s="351">
        <f>DT18*'8-Matrices'!$J$7</f>
        <v>0</v>
      </c>
      <c r="DU23" s="352">
        <f>DU18*'8-Matrices'!$K$7</f>
        <v>0</v>
      </c>
      <c r="DV23" s="352">
        <f>DV18*'8-Matrices'!$L$7</f>
        <v>0</v>
      </c>
      <c r="DW23" s="352">
        <f>DW18*'8-Matrices'!$M$7</f>
        <v>0</v>
      </c>
      <c r="DX23" s="352">
        <f>DX18*'8-Matrices'!$N$7</f>
        <v>30723000</v>
      </c>
      <c r="DY23" s="352">
        <f>DY18*'8-Matrices'!$O$7</f>
        <v>7005144</v>
      </c>
      <c r="DZ23" s="352">
        <f>DZ18*'8-Matrices'!$P$7</f>
        <v>1086590</v>
      </c>
      <c r="EA23" s="352">
        <f>EA18*'8-Matrices'!$Q$7</f>
        <v>0</v>
      </c>
      <c r="EB23" s="352">
        <f>EB18*'8-Matrices'!$R$7</f>
        <v>109466</v>
      </c>
      <c r="EC23" s="353">
        <f>EC18*'8-Matrices'!$S$7</f>
        <v>38512</v>
      </c>
      <c r="ED23" s="398"/>
    </row>
    <row r="24" spans="1:134" x14ac:dyDescent="0.25">
      <c r="A24" s="1471"/>
      <c r="B24" t="s">
        <v>82</v>
      </c>
      <c r="C24" s="276" t="s">
        <v>139</v>
      </c>
      <c r="D24" s="351">
        <f>D19*'8-Matrices'!$J$8</f>
        <v>0</v>
      </c>
      <c r="E24" s="352">
        <f>E19*'8-Matrices'!$K$8</f>
        <v>0</v>
      </c>
      <c r="F24" s="352">
        <f>F19*'8-Matrices'!$L$8</f>
        <v>0</v>
      </c>
      <c r="G24" s="352">
        <f>G19*'8-Matrices'!$M$8</f>
        <v>0</v>
      </c>
      <c r="H24" s="352">
        <f>H19*'8-Matrices'!$N$8</f>
        <v>13048702</v>
      </c>
      <c r="I24" s="352">
        <f>I19*'8-Matrices'!$O$8</f>
        <v>1376369</v>
      </c>
      <c r="J24" s="352">
        <f>J19*'8-Matrices'!$P$8</f>
        <v>940848</v>
      </c>
      <c r="K24" s="352">
        <f>K19*'8-Matrices'!$Q$8</f>
        <v>0</v>
      </c>
      <c r="L24" s="352">
        <f>L19*'8-Matrices'!$R$8</f>
        <v>11284</v>
      </c>
      <c r="M24" s="353">
        <f>M19*'8-Matrices'!$S$8</f>
        <v>0</v>
      </c>
      <c r="N24" s="398"/>
      <c r="P24" s="351">
        <f>P19*'8-Matrices'!$J$8</f>
        <v>0</v>
      </c>
      <c r="Q24" s="352">
        <f>Q19*'8-Matrices'!$K$8</f>
        <v>0</v>
      </c>
      <c r="R24" s="352">
        <f>R19*'8-Matrices'!$L$8</f>
        <v>0</v>
      </c>
      <c r="S24" s="352">
        <f>S19*'8-Matrices'!$M$8</f>
        <v>0</v>
      </c>
      <c r="T24" s="352">
        <f>T19*'8-Matrices'!$N$8</f>
        <v>13382063</v>
      </c>
      <c r="U24" s="352">
        <f>U19*'8-Matrices'!$O$8</f>
        <v>1756057</v>
      </c>
      <c r="V24" s="352">
        <f>V19*'8-Matrices'!$P$8</f>
        <v>1097656</v>
      </c>
      <c r="W24" s="352">
        <f>W19*'8-Matrices'!$Q$8</f>
        <v>0</v>
      </c>
      <c r="X24" s="352">
        <f>X19*'8-Matrices'!$R$8</f>
        <v>22568</v>
      </c>
      <c r="Y24" s="353">
        <f>Y19*'8-Matrices'!$S$8</f>
        <v>0</v>
      </c>
      <c r="Z24" s="398"/>
      <c r="AB24" s="351">
        <f>AB19*'8-Matrices'!$J$8</f>
        <v>0</v>
      </c>
      <c r="AC24" s="352">
        <f>AC19*'8-Matrices'!$K$8</f>
        <v>0</v>
      </c>
      <c r="AD24" s="352">
        <f>AD19*'8-Matrices'!$L$8</f>
        <v>0</v>
      </c>
      <c r="AE24" s="352">
        <f>AE19*'8-Matrices'!$M$8</f>
        <v>0</v>
      </c>
      <c r="AF24" s="352">
        <f>AF19*'8-Matrices'!$N$8</f>
        <v>12762964</v>
      </c>
      <c r="AG24" s="352">
        <f>AG19*'8-Matrices'!$O$8</f>
        <v>1850979</v>
      </c>
      <c r="AH24" s="352">
        <f>AH19*'8-Matrices'!$P$8</f>
        <v>470424</v>
      </c>
      <c r="AI24" s="352">
        <f>AI19*'8-Matrices'!$Q$8</f>
        <v>0</v>
      </c>
      <c r="AJ24" s="352">
        <f>AJ19*'8-Matrices'!$R$8</f>
        <v>0</v>
      </c>
      <c r="AK24" s="353">
        <f>AK19*'8-Matrices'!$S$8</f>
        <v>0</v>
      </c>
      <c r="AL24" s="398"/>
      <c r="AN24" s="351">
        <f>AN19*'8-Matrices'!$J$8</f>
        <v>0</v>
      </c>
      <c r="AO24" s="352">
        <f>AO19*'8-Matrices'!$K$8</f>
        <v>0</v>
      </c>
      <c r="AP24" s="352">
        <f>AP19*'8-Matrices'!$L$8</f>
        <v>0</v>
      </c>
      <c r="AQ24" s="352">
        <f>AQ19*'8-Matrices'!$M$8</f>
        <v>0</v>
      </c>
      <c r="AR24" s="352">
        <f>AR19*'8-Matrices'!$N$8</f>
        <v>13620178</v>
      </c>
      <c r="AS24" s="352">
        <f>AS19*'8-Matrices'!$O$8</f>
        <v>2230667</v>
      </c>
      <c r="AT24" s="352">
        <f>AT19*'8-Matrices'!$P$8</f>
        <v>1254464</v>
      </c>
      <c r="AU24" s="352">
        <f>AU19*'8-Matrices'!$Q$8</f>
        <v>0</v>
      </c>
      <c r="AV24" s="352">
        <f>AV19*'8-Matrices'!$R$8</f>
        <v>11284</v>
      </c>
      <c r="AW24" s="353">
        <f>AW19*'8-Matrices'!$S$8</f>
        <v>0</v>
      </c>
      <c r="AX24" s="398"/>
      <c r="AZ24" s="351">
        <f>AZ19*'8-Matrices'!$J$8</f>
        <v>0</v>
      </c>
      <c r="BA24" s="352">
        <f>BA19*'8-Matrices'!$K$8</f>
        <v>0</v>
      </c>
      <c r="BB24" s="352">
        <f>BB19*'8-Matrices'!$L$8</f>
        <v>0</v>
      </c>
      <c r="BC24" s="352">
        <f>BC19*'8-Matrices'!$M$8</f>
        <v>0</v>
      </c>
      <c r="BD24" s="352">
        <f>BD19*'8-Matrices'!$N$8</f>
        <v>12048619</v>
      </c>
      <c r="BE24" s="352">
        <f>BE19*'8-Matrices'!$O$8</f>
        <v>1993362</v>
      </c>
      <c r="BF24" s="352">
        <f>BF19*'8-Matrices'!$P$8</f>
        <v>1254464</v>
      </c>
      <c r="BG24" s="352">
        <f>BG19*'8-Matrices'!$Q$8</f>
        <v>0</v>
      </c>
      <c r="BH24" s="352">
        <f>BH19*'8-Matrices'!$R$8</f>
        <v>22568</v>
      </c>
      <c r="BI24" s="353">
        <f>BI19*'8-Matrices'!$S$8</f>
        <v>27788</v>
      </c>
      <c r="BJ24" s="398"/>
      <c r="BL24" s="351">
        <f>BL19*'8-Matrices'!$J$8</f>
        <v>0</v>
      </c>
      <c r="BM24" s="352">
        <f>BM19*'8-Matrices'!$K$8</f>
        <v>0</v>
      </c>
      <c r="BN24" s="352">
        <f>BN19*'8-Matrices'!$L$8</f>
        <v>0</v>
      </c>
      <c r="BO24" s="352">
        <f>BO19*'8-Matrices'!$M$8</f>
        <v>0</v>
      </c>
      <c r="BP24" s="352">
        <f>BP19*'8-Matrices'!$N$8</f>
        <v>13191571</v>
      </c>
      <c r="BQ24" s="352">
        <f>BQ19*'8-Matrices'!$O$8</f>
        <v>1850979</v>
      </c>
      <c r="BR24" s="352">
        <f>BR19*'8-Matrices'!$P$8</f>
        <v>627232</v>
      </c>
      <c r="BS24" s="352">
        <f>BS19*'8-Matrices'!$Q$8</f>
        <v>0</v>
      </c>
      <c r="BT24" s="352">
        <f>BT19*'8-Matrices'!$R$8</f>
        <v>45136</v>
      </c>
      <c r="BU24" s="353">
        <f>BU19*'8-Matrices'!$S$8</f>
        <v>0</v>
      </c>
      <c r="BV24" s="398"/>
      <c r="BX24" s="351">
        <f>BX19*'8-Matrices'!$J$8</f>
        <v>0</v>
      </c>
      <c r="BY24" s="352">
        <f>BY19*'8-Matrices'!$K$8</f>
        <v>0</v>
      </c>
      <c r="BZ24" s="352">
        <f>BZ19*'8-Matrices'!$L$8</f>
        <v>0</v>
      </c>
      <c r="CA24" s="352">
        <f>CA19*'8-Matrices'!$M$8</f>
        <v>0</v>
      </c>
      <c r="CB24" s="352">
        <f>CB19*'8-Matrices'!$N$8</f>
        <v>16096574</v>
      </c>
      <c r="CC24" s="352">
        <f>CC19*'8-Matrices'!$O$8</f>
        <v>2088284</v>
      </c>
      <c r="CD24" s="352">
        <f>CD19*'8-Matrices'!$P$8</f>
        <v>1411272</v>
      </c>
      <c r="CE24" s="352">
        <f>CE19*'8-Matrices'!$Q$8</f>
        <v>0</v>
      </c>
      <c r="CF24" s="352">
        <f>CF19*'8-Matrices'!$R$8</f>
        <v>22568</v>
      </c>
      <c r="CG24" s="353">
        <f>CG19*'8-Matrices'!$S$8</f>
        <v>0</v>
      </c>
      <c r="CH24" s="398"/>
      <c r="CJ24" s="351">
        <f>CJ19*'8-Matrices'!$J$8</f>
        <v>0</v>
      </c>
      <c r="CK24" s="352">
        <f>CK19*'8-Matrices'!$K$8</f>
        <v>0</v>
      </c>
      <c r="CL24" s="352">
        <f>CL19*'8-Matrices'!$L$8</f>
        <v>0</v>
      </c>
      <c r="CM24" s="352">
        <f>CM19*'8-Matrices'!$M$8</f>
        <v>0</v>
      </c>
      <c r="CN24" s="352">
        <f>CN19*'8-Matrices'!$N$8</f>
        <v>15763213</v>
      </c>
      <c r="CO24" s="352">
        <f>CO19*'8-Matrices'!$O$8</f>
        <v>3322270</v>
      </c>
      <c r="CP24" s="352">
        <f>CP19*'8-Matrices'!$P$8</f>
        <v>784040</v>
      </c>
      <c r="CQ24" s="352">
        <f>CQ19*'8-Matrices'!$Q$8</f>
        <v>0</v>
      </c>
      <c r="CR24" s="352">
        <f>CR19*'8-Matrices'!$R$8</f>
        <v>0</v>
      </c>
      <c r="CS24" s="353">
        <f>CS19*'8-Matrices'!$S$8</f>
        <v>0</v>
      </c>
      <c r="CT24" s="398"/>
      <c r="CV24" s="351">
        <f>CV19*'8-Matrices'!$J$8</f>
        <v>0</v>
      </c>
      <c r="CW24" s="352">
        <f>CW19*'8-Matrices'!$K$8</f>
        <v>0</v>
      </c>
      <c r="CX24" s="352">
        <f>CX19*'8-Matrices'!$L$8</f>
        <v>0</v>
      </c>
      <c r="CY24" s="352">
        <f>CY19*'8-Matrices'!$M$8</f>
        <v>0</v>
      </c>
      <c r="CZ24" s="352">
        <f>CZ19*'8-Matrices'!$N$8</f>
        <v>17191903</v>
      </c>
      <c r="DA24" s="352">
        <f>DA19*'8-Matrices'!$O$8</f>
        <v>3322270</v>
      </c>
      <c r="DB24" s="352">
        <f>DB19*'8-Matrices'!$P$8</f>
        <v>1881696</v>
      </c>
      <c r="DC24" s="352">
        <f>DC19*'8-Matrices'!$Q$8</f>
        <v>0</v>
      </c>
      <c r="DD24" s="352">
        <f>DD19*'8-Matrices'!$R$8</f>
        <v>11284</v>
      </c>
      <c r="DE24" s="353">
        <f>DE19*'8-Matrices'!$S$8</f>
        <v>0</v>
      </c>
      <c r="DF24" s="398"/>
      <c r="DH24" s="351">
        <f>DH19*'8-Matrices'!$J$8</f>
        <v>0</v>
      </c>
      <c r="DI24" s="352">
        <f>DI19*'8-Matrices'!$K$8</f>
        <v>0</v>
      </c>
      <c r="DJ24" s="352">
        <f>DJ19*'8-Matrices'!$L$8</f>
        <v>0</v>
      </c>
      <c r="DK24" s="352">
        <f>DK19*'8-Matrices'!$M$8</f>
        <v>0</v>
      </c>
      <c r="DL24" s="352">
        <f>DL19*'8-Matrices'!$N$8</f>
        <v>16477558</v>
      </c>
      <c r="DM24" s="352">
        <f>DM19*'8-Matrices'!$O$8</f>
        <v>3274809</v>
      </c>
      <c r="DN24" s="352">
        <f>DN19*'8-Matrices'!$P$8</f>
        <v>470424</v>
      </c>
      <c r="DO24" s="352">
        <f>DO19*'8-Matrices'!$Q$8</f>
        <v>0</v>
      </c>
      <c r="DP24" s="352">
        <f>DP19*'8-Matrices'!$R$8</f>
        <v>11284</v>
      </c>
      <c r="DQ24" s="353">
        <f>DQ19*'8-Matrices'!$S$8</f>
        <v>27788</v>
      </c>
      <c r="DR24" s="398"/>
      <c r="DT24" s="351">
        <f>DT19*'8-Matrices'!$J$8</f>
        <v>0</v>
      </c>
      <c r="DU24" s="352">
        <f>DU19*'8-Matrices'!$K$8</f>
        <v>0</v>
      </c>
      <c r="DV24" s="352">
        <f>DV19*'8-Matrices'!$L$8</f>
        <v>0</v>
      </c>
      <c r="DW24" s="352">
        <f>DW19*'8-Matrices'!$M$8</f>
        <v>0</v>
      </c>
      <c r="DX24" s="352">
        <f>DX19*'8-Matrices'!$N$8</f>
        <v>15477475</v>
      </c>
      <c r="DY24" s="352">
        <f>DY19*'8-Matrices'!$O$8</f>
        <v>4508795</v>
      </c>
      <c r="DZ24" s="352">
        <f>DZ19*'8-Matrices'!$P$8</f>
        <v>784040</v>
      </c>
      <c r="EA24" s="352">
        <f>EA19*'8-Matrices'!$Q$8</f>
        <v>0</v>
      </c>
      <c r="EB24" s="352">
        <f>EB19*'8-Matrices'!$R$8</f>
        <v>11284</v>
      </c>
      <c r="EC24" s="353">
        <f>EC19*'8-Matrices'!$S$8</f>
        <v>0</v>
      </c>
      <c r="ED24" s="398"/>
    </row>
    <row r="25" spans="1:134" ht="15.75" thickBot="1" x14ac:dyDescent="0.3">
      <c r="A25" s="1472"/>
      <c r="B25" s="293" t="s">
        <v>82</v>
      </c>
      <c r="C25" s="294" t="s">
        <v>140</v>
      </c>
      <c r="D25" s="351">
        <f>D20*'8-Matrices'!$J$9</f>
        <v>0</v>
      </c>
      <c r="E25" s="352">
        <f>E20*'8-Matrices'!$K$9</f>
        <v>0</v>
      </c>
      <c r="F25" s="352">
        <f>F20*'8-Matrices'!$L$9</f>
        <v>0</v>
      </c>
      <c r="G25" s="352">
        <f>G20*'8-Matrices'!$M$9</f>
        <v>0</v>
      </c>
      <c r="H25" s="352">
        <f>H20*'8-Matrices'!$N$9</f>
        <v>10119840</v>
      </c>
      <c r="I25" s="352">
        <f>I20*'8-Matrices'!$O$9</f>
        <v>2086650</v>
      </c>
      <c r="J25" s="352">
        <f>J20*'8-Matrices'!$P$9</f>
        <v>1608635</v>
      </c>
      <c r="K25" s="352">
        <f>K20*'8-Matrices'!$Q$9</f>
        <v>0</v>
      </c>
      <c r="L25" s="352">
        <f>L20*'8-Matrices'!$R$9</f>
        <v>16537</v>
      </c>
      <c r="M25" s="353">
        <f>M20*'8-Matrices'!$S$9</f>
        <v>0</v>
      </c>
      <c r="N25" s="398"/>
      <c r="P25" s="351">
        <f>P20*'8-Matrices'!$J$9</f>
        <v>0</v>
      </c>
      <c r="Q25" s="352">
        <f>Q20*'8-Matrices'!$K$9</f>
        <v>0</v>
      </c>
      <c r="R25" s="352">
        <f>R20*'8-Matrices'!$L$9</f>
        <v>0</v>
      </c>
      <c r="S25" s="352">
        <f>S20*'8-Matrices'!$M$9</f>
        <v>0</v>
      </c>
      <c r="T25" s="352">
        <f>T20*'8-Matrices'!$N$9</f>
        <v>10678176</v>
      </c>
      <c r="U25" s="352">
        <f>U20*'8-Matrices'!$O$9</f>
        <v>2017095</v>
      </c>
      <c r="V25" s="352">
        <f>V20*'8-Matrices'!$P$9</f>
        <v>1149025</v>
      </c>
      <c r="W25" s="352">
        <f>W20*'8-Matrices'!$Q$9</f>
        <v>0</v>
      </c>
      <c r="X25" s="352">
        <f>X20*'8-Matrices'!$R$9</f>
        <v>0</v>
      </c>
      <c r="Y25" s="353">
        <f>Y20*'8-Matrices'!$S$9</f>
        <v>0</v>
      </c>
      <c r="Z25" s="398"/>
      <c r="AB25" s="351">
        <f>AB20*'8-Matrices'!$J$9</f>
        <v>0</v>
      </c>
      <c r="AC25" s="352">
        <f>AC20*'8-Matrices'!$K$9</f>
        <v>0</v>
      </c>
      <c r="AD25" s="352">
        <f>AD20*'8-Matrices'!$L$9</f>
        <v>0</v>
      </c>
      <c r="AE25" s="352">
        <f>AE20*'8-Matrices'!$M$9</f>
        <v>0</v>
      </c>
      <c r="AF25" s="352">
        <f>AF20*'8-Matrices'!$N$9</f>
        <v>11585472</v>
      </c>
      <c r="AG25" s="352">
        <f>AG20*'8-Matrices'!$O$9</f>
        <v>2017095</v>
      </c>
      <c r="AH25" s="352">
        <f>AH20*'8-Matrices'!$P$9</f>
        <v>689415</v>
      </c>
      <c r="AI25" s="352">
        <f>AI20*'8-Matrices'!$Q$9</f>
        <v>0</v>
      </c>
      <c r="AJ25" s="352">
        <f>AJ20*'8-Matrices'!$R$9</f>
        <v>0</v>
      </c>
      <c r="AK25" s="353">
        <f>AK20*'8-Matrices'!$S$9</f>
        <v>0</v>
      </c>
      <c r="AL25" s="398"/>
      <c r="AN25" s="351">
        <f>AN20*'8-Matrices'!$J$9</f>
        <v>0</v>
      </c>
      <c r="AO25" s="352">
        <f>AO20*'8-Matrices'!$K$9</f>
        <v>0</v>
      </c>
      <c r="AP25" s="352">
        <f>AP20*'8-Matrices'!$L$9</f>
        <v>0</v>
      </c>
      <c r="AQ25" s="352">
        <f>AQ20*'8-Matrices'!$M$9</f>
        <v>0</v>
      </c>
      <c r="AR25" s="352">
        <f>AR20*'8-Matrices'!$N$9</f>
        <v>11445888</v>
      </c>
      <c r="AS25" s="352">
        <f>AS20*'8-Matrices'!$O$9</f>
        <v>2643090</v>
      </c>
      <c r="AT25" s="352">
        <f>AT20*'8-Matrices'!$P$9</f>
        <v>1149025</v>
      </c>
      <c r="AU25" s="352">
        <f>AU20*'8-Matrices'!$Q$9</f>
        <v>0</v>
      </c>
      <c r="AV25" s="352">
        <f>AV20*'8-Matrices'!$R$9</f>
        <v>0</v>
      </c>
      <c r="AW25" s="353">
        <f>AW20*'8-Matrices'!$S$9</f>
        <v>0</v>
      </c>
      <c r="AX25" s="398"/>
      <c r="AZ25" s="351">
        <f>AZ20*'8-Matrices'!$J$9</f>
        <v>0</v>
      </c>
      <c r="BA25" s="352">
        <f>BA20*'8-Matrices'!$K$9</f>
        <v>0</v>
      </c>
      <c r="BB25" s="352">
        <f>BB20*'8-Matrices'!$L$9</f>
        <v>0</v>
      </c>
      <c r="BC25" s="352">
        <f>BC20*'8-Matrices'!$M$9</f>
        <v>0</v>
      </c>
      <c r="BD25" s="352">
        <f>BD20*'8-Matrices'!$N$9</f>
        <v>12004224</v>
      </c>
      <c r="BE25" s="352">
        <f>BE20*'8-Matrices'!$O$9</f>
        <v>2573535</v>
      </c>
      <c r="BF25" s="352">
        <f>BF20*'8-Matrices'!$P$9</f>
        <v>1149025</v>
      </c>
      <c r="BG25" s="352">
        <f>BG20*'8-Matrices'!$Q$9</f>
        <v>0</v>
      </c>
      <c r="BH25" s="352">
        <f>BH20*'8-Matrices'!$R$9</f>
        <v>0</v>
      </c>
      <c r="BI25" s="353">
        <f>BI20*'8-Matrices'!$S$9</f>
        <v>0</v>
      </c>
      <c r="BJ25" s="398"/>
      <c r="BL25" s="351">
        <f>BL20*'8-Matrices'!$J$9</f>
        <v>0</v>
      </c>
      <c r="BM25" s="352">
        <f>BM20*'8-Matrices'!$K$9</f>
        <v>0</v>
      </c>
      <c r="BN25" s="352">
        <f>BN20*'8-Matrices'!$L$9</f>
        <v>0</v>
      </c>
      <c r="BO25" s="352">
        <f>BO20*'8-Matrices'!$M$9</f>
        <v>0</v>
      </c>
      <c r="BP25" s="352">
        <f>BP20*'8-Matrices'!$N$9</f>
        <v>12492768</v>
      </c>
      <c r="BQ25" s="352">
        <f>BQ20*'8-Matrices'!$O$9</f>
        <v>2086650</v>
      </c>
      <c r="BR25" s="352">
        <f>BR20*'8-Matrices'!$P$9</f>
        <v>459610</v>
      </c>
      <c r="BS25" s="352">
        <f>BS20*'8-Matrices'!$Q$9</f>
        <v>0</v>
      </c>
      <c r="BT25" s="352">
        <f>BT20*'8-Matrices'!$R$9</f>
        <v>0</v>
      </c>
      <c r="BU25" s="353">
        <f>BU20*'8-Matrices'!$S$9</f>
        <v>0</v>
      </c>
      <c r="BV25" s="398"/>
      <c r="BX25" s="351">
        <f>BX20*'8-Matrices'!$J$9</f>
        <v>0</v>
      </c>
      <c r="BY25" s="352">
        <f>BY20*'8-Matrices'!$K$9</f>
        <v>0</v>
      </c>
      <c r="BZ25" s="352">
        <f>BZ20*'8-Matrices'!$L$9</f>
        <v>0</v>
      </c>
      <c r="CA25" s="352">
        <f>CA20*'8-Matrices'!$M$9</f>
        <v>0</v>
      </c>
      <c r="CB25" s="352">
        <f>CB20*'8-Matrices'!$N$9</f>
        <v>9352128</v>
      </c>
      <c r="CC25" s="352">
        <f>CC20*'8-Matrices'!$O$9</f>
        <v>2225760</v>
      </c>
      <c r="CD25" s="352">
        <f>CD20*'8-Matrices'!$P$9</f>
        <v>1149025</v>
      </c>
      <c r="CE25" s="352">
        <f>CE20*'8-Matrices'!$Q$9</f>
        <v>0</v>
      </c>
      <c r="CF25" s="352">
        <f>CF20*'8-Matrices'!$R$9</f>
        <v>0</v>
      </c>
      <c r="CG25" s="353">
        <f>CG20*'8-Matrices'!$S$9</f>
        <v>0</v>
      </c>
      <c r="CH25" s="398"/>
      <c r="CJ25" s="351">
        <f>CJ20*'8-Matrices'!$J$9</f>
        <v>0</v>
      </c>
      <c r="CK25" s="352">
        <f>CK20*'8-Matrices'!$K$9</f>
        <v>0</v>
      </c>
      <c r="CL25" s="352">
        <f>CL20*'8-Matrices'!$L$9</f>
        <v>0</v>
      </c>
      <c r="CM25" s="352">
        <f>CM20*'8-Matrices'!$M$9</f>
        <v>0</v>
      </c>
      <c r="CN25" s="352">
        <f>CN20*'8-Matrices'!$N$9</f>
        <v>11376096</v>
      </c>
      <c r="CO25" s="352">
        <f>CO20*'8-Matrices'!$O$9</f>
        <v>1808430</v>
      </c>
      <c r="CP25" s="352">
        <f>CP20*'8-Matrices'!$P$9</f>
        <v>1378830</v>
      </c>
      <c r="CQ25" s="352">
        <f>CQ20*'8-Matrices'!$Q$9</f>
        <v>0</v>
      </c>
      <c r="CR25" s="352">
        <f>CR20*'8-Matrices'!$R$9</f>
        <v>0</v>
      </c>
      <c r="CS25" s="353">
        <f>CS20*'8-Matrices'!$S$9</f>
        <v>0</v>
      </c>
      <c r="CT25" s="398"/>
      <c r="CV25" s="351">
        <f>CV20*'8-Matrices'!$J$9</f>
        <v>0</v>
      </c>
      <c r="CW25" s="352">
        <f>CW20*'8-Matrices'!$K$9</f>
        <v>0</v>
      </c>
      <c r="CX25" s="352">
        <f>CX20*'8-Matrices'!$L$9</f>
        <v>0</v>
      </c>
      <c r="CY25" s="352">
        <f>CY20*'8-Matrices'!$M$9</f>
        <v>0</v>
      </c>
      <c r="CZ25" s="352">
        <f>CZ20*'8-Matrices'!$N$9</f>
        <v>9631296</v>
      </c>
      <c r="DA25" s="352">
        <f>DA20*'8-Matrices'!$O$9</f>
        <v>2782200</v>
      </c>
      <c r="DB25" s="352">
        <f>DB20*'8-Matrices'!$P$9</f>
        <v>1608635</v>
      </c>
      <c r="DC25" s="352">
        <f>DC20*'8-Matrices'!$Q$9</f>
        <v>0</v>
      </c>
      <c r="DD25" s="352">
        <f>DD20*'8-Matrices'!$R$9</f>
        <v>0</v>
      </c>
      <c r="DE25" s="353">
        <f>DE20*'8-Matrices'!$S$9</f>
        <v>0</v>
      </c>
      <c r="DF25" s="398"/>
      <c r="DH25" s="351">
        <f>DH20*'8-Matrices'!$J$9</f>
        <v>0</v>
      </c>
      <c r="DI25" s="352">
        <f>DI20*'8-Matrices'!$K$9</f>
        <v>0</v>
      </c>
      <c r="DJ25" s="352">
        <f>DJ20*'8-Matrices'!$L$9</f>
        <v>0</v>
      </c>
      <c r="DK25" s="352">
        <f>DK20*'8-Matrices'!$M$9</f>
        <v>0</v>
      </c>
      <c r="DL25" s="352">
        <f>DL20*'8-Matrices'!$N$9</f>
        <v>10119840</v>
      </c>
      <c r="DM25" s="352">
        <f>DM20*'8-Matrices'!$O$9</f>
        <v>2086650</v>
      </c>
      <c r="DN25" s="352">
        <f>DN20*'8-Matrices'!$P$9</f>
        <v>1378830</v>
      </c>
      <c r="DO25" s="352">
        <f>DO20*'8-Matrices'!$Q$9</f>
        <v>0</v>
      </c>
      <c r="DP25" s="352">
        <f>DP20*'8-Matrices'!$R$9</f>
        <v>0</v>
      </c>
      <c r="DQ25" s="353">
        <f>DQ20*'8-Matrices'!$S$9</f>
        <v>0</v>
      </c>
      <c r="DR25" s="398"/>
      <c r="DT25" s="351">
        <f>DT20*'8-Matrices'!$J$9</f>
        <v>0</v>
      </c>
      <c r="DU25" s="352">
        <f>DU20*'8-Matrices'!$K$9</f>
        <v>0</v>
      </c>
      <c r="DV25" s="352">
        <f>DV20*'8-Matrices'!$L$9</f>
        <v>0</v>
      </c>
      <c r="DW25" s="352">
        <f>DW20*'8-Matrices'!$M$9</f>
        <v>0</v>
      </c>
      <c r="DX25" s="352">
        <f>DX20*'8-Matrices'!$N$9</f>
        <v>11027136</v>
      </c>
      <c r="DY25" s="352">
        <f>DY20*'8-Matrices'!$O$9</f>
        <v>2643090</v>
      </c>
      <c r="DZ25" s="352">
        <f>DZ20*'8-Matrices'!$P$9</f>
        <v>1378830</v>
      </c>
      <c r="EA25" s="352">
        <f>EA20*'8-Matrices'!$Q$9</f>
        <v>0</v>
      </c>
      <c r="EB25" s="352">
        <f>EB20*'8-Matrices'!$R$9</f>
        <v>16537</v>
      </c>
      <c r="EC25" s="353">
        <f>EC20*'8-Matrices'!$S$9</f>
        <v>0</v>
      </c>
      <c r="ED25" s="398"/>
    </row>
    <row r="26" spans="1:134" ht="30.75" thickBot="1" x14ac:dyDescent="0.3">
      <c r="A26" s="315" t="s">
        <v>212</v>
      </c>
      <c r="B26" s="293" t="s">
        <v>82</v>
      </c>
      <c r="C26" s="316"/>
      <c r="D26" s="404">
        <f t="shared" ref="D26:M26" si="33">SUM(D23:D25)</f>
        <v>0</v>
      </c>
      <c r="E26" s="405">
        <f t="shared" si="33"/>
        <v>0</v>
      </c>
      <c r="F26" s="405">
        <f t="shared" si="33"/>
        <v>0</v>
      </c>
      <c r="G26" s="405">
        <f t="shared" si="33"/>
        <v>144550</v>
      </c>
      <c r="H26" s="405">
        <f t="shared" si="33"/>
        <v>58577542</v>
      </c>
      <c r="I26" s="405">
        <f t="shared" si="33"/>
        <v>13329419</v>
      </c>
      <c r="J26" s="405">
        <f t="shared" si="33"/>
        <v>4722663</v>
      </c>
      <c r="K26" s="405">
        <f t="shared" si="33"/>
        <v>0</v>
      </c>
      <c r="L26" s="405">
        <f t="shared" si="33"/>
        <v>90373</v>
      </c>
      <c r="M26" s="406">
        <f t="shared" si="33"/>
        <v>57768</v>
      </c>
      <c r="N26" s="471">
        <f>SUM(D26:M26)</f>
        <v>76922315</v>
      </c>
      <c r="O26" s="316"/>
      <c r="P26" s="404">
        <f t="shared" ref="P26:Y26" si="34">SUM(P23:P25)</f>
        <v>0</v>
      </c>
      <c r="Q26" s="405">
        <f t="shared" si="34"/>
        <v>0</v>
      </c>
      <c r="R26" s="405">
        <f t="shared" si="34"/>
        <v>0</v>
      </c>
      <c r="S26" s="405">
        <f t="shared" si="34"/>
        <v>202370</v>
      </c>
      <c r="T26" s="405">
        <f t="shared" si="34"/>
        <v>58578239</v>
      </c>
      <c r="U26" s="405">
        <f t="shared" si="34"/>
        <v>12225368</v>
      </c>
      <c r="V26" s="405">
        <f t="shared" si="34"/>
        <v>3767907</v>
      </c>
      <c r="W26" s="405">
        <f t="shared" si="34"/>
        <v>0</v>
      </c>
      <c r="X26" s="405">
        <f t="shared" si="34"/>
        <v>38206</v>
      </c>
      <c r="Y26" s="406">
        <f t="shared" si="34"/>
        <v>115536</v>
      </c>
      <c r="Z26" s="471">
        <f>SUM(P26:Y26)</f>
        <v>74927626</v>
      </c>
      <c r="AA26" s="316"/>
      <c r="AB26" s="404">
        <f t="shared" ref="AB26:AK26" si="35">SUM(AB23:AB25)</f>
        <v>0</v>
      </c>
      <c r="AC26" s="405">
        <f t="shared" si="35"/>
        <v>0</v>
      </c>
      <c r="AD26" s="405">
        <f t="shared" si="35"/>
        <v>0</v>
      </c>
      <c r="AE26" s="405">
        <f t="shared" si="35"/>
        <v>159005</v>
      </c>
      <c r="AF26" s="405">
        <f t="shared" si="35"/>
        <v>55698436</v>
      </c>
      <c r="AG26" s="405">
        <f t="shared" si="35"/>
        <v>11563866</v>
      </c>
      <c r="AH26" s="405">
        <f t="shared" si="35"/>
        <v>2355088</v>
      </c>
      <c r="AI26" s="405">
        <f t="shared" si="35"/>
        <v>0</v>
      </c>
      <c r="AJ26" s="405">
        <f t="shared" si="35"/>
        <v>39095</v>
      </c>
      <c r="AK26" s="406">
        <f t="shared" si="35"/>
        <v>0</v>
      </c>
      <c r="AL26" s="471">
        <f>SUM(AB26:AK26)</f>
        <v>69815490</v>
      </c>
      <c r="AN26" s="404">
        <f t="shared" ref="AN26:AW26" si="36">SUM(AN23:AN25)</f>
        <v>0</v>
      </c>
      <c r="AO26" s="405">
        <f t="shared" si="36"/>
        <v>0</v>
      </c>
      <c r="AP26" s="405">
        <f t="shared" si="36"/>
        <v>0</v>
      </c>
      <c r="AQ26" s="405">
        <f t="shared" si="36"/>
        <v>115640</v>
      </c>
      <c r="AR26" s="405">
        <f t="shared" si="36"/>
        <v>55327066</v>
      </c>
      <c r="AS26" s="405">
        <f t="shared" si="36"/>
        <v>11846013</v>
      </c>
      <c r="AT26" s="405">
        <f t="shared" si="36"/>
        <v>3924715</v>
      </c>
      <c r="AU26" s="405">
        <f t="shared" si="36"/>
        <v>0</v>
      </c>
      <c r="AV26" s="405">
        <f t="shared" si="36"/>
        <v>34741</v>
      </c>
      <c r="AW26" s="406">
        <f t="shared" si="36"/>
        <v>57768</v>
      </c>
      <c r="AX26" s="471">
        <f>SUM(AN26:AW26)</f>
        <v>71305943</v>
      </c>
      <c r="AZ26" s="404">
        <f t="shared" ref="AZ26:BI26" si="37">SUM(AZ23:AZ25)</f>
        <v>0</v>
      </c>
      <c r="BA26" s="405">
        <f t="shared" si="37"/>
        <v>0</v>
      </c>
      <c r="BB26" s="405">
        <f t="shared" si="37"/>
        <v>0</v>
      </c>
      <c r="BC26" s="405">
        <f t="shared" si="37"/>
        <v>43365</v>
      </c>
      <c r="BD26" s="405">
        <f t="shared" si="37"/>
        <v>53620843</v>
      </c>
      <c r="BE26" s="405">
        <f t="shared" si="37"/>
        <v>11045833</v>
      </c>
      <c r="BF26" s="405">
        <f t="shared" si="37"/>
        <v>4576669</v>
      </c>
      <c r="BG26" s="405">
        <f t="shared" si="37"/>
        <v>0</v>
      </c>
      <c r="BH26" s="405">
        <f t="shared" si="37"/>
        <v>108577</v>
      </c>
      <c r="BI26" s="406">
        <f t="shared" si="37"/>
        <v>27788</v>
      </c>
      <c r="BJ26" s="471">
        <f>SUM(AZ26:BI26)</f>
        <v>69423075</v>
      </c>
      <c r="BL26" s="404">
        <f t="shared" ref="BL26:BU26" si="38">SUM(BL23:BL25)</f>
        <v>0</v>
      </c>
      <c r="BM26" s="405">
        <f t="shared" si="38"/>
        <v>0</v>
      </c>
      <c r="BN26" s="405">
        <f t="shared" si="38"/>
        <v>0</v>
      </c>
      <c r="BO26" s="405">
        <f t="shared" si="38"/>
        <v>28910</v>
      </c>
      <c r="BP26" s="405">
        <f t="shared" si="38"/>
        <v>55945339</v>
      </c>
      <c r="BQ26" s="405">
        <f t="shared" si="38"/>
        <v>11238765</v>
      </c>
      <c r="BR26" s="405">
        <f t="shared" si="38"/>
        <v>3368681</v>
      </c>
      <c r="BS26" s="405">
        <f t="shared" si="38"/>
        <v>0</v>
      </c>
      <c r="BT26" s="405">
        <f t="shared" si="38"/>
        <v>92050</v>
      </c>
      <c r="BU26" s="406">
        <f t="shared" si="38"/>
        <v>77024</v>
      </c>
      <c r="BV26" s="471">
        <f>SUM(BL26:BU26)</f>
        <v>70750769</v>
      </c>
      <c r="BX26" s="404">
        <f t="shared" ref="BX26:CG26" si="39">SUM(BX23:BX25)</f>
        <v>0</v>
      </c>
      <c r="BY26" s="405">
        <f t="shared" si="39"/>
        <v>0</v>
      </c>
      <c r="BZ26" s="405">
        <f t="shared" si="39"/>
        <v>0</v>
      </c>
      <c r="CA26" s="405">
        <f t="shared" si="39"/>
        <v>28910</v>
      </c>
      <c r="CB26" s="405">
        <f t="shared" si="39"/>
        <v>53663702</v>
      </c>
      <c r="CC26" s="405">
        <f t="shared" si="39"/>
        <v>10694316</v>
      </c>
      <c r="CD26" s="405">
        <f t="shared" si="39"/>
        <v>4081523</v>
      </c>
      <c r="CE26" s="405">
        <f t="shared" si="39"/>
        <v>0</v>
      </c>
      <c r="CF26" s="405">
        <f t="shared" si="39"/>
        <v>77301</v>
      </c>
      <c r="CG26" s="406">
        <f t="shared" si="39"/>
        <v>0</v>
      </c>
      <c r="CH26" s="471">
        <f>SUM(BX26:CG26)</f>
        <v>68545752</v>
      </c>
      <c r="CJ26" s="404">
        <f t="shared" ref="CJ26:CS26" si="40">SUM(CJ23:CJ25)</f>
        <v>0</v>
      </c>
      <c r="CK26" s="405">
        <f t="shared" si="40"/>
        <v>0</v>
      </c>
      <c r="CL26" s="405">
        <f t="shared" si="40"/>
        <v>0</v>
      </c>
      <c r="CM26" s="405">
        <f t="shared" si="40"/>
        <v>14455</v>
      </c>
      <c r="CN26" s="405">
        <f t="shared" si="40"/>
        <v>55519309</v>
      </c>
      <c r="CO26" s="405">
        <f t="shared" si="40"/>
        <v>12366060</v>
      </c>
      <c r="CP26" s="405">
        <f t="shared" si="40"/>
        <v>4553368</v>
      </c>
      <c r="CQ26" s="405">
        <f t="shared" si="40"/>
        <v>0</v>
      </c>
      <c r="CR26" s="405">
        <f t="shared" si="40"/>
        <v>70371</v>
      </c>
      <c r="CS26" s="406">
        <f t="shared" si="40"/>
        <v>0</v>
      </c>
      <c r="CT26" s="471">
        <f>SUM(CJ26:CS26)</f>
        <v>72523563</v>
      </c>
      <c r="CV26" s="404">
        <f t="shared" ref="CV26:DE26" si="41">SUM(CV23:CV25)</f>
        <v>0</v>
      </c>
      <c r="CW26" s="405">
        <f t="shared" si="41"/>
        <v>0</v>
      </c>
      <c r="CX26" s="405">
        <f t="shared" si="41"/>
        <v>0</v>
      </c>
      <c r="CY26" s="405">
        <f t="shared" si="41"/>
        <v>0</v>
      </c>
      <c r="CZ26" s="405">
        <f t="shared" si="41"/>
        <v>53982199</v>
      </c>
      <c r="DA26" s="405">
        <f t="shared" si="41"/>
        <v>13274054</v>
      </c>
      <c r="DB26" s="405">
        <f t="shared" si="41"/>
        <v>4250944</v>
      </c>
      <c r="DC26" s="405">
        <f t="shared" si="41"/>
        <v>0</v>
      </c>
      <c r="DD26" s="405">
        <f t="shared" si="41"/>
        <v>167664</v>
      </c>
      <c r="DE26" s="406">
        <f t="shared" si="41"/>
        <v>38512</v>
      </c>
      <c r="DF26" s="471">
        <f>SUM(CV26:DE26)</f>
        <v>71713373</v>
      </c>
      <c r="DH26" s="404">
        <f t="shared" ref="DH26:DQ26" si="42">SUM(DH23:DH25)</f>
        <v>0</v>
      </c>
      <c r="DI26" s="405">
        <f t="shared" si="42"/>
        <v>0</v>
      </c>
      <c r="DJ26" s="405">
        <f t="shared" si="42"/>
        <v>0</v>
      </c>
      <c r="DK26" s="405">
        <f t="shared" si="42"/>
        <v>0</v>
      </c>
      <c r="DL26" s="405">
        <f t="shared" si="42"/>
        <v>56495398</v>
      </c>
      <c r="DM26" s="405">
        <f t="shared" si="42"/>
        <v>11478627</v>
      </c>
      <c r="DN26" s="405">
        <f t="shared" si="42"/>
        <v>3370480</v>
      </c>
      <c r="DO26" s="405">
        <f t="shared" si="42"/>
        <v>0</v>
      </c>
      <c r="DP26" s="405">
        <f t="shared" si="42"/>
        <v>206759</v>
      </c>
      <c r="DQ26" s="406">
        <f t="shared" si="42"/>
        <v>27788</v>
      </c>
      <c r="DR26" s="471">
        <f>SUM(DH26:DQ26)</f>
        <v>71579052</v>
      </c>
      <c r="DT26" s="404">
        <f t="shared" ref="DT26:EC26" si="43">SUM(DT23:DT25)</f>
        <v>0</v>
      </c>
      <c r="DU26" s="405">
        <f t="shared" si="43"/>
        <v>0</v>
      </c>
      <c r="DV26" s="405">
        <f t="shared" si="43"/>
        <v>0</v>
      </c>
      <c r="DW26" s="405">
        <f t="shared" si="43"/>
        <v>0</v>
      </c>
      <c r="DX26" s="405">
        <f t="shared" si="43"/>
        <v>57227611</v>
      </c>
      <c r="DY26" s="405">
        <f t="shared" si="43"/>
        <v>14157029</v>
      </c>
      <c r="DZ26" s="405">
        <f t="shared" si="43"/>
        <v>3249460</v>
      </c>
      <c r="EA26" s="405">
        <f t="shared" si="43"/>
        <v>0</v>
      </c>
      <c r="EB26" s="405">
        <f t="shared" si="43"/>
        <v>137287</v>
      </c>
      <c r="EC26" s="406">
        <f t="shared" si="43"/>
        <v>38512</v>
      </c>
      <c r="ED26" s="471">
        <f>SUM(DT26:EC26)</f>
        <v>74809899</v>
      </c>
    </row>
    <row r="27" spans="1:134" ht="15.75" thickBot="1" x14ac:dyDescent="0.3">
      <c r="A27" s="305"/>
      <c r="B27" s="306"/>
      <c r="C27" s="307"/>
      <c r="D27" s="408"/>
      <c r="E27" s="407"/>
      <c r="F27" s="407"/>
      <c r="G27" s="407"/>
      <c r="H27" s="407"/>
      <c r="I27" s="407"/>
      <c r="J27" s="407"/>
      <c r="K27" s="407"/>
      <c r="L27" s="407"/>
      <c r="M27" s="409"/>
      <c r="N27" s="410"/>
      <c r="O27" s="307"/>
      <c r="P27" s="408"/>
      <c r="Q27" s="407"/>
      <c r="R27" s="407"/>
      <c r="S27" s="407"/>
      <c r="T27" s="407"/>
      <c r="U27" s="407"/>
      <c r="V27" s="407"/>
      <c r="W27" s="407"/>
      <c r="X27" s="407"/>
      <c r="Y27" s="409"/>
      <c r="Z27" s="410"/>
      <c r="AA27" s="307"/>
      <c r="AB27" s="408"/>
      <c r="AC27" s="407"/>
      <c r="AD27" s="407"/>
      <c r="AE27" s="407"/>
      <c r="AF27" s="407"/>
      <c r="AG27" s="407"/>
      <c r="AH27" s="407"/>
      <c r="AI27" s="407"/>
      <c r="AJ27" s="407"/>
      <c r="AK27" s="409"/>
      <c r="AL27" s="410"/>
      <c r="AN27" s="408"/>
      <c r="AO27" s="407"/>
      <c r="AP27" s="407"/>
      <c r="AQ27" s="407"/>
      <c r="AR27" s="407"/>
      <c r="AS27" s="407"/>
      <c r="AT27" s="407"/>
      <c r="AU27" s="407"/>
      <c r="AV27" s="407"/>
      <c r="AW27" s="409"/>
      <c r="AX27" s="410"/>
      <c r="AZ27" s="408"/>
      <c r="BA27" s="407"/>
      <c r="BB27" s="407"/>
      <c r="BC27" s="407"/>
      <c r="BD27" s="407"/>
      <c r="BE27" s="407"/>
      <c r="BF27" s="407"/>
      <c r="BG27" s="407"/>
      <c r="BH27" s="407"/>
      <c r="BI27" s="409"/>
      <c r="BJ27" s="410"/>
      <c r="BL27" s="408"/>
      <c r="BM27" s="407"/>
      <c r="BN27" s="407"/>
      <c r="BO27" s="407"/>
      <c r="BP27" s="407"/>
      <c r="BQ27" s="407"/>
      <c r="BR27" s="407"/>
      <c r="BS27" s="407"/>
      <c r="BT27" s="407"/>
      <c r="BU27" s="409"/>
      <c r="BV27" s="410"/>
      <c r="BX27" s="408"/>
      <c r="BY27" s="407"/>
      <c r="BZ27" s="407"/>
      <c r="CA27" s="407"/>
      <c r="CB27" s="407"/>
      <c r="CC27" s="407"/>
      <c r="CD27" s="407"/>
      <c r="CE27" s="407"/>
      <c r="CF27" s="407"/>
      <c r="CG27" s="409"/>
      <c r="CH27" s="410"/>
      <c r="CJ27" s="408"/>
      <c r="CK27" s="407"/>
      <c r="CL27" s="407"/>
      <c r="CM27" s="407"/>
      <c r="CN27" s="407"/>
      <c r="CO27" s="407"/>
      <c r="CP27" s="407"/>
      <c r="CQ27" s="407"/>
      <c r="CR27" s="407"/>
      <c r="CS27" s="409"/>
      <c r="CT27" s="410"/>
      <c r="CV27" s="408"/>
      <c r="CW27" s="407"/>
      <c r="CX27" s="407"/>
      <c r="CY27" s="407"/>
      <c r="CZ27" s="407"/>
      <c r="DA27" s="407"/>
      <c r="DB27" s="407"/>
      <c r="DC27" s="407"/>
      <c r="DD27" s="407"/>
      <c r="DE27" s="409"/>
      <c r="DF27" s="410"/>
      <c r="DH27" s="408"/>
      <c r="DI27" s="407"/>
      <c r="DJ27" s="407"/>
      <c r="DK27" s="407"/>
      <c r="DL27" s="407"/>
      <c r="DM27" s="407"/>
      <c r="DN27" s="407"/>
      <c r="DO27" s="407"/>
      <c r="DP27" s="407"/>
      <c r="DQ27" s="409"/>
      <c r="DR27" s="410"/>
      <c r="DT27" s="408"/>
      <c r="DU27" s="407"/>
      <c r="DV27" s="407"/>
      <c r="DW27" s="407"/>
      <c r="DX27" s="407"/>
      <c r="DY27" s="407"/>
      <c r="DZ27" s="407"/>
      <c r="EA27" s="407"/>
      <c r="EB27" s="407"/>
      <c r="EC27" s="409"/>
      <c r="ED27" s="410"/>
    </row>
    <row r="28" spans="1:134" ht="15" customHeight="1" x14ac:dyDescent="0.25">
      <c r="A28" s="1470" t="s">
        <v>210</v>
      </c>
      <c r="B28" s="285" t="s">
        <v>83</v>
      </c>
      <c r="C28" s="268" t="s">
        <v>138</v>
      </c>
      <c r="D28" s="342">
        <f>'7d-AtRisk_RawData'!D13</f>
        <v>0</v>
      </c>
      <c r="E28" s="343">
        <f>'7d-AtRisk_RawData'!E13</f>
        <v>0</v>
      </c>
      <c r="F28" s="343">
        <f>'7d-AtRisk_RawData'!F13</f>
        <v>0</v>
      </c>
      <c r="G28" s="343">
        <f>'7d-AtRisk_RawData'!G13</f>
        <v>0</v>
      </c>
      <c r="H28" s="343">
        <f>'7d-AtRisk_RawData'!H13</f>
        <v>1624</v>
      </c>
      <c r="I28" s="343">
        <f>'7d-AtRisk_RawData'!I13</f>
        <v>360</v>
      </c>
      <c r="J28" s="343">
        <f>'7d-AtRisk_RawData'!J13</f>
        <v>47</v>
      </c>
      <c r="K28" s="343">
        <f>'7d-AtRisk_RawData'!K13</f>
        <v>87</v>
      </c>
      <c r="L28" s="343">
        <f>'7d-AtRisk_RawData'!L13</f>
        <v>11</v>
      </c>
      <c r="M28" s="344">
        <f>'7d-AtRisk_RawData'!M13</f>
        <v>4</v>
      </c>
      <c r="N28" s="396"/>
      <c r="O28" s="319"/>
      <c r="P28" s="342">
        <f>'7d-AtRisk_RawData'!P13</f>
        <v>0</v>
      </c>
      <c r="Q28" s="343">
        <f>'7d-AtRisk_RawData'!Q13</f>
        <v>1</v>
      </c>
      <c r="R28" s="343">
        <f>'7d-AtRisk_RawData'!R13</f>
        <v>0</v>
      </c>
      <c r="S28" s="343">
        <f>'7d-AtRisk_RawData'!S13</f>
        <v>0</v>
      </c>
      <c r="T28" s="343">
        <f>'7d-AtRisk_RawData'!T13</f>
        <v>1613</v>
      </c>
      <c r="U28" s="343">
        <f>'7d-AtRisk_RawData'!U13</f>
        <v>286</v>
      </c>
      <c r="V28" s="343">
        <f>'7d-AtRisk_RawData'!V13</f>
        <v>31</v>
      </c>
      <c r="W28" s="343">
        <f>'7d-AtRisk_RawData'!W13</f>
        <v>83</v>
      </c>
      <c r="X28" s="343">
        <f>'7d-AtRisk_RawData'!X13</f>
        <v>8</v>
      </c>
      <c r="Y28" s="344">
        <f>'7d-AtRisk_RawData'!Y13</f>
        <v>3</v>
      </c>
      <c r="Z28" s="396"/>
      <c r="AA28" s="319"/>
      <c r="AB28" s="342">
        <f>'7d-AtRisk_RawData'!AB13</f>
        <v>0</v>
      </c>
      <c r="AC28" s="343">
        <f>'7d-AtRisk_RawData'!AC13</f>
        <v>0</v>
      </c>
      <c r="AD28" s="343">
        <f>'7d-AtRisk_RawData'!AD13</f>
        <v>0</v>
      </c>
      <c r="AE28" s="343">
        <f>'7d-AtRisk_RawData'!AE13</f>
        <v>0</v>
      </c>
      <c r="AF28" s="343">
        <f>'7d-AtRisk_RawData'!AF13</f>
        <v>1650</v>
      </c>
      <c r="AG28" s="343">
        <f>'7d-AtRisk_RawData'!AG13</f>
        <v>288</v>
      </c>
      <c r="AH28" s="343">
        <f>'7d-AtRisk_RawData'!AH13</f>
        <v>40</v>
      </c>
      <c r="AI28" s="343">
        <f>'7d-AtRisk_RawData'!AI13</f>
        <v>88</v>
      </c>
      <c r="AJ28" s="343">
        <f>'7d-AtRisk_RawData'!AJ13</f>
        <v>10</v>
      </c>
      <c r="AK28" s="344">
        <f>'7d-AtRisk_RawData'!AK13</f>
        <v>2</v>
      </c>
      <c r="AL28" s="396"/>
      <c r="AN28" s="342">
        <f>'7d-AtRisk_RawData'!AN13</f>
        <v>0</v>
      </c>
      <c r="AO28" s="343">
        <f>'7d-AtRisk_RawData'!AO13</f>
        <v>2</v>
      </c>
      <c r="AP28" s="343">
        <f>'7d-AtRisk_RawData'!AP13</f>
        <v>0</v>
      </c>
      <c r="AQ28" s="343">
        <f>'7d-AtRisk_RawData'!AQ13</f>
        <v>0</v>
      </c>
      <c r="AR28" s="343">
        <f>'7d-AtRisk_RawData'!AR13</f>
        <v>1609</v>
      </c>
      <c r="AS28" s="343">
        <f>'7d-AtRisk_RawData'!AS13</f>
        <v>276</v>
      </c>
      <c r="AT28" s="343">
        <f>'7d-AtRisk_RawData'!AT13</f>
        <v>43</v>
      </c>
      <c r="AU28" s="343">
        <f>'7d-AtRisk_RawData'!AU13</f>
        <v>78</v>
      </c>
      <c r="AV28" s="343">
        <f>'7d-AtRisk_RawData'!AV13</f>
        <v>8</v>
      </c>
      <c r="AW28" s="344">
        <f>'7d-AtRisk_RawData'!AW13</f>
        <v>4</v>
      </c>
      <c r="AX28" s="396"/>
      <c r="AZ28" s="342">
        <f>'7d-AtRisk_RawData'!AZ13</f>
        <v>0</v>
      </c>
      <c r="BA28" s="343">
        <f>'7d-AtRisk_RawData'!BA13</f>
        <v>0</v>
      </c>
      <c r="BB28" s="343">
        <f>'7d-AtRisk_RawData'!BB13</f>
        <v>0</v>
      </c>
      <c r="BC28" s="343">
        <f>'7d-AtRisk_RawData'!BC13</f>
        <v>0</v>
      </c>
      <c r="BD28" s="343">
        <f>'7d-AtRisk_RawData'!BD13</f>
        <v>1365</v>
      </c>
      <c r="BE28" s="343">
        <f>'7d-AtRisk_RawData'!BE13</f>
        <v>264</v>
      </c>
      <c r="BF28" s="343">
        <f>'7d-AtRisk_RawData'!BF13</f>
        <v>36</v>
      </c>
      <c r="BG28" s="343">
        <f>'7d-AtRisk_RawData'!BG13</f>
        <v>80</v>
      </c>
      <c r="BH28" s="343">
        <f>'7d-AtRisk_RawData'!BH13</f>
        <v>7</v>
      </c>
      <c r="BI28" s="344">
        <f>'7d-AtRisk_RawData'!BI13</f>
        <v>3</v>
      </c>
      <c r="BJ28" s="396"/>
      <c r="BL28" s="342">
        <f>'7d-AtRisk_RawData'!BL13</f>
        <v>0</v>
      </c>
      <c r="BM28" s="343">
        <f>'7d-AtRisk_RawData'!BM13</f>
        <v>6</v>
      </c>
      <c r="BN28" s="343">
        <f>'7d-AtRisk_RawData'!BN13</f>
        <v>0</v>
      </c>
      <c r="BO28" s="343">
        <f>'7d-AtRisk_RawData'!BO13</f>
        <v>0</v>
      </c>
      <c r="BP28" s="343">
        <f>'7d-AtRisk_RawData'!BP13</f>
        <v>1366</v>
      </c>
      <c r="BQ28" s="343">
        <f>'7d-AtRisk_RawData'!BQ13</f>
        <v>246</v>
      </c>
      <c r="BR28" s="343">
        <f>'7d-AtRisk_RawData'!BR13</f>
        <v>27</v>
      </c>
      <c r="BS28" s="343">
        <f>'7d-AtRisk_RawData'!BS13</f>
        <v>95</v>
      </c>
      <c r="BT28" s="343">
        <f>'7d-AtRisk_RawData'!BT13</f>
        <v>6</v>
      </c>
      <c r="BU28" s="344">
        <f>'7d-AtRisk_RawData'!BU13</f>
        <v>5</v>
      </c>
      <c r="BV28" s="396"/>
      <c r="BX28" s="342">
        <f>'7d-AtRisk_RawData'!BX13</f>
        <v>0</v>
      </c>
      <c r="BY28" s="343">
        <f>'7d-AtRisk_RawData'!BY13</f>
        <v>1</v>
      </c>
      <c r="BZ28" s="343">
        <f>'7d-AtRisk_RawData'!BZ13</f>
        <v>0</v>
      </c>
      <c r="CA28" s="343">
        <f>'7d-AtRisk_RawData'!CA13</f>
        <v>0</v>
      </c>
      <c r="CB28" s="343">
        <f>'7d-AtRisk_RawData'!CB13</f>
        <v>1404</v>
      </c>
      <c r="CC28" s="343">
        <f>'7d-AtRisk_RawData'!CC13</f>
        <v>240</v>
      </c>
      <c r="CD28" s="343">
        <f>'7d-AtRisk_RawData'!CD13</f>
        <v>34</v>
      </c>
      <c r="CE28" s="343">
        <f>'7d-AtRisk_RawData'!CE13</f>
        <v>77</v>
      </c>
      <c r="CF28" s="343">
        <f>'7d-AtRisk_RawData'!CF13</f>
        <v>7</v>
      </c>
      <c r="CG28" s="344">
        <f>'7d-AtRisk_RawData'!CG13</f>
        <v>2</v>
      </c>
      <c r="CH28" s="396"/>
      <c r="CJ28" s="342">
        <f>'7d-AtRisk_RawData'!CJ13</f>
        <v>0</v>
      </c>
      <c r="CK28" s="343">
        <f>'7d-AtRisk_RawData'!CK13</f>
        <v>4</v>
      </c>
      <c r="CL28" s="343">
        <f>'7d-AtRisk_RawData'!CL13</f>
        <v>0</v>
      </c>
      <c r="CM28" s="343">
        <f>'7d-AtRisk_RawData'!CM13</f>
        <v>0</v>
      </c>
      <c r="CN28" s="343">
        <f>'7d-AtRisk_RawData'!CN13</f>
        <v>1187</v>
      </c>
      <c r="CO28" s="343">
        <f>'7d-AtRisk_RawData'!CO13</f>
        <v>312</v>
      </c>
      <c r="CP28" s="343">
        <f>'7d-AtRisk_RawData'!CP13</f>
        <v>39</v>
      </c>
      <c r="CQ28" s="343">
        <f>'7d-AtRisk_RawData'!CQ13</f>
        <v>59</v>
      </c>
      <c r="CR28" s="343">
        <f>'7d-AtRisk_RawData'!CR13</f>
        <v>9</v>
      </c>
      <c r="CS28" s="344">
        <f>'7d-AtRisk_RawData'!CS13</f>
        <v>2</v>
      </c>
      <c r="CT28" s="396"/>
      <c r="CV28" s="342">
        <f>'7d-AtRisk_RawData'!CV13</f>
        <v>1</v>
      </c>
      <c r="CW28" s="343">
        <f>'7d-AtRisk_RawData'!CW13</f>
        <v>0</v>
      </c>
      <c r="CX28" s="343">
        <f>'7d-AtRisk_RawData'!CX13</f>
        <v>0</v>
      </c>
      <c r="CY28" s="343">
        <f>'7d-AtRisk_RawData'!CY13</f>
        <v>0</v>
      </c>
      <c r="CZ28" s="343">
        <f>'7d-AtRisk_RawData'!CZ13</f>
        <v>1084</v>
      </c>
      <c r="DA28" s="343">
        <f>'7d-AtRisk_RawData'!DA13</f>
        <v>369</v>
      </c>
      <c r="DB28" s="343">
        <f>'7d-AtRisk_RawData'!DB13</f>
        <v>34</v>
      </c>
      <c r="DC28" s="343">
        <f>'7d-AtRisk_RawData'!DC13</f>
        <v>73</v>
      </c>
      <c r="DD28" s="343">
        <f>'7d-AtRisk_RawData'!DD13</f>
        <v>17</v>
      </c>
      <c r="DE28" s="344">
        <f>'7d-AtRisk_RawData'!DE13</f>
        <v>4</v>
      </c>
      <c r="DF28" s="396"/>
      <c r="DH28" s="342">
        <f>'7d-AtRisk_RawData'!DH13</f>
        <v>0</v>
      </c>
      <c r="DI28" s="343">
        <f>'7d-AtRisk_RawData'!DI13</f>
        <v>1</v>
      </c>
      <c r="DJ28" s="343">
        <f>'7d-AtRisk_RawData'!DJ13</f>
        <v>0</v>
      </c>
      <c r="DK28" s="343">
        <f>'7d-AtRisk_RawData'!DK13</f>
        <v>0</v>
      </c>
      <c r="DL28" s="343">
        <f>'7d-AtRisk_RawData'!DL13</f>
        <v>1148</v>
      </c>
      <c r="DM28" s="343">
        <f>'7d-AtRisk_RawData'!DM13</f>
        <v>266</v>
      </c>
      <c r="DN28" s="343">
        <f>'7d-AtRisk_RawData'!DN13</f>
        <v>31</v>
      </c>
      <c r="DO28" s="343">
        <f>'7d-AtRisk_RawData'!DO13</f>
        <v>77</v>
      </c>
      <c r="DP28" s="343">
        <f>'7d-AtRisk_RawData'!DP13</f>
        <v>26</v>
      </c>
      <c r="DQ28" s="344">
        <f>'7d-AtRisk_RawData'!DQ13</f>
        <v>5</v>
      </c>
      <c r="DR28" s="396"/>
      <c r="DT28" s="342">
        <f>'7d-AtRisk_RawData'!DT13</f>
        <v>0</v>
      </c>
      <c r="DU28" s="343">
        <f>'7d-AtRisk_RawData'!DU13</f>
        <v>0</v>
      </c>
      <c r="DV28" s="343">
        <f>'7d-AtRisk_RawData'!DV13</f>
        <v>0</v>
      </c>
      <c r="DW28" s="343">
        <f>'7d-AtRisk_RawData'!DW13</f>
        <v>0</v>
      </c>
      <c r="DX28" s="343">
        <f>'7d-AtRisk_RawData'!DX13</f>
        <v>1122</v>
      </c>
      <c r="DY28" s="343">
        <f>'7d-AtRisk_RawData'!DY13</f>
        <v>244</v>
      </c>
      <c r="DZ28" s="343">
        <f>'7d-AtRisk_RawData'!DZ13</f>
        <v>27</v>
      </c>
      <c r="EA28" s="343">
        <f>'7d-AtRisk_RawData'!EA13</f>
        <v>61</v>
      </c>
      <c r="EB28" s="343">
        <f>'7d-AtRisk_RawData'!EB13</f>
        <v>16</v>
      </c>
      <c r="EC28" s="344">
        <f>'7d-AtRisk_RawData'!EC13</f>
        <v>4</v>
      </c>
      <c r="ED28" s="396"/>
    </row>
    <row r="29" spans="1:134" x14ac:dyDescent="0.25">
      <c r="A29" s="1471"/>
      <c r="B29" t="s">
        <v>83</v>
      </c>
      <c r="C29" s="276" t="s">
        <v>139</v>
      </c>
      <c r="D29" s="351">
        <f>'7d-AtRisk_RawData'!D14</f>
        <v>0</v>
      </c>
      <c r="E29" s="352">
        <f>'7d-AtRisk_RawData'!E14</f>
        <v>0</v>
      </c>
      <c r="F29" s="352">
        <f>'7d-AtRisk_RawData'!F14</f>
        <v>0</v>
      </c>
      <c r="G29" s="352">
        <f>'7d-AtRisk_RawData'!G14</f>
        <v>0</v>
      </c>
      <c r="H29" s="352">
        <f>'7d-AtRisk_RawData'!H14</f>
        <v>264</v>
      </c>
      <c r="I29" s="352">
        <f>'7d-AtRisk_RawData'!I14</f>
        <v>182</v>
      </c>
      <c r="J29" s="352">
        <f>'7d-AtRisk_RawData'!J14</f>
        <v>9</v>
      </c>
      <c r="K29" s="352">
        <f>'7d-AtRisk_RawData'!K14</f>
        <v>103</v>
      </c>
      <c r="L29" s="352">
        <f>'7d-AtRisk_RawData'!L14</f>
        <v>5</v>
      </c>
      <c r="M29" s="353">
        <f>'7d-AtRisk_RawData'!M14</f>
        <v>1</v>
      </c>
      <c r="N29" s="398"/>
      <c r="P29" s="351">
        <f>'7d-AtRisk_RawData'!P14</f>
        <v>0</v>
      </c>
      <c r="Q29" s="352">
        <f>'7d-AtRisk_RawData'!Q14</f>
        <v>0</v>
      </c>
      <c r="R29" s="352">
        <f>'7d-AtRisk_RawData'!R14</f>
        <v>0</v>
      </c>
      <c r="S29" s="352">
        <f>'7d-AtRisk_RawData'!S14</f>
        <v>0</v>
      </c>
      <c r="T29" s="352">
        <f>'7d-AtRisk_RawData'!T14</f>
        <v>333</v>
      </c>
      <c r="U29" s="352">
        <f>'7d-AtRisk_RawData'!U14</f>
        <v>231</v>
      </c>
      <c r="V29" s="352">
        <f>'7d-AtRisk_RawData'!V14</f>
        <v>6</v>
      </c>
      <c r="W29" s="352">
        <f>'7d-AtRisk_RawData'!W14</f>
        <v>98</v>
      </c>
      <c r="X29" s="352">
        <f>'7d-AtRisk_RawData'!X14</f>
        <v>4</v>
      </c>
      <c r="Y29" s="353">
        <f>'7d-AtRisk_RawData'!Y14</f>
        <v>3</v>
      </c>
      <c r="Z29" s="398"/>
      <c r="AB29" s="351">
        <f>'7d-AtRisk_RawData'!AB14</f>
        <v>0</v>
      </c>
      <c r="AC29" s="352">
        <f>'7d-AtRisk_RawData'!AC14</f>
        <v>0</v>
      </c>
      <c r="AD29" s="352">
        <f>'7d-AtRisk_RawData'!AD14</f>
        <v>0</v>
      </c>
      <c r="AE29" s="352">
        <f>'7d-AtRisk_RawData'!AE14</f>
        <v>0</v>
      </c>
      <c r="AF29" s="352">
        <f>'7d-AtRisk_RawData'!AF14</f>
        <v>326</v>
      </c>
      <c r="AG29" s="352">
        <f>'7d-AtRisk_RawData'!AG14</f>
        <v>195</v>
      </c>
      <c r="AH29" s="352">
        <f>'7d-AtRisk_RawData'!AH14</f>
        <v>5</v>
      </c>
      <c r="AI29" s="352">
        <f>'7d-AtRisk_RawData'!AI14</f>
        <v>120</v>
      </c>
      <c r="AJ29" s="352">
        <f>'7d-AtRisk_RawData'!AJ14</f>
        <v>0</v>
      </c>
      <c r="AK29" s="353">
        <f>'7d-AtRisk_RawData'!AK14</f>
        <v>0</v>
      </c>
      <c r="AL29" s="398"/>
      <c r="AN29" s="351">
        <f>'7d-AtRisk_RawData'!AN14</f>
        <v>0</v>
      </c>
      <c r="AO29" s="352">
        <f>'7d-AtRisk_RawData'!AO14</f>
        <v>0</v>
      </c>
      <c r="AP29" s="352">
        <f>'7d-AtRisk_RawData'!AP14</f>
        <v>0</v>
      </c>
      <c r="AQ29" s="352">
        <f>'7d-AtRisk_RawData'!AQ14</f>
        <v>0</v>
      </c>
      <c r="AR29" s="352">
        <f>'7d-AtRisk_RawData'!AR14</f>
        <v>413</v>
      </c>
      <c r="AS29" s="352">
        <f>'7d-AtRisk_RawData'!AS14</f>
        <v>177</v>
      </c>
      <c r="AT29" s="352">
        <f>'7d-AtRisk_RawData'!AT14</f>
        <v>5</v>
      </c>
      <c r="AU29" s="352">
        <f>'7d-AtRisk_RawData'!AU14</f>
        <v>83</v>
      </c>
      <c r="AV29" s="352">
        <f>'7d-AtRisk_RawData'!AV14</f>
        <v>1</v>
      </c>
      <c r="AW29" s="353">
        <f>'7d-AtRisk_RawData'!AW14</f>
        <v>0</v>
      </c>
      <c r="AX29" s="398"/>
      <c r="AZ29" s="351">
        <f>'7d-AtRisk_RawData'!AZ14</f>
        <v>0</v>
      </c>
      <c r="BA29" s="352">
        <f>'7d-AtRisk_RawData'!BA14</f>
        <v>0</v>
      </c>
      <c r="BB29" s="352">
        <f>'7d-AtRisk_RawData'!BB14</f>
        <v>0</v>
      </c>
      <c r="BC29" s="352">
        <f>'7d-AtRisk_RawData'!BC14</f>
        <v>0</v>
      </c>
      <c r="BD29" s="352">
        <f>'7d-AtRisk_RawData'!BD14</f>
        <v>508</v>
      </c>
      <c r="BE29" s="352">
        <f>'7d-AtRisk_RawData'!BE14</f>
        <v>187</v>
      </c>
      <c r="BF29" s="352">
        <f>'7d-AtRisk_RawData'!BF14</f>
        <v>9</v>
      </c>
      <c r="BG29" s="352">
        <f>'7d-AtRisk_RawData'!BG14</f>
        <v>89</v>
      </c>
      <c r="BH29" s="352">
        <f>'7d-AtRisk_RawData'!BH14</f>
        <v>0</v>
      </c>
      <c r="BI29" s="353">
        <f>'7d-AtRisk_RawData'!BI14</f>
        <v>0</v>
      </c>
      <c r="BJ29" s="398"/>
      <c r="BL29" s="351">
        <f>'7d-AtRisk_RawData'!BL14</f>
        <v>0</v>
      </c>
      <c r="BM29" s="352">
        <f>'7d-AtRisk_RawData'!BM14</f>
        <v>0</v>
      </c>
      <c r="BN29" s="352">
        <f>'7d-AtRisk_RawData'!BN14</f>
        <v>0</v>
      </c>
      <c r="BO29" s="352">
        <f>'7d-AtRisk_RawData'!BO14</f>
        <v>0</v>
      </c>
      <c r="BP29" s="352">
        <f>'7d-AtRisk_RawData'!BP14</f>
        <v>422</v>
      </c>
      <c r="BQ29" s="352">
        <f>'7d-AtRisk_RawData'!BQ14</f>
        <v>200</v>
      </c>
      <c r="BR29" s="352">
        <f>'7d-AtRisk_RawData'!BR14</f>
        <v>4</v>
      </c>
      <c r="BS29" s="352">
        <f>'7d-AtRisk_RawData'!BS14</f>
        <v>91</v>
      </c>
      <c r="BT29" s="352">
        <f>'7d-AtRisk_RawData'!BT14</f>
        <v>4</v>
      </c>
      <c r="BU29" s="353">
        <f>'7d-AtRisk_RawData'!BU14</f>
        <v>3</v>
      </c>
      <c r="BV29" s="398"/>
      <c r="BX29" s="351">
        <f>'7d-AtRisk_RawData'!BX14</f>
        <v>0</v>
      </c>
      <c r="BY29" s="352">
        <f>'7d-AtRisk_RawData'!BY14</f>
        <v>0</v>
      </c>
      <c r="BZ29" s="352">
        <f>'7d-AtRisk_RawData'!BZ14</f>
        <v>0</v>
      </c>
      <c r="CA29" s="352">
        <f>'7d-AtRisk_RawData'!CA14</f>
        <v>0</v>
      </c>
      <c r="CB29" s="352">
        <f>'7d-AtRisk_RawData'!CB14</f>
        <v>515</v>
      </c>
      <c r="CC29" s="352">
        <f>'7d-AtRisk_RawData'!CC14</f>
        <v>196</v>
      </c>
      <c r="CD29" s="352">
        <f>'7d-AtRisk_RawData'!CD14</f>
        <v>6</v>
      </c>
      <c r="CE29" s="352">
        <f>'7d-AtRisk_RawData'!CE14</f>
        <v>64</v>
      </c>
      <c r="CF29" s="352">
        <f>'7d-AtRisk_RawData'!CF14</f>
        <v>1</v>
      </c>
      <c r="CG29" s="353">
        <f>'7d-AtRisk_RawData'!CG14</f>
        <v>2</v>
      </c>
      <c r="CH29" s="398"/>
      <c r="CJ29" s="351">
        <f>'7d-AtRisk_RawData'!CJ14</f>
        <v>0</v>
      </c>
      <c r="CK29" s="352">
        <f>'7d-AtRisk_RawData'!CK14</f>
        <v>0</v>
      </c>
      <c r="CL29" s="352">
        <f>'7d-AtRisk_RawData'!CL14</f>
        <v>0</v>
      </c>
      <c r="CM29" s="352">
        <f>'7d-AtRisk_RawData'!CM14</f>
        <v>0</v>
      </c>
      <c r="CN29" s="352">
        <f>'7d-AtRisk_RawData'!CN14</f>
        <v>443</v>
      </c>
      <c r="CO29" s="352">
        <f>'7d-AtRisk_RawData'!CO14</f>
        <v>183</v>
      </c>
      <c r="CP29" s="352">
        <f>'7d-AtRisk_RawData'!CP14</f>
        <v>6</v>
      </c>
      <c r="CQ29" s="352">
        <f>'7d-AtRisk_RawData'!CQ14</f>
        <v>108</v>
      </c>
      <c r="CR29" s="352">
        <f>'7d-AtRisk_RawData'!CR14</f>
        <v>4</v>
      </c>
      <c r="CS29" s="353">
        <f>'7d-AtRisk_RawData'!CS14</f>
        <v>1</v>
      </c>
      <c r="CT29" s="398"/>
      <c r="CV29" s="351">
        <f>'7d-AtRisk_RawData'!CV14</f>
        <v>0</v>
      </c>
      <c r="CW29" s="352">
        <f>'7d-AtRisk_RawData'!CW14</f>
        <v>0</v>
      </c>
      <c r="CX29" s="352">
        <f>'7d-AtRisk_RawData'!CX14</f>
        <v>0</v>
      </c>
      <c r="CY29" s="352">
        <f>'7d-AtRisk_RawData'!CY14</f>
        <v>0</v>
      </c>
      <c r="CZ29" s="352">
        <f>'7d-AtRisk_RawData'!CZ14</f>
        <v>442</v>
      </c>
      <c r="DA29" s="352">
        <f>'7d-AtRisk_RawData'!DA14</f>
        <v>215</v>
      </c>
      <c r="DB29" s="352">
        <f>'7d-AtRisk_RawData'!DB14</f>
        <v>10</v>
      </c>
      <c r="DC29" s="352">
        <f>'7d-AtRisk_RawData'!DC14</f>
        <v>91</v>
      </c>
      <c r="DD29" s="352">
        <f>'7d-AtRisk_RawData'!DD14</f>
        <v>3</v>
      </c>
      <c r="DE29" s="353">
        <f>'7d-AtRisk_RawData'!DE14</f>
        <v>1</v>
      </c>
      <c r="DF29" s="398"/>
      <c r="DH29" s="351">
        <f>'7d-AtRisk_RawData'!DH14</f>
        <v>0</v>
      </c>
      <c r="DI29" s="352">
        <f>'7d-AtRisk_RawData'!DI14</f>
        <v>0</v>
      </c>
      <c r="DJ29" s="352">
        <f>'7d-AtRisk_RawData'!DJ14</f>
        <v>0</v>
      </c>
      <c r="DK29" s="352">
        <f>'7d-AtRisk_RawData'!DK14</f>
        <v>0</v>
      </c>
      <c r="DL29" s="352">
        <f>'7d-AtRisk_RawData'!DL14</f>
        <v>434</v>
      </c>
      <c r="DM29" s="352">
        <f>'7d-AtRisk_RawData'!DM14</f>
        <v>216</v>
      </c>
      <c r="DN29" s="352">
        <f>'7d-AtRisk_RawData'!DN14</f>
        <v>12</v>
      </c>
      <c r="DO29" s="352">
        <f>'7d-AtRisk_RawData'!DO14</f>
        <v>76</v>
      </c>
      <c r="DP29" s="352">
        <f>'7d-AtRisk_RawData'!DP14</f>
        <v>1</v>
      </c>
      <c r="DQ29" s="353">
        <f>'7d-AtRisk_RawData'!DQ14</f>
        <v>1</v>
      </c>
      <c r="DR29" s="398"/>
      <c r="DT29" s="351">
        <f>'7d-AtRisk_RawData'!DT14</f>
        <v>0</v>
      </c>
      <c r="DU29" s="352">
        <f>'7d-AtRisk_RawData'!DU14</f>
        <v>0</v>
      </c>
      <c r="DV29" s="352">
        <f>'7d-AtRisk_RawData'!DV14</f>
        <v>0</v>
      </c>
      <c r="DW29" s="352">
        <f>'7d-AtRisk_RawData'!DW14</f>
        <v>0</v>
      </c>
      <c r="DX29" s="352">
        <f>'7d-AtRisk_RawData'!DX14</f>
        <v>425</v>
      </c>
      <c r="DY29" s="352">
        <f>'7d-AtRisk_RawData'!DY14</f>
        <v>152</v>
      </c>
      <c r="DZ29" s="352">
        <f>'7d-AtRisk_RawData'!DZ14</f>
        <v>17</v>
      </c>
      <c r="EA29" s="352">
        <f>'7d-AtRisk_RawData'!EA14</f>
        <v>56</v>
      </c>
      <c r="EB29" s="352">
        <f>'7d-AtRisk_RawData'!EB14</f>
        <v>5</v>
      </c>
      <c r="EC29" s="353">
        <f>'7d-AtRisk_RawData'!EC14</f>
        <v>1</v>
      </c>
      <c r="ED29" s="398"/>
    </row>
    <row r="30" spans="1:134" ht="15.75" thickBot="1" x14ac:dyDescent="0.3">
      <c r="A30" s="1471"/>
      <c r="B30" t="s">
        <v>83</v>
      </c>
      <c r="C30" s="276" t="s">
        <v>140</v>
      </c>
      <c r="D30" s="351">
        <f>'7d-AtRisk_RawData'!D15</f>
        <v>0</v>
      </c>
      <c r="E30" s="352">
        <f>'7d-AtRisk_RawData'!E15</f>
        <v>0</v>
      </c>
      <c r="F30" s="352">
        <f>'7d-AtRisk_RawData'!F15</f>
        <v>0</v>
      </c>
      <c r="G30" s="352">
        <f>'7d-AtRisk_RawData'!G15</f>
        <v>0</v>
      </c>
      <c r="H30" s="352">
        <f>'7d-AtRisk_RawData'!H15</f>
        <v>171</v>
      </c>
      <c r="I30" s="352">
        <f>'7d-AtRisk_RawData'!I15</f>
        <v>53</v>
      </c>
      <c r="J30" s="352">
        <f>'7d-AtRisk_RawData'!J15</f>
        <v>10</v>
      </c>
      <c r="K30" s="352">
        <f>'7d-AtRisk_RawData'!K15</f>
        <v>0</v>
      </c>
      <c r="L30" s="352">
        <f>'7d-AtRisk_RawData'!L15</f>
        <v>0</v>
      </c>
      <c r="M30" s="353">
        <f>'7d-AtRisk_RawData'!M15</f>
        <v>0</v>
      </c>
      <c r="N30" s="398"/>
      <c r="P30" s="351">
        <f>'7d-AtRisk_RawData'!P15</f>
        <v>0</v>
      </c>
      <c r="Q30" s="352">
        <f>'7d-AtRisk_RawData'!Q15</f>
        <v>3</v>
      </c>
      <c r="R30" s="352">
        <f>'7d-AtRisk_RawData'!R15</f>
        <v>0</v>
      </c>
      <c r="S30" s="352">
        <f>'7d-AtRisk_RawData'!S15</f>
        <v>0</v>
      </c>
      <c r="T30" s="352">
        <f>'7d-AtRisk_RawData'!T15</f>
        <v>170</v>
      </c>
      <c r="U30" s="352">
        <f>'7d-AtRisk_RawData'!U15</f>
        <v>48</v>
      </c>
      <c r="V30" s="352">
        <f>'7d-AtRisk_RawData'!V15</f>
        <v>13</v>
      </c>
      <c r="W30" s="352">
        <f>'7d-AtRisk_RawData'!W15</f>
        <v>0</v>
      </c>
      <c r="X30" s="352">
        <f>'7d-AtRisk_RawData'!X15</f>
        <v>0</v>
      </c>
      <c r="Y30" s="353">
        <f>'7d-AtRisk_RawData'!Y15</f>
        <v>0</v>
      </c>
      <c r="Z30" s="398"/>
      <c r="AB30" s="351">
        <f>'7d-AtRisk_RawData'!AB15</f>
        <v>0</v>
      </c>
      <c r="AC30" s="352">
        <f>'7d-AtRisk_RawData'!AC15</f>
        <v>4</v>
      </c>
      <c r="AD30" s="352">
        <f>'7d-AtRisk_RawData'!AD15</f>
        <v>0</v>
      </c>
      <c r="AE30" s="352">
        <f>'7d-AtRisk_RawData'!AE15</f>
        <v>0</v>
      </c>
      <c r="AF30" s="352">
        <f>'7d-AtRisk_RawData'!AF15</f>
        <v>171</v>
      </c>
      <c r="AG30" s="352">
        <f>'7d-AtRisk_RawData'!AG15</f>
        <v>63</v>
      </c>
      <c r="AH30" s="352">
        <f>'7d-AtRisk_RawData'!AH15</f>
        <v>9</v>
      </c>
      <c r="AI30" s="352">
        <f>'7d-AtRisk_RawData'!AI15</f>
        <v>0</v>
      </c>
      <c r="AJ30" s="352">
        <f>'7d-AtRisk_RawData'!AJ15</f>
        <v>0</v>
      </c>
      <c r="AK30" s="353">
        <f>'7d-AtRisk_RawData'!AK15</f>
        <v>0</v>
      </c>
      <c r="AL30" s="398"/>
      <c r="AN30" s="351">
        <f>'7d-AtRisk_RawData'!AN15</f>
        <v>0</v>
      </c>
      <c r="AO30" s="352">
        <f>'7d-AtRisk_RawData'!AO15</f>
        <v>1</v>
      </c>
      <c r="AP30" s="352">
        <f>'7d-AtRisk_RawData'!AP15</f>
        <v>0</v>
      </c>
      <c r="AQ30" s="352">
        <f>'7d-AtRisk_RawData'!AQ15</f>
        <v>0</v>
      </c>
      <c r="AR30" s="352">
        <f>'7d-AtRisk_RawData'!AR15</f>
        <v>171</v>
      </c>
      <c r="AS30" s="352">
        <f>'7d-AtRisk_RawData'!AS15</f>
        <v>78</v>
      </c>
      <c r="AT30" s="352">
        <f>'7d-AtRisk_RawData'!AT15</f>
        <v>9</v>
      </c>
      <c r="AU30" s="352">
        <f>'7d-AtRisk_RawData'!AU15</f>
        <v>0</v>
      </c>
      <c r="AV30" s="352">
        <f>'7d-AtRisk_RawData'!AV15</f>
        <v>0</v>
      </c>
      <c r="AW30" s="353">
        <f>'7d-AtRisk_RawData'!AW15</f>
        <v>0</v>
      </c>
      <c r="AX30" s="398"/>
      <c r="AZ30" s="351">
        <f>'7d-AtRisk_RawData'!AZ15</f>
        <v>0</v>
      </c>
      <c r="BA30" s="352">
        <f>'7d-AtRisk_RawData'!BA15</f>
        <v>6</v>
      </c>
      <c r="BB30" s="352">
        <f>'7d-AtRisk_RawData'!BB15</f>
        <v>0</v>
      </c>
      <c r="BC30" s="352">
        <f>'7d-AtRisk_RawData'!BC15</f>
        <v>0</v>
      </c>
      <c r="BD30" s="352">
        <f>'7d-AtRisk_RawData'!BD15</f>
        <v>173</v>
      </c>
      <c r="BE30" s="352">
        <f>'7d-AtRisk_RawData'!BE15</f>
        <v>72</v>
      </c>
      <c r="BF30" s="352">
        <f>'7d-AtRisk_RawData'!BF15</f>
        <v>11</v>
      </c>
      <c r="BG30" s="352">
        <f>'7d-AtRisk_RawData'!BG15</f>
        <v>0</v>
      </c>
      <c r="BH30" s="352">
        <f>'7d-AtRisk_RawData'!BH15</f>
        <v>0</v>
      </c>
      <c r="BI30" s="353">
        <f>'7d-AtRisk_RawData'!BI15</f>
        <v>0</v>
      </c>
      <c r="BJ30" s="398"/>
      <c r="BL30" s="351">
        <f>'7d-AtRisk_RawData'!BL15</f>
        <v>0</v>
      </c>
      <c r="BM30" s="352">
        <f>'7d-AtRisk_RawData'!BM15</f>
        <v>2</v>
      </c>
      <c r="BN30" s="352">
        <f>'7d-AtRisk_RawData'!BN15</f>
        <v>0</v>
      </c>
      <c r="BO30" s="352">
        <f>'7d-AtRisk_RawData'!BO15</f>
        <v>0</v>
      </c>
      <c r="BP30" s="352">
        <f>'7d-AtRisk_RawData'!BP15</f>
        <v>133</v>
      </c>
      <c r="BQ30" s="352">
        <f>'7d-AtRisk_RawData'!BQ15</f>
        <v>56</v>
      </c>
      <c r="BR30" s="352">
        <f>'7d-AtRisk_RawData'!BR15</f>
        <v>9</v>
      </c>
      <c r="BS30" s="352">
        <f>'7d-AtRisk_RawData'!BS15</f>
        <v>0</v>
      </c>
      <c r="BT30" s="352">
        <f>'7d-AtRisk_RawData'!BT15</f>
        <v>0</v>
      </c>
      <c r="BU30" s="353">
        <f>'7d-AtRisk_RawData'!BU15</f>
        <v>0</v>
      </c>
      <c r="BV30" s="398"/>
      <c r="BX30" s="351">
        <f>'7d-AtRisk_RawData'!BX15</f>
        <v>0</v>
      </c>
      <c r="BY30" s="352">
        <f>'7d-AtRisk_RawData'!BY15</f>
        <v>0</v>
      </c>
      <c r="BZ30" s="352">
        <f>'7d-AtRisk_RawData'!BZ15</f>
        <v>0</v>
      </c>
      <c r="CA30" s="352">
        <f>'7d-AtRisk_RawData'!CA15</f>
        <v>0</v>
      </c>
      <c r="CB30" s="352">
        <f>'7d-AtRisk_RawData'!CB15</f>
        <v>144</v>
      </c>
      <c r="CC30" s="352">
        <f>'7d-AtRisk_RawData'!CC15</f>
        <v>65</v>
      </c>
      <c r="CD30" s="352">
        <f>'7d-AtRisk_RawData'!CD15</f>
        <v>5</v>
      </c>
      <c r="CE30" s="352">
        <f>'7d-AtRisk_RawData'!CE15</f>
        <v>0</v>
      </c>
      <c r="CF30" s="352">
        <f>'7d-AtRisk_RawData'!CF15</f>
        <v>0</v>
      </c>
      <c r="CG30" s="353">
        <f>'7d-AtRisk_RawData'!CG15</f>
        <v>0</v>
      </c>
      <c r="CH30" s="398"/>
      <c r="CJ30" s="351">
        <f>'7d-AtRisk_RawData'!CJ15</f>
        <v>0</v>
      </c>
      <c r="CK30" s="352">
        <f>'7d-AtRisk_RawData'!CK15</f>
        <v>1</v>
      </c>
      <c r="CL30" s="352">
        <f>'7d-AtRisk_RawData'!CL15</f>
        <v>0</v>
      </c>
      <c r="CM30" s="352">
        <f>'7d-AtRisk_RawData'!CM15</f>
        <v>0</v>
      </c>
      <c r="CN30" s="352">
        <f>'7d-AtRisk_RawData'!CN15</f>
        <v>134</v>
      </c>
      <c r="CO30" s="352">
        <f>'7d-AtRisk_RawData'!CO15</f>
        <v>77</v>
      </c>
      <c r="CP30" s="352">
        <f>'7d-AtRisk_RawData'!CP15</f>
        <v>11</v>
      </c>
      <c r="CQ30" s="352">
        <f>'7d-AtRisk_RawData'!CQ15</f>
        <v>0</v>
      </c>
      <c r="CR30" s="352">
        <f>'7d-AtRisk_RawData'!CR15</f>
        <v>0</v>
      </c>
      <c r="CS30" s="353">
        <f>'7d-AtRisk_RawData'!CS15</f>
        <v>0</v>
      </c>
      <c r="CT30" s="398"/>
      <c r="CV30" s="351">
        <f>'7d-AtRisk_RawData'!CV15</f>
        <v>0</v>
      </c>
      <c r="CW30" s="352">
        <f>'7d-AtRisk_RawData'!CW15</f>
        <v>1</v>
      </c>
      <c r="CX30" s="352">
        <f>'7d-AtRisk_RawData'!CX15</f>
        <v>0</v>
      </c>
      <c r="CY30" s="352">
        <f>'7d-AtRisk_RawData'!CY15</f>
        <v>0</v>
      </c>
      <c r="CZ30" s="352">
        <f>'7d-AtRisk_RawData'!CZ15</f>
        <v>123</v>
      </c>
      <c r="DA30" s="352">
        <f>'7d-AtRisk_RawData'!DA15</f>
        <v>98</v>
      </c>
      <c r="DB30" s="352">
        <f>'7d-AtRisk_RawData'!DB15</f>
        <v>12</v>
      </c>
      <c r="DC30" s="352">
        <f>'7d-AtRisk_RawData'!DC15</f>
        <v>0</v>
      </c>
      <c r="DD30" s="352">
        <f>'7d-AtRisk_RawData'!DD15</f>
        <v>0</v>
      </c>
      <c r="DE30" s="353">
        <f>'7d-AtRisk_RawData'!DE15</f>
        <v>0</v>
      </c>
      <c r="DF30" s="398"/>
      <c r="DH30" s="351">
        <f>'7d-AtRisk_RawData'!DH15</f>
        <v>0</v>
      </c>
      <c r="DI30" s="352">
        <f>'7d-AtRisk_RawData'!DI15</f>
        <v>1</v>
      </c>
      <c r="DJ30" s="352">
        <f>'7d-AtRisk_RawData'!DJ15</f>
        <v>0</v>
      </c>
      <c r="DK30" s="352">
        <f>'7d-AtRisk_RawData'!DK15</f>
        <v>0</v>
      </c>
      <c r="DL30" s="352">
        <f>'7d-AtRisk_RawData'!DL15</f>
        <v>92</v>
      </c>
      <c r="DM30" s="352">
        <f>'7d-AtRisk_RawData'!DM15</f>
        <v>67</v>
      </c>
      <c r="DN30" s="352">
        <f>'7d-AtRisk_RawData'!DN15</f>
        <v>13</v>
      </c>
      <c r="DO30" s="352">
        <f>'7d-AtRisk_RawData'!DO15</f>
        <v>0</v>
      </c>
      <c r="DP30" s="352">
        <f>'7d-AtRisk_RawData'!DP15</f>
        <v>0</v>
      </c>
      <c r="DQ30" s="353">
        <f>'7d-AtRisk_RawData'!DQ15</f>
        <v>0</v>
      </c>
      <c r="DR30" s="398"/>
      <c r="DT30" s="351">
        <f>'7d-AtRisk_RawData'!DT15</f>
        <v>0</v>
      </c>
      <c r="DU30" s="352">
        <f>'7d-AtRisk_RawData'!DU15</f>
        <v>1</v>
      </c>
      <c r="DV30" s="352">
        <f>'7d-AtRisk_RawData'!DV15</f>
        <v>0</v>
      </c>
      <c r="DW30" s="352">
        <f>'7d-AtRisk_RawData'!DW15</f>
        <v>0</v>
      </c>
      <c r="DX30" s="352">
        <f>'7d-AtRisk_RawData'!DX15</f>
        <v>104</v>
      </c>
      <c r="DY30" s="352">
        <f>'7d-AtRisk_RawData'!DY15</f>
        <v>74</v>
      </c>
      <c r="DZ30" s="352">
        <f>'7d-AtRisk_RawData'!DZ15</f>
        <v>17</v>
      </c>
      <c r="EA30" s="352">
        <f>'7d-AtRisk_RawData'!EA15</f>
        <v>0</v>
      </c>
      <c r="EB30" s="352">
        <f>'7d-AtRisk_RawData'!EB15</f>
        <v>0</v>
      </c>
      <c r="EC30" s="353">
        <f>'7d-AtRisk_RawData'!EC15</f>
        <v>0</v>
      </c>
      <c r="ED30" s="398"/>
    </row>
    <row r="31" spans="1:134" x14ac:dyDescent="0.25">
      <c r="A31" s="284"/>
      <c r="B31" s="285"/>
      <c r="C31" s="268"/>
      <c r="D31" s="399">
        <f t="shared" ref="D31:M31" si="44">SUM(D28:D30)</f>
        <v>0</v>
      </c>
      <c r="E31" s="400">
        <f t="shared" si="44"/>
        <v>0</v>
      </c>
      <c r="F31" s="400">
        <f t="shared" si="44"/>
        <v>0</v>
      </c>
      <c r="G31" s="400">
        <f t="shared" si="44"/>
        <v>0</v>
      </c>
      <c r="H31" s="400">
        <f t="shared" si="44"/>
        <v>2059</v>
      </c>
      <c r="I31" s="400">
        <f t="shared" si="44"/>
        <v>595</v>
      </c>
      <c r="J31" s="400">
        <f t="shared" si="44"/>
        <v>66</v>
      </c>
      <c r="K31" s="400">
        <f t="shared" si="44"/>
        <v>190</v>
      </c>
      <c r="L31" s="400">
        <f t="shared" si="44"/>
        <v>16</v>
      </c>
      <c r="M31" s="401">
        <f t="shared" si="44"/>
        <v>5</v>
      </c>
      <c r="N31" s="470">
        <f>SUM(D31:M31)</f>
        <v>2931</v>
      </c>
      <c r="P31" s="399">
        <f t="shared" ref="P31:Y31" si="45">SUM(P28:P30)</f>
        <v>0</v>
      </c>
      <c r="Q31" s="400">
        <f t="shared" si="45"/>
        <v>4</v>
      </c>
      <c r="R31" s="400">
        <f t="shared" si="45"/>
        <v>0</v>
      </c>
      <c r="S31" s="400">
        <f t="shared" si="45"/>
        <v>0</v>
      </c>
      <c r="T31" s="400">
        <f t="shared" si="45"/>
        <v>2116</v>
      </c>
      <c r="U31" s="400">
        <f t="shared" si="45"/>
        <v>565</v>
      </c>
      <c r="V31" s="400">
        <f t="shared" si="45"/>
        <v>50</v>
      </c>
      <c r="W31" s="400">
        <f t="shared" si="45"/>
        <v>181</v>
      </c>
      <c r="X31" s="400">
        <f t="shared" si="45"/>
        <v>12</v>
      </c>
      <c r="Y31" s="401">
        <f t="shared" si="45"/>
        <v>6</v>
      </c>
      <c r="Z31" s="470">
        <f>SUM(P31:Y31)</f>
        <v>2934</v>
      </c>
      <c r="AB31" s="399">
        <f t="shared" ref="AB31:AK31" si="46">SUM(AB28:AB30)</f>
        <v>0</v>
      </c>
      <c r="AC31" s="400">
        <f t="shared" si="46"/>
        <v>4</v>
      </c>
      <c r="AD31" s="400">
        <f t="shared" si="46"/>
        <v>0</v>
      </c>
      <c r="AE31" s="400">
        <f t="shared" si="46"/>
        <v>0</v>
      </c>
      <c r="AF31" s="400">
        <f t="shared" si="46"/>
        <v>2147</v>
      </c>
      <c r="AG31" s="400">
        <f t="shared" si="46"/>
        <v>546</v>
      </c>
      <c r="AH31" s="400">
        <f t="shared" si="46"/>
        <v>54</v>
      </c>
      <c r="AI31" s="400">
        <f t="shared" si="46"/>
        <v>208</v>
      </c>
      <c r="AJ31" s="400">
        <f t="shared" si="46"/>
        <v>10</v>
      </c>
      <c r="AK31" s="401">
        <f t="shared" si="46"/>
        <v>2</v>
      </c>
      <c r="AL31" s="470">
        <f>SUM(AB31:AK31)</f>
        <v>2971</v>
      </c>
      <c r="AN31" s="399">
        <f t="shared" ref="AN31:AW31" si="47">SUM(AN28:AN30)</f>
        <v>0</v>
      </c>
      <c r="AO31" s="400">
        <f t="shared" si="47"/>
        <v>3</v>
      </c>
      <c r="AP31" s="400">
        <f t="shared" si="47"/>
        <v>0</v>
      </c>
      <c r="AQ31" s="400">
        <f t="shared" si="47"/>
        <v>0</v>
      </c>
      <c r="AR31" s="400">
        <f t="shared" si="47"/>
        <v>2193</v>
      </c>
      <c r="AS31" s="400">
        <f t="shared" si="47"/>
        <v>531</v>
      </c>
      <c r="AT31" s="400">
        <f t="shared" si="47"/>
        <v>57</v>
      </c>
      <c r="AU31" s="400">
        <f t="shared" si="47"/>
        <v>161</v>
      </c>
      <c r="AV31" s="400">
        <f t="shared" si="47"/>
        <v>9</v>
      </c>
      <c r="AW31" s="401">
        <f t="shared" si="47"/>
        <v>4</v>
      </c>
      <c r="AX31" s="470">
        <f>SUM(AN31:AW31)</f>
        <v>2958</v>
      </c>
      <c r="AZ31" s="399">
        <f t="shared" ref="AZ31:BI31" si="48">SUM(AZ28:AZ30)</f>
        <v>0</v>
      </c>
      <c r="BA31" s="400">
        <f t="shared" si="48"/>
        <v>6</v>
      </c>
      <c r="BB31" s="400">
        <f t="shared" si="48"/>
        <v>0</v>
      </c>
      <c r="BC31" s="400">
        <f t="shared" si="48"/>
        <v>0</v>
      </c>
      <c r="BD31" s="400">
        <f t="shared" si="48"/>
        <v>2046</v>
      </c>
      <c r="BE31" s="400">
        <f t="shared" si="48"/>
        <v>523</v>
      </c>
      <c r="BF31" s="400">
        <f t="shared" si="48"/>
        <v>56</v>
      </c>
      <c r="BG31" s="400">
        <f t="shared" si="48"/>
        <v>169</v>
      </c>
      <c r="BH31" s="400">
        <f t="shared" si="48"/>
        <v>7</v>
      </c>
      <c r="BI31" s="401">
        <f t="shared" si="48"/>
        <v>3</v>
      </c>
      <c r="BJ31" s="470">
        <f>SUM(AZ31:BI31)</f>
        <v>2810</v>
      </c>
      <c r="BL31" s="399">
        <f t="shared" ref="BL31:BU31" si="49">SUM(BL28:BL30)</f>
        <v>0</v>
      </c>
      <c r="BM31" s="400">
        <f t="shared" si="49"/>
        <v>8</v>
      </c>
      <c r="BN31" s="400">
        <f t="shared" si="49"/>
        <v>0</v>
      </c>
      <c r="BO31" s="400">
        <f t="shared" si="49"/>
        <v>0</v>
      </c>
      <c r="BP31" s="400">
        <f t="shared" si="49"/>
        <v>1921</v>
      </c>
      <c r="BQ31" s="400">
        <f t="shared" si="49"/>
        <v>502</v>
      </c>
      <c r="BR31" s="400">
        <f t="shared" si="49"/>
        <v>40</v>
      </c>
      <c r="BS31" s="400">
        <f t="shared" si="49"/>
        <v>186</v>
      </c>
      <c r="BT31" s="400">
        <f t="shared" si="49"/>
        <v>10</v>
      </c>
      <c r="BU31" s="401">
        <f t="shared" si="49"/>
        <v>8</v>
      </c>
      <c r="BV31" s="470">
        <f>SUM(BL31:BU31)</f>
        <v>2675</v>
      </c>
      <c r="BX31" s="399">
        <f t="shared" ref="BX31:CG31" si="50">SUM(BX28:BX30)</f>
        <v>0</v>
      </c>
      <c r="BY31" s="400">
        <f t="shared" si="50"/>
        <v>1</v>
      </c>
      <c r="BZ31" s="400">
        <f t="shared" si="50"/>
        <v>0</v>
      </c>
      <c r="CA31" s="400">
        <f t="shared" si="50"/>
        <v>0</v>
      </c>
      <c r="CB31" s="400">
        <f t="shared" si="50"/>
        <v>2063</v>
      </c>
      <c r="CC31" s="400">
        <f t="shared" si="50"/>
        <v>501</v>
      </c>
      <c r="CD31" s="400">
        <f t="shared" si="50"/>
        <v>45</v>
      </c>
      <c r="CE31" s="400">
        <f t="shared" si="50"/>
        <v>141</v>
      </c>
      <c r="CF31" s="400">
        <f t="shared" si="50"/>
        <v>8</v>
      </c>
      <c r="CG31" s="401">
        <f t="shared" si="50"/>
        <v>4</v>
      </c>
      <c r="CH31" s="470">
        <f>SUM(BX31:CG31)</f>
        <v>2763</v>
      </c>
      <c r="CJ31" s="399">
        <f t="shared" ref="CJ31:CS31" si="51">SUM(CJ28:CJ30)</f>
        <v>0</v>
      </c>
      <c r="CK31" s="400">
        <f t="shared" si="51"/>
        <v>5</v>
      </c>
      <c r="CL31" s="400">
        <f t="shared" si="51"/>
        <v>0</v>
      </c>
      <c r="CM31" s="400">
        <f t="shared" si="51"/>
        <v>0</v>
      </c>
      <c r="CN31" s="400">
        <f t="shared" si="51"/>
        <v>1764</v>
      </c>
      <c r="CO31" s="400">
        <f t="shared" si="51"/>
        <v>572</v>
      </c>
      <c r="CP31" s="400">
        <f t="shared" si="51"/>
        <v>56</v>
      </c>
      <c r="CQ31" s="400">
        <f t="shared" si="51"/>
        <v>167</v>
      </c>
      <c r="CR31" s="400">
        <f t="shared" si="51"/>
        <v>13</v>
      </c>
      <c r="CS31" s="401">
        <f t="shared" si="51"/>
        <v>3</v>
      </c>
      <c r="CT31" s="470">
        <f>SUM(CJ31:CS31)</f>
        <v>2580</v>
      </c>
      <c r="CV31" s="399">
        <f t="shared" ref="CV31:DE31" si="52">SUM(CV28:CV30)</f>
        <v>1</v>
      </c>
      <c r="CW31" s="400">
        <f t="shared" si="52"/>
        <v>1</v>
      </c>
      <c r="CX31" s="400">
        <f t="shared" si="52"/>
        <v>0</v>
      </c>
      <c r="CY31" s="400">
        <f t="shared" si="52"/>
        <v>0</v>
      </c>
      <c r="CZ31" s="400">
        <f t="shared" si="52"/>
        <v>1649</v>
      </c>
      <c r="DA31" s="400">
        <f t="shared" si="52"/>
        <v>682</v>
      </c>
      <c r="DB31" s="400">
        <f t="shared" si="52"/>
        <v>56</v>
      </c>
      <c r="DC31" s="400">
        <f t="shared" si="52"/>
        <v>164</v>
      </c>
      <c r="DD31" s="400">
        <f t="shared" si="52"/>
        <v>20</v>
      </c>
      <c r="DE31" s="401">
        <f t="shared" si="52"/>
        <v>5</v>
      </c>
      <c r="DF31" s="470">
        <f>SUM(CV31:DE31)</f>
        <v>2578</v>
      </c>
      <c r="DH31" s="399">
        <f t="shared" ref="DH31:DQ31" si="53">SUM(DH28:DH30)</f>
        <v>0</v>
      </c>
      <c r="DI31" s="400">
        <f t="shared" si="53"/>
        <v>2</v>
      </c>
      <c r="DJ31" s="400">
        <f t="shared" si="53"/>
        <v>0</v>
      </c>
      <c r="DK31" s="400">
        <f t="shared" si="53"/>
        <v>0</v>
      </c>
      <c r="DL31" s="400">
        <f t="shared" si="53"/>
        <v>1674</v>
      </c>
      <c r="DM31" s="400">
        <f t="shared" si="53"/>
        <v>549</v>
      </c>
      <c r="DN31" s="400">
        <f t="shared" si="53"/>
        <v>56</v>
      </c>
      <c r="DO31" s="400">
        <f t="shared" si="53"/>
        <v>153</v>
      </c>
      <c r="DP31" s="400">
        <f t="shared" si="53"/>
        <v>27</v>
      </c>
      <c r="DQ31" s="401">
        <f t="shared" si="53"/>
        <v>6</v>
      </c>
      <c r="DR31" s="470">
        <f>SUM(DH31:DQ31)</f>
        <v>2467</v>
      </c>
      <c r="DT31" s="399">
        <f t="shared" ref="DT31:EC31" si="54">SUM(DT28:DT30)</f>
        <v>0</v>
      </c>
      <c r="DU31" s="400">
        <f t="shared" si="54"/>
        <v>1</v>
      </c>
      <c r="DV31" s="400">
        <f t="shared" si="54"/>
        <v>0</v>
      </c>
      <c r="DW31" s="400">
        <f t="shared" si="54"/>
        <v>0</v>
      </c>
      <c r="DX31" s="400">
        <f t="shared" si="54"/>
        <v>1651</v>
      </c>
      <c r="DY31" s="400">
        <f t="shared" si="54"/>
        <v>470</v>
      </c>
      <c r="DZ31" s="400">
        <f t="shared" si="54"/>
        <v>61</v>
      </c>
      <c r="EA31" s="400">
        <f t="shared" si="54"/>
        <v>117</v>
      </c>
      <c r="EB31" s="400">
        <f t="shared" si="54"/>
        <v>21</v>
      </c>
      <c r="EC31" s="401">
        <f t="shared" si="54"/>
        <v>5</v>
      </c>
      <c r="ED31" s="470">
        <f>SUM(DT31:EC31)</f>
        <v>2326</v>
      </c>
    </row>
    <row r="32" spans="1:134" ht="15.75" thickBot="1" x14ac:dyDescent="0.3">
      <c r="A32" s="292"/>
      <c r="B32" s="293"/>
      <c r="C32" s="294"/>
      <c r="D32" s="351"/>
      <c r="E32" s="352"/>
      <c r="F32" s="352"/>
      <c r="G32" s="352"/>
      <c r="H32" s="352"/>
      <c r="I32" s="352"/>
      <c r="J32" s="352"/>
      <c r="K32" s="352"/>
      <c r="L32" s="352"/>
      <c r="M32" s="353"/>
      <c r="N32" s="398"/>
      <c r="P32" s="351"/>
      <c r="Q32" s="352"/>
      <c r="R32" s="352"/>
      <c r="S32" s="352"/>
      <c r="T32" s="352"/>
      <c r="U32" s="352"/>
      <c r="V32" s="352"/>
      <c r="W32" s="352"/>
      <c r="X32" s="352"/>
      <c r="Y32" s="353"/>
      <c r="Z32" s="398"/>
      <c r="AB32" s="351"/>
      <c r="AC32" s="352"/>
      <c r="AD32" s="352"/>
      <c r="AE32" s="352"/>
      <c r="AF32" s="352"/>
      <c r="AG32" s="352"/>
      <c r="AH32" s="352"/>
      <c r="AI32" s="352"/>
      <c r="AJ32" s="352"/>
      <c r="AK32" s="353"/>
      <c r="AL32" s="398"/>
      <c r="AN32" s="351"/>
      <c r="AO32" s="352"/>
      <c r="AP32" s="352"/>
      <c r="AQ32" s="352"/>
      <c r="AR32" s="352"/>
      <c r="AS32" s="352"/>
      <c r="AT32" s="352"/>
      <c r="AU32" s="352"/>
      <c r="AV32" s="352"/>
      <c r="AW32" s="353"/>
      <c r="AX32" s="398"/>
      <c r="AZ32" s="351"/>
      <c r="BA32" s="352"/>
      <c r="BB32" s="352"/>
      <c r="BC32" s="352"/>
      <c r="BD32" s="352"/>
      <c r="BE32" s="352"/>
      <c r="BF32" s="352"/>
      <c r="BG32" s="352"/>
      <c r="BH32" s="352"/>
      <c r="BI32" s="353"/>
      <c r="BJ32" s="398"/>
      <c r="BL32" s="351"/>
      <c r="BM32" s="352"/>
      <c r="BN32" s="352"/>
      <c r="BO32" s="352"/>
      <c r="BP32" s="352"/>
      <c r="BQ32" s="352"/>
      <c r="BR32" s="352"/>
      <c r="BS32" s="352"/>
      <c r="BT32" s="352"/>
      <c r="BU32" s="353"/>
      <c r="BV32" s="398"/>
      <c r="BX32" s="351"/>
      <c r="BY32" s="352"/>
      <c r="BZ32" s="352"/>
      <c r="CA32" s="352"/>
      <c r="CB32" s="352"/>
      <c r="CC32" s="352"/>
      <c r="CD32" s="352"/>
      <c r="CE32" s="352"/>
      <c r="CF32" s="352"/>
      <c r="CG32" s="353"/>
      <c r="CH32" s="398"/>
      <c r="CJ32" s="351"/>
      <c r="CK32" s="352"/>
      <c r="CL32" s="352"/>
      <c r="CM32" s="352"/>
      <c r="CN32" s="352"/>
      <c r="CO32" s="352"/>
      <c r="CP32" s="352"/>
      <c r="CQ32" s="352"/>
      <c r="CR32" s="352"/>
      <c r="CS32" s="353"/>
      <c r="CT32" s="398"/>
      <c r="CV32" s="351"/>
      <c r="CW32" s="352"/>
      <c r="CX32" s="352"/>
      <c r="CY32" s="352"/>
      <c r="CZ32" s="352"/>
      <c r="DA32" s="352"/>
      <c r="DB32" s="352"/>
      <c r="DC32" s="352"/>
      <c r="DD32" s="352"/>
      <c r="DE32" s="353"/>
      <c r="DF32" s="398"/>
      <c r="DH32" s="351"/>
      <c r="DI32" s="352"/>
      <c r="DJ32" s="352"/>
      <c r="DK32" s="352"/>
      <c r="DL32" s="352"/>
      <c r="DM32" s="352"/>
      <c r="DN32" s="352"/>
      <c r="DO32" s="352"/>
      <c r="DP32" s="352"/>
      <c r="DQ32" s="353"/>
      <c r="DR32" s="398"/>
      <c r="DT32" s="351"/>
      <c r="DU32" s="352"/>
      <c r="DV32" s="352"/>
      <c r="DW32" s="352"/>
      <c r="DX32" s="352"/>
      <c r="DY32" s="352"/>
      <c r="DZ32" s="352"/>
      <c r="EA32" s="352"/>
      <c r="EB32" s="352"/>
      <c r="EC32" s="353"/>
      <c r="ED32" s="398"/>
    </row>
    <row r="33" spans="1:134" ht="15" customHeight="1" x14ac:dyDescent="0.25">
      <c r="A33" s="1471" t="s">
        <v>211</v>
      </c>
      <c r="B33" t="s">
        <v>83</v>
      </c>
      <c r="C33" s="276" t="s">
        <v>138</v>
      </c>
      <c r="D33" s="351">
        <f>D28*'8-Matrices'!$J$7</f>
        <v>0</v>
      </c>
      <c r="E33" s="352">
        <f>E28*'8-Matrices'!$K$7</f>
        <v>0</v>
      </c>
      <c r="F33" s="352">
        <f>F28*'8-Matrices'!$L$7</f>
        <v>0</v>
      </c>
      <c r="G33" s="352">
        <f>G28*'8-Matrices'!$M$7</f>
        <v>0</v>
      </c>
      <c r="H33" s="352">
        <f>H28*'8-Matrices'!$N$7</f>
        <v>53592000</v>
      </c>
      <c r="I33" s="352">
        <f>I28*'8-Matrices'!$O$7</f>
        <v>11839680</v>
      </c>
      <c r="J33" s="352">
        <f>J28*'8-Matrices'!$P$7</f>
        <v>5106973</v>
      </c>
      <c r="K33" s="352">
        <f>K28*'8-Matrices'!$Q$7</f>
        <v>9453333</v>
      </c>
      <c r="L33" s="352">
        <f>L28*'8-Matrices'!$R$7</f>
        <v>86009</v>
      </c>
      <c r="M33" s="353">
        <f>M28*'8-Matrices'!$S$7</f>
        <v>77024</v>
      </c>
      <c r="N33" s="398"/>
      <c r="P33" s="351">
        <f>P28*'8-Matrices'!$J$7</f>
        <v>0</v>
      </c>
      <c r="Q33" s="352">
        <f>Q28*'8-Matrices'!$K$7</f>
        <v>7260</v>
      </c>
      <c r="R33" s="352">
        <f>R28*'8-Matrices'!$L$7</f>
        <v>0</v>
      </c>
      <c r="S33" s="352">
        <f>S28*'8-Matrices'!$M$7</f>
        <v>0</v>
      </c>
      <c r="T33" s="352">
        <f>T28*'8-Matrices'!$N$7</f>
        <v>53229000</v>
      </c>
      <c r="U33" s="352">
        <f>U28*'8-Matrices'!$O$7</f>
        <v>9405968</v>
      </c>
      <c r="V33" s="352">
        <f>V28*'8-Matrices'!$P$7</f>
        <v>3368429</v>
      </c>
      <c r="W33" s="352">
        <f>W28*'8-Matrices'!$Q$7</f>
        <v>9018697</v>
      </c>
      <c r="X33" s="352">
        <f>X28*'8-Matrices'!$R$7</f>
        <v>62552</v>
      </c>
      <c r="Y33" s="353">
        <f>Y28*'8-Matrices'!$S$7</f>
        <v>57768</v>
      </c>
      <c r="Z33" s="398"/>
      <c r="AB33" s="351">
        <f>AB28*'8-Matrices'!$J$7</f>
        <v>0</v>
      </c>
      <c r="AC33" s="352">
        <f>AC28*'8-Matrices'!$K$7</f>
        <v>0</v>
      </c>
      <c r="AD33" s="352">
        <f>AD28*'8-Matrices'!$L$7</f>
        <v>0</v>
      </c>
      <c r="AE33" s="352">
        <f>AE28*'8-Matrices'!$M$7</f>
        <v>0</v>
      </c>
      <c r="AF33" s="352">
        <f>AF28*'8-Matrices'!$N$7</f>
        <v>54450000</v>
      </c>
      <c r="AG33" s="352">
        <f>AG28*'8-Matrices'!$O$7</f>
        <v>9471744</v>
      </c>
      <c r="AH33" s="352">
        <f>AH28*'8-Matrices'!$P$7</f>
        <v>4346360</v>
      </c>
      <c r="AI33" s="352">
        <f>AI28*'8-Matrices'!$Q$7</f>
        <v>9561992</v>
      </c>
      <c r="AJ33" s="352">
        <f>AJ28*'8-Matrices'!$R$7</f>
        <v>78190</v>
      </c>
      <c r="AK33" s="353">
        <f>AK28*'8-Matrices'!$S$7</f>
        <v>38512</v>
      </c>
      <c r="AL33" s="398"/>
      <c r="AN33" s="351">
        <f>AN28*'8-Matrices'!$J$7</f>
        <v>0</v>
      </c>
      <c r="AO33" s="352">
        <f>AO28*'8-Matrices'!$K$7</f>
        <v>14520</v>
      </c>
      <c r="AP33" s="352">
        <f>AP28*'8-Matrices'!$L$7</f>
        <v>0</v>
      </c>
      <c r="AQ33" s="352">
        <f>AQ28*'8-Matrices'!$M$7</f>
        <v>0</v>
      </c>
      <c r="AR33" s="352">
        <f>AR28*'8-Matrices'!$N$7</f>
        <v>53097000</v>
      </c>
      <c r="AS33" s="352">
        <f>AS28*'8-Matrices'!$O$7</f>
        <v>9077088</v>
      </c>
      <c r="AT33" s="352">
        <f>AT28*'8-Matrices'!$P$7</f>
        <v>4672337</v>
      </c>
      <c r="AU33" s="352">
        <f>AU28*'8-Matrices'!$Q$7</f>
        <v>8475402</v>
      </c>
      <c r="AV33" s="352">
        <f>AV28*'8-Matrices'!$R$7</f>
        <v>62552</v>
      </c>
      <c r="AW33" s="353">
        <f>AW28*'8-Matrices'!$S$7</f>
        <v>77024</v>
      </c>
      <c r="AX33" s="398"/>
      <c r="AZ33" s="351">
        <f>AZ28*'8-Matrices'!$J$7</f>
        <v>0</v>
      </c>
      <c r="BA33" s="352">
        <f>BA28*'8-Matrices'!$K$7</f>
        <v>0</v>
      </c>
      <c r="BB33" s="352">
        <f>BB28*'8-Matrices'!$L$7</f>
        <v>0</v>
      </c>
      <c r="BC33" s="352">
        <f>BC28*'8-Matrices'!$M$7</f>
        <v>0</v>
      </c>
      <c r="BD33" s="352">
        <f>BD28*'8-Matrices'!$N$7</f>
        <v>45045000</v>
      </c>
      <c r="BE33" s="352">
        <f>BE28*'8-Matrices'!$O$7</f>
        <v>8682432</v>
      </c>
      <c r="BF33" s="352">
        <f>BF28*'8-Matrices'!$P$7</f>
        <v>3911724</v>
      </c>
      <c r="BG33" s="352">
        <f>BG28*'8-Matrices'!$Q$7</f>
        <v>8692720</v>
      </c>
      <c r="BH33" s="352">
        <f>BH28*'8-Matrices'!$R$7</f>
        <v>54733</v>
      </c>
      <c r="BI33" s="353">
        <f>BI28*'8-Matrices'!$S$7</f>
        <v>57768</v>
      </c>
      <c r="BJ33" s="398"/>
      <c r="BL33" s="351">
        <f>BL28*'8-Matrices'!$J$7</f>
        <v>0</v>
      </c>
      <c r="BM33" s="352">
        <f>BM28*'8-Matrices'!$K$7</f>
        <v>43560</v>
      </c>
      <c r="BN33" s="352">
        <f>BN28*'8-Matrices'!$L$7</f>
        <v>0</v>
      </c>
      <c r="BO33" s="352">
        <f>BO28*'8-Matrices'!$M$7</f>
        <v>0</v>
      </c>
      <c r="BP33" s="352">
        <f>BP28*'8-Matrices'!$N$7</f>
        <v>45078000</v>
      </c>
      <c r="BQ33" s="352">
        <f>BQ28*'8-Matrices'!$O$7</f>
        <v>8090448</v>
      </c>
      <c r="BR33" s="352">
        <f>BR28*'8-Matrices'!$P$7</f>
        <v>2933793</v>
      </c>
      <c r="BS33" s="352">
        <f>BS28*'8-Matrices'!$Q$7</f>
        <v>10322605</v>
      </c>
      <c r="BT33" s="352">
        <f>BT28*'8-Matrices'!$R$7</f>
        <v>46914</v>
      </c>
      <c r="BU33" s="353">
        <f>BU28*'8-Matrices'!$S$7</f>
        <v>96280</v>
      </c>
      <c r="BV33" s="398"/>
      <c r="BX33" s="351">
        <f>BX28*'8-Matrices'!$J$7</f>
        <v>0</v>
      </c>
      <c r="BY33" s="352">
        <f>BY28*'8-Matrices'!$K$7</f>
        <v>7260</v>
      </c>
      <c r="BZ33" s="352">
        <f>BZ28*'8-Matrices'!$L$7</f>
        <v>0</v>
      </c>
      <c r="CA33" s="352">
        <f>CA28*'8-Matrices'!$M$7</f>
        <v>0</v>
      </c>
      <c r="CB33" s="352">
        <f>CB28*'8-Matrices'!$N$7</f>
        <v>46332000</v>
      </c>
      <c r="CC33" s="352">
        <f>CC28*'8-Matrices'!$O$7</f>
        <v>7893120</v>
      </c>
      <c r="CD33" s="352">
        <f>CD28*'8-Matrices'!$P$7</f>
        <v>3694406</v>
      </c>
      <c r="CE33" s="352">
        <f>CE28*'8-Matrices'!$Q$7</f>
        <v>8366743</v>
      </c>
      <c r="CF33" s="352">
        <f>CF28*'8-Matrices'!$R$7</f>
        <v>54733</v>
      </c>
      <c r="CG33" s="353">
        <f>CG28*'8-Matrices'!$S$7</f>
        <v>38512</v>
      </c>
      <c r="CH33" s="398"/>
      <c r="CJ33" s="351">
        <f>CJ28*'8-Matrices'!$J$7</f>
        <v>0</v>
      </c>
      <c r="CK33" s="352">
        <f>CK28*'8-Matrices'!$K$7</f>
        <v>29040</v>
      </c>
      <c r="CL33" s="352">
        <f>CL28*'8-Matrices'!$L$7</f>
        <v>0</v>
      </c>
      <c r="CM33" s="352">
        <f>CM28*'8-Matrices'!$M$7</f>
        <v>0</v>
      </c>
      <c r="CN33" s="352">
        <f>CN28*'8-Matrices'!$N$7</f>
        <v>39171000</v>
      </c>
      <c r="CO33" s="352">
        <f>CO28*'8-Matrices'!$O$7</f>
        <v>10261056</v>
      </c>
      <c r="CP33" s="352">
        <f>CP28*'8-Matrices'!$P$7</f>
        <v>4237701</v>
      </c>
      <c r="CQ33" s="352">
        <f>CQ28*'8-Matrices'!$Q$7</f>
        <v>6410881</v>
      </c>
      <c r="CR33" s="352">
        <f>CR28*'8-Matrices'!$R$7</f>
        <v>70371</v>
      </c>
      <c r="CS33" s="353">
        <f>CS28*'8-Matrices'!$S$7</f>
        <v>38512</v>
      </c>
      <c r="CT33" s="398"/>
      <c r="CV33" s="351">
        <f>CV28*'8-Matrices'!$J$7</f>
        <v>4950</v>
      </c>
      <c r="CW33" s="352">
        <f>CW28*'8-Matrices'!$K$7</f>
        <v>0</v>
      </c>
      <c r="CX33" s="352">
        <f>CX28*'8-Matrices'!$L$7</f>
        <v>0</v>
      </c>
      <c r="CY33" s="352">
        <f>CY28*'8-Matrices'!$M$7</f>
        <v>0</v>
      </c>
      <c r="CZ33" s="352">
        <f>CZ28*'8-Matrices'!$N$7</f>
        <v>35772000</v>
      </c>
      <c r="DA33" s="352">
        <f>DA28*'8-Matrices'!$O$7</f>
        <v>12135672</v>
      </c>
      <c r="DB33" s="352">
        <f>DB28*'8-Matrices'!$P$7</f>
        <v>3694406</v>
      </c>
      <c r="DC33" s="352">
        <f>DC28*'8-Matrices'!$Q$7</f>
        <v>7932107</v>
      </c>
      <c r="DD33" s="352">
        <f>DD28*'8-Matrices'!$R$7</f>
        <v>132923</v>
      </c>
      <c r="DE33" s="353">
        <f>DE28*'8-Matrices'!$S$7</f>
        <v>77024</v>
      </c>
      <c r="DF33" s="398"/>
      <c r="DH33" s="351">
        <f>DH28*'8-Matrices'!$J$7</f>
        <v>0</v>
      </c>
      <c r="DI33" s="352">
        <f>DI28*'8-Matrices'!$K$7</f>
        <v>7260</v>
      </c>
      <c r="DJ33" s="352">
        <f>DJ28*'8-Matrices'!$L$7</f>
        <v>0</v>
      </c>
      <c r="DK33" s="352">
        <f>DK28*'8-Matrices'!$M$7</f>
        <v>0</v>
      </c>
      <c r="DL33" s="352">
        <f>DL28*'8-Matrices'!$N$7</f>
        <v>37884000</v>
      </c>
      <c r="DM33" s="352">
        <f>DM28*'8-Matrices'!$O$7</f>
        <v>8748208</v>
      </c>
      <c r="DN33" s="352">
        <f>DN28*'8-Matrices'!$P$7</f>
        <v>3368429</v>
      </c>
      <c r="DO33" s="352">
        <f>DO28*'8-Matrices'!$Q$7</f>
        <v>8366743</v>
      </c>
      <c r="DP33" s="352">
        <f>DP28*'8-Matrices'!$R$7</f>
        <v>203294</v>
      </c>
      <c r="DQ33" s="353">
        <f>DQ28*'8-Matrices'!$S$7</f>
        <v>96280</v>
      </c>
      <c r="DR33" s="398"/>
      <c r="DT33" s="351">
        <f>DT28*'8-Matrices'!$J$7</f>
        <v>0</v>
      </c>
      <c r="DU33" s="352">
        <f>DU28*'8-Matrices'!$K$7</f>
        <v>0</v>
      </c>
      <c r="DV33" s="352">
        <f>DV28*'8-Matrices'!$L$7</f>
        <v>0</v>
      </c>
      <c r="DW33" s="352">
        <f>DW28*'8-Matrices'!$M$7</f>
        <v>0</v>
      </c>
      <c r="DX33" s="352">
        <f>DX28*'8-Matrices'!$N$7</f>
        <v>37026000</v>
      </c>
      <c r="DY33" s="352">
        <f>DY28*'8-Matrices'!$O$7</f>
        <v>8024672</v>
      </c>
      <c r="DZ33" s="352">
        <f>DZ28*'8-Matrices'!$P$7</f>
        <v>2933793</v>
      </c>
      <c r="EA33" s="352">
        <f>EA28*'8-Matrices'!$Q$7</f>
        <v>6628199</v>
      </c>
      <c r="EB33" s="352">
        <f>EB28*'8-Matrices'!$R$7</f>
        <v>125104</v>
      </c>
      <c r="EC33" s="353">
        <f>EC28*'8-Matrices'!$S$7</f>
        <v>77024</v>
      </c>
      <c r="ED33" s="398"/>
    </row>
    <row r="34" spans="1:134" x14ac:dyDescent="0.25">
      <c r="A34" s="1471"/>
      <c r="B34" t="s">
        <v>83</v>
      </c>
      <c r="C34" s="276" t="s">
        <v>139</v>
      </c>
      <c r="D34" s="351">
        <f>D29*'8-Matrices'!$J$8</f>
        <v>0</v>
      </c>
      <c r="E34" s="352">
        <f>E29*'8-Matrices'!$K$8</f>
        <v>0</v>
      </c>
      <c r="F34" s="352">
        <f>F29*'8-Matrices'!$L$8</f>
        <v>0</v>
      </c>
      <c r="G34" s="352">
        <f>G29*'8-Matrices'!$M$8</f>
        <v>0</v>
      </c>
      <c r="H34" s="352">
        <f>H29*'8-Matrices'!$N$8</f>
        <v>12572472</v>
      </c>
      <c r="I34" s="352">
        <f>I29*'8-Matrices'!$O$8</f>
        <v>8637902</v>
      </c>
      <c r="J34" s="352">
        <f>J29*'8-Matrices'!$P$8</f>
        <v>1411272</v>
      </c>
      <c r="K34" s="352">
        <f>K29*'8-Matrices'!$Q$8</f>
        <v>16151224</v>
      </c>
      <c r="L34" s="352">
        <f>L29*'8-Matrices'!$R$8</f>
        <v>56420</v>
      </c>
      <c r="M34" s="353">
        <f>M29*'8-Matrices'!$S$8</f>
        <v>27788</v>
      </c>
      <c r="N34" s="398"/>
      <c r="P34" s="351">
        <f>P29*'8-Matrices'!$J$8</f>
        <v>0</v>
      </c>
      <c r="Q34" s="352">
        <f>Q29*'8-Matrices'!$K$8</f>
        <v>0</v>
      </c>
      <c r="R34" s="352">
        <f>R29*'8-Matrices'!$L$8</f>
        <v>0</v>
      </c>
      <c r="S34" s="352">
        <f>S29*'8-Matrices'!$M$8</f>
        <v>0</v>
      </c>
      <c r="T34" s="352">
        <f>T29*'8-Matrices'!$N$8</f>
        <v>15858459</v>
      </c>
      <c r="U34" s="352">
        <f>U29*'8-Matrices'!$O$8</f>
        <v>10963491</v>
      </c>
      <c r="V34" s="352">
        <f>V29*'8-Matrices'!$P$8</f>
        <v>940848</v>
      </c>
      <c r="W34" s="352">
        <f>W29*'8-Matrices'!$Q$8</f>
        <v>15367184</v>
      </c>
      <c r="X34" s="352">
        <f>X29*'8-Matrices'!$R$8</f>
        <v>45136</v>
      </c>
      <c r="Y34" s="353">
        <f>Y29*'8-Matrices'!$S$8</f>
        <v>83364</v>
      </c>
      <c r="Z34" s="398"/>
      <c r="AB34" s="351">
        <f>AB29*'8-Matrices'!$J$8</f>
        <v>0</v>
      </c>
      <c r="AC34" s="352">
        <f>AC29*'8-Matrices'!$K$8</f>
        <v>0</v>
      </c>
      <c r="AD34" s="352">
        <f>AD29*'8-Matrices'!$L$8</f>
        <v>0</v>
      </c>
      <c r="AE34" s="352">
        <f>AE29*'8-Matrices'!$M$8</f>
        <v>0</v>
      </c>
      <c r="AF34" s="352">
        <f>AF29*'8-Matrices'!$N$8</f>
        <v>15525098</v>
      </c>
      <c r="AG34" s="352">
        <f>AG29*'8-Matrices'!$O$8</f>
        <v>9254895</v>
      </c>
      <c r="AH34" s="352">
        <f>AH29*'8-Matrices'!$P$8</f>
        <v>784040</v>
      </c>
      <c r="AI34" s="352">
        <f>AI29*'8-Matrices'!$Q$8</f>
        <v>18816960</v>
      </c>
      <c r="AJ34" s="352">
        <f>AJ29*'8-Matrices'!$R$8</f>
        <v>0</v>
      </c>
      <c r="AK34" s="353">
        <f>AK29*'8-Matrices'!$S$8</f>
        <v>0</v>
      </c>
      <c r="AL34" s="398"/>
      <c r="AN34" s="351">
        <f>AN29*'8-Matrices'!$J$8</f>
        <v>0</v>
      </c>
      <c r="AO34" s="352">
        <f>AO29*'8-Matrices'!$K$8</f>
        <v>0</v>
      </c>
      <c r="AP34" s="352">
        <f>AP29*'8-Matrices'!$L$8</f>
        <v>0</v>
      </c>
      <c r="AQ34" s="352">
        <f>AQ29*'8-Matrices'!$M$8</f>
        <v>0</v>
      </c>
      <c r="AR34" s="352">
        <f>AR29*'8-Matrices'!$N$8</f>
        <v>19668299</v>
      </c>
      <c r="AS34" s="352">
        <f>AS29*'8-Matrices'!$O$8</f>
        <v>8400597</v>
      </c>
      <c r="AT34" s="352">
        <f>AT29*'8-Matrices'!$P$8</f>
        <v>784040</v>
      </c>
      <c r="AU34" s="352">
        <f>AU29*'8-Matrices'!$Q$8</f>
        <v>13015064</v>
      </c>
      <c r="AV34" s="352">
        <f>AV29*'8-Matrices'!$R$8</f>
        <v>11284</v>
      </c>
      <c r="AW34" s="353">
        <f>AW29*'8-Matrices'!$S$8</f>
        <v>0</v>
      </c>
      <c r="AX34" s="398"/>
      <c r="AZ34" s="351">
        <f>AZ29*'8-Matrices'!$J$8</f>
        <v>0</v>
      </c>
      <c r="BA34" s="352">
        <f>BA29*'8-Matrices'!$K$8</f>
        <v>0</v>
      </c>
      <c r="BB34" s="352">
        <f>BB29*'8-Matrices'!$L$8</f>
        <v>0</v>
      </c>
      <c r="BC34" s="352">
        <f>BC29*'8-Matrices'!$M$8</f>
        <v>0</v>
      </c>
      <c r="BD34" s="352">
        <f>BD29*'8-Matrices'!$N$8</f>
        <v>24192484</v>
      </c>
      <c r="BE34" s="352">
        <f>BE29*'8-Matrices'!$O$8</f>
        <v>8875207</v>
      </c>
      <c r="BF34" s="352">
        <f>BF29*'8-Matrices'!$P$8</f>
        <v>1411272</v>
      </c>
      <c r="BG34" s="352">
        <f>BG29*'8-Matrices'!$Q$8</f>
        <v>13955912</v>
      </c>
      <c r="BH34" s="352">
        <f>BH29*'8-Matrices'!$R$8</f>
        <v>0</v>
      </c>
      <c r="BI34" s="353">
        <f>BI29*'8-Matrices'!$S$8</f>
        <v>0</v>
      </c>
      <c r="BJ34" s="398"/>
      <c r="BL34" s="351">
        <f>BL29*'8-Matrices'!$J$8</f>
        <v>0</v>
      </c>
      <c r="BM34" s="352">
        <f>BM29*'8-Matrices'!$K$8</f>
        <v>0</v>
      </c>
      <c r="BN34" s="352">
        <f>BN29*'8-Matrices'!$L$8</f>
        <v>0</v>
      </c>
      <c r="BO34" s="352">
        <f>BO29*'8-Matrices'!$M$8</f>
        <v>0</v>
      </c>
      <c r="BP34" s="352">
        <f>BP29*'8-Matrices'!$N$8</f>
        <v>20096906</v>
      </c>
      <c r="BQ34" s="352">
        <f>BQ29*'8-Matrices'!$O$8</f>
        <v>9492200</v>
      </c>
      <c r="BR34" s="352">
        <f>BR29*'8-Matrices'!$P$8</f>
        <v>627232</v>
      </c>
      <c r="BS34" s="352">
        <f>BS29*'8-Matrices'!$Q$8</f>
        <v>14269528</v>
      </c>
      <c r="BT34" s="352">
        <f>BT29*'8-Matrices'!$R$8</f>
        <v>45136</v>
      </c>
      <c r="BU34" s="353">
        <f>BU29*'8-Matrices'!$S$8</f>
        <v>83364</v>
      </c>
      <c r="BV34" s="398"/>
      <c r="BX34" s="351">
        <f>BX29*'8-Matrices'!$J$8</f>
        <v>0</v>
      </c>
      <c r="BY34" s="352">
        <f>BY29*'8-Matrices'!$K$8</f>
        <v>0</v>
      </c>
      <c r="BZ34" s="352">
        <f>BZ29*'8-Matrices'!$L$8</f>
        <v>0</v>
      </c>
      <c r="CA34" s="352">
        <f>CA29*'8-Matrices'!$M$8</f>
        <v>0</v>
      </c>
      <c r="CB34" s="352">
        <f>CB29*'8-Matrices'!$N$8</f>
        <v>24525845</v>
      </c>
      <c r="CC34" s="352">
        <f>CC29*'8-Matrices'!$O$8</f>
        <v>9302356</v>
      </c>
      <c r="CD34" s="352">
        <f>CD29*'8-Matrices'!$P$8</f>
        <v>940848</v>
      </c>
      <c r="CE34" s="352">
        <f>CE29*'8-Matrices'!$Q$8</f>
        <v>10035712</v>
      </c>
      <c r="CF34" s="352">
        <f>CF29*'8-Matrices'!$R$8</f>
        <v>11284</v>
      </c>
      <c r="CG34" s="353">
        <f>CG29*'8-Matrices'!$S$8</f>
        <v>55576</v>
      </c>
      <c r="CH34" s="398"/>
      <c r="CJ34" s="351">
        <f>CJ29*'8-Matrices'!$J$8</f>
        <v>0</v>
      </c>
      <c r="CK34" s="352">
        <f>CK29*'8-Matrices'!$K$8</f>
        <v>0</v>
      </c>
      <c r="CL34" s="352">
        <f>CL29*'8-Matrices'!$L$8</f>
        <v>0</v>
      </c>
      <c r="CM34" s="352">
        <f>CM29*'8-Matrices'!$M$8</f>
        <v>0</v>
      </c>
      <c r="CN34" s="352">
        <f>CN29*'8-Matrices'!$N$8</f>
        <v>21096989</v>
      </c>
      <c r="CO34" s="352">
        <f>CO29*'8-Matrices'!$O$8</f>
        <v>8685363</v>
      </c>
      <c r="CP34" s="352">
        <f>CP29*'8-Matrices'!$P$8</f>
        <v>940848</v>
      </c>
      <c r="CQ34" s="352">
        <f>CQ29*'8-Matrices'!$Q$8</f>
        <v>16935264</v>
      </c>
      <c r="CR34" s="352">
        <f>CR29*'8-Matrices'!$R$8</f>
        <v>45136</v>
      </c>
      <c r="CS34" s="353">
        <f>CS29*'8-Matrices'!$S$8</f>
        <v>27788</v>
      </c>
      <c r="CT34" s="398"/>
      <c r="CV34" s="351">
        <f>CV29*'8-Matrices'!$J$8</f>
        <v>0</v>
      </c>
      <c r="CW34" s="352">
        <f>CW29*'8-Matrices'!$K$8</f>
        <v>0</v>
      </c>
      <c r="CX34" s="352">
        <f>CX29*'8-Matrices'!$L$8</f>
        <v>0</v>
      </c>
      <c r="CY34" s="352">
        <f>CY29*'8-Matrices'!$M$8</f>
        <v>0</v>
      </c>
      <c r="CZ34" s="352">
        <f>CZ29*'8-Matrices'!$N$8</f>
        <v>21049366</v>
      </c>
      <c r="DA34" s="352">
        <f>DA29*'8-Matrices'!$O$8</f>
        <v>10204115</v>
      </c>
      <c r="DB34" s="352">
        <f>DB29*'8-Matrices'!$P$8</f>
        <v>1568080</v>
      </c>
      <c r="DC34" s="352">
        <f>DC29*'8-Matrices'!$Q$8</f>
        <v>14269528</v>
      </c>
      <c r="DD34" s="352">
        <f>DD29*'8-Matrices'!$R$8</f>
        <v>33852</v>
      </c>
      <c r="DE34" s="353">
        <f>DE29*'8-Matrices'!$S$8</f>
        <v>27788</v>
      </c>
      <c r="DF34" s="398"/>
      <c r="DH34" s="351">
        <f>DH29*'8-Matrices'!$J$8</f>
        <v>0</v>
      </c>
      <c r="DI34" s="352">
        <f>DI29*'8-Matrices'!$K$8</f>
        <v>0</v>
      </c>
      <c r="DJ34" s="352">
        <f>DJ29*'8-Matrices'!$L$8</f>
        <v>0</v>
      </c>
      <c r="DK34" s="352">
        <f>DK29*'8-Matrices'!$M$8</f>
        <v>0</v>
      </c>
      <c r="DL34" s="352">
        <f>DL29*'8-Matrices'!$N$8</f>
        <v>20668382</v>
      </c>
      <c r="DM34" s="352">
        <f>DM29*'8-Matrices'!$O$8</f>
        <v>10251576</v>
      </c>
      <c r="DN34" s="352">
        <f>DN29*'8-Matrices'!$P$8</f>
        <v>1881696</v>
      </c>
      <c r="DO34" s="352">
        <f>DO29*'8-Matrices'!$Q$8</f>
        <v>11917408</v>
      </c>
      <c r="DP34" s="352">
        <f>DP29*'8-Matrices'!$R$8</f>
        <v>11284</v>
      </c>
      <c r="DQ34" s="353">
        <f>DQ29*'8-Matrices'!$S$8</f>
        <v>27788</v>
      </c>
      <c r="DR34" s="398"/>
      <c r="DT34" s="351">
        <f>DT29*'8-Matrices'!$J$8</f>
        <v>0</v>
      </c>
      <c r="DU34" s="352">
        <f>DU29*'8-Matrices'!$K$8</f>
        <v>0</v>
      </c>
      <c r="DV34" s="352">
        <f>DV29*'8-Matrices'!$L$8</f>
        <v>0</v>
      </c>
      <c r="DW34" s="352">
        <f>DW29*'8-Matrices'!$M$8</f>
        <v>0</v>
      </c>
      <c r="DX34" s="352">
        <f>DX29*'8-Matrices'!$N$8</f>
        <v>20239775</v>
      </c>
      <c r="DY34" s="352">
        <f>DY29*'8-Matrices'!$O$8</f>
        <v>7214072</v>
      </c>
      <c r="DZ34" s="352">
        <f>DZ29*'8-Matrices'!$P$8</f>
        <v>2665736</v>
      </c>
      <c r="EA34" s="352">
        <f>EA29*'8-Matrices'!$Q$8</f>
        <v>8781248</v>
      </c>
      <c r="EB34" s="352">
        <f>EB29*'8-Matrices'!$R$8</f>
        <v>56420</v>
      </c>
      <c r="EC34" s="353">
        <f>EC29*'8-Matrices'!$S$8</f>
        <v>27788</v>
      </c>
      <c r="ED34" s="398"/>
    </row>
    <row r="35" spans="1:134" ht="15.75" thickBot="1" x14ac:dyDescent="0.3">
      <c r="A35" s="1472"/>
      <c r="B35" s="293" t="s">
        <v>83</v>
      </c>
      <c r="C35" s="294" t="s">
        <v>140</v>
      </c>
      <c r="D35" s="351">
        <f>D30*'8-Matrices'!$J$9</f>
        <v>0</v>
      </c>
      <c r="E35" s="352">
        <f>E30*'8-Matrices'!$K$9</f>
        <v>0</v>
      </c>
      <c r="F35" s="352">
        <f>F30*'8-Matrices'!$L$9</f>
        <v>0</v>
      </c>
      <c r="G35" s="352">
        <f>G30*'8-Matrices'!$M$9</f>
        <v>0</v>
      </c>
      <c r="H35" s="352">
        <f>H30*'8-Matrices'!$N$9</f>
        <v>11934432</v>
      </c>
      <c r="I35" s="352">
        <f>I30*'8-Matrices'!$O$9</f>
        <v>3686415</v>
      </c>
      <c r="J35" s="352">
        <f>J30*'8-Matrices'!$P$9</f>
        <v>2298050</v>
      </c>
      <c r="K35" s="352">
        <f>K30*'8-Matrices'!$Q$9</f>
        <v>0</v>
      </c>
      <c r="L35" s="352">
        <f>L30*'8-Matrices'!$R$9</f>
        <v>0</v>
      </c>
      <c r="M35" s="353">
        <f>M30*'8-Matrices'!$S$9</f>
        <v>0</v>
      </c>
      <c r="N35" s="398"/>
      <c r="P35" s="351">
        <f>P30*'8-Matrices'!$J$9</f>
        <v>0</v>
      </c>
      <c r="Q35" s="352">
        <f>Q30*'8-Matrices'!$K$9</f>
        <v>46062</v>
      </c>
      <c r="R35" s="352">
        <f>R30*'8-Matrices'!$L$9</f>
        <v>0</v>
      </c>
      <c r="S35" s="352">
        <f>S30*'8-Matrices'!$M$9</f>
        <v>0</v>
      </c>
      <c r="T35" s="352">
        <f>T30*'8-Matrices'!$N$9</f>
        <v>11864640</v>
      </c>
      <c r="U35" s="352">
        <f>U30*'8-Matrices'!$O$9</f>
        <v>3338640</v>
      </c>
      <c r="V35" s="352">
        <f>V30*'8-Matrices'!$P$9</f>
        <v>2987465</v>
      </c>
      <c r="W35" s="352">
        <f>W30*'8-Matrices'!$Q$9</f>
        <v>0</v>
      </c>
      <c r="X35" s="352">
        <f>X30*'8-Matrices'!$R$9</f>
        <v>0</v>
      </c>
      <c r="Y35" s="353">
        <f>Y30*'8-Matrices'!$S$9</f>
        <v>0</v>
      </c>
      <c r="Z35" s="398"/>
      <c r="AB35" s="351">
        <f>AB30*'8-Matrices'!$J$9</f>
        <v>0</v>
      </c>
      <c r="AC35" s="352">
        <f>AC30*'8-Matrices'!$K$9</f>
        <v>61416</v>
      </c>
      <c r="AD35" s="352">
        <f>AD30*'8-Matrices'!$L$9</f>
        <v>0</v>
      </c>
      <c r="AE35" s="352">
        <f>AE30*'8-Matrices'!$M$9</f>
        <v>0</v>
      </c>
      <c r="AF35" s="352">
        <f>AF30*'8-Matrices'!$N$9</f>
        <v>11934432</v>
      </c>
      <c r="AG35" s="352">
        <f>AG30*'8-Matrices'!$O$9</f>
        <v>4381965</v>
      </c>
      <c r="AH35" s="352">
        <f>AH30*'8-Matrices'!$P$9</f>
        <v>2068245</v>
      </c>
      <c r="AI35" s="352">
        <f>AI30*'8-Matrices'!$Q$9</f>
        <v>0</v>
      </c>
      <c r="AJ35" s="352">
        <f>AJ30*'8-Matrices'!$R$9</f>
        <v>0</v>
      </c>
      <c r="AK35" s="353">
        <f>AK30*'8-Matrices'!$S$9</f>
        <v>0</v>
      </c>
      <c r="AL35" s="398"/>
      <c r="AN35" s="351">
        <f>AN30*'8-Matrices'!$J$9</f>
        <v>0</v>
      </c>
      <c r="AO35" s="352">
        <f>AO30*'8-Matrices'!$K$9</f>
        <v>15354</v>
      </c>
      <c r="AP35" s="352">
        <f>AP30*'8-Matrices'!$L$9</f>
        <v>0</v>
      </c>
      <c r="AQ35" s="352">
        <f>AQ30*'8-Matrices'!$M$9</f>
        <v>0</v>
      </c>
      <c r="AR35" s="352">
        <f>AR30*'8-Matrices'!$N$9</f>
        <v>11934432</v>
      </c>
      <c r="AS35" s="352">
        <f>AS30*'8-Matrices'!$O$9</f>
        <v>5425290</v>
      </c>
      <c r="AT35" s="352">
        <f>AT30*'8-Matrices'!$P$9</f>
        <v>2068245</v>
      </c>
      <c r="AU35" s="352">
        <f>AU30*'8-Matrices'!$Q$9</f>
        <v>0</v>
      </c>
      <c r="AV35" s="352">
        <f>AV30*'8-Matrices'!$R$9</f>
        <v>0</v>
      </c>
      <c r="AW35" s="353">
        <f>AW30*'8-Matrices'!$S$9</f>
        <v>0</v>
      </c>
      <c r="AX35" s="398"/>
      <c r="AZ35" s="351">
        <f>AZ30*'8-Matrices'!$J$9</f>
        <v>0</v>
      </c>
      <c r="BA35" s="352">
        <f>BA30*'8-Matrices'!$K$9</f>
        <v>92124</v>
      </c>
      <c r="BB35" s="352">
        <f>BB30*'8-Matrices'!$L$9</f>
        <v>0</v>
      </c>
      <c r="BC35" s="352">
        <f>BC30*'8-Matrices'!$M$9</f>
        <v>0</v>
      </c>
      <c r="BD35" s="352">
        <f>BD30*'8-Matrices'!$N$9</f>
        <v>12074016</v>
      </c>
      <c r="BE35" s="352">
        <f>BE30*'8-Matrices'!$O$9</f>
        <v>5007960</v>
      </c>
      <c r="BF35" s="352">
        <f>BF30*'8-Matrices'!$P$9</f>
        <v>2527855</v>
      </c>
      <c r="BG35" s="352">
        <f>BG30*'8-Matrices'!$Q$9</f>
        <v>0</v>
      </c>
      <c r="BH35" s="352">
        <f>BH30*'8-Matrices'!$R$9</f>
        <v>0</v>
      </c>
      <c r="BI35" s="353">
        <f>BI30*'8-Matrices'!$S$9</f>
        <v>0</v>
      </c>
      <c r="BJ35" s="398"/>
      <c r="BL35" s="351">
        <f>BL30*'8-Matrices'!$J$9</f>
        <v>0</v>
      </c>
      <c r="BM35" s="352">
        <f>BM30*'8-Matrices'!$K$9</f>
        <v>30708</v>
      </c>
      <c r="BN35" s="352">
        <f>BN30*'8-Matrices'!$L$9</f>
        <v>0</v>
      </c>
      <c r="BO35" s="352">
        <f>BO30*'8-Matrices'!$M$9</f>
        <v>0</v>
      </c>
      <c r="BP35" s="352">
        <f>BP30*'8-Matrices'!$N$9</f>
        <v>9282336</v>
      </c>
      <c r="BQ35" s="352">
        <f>BQ30*'8-Matrices'!$O$9</f>
        <v>3895080</v>
      </c>
      <c r="BR35" s="352">
        <f>BR30*'8-Matrices'!$P$9</f>
        <v>2068245</v>
      </c>
      <c r="BS35" s="352">
        <f>BS30*'8-Matrices'!$Q$9</f>
        <v>0</v>
      </c>
      <c r="BT35" s="352">
        <f>BT30*'8-Matrices'!$R$9</f>
        <v>0</v>
      </c>
      <c r="BU35" s="353">
        <f>BU30*'8-Matrices'!$S$9</f>
        <v>0</v>
      </c>
      <c r="BV35" s="398"/>
      <c r="BX35" s="351">
        <f>BX30*'8-Matrices'!$J$9</f>
        <v>0</v>
      </c>
      <c r="BY35" s="352">
        <f>BY30*'8-Matrices'!$K$9</f>
        <v>0</v>
      </c>
      <c r="BZ35" s="352">
        <f>BZ30*'8-Matrices'!$L$9</f>
        <v>0</v>
      </c>
      <c r="CA35" s="352">
        <f>CA30*'8-Matrices'!$M$9</f>
        <v>0</v>
      </c>
      <c r="CB35" s="352">
        <f>CB30*'8-Matrices'!$N$9</f>
        <v>10050048</v>
      </c>
      <c r="CC35" s="352">
        <f>CC30*'8-Matrices'!$O$9</f>
        <v>4521075</v>
      </c>
      <c r="CD35" s="352">
        <f>CD30*'8-Matrices'!$P$9</f>
        <v>1149025</v>
      </c>
      <c r="CE35" s="352">
        <f>CE30*'8-Matrices'!$Q$9</f>
        <v>0</v>
      </c>
      <c r="CF35" s="352">
        <f>CF30*'8-Matrices'!$R$9</f>
        <v>0</v>
      </c>
      <c r="CG35" s="353">
        <f>CG30*'8-Matrices'!$S$9</f>
        <v>0</v>
      </c>
      <c r="CH35" s="398"/>
      <c r="CJ35" s="351">
        <f>CJ30*'8-Matrices'!$J$9</f>
        <v>0</v>
      </c>
      <c r="CK35" s="352">
        <f>CK30*'8-Matrices'!$K$9</f>
        <v>15354</v>
      </c>
      <c r="CL35" s="352">
        <f>CL30*'8-Matrices'!$L$9</f>
        <v>0</v>
      </c>
      <c r="CM35" s="352">
        <f>CM30*'8-Matrices'!$M$9</f>
        <v>0</v>
      </c>
      <c r="CN35" s="352">
        <f>CN30*'8-Matrices'!$N$9</f>
        <v>9352128</v>
      </c>
      <c r="CO35" s="352">
        <f>CO30*'8-Matrices'!$O$9</f>
        <v>5355735</v>
      </c>
      <c r="CP35" s="352">
        <f>CP30*'8-Matrices'!$P$9</f>
        <v>2527855</v>
      </c>
      <c r="CQ35" s="352">
        <f>CQ30*'8-Matrices'!$Q$9</f>
        <v>0</v>
      </c>
      <c r="CR35" s="352">
        <f>CR30*'8-Matrices'!$R$9</f>
        <v>0</v>
      </c>
      <c r="CS35" s="353">
        <f>CS30*'8-Matrices'!$S$9</f>
        <v>0</v>
      </c>
      <c r="CT35" s="398"/>
      <c r="CV35" s="351">
        <f>CV30*'8-Matrices'!$J$9</f>
        <v>0</v>
      </c>
      <c r="CW35" s="352">
        <f>CW30*'8-Matrices'!$K$9</f>
        <v>15354</v>
      </c>
      <c r="CX35" s="352">
        <f>CX30*'8-Matrices'!$L$9</f>
        <v>0</v>
      </c>
      <c r="CY35" s="352">
        <f>CY30*'8-Matrices'!$M$9</f>
        <v>0</v>
      </c>
      <c r="CZ35" s="352">
        <f>CZ30*'8-Matrices'!$N$9</f>
        <v>8584416</v>
      </c>
      <c r="DA35" s="352">
        <f>DA30*'8-Matrices'!$O$9</f>
        <v>6816390</v>
      </c>
      <c r="DB35" s="352">
        <f>DB30*'8-Matrices'!$P$9</f>
        <v>2757660</v>
      </c>
      <c r="DC35" s="352">
        <f>DC30*'8-Matrices'!$Q$9</f>
        <v>0</v>
      </c>
      <c r="DD35" s="352">
        <f>DD30*'8-Matrices'!$R$9</f>
        <v>0</v>
      </c>
      <c r="DE35" s="353">
        <f>DE30*'8-Matrices'!$S$9</f>
        <v>0</v>
      </c>
      <c r="DF35" s="398"/>
      <c r="DH35" s="351">
        <f>DH30*'8-Matrices'!$J$9</f>
        <v>0</v>
      </c>
      <c r="DI35" s="352">
        <f>DI30*'8-Matrices'!$K$9</f>
        <v>15354</v>
      </c>
      <c r="DJ35" s="352">
        <f>DJ30*'8-Matrices'!$L$9</f>
        <v>0</v>
      </c>
      <c r="DK35" s="352">
        <f>DK30*'8-Matrices'!$M$9</f>
        <v>0</v>
      </c>
      <c r="DL35" s="352">
        <f>DL30*'8-Matrices'!$N$9</f>
        <v>6420864</v>
      </c>
      <c r="DM35" s="352">
        <f>DM30*'8-Matrices'!$O$9</f>
        <v>4660185</v>
      </c>
      <c r="DN35" s="352">
        <f>DN30*'8-Matrices'!$P$9</f>
        <v>2987465</v>
      </c>
      <c r="DO35" s="352">
        <f>DO30*'8-Matrices'!$Q$9</f>
        <v>0</v>
      </c>
      <c r="DP35" s="352">
        <f>DP30*'8-Matrices'!$R$9</f>
        <v>0</v>
      </c>
      <c r="DQ35" s="353">
        <f>DQ30*'8-Matrices'!$S$9</f>
        <v>0</v>
      </c>
      <c r="DR35" s="398"/>
      <c r="DT35" s="351">
        <f>DT30*'8-Matrices'!$J$9</f>
        <v>0</v>
      </c>
      <c r="DU35" s="352">
        <f>DU30*'8-Matrices'!$K$9</f>
        <v>15354</v>
      </c>
      <c r="DV35" s="352">
        <f>DV30*'8-Matrices'!$L$9</f>
        <v>0</v>
      </c>
      <c r="DW35" s="352">
        <f>DW30*'8-Matrices'!$M$9</f>
        <v>0</v>
      </c>
      <c r="DX35" s="352">
        <f>DX30*'8-Matrices'!$N$9</f>
        <v>7258368</v>
      </c>
      <c r="DY35" s="352">
        <f>DY30*'8-Matrices'!$O$9</f>
        <v>5147070</v>
      </c>
      <c r="DZ35" s="352">
        <f>DZ30*'8-Matrices'!$P$9</f>
        <v>3906685</v>
      </c>
      <c r="EA35" s="352">
        <f>EA30*'8-Matrices'!$Q$9</f>
        <v>0</v>
      </c>
      <c r="EB35" s="352">
        <f>EB30*'8-Matrices'!$R$9</f>
        <v>0</v>
      </c>
      <c r="EC35" s="353">
        <f>EC30*'8-Matrices'!$S$9</f>
        <v>0</v>
      </c>
      <c r="ED35" s="398"/>
    </row>
    <row r="36" spans="1:134" ht="30.75" thickBot="1" x14ac:dyDescent="0.3">
      <c r="A36" s="315" t="s">
        <v>212</v>
      </c>
      <c r="B36" s="293" t="s">
        <v>83</v>
      </c>
      <c r="C36" s="316"/>
      <c r="D36" s="404">
        <f t="shared" ref="D36:M36" si="55">SUM(D33:D35)</f>
        <v>0</v>
      </c>
      <c r="E36" s="405">
        <f t="shared" si="55"/>
        <v>0</v>
      </c>
      <c r="F36" s="405">
        <f t="shared" si="55"/>
        <v>0</v>
      </c>
      <c r="G36" s="405">
        <f t="shared" si="55"/>
        <v>0</v>
      </c>
      <c r="H36" s="405">
        <f t="shared" si="55"/>
        <v>78098904</v>
      </c>
      <c r="I36" s="405">
        <f t="shared" si="55"/>
        <v>24163997</v>
      </c>
      <c r="J36" s="405">
        <f t="shared" si="55"/>
        <v>8816295</v>
      </c>
      <c r="K36" s="405">
        <f t="shared" si="55"/>
        <v>25604557</v>
      </c>
      <c r="L36" s="405">
        <f t="shared" si="55"/>
        <v>142429</v>
      </c>
      <c r="M36" s="406">
        <f t="shared" si="55"/>
        <v>104812</v>
      </c>
      <c r="N36" s="471">
        <f>SUM(D36:M36)</f>
        <v>136930994</v>
      </c>
      <c r="O36" s="316"/>
      <c r="P36" s="404">
        <f t="shared" ref="P36:Y36" si="56">SUM(P33:P35)</f>
        <v>0</v>
      </c>
      <c r="Q36" s="405">
        <f t="shared" si="56"/>
        <v>53322</v>
      </c>
      <c r="R36" s="405">
        <f t="shared" si="56"/>
        <v>0</v>
      </c>
      <c r="S36" s="405">
        <f t="shared" si="56"/>
        <v>0</v>
      </c>
      <c r="T36" s="405">
        <f t="shared" si="56"/>
        <v>80952099</v>
      </c>
      <c r="U36" s="405">
        <f t="shared" si="56"/>
        <v>23708099</v>
      </c>
      <c r="V36" s="405">
        <f t="shared" si="56"/>
        <v>7296742</v>
      </c>
      <c r="W36" s="405">
        <f t="shared" si="56"/>
        <v>24385881</v>
      </c>
      <c r="X36" s="405">
        <f t="shared" si="56"/>
        <v>107688</v>
      </c>
      <c r="Y36" s="406">
        <f t="shared" si="56"/>
        <v>141132</v>
      </c>
      <c r="Z36" s="471">
        <f>SUM(P36:Y36)</f>
        <v>136644963</v>
      </c>
      <c r="AA36" s="316"/>
      <c r="AB36" s="404">
        <f t="shared" ref="AB36:AK36" si="57">SUM(AB33:AB35)</f>
        <v>0</v>
      </c>
      <c r="AC36" s="405">
        <f t="shared" si="57"/>
        <v>61416</v>
      </c>
      <c r="AD36" s="405">
        <f t="shared" si="57"/>
        <v>0</v>
      </c>
      <c r="AE36" s="405">
        <f t="shared" si="57"/>
        <v>0</v>
      </c>
      <c r="AF36" s="405">
        <f t="shared" si="57"/>
        <v>81909530</v>
      </c>
      <c r="AG36" s="405">
        <f t="shared" si="57"/>
        <v>23108604</v>
      </c>
      <c r="AH36" s="405">
        <f t="shared" si="57"/>
        <v>7198645</v>
      </c>
      <c r="AI36" s="405">
        <f t="shared" si="57"/>
        <v>28378952</v>
      </c>
      <c r="AJ36" s="405">
        <f t="shared" si="57"/>
        <v>78190</v>
      </c>
      <c r="AK36" s="406">
        <f t="shared" si="57"/>
        <v>38512</v>
      </c>
      <c r="AL36" s="471">
        <f>SUM(AB36:AK36)</f>
        <v>140773849</v>
      </c>
      <c r="AN36" s="404">
        <f t="shared" ref="AN36:AW36" si="58">SUM(AN33:AN35)</f>
        <v>0</v>
      </c>
      <c r="AO36" s="405">
        <f t="shared" si="58"/>
        <v>29874</v>
      </c>
      <c r="AP36" s="405">
        <f t="shared" si="58"/>
        <v>0</v>
      </c>
      <c r="AQ36" s="405">
        <f t="shared" si="58"/>
        <v>0</v>
      </c>
      <c r="AR36" s="405">
        <f t="shared" si="58"/>
        <v>84699731</v>
      </c>
      <c r="AS36" s="405">
        <f t="shared" si="58"/>
        <v>22902975</v>
      </c>
      <c r="AT36" s="405">
        <f t="shared" si="58"/>
        <v>7524622</v>
      </c>
      <c r="AU36" s="405">
        <f t="shared" si="58"/>
        <v>21490466</v>
      </c>
      <c r="AV36" s="405">
        <f t="shared" si="58"/>
        <v>73836</v>
      </c>
      <c r="AW36" s="406">
        <f t="shared" si="58"/>
        <v>77024</v>
      </c>
      <c r="AX36" s="471">
        <f>SUM(AN36:AW36)</f>
        <v>136798528</v>
      </c>
      <c r="AZ36" s="404">
        <f t="shared" ref="AZ36:BI36" si="59">SUM(AZ33:AZ35)</f>
        <v>0</v>
      </c>
      <c r="BA36" s="405">
        <f t="shared" si="59"/>
        <v>92124</v>
      </c>
      <c r="BB36" s="405">
        <f t="shared" si="59"/>
        <v>0</v>
      </c>
      <c r="BC36" s="405">
        <f t="shared" si="59"/>
        <v>0</v>
      </c>
      <c r="BD36" s="405">
        <f t="shared" si="59"/>
        <v>81311500</v>
      </c>
      <c r="BE36" s="405">
        <f t="shared" si="59"/>
        <v>22565599</v>
      </c>
      <c r="BF36" s="405">
        <f t="shared" si="59"/>
        <v>7850851</v>
      </c>
      <c r="BG36" s="405">
        <f t="shared" si="59"/>
        <v>22648632</v>
      </c>
      <c r="BH36" s="405">
        <f t="shared" si="59"/>
        <v>54733</v>
      </c>
      <c r="BI36" s="406">
        <f t="shared" si="59"/>
        <v>57768</v>
      </c>
      <c r="BJ36" s="471">
        <f>SUM(AZ36:BI36)</f>
        <v>134581207</v>
      </c>
      <c r="BL36" s="404">
        <f t="shared" ref="BL36:BU36" si="60">SUM(BL33:BL35)</f>
        <v>0</v>
      </c>
      <c r="BM36" s="405">
        <f t="shared" si="60"/>
        <v>74268</v>
      </c>
      <c r="BN36" s="405">
        <f t="shared" si="60"/>
        <v>0</v>
      </c>
      <c r="BO36" s="405">
        <f t="shared" si="60"/>
        <v>0</v>
      </c>
      <c r="BP36" s="405">
        <f t="shared" si="60"/>
        <v>74457242</v>
      </c>
      <c r="BQ36" s="405">
        <f t="shared" si="60"/>
        <v>21477728</v>
      </c>
      <c r="BR36" s="405">
        <f t="shared" si="60"/>
        <v>5629270</v>
      </c>
      <c r="BS36" s="405">
        <f t="shared" si="60"/>
        <v>24592133</v>
      </c>
      <c r="BT36" s="405">
        <f t="shared" si="60"/>
        <v>92050</v>
      </c>
      <c r="BU36" s="406">
        <f t="shared" si="60"/>
        <v>179644</v>
      </c>
      <c r="BV36" s="471">
        <f>SUM(BL36:BU36)</f>
        <v>126502335</v>
      </c>
      <c r="BX36" s="404">
        <f t="shared" ref="BX36:CG36" si="61">SUM(BX33:BX35)</f>
        <v>0</v>
      </c>
      <c r="BY36" s="405">
        <f t="shared" si="61"/>
        <v>7260</v>
      </c>
      <c r="BZ36" s="405">
        <f t="shared" si="61"/>
        <v>0</v>
      </c>
      <c r="CA36" s="405">
        <f t="shared" si="61"/>
        <v>0</v>
      </c>
      <c r="CB36" s="405">
        <f t="shared" si="61"/>
        <v>80907893</v>
      </c>
      <c r="CC36" s="405">
        <f t="shared" si="61"/>
        <v>21716551</v>
      </c>
      <c r="CD36" s="405">
        <f t="shared" si="61"/>
        <v>5784279</v>
      </c>
      <c r="CE36" s="405">
        <f t="shared" si="61"/>
        <v>18402455</v>
      </c>
      <c r="CF36" s="405">
        <f t="shared" si="61"/>
        <v>66017</v>
      </c>
      <c r="CG36" s="406">
        <f t="shared" si="61"/>
        <v>94088</v>
      </c>
      <c r="CH36" s="471">
        <f>SUM(BX36:CG36)</f>
        <v>126978543</v>
      </c>
      <c r="CJ36" s="404">
        <f t="shared" ref="CJ36:CS36" si="62">SUM(CJ33:CJ35)</f>
        <v>0</v>
      </c>
      <c r="CK36" s="405">
        <f t="shared" si="62"/>
        <v>44394</v>
      </c>
      <c r="CL36" s="405">
        <f t="shared" si="62"/>
        <v>0</v>
      </c>
      <c r="CM36" s="405">
        <f t="shared" si="62"/>
        <v>0</v>
      </c>
      <c r="CN36" s="405">
        <f t="shared" si="62"/>
        <v>69620117</v>
      </c>
      <c r="CO36" s="405">
        <f t="shared" si="62"/>
        <v>24302154</v>
      </c>
      <c r="CP36" s="405">
        <f t="shared" si="62"/>
        <v>7706404</v>
      </c>
      <c r="CQ36" s="405">
        <f t="shared" si="62"/>
        <v>23346145</v>
      </c>
      <c r="CR36" s="405">
        <f t="shared" si="62"/>
        <v>115507</v>
      </c>
      <c r="CS36" s="406">
        <f t="shared" si="62"/>
        <v>66300</v>
      </c>
      <c r="CT36" s="471">
        <f>SUM(CJ36:CS36)</f>
        <v>125201021</v>
      </c>
      <c r="CV36" s="404">
        <f t="shared" ref="CV36:DE36" si="63">SUM(CV33:CV35)</f>
        <v>4950</v>
      </c>
      <c r="CW36" s="405">
        <f t="shared" si="63"/>
        <v>15354</v>
      </c>
      <c r="CX36" s="405">
        <f t="shared" si="63"/>
        <v>0</v>
      </c>
      <c r="CY36" s="405">
        <f t="shared" si="63"/>
        <v>0</v>
      </c>
      <c r="CZ36" s="405">
        <f t="shared" si="63"/>
        <v>65405782</v>
      </c>
      <c r="DA36" s="405">
        <f t="shared" si="63"/>
        <v>29156177</v>
      </c>
      <c r="DB36" s="405">
        <f t="shared" si="63"/>
        <v>8020146</v>
      </c>
      <c r="DC36" s="405">
        <f t="shared" si="63"/>
        <v>22201635</v>
      </c>
      <c r="DD36" s="405">
        <f t="shared" si="63"/>
        <v>166775</v>
      </c>
      <c r="DE36" s="406">
        <f t="shared" si="63"/>
        <v>104812</v>
      </c>
      <c r="DF36" s="471">
        <f>SUM(CV36:DE36)</f>
        <v>125075631</v>
      </c>
      <c r="DH36" s="404">
        <f t="shared" ref="DH36:DQ36" si="64">SUM(DH33:DH35)</f>
        <v>0</v>
      </c>
      <c r="DI36" s="405">
        <f t="shared" si="64"/>
        <v>22614</v>
      </c>
      <c r="DJ36" s="405">
        <f t="shared" si="64"/>
        <v>0</v>
      </c>
      <c r="DK36" s="405">
        <f t="shared" si="64"/>
        <v>0</v>
      </c>
      <c r="DL36" s="405">
        <f t="shared" si="64"/>
        <v>64973246</v>
      </c>
      <c r="DM36" s="405">
        <f t="shared" si="64"/>
        <v>23659969</v>
      </c>
      <c r="DN36" s="405">
        <f t="shared" si="64"/>
        <v>8237590</v>
      </c>
      <c r="DO36" s="405">
        <f t="shared" si="64"/>
        <v>20284151</v>
      </c>
      <c r="DP36" s="405">
        <f t="shared" si="64"/>
        <v>214578</v>
      </c>
      <c r="DQ36" s="406">
        <f t="shared" si="64"/>
        <v>124068</v>
      </c>
      <c r="DR36" s="471">
        <f>SUM(DH36:DQ36)</f>
        <v>117516216</v>
      </c>
      <c r="DT36" s="404">
        <f t="shared" ref="DT36:EC36" si="65">SUM(DT33:DT35)</f>
        <v>0</v>
      </c>
      <c r="DU36" s="405">
        <f t="shared" si="65"/>
        <v>15354</v>
      </c>
      <c r="DV36" s="405">
        <f t="shared" si="65"/>
        <v>0</v>
      </c>
      <c r="DW36" s="405">
        <f t="shared" si="65"/>
        <v>0</v>
      </c>
      <c r="DX36" s="405">
        <f t="shared" si="65"/>
        <v>64524143</v>
      </c>
      <c r="DY36" s="405">
        <f t="shared" si="65"/>
        <v>20385814</v>
      </c>
      <c r="DZ36" s="405">
        <f t="shared" si="65"/>
        <v>9506214</v>
      </c>
      <c r="EA36" s="405">
        <f t="shared" si="65"/>
        <v>15409447</v>
      </c>
      <c r="EB36" s="405">
        <f t="shared" si="65"/>
        <v>181524</v>
      </c>
      <c r="EC36" s="406">
        <f t="shared" si="65"/>
        <v>104812</v>
      </c>
      <c r="ED36" s="471">
        <f>SUM(DT36:EC36)</f>
        <v>110127308</v>
      </c>
    </row>
    <row r="37" spans="1:134" ht="15.75" thickBot="1" x14ac:dyDescent="0.3">
      <c r="A37" s="305"/>
      <c r="B37" s="306"/>
      <c r="C37" s="307"/>
      <c r="D37" s="408"/>
      <c r="E37" s="407"/>
      <c r="F37" s="407"/>
      <c r="G37" s="407"/>
      <c r="H37" s="407"/>
      <c r="I37" s="407"/>
      <c r="J37" s="407"/>
      <c r="K37" s="407"/>
      <c r="L37" s="407"/>
      <c r="M37" s="409"/>
      <c r="N37" s="410"/>
      <c r="O37" s="307"/>
      <c r="P37" s="408"/>
      <c r="Q37" s="407"/>
      <c r="R37" s="407"/>
      <c r="S37" s="407"/>
      <c r="T37" s="407"/>
      <c r="U37" s="407"/>
      <c r="V37" s="407"/>
      <c r="W37" s="407"/>
      <c r="X37" s="407"/>
      <c r="Y37" s="409"/>
      <c r="Z37" s="410"/>
      <c r="AA37" s="307"/>
      <c r="AB37" s="408"/>
      <c r="AC37" s="407"/>
      <c r="AD37" s="407"/>
      <c r="AE37" s="407"/>
      <c r="AF37" s="407"/>
      <c r="AG37" s="407"/>
      <c r="AH37" s="407"/>
      <c r="AI37" s="407"/>
      <c r="AJ37" s="407"/>
      <c r="AK37" s="409"/>
      <c r="AL37" s="410"/>
      <c r="AN37" s="408"/>
      <c r="AO37" s="407"/>
      <c r="AP37" s="407"/>
      <c r="AQ37" s="407"/>
      <c r="AR37" s="407"/>
      <c r="AS37" s="407"/>
      <c r="AT37" s="407"/>
      <c r="AU37" s="407"/>
      <c r="AV37" s="407"/>
      <c r="AW37" s="409"/>
      <c r="AX37" s="410"/>
      <c r="AZ37" s="408"/>
      <c r="BA37" s="407"/>
      <c r="BB37" s="407"/>
      <c r="BC37" s="407"/>
      <c r="BD37" s="407"/>
      <c r="BE37" s="407"/>
      <c r="BF37" s="407"/>
      <c r="BG37" s="407"/>
      <c r="BH37" s="407"/>
      <c r="BI37" s="409"/>
      <c r="BJ37" s="410"/>
      <c r="BL37" s="408"/>
      <c r="BM37" s="407"/>
      <c r="BN37" s="407"/>
      <c r="BO37" s="407"/>
      <c r="BP37" s="407"/>
      <c r="BQ37" s="407"/>
      <c r="BR37" s="407"/>
      <c r="BS37" s="407"/>
      <c r="BT37" s="407"/>
      <c r="BU37" s="409"/>
      <c r="BV37" s="410"/>
      <c r="BX37" s="408"/>
      <c r="BY37" s="407"/>
      <c r="BZ37" s="407"/>
      <c r="CA37" s="407"/>
      <c r="CB37" s="407"/>
      <c r="CC37" s="407"/>
      <c r="CD37" s="407"/>
      <c r="CE37" s="407"/>
      <c r="CF37" s="407"/>
      <c r="CG37" s="409"/>
      <c r="CH37" s="410"/>
      <c r="CJ37" s="408"/>
      <c r="CK37" s="407"/>
      <c r="CL37" s="407"/>
      <c r="CM37" s="407"/>
      <c r="CN37" s="407"/>
      <c r="CO37" s="407"/>
      <c r="CP37" s="407"/>
      <c r="CQ37" s="407"/>
      <c r="CR37" s="407"/>
      <c r="CS37" s="409"/>
      <c r="CT37" s="410"/>
      <c r="CV37" s="408"/>
      <c r="CW37" s="407"/>
      <c r="CX37" s="407"/>
      <c r="CY37" s="407"/>
      <c r="CZ37" s="407"/>
      <c r="DA37" s="407"/>
      <c r="DB37" s="407"/>
      <c r="DC37" s="407"/>
      <c r="DD37" s="407"/>
      <c r="DE37" s="409"/>
      <c r="DF37" s="410"/>
      <c r="DH37" s="408"/>
      <c r="DI37" s="407"/>
      <c r="DJ37" s="407"/>
      <c r="DK37" s="407"/>
      <c r="DL37" s="407"/>
      <c r="DM37" s="407"/>
      <c r="DN37" s="407"/>
      <c r="DO37" s="407"/>
      <c r="DP37" s="407"/>
      <c r="DQ37" s="409"/>
      <c r="DR37" s="410"/>
      <c r="DT37" s="408"/>
      <c r="DU37" s="407"/>
      <c r="DV37" s="407"/>
      <c r="DW37" s="407"/>
      <c r="DX37" s="407"/>
      <c r="DY37" s="407"/>
      <c r="DZ37" s="407"/>
      <c r="EA37" s="407"/>
      <c r="EB37" s="407"/>
      <c r="EC37" s="409"/>
      <c r="ED37" s="410"/>
    </row>
    <row r="38" spans="1:134" ht="15" customHeight="1" x14ac:dyDescent="0.25">
      <c r="A38" s="1470" t="s">
        <v>210</v>
      </c>
      <c r="B38" s="285" t="s">
        <v>84</v>
      </c>
      <c r="C38" s="319" t="s">
        <v>138</v>
      </c>
      <c r="D38" s="342">
        <f>'7d-AtRisk_RawData'!D16</f>
        <v>0</v>
      </c>
      <c r="E38" s="343">
        <f>'7d-AtRisk_RawData'!E16</f>
        <v>0</v>
      </c>
      <c r="F38" s="343">
        <f>'7d-AtRisk_RawData'!F16</f>
        <v>0</v>
      </c>
      <c r="G38" s="343">
        <f>'7d-AtRisk_RawData'!G16</f>
        <v>61</v>
      </c>
      <c r="H38" s="343">
        <f>'7d-AtRisk_RawData'!H16</f>
        <v>287</v>
      </c>
      <c r="I38" s="343">
        <f>'7d-AtRisk_RawData'!I16</f>
        <v>79</v>
      </c>
      <c r="J38" s="343">
        <f>'7d-AtRisk_RawData'!J16</f>
        <v>0</v>
      </c>
      <c r="K38" s="343">
        <f>'7d-AtRisk_RawData'!K16</f>
        <v>0</v>
      </c>
      <c r="L38" s="343">
        <f>'7d-AtRisk_RawData'!L16</f>
        <v>2</v>
      </c>
      <c r="M38" s="344">
        <f>'7d-AtRisk_RawData'!M16</f>
        <v>0</v>
      </c>
      <c r="N38" s="396"/>
      <c r="O38" s="319"/>
      <c r="P38" s="342">
        <f>'7d-AtRisk_RawData'!P16</f>
        <v>0</v>
      </c>
      <c r="Q38" s="343">
        <f>'7d-AtRisk_RawData'!Q16</f>
        <v>0</v>
      </c>
      <c r="R38" s="343">
        <f>'7d-AtRisk_RawData'!R16</f>
        <v>0</v>
      </c>
      <c r="S38" s="343">
        <f>'7d-AtRisk_RawData'!S16</f>
        <v>85</v>
      </c>
      <c r="T38" s="343">
        <f>'7d-AtRisk_RawData'!T16</f>
        <v>298</v>
      </c>
      <c r="U38" s="343">
        <f>'7d-AtRisk_RawData'!U16</f>
        <v>62</v>
      </c>
      <c r="V38" s="343">
        <f>'7d-AtRisk_RawData'!V16</f>
        <v>0</v>
      </c>
      <c r="W38" s="343">
        <f>'7d-AtRisk_RawData'!W16</f>
        <v>0</v>
      </c>
      <c r="X38" s="343">
        <f>'7d-AtRisk_RawData'!X16</f>
        <v>0</v>
      </c>
      <c r="Y38" s="344">
        <f>'7d-AtRisk_RawData'!Y16</f>
        <v>0</v>
      </c>
      <c r="Z38" s="396"/>
      <c r="AA38" s="319"/>
      <c r="AB38" s="342">
        <f>'7d-AtRisk_RawData'!AB16</f>
        <v>0</v>
      </c>
      <c r="AC38" s="343">
        <f>'7d-AtRisk_RawData'!AC16</f>
        <v>0</v>
      </c>
      <c r="AD38" s="343">
        <f>'7d-AtRisk_RawData'!AD16</f>
        <v>0</v>
      </c>
      <c r="AE38" s="343">
        <f>'7d-AtRisk_RawData'!AE16</f>
        <v>142</v>
      </c>
      <c r="AF38" s="343">
        <f>'7d-AtRisk_RawData'!AF16</f>
        <v>277</v>
      </c>
      <c r="AG38" s="343">
        <f>'7d-AtRisk_RawData'!AG16</f>
        <v>78</v>
      </c>
      <c r="AH38" s="343">
        <f>'7d-AtRisk_RawData'!AH16</f>
        <v>0</v>
      </c>
      <c r="AI38" s="343">
        <f>'7d-AtRisk_RawData'!AI16</f>
        <v>0</v>
      </c>
      <c r="AJ38" s="343">
        <f>'7d-AtRisk_RawData'!AJ16</f>
        <v>10</v>
      </c>
      <c r="AK38" s="344">
        <f>'7d-AtRisk_RawData'!AK16</f>
        <v>0</v>
      </c>
      <c r="AL38" s="396"/>
      <c r="AN38" s="342">
        <f>'7d-AtRisk_RawData'!AN16</f>
        <v>0</v>
      </c>
      <c r="AO38" s="343">
        <f>'7d-AtRisk_RawData'!AO16</f>
        <v>0</v>
      </c>
      <c r="AP38" s="343">
        <f>'7d-AtRisk_RawData'!AP16</f>
        <v>0</v>
      </c>
      <c r="AQ38" s="343">
        <f>'7d-AtRisk_RawData'!AQ16</f>
        <v>132</v>
      </c>
      <c r="AR38" s="343">
        <f>'7d-AtRisk_RawData'!AR16</f>
        <v>264</v>
      </c>
      <c r="AS38" s="343">
        <f>'7d-AtRisk_RawData'!AS16</f>
        <v>80</v>
      </c>
      <c r="AT38" s="343">
        <f>'7d-AtRisk_RawData'!AT16</f>
        <v>0</v>
      </c>
      <c r="AU38" s="343">
        <f>'7d-AtRisk_RawData'!AU16</f>
        <v>0</v>
      </c>
      <c r="AV38" s="343">
        <f>'7d-AtRisk_RawData'!AV16</f>
        <v>4</v>
      </c>
      <c r="AW38" s="344">
        <f>'7d-AtRisk_RawData'!AW16</f>
        <v>0</v>
      </c>
      <c r="AX38" s="396"/>
      <c r="AZ38" s="342">
        <f>'7d-AtRisk_RawData'!AZ16</f>
        <v>0</v>
      </c>
      <c r="BA38" s="343">
        <f>'7d-AtRisk_RawData'!BA16</f>
        <v>0</v>
      </c>
      <c r="BB38" s="343">
        <f>'7d-AtRisk_RawData'!BB16</f>
        <v>0</v>
      </c>
      <c r="BC38" s="343">
        <f>'7d-AtRisk_RawData'!BC16</f>
        <v>148</v>
      </c>
      <c r="BD38" s="343">
        <f>'7d-AtRisk_RawData'!BD16</f>
        <v>258</v>
      </c>
      <c r="BE38" s="343">
        <f>'7d-AtRisk_RawData'!BE16</f>
        <v>83</v>
      </c>
      <c r="BF38" s="343">
        <f>'7d-AtRisk_RawData'!BF16</f>
        <v>0</v>
      </c>
      <c r="BG38" s="343">
        <f>'7d-AtRisk_RawData'!BG16</f>
        <v>0</v>
      </c>
      <c r="BH38" s="343">
        <f>'7d-AtRisk_RawData'!BH16</f>
        <v>2</v>
      </c>
      <c r="BI38" s="344">
        <f>'7d-AtRisk_RawData'!BI16</f>
        <v>0</v>
      </c>
      <c r="BJ38" s="396"/>
      <c r="BL38" s="342">
        <f>'7d-AtRisk_RawData'!BL16</f>
        <v>0</v>
      </c>
      <c r="BM38" s="343">
        <f>'7d-AtRisk_RawData'!BM16</f>
        <v>0</v>
      </c>
      <c r="BN38" s="343">
        <f>'7d-AtRisk_RawData'!BN16</f>
        <v>0</v>
      </c>
      <c r="BO38" s="343">
        <f>'7d-AtRisk_RawData'!BO16</f>
        <v>122</v>
      </c>
      <c r="BP38" s="343">
        <f>'7d-AtRisk_RawData'!BP16</f>
        <v>246</v>
      </c>
      <c r="BQ38" s="343">
        <f>'7d-AtRisk_RawData'!BQ16</f>
        <v>92</v>
      </c>
      <c r="BR38" s="343">
        <f>'7d-AtRisk_RawData'!BR16</f>
        <v>0</v>
      </c>
      <c r="BS38" s="343">
        <f>'7d-AtRisk_RawData'!BS16</f>
        <v>0</v>
      </c>
      <c r="BT38" s="343">
        <f>'7d-AtRisk_RawData'!BT16</f>
        <v>0</v>
      </c>
      <c r="BU38" s="344">
        <f>'7d-AtRisk_RawData'!BU16</f>
        <v>0</v>
      </c>
      <c r="BV38" s="396"/>
      <c r="BX38" s="342">
        <f>'7d-AtRisk_RawData'!BX16</f>
        <v>0</v>
      </c>
      <c r="BY38" s="343">
        <f>'7d-AtRisk_RawData'!BY16</f>
        <v>0</v>
      </c>
      <c r="BZ38" s="343">
        <f>'7d-AtRisk_RawData'!BZ16</f>
        <v>0</v>
      </c>
      <c r="CA38" s="343">
        <f>'7d-AtRisk_RawData'!CA16</f>
        <v>131</v>
      </c>
      <c r="CB38" s="343">
        <f>'7d-AtRisk_RawData'!CB16</f>
        <v>257</v>
      </c>
      <c r="CC38" s="343">
        <f>'7d-AtRisk_RawData'!CC16</f>
        <v>96</v>
      </c>
      <c r="CD38" s="343">
        <f>'7d-AtRisk_RawData'!CD16</f>
        <v>0</v>
      </c>
      <c r="CE38" s="343">
        <f>'7d-AtRisk_RawData'!CE16</f>
        <v>0</v>
      </c>
      <c r="CF38" s="343">
        <f>'7d-AtRisk_RawData'!CF16</f>
        <v>7</v>
      </c>
      <c r="CG38" s="344">
        <f>'7d-AtRisk_RawData'!CG16</f>
        <v>0</v>
      </c>
      <c r="CH38" s="396"/>
      <c r="CJ38" s="342">
        <f>'7d-AtRisk_RawData'!CJ16</f>
        <v>0</v>
      </c>
      <c r="CK38" s="343">
        <f>'7d-AtRisk_RawData'!CK16</f>
        <v>0</v>
      </c>
      <c r="CL38" s="343">
        <f>'7d-AtRisk_RawData'!CL16</f>
        <v>0</v>
      </c>
      <c r="CM38" s="343">
        <f>'7d-AtRisk_RawData'!CM16</f>
        <v>77</v>
      </c>
      <c r="CN38" s="343">
        <f>'7d-AtRisk_RawData'!CN16</f>
        <v>277</v>
      </c>
      <c r="CO38" s="343">
        <f>'7d-AtRisk_RawData'!CO16</f>
        <v>93</v>
      </c>
      <c r="CP38" s="343">
        <f>'7d-AtRisk_RawData'!CP16</f>
        <v>0</v>
      </c>
      <c r="CQ38" s="343">
        <f>'7d-AtRisk_RawData'!CQ16</f>
        <v>0</v>
      </c>
      <c r="CR38" s="343">
        <f>'7d-AtRisk_RawData'!CR16</f>
        <v>16</v>
      </c>
      <c r="CS38" s="344">
        <f>'7d-AtRisk_RawData'!CS16</f>
        <v>0</v>
      </c>
      <c r="CT38" s="396"/>
      <c r="CV38" s="342">
        <f>'7d-AtRisk_RawData'!CV16</f>
        <v>0</v>
      </c>
      <c r="CW38" s="343">
        <f>'7d-AtRisk_RawData'!CW16</f>
        <v>0</v>
      </c>
      <c r="CX38" s="343">
        <f>'7d-AtRisk_RawData'!CX16</f>
        <v>0</v>
      </c>
      <c r="CY38" s="343">
        <f>'7d-AtRisk_RawData'!CY16</f>
        <v>112</v>
      </c>
      <c r="CZ38" s="343">
        <f>'7d-AtRisk_RawData'!CZ16</f>
        <v>268</v>
      </c>
      <c r="DA38" s="343">
        <f>'7d-AtRisk_RawData'!DA16</f>
        <v>75</v>
      </c>
      <c r="DB38" s="343">
        <f>'7d-AtRisk_RawData'!DB16</f>
        <v>0</v>
      </c>
      <c r="DC38" s="343">
        <f>'7d-AtRisk_RawData'!DC16</f>
        <v>0</v>
      </c>
      <c r="DD38" s="343">
        <f>'7d-AtRisk_RawData'!DD16</f>
        <v>15</v>
      </c>
      <c r="DE38" s="344">
        <f>'7d-AtRisk_RawData'!DE16</f>
        <v>0</v>
      </c>
      <c r="DF38" s="396"/>
      <c r="DH38" s="342">
        <f>'7d-AtRisk_RawData'!DH16</f>
        <v>0</v>
      </c>
      <c r="DI38" s="343">
        <f>'7d-AtRisk_RawData'!DI16</f>
        <v>0</v>
      </c>
      <c r="DJ38" s="343">
        <f>'7d-AtRisk_RawData'!DJ16</f>
        <v>0</v>
      </c>
      <c r="DK38" s="343">
        <f>'7d-AtRisk_RawData'!DK16</f>
        <v>97</v>
      </c>
      <c r="DL38" s="343">
        <f>'7d-AtRisk_RawData'!DL16</f>
        <v>303</v>
      </c>
      <c r="DM38" s="343">
        <f>'7d-AtRisk_RawData'!DM16</f>
        <v>94</v>
      </c>
      <c r="DN38" s="343">
        <f>'7d-AtRisk_RawData'!DN16</f>
        <v>0</v>
      </c>
      <c r="DO38" s="343">
        <f>'7d-AtRisk_RawData'!DO16</f>
        <v>0</v>
      </c>
      <c r="DP38" s="343">
        <f>'7d-AtRisk_RawData'!DP16</f>
        <v>23</v>
      </c>
      <c r="DQ38" s="344">
        <f>'7d-AtRisk_RawData'!DQ16</f>
        <v>0</v>
      </c>
      <c r="DR38" s="396"/>
      <c r="DT38" s="342">
        <f>'7d-AtRisk_RawData'!DT16</f>
        <v>0</v>
      </c>
      <c r="DU38" s="343">
        <f>'7d-AtRisk_RawData'!DU16</f>
        <v>0</v>
      </c>
      <c r="DV38" s="343">
        <f>'7d-AtRisk_RawData'!DV16</f>
        <v>0</v>
      </c>
      <c r="DW38" s="343">
        <f>'7d-AtRisk_RawData'!DW16</f>
        <v>144</v>
      </c>
      <c r="DX38" s="343">
        <f>'7d-AtRisk_RawData'!DX16</f>
        <v>278</v>
      </c>
      <c r="DY38" s="343">
        <f>'7d-AtRisk_RawData'!DY16</f>
        <v>94</v>
      </c>
      <c r="DZ38" s="343">
        <f>'7d-AtRisk_RawData'!DZ16</f>
        <v>0</v>
      </c>
      <c r="EA38" s="343">
        <f>'7d-AtRisk_RawData'!EA16</f>
        <v>0</v>
      </c>
      <c r="EB38" s="343">
        <f>'7d-AtRisk_RawData'!EB16</f>
        <v>11</v>
      </c>
      <c r="EC38" s="344">
        <f>'7d-AtRisk_RawData'!EC16</f>
        <v>0</v>
      </c>
      <c r="ED38" s="396"/>
    </row>
    <row r="39" spans="1:134" x14ac:dyDescent="0.25">
      <c r="A39" s="1471"/>
      <c r="B39" t="s">
        <v>84</v>
      </c>
      <c r="C39" s="317" t="s">
        <v>139</v>
      </c>
      <c r="D39" s="351">
        <f>'7d-AtRisk_RawData'!D17</f>
        <v>0</v>
      </c>
      <c r="E39" s="352">
        <f>'7d-AtRisk_RawData'!E17</f>
        <v>0</v>
      </c>
      <c r="F39" s="352">
        <f>'7d-AtRisk_RawData'!F17</f>
        <v>0</v>
      </c>
      <c r="G39" s="352">
        <f>'7d-AtRisk_RawData'!G17</f>
        <v>0</v>
      </c>
      <c r="H39" s="352">
        <f>'7d-AtRisk_RawData'!H17</f>
        <v>96</v>
      </c>
      <c r="I39" s="352">
        <f>'7d-AtRisk_RawData'!I17</f>
        <v>20</v>
      </c>
      <c r="J39" s="352">
        <f>'7d-AtRisk_RawData'!J17</f>
        <v>0</v>
      </c>
      <c r="K39" s="352">
        <f>'7d-AtRisk_RawData'!K17</f>
        <v>0</v>
      </c>
      <c r="L39" s="352">
        <f>'7d-AtRisk_RawData'!L17</f>
        <v>0</v>
      </c>
      <c r="M39" s="353">
        <f>'7d-AtRisk_RawData'!M17</f>
        <v>0</v>
      </c>
      <c r="N39" s="398"/>
      <c r="P39" s="351">
        <f>'7d-AtRisk_RawData'!P17</f>
        <v>0</v>
      </c>
      <c r="Q39" s="352">
        <f>'7d-AtRisk_RawData'!Q17</f>
        <v>0</v>
      </c>
      <c r="R39" s="352">
        <f>'7d-AtRisk_RawData'!R17</f>
        <v>0</v>
      </c>
      <c r="S39" s="352">
        <f>'7d-AtRisk_RawData'!S17</f>
        <v>0</v>
      </c>
      <c r="T39" s="352">
        <f>'7d-AtRisk_RawData'!T17</f>
        <v>95</v>
      </c>
      <c r="U39" s="352">
        <f>'7d-AtRisk_RawData'!U17</f>
        <v>22</v>
      </c>
      <c r="V39" s="352">
        <f>'7d-AtRisk_RawData'!V17</f>
        <v>0</v>
      </c>
      <c r="W39" s="352">
        <f>'7d-AtRisk_RawData'!W17</f>
        <v>0</v>
      </c>
      <c r="X39" s="352">
        <f>'7d-AtRisk_RawData'!X17</f>
        <v>0</v>
      </c>
      <c r="Y39" s="353">
        <f>'7d-AtRisk_RawData'!Y17</f>
        <v>0</v>
      </c>
      <c r="Z39" s="398"/>
      <c r="AB39" s="351">
        <f>'7d-AtRisk_RawData'!AB17</f>
        <v>0</v>
      </c>
      <c r="AC39" s="352">
        <f>'7d-AtRisk_RawData'!AC17</f>
        <v>0</v>
      </c>
      <c r="AD39" s="352">
        <f>'7d-AtRisk_RawData'!AD17</f>
        <v>0</v>
      </c>
      <c r="AE39" s="352">
        <f>'7d-AtRisk_RawData'!AE17</f>
        <v>0</v>
      </c>
      <c r="AF39" s="352">
        <f>'7d-AtRisk_RawData'!AF17</f>
        <v>112</v>
      </c>
      <c r="AG39" s="352">
        <f>'7d-AtRisk_RawData'!AG17</f>
        <v>40</v>
      </c>
      <c r="AH39" s="352">
        <f>'7d-AtRisk_RawData'!AH17</f>
        <v>0</v>
      </c>
      <c r="AI39" s="352">
        <f>'7d-AtRisk_RawData'!AI17</f>
        <v>0</v>
      </c>
      <c r="AJ39" s="352">
        <f>'7d-AtRisk_RawData'!AJ17</f>
        <v>0</v>
      </c>
      <c r="AK39" s="353">
        <f>'7d-AtRisk_RawData'!AK17</f>
        <v>0</v>
      </c>
      <c r="AL39" s="398"/>
      <c r="AN39" s="351">
        <f>'7d-AtRisk_RawData'!AN17</f>
        <v>0</v>
      </c>
      <c r="AO39" s="352">
        <f>'7d-AtRisk_RawData'!AO17</f>
        <v>0</v>
      </c>
      <c r="AP39" s="352">
        <f>'7d-AtRisk_RawData'!AP17</f>
        <v>0</v>
      </c>
      <c r="AQ39" s="352">
        <f>'7d-AtRisk_RawData'!AQ17</f>
        <v>0</v>
      </c>
      <c r="AR39" s="352">
        <f>'7d-AtRisk_RawData'!AR17</f>
        <v>115</v>
      </c>
      <c r="AS39" s="352">
        <f>'7d-AtRisk_RawData'!AS17</f>
        <v>35</v>
      </c>
      <c r="AT39" s="352">
        <f>'7d-AtRisk_RawData'!AT17</f>
        <v>0</v>
      </c>
      <c r="AU39" s="352">
        <f>'7d-AtRisk_RawData'!AU17</f>
        <v>0</v>
      </c>
      <c r="AV39" s="352">
        <f>'7d-AtRisk_RawData'!AV17</f>
        <v>0</v>
      </c>
      <c r="AW39" s="353">
        <f>'7d-AtRisk_RawData'!AW17</f>
        <v>0</v>
      </c>
      <c r="AX39" s="398"/>
      <c r="AZ39" s="351">
        <f>'7d-AtRisk_RawData'!AZ17</f>
        <v>0</v>
      </c>
      <c r="BA39" s="352">
        <f>'7d-AtRisk_RawData'!BA17</f>
        <v>0</v>
      </c>
      <c r="BB39" s="352">
        <f>'7d-AtRisk_RawData'!BB17</f>
        <v>0</v>
      </c>
      <c r="BC39" s="352">
        <f>'7d-AtRisk_RawData'!BC17</f>
        <v>1</v>
      </c>
      <c r="BD39" s="352">
        <f>'7d-AtRisk_RawData'!BD17</f>
        <v>103</v>
      </c>
      <c r="BE39" s="352">
        <f>'7d-AtRisk_RawData'!BE17</f>
        <v>38</v>
      </c>
      <c r="BF39" s="352">
        <f>'7d-AtRisk_RawData'!BF17</f>
        <v>0</v>
      </c>
      <c r="BG39" s="352">
        <f>'7d-AtRisk_RawData'!BG17</f>
        <v>0</v>
      </c>
      <c r="BH39" s="352">
        <f>'7d-AtRisk_RawData'!BH17</f>
        <v>0</v>
      </c>
      <c r="BI39" s="353">
        <f>'7d-AtRisk_RawData'!BI17</f>
        <v>0</v>
      </c>
      <c r="BJ39" s="398"/>
      <c r="BL39" s="351">
        <f>'7d-AtRisk_RawData'!BL17</f>
        <v>0</v>
      </c>
      <c r="BM39" s="352">
        <f>'7d-AtRisk_RawData'!BM17</f>
        <v>0</v>
      </c>
      <c r="BN39" s="352">
        <f>'7d-AtRisk_RawData'!BN17</f>
        <v>0</v>
      </c>
      <c r="BO39" s="352">
        <f>'7d-AtRisk_RawData'!BO17</f>
        <v>0</v>
      </c>
      <c r="BP39" s="352">
        <f>'7d-AtRisk_RawData'!BP17</f>
        <v>114</v>
      </c>
      <c r="BQ39" s="352">
        <f>'7d-AtRisk_RawData'!BQ17</f>
        <v>30</v>
      </c>
      <c r="BR39" s="352">
        <f>'7d-AtRisk_RawData'!BR17</f>
        <v>0</v>
      </c>
      <c r="BS39" s="352">
        <f>'7d-AtRisk_RawData'!BS17</f>
        <v>0</v>
      </c>
      <c r="BT39" s="352">
        <f>'7d-AtRisk_RawData'!BT17</f>
        <v>0</v>
      </c>
      <c r="BU39" s="353">
        <f>'7d-AtRisk_RawData'!BU17</f>
        <v>0</v>
      </c>
      <c r="BV39" s="398"/>
      <c r="BX39" s="351">
        <f>'7d-AtRisk_RawData'!BX17</f>
        <v>0</v>
      </c>
      <c r="BY39" s="352">
        <f>'7d-AtRisk_RawData'!BY17</f>
        <v>0</v>
      </c>
      <c r="BZ39" s="352">
        <f>'7d-AtRisk_RawData'!BZ17</f>
        <v>0</v>
      </c>
      <c r="CA39" s="352">
        <f>'7d-AtRisk_RawData'!CA17</f>
        <v>0</v>
      </c>
      <c r="CB39" s="352">
        <f>'7d-AtRisk_RawData'!CB17</f>
        <v>119</v>
      </c>
      <c r="CC39" s="352">
        <f>'7d-AtRisk_RawData'!CC17</f>
        <v>29</v>
      </c>
      <c r="CD39" s="352">
        <f>'7d-AtRisk_RawData'!CD17</f>
        <v>0</v>
      </c>
      <c r="CE39" s="352">
        <f>'7d-AtRisk_RawData'!CE17</f>
        <v>0</v>
      </c>
      <c r="CF39" s="352">
        <f>'7d-AtRisk_RawData'!CF17</f>
        <v>0</v>
      </c>
      <c r="CG39" s="353">
        <f>'7d-AtRisk_RawData'!CG17</f>
        <v>0</v>
      </c>
      <c r="CH39" s="398"/>
      <c r="CJ39" s="351">
        <f>'7d-AtRisk_RawData'!CJ17</f>
        <v>0</v>
      </c>
      <c r="CK39" s="352">
        <f>'7d-AtRisk_RawData'!CK17</f>
        <v>0</v>
      </c>
      <c r="CL39" s="352">
        <f>'7d-AtRisk_RawData'!CL17</f>
        <v>0</v>
      </c>
      <c r="CM39" s="352">
        <f>'7d-AtRisk_RawData'!CM17</f>
        <v>0</v>
      </c>
      <c r="CN39" s="352">
        <f>'7d-AtRisk_RawData'!CN17</f>
        <v>120</v>
      </c>
      <c r="CO39" s="352">
        <f>'7d-AtRisk_RawData'!CO17</f>
        <v>40</v>
      </c>
      <c r="CP39" s="352">
        <f>'7d-AtRisk_RawData'!CP17</f>
        <v>0</v>
      </c>
      <c r="CQ39" s="352">
        <f>'7d-AtRisk_RawData'!CQ17</f>
        <v>0</v>
      </c>
      <c r="CR39" s="352">
        <f>'7d-AtRisk_RawData'!CR17</f>
        <v>0</v>
      </c>
      <c r="CS39" s="353">
        <f>'7d-AtRisk_RawData'!CS17</f>
        <v>0</v>
      </c>
      <c r="CT39" s="398"/>
      <c r="CV39" s="351">
        <f>'7d-AtRisk_RawData'!CV17</f>
        <v>0</v>
      </c>
      <c r="CW39" s="352">
        <f>'7d-AtRisk_RawData'!CW17</f>
        <v>0</v>
      </c>
      <c r="CX39" s="352">
        <f>'7d-AtRisk_RawData'!CX17</f>
        <v>0</v>
      </c>
      <c r="CY39" s="352">
        <f>'7d-AtRisk_RawData'!CY17</f>
        <v>0</v>
      </c>
      <c r="CZ39" s="352">
        <f>'7d-AtRisk_RawData'!CZ17</f>
        <v>102</v>
      </c>
      <c r="DA39" s="352">
        <f>'7d-AtRisk_RawData'!DA17</f>
        <v>42</v>
      </c>
      <c r="DB39" s="352">
        <f>'7d-AtRisk_RawData'!DB17</f>
        <v>0</v>
      </c>
      <c r="DC39" s="352">
        <f>'7d-AtRisk_RawData'!DC17</f>
        <v>0</v>
      </c>
      <c r="DD39" s="352">
        <f>'7d-AtRisk_RawData'!DD17</f>
        <v>0</v>
      </c>
      <c r="DE39" s="353">
        <f>'7d-AtRisk_RawData'!DE17</f>
        <v>0</v>
      </c>
      <c r="DF39" s="398"/>
      <c r="DH39" s="351">
        <f>'7d-AtRisk_RawData'!DH17</f>
        <v>0</v>
      </c>
      <c r="DI39" s="352">
        <f>'7d-AtRisk_RawData'!DI17</f>
        <v>0</v>
      </c>
      <c r="DJ39" s="352">
        <f>'7d-AtRisk_RawData'!DJ17</f>
        <v>0</v>
      </c>
      <c r="DK39" s="352">
        <f>'7d-AtRisk_RawData'!DK17</f>
        <v>0</v>
      </c>
      <c r="DL39" s="352">
        <f>'7d-AtRisk_RawData'!DL17</f>
        <v>120</v>
      </c>
      <c r="DM39" s="352">
        <f>'7d-AtRisk_RawData'!DM17</f>
        <v>37</v>
      </c>
      <c r="DN39" s="352">
        <f>'7d-AtRisk_RawData'!DN17</f>
        <v>0</v>
      </c>
      <c r="DO39" s="352">
        <f>'7d-AtRisk_RawData'!DO17</f>
        <v>0</v>
      </c>
      <c r="DP39" s="352">
        <f>'7d-AtRisk_RawData'!DP17</f>
        <v>0</v>
      </c>
      <c r="DQ39" s="353">
        <f>'7d-AtRisk_RawData'!DQ17</f>
        <v>0</v>
      </c>
      <c r="DR39" s="398"/>
      <c r="DT39" s="351">
        <f>'7d-AtRisk_RawData'!DT17</f>
        <v>0</v>
      </c>
      <c r="DU39" s="352">
        <f>'7d-AtRisk_RawData'!DU17</f>
        <v>0</v>
      </c>
      <c r="DV39" s="352">
        <f>'7d-AtRisk_RawData'!DV17</f>
        <v>0</v>
      </c>
      <c r="DW39" s="352">
        <f>'7d-AtRisk_RawData'!DW17</f>
        <v>0</v>
      </c>
      <c r="DX39" s="352">
        <f>'7d-AtRisk_RawData'!DX17</f>
        <v>116</v>
      </c>
      <c r="DY39" s="352">
        <f>'7d-AtRisk_RawData'!DY17</f>
        <v>25</v>
      </c>
      <c r="DZ39" s="352">
        <f>'7d-AtRisk_RawData'!DZ17</f>
        <v>0</v>
      </c>
      <c r="EA39" s="352">
        <f>'7d-AtRisk_RawData'!EA17</f>
        <v>0</v>
      </c>
      <c r="EB39" s="352">
        <f>'7d-AtRisk_RawData'!EB17</f>
        <v>0</v>
      </c>
      <c r="EC39" s="353">
        <f>'7d-AtRisk_RawData'!EC17</f>
        <v>0</v>
      </c>
      <c r="ED39" s="398"/>
    </row>
    <row r="40" spans="1:134" ht="15.75" thickBot="1" x14ac:dyDescent="0.3">
      <c r="A40" s="1471"/>
      <c r="B40" t="s">
        <v>84</v>
      </c>
      <c r="C40" s="317" t="s">
        <v>140</v>
      </c>
      <c r="D40" s="351">
        <f>'7d-AtRisk_RawData'!D18</f>
        <v>0</v>
      </c>
      <c r="E40" s="352">
        <f>'7d-AtRisk_RawData'!E18</f>
        <v>0</v>
      </c>
      <c r="F40" s="352">
        <f>'7d-AtRisk_RawData'!F18</f>
        <v>0</v>
      </c>
      <c r="G40" s="352">
        <f>'7d-AtRisk_RawData'!G18</f>
        <v>0</v>
      </c>
      <c r="H40" s="352">
        <f>'7d-AtRisk_RawData'!H18</f>
        <v>5</v>
      </c>
      <c r="I40" s="352">
        <f>'7d-AtRisk_RawData'!I18</f>
        <v>0</v>
      </c>
      <c r="J40" s="352">
        <f>'7d-AtRisk_RawData'!J18</f>
        <v>0</v>
      </c>
      <c r="K40" s="352">
        <f>'7d-AtRisk_RawData'!K18</f>
        <v>0</v>
      </c>
      <c r="L40" s="352">
        <f>'7d-AtRisk_RawData'!L18</f>
        <v>0</v>
      </c>
      <c r="M40" s="353">
        <f>'7d-AtRisk_RawData'!M18</f>
        <v>0</v>
      </c>
      <c r="N40" s="398"/>
      <c r="P40" s="351">
        <f>'7d-AtRisk_RawData'!P18</f>
        <v>0</v>
      </c>
      <c r="Q40" s="352">
        <f>'7d-AtRisk_RawData'!Q18</f>
        <v>0</v>
      </c>
      <c r="R40" s="352">
        <f>'7d-AtRisk_RawData'!R18</f>
        <v>0</v>
      </c>
      <c r="S40" s="352">
        <f>'7d-AtRisk_RawData'!S18</f>
        <v>0</v>
      </c>
      <c r="T40" s="352">
        <f>'7d-AtRisk_RawData'!T18</f>
        <v>6</v>
      </c>
      <c r="U40" s="352">
        <f>'7d-AtRisk_RawData'!U18</f>
        <v>2</v>
      </c>
      <c r="V40" s="352">
        <f>'7d-AtRisk_RawData'!V18</f>
        <v>0</v>
      </c>
      <c r="W40" s="352">
        <f>'7d-AtRisk_RawData'!W18</f>
        <v>0</v>
      </c>
      <c r="X40" s="352">
        <f>'7d-AtRisk_RawData'!X18</f>
        <v>0</v>
      </c>
      <c r="Y40" s="353">
        <f>'7d-AtRisk_RawData'!Y18</f>
        <v>0</v>
      </c>
      <c r="Z40" s="398"/>
      <c r="AB40" s="351">
        <f>'7d-AtRisk_RawData'!AB18</f>
        <v>0</v>
      </c>
      <c r="AC40" s="352">
        <f>'7d-AtRisk_RawData'!AC18</f>
        <v>0</v>
      </c>
      <c r="AD40" s="352">
        <f>'7d-AtRisk_RawData'!AD18</f>
        <v>0</v>
      </c>
      <c r="AE40" s="352">
        <f>'7d-AtRisk_RawData'!AE18</f>
        <v>0</v>
      </c>
      <c r="AF40" s="352">
        <f>'7d-AtRisk_RawData'!AF18</f>
        <v>2</v>
      </c>
      <c r="AG40" s="352">
        <f>'7d-AtRisk_RawData'!AG18</f>
        <v>1</v>
      </c>
      <c r="AH40" s="352">
        <f>'7d-AtRisk_RawData'!AH18</f>
        <v>0</v>
      </c>
      <c r="AI40" s="352">
        <f>'7d-AtRisk_RawData'!AI18</f>
        <v>0</v>
      </c>
      <c r="AJ40" s="352">
        <f>'7d-AtRisk_RawData'!AJ18</f>
        <v>0</v>
      </c>
      <c r="AK40" s="353">
        <f>'7d-AtRisk_RawData'!AK18</f>
        <v>0</v>
      </c>
      <c r="AL40" s="398"/>
      <c r="AN40" s="351">
        <f>'7d-AtRisk_RawData'!AN18</f>
        <v>0</v>
      </c>
      <c r="AO40" s="352">
        <f>'7d-AtRisk_RawData'!AO18</f>
        <v>0</v>
      </c>
      <c r="AP40" s="352">
        <f>'7d-AtRisk_RawData'!AP18</f>
        <v>0</v>
      </c>
      <c r="AQ40" s="352">
        <f>'7d-AtRisk_RawData'!AQ18</f>
        <v>0</v>
      </c>
      <c r="AR40" s="352">
        <f>'7d-AtRisk_RawData'!AR18</f>
        <v>7</v>
      </c>
      <c r="AS40" s="352">
        <f>'7d-AtRisk_RawData'!AS18</f>
        <v>2</v>
      </c>
      <c r="AT40" s="352">
        <f>'7d-AtRisk_RawData'!AT18</f>
        <v>0</v>
      </c>
      <c r="AU40" s="352">
        <f>'7d-AtRisk_RawData'!AU18</f>
        <v>0</v>
      </c>
      <c r="AV40" s="352">
        <f>'7d-AtRisk_RawData'!AV18</f>
        <v>0</v>
      </c>
      <c r="AW40" s="353">
        <f>'7d-AtRisk_RawData'!AW18</f>
        <v>0</v>
      </c>
      <c r="AX40" s="398"/>
      <c r="AZ40" s="351">
        <f>'7d-AtRisk_RawData'!AZ18</f>
        <v>0</v>
      </c>
      <c r="BA40" s="352">
        <f>'7d-AtRisk_RawData'!BA18</f>
        <v>0</v>
      </c>
      <c r="BB40" s="352">
        <f>'7d-AtRisk_RawData'!BB18</f>
        <v>0</v>
      </c>
      <c r="BC40" s="352">
        <f>'7d-AtRisk_RawData'!BC18</f>
        <v>1</v>
      </c>
      <c r="BD40" s="352">
        <f>'7d-AtRisk_RawData'!BD18</f>
        <v>7</v>
      </c>
      <c r="BE40" s="352">
        <f>'7d-AtRisk_RawData'!BE18</f>
        <v>0</v>
      </c>
      <c r="BF40" s="352">
        <f>'7d-AtRisk_RawData'!BF18</f>
        <v>0</v>
      </c>
      <c r="BG40" s="352">
        <f>'7d-AtRisk_RawData'!BG18</f>
        <v>0</v>
      </c>
      <c r="BH40" s="352">
        <f>'7d-AtRisk_RawData'!BH18</f>
        <v>0</v>
      </c>
      <c r="BI40" s="353">
        <f>'7d-AtRisk_RawData'!BI18</f>
        <v>0</v>
      </c>
      <c r="BJ40" s="398"/>
      <c r="BL40" s="351">
        <f>'7d-AtRisk_RawData'!BL18</f>
        <v>0</v>
      </c>
      <c r="BM40" s="352">
        <f>'7d-AtRisk_RawData'!BM18</f>
        <v>0</v>
      </c>
      <c r="BN40" s="352">
        <f>'7d-AtRisk_RawData'!BN18</f>
        <v>0</v>
      </c>
      <c r="BO40" s="352">
        <f>'7d-AtRisk_RawData'!BO18</f>
        <v>0</v>
      </c>
      <c r="BP40" s="352">
        <f>'7d-AtRisk_RawData'!BP18</f>
        <v>7</v>
      </c>
      <c r="BQ40" s="352">
        <f>'7d-AtRisk_RawData'!BQ18</f>
        <v>1</v>
      </c>
      <c r="BR40" s="352">
        <f>'7d-AtRisk_RawData'!BR18</f>
        <v>0</v>
      </c>
      <c r="BS40" s="352">
        <f>'7d-AtRisk_RawData'!BS18</f>
        <v>0</v>
      </c>
      <c r="BT40" s="352">
        <f>'7d-AtRisk_RawData'!BT18</f>
        <v>0</v>
      </c>
      <c r="BU40" s="353">
        <f>'7d-AtRisk_RawData'!BU18</f>
        <v>0</v>
      </c>
      <c r="BV40" s="398"/>
      <c r="BX40" s="351">
        <f>'7d-AtRisk_RawData'!BX18</f>
        <v>0</v>
      </c>
      <c r="BY40" s="352">
        <f>'7d-AtRisk_RawData'!BY18</f>
        <v>0</v>
      </c>
      <c r="BZ40" s="352">
        <f>'7d-AtRisk_RawData'!BZ18</f>
        <v>0</v>
      </c>
      <c r="CA40" s="352">
        <f>'7d-AtRisk_RawData'!CA18</f>
        <v>2</v>
      </c>
      <c r="CB40" s="352">
        <f>'7d-AtRisk_RawData'!CB18</f>
        <v>4</v>
      </c>
      <c r="CC40" s="352">
        <f>'7d-AtRisk_RawData'!CC18</f>
        <v>1</v>
      </c>
      <c r="CD40" s="352">
        <f>'7d-AtRisk_RawData'!CD18</f>
        <v>0</v>
      </c>
      <c r="CE40" s="352">
        <f>'7d-AtRisk_RawData'!CE18</f>
        <v>0</v>
      </c>
      <c r="CF40" s="352">
        <f>'7d-AtRisk_RawData'!CF18</f>
        <v>0</v>
      </c>
      <c r="CG40" s="353">
        <f>'7d-AtRisk_RawData'!CG18</f>
        <v>0</v>
      </c>
      <c r="CH40" s="398"/>
      <c r="CJ40" s="351">
        <f>'7d-AtRisk_RawData'!CJ18</f>
        <v>0</v>
      </c>
      <c r="CK40" s="352">
        <f>'7d-AtRisk_RawData'!CK18</f>
        <v>0</v>
      </c>
      <c r="CL40" s="352">
        <f>'7d-AtRisk_RawData'!CL18</f>
        <v>0</v>
      </c>
      <c r="CM40" s="352">
        <f>'7d-AtRisk_RawData'!CM18</f>
        <v>1</v>
      </c>
      <c r="CN40" s="352">
        <f>'7d-AtRisk_RawData'!CN18</f>
        <v>5</v>
      </c>
      <c r="CO40" s="352">
        <f>'7d-AtRisk_RawData'!CO18</f>
        <v>0</v>
      </c>
      <c r="CP40" s="352">
        <f>'7d-AtRisk_RawData'!CP18</f>
        <v>0</v>
      </c>
      <c r="CQ40" s="352">
        <f>'7d-AtRisk_RawData'!CQ18</f>
        <v>0</v>
      </c>
      <c r="CR40" s="352">
        <f>'7d-AtRisk_RawData'!CR18</f>
        <v>0</v>
      </c>
      <c r="CS40" s="353">
        <f>'7d-AtRisk_RawData'!CS18</f>
        <v>0</v>
      </c>
      <c r="CT40" s="398"/>
      <c r="CV40" s="351">
        <f>'7d-AtRisk_RawData'!CV18</f>
        <v>0</v>
      </c>
      <c r="CW40" s="352">
        <f>'7d-AtRisk_RawData'!CW18</f>
        <v>0</v>
      </c>
      <c r="CX40" s="352">
        <f>'7d-AtRisk_RawData'!CX18</f>
        <v>0</v>
      </c>
      <c r="CY40" s="352">
        <f>'7d-AtRisk_RawData'!CY18</f>
        <v>2</v>
      </c>
      <c r="CZ40" s="352">
        <f>'7d-AtRisk_RawData'!CZ18</f>
        <v>6</v>
      </c>
      <c r="DA40" s="352">
        <f>'7d-AtRisk_RawData'!DA18</f>
        <v>0</v>
      </c>
      <c r="DB40" s="352">
        <f>'7d-AtRisk_RawData'!DB18</f>
        <v>0</v>
      </c>
      <c r="DC40" s="352">
        <f>'7d-AtRisk_RawData'!DC18</f>
        <v>0</v>
      </c>
      <c r="DD40" s="352">
        <f>'7d-AtRisk_RawData'!DD18</f>
        <v>0</v>
      </c>
      <c r="DE40" s="353">
        <f>'7d-AtRisk_RawData'!DE18</f>
        <v>0</v>
      </c>
      <c r="DF40" s="398"/>
      <c r="DH40" s="351">
        <f>'7d-AtRisk_RawData'!DH18</f>
        <v>0</v>
      </c>
      <c r="DI40" s="352">
        <f>'7d-AtRisk_RawData'!DI18</f>
        <v>0</v>
      </c>
      <c r="DJ40" s="352">
        <f>'7d-AtRisk_RawData'!DJ18</f>
        <v>0</v>
      </c>
      <c r="DK40" s="352">
        <f>'7d-AtRisk_RawData'!DK18</f>
        <v>7</v>
      </c>
      <c r="DL40" s="352">
        <f>'7d-AtRisk_RawData'!DL18</f>
        <v>7</v>
      </c>
      <c r="DM40" s="352">
        <f>'7d-AtRisk_RawData'!DM18</f>
        <v>0</v>
      </c>
      <c r="DN40" s="352">
        <f>'7d-AtRisk_RawData'!DN18</f>
        <v>0</v>
      </c>
      <c r="DO40" s="352">
        <f>'7d-AtRisk_RawData'!DO18</f>
        <v>0</v>
      </c>
      <c r="DP40" s="352">
        <f>'7d-AtRisk_RawData'!DP18</f>
        <v>0</v>
      </c>
      <c r="DQ40" s="353">
        <f>'7d-AtRisk_RawData'!DQ18</f>
        <v>0</v>
      </c>
      <c r="DR40" s="398"/>
      <c r="DT40" s="351">
        <f>'7d-AtRisk_RawData'!DT18</f>
        <v>0</v>
      </c>
      <c r="DU40" s="352">
        <f>'7d-AtRisk_RawData'!DU18</f>
        <v>0</v>
      </c>
      <c r="DV40" s="352">
        <f>'7d-AtRisk_RawData'!DV18</f>
        <v>0</v>
      </c>
      <c r="DW40" s="352">
        <f>'7d-AtRisk_RawData'!DW18</f>
        <v>1</v>
      </c>
      <c r="DX40" s="352">
        <f>'7d-AtRisk_RawData'!DX18</f>
        <v>3</v>
      </c>
      <c r="DY40" s="352">
        <f>'7d-AtRisk_RawData'!DY18</f>
        <v>1</v>
      </c>
      <c r="DZ40" s="352">
        <f>'7d-AtRisk_RawData'!DZ18</f>
        <v>0</v>
      </c>
      <c r="EA40" s="352">
        <f>'7d-AtRisk_RawData'!EA18</f>
        <v>0</v>
      </c>
      <c r="EB40" s="352">
        <f>'7d-AtRisk_RawData'!EB18</f>
        <v>0</v>
      </c>
      <c r="EC40" s="353">
        <f>'7d-AtRisk_RawData'!EC18</f>
        <v>0</v>
      </c>
      <c r="ED40" s="398"/>
    </row>
    <row r="41" spans="1:134" x14ac:dyDescent="0.25">
      <c r="A41" s="284"/>
      <c r="B41" s="285"/>
      <c r="C41" s="268"/>
      <c r="D41" s="399">
        <f t="shared" ref="D41:M41" si="66">SUM(D38:D40)</f>
        <v>0</v>
      </c>
      <c r="E41" s="400">
        <f t="shared" si="66"/>
        <v>0</v>
      </c>
      <c r="F41" s="400">
        <f t="shared" si="66"/>
        <v>0</v>
      </c>
      <c r="G41" s="400">
        <f t="shared" si="66"/>
        <v>61</v>
      </c>
      <c r="H41" s="400">
        <f t="shared" si="66"/>
        <v>388</v>
      </c>
      <c r="I41" s="400">
        <f t="shared" si="66"/>
        <v>99</v>
      </c>
      <c r="J41" s="400">
        <f t="shared" si="66"/>
        <v>0</v>
      </c>
      <c r="K41" s="400">
        <f t="shared" si="66"/>
        <v>0</v>
      </c>
      <c r="L41" s="400">
        <f t="shared" si="66"/>
        <v>2</v>
      </c>
      <c r="M41" s="401">
        <f t="shared" si="66"/>
        <v>0</v>
      </c>
      <c r="N41" s="470">
        <f>SUM(D41:M41)</f>
        <v>550</v>
      </c>
      <c r="P41" s="399">
        <f t="shared" ref="P41:Y41" si="67">SUM(P38:P40)</f>
        <v>0</v>
      </c>
      <c r="Q41" s="400">
        <f t="shared" si="67"/>
        <v>0</v>
      </c>
      <c r="R41" s="400">
        <f t="shared" si="67"/>
        <v>0</v>
      </c>
      <c r="S41" s="400">
        <f t="shared" si="67"/>
        <v>85</v>
      </c>
      <c r="T41" s="400">
        <f t="shared" si="67"/>
        <v>399</v>
      </c>
      <c r="U41" s="400">
        <f t="shared" si="67"/>
        <v>86</v>
      </c>
      <c r="V41" s="400">
        <f t="shared" si="67"/>
        <v>0</v>
      </c>
      <c r="W41" s="400">
        <f t="shared" si="67"/>
        <v>0</v>
      </c>
      <c r="X41" s="400">
        <f t="shared" si="67"/>
        <v>0</v>
      </c>
      <c r="Y41" s="401">
        <f t="shared" si="67"/>
        <v>0</v>
      </c>
      <c r="Z41" s="470">
        <f>SUM(P41:Y41)</f>
        <v>570</v>
      </c>
      <c r="AB41" s="399">
        <f t="shared" ref="AB41:AK41" si="68">SUM(AB38:AB40)</f>
        <v>0</v>
      </c>
      <c r="AC41" s="400">
        <f t="shared" si="68"/>
        <v>0</v>
      </c>
      <c r="AD41" s="400">
        <f t="shared" si="68"/>
        <v>0</v>
      </c>
      <c r="AE41" s="400">
        <f t="shared" si="68"/>
        <v>142</v>
      </c>
      <c r="AF41" s="400">
        <f t="shared" si="68"/>
        <v>391</v>
      </c>
      <c r="AG41" s="400">
        <f t="shared" si="68"/>
        <v>119</v>
      </c>
      <c r="AH41" s="400">
        <f t="shared" si="68"/>
        <v>0</v>
      </c>
      <c r="AI41" s="400">
        <f t="shared" si="68"/>
        <v>0</v>
      </c>
      <c r="AJ41" s="400">
        <f t="shared" si="68"/>
        <v>10</v>
      </c>
      <c r="AK41" s="401">
        <f t="shared" si="68"/>
        <v>0</v>
      </c>
      <c r="AL41" s="470">
        <f>SUM(AB41:AK41)</f>
        <v>662</v>
      </c>
      <c r="AN41" s="399">
        <f t="shared" ref="AN41:AW41" si="69">SUM(AN38:AN40)</f>
        <v>0</v>
      </c>
      <c r="AO41" s="400">
        <f t="shared" si="69"/>
        <v>0</v>
      </c>
      <c r="AP41" s="400">
        <f t="shared" si="69"/>
        <v>0</v>
      </c>
      <c r="AQ41" s="400">
        <f t="shared" si="69"/>
        <v>132</v>
      </c>
      <c r="AR41" s="400">
        <f t="shared" si="69"/>
        <v>386</v>
      </c>
      <c r="AS41" s="400">
        <f t="shared" si="69"/>
        <v>117</v>
      </c>
      <c r="AT41" s="400">
        <f t="shared" si="69"/>
        <v>0</v>
      </c>
      <c r="AU41" s="400">
        <f t="shared" si="69"/>
        <v>0</v>
      </c>
      <c r="AV41" s="400">
        <f t="shared" si="69"/>
        <v>4</v>
      </c>
      <c r="AW41" s="401">
        <f t="shared" si="69"/>
        <v>0</v>
      </c>
      <c r="AX41" s="470">
        <f>SUM(AN41:AW41)</f>
        <v>639</v>
      </c>
      <c r="AZ41" s="399">
        <f t="shared" ref="AZ41:BI41" si="70">SUM(AZ38:AZ40)</f>
        <v>0</v>
      </c>
      <c r="BA41" s="400">
        <f t="shared" si="70"/>
        <v>0</v>
      </c>
      <c r="BB41" s="400">
        <f t="shared" si="70"/>
        <v>0</v>
      </c>
      <c r="BC41" s="400">
        <f t="shared" si="70"/>
        <v>150</v>
      </c>
      <c r="BD41" s="400">
        <f t="shared" si="70"/>
        <v>368</v>
      </c>
      <c r="BE41" s="400">
        <f t="shared" si="70"/>
        <v>121</v>
      </c>
      <c r="BF41" s="400">
        <f t="shared" si="70"/>
        <v>0</v>
      </c>
      <c r="BG41" s="400">
        <f t="shared" si="70"/>
        <v>0</v>
      </c>
      <c r="BH41" s="400">
        <f t="shared" si="70"/>
        <v>2</v>
      </c>
      <c r="BI41" s="401">
        <f t="shared" si="70"/>
        <v>0</v>
      </c>
      <c r="BJ41" s="470">
        <f>SUM(AZ41:BI41)</f>
        <v>641</v>
      </c>
      <c r="BL41" s="399">
        <f t="shared" ref="BL41:BU41" si="71">SUM(BL38:BL40)</f>
        <v>0</v>
      </c>
      <c r="BM41" s="400">
        <f t="shared" si="71"/>
        <v>0</v>
      </c>
      <c r="BN41" s="400">
        <f t="shared" si="71"/>
        <v>0</v>
      </c>
      <c r="BO41" s="400">
        <f t="shared" si="71"/>
        <v>122</v>
      </c>
      <c r="BP41" s="400">
        <f t="shared" si="71"/>
        <v>367</v>
      </c>
      <c r="BQ41" s="400">
        <f t="shared" si="71"/>
        <v>123</v>
      </c>
      <c r="BR41" s="400">
        <f t="shared" si="71"/>
        <v>0</v>
      </c>
      <c r="BS41" s="400">
        <f t="shared" si="71"/>
        <v>0</v>
      </c>
      <c r="BT41" s="400">
        <f t="shared" si="71"/>
        <v>0</v>
      </c>
      <c r="BU41" s="401">
        <f t="shared" si="71"/>
        <v>0</v>
      </c>
      <c r="BV41" s="470">
        <f>SUM(BL41:BU41)</f>
        <v>612</v>
      </c>
      <c r="BX41" s="399">
        <f t="shared" ref="BX41:CG41" si="72">SUM(BX38:BX40)</f>
        <v>0</v>
      </c>
      <c r="BY41" s="400">
        <f t="shared" si="72"/>
        <v>0</v>
      </c>
      <c r="BZ41" s="400">
        <f t="shared" si="72"/>
        <v>0</v>
      </c>
      <c r="CA41" s="400">
        <f t="shared" si="72"/>
        <v>133</v>
      </c>
      <c r="CB41" s="400">
        <f t="shared" si="72"/>
        <v>380</v>
      </c>
      <c r="CC41" s="400">
        <f t="shared" si="72"/>
        <v>126</v>
      </c>
      <c r="CD41" s="400">
        <f t="shared" si="72"/>
        <v>0</v>
      </c>
      <c r="CE41" s="400">
        <f t="shared" si="72"/>
        <v>0</v>
      </c>
      <c r="CF41" s="400">
        <f t="shared" si="72"/>
        <v>7</v>
      </c>
      <c r="CG41" s="401">
        <f t="shared" si="72"/>
        <v>0</v>
      </c>
      <c r="CH41" s="470">
        <f>SUM(BX41:CG41)</f>
        <v>646</v>
      </c>
      <c r="CJ41" s="399">
        <f t="shared" ref="CJ41:CS41" si="73">SUM(CJ38:CJ40)</f>
        <v>0</v>
      </c>
      <c r="CK41" s="400">
        <f t="shared" si="73"/>
        <v>0</v>
      </c>
      <c r="CL41" s="400">
        <f t="shared" si="73"/>
        <v>0</v>
      </c>
      <c r="CM41" s="400">
        <f t="shared" si="73"/>
        <v>78</v>
      </c>
      <c r="CN41" s="400">
        <f t="shared" si="73"/>
        <v>402</v>
      </c>
      <c r="CO41" s="400">
        <f t="shared" si="73"/>
        <v>133</v>
      </c>
      <c r="CP41" s="400">
        <f t="shared" si="73"/>
        <v>0</v>
      </c>
      <c r="CQ41" s="400">
        <f t="shared" si="73"/>
        <v>0</v>
      </c>
      <c r="CR41" s="400">
        <f t="shared" si="73"/>
        <v>16</v>
      </c>
      <c r="CS41" s="401">
        <f t="shared" si="73"/>
        <v>0</v>
      </c>
      <c r="CT41" s="470">
        <f>SUM(CJ41:CS41)</f>
        <v>629</v>
      </c>
      <c r="CV41" s="399">
        <f t="shared" ref="CV41:DE41" si="74">SUM(CV38:CV40)</f>
        <v>0</v>
      </c>
      <c r="CW41" s="400">
        <f t="shared" si="74"/>
        <v>0</v>
      </c>
      <c r="CX41" s="400">
        <f t="shared" si="74"/>
        <v>0</v>
      </c>
      <c r="CY41" s="400">
        <f t="shared" si="74"/>
        <v>114</v>
      </c>
      <c r="CZ41" s="400">
        <f t="shared" si="74"/>
        <v>376</v>
      </c>
      <c r="DA41" s="400">
        <f t="shared" si="74"/>
        <v>117</v>
      </c>
      <c r="DB41" s="400">
        <f t="shared" si="74"/>
        <v>0</v>
      </c>
      <c r="DC41" s="400">
        <f t="shared" si="74"/>
        <v>0</v>
      </c>
      <c r="DD41" s="400">
        <f t="shared" si="74"/>
        <v>15</v>
      </c>
      <c r="DE41" s="401">
        <f t="shared" si="74"/>
        <v>0</v>
      </c>
      <c r="DF41" s="470">
        <f>SUM(CV41:DE41)</f>
        <v>622</v>
      </c>
      <c r="DH41" s="399">
        <f t="shared" ref="DH41:DQ41" si="75">SUM(DH38:DH40)</f>
        <v>0</v>
      </c>
      <c r="DI41" s="400">
        <f t="shared" si="75"/>
        <v>0</v>
      </c>
      <c r="DJ41" s="400">
        <f t="shared" si="75"/>
        <v>0</v>
      </c>
      <c r="DK41" s="400">
        <f t="shared" si="75"/>
        <v>104</v>
      </c>
      <c r="DL41" s="400">
        <f t="shared" si="75"/>
        <v>430</v>
      </c>
      <c r="DM41" s="400">
        <f t="shared" si="75"/>
        <v>131</v>
      </c>
      <c r="DN41" s="400">
        <f t="shared" si="75"/>
        <v>0</v>
      </c>
      <c r="DO41" s="400">
        <f t="shared" si="75"/>
        <v>0</v>
      </c>
      <c r="DP41" s="400">
        <f t="shared" si="75"/>
        <v>23</v>
      </c>
      <c r="DQ41" s="401">
        <f t="shared" si="75"/>
        <v>0</v>
      </c>
      <c r="DR41" s="470">
        <f>SUM(DH41:DQ41)</f>
        <v>688</v>
      </c>
      <c r="DT41" s="399">
        <f t="shared" ref="DT41:EC41" si="76">SUM(DT38:DT40)</f>
        <v>0</v>
      </c>
      <c r="DU41" s="400">
        <f t="shared" si="76"/>
        <v>0</v>
      </c>
      <c r="DV41" s="400">
        <f t="shared" si="76"/>
        <v>0</v>
      </c>
      <c r="DW41" s="400">
        <f t="shared" si="76"/>
        <v>145</v>
      </c>
      <c r="DX41" s="400">
        <f t="shared" si="76"/>
        <v>397</v>
      </c>
      <c r="DY41" s="400">
        <f t="shared" si="76"/>
        <v>120</v>
      </c>
      <c r="DZ41" s="400">
        <f t="shared" si="76"/>
        <v>0</v>
      </c>
      <c r="EA41" s="400">
        <f t="shared" si="76"/>
        <v>0</v>
      </c>
      <c r="EB41" s="400">
        <f t="shared" si="76"/>
        <v>11</v>
      </c>
      <c r="EC41" s="401">
        <f t="shared" si="76"/>
        <v>0</v>
      </c>
      <c r="ED41" s="470">
        <f>SUM(DT41:EC41)</f>
        <v>673</v>
      </c>
    </row>
    <row r="42" spans="1:134" ht="15.75" thickBot="1" x14ac:dyDescent="0.3">
      <c r="A42" s="292"/>
      <c r="B42" s="293"/>
      <c r="C42" s="294"/>
      <c r="D42" s="351"/>
      <c r="E42" s="352"/>
      <c r="F42" s="352"/>
      <c r="G42" s="352"/>
      <c r="H42" s="352"/>
      <c r="I42" s="352"/>
      <c r="J42" s="352"/>
      <c r="K42" s="352"/>
      <c r="L42" s="352"/>
      <c r="M42" s="353"/>
      <c r="N42" s="398"/>
      <c r="P42" s="351"/>
      <c r="Q42" s="352"/>
      <c r="R42" s="352"/>
      <c r="S42" s="352"/>
      <c r="T42" s="352"/>
      <c r="U42" s="352"/>
      <c r="V42" s="352"/>
      <c r="W42" s="352"/>
      <c r="X42" s="352"/>
      <c r="Y42" s="353"/>
      <c r="Z42" s="398"/>
      <c r="AB42" s="351"/>
      <c r="AC42" s="352"/>
      <c r="AD42" s="352"/>
      <c r="AE42" s="352"/>
      <c r="AF42" s="352"/>
      <c r="AG42" s="352"/>
      <c r="AH42" s="352"/>
      <c r="AI42" s="352"/>
      <c r="AJ42" s="352"/>
      <c r="AK42" s="353"/>
      <c r="AL42" s="398"/>
      <c r="AN42" s="351"/>
      <c r="AO42" s="352"/>
      <c r="AP42" s="352"/>
      <c r="AQ42" s="352"/>
      <c r="AR42" s="352"/>
      <c r="AS42" s="352"/>
      <c r="AT42" s="352"/>
      <c r="AU42" s="352"/>
      <c r="AV42" s="352"/>
      <c r="AW42" s="353"/>
      <c r="AX42" s="398"/>
      <c r="AZ42" s="351"/>
      <c r="BA42" s="352"/>
      <c r="BB42" s="352"/>
      <c r="BC42" s="352"/>
      <c r="BD42" s="352"/>
      <c r="BE42" s="352"/>
      <c r="BF42" s="352"/>
      <c r="BG42" s="352"/>
      <c r="BH42" s="352"/>
      <c r="BI42" s="353"/>
      <c r="BJ42" s="398"/>
      <c r="BL42" s="351"/>
      <c r="BM42" s="352"/>
      <c r="BN42" s="352"/>
      <c r="BO42" s="352"/>
      <c r="BP42" s="352"/>
      <c r="BQ42" s="352"/>
      <c r="BR42" s="352"/>
      <c r="BS42" s="352"/>
      <c r="BT42" s="352"/>
      <c r="BU42" s="353"/>
      <c r="BV42" s="398"/>
      <c r="BX42" s="351"/>
      <c r="BY42" s="352"/>
      <c r="BZ42" s="352"/>
      <c r="CA42" s="352"/>
      <c r="CB42" s="352"/>
      <c r="CC42" s="352"/>
      <c r="CD42" s="352"/>
      <c r="CE42" s="352"/>
      <c r="CF42" s="352"/>
      <c r="CG42" s="353"/>
      <c r="CH42" s="398"/>
      <c r="CJ42" s="351"/>
      <c r="CK42" s="352"/>
      <c r="CL42" s="352"/>
      <c r="CM42" s="352"/>
      <c r="CN42" s="352"/>
      <c r="CO42" s="352"/>
      <c r="CP42" s="352"/>
      <c r="CQ42" s="352"/>
      <c r="CR42" s="352"/>
      <c r="CS42" s="353"/>
      <c r="CT42" s="398"/>
      <c r="CV42" s="351"/>
      <c r="CW42" s="352"/>
      <c r="CX42" s="352"/>
      <c r="CY42" s="352"/>
      <c r="CZ42" s="352"/>
      <c r="DA42" s="352"/>
      <c r="DB42" s="352"/>
      <c r="DC42" s="352"/>
      <c r="DD42" s="352"/>
      <c r="DE42" s="353"/>
      <c r="DF42" s="398"/>
      <c r="DH42" s="351"/>
      <c r="DI42" s="352"/>
      <c r="DJ42" s="352"/>
      <c r="DK42" s="352"/>
      <c r="DL42" s="352"/>
      <c r="DM42" s="352"/>
      <c r="DN42" s="352"/>
      <c r="DO42" s="352"/>
      <c r="DP42" s="352"/>
      <c r="DQ42" s="353"/>
      <c r="DR42" s="398"/>
      <c r="DT42" s="351"/>
      <c r="DU42" s="352"/>
      <c r="DV42" s="352"/>
      <c r="DW42" s="352"/>
      <c r="DX42" s="352"/>
      <c r="DY42" s="352"/>
      <c r="DZ42" s="352"/>
      <c r="EA42" s="352"/>
      <c r="EB42" s="352"/>
      <c r="EC42" s="353"/>
      <c r="ED42" s="398"/>
    </row>
    <row r="43" spans="1:134" ht="15" customHeight="1" x14ac:dyDescent="0.25">
      <c r="A43" s="1470" t="s">
        <v>211</v>
      </c>
      <c r="B43" s="285" t="s">
        <v>84</v>
      </c>
      <c r="C43" s="268" t="s">
        <v>138</v>
      </c>
      <c r="D43" s="351">
        <f>D38*'8-Matrices'!$J$7</f>
        <v>0</v>
      </c>
      <c r="E43" s="352">
        <f>E38*'8-Matrices'!$K$7</f>
        <v>0</v>
      </c>
      <c r="F43" s="352">
        <f>F38*'8-Matrices'!$L$7</f>
        <v>0</v>
      </c>
      <c r="G43" s="352">
        <f>G38*'8-Matrices'!$M$7</f>
        <v>881755</v>
      </c>
      <c r="H43" s="352">
        <f>H38*'8-Matrices'!$N$7</f>
        <v>9471000</v>
      </c>
      <c r="I43" s="352">
        <f>I38*'8-Matrices'!$O$7</f>
        <v>2598152</v>
      </c>
      <c r="J43" s="352">
        <f>J38*'8-Matrices'!$P$7</f>
        <v>0</v>
      </c>
      <c r="K43" s="352">
        <f>K38*'8-Matrices'!$Q$7</f>
        <v>0</v>
      </c>
      <c r="L43" s="352">
        <f>L38*'8-Matrices'!$R$7</f>
        <v>15638</v>
      </c>
      <c r="M43" s="353">
        <f>M38*'8-Matrices'!$S$7</f>
        <v>0</v>
      </c>
      <c r="N43" s="398"/>
      <c r="P43" s="351">
        <f>P38*'8-Matrices'!$J$7</f>
        <v>0</v>
      </c>
      <c r="Q43" s="352">
        <f>Q38*'8-Matrices'!$K$7</f>
        <v>0</v>
      </c>
      <c r="R43" s="352">
        <f>R38*'8-Matrices'!$L$7</f>
        <v>0</v>
      </c>
      <c r="S43" s="352">
        <f>S38*'8-Matrices'!$M$7</f>
        <v>1228675</v>
      </c>
      <c r="T43" s="352">
        <f>T38*'8-Matrices'!$N$7</f>
        <v>9834000</v>
      </c>
      <c r="U43" s="352">
        <f>U38*'8-Matrices'!$O$7</f>
        <v>2039056</v>
      </c>
      <c r="V43" s="352">
        <f>V38*'8-Matrices'!$P$7</f>
        <v>0</v>
      </c>
      <c r="W43" s="352">
        <f>W38*'8-Matrices'!$Q$7</f>
        <v>0</v>
      </c>
      <c r="X43" s="352">
        <f>X38*'8-Matrices'!$R$7</f>
        <v>0</v>
      </c>
      <c r="Y43" s="353">
        <f>Y38*'8-Matrices'!$S$7</f>
        <v>0</v>
      </c>
      <c r="Z43" s="398"/>
      <c r="AB43" s="351">
        <f>AB38*'8-Matrices'!$J$7</f>
        <v>0</v>
      </c>
      <c r="AC43" s="352">
        <f>AC38*'8-Matrices'!$K$7</f>
        <v>0</v>
      </c>
      <c r="AD43" s="352">
        <f>AD38*'8-Matrices'!$L$7</f>
        <v>0</v>
      </c>
      <c r="AE43" s="352">
        <f>AE38*'8-Matrices'!$M$7</f>
        <v>2052610</v>
      </c>
      <c r="AF43" s="352">
        <f>AF38*'8-Matrices'!$N$7</f>
        <v>9141000</v>
      </c>
      <c r="AG43" s="352">
        <f>AG38*'8-Matrices'!$O$7</f>
        <v>2565264</v>
      </c>
      <c r="AH43" s="352">
        <f>AH38*'8-Matrices'!$P$7</f>
        <v>0</v>
      </c>
      <c r="AI43" s="352">
        <f>AI38*'8-Matrices'!$Q$7</f>
        <v>0</v>
      </c>
      <c r="AJ43" s="352">
        <f>AJ38*'8-Matrices'!$R$7</f>
        <v>78190</v>
      </c>
      <c r="AK43" s="353">
        <f>AK38*'8-Matrices'!$S$7</f>
        <v>0</v>
      </c>
      <c r="AL43" s="398"/>
      <c r="AN43" s="351">
        <f>AN38*'8-Matrices'!$J$7</f>
        <v>0</v>
      </c>
      <c r="AO43" s="352">
        <f>AO38*'8-Matrices'!$K$7</f>
        <v>0</v>
      </c>
      <c r="AP43" s="352">
        <f>AP38*'8-Matrices'!$L$7</f>
        <v>0</v>
      </c>
      <c r="AQ43" s="352">
        <f>AQ38*'8-Matrices'!$M$7</f>
        <v>1908060</v>
      </c>
      <c r="AR43" s="352">
        <f>AR38*'8-Matrices'!$N$7</f>
        <v>8712000</v>
      </c>
      <c r="AS43" s="352">
        <f>AS38*'8-Matrices'!$O$7</f>
        <v>2631040</v>
      </c>
      <c r="AT43" s="352">
        <f>AT38*'8-Matrices'!$P$7</f>
        <v>0</v>
      </c>
      <c r="AU43" s="352">
        <f>AU38*'8-Matrices'!$Q$7</f>
        <v>0</v>
      </c>
      <c r="AV43" s="352">
        <f>AV38*'8-Matrices'!$R$7</f>
        <v>31276</v>
      </c>
      <c r="AW43" s="353">
        <f>AW38*'8-Matrices'!$S$7</f>
        <v>0</v>
      </c>
      <c r="AX43" s="398"/>
      <c r="AZ43" s="351">
        <f>AZ38*'8-Matrices'!$J$7</f>
        <v>0</v>
      </c>
      <c r="BA43" s="352">
        <f>BA38*'8-Matrices'!$K$7</f>
        <v>0</v>
      </c>
      <c r="BB43" s="352">
        <f>BB38*'8-Matrices'!$L$7</f>
        <v>0</v>
      </c>
      <c r="BC43" s="352">
        <f>BC38*'8-Matrices'!$M$7</f>
        <v>2139340</v>
      </c>
      <c r="BD43" s="352">
        <f>BD38*'8-Matrices'!$N$7</f>
        <v>8514000</v>
      </c>
      <c r="BE43" s="352">
        <f>BE38*'8-Matrices'!$O$7</f>
        <v>2729704</v>
      </c>
      <c r="BF43" s="352">
        <f>BF38*'8-Matrices'!$P$7</f>
        <v>0</v>
      </c>
      <c r="BG43" s="352">
        <f>BG38*'8-Matrices'!$Q$7</f>
        <v>0</v>
      </c>
      <c r="BH43" s="352">
        <f>BH38*'8-Matrices'!$R$7</f>
        <v>15638</v>
      </c>
      <c r="BI43" s="353">
        <f>BI38*'8-Matrices'!$S$7</f>
        <v>0</v>
      </c>
      <c r="BJ43" s="398"/>
      <c r="BL43" s="351">
        <f>BL38*'8-Matrices'!$J$7</f>
        <v>0</v>
      </c>
      <c r="BM43" s="352">
        <f>BM38*'8-Matrices'!$K$7</f>
        <v>0</v>
      </c>
      <c r="BN43" s="352">
        <f>BN38*'8-Matrices'!$L$7</f>
        <v>0</v>
      </c>
      <c r="BO43" s="352">
        <f>BO38*'8-Matrices'!$M$7</f>
        <v>1763510</v>
      </c>
      <c r="BP43" s="352">
        <f>BP38*'8-Matrices'!$N$7</f>
        <v>8118000</v>
      </c>
      <c r="BQ43" s="352">
        <f>BQ38*'8-Matrices'!$O$7</f>
        <v>3025696</v>
      </c>
      <c r="BR43" s="352">
        <f>BR38*'8-Matrices'!$P$7</f>
        <v>0</v>
      </c>
      <c r="BS43" s="352">
        <f>BS38*'8-Matrices'!$Q$7</f>
        <v>0</v>
      </c>
      <c r="BT43" s="352">
        <f>BT38*'8-Matrices'!$R$7</f>
        <v>0</v>
      </c>
      <c r="BU43" s="353">
        <f>BU38*'8-Matrices'!$S$7</f>
        <v>0</v>
      </c>
      <c r="BV43" s="398"/>
      <c r="BX43" s="351">
        <f>BX38*'8-Matrices'!$J$7</f>
        <v>0</v>
      </c>
      <c r="BY43" s="352">
        <f>BY38*'8-Matrices'!$K$7</f>
        <v>0</v>
      </c>
      <c r="BZ43" s="352">
        <f>BZ38*'8-Matrices'!$L$7</f>
        <v>0</v>
      </c>
      <c r="CA43" s="352">
        <f>CA38*'8-Matrices'!$M$7</f>
        <v>1893605</v>
      </c>
      <c r="CB43" s="352">
        <f>CB38*'8-Matrices'!$N$7</f>
        <v>8481000</v>
      </c>
      <c r="CC43" s="352">
        <f>CC38*'8-Matrices'!$O$7</f>
        <v>3157248</v>
      </c>
      <c r="CD43" s="352">
        <f>CD38*'8-Matrices'!$P$7</f>
        <v>0</v>
      </c>
      <c r="CE43" s="352">
        <f>CE38*'8-Matrices'!$Q$7</f>
        <v>0</v>
      </c>
      <c r="CF43" s="352">
        <f>CF38*'8-Matrices'!$R$7</f>
        <v>54733</v>
      </c>
      <c r="CG43" s="353">
        <f>CG38*'8-Matrices'!$S$7</f>
        <v>0</v>
      </c>
      <c r="CH43" s="398"/>
      <c r="CJ43" s="351">
        <f>CJ38*'8-Matrices'!$J$7</f>
        <v>0</v>
      </c>
      <c r="CK43" s="352">
        <f>CK38*'8-Matrices'!$K$7</f>
        <v>0</v>
      </c>
      <c r="CL43" s="352">
        <f>CL38*'8-Matrices'!$L$7</f>
        <v>0</v>
      </c>
      <c r="CM43" s="352">
        <f>CM38*'8-Matrices'!$M$7</f>
        <v>1113035</v>
      </c>
      <c r="CN43" s="352">
        <f>CN38*'8-Matrices'!$N$7</f>
        <v>9141000</v>
      </c>
      <c r="CO43" s="352">
        <f>CO38*'8-Matrices'!$O$7</f>
        <v>3058584</v>
      </c>
      <c r="CP43" s="352">
        <f>CP38*'8-Matrices'!$P$7</f>
        <v>0</v>
      </c>
      <c r="CQ43" s="352">
        <f>CQ38*'8-Matrices'!$Q$7</f>
        <v>0</v>
      </c>
      <c r="CR43" s="352">
        <f>CR38*'8-Matrices'!$R$7</f>
        <v>125104</v>
      </c>
      <c r="CS43" s="353">
        <f>CS38*'8-Matrices'!$S$7</f>
        <v>0</v>
      </c>
      <c r="CT43" s="398"/>
      <c r="CV43" s="351">
        <f>CV38*'8-Matrices'!$J$7</f>
        <v>0</v>
      </c>
      <c r="CW43" s="352">
        <f>CW38*'8-Matrices'!$K$7</f>
        <v>0</v>
      </c>
      <c r="CX43" s="352">
        <f>CX38*'8-Matrices'!$L$7</f>
        <v>0</v>
      </c>
      <c r="CY43" s="352">
        <f>CY38*'8-Matrices'!$M$7</f>
        <v>1618960</v>
      </c>
      <c r="CZ43" s="352">
        <f>CZ38*'8-Matrices'!$N$7</f>
        <v>8844000</v>
      </c>
      <c r="DA43" s="352">
        <f>DA38*'8-Matrices'!$O$7</f>
        <v>2466600</v>
      </c>
      <c r="DB43" s="352">
        <f>DB38*'8-Matrices'!$P$7</f>
        <v>0</v>
      </c>
      <c r="DC43" s="352">
        <f>DC38*'8-Matrices'!$Q$7</f>
        <v>0</v>
      </c>
      <c r="DD43" s="352">
        <f>DD38*'8-Matrices'!$R$7</f>
        <v>117285</v>
      </c>
      <c r="DE43" s="353">
        <f>DE38*'8-Matrices'!$S$7</f>
        <v>0</v>
      </c>
      <c r="DF43" s="398"/>
      <c r="DH43" s="351">
        <f>DH38*'8-Matrices'!$J$7</f>
        <v>0</v>
      </c>
      <c r="DI43" s="352">
        <f>DI38*'8-Matrices'!$K$7</f>
        <v>0</v>
      </c>
      <c r="DJ43" s="352">
        <f>DJ38*'8-Matrices'!$L$7</f>
        <v>0</v>
      </c>
      <c r="DK43" s="352">
        <f>DK38*'8-Matrices'!$M$7</f>
        <v>1402135</v>
      </c>
      <c r="DL43" s="352">
        <f>DL38*'8-Matrices'!$N$7</f>
        <v>9999000</v>
      </c>
      <c r="DM43" s="352">
        <f>DM38*'8-Matrices'!$O$7</f>
        <v>3091472</v>
      </c>
      <c r="DN43" s="352">
        <f>DN38*'8-Matrices'!$P$7</f>
        <v>0</v>
      </c>
      <c r="DO43" s="352">
        <f>DO38*'8-Matrices'!$Q$7</f>
        <v>0</v>
      </c>
      <c r="DP43" s="352">
        <f>DP38*'8-Matrices'!$R$7</f>
        <v>179837</v>
      </c>
      <c r="DQ43" s="353">
        <f>DQ38*'8-Matrices'!$S$7</f>
        <v>0</v>
      </c>
      <c r="DR43" s="398"/>
      <c r="DT43" s="351">
        <f>DT38*'8-Matrices'!$J$7</f>
        <v>0</v>
      </c>
      <c r="DU43" s="352">
        <f>DU38*'8-Matrices'!$K$7</f>
        <v>0</v>
      </c>
      <c r="DV43" s="352">
        <f>DV38*'8-Matrices'!$L$7</f>
        <v>0</v>
      </c>
      <c r="DW43" s="352">
        <f>DW38*'8-Matrices'!$M$7</f>
        <v>2081520</v>
      </c>
      <c r="DX43" s="352">
        <f>DX38*'8-Matrices'!$N$7</f>
        <v>9174000</v>
      </c>
      <c r="DY43" s="352">
        <f>DY38*'8-Matrices'!$O$7</f>
        <v>3091472</v>
      </c>
      <c r="DZ43" s="352">
        <f>DZ38*'8-Matrices'!$P$7</f>
        <v>0</v>
      </c>
      <c r="EA43" s="352">
        <f>EA38*'8-Matrices'!$Q$7</f>
        <v>0</v>
      </c>
      <c r="EB43" s="352">
        <f>EB38*'8-Matrices'!$R$7</f>
        <v>86009</v>
      </c>
      <c r="EC43" s="353">
        <f>EC38*'8-Matrices'!$S$7</f>
        <v>0</v>
      </c>
      <c r="ED43" s="398"/>
    </row>
    <row r="44" spans="1:134" x14ac:dyDescent="0.25">
      <c r="A44" s="1471"/>
      <c r="B44" t="s">
        <v>84</v>
      </c>
      <c r="C44" s="276" t="s">
        <v>139</v>
      </c>
      <c r="D44" s="351">
        <f>D39*'8-Matrices'!$J$8</f>
        <v>0</v>
      </c>
      <c r="E44" s="352">
        <f>E39*'8-Matrices'!$K$8</f>
        <v>0</v>
      </c>
      <c r="F44" s="352">
        <f>F39*'8-Matrices'!$L$8</f>
        <v>0</v>
      </c>
      <c r="G44" s="352">
        <f>G39*'8-Matrices'!$M$8</f>
        <v>0</v>
      </c>
      <c r="H44" s="352">
        <f>H39*'8-Matrices'!$N$8</f>
        <v>4571808</v>
      </c>
      <c r="I44" s="352">
        <f>I39*'8-Matrices'!$O$8</f>
        <v>949220</v>
      </c>
      <c r="J44" s="352">
        <f>J39*'8-Matrices'!$P$8</f>
        <v>0</v>
      </c>
      <c r="K44" s="352">
        <f>K39*'8-Matrices'!$Q$8</f>
        <v>0</v>
      </c>
      <c r="L44" s="352">
        <f>L39*'8-Matrices'!$R$8</f>
        <v>0</v>
      </c>
      <c r="M44" s="353">
        <f>M39*'8-Matrices'!$S$8</f>
        <v>0</v>
      </c>
      <c r="N44" s="398"/>
      <c r="P44" s="351">
        <f>P39*'8-Matrices'!$J$8</f>
        <v>0</v>
      </c>
      <c r="Q44" s="352">
        <f>Q39*'8-Matrices'!$K$8</f>
        <v>0</v>
      </c>
      <c r="R44" s="352">
        <f>R39*'8-Matrices'!$L$8</f>
        <v>0</v>
      </c>
      <c r="S44" s="352">
        <f>S39*'8-Matrices'!$M$8</f>
        <v>0</v>
      </c>
      <c r="T44" s="352">
        <f>T39*'8-Matrices'!$N$8</f>
        <v>4524185</v>
      </c>
      <c r="U44" s="352">
        <f>U39*'8-Matrices'!$O$8</f>
        <v>1044142</v>
      </c>
      <c r="V44" s="352">
        <f>V39*'8-Matrices'!$P$8</f>
        <v>0</v>
      </c>
      <c r="W44" s="352">
        <f>W39*'8-Matrices'!$Q$8</f>
        <v>0</v>
      </c>
      <c r="X44" s="352">
        <f>X39*'8-Matrices'!$R$8</f>
        <v>0</v>
      </c>
      <c r="Y44" s="353">
        <f>Y39*'8-Matrices'!$S$8</f>
        <v>0</v>
      </c>
      <c r="Z44" s="398"/>
      <c r="AB44" s="351">
        <f>AB39*'8-Matrices'!$J$8</f>
        <v>0</v>
      </c>
      <c r="AC44" s="352">
        <f>AC39*'8-Matrices'!$K$8</f>
        <v>0</v>
      </c>
      <c r="AD44" s="352">
        <f>AD39*'8-Matrices'!$L$8</f>
        <v>0</v>
      </c>
      <c r="AE44" s="352">
        <f>AE39*'8-Matrices'!$M$8</f>
        <v>0</v>
      </c>
      <c r="AF44" s="352">
        <f>AF39*'8-Matrices'!$N$8</f>
        <v>5333776</v>
      </c>
      <c r="AG44" s="352">
        <f>AG39*'8-Matrices'!$O$8</f>
        <v>1898440</v>
      </c>
      <c r="AH44" s="352">
        <f>AH39*'8-Matrices'!$P$8</f>
        <v>0</v>
      </c>
      <c r="AI44" s="352">
        <f>AI39*'8-Matrices'!$Q$8</f>
        <v>0</v>
      </c>
      <c r="AJ44" s="352">
        <f>AJ39*'8-Matrices'!$R$8</f>
        <v>0</v>
      </c>
      <c r="AK44" s="353">
        <f>AK39*'8-Matrices'!$S$8</f>
        <v>0</v>
      </c>
      <c r="AL44" s="398"/>
      <c r="AN44" s="351">
        <f>AN39*'8-Matrices'!$J$8</f>
        <v>0</v>
      </c>
      <c r="AO44" s="352">
        <f>AO39*'8-Matrices'!$K$8</f>
        <v>0</v>
      </c>
      <c r="AP44" s="352">
        <f>AP39*'8-Matrices'!$L$8</f>
        <v>0</v>
      </c>
      <c r="AQ44" s="352">
        <f>AQ39*'8-Matrices'!$M$8</f>
        <v>0</v>
      </c>
      <c r="AR44" s="352">
        <f>AR39*'8-Matrices'!$N$8</f>
        <v>5476645</v>
      </c>
      <c r="AS44" s="352">
        <f>AS39*'8-Matrices'!$O$8</f>
        <v>1661135</v>
      </c>
      <c r="AT44" s="352">
        <f>AT39*'8-Matrices'!$P$8</f>
        <v>0</v>
      </c>
      <c r="AU44" s="352">
        <f>AU39*'8-Matrices'!$Q$8</f>
        <v>0</v>
      </c>
      <c r="AV44" s="352">
        <f>AV39*'8-Matrices'!$R$8</f>
        <v>0</v>
      </c>
      <c r="AW44" s="353">
        <f>AW39*'8-Matrices'!$S$8</f>
        <v>0</v>
      </c>
      <c r="AX44" s="398"/>
      <c r="AZ44" s="351">
        <f>AZ39*'8-Matrices'!$J$8</f>
        <v>0</v>
      </c>
      <c r="BA44" s="352">
        <f>BA39*'8-Matrices'!$K$8</f>
        <v>0</v>
      </c>
      <c r="BB44" s="352">
        <f>BB39*'8-Matrices'!$L$8</f>
        <v>0</v>
      </c>
      <c r="BC44" s="352">
        <f>BC39*'8-Matrices'!$M$8</f>
        <v>20860</v>
      </c>
      <c r="BD44" s="352">
        <f>BD39*'8-Matrices'!$N$8</f>
        <v>4905169</v>
      </c>
      <c r="BE44" s="352">
        <f>BE39*'8-Matrices'!$O$8</f>
        <v>1803518</v>
      </c>
      <c r="BF44" s="352">
        <f>BF39*'8-Matrices'!$P$8</f>
        <v>0</v>
      </c>
      <c r="BG44" s="352">
        <f>BG39*'8-Matrices'!$Q$8</f>
        <v>0</v>
      </c>
      <c r="BH44" s="352">
        <f>BH39*'8-Matrices'!$R$8</f>
        <v>0</v>
      </c>
      <c r="BI44" s="353">
        <f>BI39*'8-Matrices'!$S$8</f>
        <v>0</v>
      </c>
      <c r="BJ44" s="398"/>
      <c r="BL44" s="351">
        <f>BL39*'8-Matrices'!$J$8</f>
        <v>0</v>
      </c>
      <c r="BM44" s="352">
        <f>BM39*'8-Matrices'!$K$8</f>
        <v>0</v>
      </c>
      <c r="BN44" s="352">
        <f>BN39*'8-Matrices'!$L$8</f>
        <v>0</v>
      </c>
      <c r="BO44" s="352">
        <f>BO39*'8-Matrices'!$M$8</f>
        <v>0</v>
      </c>
      <c r="BP44" s="352">
        <f>BP39*'8-Matrices'!$N$8</f>
        <v>5429022</v>
      </c>
      <c r="BQ44" s="352">
        <f>BQ39*'8-Matrices'!$O$8</f>
        <v>1423830</v>
      </c>
      <c r="BR44" s="352">
        <f>BR39*'8-Matrices'!$P$8</f>
        <v>0</v>
      </c>
      <c r="BS44" s="352">
        <f>BS39*'8-Matrices'!$Q$8</f>
        <v>0</v>
      </c>
      <c r="BT44" s="352">
        <f>BT39*'8-Matrices'!$R$8</f>
        <v>0</v>
      </c>
      <c r="BU44" s="353">
        <f>BU39*'8-Matrices'!$S$8</f>
        <v>0</v>
      </c>
      <c r="BV44" s="398"/>
      <c r="BX44" s="351">
        <f>BX39*'8-Matrices'!$J$8</f>
        <v>0</v>
      </c>
      <c r="BY44" s="352">
        <f>BY39*'8-Matrices'!$K$8</f>
        <v>0</v>
      </c>
      <c r="BZ44" s="352">
        <f>BZ39*'8-Matrices'!$L$8</f>
        <v>0</v>
      </c>
      <c r="CA44" s="352">
        <f>CA39*'8-Matrices'!$M$8</f>
        <v>0</v>
      </c>
      <c r="CB44" s="352">
        <f>CB39*'8-Matrices'!$N$8</f>
        <v>5667137</v>
      </c>
      <c r="CC44" s="352">
        <f>CC39*'8-Matrices'!$O$8</f>
        <v>1376369</v>
      </c>
      <c r="CD44" s="352">
        <f>CD39*'8-Matrices'!$P$8</f>
        <v>0</v>
      </c>
      <c r="CE44" s="352">
        <f>CE39*'8-Matrices'!$Q$8</f>
        <v>0</v>
      </c>
      <c r="CF44" s="352">
        <f>CF39*'8-Matrices'!$R$8</f>
        <v>0</v>
      </c>
      <c r="CG44" s="353">
        <f>CG39*'8-Matrices'!$S$8</f>
        <v>0</v>
      </c>
      <c r="CH44" s="398"/>
      <c r="CJ44" s="351">
        <f>CJ39*'8-Matrices'!$J$8</f>
        <v>0</v>
      </c>
      <c r="CK44" s="352">
        <f>CK39*'8-Matrices'!$K$8</f>
        <v>0</v>
      </c>
      <c r="CL44" s="352">
        <f>CL39*'8-Matrices'!$L$8</f>
        <v>0</v>
      </c>
      <c r="CM44" s="352">
        <f>CM39*'8-Matrices'!$M$8</f>
        <v>0</v>
      </c>
      <c r="CN44" s="352">
        <f>CN39*'8-Matrices'!$N$8</f>
        <v>5714760</v>
      </c>
      <c r="CO44" s="352">
        <f>CO39*'8-Matrices'!$O$8</f>
        <v>1898440</v>
      </c>
      <c r="CP44" s="352">
        <f>CP39*'8-Matrices'!$P$8</f>
        <v>0</v>
      </c>
      <c r="CQ44" s="352">
        <f>CQ39*'8-Matrices'!$Q$8</f>
        <v>0</v>
      </c>
      <c r="CR44" s="352">
        <f>CR39*'8-Matrices'!$R$8</f>
        <v>0</v>
      </c>
      <c r="CS44" s="353">
        <f>CS39*'8-Matrices'!$S$8</f>
        <v>0</v>
      </c>
      <c r="CT44" s="398"/>
      <c r="CV44" s="351">
        <f>CV39*'8-Matrices'!$J$8</f>
        <v>0</v>
      </c>
      <c r="CW44" s="352">
        <f>CW39*'8-Matrices'!$K$8</f>
        <v>0</v>
      </c>
      <c r="CX44" s="352">
        <f>CX39*'8-Matrices'!$L$8</f>
        <v>0</v>
      </c>
      <c r="CY44" s="352">
        <f>CY39*'8-Matrices'!$M$8</f>
        <v>0</v>
      </c>
      <c r="CZ44" s="352">
        <f>CZ39*'8-Matrices'!$N$8</f>
        <v>4857546</v>
      </c>
      <c r="DA44" s="352">
        <f>DA39*'8-Matrices'!$O$8</f>
        <v>1993362</v>
      </c>
      <c r="DB44" s="352">
        <f>DB39*'8-Matrices'!$P$8</f>
        <v>0</v>
      </c>
      <c r="DC44" s="352">
        <f>DC39*'8-Matrices'!$Q$8</f>
        <v>0</v>
      </c>
      <c r="DD44" s="352">
        <f>DD39*'8-Matrices'!$R$8</f>
        <v>0</v>
      </c>
      <c r="DE44" s="353">
        <f>DE39*'8-Matrices'!$S$8</f>
        <v>0</v>
      </c>
      <c r="DF44" s="398"/>
      <c r="DH44" s="351">
        <f>DH39*'8-Matrices'!$J$8</f>
        <v>0</v>
      </c>
      <c r="DI44" s="352">
        <f>DI39*'8-Matrices'!$K$8</f>
        <v>0</v>
      </c>
      <c r="DJ44" s="352">
        <f>DJ39*'8-Matrices'!$L$8</f>
        <v>0</v>
      </c>
      <c r="DK44" s="352">
        <f>DK39*'8-Matrices'!$M$8</f>
        <v>0</v>
      </c>
      <c r="DL44" s="352">
        <f>DL39*'8-Matrices'!$N$8</f>
        <v>5714760</v>
      </c>
      <c r="DM44" s="352">
        <f>DM39*'8-Matrices'!$O$8</f>
        <v>1756057</v>
      </c>
      <c r="DN44" s="352">
        <f>DN39*'8-Matrices'!$P$8</f>
        <v>0</v>
      </c>
      <c r="DO44" s="352">
        <f>DO39*'8-Matrices'!$Q$8</f>
        <v>0</v>
      </c>
      <c r="DP44" s="352">
        <f>DP39*'8-Matrices'!$R$8</f>
        <v>0</v>
      </c>
      <c r="DQ44" s="353">
        <f>DQ39*'8-Matrices'!$S$8</f>
        <v>0</v>
      </c>
      <c r="DR44" s="398"/>
      <c r="DT44" s="351">
        <f>DT39*'8-Matrices'!$J$8</f>
        <v>0</v>
      </c>
      <c r="DU44" s="352">
        <f>DU39*'8-Matrices'!$K$8</f>
        <v>0</v>
      </c>
      <c r="DV44" s="352">
        <f>DV39*'8-Matrices'!$L$8</f>
        <v>0</v>
      </c>
      <c r="DW44" s="352">
        <f>DW39*'8-Matrices'!$M$8</f>
        <v>0</v>
      </c>
      <c r="DX44" s="352">
        <f>DX39*'8-Matrices'!$N$8</f>
        <v>5524268</v>
      </c>
      <c r="DY44" s="352">
        <f>DY39*'8-Matrices'!$O$8</f>
        <v>1186525</v>
      </c>
      <c r="DZ44" s="352">
        <f>DZ39*'8-Matrices'!$P$8</f>
        <v>0</v>
      </c>
      <c r="EA44" s="352">
        <f>EA39*'8-Matrices'!$Q$8</f>
        <v>0</v>
      </c>
      <c r="EB44" s="352">
        <f>EB39*'8-Matrices'!$R$8</f>
        <v>0</v>
      </c>
      <c r="EC44" s="353">
        <f>EC39*'8-Matrices'!$S$8</f>
        <v>0</v>
      </c>
      <c r="ED44" s="398"/>
    </row>
    <row r="45" spans="1:134" ht="15.75" thickBot="1" x14ac:dyDescent="0.3">
      <c r="A45" s="1472"/>
      <c r="B45" s="293" t="s">
        <v>84</v>
      </c>
      <c r="C45" s="294" t="s">
        <v>140</v>
      </c>
      <c r="D45" s="351">
        <f>D40*'8-Matrices'!$J$9</f>
        <v>0</v>
      </c>
      <c r="E45" s="352">
        <f>E40*'8-Matrices'!$K$9</f>
        <v>0</v>
      </c>
      <c r="F45" s="352">
        <f>F40*'8-Matrices'!$L$9</f>
        <v>0</v>
      </c>
      <c r="G45" s="352">
        <f>G40*'8-Matrices'!$M$9</f>
        <v>0</v>
      </c>
      <c r="H45" s="352">
        <f>H40*'8-Matrices'!$N$9</f>
        <v>348960</v>
      </c>
      <c r="I45" s="352">
        <f>I40*'8-Matrices'!$O$9</f>
        <v>0</v>
      </c>
      <c r="J45" s="352">
        <f>J40*'8-Matrices'!$P$9</f>
        <v>0</v>
      </c>
      <c r="K45" s="352">
        <f>K40*'8-Matrices'!$Q$9</f>
        <v>0</v>
      </c>
      <c r="L45" s="352">
        <f>L40*'8-Matrices'!$R$9</f>
        <v>0</v>
      </c>
      <c r="M45" s="353">
        <f>M40*'8-Matrices'!$S$9</f>
        <v>0</v>
      </c>
      <c r="N45" s="398"/>
      <c r="P45" s="351">
        <f>P40*'8-Matrices'!$J$9</f>
        <v>0</v>
      </c>
      <c r="Q45" s="352">
        <f>Q40*'8-Matrices'!$K$9</f>
        <v>0</v>
      </c>
      <c r="R45" s="352">
        <f>R40*'8-Matrices'!$L$9</f>
        <v>0</v>
      </c>
      <c r="S45" s="352">
        <f>S40*'8-Matrices'!$M$9</f>
        <v>0</v>
      </c>
      <c r="T45" s="352">
        <f>T40*'8-Matrices'!$N$9</f>
        <v>418752</v>
      </c>
      <c r="U45" s="352">
        <f>U40*'8-Matrices'!$O$9</f>
        <v>139110</v>
      </c>
      <c r="V45" s="352">
        <f>V40*'8-Matrices'!$P$9</f>
        <v>0</v>
      </c>
      <c r="W45" s="352">
        <f>W40*'8-Matrices'!$Q$9</f>
        <v>0</v>
      </c>
      <c r="X45" s="352">
        <f>X40*'8-Matrices'!$R$9</f>
        <v>0</v>
      </c>
      <c r="Y45" s="353">
        <f>Y40*'8-Matrices'!$S$9</f>
        <v>0</v>
      </c>
      <c r="Z45" s="398"/>
      <c r="AB45" s="351">
        <f>AB40*'8-Matrices'!$J$9</f>
        <v>0</v>
      </c>
      <c r="AC45" s="352">
        <f>AC40*'8-Matrices'!$K$9</f>
        <v>0</v>
      </c>
      <c r="AD45" s="352">
        <f>AD40*'8-Matrices'!$L$9</f>
        <v>0</v>
      </c>
      <c r="AE45" s="352">
        <f>AE40*'8-Matrices'!$M$9</f>
        <v>0</v>
      </c>
      <c r="AF45" s="352">
        <f>AF40*'8-Matrices'!$N$9</f>
        <v>139584</v>
      </c>
      <c r="AG45" s="352">
        <f>AG40*'8-Matrices'!$O$9</f>
        <v>69555</v>
      </c>
      <c r="AH45" s="352">
        <f>AH40*'8-Matrices'!$P$9</f>
        <v>0</v>
      </c>
      <c r="AI45" s="352">
        <f>AI40*'8-Matrices'!$Q$9</f>
        <v>0</v>
      </c>
      <c r="AJ45" s="352">
        <f>AJ40*'8-Matrices'!$R$9</f>
        <v>0</v>
      </c>
      <c r="AK45" s="353">
        <f>AK40*'8-Matrices'!$S$9</f>
        <v>0</v>
      </c>
      <c r="AL45" s="398"/>
      <c r="AN45" s="351">
        <f>AN40*'8-Matrices'!$J$9</f>
        <v>0</v>
      </c>
      <c r="AO45" s="352">
        <f>AO40*'8-Matrices'!$K$9</f>
        <v>0</v>
      </c>
      <c r="AP45" s="352">
        <f>AP40*'8-Matrices'!$L$9</f>
        <v>0</v>
      </c>
      <c r="AQ45" s="352">
        <f>AQ40*'8-Matrices'!$M$9</f>
        <v>0</v>
      </c>
      <c r="AR45" s="352">
        <f>AR40*'8-Matrices'!$N$9</f>
        <v>488544</v>
      </c>
      <c r="AS45" s="352">
        <f>AS40*'8-Matrices'!$O$9</f>
        <v>139110</v>
      </c>
      <c r="AT45" s="352">
        <f>AT40*'8-Matrices'!$P$9</f>
        <v>0</v>
      </c>
      <c r="AU45" s="352">
        <f>AU40*'8-Matrices'!$Q$9</f>
        <v>0</v>
      </c>
      <c r="AV45" s="352">
        <f>AV40*'8-Matrices'!$R$9</f>
        <v>0</v>
      </c>
      <c r="AW45" s="353">
        <f>AW40*'8-Matrices'!$S$9</f>
        <v>0</v>
      </c>
      <c r="AX45" s="398"/>
      <c r="AZ45" s="351">
        <f>AZ40*'8-Matrices'!$J$9</f>
        <v>0</v>
      </c>
      <c r="BA45" s="352">
        <f>BA40*'8-Matrices'!$K$9</f>
        <v>0</v>
      </c>
      <c r="BB45" s="352">
        <f>BB40*'8-Matrices'!$L$9</f>
        <v>0</v>
      </c>
      <c r="BC45" s="352">
        <f>BC40*'8-Matrices'!$M$9</f>
        <v>30570</v>
      </c>
      <c r="BD45" s="352">
        <f>BD40*'8-Matrices'!$N$9</f>
        <v>488544</v>
      </c>
      <c r="BE45" s="352">
        <f>BE40*'8-Matrices'!$O$9</f>
        <v>0</v>
      </c>
      <c r="BF45" s="352">
        <f>BF40*'8-Matrices'!$P$9</f>
        <v>0</v>
      </c>
      <c r="BG45" s="352">
        <f>BG40*'8-Matrices'!$Q$9</f>
        <v>0</v>
      </c>
      <c r="BH45" s="352">
        <f>BH40*'8-Matrices'!$R$9</f>
        <v>0</v>
      </c>
      <c r="BI45" s="353">
        <f>BI40*'8-Matrices'!$S$9</f>
        <v>0</v>
      </c>
      <c r="BJ45" s="398"/>
      <c r="BL45" s="351">
        <f>BL40*'8-Matrices'!$J$9</f>
        <v>0</v>
      </c>
      <c r="BM45" s="352">
        <f>BM40*'8-Matrices'!$K$9</f>
        <v>0</v>
      </c>
      <c r="BN45" s="352">
        <f>BN40*'8-Matrices'!$L$9</f>
        <v>0</v>
      </c>
      <c r="BO45" s="352">
        <f>BO40*'8-Matrices'!$M$9</f>
        <v>0</v>
      </c>
      <c r="BP45" s="352">
        <f>BP40*'8-Matrices'!$N$9</f>
        <v>488544</v>
      </c>
      <c r="BQ45" s="352">
        <f>BQ40*'8-Matrices'!$O$9</f>
        <v>69555</v>
      </c>
      <c r="BR45" s="352">
        <f>BR40*'8-Matrices'!$P$9</f>
        <v>0</v>
      </c>
      <c r="BS45" s="352">
        <f>BS40*'8-Matrices'!$Q$9</f>
        <v>0</v>
      </c>
      <c r="BT45" s="352">
        <f>BT40*'8-Matrices'!$R$9</f>
        <v>0</v>
      </c>
      <c r="BU45" s="353">
        <f>BU40*'8-Matrices'!$S$9</f>
        <v>0</v>
      </c>
      <c r="BV45" s="398"/>
      <c r="BX45" s="351">
        <f>BX40*'8-Matrices'!$J$9</f>
        <v>0</v>
      </c>
      <c r="BY45" s="352">
        <f>BY40*'8-Matrices'!$K$9</f>
        <v>0</v>
      </c>
      <c r="BZ45" s="352">
        <f>BZ40*'8-Matrices'!$L$9</f>
        <v>0</v>
      </c>
      <c r="CA45" s="352">
        <f>CA40*'8-Matrices'!$M$9</f>
        <v>61140</v>
      </c>
      <c r="CB45" s="352">
        <f>CB40*'8-Matrices'!$N$9</f>
        <v>279168</v>
      </c>
      <c r="CC45" s="352">
        <f>CC40*'8-Matrices'!$O$9</f>
        <v>69555</v>
      </c>
      <c r="CD45" s="352">
        <f>CD40*'8-Matrices'!$P$9</f>
        <v>0</v>
      </c>
      <c r="CE45" s="352">
        <f>CE40*'8-Matrices'!$Q$9</f>
        <v>0</v>
      </c>
      <c r="CF45" s="352">
        <f>CF40*'8-Matrices'!$R$9</f>
        <v>0</v>
      </c>
      <c r="CG45" s="353">
        <f>CG40*'8-Matrices'!$S$9</f>
        <v>0</v>
      </c>
      <c r="CH45" s="398"/>
      <c r="CJ45" s="351">
        <f>CJ40*'8-Matrices'!$J$9</f>
        <v>0</v>
      </c>
      <c r="CK45" s="352">
        <f>CK40*'8-Matrices'!$K$9</f>
        <v>0</v>
      </c>
      <c r="CL45" s="352">
        <f>CL40*'8-Matrices'!$L$9</f>
        <v>0</v>
      </c>
      <c r="CM45" s="352">
        <f>CM40*'8-Matrices'!$M$9</f>
        <v>30570</v>
      </c>
      <c r="CN45" s="352">
        <f>CN40*'8-Matrices'!$N$9</f>
        <v>348960</v>
      </c>
      <c r="CO45" s="352">
        <f>CO40*'8-Matrices'!$O$9</f>
        <v>0</v>
      </c>
      <c r="CP45" s="352">
        <f>CP40*'8-Matrices'!$P$9</f>
        <v>0</v>
      </c>
      <c r="CQ45" s="352">
        <f>CQ40*'8-Matrices'!$Q$9</f>
        <v>0</v>
      </c>
      <c r="CR45" s="352">
        <f>CR40*'8-Matrices'!$R$9</f>
        <v>0</v>
      </c>
      <c r="CS45" s="353">
        <f>CS40*'8-Matrices'!$S$9</f>
        <v>0</v>
      </c>
      <c r="CT45" s="398"/>
      <c r="CV45" s="351">
        <f>CV40*'8-Matrices'!$J$9</f>
        <v>0</v>
      </c>
      <c r="CW45" s="352">
        <f>CW40*'8-Matrices'!$K$9</f>
        <v>0</v>
      </c>
      <c r="CX45" s="352">
        <f>CX40*'8-Matrices'!$L$9</f>
        <v>0</v>
      </c>
      <c r="CY45" s="352">
        <f>CY40*'8-Matrices'!$M$9</f>
        <v>61140</v>
      </c>
      <c r="CZ45" s="352">
        <f>CZ40*'8-Matrices'!$N$9</f>
        <v>418752</v>
      </c>
      <c r="DA45" s="352">
        <f>DA40*'8-Matrices'!$O$9</f>
        <v>0</v>
      </c>
      <c r="DB45" s="352">
        <f>DB40*'8-Matrices'!$P$9</f>
        <v>0</v>
      </c>
      <c r="DC45" s="352">
        <f>DC40*'8-Matrices'!$Q$9</f>
        <v>0</v>
      </c>
      <c r="DD45" s="352">
        <f>DD40*'8-Matrices'!$R$9</f>
        <v>0</v>
      </c>
      <c r="DE45" s="353">
        <f>DE40*'8-Matrices'!$S$9</f>
        <v>0</v>
      </c>
      <c r="DF45" s="398"/>
      <c r="DH45" s="351">
        <f>DH40*'8-Matrices'!$J$9</f>
        <v>0</v>
      </c>
      <c r="DI45" s="352">
        <f>DI40*'8-Matrices'!$K$9</f>
        <v>0</v>
      </c>
      <c r="DJ45" s="352">
        <f>DJ40*'8-Matrices'!$L$9</f>
        <v>0</v>
      </c>
      <c r="DK45" s="352">
        <f>DK40*'8-Matrices'!$M$9</f>
        <v>213990</v>
      </c>
      <c r="DL45" s="352">
        <f>DL40*'8-Matrices'!$N$9</f>
        <v>488544</v>
      </c>
      <c r="DM45" s="352">
        <f>DM40*'8-Matrices'!$O$9</f>
        <v>0</v>
      </c>
      <c r="DN45" s="352">
        <f>DN40*'8-Matrices'!$P$9</f>
        <v>0</v>
      </c>
      <c r="DO45" s="352">
        <f>DO40*'8-Matrices'!$Q$9</f>
        <v>0</v>
      </c>
      <c r="DP45" s="352">
        <f>DP40*'8-Matrices'!$R$9</f>
        <v>0</v>
      </c>
      <c r="DQ45" s="353">
        <f>DQ40*'8-Matrices'!$S$9</f>
        <v>0</v>
      </c>
      <c r="DR45" s="398"/>
      <c r="DT45" s="351">
        <f>DT40*'8-Matrices'!$J$9</f>
        <v>0</v>
      </c>
      <c r="DU45" s="352">
        <f>DU40*'8-Matrices'!$K$9</f>
        <v>0</v>
      </c>
      <c r="DV45" s="352">
        <f>DV40*'8-Matrices'!$L$9</f>
        <v>0</v>
      </c>
      <c r="DW45" s="352">
        <f>DW40*'8-Matrices'!$M$9</f>
        <v>30570</v>
      </c>
      <c r="DX45" s="352">
        <f>DX40*'8-Matrices'!$N$9</f>
        <v>209376</v>
      </c>
      <c r="DY45" s="352">
        <f>DY40*'8-Matrices'!$O$9</f>
        <v>69555</v>
      </c>
      <c r="DZ45" s="352">
        <f>DZ40*'8-Matrices'!$P$9</f>
        <v>0</v>
      </c>
      <c r="EA45" s="352">
        <f>EA40*'8-Matrices'!$Q$9</f>
        <v>0</v>
      </c>
      <c r="EB45" s="352">
        <f>EB40*'8-Matrices'!$R$9</f>
        <v>0</v>
      </c>
      <c r="EC45" s="353">
        <f>EC40*'8-Matrices'!$S$9</f>
        <v>0</v>
      </c>
      <c r="ED45" s="398"/>
    </row>
    <row r="46" spans="1:134" ht="30.75" thickBot="1" x14ac:dyDescent="0.3">
      <c r="A46" s="315" t="s">
        <v>212</v>
      </c>
      <c r="B46" s="293" t="s">
        <v>84</v>
      </c>
      <c r="C46" s="316"/>
      <c r="D46" s="404">
        <f t="shared" ref="D46:M46" si="77">SUM(D43:D45)</f>
        <v>0</v>
      </c>
      <c r="E46" s="405">
        <f t="shared" si="77"/>
        <v>0</v>
      </c>
      <c r="F46" s="405">
        <f t="shared" si="77"/>
        <v>0</v>
      </c>
      <c r="G46" s="405">
        <f t="shared" si="77"/>
        <v>881755</v>
      </c>
      <c r="H46" s="405">
        <f t="shared" si="77"/>
        <v>14391768</v>
      </c>
      <c r="I46" s="405">
        <f t="shared" si="77"/>
        <v>3547372</v>
      </c>
      <c r="J46" s="405">
        <f t="shared" si="77"/>
        <v>0</v>
      </c>
      <c r="K46" s="405">
        <f t="shared" si="77"/>
        <v>0</v>
      </c>
      <c r="L46" s="405">
        <f t="shared" si="77"/>
        <v>15638</v>
      </c>
      <c r="M46" s="406">
        <f t="shared" si="77"/>
        <v>0</v>
      </c>
      <c r="N46" s="471">
        <f>SUM(D46:M46)</f>
        <v>18836533</v>
      </c>
      <c r="O46" s="316"/>
      <c r="P46" s="404">
        <f t="shared" ref="P46:Y46" si="78">SUM(P43:P45)</f>
        <v>0</v>
      </c>
      <c r="Q46" s="405">
        <f t="shared" si="78"/>
        <v>0</v>
      </c>
      <c r="R46" s="405">
        <f t="shared" si="78"/>
        <v>0</v>
      </c>
      <c r="S46" s="405">
        <f t="shared" si="78"/>
        <v>1228675</v>
      </c>
      <c r="T46" s="405">
        <f t="shared" si="78"/>
        <v>14776937</v>
      </c>
      <c r="U46" s="405">
        <f t="shared" si="78"/>
        <v>3222308</v>
      </c>
      <c r="V46" s="405">
        <f t="shared" si="78"/>
        <v>0</v>
      </c>
      <c r="W46" s="405">
        <f t="shared" si="78"/>
        <v>0</v>
      </c>
      <c r="X46" s="405">
        <f t="shared" si="78"/>
        <v>0</v>
      </c>
      <c r="Y46" s="406">
        <f t="shared" si="78"/>
        <v>0</v>
      </c>
      <c r="Z46" s="471">
        <f>SUM(P46:Y46)</f>
        <v>19227920</v>
      </c>
      <c r="AA46" s="316"/>
      <c r="AB46" s="404">
        <f t="shared" ref="AB46:AK46" si="79">SUM(AB43:AB45)</f>
        <v>0</v>
      </c>
      <c r="AC46" s="405">
        <f t="shared" si="79"/>
        <v>0</v>
      </c>
      <c r="AD46" s="405">
        <f t="shared" si="79"/>
        <v>0</v>
      </c>
      <c r="AE46" s="405">
        <f t="shared" si="79"/>
        <v>2052610</v>
      </c>
      <c r="AF46" s="405">
        <f t="shared" si="79"/>
        <v>14614360</v>
      </c>
      <c r="AG46" s="405">
        <f t="shared" si="79"/>
        <v>4533259</v>
      </c>
      <c r="AH46" s="405">
        <f t="shared" si="79"/>
        <v>0</v>
      </c>
      <c r="AI46" s="405">
        <f t="shared" si="79"/>
        <v>0</v>
      </c>
      <c r="AJ46" s="405">
        <f t="shared" si="79"/>
        <v>78190</v>
      </c>
      <c r="AK46" s="406">
        <f t="shared" si="79"/>
        <v>0</v>
      </c>
      <c r="AL46" s="471">
        <f>SUM(AB46:AK46)</f>
        <v>21278419</v>
      </c>
      <c r="AN46" s="404">
        <f t="shared" ref="AN46:AW46" si="80">SUM(AN43:AN45)</f>
        <v>0</v>
      </c>
      <c r="AO46" s="405">
        <f t="shared" si="80"/>
        <v>0</v>
      </c>
      <c r="AP46" s="405">
        <f t="shared" si="80"/>
        <v>0</v>
      </c>
      <c r="AQ46" s="405">
        <f t="shared" si="80"/>
        <v>1908060</v>
      </c>
      <c r="AR46" s="405">
        <f t="shared" si="80"/>
        <v>14677189</v>
      </c>
      <c r="AS46" s="405">
        <f t="shared" si="80"/>
        <v>4431285</v>
      </c>
      <c r="AT46" s="405">
        <f t="shared" si="80"/>
        <v>0</v>
      </c>
      <c r="AU46" s="405">
        <f t="shared" si="80"/>
        <v>0</v>
      </c>
      <c r="AV46" s="405">
        <f t="shared" si="80"/>
        <v>31276</v>
      </c>
      <c r="AW46" s="406">
        <f t="shared" si="80"/>
        <v>0</v>
      </c>
      <c r="AX46" s="471">
        <f>SUM(AN46:AW46)</f>
        <v>21047810</v>
      </c>
      <c r="AZ46" s="404">
        <f t="shared" ref="AZ46:BI46" si="81">SUM(AZ43:AZ45)</f>
        <v>0</v>
      </c>
      <c r="BA46" s="405">
        <f t="shared" si="81"/>
        <v>0</v>
      </c>
      <c r="BB46" s="405">
        <f t="shared" si="81"/>
        <v>0</v>
      </c>
      <c r="BC46" s="405">
        <f t="shared" si="81"/>
        <v>2190770</v>
      </c>
      <c r="BD46" s="405">
        <f t="shared" si="81"/>
        <v>13907713</v>
      </c>
      <c r="BE46" s="405">
        <f t="shared" si="81"/>
        <v>4533222</v>
      </c>
      <c r="BF46" s="405">
        <f t="shared" si="81"/>
        <v>0</v>
      </c>
      <c r="BG46" s="405">
        <f t="shared" si="81"/>
        <v>0</v>
      </c>
      <c r="BH46" s="405">
        <f t="shared" si="81"/>
        <v>15638</v>
      </c>
      <c r="BI46" s="406">
        <f t="shared" si="81"/>
        <v>0</v>
      </c>
      <c r="BJ46" s="471">
        <f>SUM(AZ46:BI46)</f>
        <v>20647343</v>
      </c>
      <c r="BL46" s="404">
        <f t="shared" ref="BL46:BU46" si="82">SUM(BL43:BL45)</f>
        <v>0</v>
      </c>
      <c r="BM46" s="405">
        <f t="shared" si="82"/>
        <v>0</v>
      </c>
      <c r="BN46" s="405">
        <f t="shared" si="82"/>
        <v>0</v>
      </c>
      <c r="BO46" s="405">
        <f t="shared" si="82"/>
        <v>1763510</v>
      </c>
      <c r="BP46" s="405">
        <f t="shared" si="82"/>
        <v>14035566</v>
      </c>
      <c r="BQ46" s="405">
        <f t="shared" si="82"/>
        <v>4519081</v>
      </c>
      <c r="BR46" s="405">
        <f t="shared" si="82"/>
        <v>0</v>
      </c>
      <c r="BS46" s="405">
        <f t="shared" si="82"/>
        <v>0</v>
      </c>
      <c r="BT46" s="405">
        <f t="shared" si="82"/>
        <v>0</v>
      </c>
      <c r="BU46" s="406">
        <f t="shared" si="82"/>
        <v>0</v>
      </c>
      <c r="BV46" s="471">
        <f>SUM(BL46:BU46)</f>
        <v>20318157</v>
      </c>
      <c r="BX46" s="404">
        <f t="shared" ref="BX46:CG46" si="83">SUM(BX43:BX45)</f>
        <v>0</v>
      </c>
      <c r="BY46" s="405">
        <f t="shared" si="83"/>
        <v>0</v>
      </c>
      <c r="BZ46" s="405">
        <f t="shared" si="83"/>
        <v>0</v>
      </c>
      <c r="CA46" s="405">
        <f t="shared" si="83"/>
        <v>1954745</v>
      </c>
      <c r="CB46" s="405">
        <f t="shared" si="83"/>
        <v>14427305</v>
      </c>
      <c r="CC46" s="405">
        <f t="shared" si="83"/>
        <v>4603172</v>
      </c>
      <c r="CD46" s="405">
        <f t="shared" si="83"/>
        <v>0</v>
      </c>
      <c r="CE46" s="405">
        <f t="shared" si="83"/>
        <v>0</v>
      </c>
      <c r="CF46" s="405">
        <f t="shared" si="83"/>
        <v>54733</v>
      </c>
      <c r="CG46" s="406">
        <f t="shared" si="83"/>
        <v>0</v>
      </c>
      <c r="CH46" s="471">
        <f>SUM(BX46:CG46)</f>
        <v>21039955</v>
      </c>
      <c r="CJ46" s="404">
        <f t="shared" ref="CJ46:CS46" si="84">SUM(CJ43:CJ45)</f>
        <v>0</v>
      </c>
      <c r="CK46" s="405">
        <f t="shared" si="84"/>
        <v>0</v>
      </c>
      <c r="CL46" s="405">
        <f t="shared" si="84"/>
        <v>0</v>
      </c>
      <c r="CM46" s="405">
        <f t="shared" si="84"/>
        <v>1143605</v>
      </c>
      <c r="CN46" s="405">
        <f t="shared" si="84"/>
        <v>15204720</v>
      </c>
      <c r="CO46" s="405">
        <f t="shared" si="84"/>
        <v>4957024</v>
      </c>
      <c r="CP46" s="405">
        <f t="shared" si="84"/>
        <v>0</v>
      </c>
      <c r="CQ46" s="405">
        <f t="shared" si="84"/>
        <v>0</v>
      </c>
      <c r="CR46" s="405">
        <f t="shared" si="84"/>
        <v>125104</v>
      </c>
      <c r="CS46" s="406">
        <f t="shared" si="84"/>
        <v>0</v>
      </c>
      <c r="CT46" s="471">
        <f>SUM(CJ46:CS46)</f>
        <v>21430453</v>
      </c>
      <c r="CV46" s="404">
        <f t="shared" ref="CV46:DE46" si="85">SUM(CV43:CV45)</f>
        <v>0</v>
      </c>
      <c r="CW46" s="405">
        <f t="shared" si="85"/>
        <v>0</v>
      </c>
      <c r="CX46" s="405">
        <f t="shared" si="85"/>
        <v>0</v>
      </c>
      <c r="CY46" s="405">
        <f t="shared" si="85"/>
        <v>1680100</v>
      </c>
      <c r="CZ46" s="405">
        <f t="shared" si="85"/>
        <v>14120298</v>
      </c>
      <c r="DA46" s="405">
        <f t="shared" si="85"/>
        <v>4459962</v>
      </c>
      <c r="DB46" s="405">
        <f t="shared" si="85"/>
        <v>0</v>
      </c>
      <c r="DC46" s="405">
        <f t="shared" si="85"/>
        <v>0</v>
      </c>
      <c r="DD46" s="405">
        <f t="shared" si="85"/>
        <v>117285</v>
      </c>
      <c r="DE46" s="406">
        <f t="shared" si="85"/>
        <v>0</v>
      </c>
      <c r="DF46" s="471">
        <f>SUM(CV46:DE46)</f>
        <v>20377645</v>
      </c>
      <c r="DH46" s="404">
        <f t="shared" ref="DH46:DQ46" si="86">SUM(DH43:DH45)</f>
        <v>0</v>
      </c>
      <c r="DI46" s="405">
        <f t="shared" si="86"/>
        <v>0</v>
      </c>
      <c r="DJ46" s="405">
        <f t="shared" si="86"/>
        <v>0</v>
      </c>
      <c r="DK46" s="405">
        <f t="shared" si="86"/>
        <v>1616125</v>
      </c>
      <c r="DL46" s="405">
        <f t="shared" si="86"/>
        <v>16202304</v>
      </c>
      <c r="DM46" s="405">
        <f t="shared" si="86"/>
        <v>4847529</v>
      </c>
      <c r="DN46" s="405">
        <f t="shared" si="86"/>
        <v>0</v>
      </c>
      <c r="DO46" s="405">
        <f t="shared" si="86"/>
        <v>0</v>
      </c>
      <c r="DP46" s="405">
        <f t="shared" si="86"/>
        <v>179837</v>
      </c>
      <c r="DQ46" s="406">
        <f t="shared" si="86"/>
        <v>0</v>
      </c>
      <c r="DR46" s="471">
        <f>SUM(DH46:DQ46)</f>
        <v>22845795</v>
      </c>
      <c r="DT46" s="404">
        <f t="shared" ref="DT46:EC46" si="87">SUM(DT43:DT45)</f>
        <v>0</v>
      </c>
      <c r="DU46" s="405">
        <f t="shared" si="87"/>
        <v>0</v>
      </c>
      <c r="DV46" s="405">
        <f t="shared" si="87"/>
        <v>0</v>
      </c>
      <c r="DW46" s="405">
        <f t="shared" si="87"/>
        <v>2112090</v>
      </c>
      <c r="DX46" s="405">
        <f t="shared" si="87"/>
        <v>14907644</v>
      </c>
      <c r="DY46" s="405">
        <f t="shared" si="87"/>
        <v>4347552</v>
      </c>
      <c r="DZ46" s="405">
        <f t="shared" si="87"/>
        <v>0</v>
      </c>
      <c r="EA46" s="405">
        <f t="shared" si="87"/>
        <v>0</v>
      </c>
      <c r="EB46" s="405">
        <f t="shared" si="87"/>
        <v>86009</v>
      </c>
      <c r="EC46" s="406">
        <f t="shared" si="87"/>
        <v>0</v>
      </c>
      <c r="ED46" s="471">
        <f>SUM(DT46:EC46)</f>
        <v>21453295</v>
      </c>
    </row>
    <row r="47" spans="1:134" ht="15.75" thickBot="1" x14ac:dyDescent="0.3">
      <c r="A47" s="305"/>
      <c r="B47" s="306"/>
      <c r="C47" s="307"/>
      <c r="D47" s="408"/>
      <c r="E47" s="407"/>
      <c r="F47" s="407"/>
      <c r="G47" s="407"/>
      <c r="H47" s="407"/>
      <c r="I47" s="407"/>
      <c r="J47" s="407"/>
      <c r="K47" s="407"/>
      <c r="L47" s="407"/>
      <c r="M47" s="409"/>
      <c r="N47" s="410"/>
      <c r="O47" s="307"/>
      <c r="P47" s="408"/>
      <c r="Q47" s="407"/>
      <c r="R47" s="407"/>
      <c r="S47" s="407"/>
      <c r="T47" s="407"/>
      <c r="U47" s="407"/>
      <c r="V47" s="407"/>
      <c r="W47" s="407"/>
      <c r="X47" s="407"/>
      <c r="Y47" s="409"/>
      <c r="Z47" s="410"/>
      <c r="AA47" s="307"/>
      <c r="AB47" s="408"/>
      <c r="AC47" s="407"/>
      <c r="AD47" s="407"/>
      <c r="AE47" s="407"/>
      <c r="AF47" s="407"/>
      <c r="AG47" s="407"/>
      <c r="AH47" s="407"/>
      <c r="AI47" s="407"/>
      <c r="AJ47" s="407"/>
      <c r="AK47" s="409"/>
      <c r="AL47" s="410"/>
      <c r="AN47" s="408"/>
      <c r="AO47" s="407"/>
      <c r="AP47" s="407"/>
      <c r="AQ47" s="407"/>
      <c r="AR47" s="407"/>
      <c r="AS47" s="407"/>
      <c r="AT47" s="407"/>
      <c r="AU47" s="407"/>
      <c r="AV47" s="407"/>
      <c r="AW47" s="409"/>
      <c r="AX47" s="410"/>
      <c r="AZ47" s="408"/>
      <c r="BA47" s="407"/>
      <c r="BB47" s="407"/>
      <c r="BC47" s="407"/>
      <c r="BD47" s="407"/>
      <c r="BE47" s="407"/>
      <c r="BF47" s="407"/>
      <c r="BG47" s="407"/>
      <c r="BH47" s="407"/>
      <c r="BI47" s="409"/>
      <c r="BJ47" s="410"/>
      <c r="BL47" s="408"/>
      <c r="BM47" s="407"/>
      <c r="BN47" s="407"/>
      <c r="BO47" s="407"/>
      <c r="BP47" s="407"/>
      <c r="BQ47" s="407"/>
      <c r="BR47" s="407"/>
      <c r="BS47" s="407"/>
      <c r="BT47" s="407"/>
      <c r="BU47" s="409"/>
      <c r="BV47" s="410"/>
      <c r="BX47" s="408"/>
      <c r="BY47" s="407"/>
      <c r="BZ47" s="407"/>
      <c r="CA47" s="407"/>
      <c r="CB47" s="407"/>
      <c r="CC47" s="407"/>
      <c r="CD47" s="407"/>
      <c r="CE47" s="407"/>
      <c r="CF47" s="407"/>
      <c r="CG47" s="409"/>
      <c r="CH47" s="410"/>
      <c r="CJ47" s="408"/>
      <c r="CK47" s="407"/>
      <c r="CL47" s="407"/>
      <c r="CM47" s="407"/>
      <c r="CN47" s="407"/>
      <c r="CO47" s="407"/>
      <c r="CP47" s="407"/>
      <c r="CQ47" s="407"/>
      <c r="CR47" s="407"/>
      <c r="CS47" s="409"/>
      <c r="CT47" s="410"/>
      <c r="CV47" s="408"/>
      <c r="CW47" s="407"/>
      <c r="CX47" s="407"/>
      <c r="CY47" s="407"/>
      <c r="CZ47" s="407"/>
      <c r="DA47" s="407"/>
      <c r="DB47" s="407"/>
      <c r="DC47" s="407"/>
      <c r="DD47" s="407"/>
      <c r="DE47" s="409"/>
      <c r="DF47" s="410"/>
      <c r="DH47" s="408"/>
      <c r="DI47" s="407"/>
      <c r="DJ47" s="407"/>
      <c r="DK47" s="407"/>
      <c r="DL47" s="407"/>
      <c r="DM47" s="407"/>
      <c r="DN47" s="407"/>
      <c r="DO47" s="407"/>
      <c r="DP47" s="407"/>
      <c r="DQ47" s="409"/>
      <c r="DR47" s="410"/>
      <c r="DT47" s="408"/>
      <c r="DU47" s="407"/>
      <c r="DV47" s="407"/>
      <c r="DW47" s="407"/>
      <c r="DX47" s="407"/>
      <c r="DY47" s="407"/>
      <c r="DZ47" s="407"/>
      <c r="EA47" s="407"/>
      <c r="EB47" s="407"/>
      <c r="EC47" s="409"/>
      <c r="ED47" s="410"/>
    </row>
    <row r="48" spans="1:134" ht="15" customHeight="1" x14ac:dyDescent="0.25">
      <c r="A48" s="1470" t="s">
        <v>210</v>
      </c>
      <c r="B48" s="285" t="s">
        <v>85</v>
      </c>
      <c r="C48" s="268" t="s">
        <v>138</v>
      </c>
      <c r="D48" s="342">
        <f>'7d-AtRisk_RawData'!D19</f>
        <v>0</v>
      </c>
      <c r="E48" s="343">
        <f>'7d-AtRisk_RawData'!E19</f>
        <v>0</v>
      </c>
      <c r="F48" s="343">
        <f>'7d-AtRisk_RawData'!F19</f>
        <v>0</v>
      </c>
      <c r="G48" s="343">
        <f>'7d-AtRisk_RawData'!G19</f>
        <v>0</v>
      </c>
      <c r="H48" s="343">
        <f>'7d-AtRisk_RawData'!H19</f>
        <v>202</v>
      </c>
      <c r="I48" s="343">
        <f>'7d-AtRisk_RawData'!I19</f>
        <v>129</v>
      </c>
      <c r="J48" s="343">
        <f>'7d-AtRisk_RawData'!J19</f>
        <v>0</v>
      </c>
      <c r="K48" s="343">
        <f>'7d-AtRisk_RawData'!K19</f>
        <v>0</v>
      </c>
      <c r="L48" s="343">
        <f>'7d-AtRisk_RawData'!L19</f>
        <v>1</v>
      </c>
      <c r="M48" s="344">
        <f>'7d-AtRisk_RawData'!M19</f>
        <v>0</v>
      </c>
      <c r="N48" s="396"/>
      <c r="O48" s="319"/>
      <c r="P48" s="342">
        <f>'7d-AtRisk_RawData'!P19</f>
        <v>0</v>
      </c>
      <c r="Q48" s="343">
        <f>'7d-AtRisk_RawData'!Q19</f>
        <v>0</v>
      </c>
      <c r="R48" s="343">
        <f>'7d-AtRisk_RawData'!R19</f>
        <v>0</v>
      </c>
      <c r="S48" s="343">
        <f>'7d-AtRisk_RawData'!S19</f>
        <v>0</v>
      </c>
      <c r="T48" s="343">
        <f>'7d-AtRisk_RawData'!T19</f>
        <v>223</v>
      </c>
      <c r="U48" s="343">
        <f>'7d-AtRisk_RawData'!U19</f>
        <v>111</v>
      </c>
      <c r="V48" s="343">
        <f>'7d-AtRisk_RawData'!V19</f>
        <v>0</v>
      </c>
      <c r="W48" s="343">
        <f>'7d-AtRisk_RawData'!W19</f>
        <v>0</v>
      </c>
      <c r="X48" s="343">
        <f>'7d-AtRisk_RawData'!X19</f>
        <v>3</v>
      </c>
      <c r="Y48" s="344">
        <f>'7d-AtRisk_RawData'!Y19</f>
        <v>0</v>
      </c>
      <c r="Z48" s="396"/>
      <c r="AA48" s="319"/>
      <c r="AB48" s="342">
        <f>'7d-AtRisk_RawData'!AB19</f>
        <v>0</v>
      </c>
      <c r="AC48" s="343">
        <f>'7d-AtRisk_RawData'!AC19</f>
        <v>0</v>
      </c>
      <c r="AD48" s="343">
        <f>'7d-AtRisk_RawData'!AD19</f>
        <v>0</v>
      </c>
      <c r="AE48" s="343">
        <f>'7d-AtRisk_RawData'!AE19</f>
        <v>0</v>
      </c>
      <c r="AF48" s="343">
        <f>'7d-AtRisk_RawData'!AF19</f>
        <v>243</v>
      </c>
      <c r="AG48" s="343">
        <f>'7d-AtRisk_RawData'!AG19</f>
        <v>138</v>
      </c>
      <c r="AH48" s="343">
        <f>'7d-AtRisk_RawData'!AH19</f>
        <v>0</v>
      </c>
      <c r="AI48" s="343">
        <f>'7d-AtRisk_RawData'!AI19</f>
        <v>0</v>
      </c>
      <c r="AJ48" s="343">
        <f>'7d-AtRisk_RawData'!AJ19</f>
        <v>1</v>
      </c>
      <c r="AK48" s="344">
        <f>'7d-AtRisk_RawData'!AK19</f>
        <v>0</v>
      </c>
      <c r="AL48" s="396"/>
      <c r="AN48" s="342">
        <f>'7d-AtRisk_RawData'!AN19</f>
        <v>0</v>
      </c>
      <c r="AO48" s="343">
        <f>'7d-AtRisk_RawData'!AO19</f>
        <v>0</v>
      </c>
      <c r="AP48" s="343">
        <f>'7d-AtRisk_RawData'!AP19</f>
        <v>0</v>
      </c>
      <c r="AQ48" s="343">
        <f>'7d-AtRisk_RawData'!AQ19</f>
        <v>0</v>
      </c>
      <c r="AR48" s="343">
        <f>'7d-AtRisk_RawData'!AR19</f>
        <v>231</v>
      </c>
      <c r="AS48" s="343">
        <f>'7d-AtRisk_RawData'!AS19</f>
        <v>145</v>
      </c>
      <c r="AT48" s="343">
        <f>'7d-AtRisk_RawData'!AT19</f>
        <v>0</v>
      </c>
      <c r="AU48" s="343">
        <f>'7d-AtRisk_RawData'!AU19</f>
        <v>0</v>
      </c>
      <c r="AV48" s="343">
        <f>'7d-AtRisk_RawData'!AV19</f>
        <v>3</v>
      </c>
      <c r="AW48" s="344">
        <f>'7d-AtRisk_RawData'!AW19</f>
        <v>0</v>
      </c>
      <c r="AX48" s="396"/>
      <c r="AZ48" s="342">
        <f>'7d-AtRisk_RawData'!AZ19</f>
        <v>0</v>
      </c>
      <c r="BA48" s="343">
        <f>'7d-AtRisk_RawData'!BA19</f>
        <v>0</v>
      </c>
      <c r="BB48" s="343">
        <f>'7d-AtRisk_RawData'!BB19</f>
        <v>0</v>
      </c>
      <c r="BC48" s="343">
        <f>'7d-AtRisk_RawData'!BC19</f>
        <v>0</v>
      </c>
      <c r="BD48" s="343">
        <f>'7d-AtRisk_RawData'!BD19</f>
        <v>198</v>
      </c>
      <c r="BE48" s="343">
        <f>'7d-AtRisk_RawData'!BE19</f>
        <v>141</v>
      </c>
      <c r="BF48" s="343">
        <f>'7d-AtRisk_RawData'!BF19</f>
        <v>0</v>
      </c>
      <c r="BG48" s="343">
        <f>'7d-AtRisk_RawData'!BG19</f>
        <v>0</v>
      </c>
      <c r="BH48" s="343">
        <f>'7d-AtRisk_RawData'!BH19</f>
        <v>5</v>
      </c>
      <c r="BI48" s="344">
        <f>'7d-AtRisk_RawData'!BI19</f>
        <v>0</v>
      </c>
      <c r="BJ48" s="396"/>
      <c r="BL48" s="342">
        <f>'7d-AtRisk_RawData'!BL19</f>
        <v>0</v>
      </c>
      <c r="BM48" s="343">
        <f>'7d-AtRisk_RawData'!BM19</f>
        <v>0</v>
      </c>
      <c r="BN48" s="343">
        <f>'7d-AtRisk_RawData'!BN19</f>
        <v>0</v>
      </c>
      <c r="BO48" s="343">
        <f>'7d-AtRisk_RawData'!BO19</f>
        <v>2</v>
      </c>
      <c r="BP48" s="343">
        <f>'7d-AtRisk_RawData'!BP19</f>
        <v>164</v>
      </c>
      <c r="BQ48" s="343">
        <f>'7d-AtRisk_RawData'!BQ19</f>
        <v>98</v>
      </c>
      <c r="BR48" s="343">
        <f>'7d-AtRisk_RawData'!BR19</f>
        <v>0</v>
      </c>
      <c r="BS48" s="343">
        <f>'7d-AtRisk_RawData'!BS19</f>
        <v>0</v>
      </c>
      <c r="BT48" s="343">
        <f>'7d-AtRisk_RawData'!BT19</f>
        <v>10</v>
      </c>
      <c r="BU48" s="344">
        <f>'7d-AtRisk_RawData'!BU19</f>
        <v>0</v>
      </c>
      <c r="BV48" s="396"/>
      <c r="BX48" s="342">
        <f>'7d-AtRisk_RawData'!BX19</f>
        <v>0</v>
      </c>
      <c r="BY48" s="343">
        <f>'7d-AtRisk_RawData'!BY19</f>
        <v>0</v>
      </c>
      <c r="BZ48" s="343">
        <f>'7d-AtRisk_RawData'!BZ19</f>
        <v>0</v>
      </c>
      <c r="CA48" s="343">
        <f>'7d-AtRisk_RawData'!CA19</f>
        <v>0</v>
      </c>
      <c r="CB48" s="343">
        <f>'7d-AtRisk_RawData'!CB19</f>
        <v>171</v>
      </c>
      <c r="CC48" s="343">
        <f>'7d-AtRisk_RawData'!CC19</f>
        <v>92</v>
      </c>
      <c r="CD48" s="343">
        <f>'7d-AtRisk_RawData'!CD19</f>
        <v>0</v>
      </c>
      <c r="CE48" s="343">
        <f>'7d-AtRisk_RawData'!CE19</f>
        <v>0</v>
      </c>
      <c r="CF48" s="343">
        <f>'7d-AtRisk_RawData'!CF19</f>
        <v>23</v>
      </c>
      <c r="CG48" s="344">
        <f>'7d-AtRisk_RawData'!CG19</f>
        <v>0</v>
      </c>
      <c r="CH48" s="396"/>
      <c r="CJ48" s="342">
        <f>'7d-AtRisk_RawData'!CJ19</f>
        <v>0</v>
      </c>
      <c r="CK48" s="343">
        <f>'7d-AtRisk_RawData'!CK19</f>
        <v>0</v>
      </c>
      <c r="CL48" s="343">
        <f>'7d-AtRisk_RawData'!CL19</f>
        <v>0</v>
      </c>
      <c r="CM48" s="343">
        <f>'7d-AtRisk_RawData'!CM19</f>
        <v>0</v>
      </c>
      <c r="CN48" s="343">
        <f>'7d-AtRisk_RawData'!CN19</f>
        <v>155</v>
      </c>
      <c r="CO48" s="343">
        <f>'7d-AtRisk_RawData'!CO19</f>
        <v>78</v>
      </c>
      <c r="CP48" s="343">
        <f>'7d-AtRisk_RawData'!CP19</f>
        <v>0</v>
      </c>
      <c r="CQ48" s="343">
        <f>'7d-AtRisk_RawData'!CQ19</f>
        <v>0</v>
      </c>
      <c r="CR48" s="343">
        <f>'7d-AtRisk_RawData'!CR19</f>
        <v>31</v>
      </c>
      <c r="CS48" s="344">
        <f>'7d-AtRisk_RawData'!CS19</f>
        <v>0</v>
      </c>
      <c r="CT48" s="396"/>
      <c r="CV48" s="342">
        <f>'7d-AtRisk_RawData'!CV19</f>
        <v>0</v>
      </c>
      <c r="CW48" s="343">
        <f>'7d-AtRisk_RawData'!CW19</f>
        <v>0</v>
      </c>
      <c r="CX48" s="343">
        <f>'7d-AtRisk_RawData'!CX19</f>
        <v>0</v>
      </c>
      <c r="CY48" s="343">
        <f>'7d-AtRisk_RawData'!CY19</f>
        <v>1</v>
      </c>
      <c r="CZ48" s="343">
        <f>'7d-AtRisk_RawData'!CZ19</f>
        <v>166</v>
      </c>
      <c r="DA48" s="343">
        <f>'7d-AtRisk_RawData'!DA19</f>
        <v>103</v>
      </c>
      <c r="DB48" s="343">
        <f>'7d-AtRisk_RawData'!DB19</f>
        <v>0</v>
      </c>
      <c r="DC48" s="343">
        <f>'7d-AtRisk_RawData'!DC19</f>
        <v>0</v>
      </c>
      <c r="DD48" s="343">
        <f>'7d-AtRisk_RawData'!DD19</f>
        <v>40</v>
      </c>
      <c r="DE48" s="344">
        <f>'7d-AtRisk_RawData'!DE19</f>
        <v>0</v>
      </c>
      <c r="DF48" s="396"/>
      <c r="DH48" s="342">
        <f>'7d-AtRisk_RawData'!DH19</f>
        <v>0</v>
      </c>
      <c r="DI48" s="343">
        <f>'7d-AtRisk_RawData'!DI19</f>
        <v>0</v>
      </c>
      <c r="DJ48" s="343">
        <f>'7d-AtRisk_RawData'!DJ19</f>
        <v>0</v>
      </c>
      <c r="DK48" s="343">
        <f>'7d-AtRisk_RawData'!DK19</f>
        <v>0</v>
      </c>
      <c r="DL48" s="343">
        <f>'7d-AtRisk_RawData'!DL19</f>
        <v>176</v>
      </c>
      <c r="DM48" s="343">
        <f>'7d-AtRisk_RawData'!DM19</f>
        <v>87</v>
      </c>
      <c r="DN48" s="343">
        <f>'7d-AtRisk_RawData'!DN19</f>
        <v>0</v>
      </c>
      <c r="DO48" s="343">
        <f>'7d-AtRisk_RawData'!DO19</f>
        <v>0</v>
      </c>
      <c r="DP48" s="343">
        <f>'7d-AtRisk_RawData'!DP19</f>
        <v>29</v>
      </c>
      <c r="DQ48" s="344">
        <f>'7d-AtRisk_RawData'!DQ19</f>
        <v>0</v>
      </c>
      <c r="DR48" s="396"/>
      <c r="DT48" s="342">
        <f>'7d-AtRisk_RawData'!DT19</f>
        <v>0</v>
      </c>
      <c r="DU48" s="343">
        <f>'7d-AtRisk_RawData'!DU19</f>
        <v>0</v>
      </c>
      <c r="DV48" s="343">
        <f>'7d-AtRisk_RawData'!DV19</f>
        <v>0</v>
      </c>
      <c r="DW48" s="343">
        <f>'7d-AtRisk_RawData'!DW19</f>
        <v>0</v>
      </c>
      <c r="DX48" s="343">
        <f>'7d-AtRisk_RawData'!DX19</f>
        <v>161</v>
      </c>
      <c r="DY48" s="343">
        <f>'7d-AtRisk_RawData'!DY19</f>
        <v>83</v>
      </c>
      <c r="DZ48" s="343">
        <f>'7d-AtRisk_RawData'!DZ19</f>
        <v>0</v>
      </c>
      <c r="EA48" s="343">
        <f>'7d-AtRisk_RawData'!EA19</f>
        <v>0</v>
      </c>
      <c r="EB48" s="343">
        <f>'7d-AtRisk_RawData'!EB19</f>
        <v>31</v>
      </c>
      <c r="EC48" s="344">
        <f>'7d-AtRisk_RawData'!EC19</f>
        <v>0</v>
      </c>
      <c r="ED48" s="396"/>
    </row>
    <row r="49" spans="1:134" x14ac:dyDescent="0.25">
      <c r="A49" s="1471"/>
      <c r="B49" t="s">
        <v>85</v>
      </c>
      <c r="C49" s="276" t="s">
        <v>139</v>
      </c>
      <c r="D49" s="351">
        <f>'7d-AtRisk_RawData'!D20</f>
        <v>0</v>
      </c>
      <c r="E49" s="352">
        <f>'7d-AtRisk_RawData'!E20</f>
        <v>0</v>
      </c>
      <c r="F49" s="352">
        <f>'7d-AtRisk_RawData'!F20</f>
        <v>0</v>
      </c>
      <c r="G49" s="352">
        <f>'7d-AtRisk_RawData'!G20</f>
        <v>0</v>
      </c>
      <c r="H49" s="352">
        <f>'7d-AtRisk_RawData'!H20</f>
        <v>134</v>
      </c>
      <c r="I49" s="352">
        <f>'7d-AtRisk_RawData'!I20</f>
        <v>112</v>
      </c>
      <c r="J49" s="352">
        <f>'7d-AtRisk_RawData'!J20</f>
        <v>0</v>
      </c>
      <c r="K49" s="352">
        <f>'7d-AtRisk_RawData'!K20</f>
        <v>0</v>
      </c>
      <c r="L49" s="352">
        <f>'7d-AtRisk_RawData'!L20</f>
        <v>0</v>
      </c>
      <c r="M49" s="353">
        <f>'7d-AtRisk_RawData'!M20</f>
        <v>0</v>
      </c>
      <c r="N49" s="398"/>
      <c r="P49" s="351">
        <f>'7d-AtRisk_RawData'!P20</f>
        <v>0</v>
      </c>
      <c r="Q49" s="352">
        <f>'7d-AtRisk_RawData'!Q20</f>
        <v>0</v>
      </c>
      <c r="R49" s="352">
        <f>'7d-AtRisk_RawData'!R20</f>
        <v>0</v>
      </c>
      <c r="S49" s="352">
        <f>'7d-AtRisk_RawData'!S20</f>
        <v>0</v>
      </c>
      <c r="T49" s="352">
        <f>'7d-AtRisk_RawData'!T20</f>
        <v>128</v>
      </c>
      <c r="U49" s="352">
        <f>'7d-AtRisk_RawData'!U20</f>
        <v>113</v>
      </c>
      <c r="V49" s="352">
        <f>'7d-AtRisk_RawData'!V20</f>
        <v>0</v>
      </c>
      <c r="W49" s="352">
        <f>'7d-AtRisk_RawData'!W20</f>
        <v>0</v>
      </c>
      <c r="X49" s="352">
        <f>'7d-AtRisk_RawData'!X20</f>
        <v>1</v>
      </c>
      <c r="Y49" s="353">
        <f>'7d-AtRisk_RawData'!Y20</f>
        <v>0</v>
      </c>
      <c r="Z49" s="398"/>
      <c r="AB49" s="351">
        <f>'7d-AtRisk_RawData'!AB20</f>
        <v>0</v>
      </c>
      <c r="AC49" s="352">
        <f>'7d-AtRisk_RawData'!AC20</f>
        <v>0</v>
      </c>
      <c r="AD49" s="352">
        <f>'7d-AtRisk_RawData'!AD20</f>
        <v>0</v>
      </c>
      <c r="AE49" s="352">
        <f>'7d-AtRisk_RawData'!AE20</f>
        <v>0</v>
      </c>
      <c r="AF49" s="352">
        <f>'7d-AtRisk_RawData'!AF20</f>
        <v>156</v>
      </c>
      <c r="AG49" s="352">
        <f>'7d-AtRisk_RawData'!AG20</f>
        <v>117</v>
      </c>
      <c r="AH49" s="352">
        <f>'7d-AtRisk_RawData'!AH20</f>
        <v>0</v>
      </c>
      <c r="AI49" s="352">
        <f>'7d-AtRisk_RawData'!AI20</f>
        <v>0</v>
      </c>
      <c r="AJ49" s="352">
        <f>'7d-AtRisk_RawData'!AJ20</f>
        <v>3</v>
      </c>
      <c r="AK49" s="353">
        <f>'7d-AtRisk_RawData'!AK20</f>
        <v>0</v>
      </c>
      <c r="AL49" s="398"/>
      <c r="AN49" s="351">
        <f>'7d-AtRisk_RawData'!AN20</f>
        <v>0</v>
      </c>
      <c r="AO49" s="352">
        <f>'7d-AtRisk_RawData'!AO20</f>
        <v>0</v>
      </c>
      <c r="AP49" s="352">
        <f>'7d-AtRisk_RawData'!AP20</f>
        <v>0</v>
      </c>
      <c r="AQ49" s="352">
        <f>'7d-AtRisk_RawData'!AQ20</f>
        <v>0</v>
      </c>
      <c r="AR49" s="352">
        <f>'7d-AtRisk_RawData'!AR20</f>
        <v>145</v>
      </c>
      <c r="AS49" s="352">
        <f>'7d-AtRisk_RawData'!AS20</f>
        <v>106</v>
      </c>
      <c r="AT49" s="352">
        <f>'7d-AtRisk_RawData'!AT20</f>
        <v>0</v>
      </c>
      <c r="AU49" s="352">
        <f>'7d-AtRisk_RawData'!AU20</f>
        <v>0</v>
      </c>
      <c r="AV49" s="352">
        <f>'7d-AtRisk_RawData'!AV20</f>
        <v>2</v>
      </c>
      <c r="AW49" s="353">
        <f>'7d-AtRisk_RawData'!AW20</f>
        <v>0</v>
      </c>
      <c r="AX49" s="398"/>
      <c r="AZ49" s="351">
        <f>'7d-AtRisk_RawData'!AZ20</f>
        <v>0</v>
      </c>
      <c r="BA49" s="352">
        <f>'7d-AtRisk_RawData'!BA20</f>
        <v>0</v>
      </c>
      <c r="BB49" s="352">
        <f>'7d-AtRisk_RawData'!BB20</f>
        <v>0</v>
      </c>
      <c r="BC49" s="352">
        <f>'7d-AtRisk_RawData'!BC20</f>
        <v>0</v>
      </c>
      <c r="BD49" s="352">
        <f>'7d-AtRisk_RawData'!BD20</f>
        <v>131</v>
      </c>
      <c r="BE49" s="352">
        <f>'7d-AtRisk_RawData'!BE20</f>
        <v>122</v>
      </c>
      <c r="BF49" s="352">
        <f>'7d-AtRisk_RawData'!BF20</f>
        <v>0</v>
      </c>
      <c r="BG49" s="352">
        <f>'7d-AtRisk_RawData'!BG20</f>
        <v>0</v>
      </c>
      <c r="BH49" s="352">
        <f>'7d-AtRisk_RawData'!BH20</f>
        <v>0</v>
      </c>
      <c r="BI49" s="353">
        <f>'7d-AtRisk_RawData'!BI20</f>
        <v>0</v>
      </c>
      <c r="BJ49" s="398"/>
      <c r="BL49" s="351">
        <f>'7d-AtRisk_RawData'!BL20</f>
        <v>0</v>
      </c>
      <c r="BM49" s="352">
        <f>'7d-AtRisk_RawData'!BM20</f>
        <v>0</v>
      </c>
      <c r="BN49" s="352">
        <f>'7d-AtRisk_RawData'!BN20</f>
        <v>0</v>
      </c>
      <c r="BO49" s="352">
        <f>'7d-AtRisk_RawData'!BO20</f>
        <v>0</v>
      </c>
      <c r="BP49" s="352">
        <f>'7d-AtRisk_RawData'!BP20</f>
        <v>112</v>
      </c>
      <c r="BQ49" s="352">
        <f>'7d-AtRisk_RawData'!BQ20</f>
        <v>127</v>
      </c>
      <c r="BR49" s="352">
        <f>'7d-AtRisk_RawData'!BR20</f>
        <v>0</v>
      </c>
      <c r="BS49" s="352">
        <f>'7d-AtRisk_RawData'!BS20</f>
        <v>0</v>
      </c>
      <c r="BT49" s="352">
        <f>'7d-AtRisk_RawData'!BT20</f>
        <v>1</v>
      </c>
      <c r="BU49" s="353">
        <f>'7d-AtRisk_RawData'!BU20</f>
        <v>0</v>
      </c>
      <c r="BV49" s="398"/>
      <c r="BX49" s="351">
        <f>'7d-AtRisk_RawData'!BX20</f>
        <v>0</v>
      </c>
      <c r="BY49" s="352">
        <f>'7d-AtRisk_RawData'!BY20</f>
        <v>0</v>
      </c>
      <c r="BZ49" s="352">
        <f>'7d-AtRisk_RawData'!BZ20</f>
        <v>0</v>
      </c>
      <c r="CA49" s="352">
        <f>'7d-AtRisk_RawData'!CA20</f>
        <v>0</v>
      </c>
      <c r="CB49" s="352">
        <f>'7d-AtRisk_RawData'!CB20</f>
        <v>83</v>
      </c>
      <c r="CC49" s="352">
        <f>'7d-AtRisk_RawData'!CC20</f>
        <v>89</v>
      </c>
      <c r="CD49" s="352">
        <f>'7d-AtRisk_RawData'!CD20</f>
        <v>0</v>
      </c>
      <c r="CE49" s="352">
        <f>'7d-AtRisk_RawData'!CE20</f>
        <v>0</v>
      </c>
      <c r="CF49" s="352">
        <f>'7d-AtRisk_RawData'!CF20</f>
        <v>3</v>
      </c>
      <c r="CG49" s="353">
        <f>'7d-AtRisk_RawData'!CG20</f>
        <v>0</v>
      </c>
      <c r="CH49" s="398"/>
      <c r="CJ49" s="351">
        <f>'7d-AtRisk_RawData'!CJ20</f>
        <v>0</v>
      </c>
      <c r="CK49" s="352">
        <f>'7d-AtRisk_RawData'!CK20</f>
        <v>0</v>
      </c>
      <c r="CL49" s="352">
        <f>'7d-AtRisk_RawData'!CL20</f>
        <v>0</v>
      </c>
      <c r="CM49" s="352">
        <f>'7d-AtRisk_RawData'!CM20</f>
        <v>0</v>
      </c>
      <c r="CN49" s="352">
        <f>'7d-AtRisk_RawData'!CN20</f>
        <v>94</v>
      </c>
      <c r="CO49" s="352">
        <f>'7d-AtRisk_RawData'!CO20</f>
        <v>89</v>
      </c>
      <c r="CP49" s="352">
        <f>'7d-AtRisk_RawData'!CP20</f>
        <v>0</v>
      </c>
      <c r="CQ49" s="352">
        <f>'7d-AtRisk_RawData'!CQ20</f>
        <v>0</v>
      </c>
      <c r="CR49" s="352">
        <f>'7d-AtRisk_RawData'!CR20</f>
        <v>1</v>
      </c>
      <c r="CS49" s="353">
        <f>'7d-AtRisk_RawData'!CS20</f>
        <v>0</v>
      </c>
      <c r="CT49" s="398"/>
      <c r="CV49" s="351">
        <f>'7d-AtRisk_RawData'!CV20</f>
        <v>0</v>
      </c>
      <c r="CW49" s="352">
        <f>'7d-AtRisk_RawData'!CW20</f>
        <v>0</v>
      </c>
      <c r="CX49" s="352">
        <f>'7d-AtRisk_RawData'!CX20</f>
        <v>0</v>
      </c>
      <c r="CY49" s="352">
        <f>'7d-AtRisk_RawData'!CY20</f>
        <v>0</v>
      </c>
      <c r="CZ49" s="352">
        <f>'7d-AtRisk_RawData'!CZ20</f>
        <v>81</v>
      </c>
      <c r="DA49" s="352">
        <f>'7d-AtRisk_RawData'!DA20</f>
        <v>94</v>
      </c>
      <c r="DB49" s="352">
        <f>'7d-AtRisk_RawData'!DB20</f>
        <v>0</v>
      </c>
      <c r="DC49" s="352">
        <f>'7d-AtRisk_RawData'!DC20</f>
        <v>0</v>
      </c>
      <c r="DD49" s="352">
        <f>'7d-AtRisk_RawData'!DD20</f>
        <v>0</v>
      </c>
      <c r="DE49" s="353">
        <f>'7d-AtRisk_RawData'!DE20</f>
        <v>0</v>
      </c>
      <c r="DF49" s="398"/>
      <c r="DH49" s="351">
        <f>'7d-AtRisk_RawData'!DH20</f>
        <v>0</v>
      </c>
      <c r="DI49" s="352">
        <f>'7d-AtRisk_RawData'!DI20</f>
        <v>0</v>
      </c>
      <c r="DJ49" s="352">
        <f>'7d-AtRisk_RawData'!DJ20</f>
        <v>0</v>
      </c>
      <c r="DK49" s="352">
        <f>'7d-AtRisk_RawData'!DK20</f>
        <v>0</v>
      </c>
      <c r="DL49" s="352">
        <f>'7d-AtRisk_RawData'!DL20</f>
        <v>60</v>
      </c>
      <c r="DM49" s="352">
        <f>'7d-AtRisk_RawData'!DM20</f>
        <v>99</v>
      </c>
      <c r="DN49" s="352">
        <f>'7d-AtRisk_RawData'!DN20</f>
        <v>0</v>
      </c>
      <c r="DO49" s="352">
        <f>'7d-AtRisk_RawData'!DO20</f>
        <v>0</v>
      </c>
      <c r="DP49" s="352">
        <f>'7d-AtRisk_RawData'!DP20</f>
        <v>0</v>
      </c>
      <c r="DQ49" s="353">
        <f>'7d-AtRisk_RawData'!DQ20</f>
        <v>0</v>
      </c>
      <c r="DR49" s="398"/>
      <c r="DT49" s="351">
        <f>'7d-AtRisk_RawData'!DT20</f>
        <v>0</v>
      </c>
      <c r="DU49" s="352">
        <f>'7d-AtRisk_RawData'!DU20</f>
        <v>0</v>
      </c>
      <c r="DV49" s="352">
        <f>'7d-AtRisk_RawData'!DV20</f>
        <v>0</v>
      </c>
      <c r="DW49" s="352">
        <f>'7d-AtRisk_RawData'!DW20</f>
        <v>0</v>
      </c>
      <c r="DX49" s="352">
        <f>'7d-AtRisk_RawData'!DX20</f>
        <v>67</v>
      </c>
      <c r="DY49" s="352">
        <f>'7d-AtRisk_RawData'!DY20</f>
        <v>82</v>
      </c>
      <c r="DZ49" s="352">
        <f>'7d-AtRisk_RawData'!DZ20</f>
        <v>0</v>
      </c>
      <c r="EA49" s="352">
        <f>'7d-AtRisk_RawData'!EA20</f>
        <v>0</v>
      </c>
      <c r="EB49" s="352">
        <f>'7d-AtRisk_RawData'!EB20</f>
        <v>2</v>
      </c>
      <c r="EC49" s="353">
        <f>'7d-AtRisk_RawData'!EC20</f>
        <v>0</v>
      </c>
      <c r="ED49" s="398"/>
    </row>
    <row r="50" spans="1:134" ht="15.75" thickBot="1" x14ac:dyDescent="0.3">
      <c r="A50" s="1471"/>
      <c r="B50" t="s">
        <v>85</v>
      </c>
      <c r="C50" s="276" t="s">
        <v>140</v>
      </c>
      <c r="D50" s="351">
        <f>'7d-AtRisk_RawData'!D21</f>
        <v>0</v>
      </c>
      <c r="E50" s="352">
        <f>'7d-AtRisk_RawData'!E21</f>
        <v>0</v>
      </c>
      <c r="F50" s="352">
        <f>'7d-AtRisk_RawData'!F21</f>
        <v>0</v>
      </c>
      <c r="G50" s="352">
        <f>'7d-AtRisk_RawData'!G21</f>
        <v>0</v>
      </c>
      <c r="H50" s="352">
        <f>'7d-AtRisk_RawData'!H21</f>
        <v>3</v>
      </c>
      <c r="I50" s="352">
        <f>'7d-AtRisk_RawData'!I21</f>
        <v>1</v>
      </c>
      <c r="J50" s="352">
        <f>'7d-AtRisk_RawData'!J21</f>
        <v>0</v>
      </c>
      <c r="K50" s="352">
        <f>'7d-AtRisk_RawData'!K21</f>
        <v>0</v>
      </c>
      <c r="L50" s="352">
        <f>'7d-AtRisk_RawData'!L21</f>
        <v>1</v>
      </c>
      <c r="M50" s="353">
        <f>'7d-AtRisk_RawData'!M21</f>
        <v>0</v>
      </c>
      <c r="N50" s="398"/>
      <c r="P50" s="351">
        <f>'7d-AtRisk_RawData'!P21</f>
        <v>0</v>
      </c>
      <c r="Q50" s="352">
        <f>'7d-AtRisk_RawData'!Q21</f>
        <v>0</v>
      </c>
      <c r="R50" s="352">
        <f>'7d-AtRisk_RawData'!R21</f>
        <v>0</v>
      </c>
      <c r="S50" s="352">
        <f>'7d-AtRisk_RawData'!S21</f>
        <v>1</v>
      </c>
      <c r="T50" s="352">
        <f>'7d-AtRisk_RawData'!T21</f>
        <v>10</v>
      </c>
      <c r="U50" s="352">
        <f>'7d-AtRisk_RawData'!U21</f>
        <v>0</v>
      </c>
      <c r="V50" s="352">
        <f>'7d-AtRisk_RawData'!V21</f>
        <v>0</v>
      </c>
      <c r="W50" s="352">
        <f>'7d-AtRisk_RawData'!W21</f>
        <v>0</v>
      </c>
      <c r="X50" s="352">
        <f>'7d-AtRisk_RawData'!X21</f>
        <v>2</v>
      </c>
      <c r="Y50" s="353">
        <f>'7d-AtRisk_RawData'!Y21</f>
        <v>0</v>
      </c>
      <c r="Z50" s="398"/>
      <c r="AB50" s="351">
        <f>'7d-AtRisk_RawData'!AB21</f>
        <v>0</v>
      </c>
      <c r="AC50" s="352">
        <f>'7d-AtRisk_RawData'!AC21</f>
        <v>0</v>
      </c>
      <c r="AD50" s="352">
        <f>'7d-AtRisk_RawData'!AD21</f>
        <v>0</v>
      </c>
      <c r="AE50" s="352">
        <f>'7d-AtRisk_RawData'!AE21</f>
        <v>0</v>
      </c>
      <c r="AF50" s="352">
        <f>'7d-AtRisk_RawData'!AF21</f>
        <v>6</v>
      </c>
      <c r="AG50" s="352">
        <f>'7d-AtRisk_RawData'!AG21</f>
        <v>0</v>
      </c>
      <c r="AH50" s="352">
        <f>'7d-AtRisk_RawData'!AH21</f>
        <v>0</v>
      </c>
      <c r="AI50" s="352">
        <f>'7d-AtRisk_RawData'!AI21</f>
        <v>0</v>
      </c>
      <c r="AJ50" s="352">
        <f>'7d-AtRisk_RawData'!AJ21</f>
        <v>1</v>
      </c>
      <c r="AK50" s="353">
        <f>'7d-AtRisk_RawData'!AK21</f>
        <v>0</v>
      </c>
      <c r="AL50" s="398"/>
      <c r="AN50" s="351">
        <f>'7d-AtRisk_RawData'!AN21</f>
        <v>0</v>
      </c>
      <c r="AO50" s="352">
        <f>'7d-AtRisk_RawData'!AO21</f>
        <v>0</v>
      </c>
      <c r="AP50" s="352">
        <f>'7d-AtRisk_RawData'!AP21</f>
        <v>0</v>
      </c>
      <c r="AQ50" s="352">
        <f>'7d-AtRisk_RawData'!AQ21</f>
        <v>1</v>
      </c>
      <c r="AR50" s="352">
        <f>'7d-AtRisk_RawData'!AR21</f>
        <v>10</v>
      </c>
      <c r="AS50" s="352">
        <f>'7d-AtRisk_RawData'!AS21</f>
        <v>1</v>
      </c>
      <c r="AT50" s="352">
        <f>'7d-AtRisk_RawData'!AT21</f>
        <v>0</v>
      </c>
      <c r="AU50" s="352">
        <f>'7d-AtRisk_RawData'!AU21</f>
        <v>0</v>
      </c>
      <c r="AV50" s="352">
        <f>'7d-AtRisk_RawData'!AV21</f>
        <v>4</v>
      </c>
      <c r="AW50" s="353">
        <f>'7d-AtRisk_RawData'!AW21</f>
        <v>0</v>
      </c>
      <c r="AX50" s="398"/>
      <c r="AZ50" s="351">
        <f>'7d-AtRisk_RawData'!AZ21</f>
        <v>0</v>
      </c>
      <c r="BA50" s="352">
        <f>'7d-AtRisk_RawData'!BA21</f>
        <v>0</v>
      </c>
      <c r="BB50" s="352">
        <f>'7d-AtRisk_RawData'!BB21</f>
        <v>0</v>
      </c>
      <c r="BC50" s="352">
        <f>'7d-AtRisk_RawData'!BC21</f>
        <v>0</v>
      </c>
      <c r="BD50" s="352">
        <f>'7d-AtRisk_RawData'!BD21</f>
        <v>7</v>
      </c>
      <c r="BE50" s="352">
        <f>'7d-AtRisk_RawData'!BE21</f>
        <v>2</v>
      </c>
      <c r="BF50" s="352">
        <f>'7d-AtRisk_RawData'!BF21</f>
        <v>0</v>
      </c>
      <c r="BG50" s="352">
        <f>'7d-AtRisk_RawData'!BG21</f>
        <v>0</v>
      </c>
      <c r="BH50" s="352">
        <f>'7d-AtRisk_RawData'!BH21</f>
        <v>2</v>
      </c>
      <c r="BI50" s="353">
        <f>'7d-AtRisk_RawData'!BI21</f>
        <v>0</v>
      </c>
      <c r="BJ50" s="398"/>
      <c r="BL50" s="351">
        <f>'7d-AtRisk_RawData'!BL21</f>
        <v>0</v>
      </c>
      <c r="BM50" s="352">
        <f>'7d-AtRisk_RawData'!BM21</f>
        <v>0</v>
      </c>
      <c r="BN50" s="352">
        <f>'7d-AtRisk_RawData'!BN21</f>
        <v>0</v>
      </c>
      <c r="BO50" s="352">
        <f>'7d-AtRisk_RawData'!BO21</f>
        <v>0</v>
      </c>
      <c r="BP50" s="352">
        <f>'7d-AtRisk_RawData'!BP21</f>
        <v>5</v>
      </c>
      <c r="BQ50" s="352">
        <f>'7d-AtRisk_RawData'!BQ21</f>
        <v>0</v>
      </c>
      <c r="BR50" s="352">
        <f>'7d-AtRisk_RawData'!BR21</f>
        <v>0</v>
      </c>
      <c r="BS50" s="352">
        <f>'7d-AtRisk_RawData'!BS21</f>
        <v>0</v>
      </c>
      <c r="BT50" s="352">
        <f>'7d-AtRisk_RawData'!BT21</f>
        <v>2</v>
      </c>
      <c r="BU50" s="353">
        <f>'7d-AtRisk_RawData'!BU21</f>
        <v>0</v>
      </c>
      <c r="BV50" s="398"/>
      <c r="BX50" s="351">
        <f>'7d-AtRisk_RawData'!BX21</f>
        <v>0</v>
      </c>
      <c r="BY50" s="352">
        <f>'7d-AtRisk_RawData'!BY21</f>
        <v>0</v>
      </c>
      <c r="BZ50" s="352">
        <f>'7d-AtRisk_RawData'!BZ21</f>
        <v>0</v>
      </c>
      <c r="CA50" s="352">
        <f>'7d-AtRisk_RawData'!CA21</f>
        <v>0</v>
      </c>
      <c r="CB50" s="352">
        <f>'7d-AtRisk_RawData'!CB21</f>
        <v>3</v>
      </c>
      <c r="CC50" s="352">
        <f>'7d-AtRisk_RawData'!CC21</f>
        <v>1</v>
      </c>
      <c r="CD50" s="352">
        <f>'7d-AtRisk_RawData'!CD21</f>
        <v>0</v>
      </c>
      <c r="CE50" s="352">
        <f>'7d-AtRisk_RawData'!CE21</f>
        <v>0</v>
      </c>
      <c r="CF50" s="352">
        <f>'7d-AtRisk_RawData'!CF21</f>
        <v>0</v>
      </c>
      <c r="CG50" s="353">
        <f>'7d-AtRisk_RawData'!CG21</f>
        <v>0</v>
      </c>
      <c r="CH50" s="398"/>
      <c r="CJ50" s="351">
        <f>'7d-AtRisk_RawData'!CJ21</f>
        <v>0</v>
      </c>
      <c r="CK50" s="352">
        <f>'7d-AtRisk_RawData'!CK21</f>
        <v>0</v>
      </c>
      <c r="CL50" s="352">
        <f>'7d-AtRisk_RawData'!CL21</f>
        <v>0</v>
      </c>
      <c r="CM50" s="352">
        <f>'7d-AtRisk_RawData'!CM21</f>
        <v>0</v>
      </c>
      <c r="CN50" s="352">
        <f>'7d-AtRisk_RawData'!CN21</f>
        <v>6</v>
      </c>
      <c r="CO50" s="352">
        <f>'7d-AtRisk_RawData'!CO21</f>
        <v>0</v>
      </c>
      <c r="CP50" s="352">
        <f>'7d-AtRisk_RawData'!CP21</f>
        <v>0</v>
      </c>
      <c r="CQ50" s="352">
        <f>'7d-AtRisk_RawData'!CQ21</f>
        <v>0</v>
      </c>
      <c r="CR50" s="352">
        <f>'7d-AtRisk_RawData'!CR21</f>
        <v>0</v>
      </c>
      <c r="CS50" s="353">
        <f>'7d-AtRisk_RawData'!CS21</f>
        <v>0</v>
      </c>
      <c r="CT50" s="398"/>
      <c r="CV50" s="351">
        <f>'7d-AtRisk_RawData'!CV21</f>
        <v>0</v>
      </c>
      <c r="CW50" s="352">
        <f>'7d-AtRisk_RawData'!CW21</f>
        <v>0</v>
      </c>
      <c r="CX50" s="352">
        <f>'7d-AtRisk_RawData'!CX21</f>
        <v>0</v>
      </c>
      <c r="CY50" s="352">
        <f>'7d-AtRisk_RawData'!CY21</f>
        <v>0</v>
      </c>
      <c r="CZ50" s="352">
        <f>'7d-AtRisk_RawData'!CZ21</f>
        <v>5</v>
      </c>
      <c r="DA50" s="352">
        <f>'7d-AtRisk_RawData'!DA21</f>
        <v>0</v>
      </c>
      <c r="DB50" s="352">
        <f>'7d-AtRisk_RawData'!DB21</f>
        <v>0</v>
      </c>
      <c r="DC50" s="352">
        <f>'7d-AtRisk_RawData'!DC21</f>
        <v>0</v>
      </c>
      <c r="DD50" s="352">
        <f>'7d-AtRisk_RawData'!DD21</f>
        <v>0</v>
      </c>
      <c r="DE50" s="353">
        <f>'7d-AtRisk_RawData'!DE21</f>
        <v>0</v>
      </c>
      <c r="DF50" s="398"/>
      <c r="DH50" s="351">
        <f>'7d-AtRisk_RawData'!DH21</f>
        <v>0</v>
      </c>
      <c r="DI50" s="352">
        <f>'7d-AtRisk_RawData'!DI21</f>
        <v>0</v>
      </c>
      <c r="DJ50" s="352">
        <f>'7d-AtRisk_RawData'!DJ21</f>
        <v>0</v>
      </c>
      <c r="DK50" s="352">
        <f>'7d-AtRisk_RawData'!DK21</f>
        <v>0</v>
      </c>
      <c r="DL50" s="352">
        <f>'7d-AtRisk_RawData'!DL21</f>
        <v>2</v>
      </c>
      <c r="DM50" s="352">
        <f>'7d-AtRisk_RawData'!DM21</f>
        <v>0</v>
      </c>
      <c r="DN50" s="352">
        <f>'7d-AtRisk_RawData'!DN21</f>
        <v>0</v>
      </c>
      <c r="DO50" s="352">
        <f>'7d-AtRisk_RawData'!DO21</f>
        <v>0</v>
      </c>
      <c r="DP50" s="352">
        <f>'7d-AtRisk_RawData'!DP21</f>
        <v>1</v>
      </c>
      <c r="DQ50" s="353">
        <f>'7d-AtRisk_RawData'!DQ21</f>
        <v>0</v>
      </c>
      <c r="DR50" s="398"/>
      <c r="DT50" s="351">
        <f>'7d-AtRisk_RawData'!DT21</f>
        <v>0</v>
      </c>
      <c r="DU50" s="352">
        <f>'7d-AtRisk_RawData'!DU21</f>
        <v>0</v>
      </c>
      <c r="DV50" s="352">
        <f>'7d-AtRisk_RawData'!DV21</f>
        <v>0</v>
      </c>
      <c r="DW50" s="352">
        <f>'7d-AtRisk_RawData'!DW21</f>
        <v>0</v>
      </c>
      <c r="DX50" s="352">
        <f>'7d-AtRisk_RawData'!DX21</f>
        <v>0</v>
      </c>
      <c r="DY50" s="352">
        <f>'7d-AtRisk_RawData'!DY21</f>
        <v>0</v>
      </c>
      <c r="DZ50" s="352">
        <f>'7d-AtRisk_RawData'!DZ21</f>
        <v>0</v>
      </c>
      <c r="EA50" s="352">
        <f>'7d-AtRisk_RawData'!EA21</f>
        <v>0</v>
      </c>
      <c r="EB50" s="352">
        <f>'7d-AtRisk_RawData'!EB21</f>
        <v>3</v>
      </c>
      <c r="EC50" s="353">
        <f>'7d-AtRisk_RawData'!EC21</f>
        <v>0</v>
      </c>
      <c r="ED50" s="398"/>
    </row>
    <row r="51" spans="1:134" x14ac:dyDescent="0.25">
      <c r="A51" s="284"/>
      <c r="B51" s="285"/>
      <c r="C51" s="268"/>
      <c r="D51" s="399">
        <f t="shared" ref="D51:M51" si="88">SUM(D48:D50)</f>
        <v>0</v>
      </c>
      <c r="E51" s="400">
        <f t="shared" si="88"/>
        <v>0</v>
      </c>
      <c r="F51" s="400">
        <f t="shared" si="88"/>
        <v>0</v>
      </c>
      <c r="G51" s="400">
        <f t="shared" si="88"/>
        <v>0</v>
      </c>
      <c r="H51" s="400">
        <f t="shared" si="88"/>
        <v>339</v>
      </c>
      <c r="I51" s="400">
        <f t="shared" si="88"/>
        <v>242</v>
      </c>
      <c r="J51" s="400">
        <f t="shared" si="88"/>
        <v>0</v>
      </c>
      <c r="K51" s="400">
        <f t="shared" si="88"/>
        <v>0</v>
      </c>
      <c r="L51" s="400">
        <f t="shared" si="88"/>
        <v>2</v>
      </c>
      <c r="M51" s="401">
        <f t="shared" si="88"/>
        <v>0</v>
      </c>
      <c r="N51" s="470">
        <f>SUM(D51:M51)</f>
        <v>583</v>
      </c>
      <c r="P51" s="399">
        <f t="shared" ref="P51:Y51" si="89">SUM(P48:P50)</f>
        <v>0</v>
      </c>
      <c r="Q51" s="400">
        <f t="shared" si="89"/>
        <v>0</v>
      </c>
      <c r="R51" s="400">
        <f t="shared" si="89"/>
        <v>0</v>
      </c>
      <c r="S51" s="400">
        <f t="shared" si="89"/>
        <v>1</v>
      </c>
      <c r="T51" s="400">
        <f t="shared" si="89"/>
        <v>361</v>
      </c>
      <c r="U51" s="400">
        <f t="shared" si="89"/>
        <v>224</v>
      </c>
      <c r="V51" s="400">
        <f t="shared" si="89"/>
        <v>0</v>
      </c>
      <c r="W51" s="400">
        <f t="shared" si="89"/>
        <v>0</v>
      </c>
      <c r="X51" s="400">
        <f t="shared" si="89"/>
        <v>6</v>
      </c>
      <c r="Y51" s="401">
        <f t="shared" si="89"/>
        <v>0</v>
      </c>
      <c r="Z51" s="470">
        <f>SUM(P51:Y51)</f>
        <v>592</v>
      </c>
      <c r="AB51" s="399">
        <f t="shared" ref="AB51:AK51" si="90">SUM(AB48:AB50)</f>
        <v>0</v>
      </c>
      <c r="AC51" s="400">
        <f t="shared" si="90"/>
        <v>0</v>
      </c>
      <c r="AD51" s="400">
        <f t="shared" si="90"/>
        <v>0</v>
      </c>
      <c r="AE51" s="400">
        <f t="shared" si="90"/>
        <v>0</v>
      </c>
      <c r="AF51" s="400">
        <f t="shared" si="90"/>
        <v>405</v>
      </c>
      <c r="AG51" s="400">
        <f t="shared" si="90"/>
        <v>255</v>
      </c>
      <c r="AH51" s="400">
        <f t="shared" si="90"/>
        <v>0</v>
      </c>
      <c r="AI51" s="400">
        <f t="shared" si="90"/>
        <v>0</v>
      </c>
      <c r="AJ51" s="400">
        <f t="shared" si="90"/>
        <v>5</v>
      </c>
      <c r="AK51" s="401">
        <f t="shared" si="90"/>
        <v>0</v>
      </c>
      <c r="AL51" s="470">
        <f>SUM(AB51:AK51)</f>
        <v>665</v>
      </c>
      <c r="AN51" s="399">
        <f t="shared" ref="AN51:AW51" si="91">SUM(AN48:AN50)</f>
        <v>0</v>
      </c>
      <c r="AO51" s="400">
        <f t="shared" si="91"/>
        <v>0</v>
      </c>
      <c r="AP51" s="400">
        <f t="shared" si="91"/>
        <v>0</v>
      </c>
      <c r="AQ51" s="400">
        <f t="shared" si="91"/>
        <v>1</v>
      </c>
      <c r="AR51" s="400">
        <f t="shared" si="91"/>
        <v>386</v>
      </c>
      <c r="AS51" s="400">
        <f t="shared" si="91"/>
        <v>252</v>
      </c>
      <c r="AT51" s="400">
        <f t="shared" si="91"/>
        <v>0</v>
      </c>
      <c r="AU51" s="400">
        <f t="shared" si="91"/>
        <v>0</v>
      </c>
      <c r="AV51" s="400">
        <f t="shared" si="91"/>
        <v>9</v>
      </c>
      <c r="AW51" s="401">
        <f t="shared" si="91"/>
        <v>0</v>
      </c>
      <c r="AX51" s="470">
        <f>SUM(AN51:AW51)</f>
        <v>648</v>
      </c>
      <c r="AZ51" s="399">
        <f t="shared" ref="AZ51:BI51" si="92">SUM(AZ48:AZ50)</f>
        <v>0</v>
      </c>
      <c r="BA51" s="400">
        <f t="shared" si="92"/>
        <v>0</v>
      </c>
      <c r="BB51" s="400">
        <f t="shared" si="92"/>
        <v>0</v>
      </c>
      <c r="BC51" s="400">
        <f t="shared" si="92"/>
        <v>0</v>
      </c>
      <c r="BD51" s="400">
        <f t="shared" si="92"/>
        <v>336</v>
      </c>
      <c r="BE51" s="400">
        <f t="shared" si="92"/>
        <v>265</v>
      </c>
      <c r="BF51" s="400">
        <f t="shared" si="92"/>
        <v>0</v>
      </c>
      <c r="BG51" s="400">
        <f t="shared" si="92"/>
        <v>0</v>
      </c>
      <c r="BH51" s="400">
        <f t="shared" si="92"/>
        <v>7</v>
      </c>
      <c r="BI51" s="401">
        <f t="shared" si="92"/>
        <v>0</v>
      </c>
      <c r="BJ51" s="470">
        <f>SUM(AZ51:BI51)</f>
        <v>608</v>
      </c>
      <c r="BL51" s="399">
        <f t="shared" ref="BL51:BU51" si="93">SUM(BL48:BL50)</f>
        <v>0</v>
      </c>
      <c r="BM51" s="400">
        <f t="shared" si="93"/>
        <v>0</v>
      </c>
      <c r="BN51" s="400">
        <f t="shared" si="93"/>
        <v>0</v>
      </c>
      <c r="BO51" s="400">
        <f t="shared" si="93"/>
        <v>2</v>
      </c>
      <c r="BP51" s="400">
        <f t="shared" si="93"/>
        <v>281</v>
      </c>
      <c r="BQ51" s="400">
        <f t="shared" si="93"/>
        <v>225</v>
      </c>
      <c r="BR51" s="400">
        <f t="shared" si="93"/>
        <v>0</v>
      </c>
      <c r="BS51" s="400">
        <f t="shared" si="93"/>
        <v>0</v>
      </c>
      <c r="BT51" s="400">
        <f t="shared" si="93"/>
        <v>13</v>
      </c>
      <c r="BU51" s="401">
        <f t="shared" si="93"/>
        <v>0</v>
      </c>
      <c r="BV51" s="470">
        <f>SUM(BL51:BU51)</f>
        <v>521</v>
      </c>
      <c r="BX51" s="399">
        <f t="shared" ref="BX51:CG51" si="94">SUM(BX48:BX50)</f>
        <v>0</v>
      </c>
      <c r="BY51" s="400">
        <f t="shared" si="94"/>
        <v>0</v>
      </c>
      <c r="BZ51" s="400">
        <f t="shared" si="94"/>
        <v>0</v>
      </c>
      <c r="CA51" s="400">
        <f t="shared" si="94"/>
        <v>0</v>
      </c>
      <c r="CB51" s="400">
        <f t="shared" si="94"/>
        <v>257</v>
      </c>
      <c r="CC51" s="400">
        <f t="shared" si="94"/>
        <v>182</v>
      </c>
      <c r="CD51" s="400">
        <f t="shared" si="94"/>
        <v>0</v>
      </c>
      <c r="CE51" s="400">
        <f t="shared" si="94"/>
        <v>0</v>
      </c>
      <c r="CF51" s="400">
        <f t="shared" si="94"/>
        <v>26</v>
      </c>
      <c r="CG51" s="401">
        <f t="shared" si="94"/>
        <v>0</v>
      </c>
      <c r="CH51" s="470">
        <f>SUM(BX51:CG51)</f>
        <v>465</v>
      </c>
      <c r="CJ51" s="399">
        <f t="shared" ref="CJ51:CS51" si="95">SUM(CJ48:CJ50)</f>
        <v>0</v>
      </c>
      <c r="CK51" s="400">
        <f t="shared" si="95"/>
        <v>0</v>
      </c>
      <c r="CL51" s="400">
        <f t="shared" si="95"/>
        <v>0</v>
      </c>
      <c r="CM51" s="400">
        <f t="shared" si="95"/>
        <v>0</v>
      </c>
      <c r="CN51" s="400">
        <f t="shared" si="95"/>
        <v>255</v>
      </c>
      <c r="CO51" s="400">
        <f t="shared" si="95"/>
        <v>167</v>
      </c>
      <c r="CP51" s="400">
        <f t="shared" si="95"/>
        <v>0</v>
      </c>
      <c r="CQ51" s="400">
        <f t="shared" si="95"/>
        <v>0</v>
      </c>
      <c r="CR51" s="400">
        <f t="shared" si="95"/>
        <v>32</v>
      </c>
      <c r="CS51" s="401">
        <f t="shared" si="95"/>
        <v>0</v>
      </c>
      <c r="CT51" s="470">
        <f>SUM(CJ51:CS51)</f>
        <v>454</v>
      </c>
      <c r="CV51" s="399">
        <f t="shared" ref="CV51:DE51" si="96">SUM(CV48:CV50)</f>
        <v>0</v>
      </c>
      <c r="CW51" s="400">
        <f t="shared" si="96"/>
        <v>0</v>
      </c>
      <c r="CX51" s="400">
        <f t="shared" si="96"/>
        <v>0</v>
      </c>
      <c r="CY51" s="400">
        <f t="shared" si="96"/>
        <v>1</v>
      </c>
      <c r="CZ51" s="400">
        <f t="shared" si="96"/>
        <v>252</v>
      </c>
      <c r="DA51" s="400">
        <f t="shared" si="96"/>
        <v>197</v>
      </c>
      <c r="DB51" s="400">
        <f t="shared" si="96"/>
        <v>0</v>
      </c>
      <c r="DC51" s="400">
        <f t="shared" si="96"/>
        <v>0</v>
      </c>
      <c r="DD51" s="400">
        <f t="shared" si="96"/>
        <v>40</v>
      </c>
      <c r="DE51" s="401">
        <f t="shared" si="96"/>
        <v>0</v>
      </c>
      <c r="DF51" s="470">
        <f>SUM(CV51:DE51)</f>
        <v>490</v>
      </c>
      <c r="DH51" s="399">
        <f t="shared" ref="DH51:DQ51" si="97">SUM(DH48:DH50)</f>
        <v>0</v>
      </c>
      <c r="DI51" s="400">
        <f t="shared" si="97"/>
        <v>0</v>
      </c>
      <c r="DJ51" s="400">
        <f t="shared" si="97"/>
        <v>0</v>
      </c>
      <c r="DK51" s="400">
        <f t="shared" si="97"/>
        <v>0</v>
      </c>
      <c r="DL51" s="400">
        <f t="shared" si="97"/>
        <v>238</v>
      </c>
      <c r="DM51" s="400">
        <f t="shared" si="97"/>
        <v>186</v>
      </c>
      <c r="DN51" s="400">
        <f t="shared" si="97"/>
        <v>0</v>
      </c>
      <c r="DO51" s="400">
        <f t="shared" si="97"/>
        <v>0</v>
      </c>
      <c r="DP51" s="400">
        <f t="shared" si="97"/>
        <v>30</v>
      </c>
      <c r="DQ51" s="401">
        <f t="shared" si="97"/>
        <v>0</v>
      </c>
      <c r="DR51" s="470">
        <f>SUM(DH51:DQ51)</f>
        <v>454</v>
      </c>
      <c r="DT51" s="399">
        <f t="shared" ref="DT51:EC51" si="98">SUM(DT48:DT50)</f>
        <v>0</v>
      </c>
      <c r="DU51" s="400">
        <f t="shared" si="98"/>
        <v>0</v>
      </c>
      <c r="DV51" s="400">
        <f t="shared" si="98"/>
        <v>0</v>
      </c>
      <c r="DW51" s="400">
        <f t="shared" si="98"/>
        <v>0</v>
      </c>
      <c r="DX51" s="400">
        <f t="shared" si="98"/>
        <v>228</v>
      </c>
      <c r="DY51" s="400">
        <f t="shared" si="98"/>
        <v>165</v>
      </c>
      <c r="DZ51" s="400">
        <f t="shared" si="98"/>
        <v>0</v>
      </c>
      <c r="EA51" s="400">
        <f t="shared" si="98"/>
        <v>0</v>
      </c>
      <c r="EB51" s="400">
        <f t="shared" si="98"/>
        <v>36</v>
      </c>
      <c r="EC51" s="401">
        <f t="shared" si="98"/>
        <v>0</v>
      </c>
      <c r="ED51" s="470">
        <f>SUM(DT51:EC51)</f>
        <v>429</v>
      </c>
    </row>
    <row r="52" spans="1:134" ht="15.75" thickBot="1" x14ac:dyDescent="0.3">
      <c r="A52" s="292"/>
      <c r="B52" s="293"/>
      <c r="C52" s="294"/>
      <c r="D52" s="351"/>
      <c r="E52" s="352"/>
      <c r="F52" s="352"/>
      <c r="G52" s="352"/>
      <c r="H52" s="352"/>
      <c r="I52" s="352"/>
      <c r="J52" s="352"/>
      <c r="K52" s="352"/>
      <c r="L52" s="352"/>
      <c r="M52" s="353"/>
      <c r="N52" s="398"/>
      <c r="P52" s="351"/>
      <c r="Q52" s="352"/>
      <c r="R52" s="352"/>
      <c r="S52" s="352"/>
      <c r="T52" s="352"/>
      <c r="U52" s="352"/>
      <c r="V52" s="352"/>
      <c r="W52" s="352"/>
      <c r="X52" s="352"/>
      <c r="Y52" s="353"/>
      <c r="Z52" s="398"/>
      <c r="AB52" s="351"/>
      <c r="AC52" s="352"/>
      <c r="AD52" s="352"/>
      <c r="AE52" s="352"/>
      <c r="AF52" s="352"/>
      <c r="AG52" s="352"/>
      <c r="AH52" s="352"/>
      <c r="AI52" s="352"/>
      <c r="AJ52" s="352"/>
      <c r="AK52" s="353"/>
      <c r="AL52" s="398"/>
      <c r="AN52" s="351"/>
      <c r="AO52" s="352"/>
      <c r="AP52" s="352"/>
      <c r="AQ52" s="352"/>
      <c r="AR52" s="352"/>
      <c r="AS52" s="352"/>
      <c r="AT52" s="352"/>
      <c r="AU52" s="352"/>
      <c r="AV52" s="352"/>
      <c r="AW52" s="353"/>
      <c r="AX52" s="398"/>
      <c r="AZ52" s="351"/>
      <c r="BA52" s="352"/>
      <c r="BB52" s="352"/>
      <c r="BC52" s="352"/>
      <c r="BD52" s="352"/>
      <c r="BE52" s="352"/>
      <c r="BF52" s="352"/>
      <c r="BG52" s="352"/>
      <c r="BH52" s="352"/>
      <c r="BI52" s="353"/>
      <c r="BJ52" s="398"/>
      <c r="BL52" s="351"/>
      <c r="BM52" s="352"/>
      <c r="BN52" s="352"/>
      <c r="BO52" s="352"/>
      <c r="BP52" s="352"/>
      <c r="BQ52" s="352"/>
      <c r="BR52" s="352"/>
      <c r="BS52" s="352"/>
      <c r="BT52" s="352"/>
      <c r="BU52" s="353"/>
      <c r="BV52" s="398"/>
      <c r="BX52" s="351"/>
      <c r="BY52" s="352"/>
      <c r="BZ52" s="352"/>
      <c r="CA52" s="352"/>
      <c r="CB52" s="352"/>
      <c r="CC52" s="352"/>
      <c r="CD52" s="352"/>
      <c r="CE52" s="352"/>
      <c r="CF52" s="352"/>
      <c r="CG52" s="353"/>
      <c r="CH52" s="398"/>
      <c r="CJ52" s="351"/>
      <c r="CK52" s="352"/>
      <c r="CL52" s="352"/>
      <c r="CM52" s="352"/>
      <c r="CN52" s="352"/>
      <c r="CO52" s="352"/>
      <c r="CP52" s="352"/>
      <c r="CQ52" s="352"/>
      <c r="CR52" s="352"/>
      <c r="CS52" s="353"/>
      <c r="CT52" s="398"/>
      <c r="CV52" s="351"/>
      <c r="CW52" s="352"/>
      <c r="CX52" s="352"/>
      <c r="CY52" s="352"/>
      <c r="CZ52" s="352"/>
      <c r="DA52" s="352"/>
      <c r="DB52" s="352"/>
      <c r="DC52" s="352"/>
      <c r="DD52" s="352"/>
      <c r="DE52" s="353"/>
      <c r="DF52" s="398"/>
      <c r="DH52" s="351"/>
      <c r="DI52" s="352"/>
      <c r="DJ52" s="352"/>
      <c r="DK52" s="352"/>
      <c r="DL52" s="352"/>
      <c r="DM52" s="352"/>
      <c r="DN52" s="352"/>
      <c r="DO52" s="352"/>
      <c r="DP52" s="352"/>
      <c r="DQ52" s="353"/>
      <c r="DR52" s="398"/>
      <c r="DT52" s="351"/>
      <c r="DU52" s="352"/>
      <c r="DV52" s="352"/>
      <c r="DW52" s="352"/>
      <c r="DX52" s="352"/>
      <c r="DY52" s="352"/>
      <c r="DZ52" s="352"/>
      <c r="EA52" s="352"/>
      <c r="EB52" s="352"/>
      <c r="EC52" s="353"/>
      <c r="ED52" s="398"/>
    </row>
    <row r="53" spans="1:134" ht="15" customHeight="1" x14ac:dyDescent="0.25">
      <c r="A53" s="1471" t="s">
        <v>211</v>
      </c>
      <c r="B53" s="277" t="s">
        <v>85</v>
      </c>
      <c r="C53" s="276" t="s">
        <v>138</v>
      </c>
      <c r="D53" s="351">
        <f>D48*'8-Matrices'!$J$7</f>
        <v>0</v>
      </c>
      <c r="E53" s="352">
        <f>E48*'8-Matrices'!$K$7</f>
        <v>0</v>
      </c>
      <c r="F53" s="352">
        <f>F48*'8-Matrices'!$L$7</f>
        <v>0</v>
      </c>
      <c r="G53" s="352">
        <f>G48*'8-Matrices'!$M$7</f>
        <v>0</v>
      </c>
      <c r="H53" s="352">
        <f>H48*'8-Matrices'!$N$7</f>
        <v>6666000</v>
      </c>
      <c r="I53" s="352">
        <f>I48*'8-Matrices'!$O$7</f>
        <v>4242552</v>
      </c>
      <c r="J53" s="352">
        <f>J48*'8-Matrices'!$P$7</f>
        <v>0</v>
      </c>
      <c r="K53" s="352">
        <f>K48*'8-Matrices'!$Q$7</f>
        <v>0</v>
      </c>
      <c r="L53" s="352">
        <f>L48*'8-Matrices'!$R$7</f>
        <v>7819</v>
      </c>
      <c r="M53" s="353">
        <f>M48*'8-Matrices'!$S$7</f>
        <v>0</v>
      </c>
      <c r="N53" s="398"/>
      <c r="P53" s="351">
        <f>P48*'8-Matrices'!$J$7</f>
        <v>0</v>
      </c>
      <c r="Q53" s="352">
        <f>Q48*'8-Matrices'!$K$7</f>
        <v>0</v>
      </c>
      <c r="R53" s="352">
        <f>R48*'8-Matrices'!$L$7</f>
        <v>0</v>
      </c>
      <c r="S53" s="352">
        <f>S48*'8-Matrices'!$M$7</f>
        <v>0</v>
      </c>
      <c r="T53" s="352">
        <f>T48*'8-Matrices'!$N$7</f>
        <v>7359000</v>
      </c>
      <c r="U53" s="352">
        <f>U48*'8-Matrices'!$O$7</f>
        <v>3650568</v>
      </c>
      <c r="V53" s="352">
        <f>V48*'8-Matrices'!$P$7</f>
        <v>0</v>
      </c>
      <c r="W53" s="352">
        <f>W48*'8-Matrices'!$Q$7</f>
        <v>0</v>
      </c>
      <c r="X53" s="352">
        <f>X48*'8-Matrices'!$R$7</f>
        <v>23457</v>
      </c>
      <c r="Y53" s="353">
        <f>Y48*'8-Matrices'!$S$7</f>
        <v>0</v>
      </c>
      <c r="Z53" s="398"/>
      <c r="AB53" s="351">
        <f>AB48*'8-Matrices'!$J$7</f>
        <v>0</v>
      </c>
      <c r="AC53" s="352">
        <f>AC48*'8-Matrices'!$K$7</f>
        <v>0</v>
      </c>
      <c r="AD53" s="352">
        <f>AD48*'8-Matrices'!$L$7</f>
        <v>0</v>
      </c>
      <c r="AE53" s="352">
        <f>AE48*'8-Matrices'!$M$7</f>
        <v>0</v>
      </c>
      <c r="AF53" s="352">
        <f>AF48*'8-Matrices'!$N$7</f>
        <v>8019000</v>
      </c>
      <c r="AG53" s="352">
        <f>AG48*'8-Matrices'!$O$7</f>
        <v>4538544</v>
      </c>
      <c r="AH53" s="352">
        <f>AH48*'8-Matrices'!$P$7</f>
        <v>0</v>
      </c>
      <c r="AI53" s="352">
        <f>AI48*'8-Matrices'!$Q$7</f>
        <v>0</v>
      </c>
      <c r="AJ53" s="352">
        <f>AJ48*'8-Matrices'!$R$7</f>
        <v>7819</v>
      </c>
      <c r="AK53" s="353">
        <f>AK48*'8-Matrices'!$S$7</f>
        <v>0</v>
      </c>
      <c r="AL53" s="398"/>
      <c r="AN53" s="351">
        <f>AN48*'8-Matrices'!$J$7</f>
        <v>0</v>
      </c>
      <c r="AO53" s="352">
        <f>AO48*'8-Matrices'!$K$7</f>
        <v>0</v>
      </c>
      <c r="AP53" s="352">
        <f>AP48*'8-Matrices'!$L$7</f>
        <v>0</v>
      </c>
      <c r="AQ53" s="352">
        <f>AQ48*'8-Matrices'!$M$7</f>
        <v>0</v>
      </c>
      <c r="AR53" s="352">
        <f>AR48*'8-Matrices'!$N$7</f>
        <v>7623000</v>
      </c>
      <c r="AS53" s="352">
        <f>AS48*'8-Matrices'!$O$7</f>
        <v>4768760</v>
      </c>
      <c r="AT53" s="352">
        <f>AT48*'8-Matrices'!$P$7</f>
        <v>0</v>
      </c>
      <c r="AU53" s="352">
        <f>AU48*'8-Matrices'!$Q$7</f>
        <v>0</v>
      </c>
      <c r="AV53" s="352">
        <f>AV48*'8-Matrices'!$R$7</f>
        <v>23457</v>
      </c>
      <c r="AW53" s="353">
        <f>AW48*'8-Matrices'!$S$7</f>
        <v>0</v>
      </c>
      <c r="AX53" s="398"/>
      <c r="AZ53" s="351">
        <f>AZ48*'8-Matrices'!$J$7</f>
        <v>0</v>
      </c>
      <c r="BA53" s="352">
        <f>BA48*'8-Matrices'!$K$7</f>
        <v>0</v>
      </c>
      <c r="BB53" s="352">
        <f>BB48*'8-Matrices'!$L$7</f>
        <v>0</v>
      </c>
      <c r="BC53" s="352">
        <f>BC48*'8-Matrices'!$M$7</f>
        <v>0</v>
      </c>
      <c r="BD53" s="352">
        <f>BD48*'8-Matrices'!$N$7</f>
        <v>6534000</v>
      </c>
      <c r="BE53" s="352">
        <f>BE48*'8-Matrices'!$O$7</f>
        <v>4637208</v>
      </c>
      <c r="BF53" s="352">
        <f>BF48*'8-Matrices'!$P$7</f>
        <v>0</v>
      </c>
      <c r="BG53" s="352">
        <f>BG48*'8-Matrices'!$Q$7</f>
        <v>0</v>
      </c>
      <c r="BH53" s="352">
        <f>BH48*'8-Matrices'!$R$7</f>
        <v>39095</v>
      </c>
      <c r="BI53" s="353">
        <f>BI48*'8-Matrices'!$S$7</f>
        <v>0</v>
      </c>
      <c r="BJ53" s="398"/>
      <c r="BL53" s="351">
        <f>BL48*'8-Matrices'!$J$7</f>
        <v>0</v>
      </c>
      <c r="BM53" s="352">
        <f>BM48*'8-Matrices'!$K$7</f>
        <v>0</v>
      </c>
      <c r="BN53" s="352">
        <f>BN48*'8-Matrices'!$L$7</f>
        <v>0</v>
      </c>
      <c r="BO53" s="352">
        <f>BO48*'8-Matrices'!$M$7</f>
        <v>28910</v>
      </c>
      <c r="BP53" s="352">
        <f>BP48*'8-Matrices'!$N$7</f>
        <v>5412000</v>
      </c>
      <c r="BQ53" s="352">
        <f>BQ48*'8-Matrices'!$O$7</f>
        <v>3223024</v>
      </c>
      <c r="BR53" s="352">
        <f>BR48*'8-Matrices'!$P$7</f>
        <v>0</v>
      </c>
      <c r="BS53" s="352">
        <f>BS48*'8-Matrices'!$Q$7</f>
        <v>0</v>
      </c>
      <c r="BT53" s="352">
        <f>BT48*'8-Matrices'!$R$7</f>
        <v>78190</v>
      </c>
      <c r="BU53" s="353">
        <f>BU48*'8-Matrices'!$S$7</f>
        <v>0</v>
      </c>
      <c r="BV53" s="398"/>
      <c r="BX53" s="351">
        <f>BX48*'8-Matrices'!$J$7</f>
        <v>0</v>
      </c>
      <c r="BY53" s="352">
        <f>BY48*'8-Matrices'!$K$7</f>
        <v>0</v>
      </c>
      <c r="BZ53" s="352">
        <f>BZ48*'8-Matrices'!$L$7</f>
        <v>0</v>
      </c>
      <c r="CA53" s="352">
        <f>CA48*'8-Matrices'!$M$7</f>
        <v>0</v>
      </c>
      <c r="CB53" s="352">
        <f>CB48*'8-Matrices'!$N$7</f>
        <v>5643000</v>
      </c>
      <c r="CC53" s="352">
        <f>CC48*'8-Matrices'!$O$7</f>
        <v>3025696</v>
      </c>
      <c r="CD53" s="352">
        <f>CD48*'8-Matrices'!$P$7</f>
        <v>0</v>
      </c>
      <c r="CE53" s="352">
        <f>CE48*'8-Matrices'!$Q$7</f>
        <v>0</v>
      </c>
      <c r="CF53" s="352">
        <f>CF48*'8-Matrices'!$R$7</f>
        <v>179837</v>
      </c>
      <c r="CG53" s="353">
        <f>CG48*'8-Matrices'!$S$7</f>
        <v>0</v>
      </c>
      <c r="CH53" s="398"/>
      <c r="CJ53" s="351">
        <f>CJ48*'8-Matrices'!$J$7</f>
        <v>0</v>
      </c>
      <c r="CK53" s="352">
        <f>CK48*'8-Matrices'!$K$7</f>
        <v>0</v>
      </c>
      <c r="CL53" s="352">
        <f>CL48*'8-Matrices'!$L$7</f>
        <v>0</v>
      </c>
      <c r="CM53" s="352">
        <f>CM48*'8-Matrices'!$M$7</f>
        <v>0</v>
      </c>
      <c r="CN53" s="352">
        <f>CN48*'8-Matrices'!$N$7</f>
        <v>5115000</v>
      </c>
      <c r="CO53" s="352">
        <f>CO48*'8-Matrices'!$O$7</f>
        <v>2565264</v>
      </c>
      <c r="CP53" s="352">
        <f>CP48*'8-Matrices'!$P$7</f>
        <v>0</v>
      </c>
      <c r="CQ53" s="352">
        <f>CQ48*'8-Matrices'!$Q$7</f>
        <v>0</v>
      </c>
      <c r="CR53" s="352">
        <f>CR48*'8-Matrices'!$R$7</f>
        <v>242389</v>
      </c>
      <c r="CS53" s="353">
        <f>CS48*'8-Matrices'!$S$7</f>
        <v>0</v>
      </c>
      <c r="CT53" s="398"/>
      <c r="CV53" s="351">
        <f>CV48*'8-Matrices'!$J$7</f>
        <v>0</v>
      </c>
      <c r="CW53" s="352">
        <f>CW48*'8-Matrices'!$K$7</f>
        <v>0</v>
      </c>
      <c r="CX53" s="352">
        <f>CX48*'8-Matrices'!$L$7</f>
        <v>0</v>
      </c>
      <c r="CY53" s="352">
        <f>CY48*'8-Matrices'!$M$7</f>
        <v>14455</v>
      </c>
      <c r="CZ53" s="352">
        <f>CZ48*'8-Matrices'!$N$7</f>
        <v>5478000</v>
      </c>
      <c r="DA53" s="352">
        <f>DA48*'8-Matrices'!$O$7</f>
        <v>3387464</v>
      </c>
      <c r="DB53" s="352">
        <f>DB48*'8-Matrices'!$P$7</f>
        <v>0</v>
      </c>
      <c r="DC53" s="352">
        <f>DC48*'8-Matrices'!$Q$7</f>
        <v>0</v>
      </c>
      <c r="DD53" s="352">
        <f>DD48*'8-Matrices'!$R$7</f>
        <v>312760</v>
      </c>
      <c r="DE53" s="353">
        <f>DE48*'8-Matrices'!$S$7</f>
        <v>0</v>
      </c>
      <c r="DF53" s="398"/>
      <c r="DH53" s="351">
        <f>DH48*'8-Matrices'!$J$7</f>
        <v>0</v>
      </c>
      <c r="DI53" s="352">
        <f>DI48*'8-Matrices'!$K$7</f>
        <v>0</v>
      </c>
      <c r="DJ53" s="352">
        <f>DJ48*'8-Matrices'!$L$7</f>
        <v>0</v>
      </c>
      <c r="DK53" s="352">
        <f>DK48*'8-Matrices'!$M$7</f>
        <v>0</v>
      </c>
      <c r="DL53" s="352">
        <f>DL48*'8-Matrices'!$N$7</f>
        <v>5808000</v>
      </c>
      <c r="DM53" s="352">
        <f>DM48*'8-Matrices'!$O$7</f>
        <v>2861256</v>
      </c>
      <c r="DN53" s="352">
        <f>DN48*'8-Matrices'!$P$7</f>
        <v>0</v>
      </c>
      <c r="DO53" s="352">
        <f>DO48*'8-Matrices'!$Q$7</f>
        <v>0</v>
      </c>
      <c r="DP53" s="352">
        <f>DP48*'8-Matrices'!$R$7</f>
        <v>226751</v>
      </c>
      <c r="DQ53" s="353">
        <f>DQ48*'8-Matrices'!$S$7</f>
        <v>0</v>
      </c>
      <c r="DR53" s="398"/>
      <c r="DT53" s="351">
        <f>DT48*'8-Matrices'!$J$7</f>
        <v>0</v>
      </c>
      <c r="DU53" s="352">
        <f>DU48*'8-Matrices'!$K$7</f>
        <v>0</v>
      </c>
      <c r="DV53" s="352">
        <f>DV48*'8-Matrices'!$L$7</f>
        <v>0</v>
      </c>
      <c r="DW53" s="352">
        <f>DW48*'8-Matrices'!$M$7</f>
        <v>0</v>
      </c>
      <c r="DX53" s="352">
        <f>DX48*'8-Matrices'!$N$7</f>
        <v>5313000</v>
      </c>
      <c r="DY53" s="352">
        <f>DY48*'8-Matrices'!$O$7</f>
        <v>2729704</v>
      </c>
      <c r="DZ53" s="352">
        <f>DZ48*'8-Matrices'!$P$7</f>
        <v>0</v>
      </c>
      <c r="EA53" s="352">
        <f>EA48*'8-Matrices'!$Q$7</f>
        <v>0</v>
      </c>
      <c r="EB53" s="352">
        <f>EB48*'8-Matrices'!$R$7</f>
        <v>242389</v>
      </c>
      <c r="EC53" s="353">
        <f>EC48*'8-Matrices'!$S$7</f>
        <v>0</v>
      </c>
      <c r="ED53" s="398"/>
    </row>
    <row r="54" spans="1:134" x14ac:dyDescent="0.25">
      <c r="A54" s="1471"/>
      <c r="B54" t="s">
        <v>85</v>
      </c>
      <c r="C54" s="276" t="s">
        <v>139</v>
      </c>
      <c r="D54" s="351">
        <f>D49*'8-Matrices'!$J$8</f>
        <v>0</v>
      </c>
      <c r="E54" s="352">
        <f>E49*'8-Matrices'!$K$8</f>
        <v>0</v>
      </c>
      <c r="F54" s="352">
        <f>F49*'8-Matrices'!$L$8</f>
        <v>0</v>
      </c>
      <c r="G54" s="352">
        <f>G49*'8-Matrices'!$M$8</f>
        <v>0</v>
      </c>
      <c r="H54" s="352">
        <f>H49*'8-Matrices'!$N$8</f>
        <v>6381482</v>
      </c>
      <c r="I54" s="352">
        <f>I49*'8-Matrices'!$O$8</f>
        <v>5315632</v>
      </c>
      <c r="J54" s="352">
        <f>J49*'8-Matrices'!$P$8</f>
        <v>0</v>
      </c>
      <c r="K54" s="352">
        <f>K49*'8-Matrices'!$Q$8</f>
        <v>0</v>
      </c>
      <c r="L54" s="352">
        <f>L49*'8-Matrices'!$R$8</f>
        <v>0</v>
      </c>
      <c r="M54" s="353">
        <f>M49*'8-Matrices'!$S$8</f>
        <v>0</v>
      </c>
      <c r="N54" s="398"/>
      <c r="P54" s="351">
        <f>P49*'8-Matrices'!$J$8</f>
        <v>0</v>
      </c>
      <c r="Q54" s="352">
        <f>Q49*'8-Matrices'!$K$8</f>
        <v>0</v>
      </c>
      <c r="R54" s="352">
        <f>R49*'8-Matrices'!$L$8</f>
        <v>0</v>
      </c>
      <c r="S54" s="352">
        <f>S49*'8-Matrices'!$M$8</f>
        <v>0</v>
      </c>
      <c r="T54" s="352">
        <f>T49*'8-Matrices'!$N$8</f>
        <v>6095744</v>
      </c>
      <c r="U54" s="352">
        <f>U49*'8-Matrices'!$O$8</f>
        <v>5363093</v>
      </c>
      <c r="V54" s="352">
        <f>V49*'8-Matrices'!$P$8</f>
        <v>0</v>
      </c>
      <c r="W54" s="352">
        <f>W49*'8-Matrices'!$Q$8</f>
        <v>0</v>
      </c>
      <c r="X54" s="352">
        <f>X49*'8-Matrices'!$R$8</f>
        <v>11284</v>
      </c>
      <c r="Y54" s="353">
        <f>Y49*'8-Matrices'!$S$8</f>
        <v>0</v>
      </c>
      <c r="Z54" s="398"/>
      <c r="AB54" s="351">
        <f>AB49*'8-Matrices'!$J$8</f>
        <v>0</v>
      </c>
      <c r="AC54" s="352">
        <f>AC49*'8-Matrices'!$K$8</f>
        <v>0</v>
      </c>
      <c r="AD54" s="352">
        <f>AD49*'8-Matrices'!$L$8</f>
        <v>0</v>
      </c>
      <c r="AE54" s="352">
        <f>AE49*'8-Matrices'!$M$8</f>
        <v>0</v>
      </c>
      <c r="AF54" s="352">
        <f>AF49*'8-Matrices'!$N$8</f>
        <v>7429188</v>
      </c>
      <c r="AG54" s="352">
        <f>AG49*'8-Matrices'!$O$8</f>
        <v>5552937</v>
      </c>
      <c r="AH54" s="352">
        <f>AH49*'8-Matrices'!$P$8</f>
        <v>0</v>
      </c>
      <c r="AI54" s="352">
        <f>AI49*'8-Matrices'!$Q$8</f>
        <v>0</v>
      </c>
      <c r="AJ54" s="352">
        <f>AJ49*'8-Matrices'!$R$8</f>
        <v>33852</v>
      </c>
      <c r="AK54" s="353">
        <f>AK49*'8-Matrices'!$S$8</f>
        <v>0</v>
      </c>
      <c r="AL54" s="398"/>
      <c r="AN54" s="351">
        <f>AN49*'8-Matrices'!$J$8</f>
        <v>0</v>
      </c>
      <c r="AO54" s="352">
        <f>AO49*'8-Matrices'!$K$8</f>
        <v>0</v>
      </c>
      <c r="AP54" s="352">
        <f>AP49*'8-Matrices'!$L$8</f>
        <v>0</v>
      </c>
      <c r="AQ54" s="352">
        <f>AQ49*'8-Matrices'!$M$8</f>
        <v>0</v>
      </c>
      <c r="AR54" s="352">
        <f>AR49*'8-Matrices'!$N$8</f>
        <v>6905335</v>
      </c>
      <c r="AS54" s="352">
        <f>AS49*'8-Matrices'!$O$8</f>
        <v>5030866</v>
      </c>
      <c r="AT54" s="352">
        <f>AT49*'8-Matrices'!$P$8</f>
        <v>0</v>
      </c>
      <c r="AU54" s="352">
        <f>AU49*'8-Matrices'!$Q$8</f>
        <v>0</v>
      </c>
      <c r="AV54" s="352">
        <f>AV49*'8-Matrices'!$R$8</f>
        <v>22568</v>
      </c>
      <c r="AW54" s="353">
        <f>AW49*'8-Matrices'!$S$8</f>
        <v>0</v>
      </c>
      <c r="AX54" s="398"/>
      <c r="AZ54" s="351">
        <f>AZ49*'8-Matrices'!$J$8</f>
        <v>0</v>
      </c>
      <c r="BA54" s="352">
        <f>BA49*'8-Matrices'!$K$8</f>
        <v>0</v>
      </c>
      <c r="BB54" s="352">
        <f>BB49*'8-Matrices'!$L$8</f>
        <v>0</v>
      </c>
      <c r="BC54" s="352">
        <f>BC49*'8-Matrices'!$M$8</f>
        <v>0</v>
      </c>
      <c r="BD54" s="352">
        <f>BD49*'8-Matrices'!$N$8</f>
        <v>6238613</v>
      </c>
      <c r="BE54" s="352">
        <f>BE49*'8-Matrices'!$O$8</f>
        <v>5790242</v>
      </c>
      <c r="BF54" s="352">
        <f>BF49*'8-Matrices'!$P$8</f>
        <v>0</v>
      </c>
      <c r="BG54" s="352">
        <f>BG49*'8-Matrices'!$Q$8</f>
        <v>0</v>
      </c>
      <c r="BH54" s="352">
        <f>BH49*'8-Matrices'!$R$8</f>
        <v>0</v>
      </c>
      <c r="BI54" s="353">
        <f>BI49*'8-Matrices'!$S$8</f>
        <v>0</v>
      </c>
      <c r="BJ54" s="398"/>
      <c r="BL54" s="351">
        <f>BL49*'8-Matrices'!$J$8</f>
        <v>0</v>
      </c>
      <c r="BM54" s="352">
        <f>BM49*'8-Matrices'!$K$8</f>
        <v>0</v>
      </c>
      <c r="BN54" s="352">
        <f>BN49*'8-Matrices'!$L$8</f>
        <v>0</v>
      </c>
      <c r="BO54" s="352">
        <f>BO49*'8-Matrices'!$M$8</f>
        <v>0</v>
      </c>
      <c r="BP54" s="352">
        <f>BP49*'8-Matrices'!$N$8</f>
        <v>5333776</v>
      </c>
      <c r="BQ54" s="352">
        <f>BQ49*'8-Matrices'!$O$8</f>
        <v>6027547</v>
      </c>
      <c r="BR54" s="352">
        <f>BR49*'8-Matrices'!$P$8</f>
        <v>0</v>
      </c>
      <c r="BS54" s="352">
        <f>BS49*'8-Matrices'!$Q$8</f>
        <v>0</v>
      </c>
      <c r="BT54" s="352">
        <f>BT49*'8-Matrices'!$R$8</f>
        <v>11284</v>
      </c>
      <c r="BU54" s="353">
        <f>BU49*'8-Matrices'!$S$8</f>
        <v>0</v>
      </c>
      <c r="BV54" s="398"/>
      <c r="BX54" s="351">
        <f>BX49*'8-Matrices'!$J$8</f>
        <v>0</v>
      </c>
      <c r="BY54" s="352">
        <f>BY49*'8-Matrices'!$K$8</f>
        <v>0</v>
      </c>
      <c r="BZ54" s="352">
        <f>BZ49*'8-Matrices'!$L$8</f>
        <v>0</v>
      </c>
      <c r="CA54" s="352">
        <f>CA49*'8-Matrices'!$M$8</f>
        <v>0</v>
      </c>
      <c r="CB54" s="352">
        <f>CB49*'8-Matrices'!$N$8</f>
        <v>3952709</v>
      </c>
      <c r="CC54" s="352">
        <f>CC49*'8-Matrices'!$O$8</f>
        <v>4224029</v>
      </c>
      <c r="CD54" s="352">
        <f>CD49*'8-Matrices'!$P$8</f>
        <v>0</v>
      </c>
      <c r="CE54" s="352">
        <f>CE49*'8-Matrices'!$Q$8</f>
        <v>0</v>
      </c>
      <c r="CF54" s="352">
        <f>CF49*'8-Matrices'!$R$8</f>
        <v>33852</v>
      </c>
      <c r="CG54" s="353">
        <f>CG49*'8-Matrices'!$S$8</f>
        <v>0</v>
      </c>
      <c r="CH54" s="398"/>
      <c r="CJ54" s="351">
        <f>CJ49*'8-Matrices'!$J$8</f>
        <v>0</v>
      </c>
      <c r="CK54" s="352">
        <f>CK49*'8-Matrices'!$K$8</f>
        <v>0</v>
      </c>
      <c r="CL54" s="352">
        <f>CL49*'8-Matrices'!$L$8</f>
        <v>0</v>
      </c>
      <c r="CM54" s="352">
        <f>CM49*'8-Matrices'!$M$8</f>
        <v>0</v>
      </c>
      <c r="CN54" s="352">
        <f>CN49*'8-Matrices'!$N$8</f>
        <v>4476562</v>
      </c>
      <c r="CO54" s="352">
        <f>CO49*'8-Matrices'!$O$8</f>
        <v>4224029</v>
      </c>
      <c r="CP54" s="352">
        <f>CP49*'8-Matrices'!$P$8</f>
        <v>0</v>
      </c>
      <c r="CQ54" s="352">
        <f>CQ49*'8-Matrices'!$Q$8</f>
        <v>0</v>
      </c>
      <c r="CR54" s="352">
        <f>CR49*'8-Matrices'!$R$8</f>
        <v>11284</v>
      </c>
      <c r="CS54" s="353">
        <f>CS49*'8-Matrices'!$S$8</f>
        <v>0</v>
      </c>
      <c r="CT54" s="398"/>
      <c r="CV54" s="351">
        <f>CV49*'8-Matrices'!$J$8</f>
        <v>0</v>
      </c>
      <c r="CW54" s="352">
        <f>CW49*'8-Matrices'!$K$8</f>
        <v>0</v>
      </c>
      <c r="CX54" s="352">
        <f>CX49*'8-Matrices'!$L$8</f>
        <v>0</v>
      </c>
      <c r="CY54" s="352">
        <f>CY49*'8-Matrices'!$M$8</f>
        <v>0</v>
      </c>
      <c r="CZ54" s="352">
        <f>CZ49*'8-Matrices'!$N$8</f>
        <v>3857463</v>
      </c>
      <c r="DA54" s="352">
        <f>DA49*'8-Matrices'!$O$8</f>
        <v>4461334</v>
      </c>
      <c r="DB54" s="352">
        <f>DB49*'8-Matrices'!$P$8</f>
        <v>0</v>
      </c>
      <c r="DC54" s="352">
        <f>DC49*'8-Matrices'!$Q$8</f>
        <v>0</v>
      </c>
      <c r="DD54" s="352">
        <f>DD49*'8-Matrices'!$R$8</f>
        <v>0</v>
      </c>
      <c r="DE54" s="353">
        <f>DE49*'8-Matrices'!$S$8</f>
        <v>0</v>
      </c>
      <c r="DF54" s="398"/>
      <c r="DH54" s="351">
        <f>DH49*'8-Matrices'!$J$8</f>
        <v>0</v>
      </c>
      <c r="DI54" s="352">
        <f>DI49*'8-Matrices'!$K$8</f>
        <v>0</v>
      </c>
      <c r="DJ54" s="352">
        <f>DJ49*'8-Matrices'!$L$8</f>
        <v>0</v>
      </c>
      <c r="DK54" s="352">
        <f>DK49*'8-Matrices'!$M$8</f>
        <v>0</v>
      </c>
      <c r="DL54" s="352">
        <f>DL49*'8-Matrices'!$N$8</f>
        <v>2857380</v>
      </c>
      <c r="DM54" s="352">
        <f>DM49*'8-Matrices'!$O$8</f>
        <v>4698639</v>
      </c>
      <c r="DN54" s="352">
        <f>DN49*'8-Matrices'!$P$8</f>
        <v>0</v>
      </c>
      <c r="DO54" s="352">
        <f>DO49*'8-Matrices'!$Q$8</f>
        <v>0</v>
      </c>
      <c r="DP54" s="352">
        <f>DP49*'8-Matrices'!$R$8</f>
        <v>0</v>
      </c>
      <c r="DQ54" s="353">
        <f>DQ49*'8-Matrices'!$S$8</f>
        <v>0</v>
      </c>
      <c r="DR54" s="398"/>
      <c r="DT54" s="351">
        <f>DT49*'8-Matrices'!$J$8</f>
        <v>0</v>
      </c>
      <c r="DU54" s="352">
        <f>DU49*'8-Matrices'!$K$8</f>
        <v>0</v>
      </c>
      <c r="DV54" s="352">
        <f>DV49*'8-Matrices'!$L$8</f>
        <v>0</v>
      </c>
      <c r="DW54" s="352">
        <f>DW49*'8-Matrices'!$M$8</f>
        <v>0</v>
      </c>
      <c r="DX54" s="352">
        <f>DX49*'8-Matrices'!$N$8</f>
        <v>3190741</v>
      </c>
      <c r="DY54" s="352">
        <f>DY49*'8-Matrices'!$O$8</f>
        <v>3891802</v>
      </c>
      <c r="DZ54" s="352">
        <f>DZ49*'8-Matrices'!$P$8</f>
        <v>0</v>
      </c>
      <c r="EA54" s="352">
        <f>EA49*'8-Matrices'!$Q$8</f>
        <v>0</v>
      </c>
      <c r="EB54" s="352">
        <f>EB49*'8-Matrices'!$R$8</f>
        <v>22568</v>
      </c>
      <c r="EC54" s="353">
        <f>EC49*'8-Matrices'!$S$8</f>
        <v>0</v>
      </c>
      <c r="ED54" s="398"/>
    </row>
    <row r="55" spans="1:134" ht="15.75" thickBot="1" x14ac:dyDescent="0.3">
      <c r="A55" s="1472"/>
      <c r="B55" s="293" t="s">
        <v>85</v>
      </c>
      <c r="C55" s="294" t="s">
        <v>140</v>
      </c>
      <c r="D55" s="351">
        <f>D50*'8-Matrices'!$J$9</f>
        <v>0</v>
      </c>
      <c r="E55" s="352">
        <f>E50*'8-Matrices'!$K$9</f>
        <v>0</v>
      </c>
      <c r="F55" s="352">
        <f>F50*'8-Matrices'!$L$9</f>
        <v>0</v>
      </c>
      <c r="G55" s="352">
        <f>G50*'8-Matrices'!$M$9</f>
        <v>0</v>
      </c>
      <c r="H55" s="352">
        <f>H50*'8-Matrices'!$N$9</f>
        <v>209376</v>
      </c>
      <c r="I55" s="352">
        <f>I50*'8-Matrices'!$O$9</f>
        <v>69555</v>
      </c>
      <c r="J55" s="352">
        <f>J50*'8-Matrices'!$P$9</f>
        <v>0</v>
      </c>
      <c r="K55" s="352">
        <f>K50*'8-Matrices'!$Q$9</f>
        <v>0</v>
      </c>
      <c r="L55" s="352">
        <f>L50*'8-Matrices'!$R$9</f>
        <v>16537</v>
      </c>
      <c r="M55" s="353">
        <f>M50*'8-Matrices'!$S$9</f>
        <v>0</v>
      </c>
      <c r="N55" s="398"/>
      <c r="P55" s="351">
        <f>P50*'8-Matrices'!$J$9</f>
        <v>0</v>
      </c>
      <c r="Q55" s="352">
        <f>Q50*'8-Matrices'!$K$9</f>
        <v>0</v>
      </c>
      <c r="R55" s="352">
        <f>R50*'8-Matrices'!$L$9</f>
        <v>0</v>
      </c>
      <c r="S55" s="352">
        <f>S50*'8-Matrices'!$M$9</f>
        <v>30570</v>
      </c>
      <c r="T55" s="352">
        <f>T50*'8-Matrices'!$N$9</f>
        <v>697920</v>
      </c>
      <c r="U55" s="352">
        <f>U50*'8-Matrices'!$O$9</f>
        <v>0</v>
      </c>
      <c r="V55" s="352">
        <f>V50*'8-Matrices'!$P$9</f>
        <v>0</v>
      </c>
      <c r="W55" s="352">
        <f>W50*'8-Matrices'!$Q$9</f>
        <v>0</v>
      </c>
      <c r="X55" s="352">
        <f>X50*'8-Matrices'!$R$9</f>
        <v>33074</v>
      </c>
      <c r="Y55" s="353">
        <f>Y50*'8-Matrices'!$S$9</f>
        <v>0</v>
      </c>
      <c r="Z55" s="398"/>
      <c r="AB55" s="351">
        <f>AB50*'8-Matrices'!$J$9</f>
        <v>0</v>
      </c>
      <c r="AC55" s="352">
        <f>AC50*'8-Matrices'!$K$9</f>
        <v>0</v>
      </c>
      <c r="AD55" s="352">
        <f>AD50*'8-Matrices'!$L$9</f>
        <v>0</v>
      </c>
      <c r="AE55" s="352">
        <f>AE50*'8-Matrices'!$M$9</f>
        <v>0</v>
      </c>
      <c r="AF55" s="352">
        <f>AF50*'8-Matrices'!$N$9</f>
        <v>418752</v>
      </c>
      <c r="AG55" s="352">
        <f>AG50*'8-Matrices'!$O$9</f>
        <v>0</v>
      </c>
      <c r="AH55" s="352">
        <f>AH50*'8-Matrices'!$P$9</f>
        <v>0</v>
      </c>
      <c r="AI55" s="352">
        <f>AI50*'8-Matrices'!$Q$9</f>
        <v>0</v>
      </c>
      <c r="AJ55" s="352">
        <f>AJ50*'8-Matrices'!$R$9</f>
        <v>16537</v>
      </c>
      <c r="AK55" s="353">
        <f>AK50*'8-Matrices'!$S$9</f>
        <v>0</v>
      </c>
      <c r="AL55" s="398"/>
      <c r="AN55" s="351">
        <f>AN50*'8-Matrices'!$J$9</f>
        <v>0</v>
      </c>
      <c r="AO55" s="352">
        <f>AO50*'8-Matrices'!$K$9</f>
        <v>0</v>
      </c>
      <c r="AP55" s="352">
        <f>AP50*'8-Matrices'!$L$9</f>
        <v>0</v>
      </c>
      <c r="AQ55" s="352">
        <f>AQ50*'8-Matrices'!$M$9</f>
        <v>30570</v>
      </c>
      <c r="AR55" s="352">
        <f>AR50*'8-Matrices'!$N$9</f>
        <v>697920</v>
      </c>
      <c r="AS55" s="352">
        <f>AS50*'8-Matrices'!$O$9</f>
        <v>69555</v>
      </c>
      <c r="AT55" s="352">
        <f>AT50*'8-Matrices'!$P$9</f>
        <v>0</v>
      </c>
      <c r="AU55" s="352">
        <f>AU50*'8-Matrices'!$Q$9</f>
        <v>0</v>
      </c>
      <c r="AV55" s="352">
        <f>AV50*'8-Matrices'!$R$9</f>
        <v>66148</v>
      </c>
      <c r="AW55" s="353">
        <f>AW50*'8-Matrices'!$S$9</f>
        <v>0</v>
      </c>
      <c r="AX55" s="398"/>
      <c r="AZ55" s="351">
        <f>AZ50*'8-Matrices'!$J$9</f>
        <v>0</v>
      </c>
      <c r="BA55" s="352">
        <f>BA50*'8-Matrices'!$K$9</f>
        <v>0</v>
      </c>
      <c r="BB55" s="352">
        <f>BB50*'8-Matrices'!$L$9</f>
        <v>0</v>
      </c>
      <c r="BC55" s="352">
        <f>BC50*'8-Matrices'!$M$9</f>
        <v>0</v>
      </c>
      <c r="BD55" s="352">
        <f>BD50*'8-Matrices'!$N$9</f>
        <v>488544</v>
      </c>
      <c r="BE55" s="352">
        <f>BE50*'8-Matrices'!$O$9</f>
        <v>139110</v>
      </c>
      <c r="BF55" s="352">
        <f>BF50*'8-Matrices'!$P$9</f>
        <v>0</v>
      </c>
      <c r="BG55" s="352">
        <f>BG50*'8-Matrices'!$Q$9</f>
        <v>0</v>
      </c>
      <c r="BH55" s="352">
        <f>BH50*'8-Matrices'!$R$9</f>
        <v>33074</v>
      </c>
      <c r="BI55" s="353">
        <f>BI50*'8-Matrices'!$S$9</f>
        <v>0</v>
      </c>
      <c r="BJ55" s="398"/>
      <c r="BL55" s="351">
        <f>BL50*'8-Matrices'!$J$9</f>
        <v>0</v>
      </c>
      <c r="BM55" s="352">
        <f>BM50*'8-Matrices'!$K$9</f>
        <v>0</v>
      </c>
      <c r="BN55" s="352">
        <f>BN50*'8-Matrices'!$L$9</f>
        <v>0</v>
      </c>
      <c r="BO55" s="352">
        <f>BO50*'8-Matrices'!$M$9</f>
        <v>0</v>
      </c>
      <c r="BP55" s="352">
        <f>BP50*'8-Matrices'!$N$9</f>
        <v>348960</v>
      </c>
      <c r="BQ55" s="352">
        <f>BQ50*'8-Matrices'!$O$9</f>
        <v>0</v>
      </c>
      <c r="BR55" s="352">
        <f>BR50*'8-Matrices'!$P$9</f>
        <v>0</v>
      </c>
      <c r="BS55" s="352">
        <f>BS50*'8-Matrices'!$Q$9</f>
        <v>0</v>
      </c>
      <c r="BT55" s="352">
        <f>BT50*'8-Matrices'!$R$9</f>
        <v>33074</v>
      </c>
      <c r="BU55" s="353">
        <f>BU50*'8-Matrices'!$S$9</f>
        <v>0</v>
      </c>
      <c r="BV55" s="398"/>
      <c r="BX55" s="351">
        <f>BX50*'8-Matrices'!$J$9</f>
        <v>0</v>
      </c>
      <c r="BY55" s="352">
        <f>BY50*'8-Matrices'!$K$9</f>
        <v>0</v>
      </c>
      <c r="BZ55" s="352">
        <f>BZ50*'8-Matrices'!$L$9</f>
        <v>0</v>
      </c>
      <c r="CA55" s="352">
        <f>CA50*'8-Matrices'!$M$9</f>
        <v>0</v>
      </c>
      <c r="CB55" s="352">
        <f>CB50*'8-Matrices'!$N$9</f>
        <v>209376</v>
      </c>
      <c r="CC55" s="352">
        <f>CC50*'8-Matrices'!$O$9</f>
        <v>69555</v>
      </c>
      <c r="CD55" s="352">
        <f>CD50*'8-Matrices'!$P$9</f>
        <v>0</v>
      </c>
      <c r="CE55" s="352">
        <f>CE50*'8-Matrices'!$Q$9</f>
        <v>0</v>
      </c>
      <c r="CF55" s="352">
        <f>CF50*'8-Matrices'!$R$9</f>
        <v>0</v>
      </c>
      <c r="CG55" s="353">
        <f>CG50*'8-Matrices'!$S$9</f>
        <v>0</v>
      </c>
      <c r="CH55" s="398"/>
      <c r="CJ55" s="351">
        <f>CJ50*'8-Matrices'!$J$9</f>
        <v>0</v>
      </c>
      <c r="CK55" s="352">
        <f>CK50*'8-Matrices'!$K$9</f>
        <v>0</v>
      </c>
      <c r="CL55" s="352">
        <f>CL50*'8-Matrices'!$L$9</f>
        <v>0</v>
      </c>
      <c r="CM55" s="352">
        <f>CM50*'8-Matrices'!$M$9</f>
        <v>0</v>
      </c>
      <c r="CN55" s="352">
        <f>CN50*'8-Matrices'!$N$9</f>
        <v>418752</v>
      </c>
      <c r="CO55" s="352">
        <f>CO50*'8-Matrices'!$O$9</f>
        <v>0</v>
      </c>
      <c r="CP55" s="352">
        <f>CP50*'8-Matrices'!$P$9</f>
        <v>0</v>
      </c>
      <c r="CQ55" s="352">
        <f>CQ50*'8-Matrices'!$Q$9</f>
        <v>0</v>
      </c>
      <c r="CR55" s="352">
        <f>CR50*'8-Matrices'!$R$9</f>
        <v>0</v>
      </c>
      <c r="CS55" s="353">
        <f>CS50*'8-Matrices'!$S$9</f>
        <v>0</v>
      </c>
      <c r="CT55" s="398"/>
      <c r="CV55" s="351">
        <f>CV50*'8-Matrices'!$J$9</f>
        <v>0</v>
      </c>
      <c r="CW55" s="352">
        <f>CW50*'8-Matrices'!$K$9</f>
        <v>0</v>
      </c>
      <c r="CX55" s="352">
        <f>CX50*'8-Matrices'!$L$9</f>
        <v>0</v>
      </c>
      <c r="CY55" s="352">
        <f>CY50*'8-Matrices'!$M$9</f>
        <v>0</v>
      </c>
      <c r="CZ55" s="352">
        <f>CZ50*'8-Matrices'!$N$9</f>
        <v>348960</v>
      </c>
      <c r="DA55" s="352">
        <f>DA50*'8-Matrices'!$O$9</f>
        <v>0</v>
      </c>
      <c r="DB55" s="352">
        <f>DB50*'8-Matrices'!$P$9</f>
        <v>0</v>
      </c>
      <c r="DC55" s="352">
        <f>DC50*'8-Matrices'!$Q$9</f>
        <v>0</v>
      </c>
      <c r="DD55" s="352">
        <f>DD50*'8-Matrices'!$R$9</f>
        <v>0</v>
      </c>
      <c r="DE55" s="353">
        <f>DE50*'8-Matrices'!$S$9</f>
        <v>0</v>
      </c>
      <c r="DF55" s="398"/>
      <c r="DH55" s="351">
        <f>DH50*'8-Matrices'!$J$9</f>
        <v>0</v>
      </c>
      <c r="DI55" s="352">
        <f>DI50*'8-Matrices'!$K$9</f>
        <v>0</v>
      </c>
      <c r="DJ55" s="352">
        <f>DJ50*'8-Matrices'!$L$9</f>
        <v>0</v>
      </c>
      <c r="DK55" s="352">
        <f>DK50*'8-Matrices'!$M$9</f>
        <v>0</v>
      </c>
      <c r="DL55" s="352">
        <f>DL50*'8-Matrices'!$N$9</f>
        <v>139584</v>
      </c>
      <c r="DM55" s="352">
        <f>DM50*'8-Matrices'!$O$9</f>
        <v>0</v>
      </c>
      <c r="DN55" s="352">
        <f>DN50*'8-Matrices'!$P$9</f>
        <v>0</v>
      </c>
      <c r="DO55" s="352">
        <f>DO50*'8-Matrices'!$Q$9</f>
        <v>0</v>
      </c>
      <c r="DP55" s="352">
        <f>DP50*'8-Matrices'!$R$9</f>
        <v>16537</v>
      </c>
      <c r="DQ55" s="353">
        <f>DQ50*'8-Matrices'!$S$9</f>
        <v>0</v>
      </c>
      <c r="DR55" s="398"/>
      <c r="DT55" s="351">
        <f>DT50*'8-Matrices'!$J$9</f>
        <v>0</v>
      </c>
      <c r="DU55" s="352">
        <f>DU50*'8-Matrices'!$K$9</f>
        <v>0</v>
      </c>
      <c r="DV55" s="352">
        <f>DV50*'8-Matrices'!$L$9</f>
        <v>0</v>
      </c>
      <c r="DW55" s="352">
        <f>DW50*'8-Matrices'!$M$9</f>
        <v>0</v>
      </c>
      <c r="DX55" s="352">
        <f>DX50*'8-Matrices'!$N$9</f>
        <v>0</v>
      </c>
      <c r="DY55" s="352">
        <f>DY50*'8-Matrices'!$O$9</f>
        <v>0</v>
      </c>
      <c r="DZ55" s="352">
        <f>DZ50*'8-Matrices'!$P$9</f>
        <v>0</v>
      </c>
      <c r="EA55" s="352">
        <f>EA50*'8-Matrices'!$Q$9</f>
        <v>0</v>
      </c>
      <c r="EB55" s="352">
        <f>EB50*'8-Matrices'!$R$9</f>
        <v>49611</v>
      </c>
      <c r="EC55" s="353">
        <f>EC50*'8-Matrices'!$S$9</f>
        <v>0</v>
      </c>
      <c r="ED55" s="398"/>
    </row>
    <row r="56" spans="1:134" ht="30.75" thickBot="1" x14ac:dyDescent="0.3">
      <c r="A56" s="315" t="s">
        <v>212</v>
      </c>
      <c r="B56" s="293" t="s">
        <v>85</v>
      </c>
      <c r="C56" s="316"/>
      <c r="D56" s="404">
        <f t="shared" ref="D56:M56" si="99">SUM(D53:D55)</f>
        <v>0</v>
      </c>
      <c r="E56" s="405">
        <f t="shared" si="99"/>
        <v>0</v>
      </c>
      <c r="F56" s="405">
        <f t="shared" si="99"/>
        <v>0</v>
      </c>
      <c r="G56" s="405">
        <f t="shared" si="99"/>
        <v>0</v>
      </c>
      <c r="H56" s="405">
        <f t="shared" si="99"/>
        <v>13256858</v>
      </c>
      <c r="I56" s="405">
        <f t="shared" si="99"/>
        <v>9627739</v>
      </c>
      <c r="J56" s="405">
        <f t="shared" si="99"/>
        <v>0</v>
      </c>
      <c r="K56" s="405">
        <f t="shared" si="99"/>
        <v>0</v>
      </c>
      <c r="L56" s="405">
        <f t="shared" si="99"/>
        <v>24356</v>
      </c>
      <c r="M56" s="406">
        <f t="shared" si="99"/>
        <v>0</v>
      </c>
      <c r="N56" s="471">
        <f>SUM(D56:M56)</f>
        <v>22908953</v>
      </c>
      <c r="O56" s="316"/>
      <c r="P56" s="404">
        <f t="shared" ref="P56:Y56" si="100">SUM(P53:P55)</f>
        <v>0</v>
      </c>
      <c r="Q56" s="405">
        <f t="shared" si="100"/>
        <v>0</v>
      </c>
      <c r="R56" s="405">
        <f t="shared" si="100"/>
        <v>0</v>
      </c>
      <c r="S56" s="405">
        <f t="shared" si="100"/>
        <v>30570</v>
      </c>
      <c r="T56" s="405">
        <f t="shared" si="100"/>
        <v>14152664</v>
      </c>
      <c r="U56" s="405">
        <f t="shared" si="100"/>
        <v>9013661</v>
      </c>
      <c r="V56" s="405">
        <f t="shared" si="100"/>
        <v>0</v>
      </c>
      <c r="W56" s="405">
        <f t="shared" si="100"/>
        <v>0</v>
      </c>
      <c r="X56" s="405">
        <f t="shared" si="100"/>
        <v>67815</v>
      </c>
      <c r="Y56" s="406">
        <f t="shared" si="100"/>
        <v>0</v>
      </c>
      <c r="Z56" s="471">
        <f>SUM(P56:Y56)</f>
        <v>23264710</v>
      </c>
      <c r="AA56" s="316"/>
      <c r="AB56" s="404">
        <f t="shared" ref="AB56:AK56" si="101">SUM(AB53:AB55)</f>
        <v>0</v>
      </c>
      <c r="AC56" s="405">
        <f t="shared" si="101"/>
        <v>0</v>
      </c>
      <c r="AD56" s="405">
        <f t="shared" si="101"/>
        <v>0</v>
      </c>
      <c r="AE56" s="405">
        <f t="shared" si="101"/>
        <v>0</v>
      </c>
      <c r="AF56" s="405">
        <f t="shared" si="101"/>
        <v>15866940</v>
      </c>
      <c r="AG56" s="405">
        <f t="shared" si="101"/>
        <v>10091481</v>
      </c>
      <c r="AH56" s="405">
        <f t="shared" si="101"/>
        <v>0</v>
      </c>
      <c r="AI56" s="405">
        <f t="shared" si="101"/>
        <v>0</v>
      </c>
      <c r="AJ56" s="405">
        <f t="shared" si="101"/>
        <v>58208</v>
      </c>
      <c r="AK56" s="406">
        <f t="shared" si="101"/>
        <v>0</v>
      </c>
      <c r="AL56" s="471">
        <f>SUM(AB56:AK56)</f>
        <v>26016629</v>
      </c>
      <c r="AN56" s="404">
        <f t="shared" ref="AN56:AW56" si="102">SUM(AN53:AN55)</f>
        <v>0</v>
      </c>
      <c r="AO56" s="405">
        <f t="shared" si="102"/>
        <v>0</v>
      </c>
      <c r="AP56" s="405">
        <f t="shared" si="102"/>
        <v>0</v>
      </c>
      <c r="AQ56" s="405">
        <f t="shared" si="102"/>
        <v>30570</v>
      </c>
      <c r="AR56" s="405">
        <f t="shared" si="102"/>
        <v>15226255</v>
      </c>
      <c r="AS56" s="405">
        <f t="shared" si="102"/>
        <v>9869181</v>
      </c>
      <c r="AT56" s="405">
        <f t="shared" si="102"/>
        <v>0</v>
      </c>
      <c r="AU56" s="405">
        <f t="shared" si="102"/>
        <v>0</v>
      </c>
      <c r="AV56" s="405">
        <f t="shared" si="102"/>
        <v>112173</v>
      </c>
      <c r="AW56" s="406">
        <f t="shared" si="102"/>
        <v>0</v>
      </c>
      <c r="AX56" s="471">
        <f>SUM(AN56:AW56)</f>
        <v>25238179</v>
      </c>
      <c r="AZ56" s="404">
        <f t="shared" ref="AZ56:BI56" si="103">SUM(AZ53:AZ55)</f>
        <v>0</v>
      </c>
      <c r="BA56" s="405">
        <f t="shared" si="103"/>
        <v>0</v>
      </c>
      <c r="BB56" s="405">
        <f t="shared" si="103"/>
        <v>0</v>
      </c>
      <c r="BC56" s="405">
        <f t="shared" si="103"/>
        <v>0</v>
      </c>
      <c r="BD56" s="405">
        <f t="shared" si="103"/>
        <v>13261157</v>
      </c>
      <c r="BE56" s="405">
        <f t="shared" si="103"/>
        <v>10566560</v>
      </c>
      <c r="BF56" s="405">
        <f t="shared" si="103"/>
        <v>0</v>
      </c>
      <c r="BG56" s="405">
        <f t="shared" si="103"/>
        <v>0</v>
      </c>
      <c r="BH56" s="405">
        <f t="shared" si="103"/>
        <v>72169</v>
      </c>
      <c r="BI56" s="406">
        <f t="shared" si="103"/>
        <v>0</v>
      </c>
      <c r="BJ56" s="471">
        <f>SUM(AZ56:BI56)</f>
        <v>23899886</v>
      </c>
      <c r="BL56" s="404">
        <f t="shared" ref="BL56:BU56" si="104">SUM(BL53:BL55)</f>
        <v>0</v>
      </c>
      <c r="BM56" s="405">
        <f t="shared" si="104"/>
        <v>0</v>
      </c>
      <c r="BN56" s="405">
        <f t="shared" si="104"/>
        <v>0</v>
      </c>
      <c r="BO56" s="405">
        <f t="shared" si="104"/>
        <v>28910</v>
      </c>
      <c r="BP56" s="405">
        <f t="shared" si="104"/>
        <v>11094736</v>
      </c>
      <c r="BQ56" s="405">
        <f t="shared" si="104"/>
        <v>9250571</v>
      </c>
      <c r="BR56" s="405">
        <f t="shared" si="104"/>
        <v>0</v>
      </c>
      <c r="BS56" s="405">
        <f t="shared" si="104"/>
        <v>0</v>
      </c>
      <c r="BT56" s="405">
        <f t="shared" si="104"/>
        <v>122548</v>
      </c>
      <c r="BU56" s="406">
        <f t="shared" si="104"/>
        <v>0</v>
      </c>
      <c r="BV56" s="471">
        <f>SUM(BL56:BU56)</f>
        <v>20496765</v>
      </c>
      <c r="BX56" s="404">
        <f t="shared" ref="BX56:CG56" si="105">SUM(BX53:BX55)</f>
        <v>0</v>
      </c>
      <c r="BY56" s="405">
        <f t="shared" si="105"/>
        <v>0</v>
      </c>
      <c r="BZ56" s="405">
        <f t="shared" si="105"/>
        <v>0</v>
      </c>
      <c r="CA56" s="405">
        <f t="shared" si="105"/>
        <v>0</v>
      </c>
      <c r="CB56" s="405">
        <f t="shared" si="105"/>
        <v>9805085</v>
      </c>
      <c r="CC56" s="405">
        <f t="shared" si="105"/>
        <v>7319280</v>
      </c>
      <c r="CD56" s="405">
        <f t="shared" si="105"/>
        <v>0</v>
      </c>
      <c r="CE56" s="405">
        <f t="shared" si="105"/>
        <v>0</v>
      </c>
      <c r="CF56" s="405">
        <f t="shared" si="105"/>
        <v>213689</v>
      </c>
      <c r="CG56" s="406">
        <f t="shared" si="105"/>
        <v>0</v>
      </c>
      <c r="CH56" s="471">
        <f>SUM(BX56:CG56)</f>
        <v>17338054</v>
      </c>
      <c r="CJ56" s="404">
        <f t="shared" ref="CJ56:CS56" si="106">SUM(CJ53:CJ55)</f>
        <v>0</v>
      </c>
      <c r="CK56" s="405">
        <f t="shared" si="106"/>
        <v>0</v>
      </c>
      <c r="CL56" s="405">
        <f t="shared" si="106"/>
        <v>0</v>
      </c>
      <c r="CM56" s="405">
        <f t="shared" si="106"/>
        <v>0</v>
      </c>
      <c r="CN56" s="405">
        <f t="shared" si="106"/>
        <v>10010314</v>
      </c>
      <c r="CO56" s="405">
        <f t="shared" si="106"/>
        <v>6789293</v>
      </c>
      <c r="CP56" s="405">
        <f t="shared" si="106"/>
        <v>0</v>
      </c>
      <c r="CQ56" s="405">
        <f t="shared" si="106"/>
        <v>0</v>
      </c>
      <c r="CR56" s="405">
        <f t="shared" si="106"/>
        <v>253673</v>
      </c>
      <c r="CS56" s="406">
        <f t="shared" si="106"/>
        <v>0</v>
      </c>
      <c r="CT56" s="471">
        <f>SUM(CJ56:CS56)</f>
        <v>17053280</v>
      </c>
      <c r="CV56" s="404">
        <f t="shared" ref="CV56:DE56" si="107">SUM(CV53:CV55)</f>
        <v>0</v>
      </c>
      <c r="CW56" s="405">
        <f t="shared" si="107"/>
        <v>0</v>
      </c>
      <c r="CX56" s="405">
        <f t="shared" si="107"/>
        <v>0</v>
      </c>
      <c r="CY56" s="405">
        <f t="shared" si="107"/>
        <v>14455</v>
      </c>
      <c r="CZ56" s="405">
        <f t="shared" si="107"/>
        <v>9684423</v>
      </c>
      <c r="DA56" s="405">
        <f t="shared" si="107"/>
        <v>7848798</v>
      </c>
      <c r="DB56" s="405">
        <f t="shared" si="107"/>
        <v>0</v>
      </c>
      <c r="DC56" s="405">
        <f t="shared" si="107"/>
        <v>0</v>
      </c>
      <c r="DD56" s="405">
        <f t="shared" si="107"/>
        <v>312760</v>
      </c>
      <c r="DE56" s="406">
        <f t="shared" si="107"/>
        <v>0</v>
      </c>
      <c r="DF56" s="471">
        <f>SUM(CV56:DE56)</f>
        <v>17860436</v>
      </c>
      <c r="DH56" s="404">
        <f t="shared" ref="DH56:DQ56" si="108">SUM(DH53:DH55)</f>
        <v>0</v>
      </c>
      <c r="DI56" s="405">
        <f t="shared" si="108"/>
        <v>0</v>
      </c>
      <c r="DJ56" s="405">
        <f t="shared" si="108"/>
        <v>0</v>
      </c>
      <c r="DK56" s="405">
        <f t="shared" si="108"/>
        <v>0</v>
      </c>
      <c r="DL56" s="405">
        <f t="shared" si="108"/>
        <v>8804964</v>
      </c>
      <c r="DM56" s="405">
        <f t="shared" si="108"/>
        <v>7559895</v>
      </c>
      <c r="DN56" s="405">
        <f t="shared" si="108"/>
        <v>0</v>
      </c>
      <c r="DO56" s="405">
        <f t="shared" si="108"/>
        <v>0</v>
      </c>
      <c r="DP56" s="405">
        <f t="shared" si="108"/>
        <v>243288</v>
      </c>
      <c r="DQ56" s="406">
        <f t="shared" si="108"/>
        <v>0</v>
      </c>
      <c r="DR56" s="471">
        <f>SUM(DH56:DQ56)</f>
        <v>16608147</v>
      </c>
      <c r="DT56" s="404">
        <f t="shared" ref="DT56:EC56" si="109">SUM(DT53:DT55)</f>
        <v>0</v>
      </c>
      <c r="DU56" s="405">
        <f t="shared" si="109"/>
        <v>0</v>
      </c>
      <c r="DV56" s="405">
        <f t="shared" si="109"/>
        <v>0</v>
      </c>
      <c r="DW56" s="405">
        <f t="shared" si="109"/>
        <v>0</v>
      </c>
      <c r="DX56" s="405">
        <f t="shared" si="109"/>
        <v>8503741</v>
      </c>
      <c r="DY56" s="405">
        <f t="shared" si="109"/>
        <v>6621506</v>
      </c>
      <c r="DZ56" s="405">
        <f t="shared" si="109"/>
        <v>0</v>
      </c>
      <c r="EA56" s="405">
        <f t="shared" si="109"/>
        <v>0</v>
      </c>
      <c r="EB56" s="405">
        <f t="shared" si="109"/>
        <v>314568</v>
      </c>
      <c r="EC56" s="406">
        <f t="shared" si="109"/>
        <v>0</v>
      </c>
      <c r="ED56" s="471">
        <f>SUM(DT56:EC56)</f>
        <v>15439815</v>
      </c>
    </row>
    <row r="57" spans="1:134" ht="15.75" thickBot="1" x14ac:dyDescent="0.3">
      <c r="A57" s="305"/>
      <c r="B57" s="306"/>
      <c r="C57" s="307"/>
      <c r="D57" s="408"/>
      <c r="E57" s="407"/>
      <c r="F57" s="407"/>
      <c r="G57" s="407"/>
      <c r="H57" s="407"/>
      <c r="I57" s="407"/>
      <c r="J57" s="407"/>
      <c r="K57" s="407"/>
      <c r="L57" s="407"/>
      <c r="M57" s="409"/>
      <c r="N57" s="410"/>
      <c r="O57" s="307"/>
      <c r="P57" s="408"/>
      <c r="Q57" s="407"/>
      <c r="R57" s="407"/>
      <c r="S57" s="407"/>
      <c r="T57" s="407"/>
      <c r="U57" s="407"/>
      <c r="V57" s="407"/>
      <c r="W57" s="407"/>
      <c r="X57" s="407"/>
      <c r="Y57" s="409"/>
      <c r="Z57" s="410"/>
      <c r="AA57" s="307"/>
      <c r="AB57" s="408"/>
      <c r="AC57" s="407"/>
      <c r="AD57" s="407"/>
      <c r="AE57" s="407"/>
      <c r="AF57" s="407"/>
      <c r="AG57" s="407"/>
      <c r="AH57" s="407"/>
      <c r="AI57" s="407"/>
      <c r="AJ57" s="407"/>
      <c r="AK57" s="409"/>
      <c r="AL57" s="410"/>
      <c r="AN57" s="408"/>
      <c r="AO57" s="407"/>
      <c r="AP57" s="407"/>
      <c r="AQ57" s="407"/>
      <c r="AR57" s="407"/>
      <c r="AS57" s="407"/>
      <c r="AT57" s="407"/>
      <c r="AU57" s="407"/>
      <c r="AV57" s="407"/>
      <c r="AW57" s="409"/>
      <c r="AX57" s="410"/>
      <c r="AZ57" s="408"/>
      <c r="BA57" s="407"/>
      <c r="BB57" s="407"/>
      <c r="BC57" s="407"/>
      <c r="BD57" s="407"/>
      <c r="BE57" s="407"/>
      <c r="BF57" s="407"/>
      <c r="BG57" s="407"/>
      <c r="BH57" s="407"/>
      <c r="BI57" s="409"/>
      <c r="BJ57" s="410"/>
      <c r="BL57" s="408"/>
      <c r="BM57" s="407"/>
      <c r="BN57" s="407"/>
      <c r="BO57" s="407"/>
      <c r="BP57" s="407"/>
      <c r="BQ57" s="407"/>
      <c r="BR57" s="407"/>
      <c r="BS57" s="407"/>
      <c r="BT57" s="407"/>
      <c r="BU57" s="409"/>
      <c r="BV57" s="410"/>
      <c r="BX57" s="408"/>
      <c r="BY57" s="407"/>
      <c r="BZ57" s="407"/>
      <c r="CA57" s="407"/>
      <c r="CB57" s="407"/>
      <c r="CC57" s="407"/>
      <c r="CD57" s="407"/>
      <c r="CE57" s="407"/>
      <c r="CF57" s="407"/>
      <c r="CG57" s="409"/>
      <c r="CH57" s="410"/>
      <c r="CJ57" s="408"/>
      <c r="CK57" s="407"/>
      <c r="CL57" s="407"/>
      <c r="CM57" s="407"/>
      <c r="CN57" s="407"/>
      <c r="CO57" s="407"/>
      <c r="CP57" s="407"/>
      <c r="CQ57" s="407"/>
      <c r="CR57" s="407"/>
      <c r="CS57" s="409"/>
      <c r="CT57" s="410"/>
      <c r="CV57" s="408"/>
      <c r="CW57" s="407"/>
      <c r="CX57" s="407"/>
      <c r="CY57" s="407"/>
      <c r="CZ57" s="407"/>
      <c r="DA57" s="407"/>
      <c r="DB57" s="407"/>
      <c r="DC57" s="407"/>
      <c r="DD57" s="407"/>
      <c r="DE57" s="409"/>
      <c r="DF57" s="410"/>
      <c r="DH57" s="408"/>
      <c r="DI57" s="407"/>
      <c r="DJ57" s="407"/>
      <c r="DK57" s="407"/>
      <c r="DL57" s="407"/>
      <c r="DM57" s="407"/>
      <c r="DN57" s="407"/>
      <c r="DO57" s="407"/>
      <c r="DP57" s="407"/>
      <c r="DQ57" s="409"/>
      <c r="DR57" s="410"/>
      <c r="DT57" s="408"/>
      <c r="DU57" s="407"/>
      <c r="DV57" s="407"/>
      <c r="DW57" s="407"/>
      <c r="DX57" s="407"/>
      <c r="DY57" s="407"/>
      <c r="DZ57" s="407"/>
      <c r="EA57" s="407"/>
      <c r="EB57" s="407"/>
      <c r="EC57" s="409"/>
      <c r="ED57" s="410"/>
    </row>
    <row r="58" spans="1:134" ht="15" customHeight="1" x14ac:dyDescent="0.25">
      <c r="A58" s="1470" t="s">
        <v>210</v>
      </c>
      <c r="B58" s="285" t="s">
        <v>86</v>
      </c>
      <c r="C58" s="268" t="s">
        <v>138</v>
      </c>
      <c r="D58" s="342">
        <f>'7d-AtRisk_RawData'!D22</f>
        <v>0</v>
      </c>
      <c r="E58" s="343">
        <f>'7d-AtRisk_RawData'!E22</f>
        <v>4</v>
      </c>
      <c r="F58" s="343">
        <f>'7d-AtRisk_RawData'!F22</f>
        <v>0</v>
      </c>
      <c r="G58" s="343">
        <f>'7d-AtRisk_RawData'!G22</f>
        <v>43</v>
      </c>
      <c r="H58" s="343">
        <f>'7d-AtRisk_RawData'!H22</f>
        <v>27</v>
      </c>
      <c r="I58" s="343">
        <f>'7d-AtRisk_RawData'!I22</f>
        <v>0</v>
      </c>
      <c r="J58" s="343">
        <f>'7d-AtRisk_RawData'!J22</f>
        <v>0</v>
      </c>
      <c r="K58" s="343">
        <f>'7d-AtRisk_RawData'!K22</f>
        <v>0</v>
      </c>
      <c r="L58" s="343">
        <f>'7d-AtRisk_RawData'!L22</f>
        <v>0</v>
      </c>
      <c r="M58" s="344">
        <f>'7d-AtRisk_RawData'!M22</f>
        <v>0</v>
      </c>
      <c r="N58" s="396"/>
      <c r="O58" s="319"/>
      <c r="P58" s="342">
        <f>'7d-AtRisk_RawData'!P22</f>
        <v>0</v>
      </c>
      <c r="Q58" s="343">
        <f>'7d-AtRisk_RawData'!Q22</f>
        <v>1</v>
      </c>
      <c r="R58" s="343">
        <f>'7d-AtRisk_RawData'!R22</f>
        <v>0</v>
      </c>
      <c r="S58" s="343">
        <f>'7d-AtRisk_RawData'!S22</f>
        <v>23</v>
      </c>
      <c r="T58" s="343">
        <f>'7d-AtRisk_RawData'!T22</f>
        <v>22</v>
      </c>
      <c r="U58" s="343">
        <f>'7d-AtRisk_RawData'!U22</f>
        <v>0</v>
      </c>
      <c r="V58" s="343">
        <f>'7d-AtRisk_RawData'!V22</f>
        <v>0</v>
      </c>
      <c r="W58" s="343">
        <f>'7d-AtRisk_RawData'!W22</f>
        <v>0</v>
      </c>
      <c r="X58" s="343">
        <f>'7d-AtRisk_RawData'!X22</f>
        <v>0</v>
      </c>
      <c r="Y58" s="344">
        <f>'7d-AtRisk_RawData'!Y22</f>
        <v>0</v>
      </c>
      <c r="Z58" s="396"/>
      <c r="AA58" s="319"/>
      <c r="AB58" s="342">
        <f>'7d-AtRisk_RawData'!AB22</f>
        <v>0</v>
      </c>
      <c r="AC58" s="343">
        <f>'7d-AtRisk_RawData'!AC22</f>
        <v>1</v>
      </c>
      <c r="AD58" s="343">
        <f>'7d-AtRisk_RawData'!AD22</f>
        <v>0</v>
      </c>
      <c r="AE58" s="343">
        <f>'7d-AtRisk_RawData'!AE22</f>
        <v>26</v>
      </c>
      <c r="AF58" s="343">
        <f>'7d-AtRisk_RawData'!AF22</f>
        <v>27</v>
      </c>
      <c r="AG58" s="343">
        <f>'7d-AtRisk_RawData'!AG22</f>
        <v>0</v>
      </c>
      <c r="AH58" s="343">
        <f>'7d-AtRisk_RawData'!AH22</f>
        <v>0</v>
      </c>
      <c r="AI58" s="343">
        <f>'7d-AtRisk_RawData'!AI22</f>
        <v>0</v>
      </c>
      <c r="AJ58" s="343">
        <f>'7d-AtRisk_RawData'!AJ22</f>
        <v>0</v>
      </c>
      <c r="AK58" s="344">
        <f>'7d-AtRisk_RawData'!AK22</f>
        <v>0</v>
      </c>
      <c r="AL58" s="396"/>
      <c r="AN58" s="342">
        <f>'7d-AtRisk_RawData'!AN22</f>
        <v>0</v>
      </c>
      <c r="AO58" s="343">
        <f>'7d-AtRisk_RawData'!AO22</f>
        <v>0</v>
      </c>
      <c r="AP58" s="343">
        <f>'7d-AtRisk_RawData'!AP22</f>
        <v>0</v>
      </c>
      <c r="AQ58" s="343">
        <f>'7d-AtRisk_RawData'!AQ22</f>
        <v>25</v>
      </c>
      <c r="AR58" s="343">
        <f>'7d-AtRisk_RawData'!AR22</f>
        <v>28</v>
      </c>
      <c r="AS58" s="343">
        <f>'7d-AtRisk_RawData'!AS22</f>
        <v>0</v>
      </c>
      <c r="AT58" s="343">
        <f>'7d-AtRisk_RawData'!AT22</f>
        <v>0</v>
      </c>
      <c r="AU58" s="343">
        <f>'7d-AtRisk_RawData'!AU22</f>
        <v>0</v>
      </c>
      <c r="AV58" s="343">
        <f>'7d-AtRisk_RawData'!AV22</f>
        <v>0</v>
      </c>
      <c r="AW58" s="344">
        <f>'7d-AtRisk_RawData'!AW22</f>
        <v>0</v>
      </c>
      <c r="AX58" s="396"/>
      <c r="AZ58" s="342">
        <f>'7d-AtRisk_RawData'!AZ22</f>
        <v>0</v>
      </c>
      <c r="BA58" s="343">
        <f>'7d-AtRisk_RawData'!BA22</f>
        <v>0</v>
      </c>
      <c r="BB58" s="343">
        <f>'7d-AtRisk_RawData'!BB22</f>
        <v>0</v>
      </c>
      <c r="BC58" s="343">
        <f>'7d-AtRisk_RawData'!BC22</f>
        <v>32</v>
      </c>
      <c r="BD58" s="343">
        <f>'7d-AtRisk_RawData'!BD22</f>
        <v>35</v>
      </c>
      <c r="BE58" s="343">
        <f>'7d-AtRisk_RawData'!BE22</f>
        <v>0</v>
      </c>
      <c r="BF58" s="343">
        <f>'7d-AtRisk_RawData'!BF22</f>
        <v>0</v>
      </c>
      <c r="BG58" s="343">
        <f>'7d-AtRisk_RawData'!BG22</f>
        <v>0</v>
      </c>
      <c r="BH58" s="343">
        <f>'7d-AtRisk_RawData'!BH22</f>
        <v>0</v>
      </c>
      <c r="BI58" s="344">
        <f>'7d-AtRisk_RawData'!BI22</f>
        <v>0</v>
      </c>
      <c r="BJ58" s="396"/>
      <c r="BL58" s="342">
        <f>'7d-AtRisk_RawData'!BL22</f>
        <v>0</v>
      </c>
      <c r="BM58" s="343">
        <f>'7d-AtRisk_RawData'!BM22</f>
        <v>2</v>
      </c>
      <c r="BN58" s="343">
        <f>'7d-AtRisk_RawData'!BN22</f>
        <v>0</v>
      </c>
      <c r="BO58" s="343">
        <f>'7d-AtRisk_RawData'!BO22</f>
        <v>27</v>
      </c>
      <c r="BP58" s="343">
        <f>'7d-AtRisk_RawData'!BP22</f>
        <v>26</v>
      </c>
      <c r="BQ58" s="343">
        <f>'7d-AtRisk_RawData'!BQ22</f>
        <v>0</v>
      </c>
      <c r="BR58" s="343">
        <f>'7d-AtRisk_RawData'!BR22</f>
        <v>0</v>
      </c>
      <c r="BS58" s="343">
        <f>'7d-AtRisk_RawData'!BS22</f>
        <v>0</v>
      </c>
      <c r="BT58" s="343">
        <f>'7d-AtRisk_RawData'!BT22</f>
        <v>0</v>
      </c>
      <c r="BU58" s="344">
        <f>'7d-AtRisk_RawData'!BU22</f>
        <v>0</v>
      </c>
      <c r="BV58" s="396"/>
      <c r="BX58" s="342">
        <f>'7d-AtRisk_RawData'!BX22</f>
        <v>0</v>
      </c>
      <c r="BY58" s="343">
        <f>'7d-AtRisk_RawData'!BY22</f>
        <v>8</v>
      </c>
      <c r="BZ58" s="343">
        <f>'7d-AtRisk_RawData'!BZ22</f>
        <v>0</v>
      </c>
      <c r="CA58" s="343">
        <f>'7d-AtRisk_RawData'!CA22</f>
        <v>30</v>
      </c>
      <c r="CB58" s="343">
        <f>'7d-AtRisk_RawData'!CB22</f>
        <v>50</v>
      </c>
      <c r="CC58" s="343">
        <f>'7d-AtRisk_RawData'!CC22</f>
        <v>0</v>
      </c>
      <c r="CD58" s="343">
        <f>'7d-AtRisk_RawData'!CD22</f>
        <v>0</v>
      </c>
      <c r="CE58" s="343">
        <f>'7d-AtRisk_RawData'!CE22</f>
        <v>0</v>
      </c>
      <c r="CF58" s="343">
        <f>'7d-AtRisk_RawData'!CF22</f>
        <v>0</v>
      </c>
      <c r="CG58" s="344">
        <f>'7d-AtRisk_RawData'!CG22</f>
        <v>0</v>
      </c>
      <c r="CH58" s="396"/>
      <c r="CJ58" s="342">
        <f>'7d-AtRisk_RawData'!CJ22</f>
        <v>0</v>
      </c>
      <c r="CK58" s="343">
        <f>'7d-AtRisk_RawData'!CK22</f>
        <v>11</v>
      </c>
      <c r="CL58" s="343">
        <f>'7d-AtRisk_RawData'!CL22</f>
        <v>0</v>
      </c>
      <c r="CM58" s="343">
        <f>'7d-AtRisk_RawData'!CM22</f>
        <v>25</v>
      </c>
      <c r="CN58" s="343">
        <f>'7d-AtRisk_RawData'!CN22</f>
        <v>43</v>
      </c>
      <c r="CO58" s="343">
        <f>'7d-AtRisk_RawData'!CO22</f>
        <v>0</v>
      </c>
      <c r="CP58" s="343">
        <f>'7d-AtRisk_RawData'!CP22</f>
        <v>0</v>
      </c>
      <c r="CQ58" s="343">
        <f>'7d-AtRisk_RawData'!CQ22</f>
        <v>0</v>
      </c>
      <c r="CR58" s="343">
        <f>'7d-AtRisk_RawData'!CR22</f>
        <v>0</v>
      </c>
      <c r="CS58" s="344">
        <f>'7d-AtRisk_RawData'!CS22</f>
        <v>0</v>
      </c>
      <c r="CT58" s="396"/>
      <c r="CV58" s="342">
        <f>'7d-AtRisk_RawData'!CV22</f>
        <v>0</v>
      </c>
      <c r="CW58" s="343">
        <f>'7d-AtRisk_RawData'!CW22</f>
        <v>11</v>
      </c>
      <c r="CX58" s="343">
        <f>'7d-AtRisk_RawData'!CX22</f>
        <v>0</v>
      </c>
      <c r="CY58" s="343">
        <f>'7d-AtRisk_RawData'!CY22</f>
        <v>23</v>
      </c>
      <c r="CZ58" s="343">
        <f>'7d-AtRisk_RawData'!CZ22</f>
        <v>40</v>
      </c>
      <c r="DA58" s="343">
        <f>'7d-AtRisk_RawData'!DA22</f>
        <v>0</v>
      </c>
      <c r="DB58" s="343">
        <f>'7d-AtRisk_RawData'!DB22</f>
        <v>0</v>
      </c>
      <c r="DC58" s="343">
        <f>'7d-AtRisk_RawData'!DC22</f>
        <v>0</v>
      </c>
      <c r="DD58" s="343">
        <f>'7d-AtRisk_RawData'!DD22</f>
        <v>0</v>
      </c>
      <c r="DE58" s="344">
        <f>'7d-AtRisk_RawData'!DE22</f>
        <v>0</v>
      </c>
      <c r="DF58" s="396"/>
      <c r="DH58" s="342">
        <f>'7d-AtRisk_RawData'!DH22</f>
        <v>0</v>
      </c>
      <c r="DI58" s="343">
        <f>'7d-AtRisk_RawData'!DI22</f>
        <v>23</v>
      </c>
      <c r="DJ58" s="343">
        <f>'7d-AtRisk_RawData'!DJ22</f>
        <v>0</v>
      </c>
      <c r="DK58" s="343">
        <f>'7d-AtRisk_RawData'!DK22</f>
        <v>22</v>
      </c>
      <c r="DL58" s="343">
        <f>'7d-AtRisk_RawData'!DL22</f>
        <v>35</v>
      </c>
      <c r="DM58" s="343">
        <f>'7d-AtRisk_RawData'!DM22</f>
        <v>0</v>
      </c>
      <c r="DN58" s="343">
        <f>'7d-AtRisk_RawData'!DN22</f>
        <v>0</v>
      </c>
      <c r="DO58" s="343">
        <f>'7d-AtRisk_RawData'!DO22</f>
        <v>0</v>
      </c>
      <c r="DP58" s="343">
        <f>'7d-AtRisk_RawData'!DP22</f>
        <v>0</v>
      </c>
      <c r="DQ58" s="344">
        <f>'7d-AtRisk_RawData'!DQ22</f>
        <v>0</v>
      </c>
      <c r="DR58" s="396"/>
      <c r="DT58" s="342">
        <f>'7d-AtRisk_RawData'!DT22</f>
        <v>0</v>
      </c>
      <c r="DU58" s="343">
        <f>'7d-AtRisk_RawData'!DU22</f>
        <v>28</v>
      </c>
      <c r="DV58" s="343">
        <f>'7d-AtRisk_RawData'!DV22</f>
        <v>0</v>
      </c>
      <c r="DW58" s="343">
        <f>'7d-AtRisk_RawData'!DW22</f>
        <v>29</v>
      </c>
      <c r="DX58" s="343">
        <f>'7d-AtRisk_RawData'!DX22</f>
        <v>48</v>
      </c>
      <c r="DY58" s="343">
        <f>'7d-AtRisk_RawData'!DY22</f>
        <v>0</v>
      </c>
      <c r="DZ58" s="343">
        <f>'7d-AtRisk_RawData'!DZ22</f>
        <v>0</v>
      </c>
      <c r="EA58" s="343">
        <f>'7d-AtRisk_RawData'!EA22</f>
        <v>0</v>
      </c>
      <c r="EB58" s="343">
        <f>'7d-AtRisk_RawData'!EB22</f>
        <v>0</v>
      </c>
      <c r="EC58" s="344">
        <f>'7d-AtRisk_RawData'!EC22</f>
        <v>0</v>
      </c>
      <c r="ED58" s="396"/>
    </row>
    <row r="59" spans="1:134" x14ac:dyDescent="0.25">
      <c r="A59" s="1471"/>
      <c r="B59" t="s">
        <v>86</v>
      </c>
      <c r="C59" s="276" t="s">
        <v>139</v>
      </c>
      <c r="D59" s="351">
        <f>'7d-AtRisk_RawData'!D23</f>
        <v>0</v>
      </c>
      <c r="E59" s="352">
        <f>'7d-AtRisk_RawData'!E23</f>
        <v>3</v>
      </c>
      <c r="F59" s="352">
        <f>'7d-AtRisk_RawData'!F23</f>
        <v>0</v>
      </c>
      <c r="G59" s="352">
        <f>'7d-AtRisk_RawData'!G23</f>
        <v>12</v>
      </c>
      <c r="H59" s="352">
        <f>'7d-AtRisk_RawData'!H23</f>
        <v>5</v>
      </c>
      <c r="I59" s="352">
        <f>'7d-AtRisk_RawData'!I23</f>
        <v>0</v>
      </c>
      <c r="J59" s="352">
        <f>'7d-AtRisk_RawData'!J23</f>
        <v>0</v>
      </c>
      <c r="K59" s="352">
        <f>'7d-AtRisk_RawData'!K23</f>
        <v>0</v>
      </c>
      <c r="L59" s="352">
        <f>'7d-AtRisk_RawData'!L23</f>
        <v>0</v>
      </c>
      <c r="M59" s="353">
        <f>'7d-AtRisk_RawData'!M23</f>
        <v>0</v>
      </c>
      <c r="N59" s="398"/>
      <c r="P59" s="351">
        <f>'7d-AtRisk_RawData'!P23</f>
        <v>0</v>
      </c>
      <c r="Q59" s="352">
        <f>'7d-AtRisk_RawData'!Q23</f>
        <v>5</v>
      </c>
      <c r="R59" s="352">
        <f>'7d-AtRisk_RawData'!R23</f>
        <v>0</v>
      </c>
      <c r="S59" s="352">
        <f>'7d-AtRisk_RawData'!S23</f>
        <v>13</v>
      </c>
      <c r="T59" s="352">
        <f>'7d-AtRisk_RawData'!T23</f>
        <v>11</v>
      </c>
      <c r="U59" s="352">
        <f>'7d-AtRisk_RawData'!U23</f>
        <v>0</v>
      </c>
      <c r="V59" s="352">
        <f>'7d-AtRisk_RawData'!V23</f>
        <v>0</v>
      </c>
      <c r="W59" s="352">
        <f>'7d-AtRisk_RawData'!W23</f>
        <v>0</v>
      </c>
      <c r="X59" s="352">
        <f>'7d-AtRisk_RawData'!X23</f>
        <v>0</v>
      </c>
      <c r="Y59" s="353">
        <f>'7d-AtRisk_RawData'!Y23</f>
        <v>0</v>
      </c>
      <c r="Z59" s="398"/>
      <c r="AB59" s="351">
        <f>'7d-AtRisk_RawData'!AB23</f>
        <v>0</v>
      </c>
      <c r="AC59" s="352">
        <f>'7d-AtRisk_RawData'!AC23</f>
        <v>6</v>
      </c>
      <c r="AD59" s="352">
        <f>'7d-AtRisk_RawData'!AD23</f>
        <v>0</v>
      </c>
      <c r="AE59" s="352">
        <f>'7d-AtRisk_RawData'!AE23</f>
        <v>6</v>
      </c>
      <c r="AF59" s="352">
        <f>'7d-AtRisk_RawData'!AF23</f>
        <v>9</v>
      </c>
      <c r="AG59" s="352">
        <f>'7d-AtRisk_RawData'!AG23</f>
        <v>0</v>
      </c>
      <c r="AH59" s="352">
        <f>'7d-AtRisk_RawData'!AH23</f>
        <v>0</v>
      </c>
      <c r="AI59" s="352">
        <f>'7d-AtRisk_RawData'!AI23</f>
        <v>0</v>
      </c>
      <c r="AJ59" s="352">
        <f>'7d-AtRisk_RawData'!AJ23</f>
        <v>0</v>
      </c>
      <c r="AK59" s="353">
        <f>'7d-AtRisk_RawData'!AK23</f>
        <v>0</v>
      </c>
      <c r="AL59" s="398"/>
      <c r="AN59" s="351">
        <f>'7d-AtRisk_RawData'!AN23</f>
        <v>0</v>
      </c>
      <c r="AO59" s="352">
        <f>'7d-AtRisk_RawData'!AO23</f>
        <v>5</v>
      </c>
      <c r="AP59" s="352">
        <f>'7d-AtRisk_RawData'!AP23</f>
        <v>0</v>
      </c>
      <c r="AQ59" s="352">
        <f>'7d-AtRisk_RawData'!AQ23</f>
        <v>10</v>
      </c>
      <c r="AR59" s="352">
        <f>'7d-AtRisk_RawData'!AR23</f>
        <v>9</v>
      </c>
      <c r="AS59" s="352">
        <f>'7d-AtRisk_RawData'!AS23</f>
        <v>0</v>
      </c>
      <c r="AT59" s="352">
        <f>'7d-AtRisk_RawData'!AT23</f>
        <v>0</v>
      </c>
      <c r="AU59" s="352">
        <f>'7d-AtRisk_RawData'!AU23</f>
        <v>0</v>
      </c>
      <c r="AV59" s="352">
        <f>'7d-AtRisk_RawData'!AV23</f>
        <v>0</v>
      </c>
      <c r="AW59" s="353">
        <f>'7d-AtRisk_RawData'!AW23</f>
        <v>0</v>
      </c>
      <c r="AX59" s="398"/>
      <c r="AZ59" s="351">
        <f>'7d-AtRisk_RawData'!AZ23</f>
        <v>0</v>
      </c>
      <c r="BA59" s="352">
        <f>'7d-AtRisk_RawData'!BA23</f>
        <v>0</v>
      </c>
      <c r="BB59" s="352">
        <f>'7d-AtRisk_RawData'!BB23</f>
        <v>0</v>
      </c>
      <c r="BC59" s="352">
        <f>'7d-AtRisk_RawData'!BC23</f>
        <v>9</v>
      </c>
      <c r="BD59" s="352">
        <f>'7d-AtRisk_RawData'!BD23</f>
        <v>8</v>
      </c>
      <c r="BE59" s="352">
        <f>'7d-AtRisk_RawData'!BE23</f>
        <v>0</v>
      </c>
      <c r="BF59" s="352">
        <f>'7d-AtRisk_RawData'!BF23</f>
        <v>0</v>
      </c>
      <c r="BG59" s="352">
        <f>'7d-AtRisk_RawData'!BG23</f>
        <v>0</v>
      </c>
      <c r="BH59" s="352">
        <f>'7d-AtRisk_RawData'!BH23</f>
        <v>0</v>
      </c>
      <c r="BI59" s="353">
        <f>'7d-AtRisk_RawData'!BI23</f>
        <v>0</v>
      </c>
      <c r="BJ59" s="398"/>
      <c r="BL59" s="351">
        <f>'7d-AtRisk_RawData'!BL23</f>
        <v>0</v>
      </c>
      <c r="BM59" s="352">
        <f>'7d-AtRisk_RawData'!BM23</f>
        <v>1</v>
      </c>
      <c r="BN59" s="352">
        <f>'7d-AtRisk_RawData'!BN23</f>
        <v>0</v>
      </c>
      <c r="BO59" s="352">
        <f>'7d-AtRisk_RawData'!BO23</f>
        <v>6</v>
      </c>
      <c r="BP59" s="352">
        <f>'7d-AtRisk_RawData'!BP23</f>
        <v>7</v>
      </c>
      <c r="BQ59" s="352">
        <f>'7d-AtRisk_RawData'!BQ23</f>
        <v>0</v>
      </c>
      <c r="BR59" s="352">
        <f>'7d-AtRisk_RawData'!BR23</f>
        <v>0</v>
      </c>
      <c r="BS59" s="352">
        <f>'7d-AtRisk_RawData'!BS23</f>
        <v>0</v>
      </c>
      <c r="BT59" s="352">
        <f>'7d-AtRisk_RawData'!BT23</f>
        <v>0</v>
      </c>
      <c r="BU59" s="353">
        <f>'7d-AtRisk_RawData'!BU23</f>
        <v>0</v>
      </c>
      <c r="BV59" s="398"/>
      <c r="BX59" s="351">
        <f>'7d-AtRisk_RawData'!BX23</f>
        <v>0</v>
      </c>
      <c r="BY59" s="352">
        <f>'7d-AtRisk_RawData'!BY23</f>
        <v>2</v>
      </c>
      <c r="BZ59" s="352">
        <f>'7d-AtRisk_RawData'!BZ23</f>
        <v>0</v>
      </c>
      <c r="CA59" s="352">
        <f>'7d-AtRisk_RawData'!CA23</f>
        <v>13</v>
      </c>
      <c r="CB59" s="352">
        <f>'7d-AtRisk_RawData'!CB23</f>
        <v>2</v>
      </c>
      <c r="CC59" s="352">
        <f>'7d-AtRisk_RawData'!CC23</f>
        <v>0</v>
      </c>
      <c r="CD59" s="352">
        <f>'7d-AtRisk_RawData'!CD23</f>
        <v>0</v>
      </c>
      <c r="CE59" s="352">
        <f>'7d-AtRisk_RawData'!CE23</f>
        <v>0</v>
      </c>
      <c r="CF59" s="352">
        <f>'7d-AtRisk_RawData'!CF23</f>
        <v>0</v>
      </c>
      <c r="CG59" s="353">
        <f>'7d-AtRisk_RawData'!CG23</f>
        <v>0</v>
      </c>
      <c r="CH59" s="398"/>
      <c r="CJ59" s="351">
        <f>'7d-AtRisk_RawData'!CJ23</f>
        <v>0</v>
      </c>
      <c r="CK59" s="352">
        <f>'7d-AtRisk_RawData'!CK23</f>
        <v>1</v>
      </c>
      <c r="CL59" s="352">
        <f>'7d-AtRisk_RawData'!CL23</f>
        <v>0</v>
      </c>
      <c r="CM59" s="352">
        <f>'7d-AtRisk_RawData'!CM23</f>
        <v>13</v>
      </c>
      <c r="CN59" s="352">
        <f>'7d-AtRisk_RawData'!CN23</f>
        <v>14</v>
      </c>
      <c r="CO59" s="352">
        <f>'7d-AtRisk_RawData'!CO23</f>
        <v>0</v>
      </c>
      <c r="CP59" s="352">
        <f>'7d-AtRisk_RawData'!CP23</f>
        <v>0</v>
      </c>
      <c r="CQ59" s="352">
        <f>'7d-AtRisk_RawData'!CQ23</f>
        <v>0</v>
      </c>
      <c r="CR59" s="352">
        <f>'7d-AtRisk_RawData'!CR23</f>
        <v>0</v>
      </c>
      <c r="CS59" s="353">
        <f>'7d-AtRisk_RawData'!CS23</f>
        <v>0</v>
      </c>
      <c r="CT59" s="398"/>
      <c r="CV59" s="351">
        <f>'7d-AtRisk_RawData'!CV23</f>
        <v>0</v>
      </c>
      <c r="CW59" s="352">
        <f>'7d-AtRisk_RawData'!CW23</f>
        <v>4</v>
      </c>
      <c r="CX59" s="352">
        <f>'7d-AtRisk_RawData'!CX23</f>
        <v>0</v>
      </c>
      <c r="CY59" s="352">
        <f>'7d-AtRisk_RawData'!CY23</f>
        <v>11</v>
      </c>
      <c r="CZ59" s="352">
        <f>'7d-AtRisk_RawData'!CZ23</f>
        <v>9</v>
      </c>
      <c r="DA59" s="352">
        <f>'7d-AtRisk_RawData'!DA23</f>
        <v>0</v>
      </c>
      <c r="DB59" s="352">
        <f>'7d-AtRisk_RawData'!DB23</f>
        <v>0</v>
      </c>
      <c r="DC59" s="352">
        <f>'7d-AtRisk_RawData'!DC23</f>
        <v>0</v>
      </c>
      <c r="DD59" s="352">
        <f>'7d-AtRisk_RawData'!DD23</f>
        <v>0</v>
      </c>
      <c r="DE59" s="353">
        <f>'7d-AtRisk_RawData'!DE23</f>
        <v>0</v>
      </c>
      <c r="DF59" s="398"/>
      <c r="DH59" s="351">
        <f>'7d-AtRisk_RawData'!DH23</f>
        <v>0</v>
      </c>
      <c r="DI59" s="352">
        <f>'7d-AtRisk_RawData'!DI23</f>
        <v>9</v>
      </c>
      <c r="DJ59" s="352">
        <f>'7d-AtRisk_RawData'!DJ23</f>
        <v>0</v>
      </c>
      <c r="DK59" s="352">
        <f>'7d-AtRisk_RawData'!DK23</f>
        <v>6</v>
      </c>
      <c r="DL59" s="352">
        <f>'7d-AtRisk_RawData'!DL23</f>
        <v>4</v>
      </c>
      <c r="DM59" s="352">
        <f>'7d-AtRisk_RawData'!DM23</f>
        <v>0</v>
      </c>
      <c r="DN59" s="352">
        <f>'7d-AtRisk_RawData'!DN23</f>
        <v>0</v>
      </c>
      <c r="DO59" s="352">
        <f>'7d-AtRisk_RawData'!DO23</f>
        <v>0</v>
      </c>
      <c r="DP59" s="352">
        <f>'7d-AtRisk_RawData'!DP23</f>
        <v>0</v>
      </c>
      <c r="DQ59" s="353">
        <f>'7d-AtRisk_RawData'!DQ23</f>
        <v>0</v>
      </c>
      <c r="DR59" s="398"/>
      <c r="DT59" s="351">
        <f>'7d-AtRisk_RawData'!DT23</f>
        <v>0</v>
      </c>
      <c r="DU59" s="352">
        <f>'7d-AtRisk_RawData'!DU23</f>
        <v>9</v>
      </c>
      <c r="DV59" s="352">
        <f>'7d-AtRisk_RawData'!DV23</f>
        <v>0</v>
      </c>
      <c r="DW59" s="352">
        <f>'7d-AtRisk_RawData'!DW23</f>
        <v>16</v>
      </c>
      <c r="DX59" s="352">
        <f>'7d-AtRisk_RawData'!DX23</f>
        <v>10</v>
      </c>
      <c r="DY59" s="352">
        <f>'7d-AtRisk_RawData'!DY23</f>
        <v>0</v>
      </c>
      <c r="DZ59" s="352">
        <f>'7d-AtRisk_RawData'!DZ23</f>
        <v>0</v>
      </c>
      <c r="EA59" s="352">
        <f>'7d-AtRisk_RawData'!EA23</f>
        <v>0</v>
      </c>
      <c r="EB59" s="352">
        <f>'7d-AtRisk_RawData'!EB23</f>
        <v>0</v>
      </c>
      <c r="EC59" s="353">
        <f>'7d-AtRisk_RawData'!EC23</f>
        <v>0</v>
      </c>
      <c r="ED59" s="398"/>
    </row>
    <row r="60" spans="1:134" ht="15.75" thickBot="1" x14ac:dyDescent="0.3">
      <c r="A60" s="1472"/>
      <c r="B60" s="293" t="s">
        <v>86</v>
      </c>
      <c r="C60" s="294" t="s">
        <v>140</v>
      </c>
      <c r="D60" s="351">
        <f>'7d-AtRisk_RawData'!D24</f>
        <v>0</v>
      </c>
      <c r="E60" s="352">
        <f>'7d-AtRisk_RawData'!E24</f>
        <v>6</v>
      </c>
      <c r="F60" s="352">
        <f>'7d-AtRisk_RawData'!F24</f>
        <v>0</v>
      </c>
      <c r="G60" s="352">
        <f>'7d-AtRisk_RawData'!G24</f>
        <v>32</v>
      </c>
      <c r="H60" s="352">
        <f>'7d-AtRisk_RawData'!H24</f>
        <v>5</v>
      </c>
      <c r="I60" s="352">
        <f>'7d-AtRisk_RawData'!I24</f>
        <v>0</v>
      </c>
      <c r="J60" s="352">
        <f>'7d-AtRisk_RawData'!J24</f>
        <v>0</v>
      </c>
      <c r="K60" s="352">
        <f>'7d-AtRisk_RawData'!K24</f>
        <v>0</v>
      </c>
      <c r="L60" s="352">
        <f>'7d-AtRisk_RawData'!L24</f>
        <v>0</v>
      </c>
      <c r="M60" s="353">
        <f>'7d-AtRisk_RawData'!M24</f>
        <v>0</v>
      </c>
      <c r="N60" s="398"/>
      <c r="P60" s="351">
        <f>'7d-AtRisk_RawData'!P24</f>
        <v>0</v>
      </c>
      <c r="Q60" s="352">
        <f>'7d-AtRisk_RawData'!Q24</f>
        <v>4</v>
      </c>
      <c r="R60" s="352">
        <f>'7d-AtRisk_RawData'!R24</f>
        <v>0</v>
      </c>
      <c r="S60" s="352">
        <f>'7d-AtRisk_RawData'!S24</f>
        <v>18</v>
      </c>
      <c r="T60" s="352">
        <f>'7d-AtRisk_RawData'!T24</f>
        <v>5</v>
      </c>
      <c r="U60" s="352">
        <f>'7d-AtRisk_RawData'!U24</f>
        <v>0</v>
      </c>
      <c r="V60" s="352">
        <f>'7d-AtRisk_RawData'!V24</f>
        <v>0</v>
      </c>
      <c r="W60" s="352">
        <f>'7d-AtRisk_RawData'!W24</f>
        <v>0</v>
      </c>
      <c r="X60" s="352">
        <f>'7d-AtRisk_RawData'!X24</f>
        <v>0</v>
      </c>
      <c r="Y60" s="353">
        <f>'7d-AtRisk_RawData'!Y24</f>
        <v>0</v>
      </c>
      <c r="Z60" s="398"/>
      <c r="AB60" s="351">
        <f>'7d-AtRisk_RawData'!AB24</f>
        <v>1</v>
      </c>
      <c r="AC60" s="352">
        <f>'7d-AtRisk_RawData'!AC24</f>
        <v>5</v>
      </c>
      <c r="AD60" s="352">
        <f>'7d-AtRisk_RawData'!AD24</f>
        <v>0</v>
      </c>
      <c r="AE60" s="352">
        <f>'7d-AtRisk_RawData'!AE24</f>
        <v>16</v>
      </c>
      <c r="AF60" s="352">
        <f>'7d-AtRisk_RawData'!AF24</f>
        <v>7</v>
      </c>
      <c r="AG60" s="352">
        <f>'7d-AtRisk_RawData'!AG24</f>
        <v>0</v>
      </c>
      <c r="AH60" s="352">
        <f>'7d-AtRisk_RawData'!AH24</f>
        <v>0</v>
      </c>
      <c r="AI60" s="352">
        <f>'7d-AtRisk_RawData'!AI24</f>
        <v>0</v>
      </c>
      <c r="AJ60" s="352">
        <f>'7d-AtRisk_RawData'!AJ24</f>
        <v>0</v>
      </c>
      <c r="AK60" s="353">
        <f>'7d-AtRisk_RawData'!AK24</f>
        <v>0</v>
      </c>
      <c r="AL60" s="398"/>
      <c r="AN60" s="351">
        <f>'7d-AtRisk_RawData'!AN24</f>
        <v>0</v>
      </c>
      <c r="AO60" s="352">
        <f>'7d-AtRisk_RawData'!AO24</f>
        <v>0</v>
      </c>
      <c r="AP60" s="352">
        <f>'7d-AtRisk_RawData'!AP24</f>
        <v>0</v>
      </c>
      <c r="AQ60" s="352">
        <f>'7d-AtRisk_RawData'!AQ24</f>
        <v>35</v>
      </c>
      <c r="AR60" s="352">
        <f>'7d-AtRisk_RawData'!AR24</f>
        <v>8</v>
      </c>
      <c r="AS60" s="352">
        <f>'7d-AtRisk_RawData'!AS24</f>
        <v>0</v>
      </c>
      <c r="AT60" s="352">
        <f>'7d-AtRisk_RawData'!AT24</f>
        <v>0</v>
      </c>
      <c r="AU60" s="352">
        <f>'7d-AtRisk_RawData'!AU24</f>
        <v>0</v>
      </c>
      <c r="AV60" s="352">
        <f>'7d-AtRisk_RawData'!AV24</f>
        <v>0</v>
      </c>
      <c r="AW60" s="353">
        <f>'7d-AtRisk_RawData'!AW24</f>
        <v>0</v>
      </c>
      <c r="AX60" s="398"/>
      <c r="AZ60" s="351">
        <f>'7d-AtRisk_RawData'!AZ24</f>
        <v>0</v>
      </c>
      <c r="BA60" s="352">
        <f>'7d-AtRisk_RawData'!BA24</f>
        <v>0</v>
      </c>
      <c r="BB60" s="352">
        <f>'7d-AtRisk_RawData'!BB24</f>
        <v>0</v>
      </c>
      <c r="BC60" s="352">
        <f>'7d-AtRisk_RawData'!BC24</f>
        <v>31</v>
      </c>
      <c r="BD60" s="352">
        <f>'7d-AtRisk_RawData'!BD24</f>
        <v>3</v>
      </c>
      <c r="BE60" s="352">
        <f>'7d-AtRisk_RawData'!BE24</f>
        <v>0</v>
      </c>
      <c r="BF60" s="352">
        <f>'7d-AtRisk_RawData'!BF24</f>
        <v>0</v>
      </c>
      <c r="BG60" s="352">
        <f>'7d-AtRisk_RawData'!BG24</f>
        <v>0</v>
      </c>
      <c r="BH60" s="352">
        <f>'7d-AtRisk_RawData'!BH24</f>
        <v>0</v>
      </c>
      <c r="BI60" s="353">
        <f>'7d-AtRisk_RawData'!BI24</f>
        <v>0</v>
      </c>
      <c r="BJ60" s="398"/>
      <c r="BL60" s="351">
        <f>'7d-AtRisk_RawData'!BL24</f>
        <v>0</v>
      </c>
      <c r="BM60" s="352">
        <f>'7d-AtRisk_RawData'!BM24</f>
        <v>3</v>
      </c>
      <c r="BN60" s="352">
        <f>'7d-AtRisk_RawData'!BN24</f>
        <v>0</v>
      </c>
      <c r="BO60" s="352">
        <f>'7d-AtRisk_RawData'!BO24</f>
        <v>13</v>
      </c>
      <c r="BP60" s="352">
        <f>'7d-AtRisk_RawData'!BP24</f>
        <v>12</v>
      </c>
      <c r="BQ60" s="352">
        <f>'7d-AtRisk_RawData'!BQ24</f>
        <v>0</v>
      </c>
      <c r="BR60" s="352">
        <f>'7d-AtRisk_RawData'!BR24</f>
        <v>0</v>
      </c>
      <c r="BS60" s="352">
        <f>'7d-AtRisk_RawData'!BS24</f>
        <v>0</v>
      </c>
      <c r="BT60" s="352">
        <f>'7d-AtRisk_RawData'!BT24</f>
        <v>0</v>
      </c>
      <c r="BU60" s="353">
        <f>'7d-AtRisk_RawData'!BU24</f>
        <v>0</v>
      </c>
      <c r="BV60" s="398"/>
      <c r="BX60" s="351">
        <f>'7d-AtRisk_RawData'!BX24</f>
        <v>0</v>
      </c>
      <c r="BY60" s="352">
        <f>'7d-AtRisk_RawData'!BY24</f>
        <v>0</v>
      </c>
      <c r="BZ60" s="352">
        <f>'7d-AtRisk_RawData'!BZ24</f>
        <v>0</v>
      </c>
      <c r="CA60" s="352">
        <f>'7d-AtRisk_RawData'!CA24</f>
        <v>22</v>
      </c>
      <c r="CB60" s="352">
        <f>'7d-AtRisk_RawData'!CB24</f>
        <v>5</v>
      </c>
      <c r="CC60" s="352">
        <f>'7d-AtRisk_RawData'!CC24</f>
        <v>0</v>
      </c>
      <c r="CD60" s="352">
        <f>'7d-AtRisk_RawData'!CD24</f>
        <v>0</v>
      </c>
      <c r="CE60" s="352">
        <f>'7d-AtRisk_RawData'!CE24</f>
        <v>0</v>
      </c>
      <c r="CF60" s="352">
        <f>'7d-AtRisk_RawData'!CF24</f>
        <v>0</v>
      </c>
      <c r="CG60" s="353">
        <f>'7d-AtRisk_RawData'!CG24</f>
        <v>0</v>
      </c>
      <c r="CH60" s="398"/>
      <c r="CJ60" s="351">
        <f>'7d-AtRisk_RawData'!CJ24</f>
        <v>0</v>
      </c>
      <c r="CK60" s="352">
        <f>'7d-AtRisk_RawData'!CK24</f>
        <v>0</v>
      </c>
      <c r="CL60" s="352">
        <f>'7d-AtRisk_RawData'!CL24</f>
        <v>0</v>
      </c>
      <c r="CM60" s="352">
        <f>'7d-AtRisk_RawData'!CM24</f>
        <v>23</v>
      </c>
      <c r="CN60" s="352">
        <f>'7d-AtRisk_RawData'!CN24</f>
        <v>7</v>
      </c>
      <c r="CO60" s="352">
        <f>'7d-AtRisk_RawData'!CO24</f>
        <v>0</v>
      </c>
      <c r="CP60" s="352">
        <f>'7d-AtRisk_RawData'!CP24</f>
        <v>0</v>
      </c>
      <c r="CQ60" s="352">
        <f>'7d-AtRisk_RawData'!CQ24</f>
        <v>0</v>
      </c>
      <c r="CR60" s="352">
        <f>'7d-AtRisk_RawData'!CR24</f>
        <v>0</v>
      </c>
      <c r="CS60" s="353">
        <f>'7d-AtRisk_RawData'!CS24</f>
        <v>0</v>
      </c>
      <c r="CT60" s="398"/>
      <c r="CV60" s="351">
        <f>'7d-AtRisk_RawData'!CV24</f>
        <v>0</v>
      </c>
      <c r="CW60" s="352">
        <f>'7d-AtRisk_RawData'!CW24</f>
        <v>0</v>
      </c>
      <c r="CX60" s="352">
        <f>'7d-AtRisk_RawData'!CX24</f>
        <v>0</v>
      </c>
      <c r="CY60" s="352">
        <f>'7d-AtRisk_RawData'!CY24</f>
        <v>18</v>
      </c>
      <c r="CZ60" s="352">
        <f>'7d-AtRisk_RawData'!CZ24</f>
        <v>3</v>
      </c>
      <c r="DA60" s="352">
        <f>'7d-AtRisk_RawData'!DA24</f>
        <v>0</v>
      </c>
      <c r="DB60" s="352">
        <f>'7d-AtRisk_RawData'!DB24</f>
        <v>0</v>
      </c>
      <c r="DC60" s="352">
        <f>'7d-AtRisk_RawData'!DC24</f>
        <v>0</v>
      </c>
      <c r="DD60" s="352">
        <f>'7d-AtRisk_RawData'!DD24</f>
        <v>0</v>
      </c>
      <c r="DE60" s="353">
        <f>'7d-AtRisk_RawData'!DE24</f>
        <v>0</v>
      </c>
      <c r="DF60" s="398"/>
      <c r="DH60" s="351">
        <f>'7d-AtRisk_RawData'!DH24</f>
        <v>0</v>
      </c>
      <c r="DI60" s="352">
        <f>'7d-AtRisk_RawData'!DI24</f>
        <v>0</v>
      </c>
      <c r="DJ60" s="352">
        <f>'7d-AtRisk_RawData'!DJ24</f>
        <v>0</v>
      </c>
      <c r="DK60" s="352">
        <f>'7d-AtRisk_RawData'!DK24</f>
        <v>13</v>
      </c>
      <c r="DL60" s="352">
        <f>'7d-AtRisk_RawData'!DL24</f>
        <v>5</v>
      </c>
      <c r="DM60" s="352">
        <f>'7d-AtRisk_RawData'!DM24</f>
        <v>0</v>
      </c>
      <c r="DN60" s="352">
        <f>'7d-AtRisk_RawData'!DN24</f>
        <v>0</v>
      </c>
      <c r="DO60" s="352">
        <f>'7d-AtRisk_RawData'!DO24</f>
        <v>0</v>
      </c>
      <c r="DP60" s="352">
        <f>'7d-AtRisk_RawData'!DP24</f>
        <v>0</v>
      </c>
      <c r="DQ60" s="353">
        <f>'7d-AtRisk_RawData'!DQ24</f>
        <v>0</v>
      </c>
      <c r="DR60" s="398"/>
      <c r="DT60" s="351">
        <f>'7d-AtRisk_RawData'!DT24</f>
        <v>0</v>
      </c>
      <c r="DU60" s="352">
        <f>'7d-AtRisk_RawData'!DU24</f>
        <v>0</v>
      </c>
      <c r="DV60" s="352">
        <f>'7d-AtRisk_RawData'!DV24</f>
        <v>0</v>
      </c>
      <c r="DW60" s="352">
        <f>'7d-AtRisk_RawData'!DW24</f>
        <v>21</v>
      </c>
      <c r="DX60" s="352">
        <f>'7d-AtRisk_RawData'!DX24</f>
        <v>1</v>
      </c>
      <c r="DY60" s="352">
        <f>'7d-AtRisk_RawData'!DY24</f>
        <v>0</v>
      </c>
      <c r="DZ60" s="352">
        <f>'7d-AtRisk_RawData'!DZ24</f>
        <v>0</v>
      </c>
      <c r="EA60" s="352">
        <f>'7d-AtRisk_RawData'!EA24</f>
        <v>0</v>
      </c>
      <c r="EB60" s="352">
        <f>'7d-AtRisk_RawData'!EB24</f>
        <v>0</v>
      </c>
      <c r="EC60" s="353">
        <f>'7d-AtRisk_RawData'!EC24</f>
        <v>0</v>
      </c>
      <c r="ED60" s="398"/>
    </row>
    <row r="61" spans="1:134" x14ac:dyDescent="0.25">
      <c r="A61" s="467"/>
      <c r="D61" s="399">
        <f t="shared" ref="D61:M61" si="110">SUM(D58:D60)</f>
        <v>0</v>
      </c>
      <c r="E61" s="400">
        <f t="shared" si="110"/>
        <v>13</v>
      </c>
      <c r="F61" s="400">
        <f t="shared" si="110"/>
        <v>0</v>
      </c>
      <c r="G61" s="400">
        <f t="shared" si="110"/>
        <v>87</v>
      </c>
      <c r="H61" s="400">
        <f t="shared" si="110"/>
        <v>37</v>
      </c>
      <c r="I61" s="400">
        <f t="shared" si="110"/>
        <v>0</v>
      </c>
      <c r="J61" s="400">
        <f t="shared" si="110"/>
        <v>0</v>
      </c>
      <c r="K61" s="400">
        <f t="shared" si="110"/>
        <v>0</v>
      </c>
      <c r="L61" s="400">
        <f t="shared" si="110"/>
        <v>0</v>
      </c>
      <c r="M61" s="401">
        <f t="shared" si="110"/>
        <v>0</v>
      </c>
      <c r="N61" s="470">
        <f>SUM(D61:M61)</f>
        <v>137</v>
      </c>
      <c r="P61" s="399">
        <f t="shared" ref="P61:Y61" si="111">SUM(P58:P60)</f>
        <v>0</v>
      </c>
      <c r="Q61" s="400">
        <f t="shared" si="111"/>
        <v>10</v>
      </c>
      <c r="R61" s="400">
        <f t="shared" si="111"/>
        <v>0</v>
      </c>
      <c r="S61" s="400">
        <f t="shared" si="111"/>
        <v>54</v>
      </c>
      <c r="T61" s="400">
        <f t="shared" si="111"/>
        <v>38</v>
      </c>
      <c r="U61" s="400">
        <f t="shared" si="111"/>
        <v>0</v>
      </c>
      <c r="V61" s="400">
        <f t="shared" si="111"/>
        <v>0</v>
      </c>
      <c r="W61" s="400">
        <f t="shared" si="111"/>
        <v>0</v>
      </c>
      <c r="X61" s="400">
        <f t="shared" si="111"/>
        <v>0</v>
      </c>
      <c r="Y61" s="401">
        <f t="shared" si="111"/>
        <v>0</v>
      </c>
      <c r="Z61" s="470">
        <f>SUM(P61:Y61)</f>
        <v>102</v>
      </c>
      <c r="AB61" s="399">
        <f t="shared" ref="AB61:AK61" si="112">SUM(AB58:AB60)</f>
        <v>1</v>
      </c>
      <c r="AC61" s="400">
        <f t="shared" si="112"/>
        <v>12</v>
      </c>
      <c r="AD61" s="400">
        <f t="shared" si="112"/>
        <v>0</v>
      </c>
      <c r="AE61" s="400">
        <f t="shared" si="112"/>
        <v>48</v>
      </c>
      <c r="AF61" s="400">
        <f t="shared" si="112"/>
        <v>43</v>
      </c>
      <c r="AG61" s="400">
        <f t="shared" si="112"/>
        <v>0</v>
      </c>
      <c r="AH61" s="400">
        <f t="shared" si="112"/>
        <v>0</v>
      </c>
      <c r="AI61" s="400">
        <f t="shared" si="112"/>
        <v>0</v>
      </c>
      <c r="AJ61" s="400">
        <f t="shared" si="112"/>
        <v>0</v>
      </c>
      <c r="AK61" s="401">
        <f t="shared" si="112"/>
        <v>0</v>
      </c>
      <c r="AL61" s="470">
        <f>SUM(AB61:AK61)</f>
        <v>104</v>
      </c>
      <c r="AN61" s="399">
        <f t="shared" ref="AN61:AW61" si="113">SUM(AN58:AN60)</f>
        <v>0</v>
      </c>
      <c r="AO61" s="400">
        <f t="shared" si="113"/>
        <v>5</v>
      </c>
      <c r="AP61" s="400">
        <f t="shared" si="113"/>
        <v>0</v>
      </c>
      <c r="AQ61" s="400">
        <f t="shared" si="113"/>
        <v>70</v>
      </c>
      <c r="AR61" s="400">
        <f t="shared" si="113"/>
        <v>45</v>
      </c>
      <c r="AS61" s="400">
        <f t="shared" si="113"/>
        <v>0</v>
      </c>
      <c r="AT61" s="400">
        <f t="shared" si="113"/>
        <v>0</v>
      </c>
      <c r="AU61" s="400">
        <f t="shared" si="113"/>
        <v>0</v>
      </c>
      <c r="AV61" s="400">
        <f t="shared" si="113"/>
        <v>0</v>
      </c>
      <c r="AW61" s="401">
        <f t="shared" si="113"/>
        <v>0</v>
      </c>
      <c r="AX61" s="470">
        <f>SUM(AN61:AW61)</f>
        <v>120</v>
      </c>
      <c r="AZ61" s="399">
        <f t="shared" ref="AZ61:BI61" si="114">SUM(AZ58:AZ60)</f>
        <v>0</v>
      </c>
      <c r="BA61" s="400">
        <f t="shared" si="114"/>
        <v>0</v>
      </c>
      <c r="BB61" s="400">
        <f t="shared" si="114"/>
        <v>0</v>
      </c>
      <c r="BC61" s="400">
        <f t="shared" si="114"/>
        <v>72</v>
      </c>
      <c r="BD61" s="400">
        <f t="shared" si="114"/>
        <v>46</v>
      </c>
      <c r="BE61" s="400">
        <f t="shared" si="114"/>
        <v>0</v>
      </c>
      <c r="BF61" s="400">
        <f t="shared" si="114"/>
        <v>0</v>
      </c>
      <c r="BG61" s="400">
        <f t="shared" si="114"/>
        <v>0</v>
      </c>
      <c r="BH61" s="400">
        <f t="shared" si="114"/>
        <v>0</v>
      </c>
      <c r="BI61" s="401">
        <f t="shared" si="114"/>
        <v>0</v>
      </c>
      <c r="BJ61" s="470">
        <f>SUM(AZ61:BI61)</f>
        <v>118</v>
      </c>
      <c r="BL61" s="399">
        <f t="shared" ref="BL61:BU61" si="115">SUM(BL58:BL60)</f>
        <v>0</v>
      </c>
      <c r="BM61" s="400">
        <f t="shared" si="115"/>
        <v>6</v>
      </c>
      <c r="BN61" s="400">
        <f t="shared" si="115"/>
        <v>0</v>
      </c>
      <c r="BO61" s="400">
        <f t="shared" si="115"/>
        <v>46</v>
      </c>
      <c r="BP61" s="400">
        <f t="shared" si="115"/>
        <v>45</v>
      </c>
      <c r="BQ61" s="400">
        <f t="shared" si="115"/>
        <v>0</v>
      </c>
      <c r="BR61" s="400">
        <f t="shared" si="115"/>
        <v>0</v>
      </c>
      <c r="BS61" s="400">
        <f t="shared" si="115"/>
        <v>0</v>
      </c>
      <c r="BT61" s="400">
        <f t="shared" si="115"/>
        <v>0</v>
      </c>
      <c r="BU61" s="401">
        <f t="shared" si="115"/>
        <v>0</v>
      </c>
      <c r="BV61" s="470">
        <f>SUM(BL61:BU61)</f>
        <v>97</v>
      </c>
      <c r="BX61" s="399">
        <f t="shared" ref="BX61:CG61" si="116">SUM(BX58:BX60)</f>
        <v>0</v>
      </c>
      <c r="BY61" s="400">
        <f t="shared" si="116"/>
        <v>10</v>
      </c>
      <c r="BZ61" s="400">
        <f t="shared" si="116"/>
        <v>0</v>
      </c>
      <c r="CA61" s="400">
        <f t="shared" si="116"/>
        <v>65</v>
      </c>
      <c r="CB61" s="400">
        <f t="shared" si="116"/>
        <v>57</v>
      </c>
      <c r="CC61" s="400">
        <f t="shared" si="116"/>
        <v>0</v>
      </c>
      <c r="CD61" s="400">
        <f t="shared" si="116"/>
        <v>0</v>
      </c>
      <c r="CE61" s="400">
        <f t="shared" si="116"/>
        <v>0</v>
      </c>
      <c r="CF61" s="400">
        <f t="shared" si="116"/>
        <v>0</v>
      </c>
      <c r="CG61" s="401">
        <f t="shared" si="116"/>
        <v>0</v>
      </c>
      <c r="CH61" s="470">
        <f>SUM(BX61:CG61)</f>
        <v>132</v>
      </c>
      <c r="CJ61" s="399">
        <f t="shared" ref="CJ61:CS61" si="117">SUM(CJ58:CJ60)</f>
        <v>0</v>
      </c>
      <c r="CK61" s="400">
        <f t="shared" si="117"/>
        <v>12</v>
      </c>
      <c r="CL61" s="400">
        <f t="shared" si="117"/>
        <v>0</v>
      </c>
      <c r="CM61" s="400">
        <f t="shared" si="117"/>
        <v>61</v>
      </c>
      <c r="CN61" s="400">
        <f t="shared" si="117"/>
        <v>64</v>
      </c>
      <c r="CO61" s="400">
        <f t="shared" si="117"/>
        <v>0</v>
      </c>
      <c r="CP61" s="400">
        <f t="shared" si="117"/>
        <v>0</v>
      </c>
      <c r="CQ61" s="400">
        <f t="shared" si="117"/>
        <v>0</v>
      </c>
      <c r="CR61" s="400">
        <f t="shared" si="117"/>
        <v>0</v>
      </c>
      <c r="CS61" s="401">
        <f t="shared" si="117"/>
        <v>0</v>
      </c>
      <c r="CT61" s="470">
        <f>SUM(CJ61:CS61)</f>
        <v>137</v>
      </c>
      <c r="CV61" s="399">
        <f t="shared" ref="CV61:DE61" si="118">SUM(CV58:CV60)</f>
        <v>0</v>
      </c>
      <c r="CW61" s="400">
        <f t="shared" si="118"/>
        <v>15</v>
      </c>
      <c r="CX61" s="400">
        <f t="shared" si="118"/>
        <v>0</v>
      </c>
      <c r="CY61" s="400">
        <f t="shared" si="118"/>
        <v>52</v>
      </c>
      <c r="CZ61" s="400">
        <f t="shared" si="118"/>
        <v>52</v>
      </c>
      <c r="DA61" s="400">
        <f t="shared" si="118"/>
        <v>0</v>
      </c>
      <c r="DB61" s="400">
        <f t="shared" si="118"/>
        <v>0</v>
      </c>
      <c r="DC61" s="400">
        <f t="shared" si="118"/>
        <v>0</v>
      </c>
      <c r="DD61" s="400">
        <f t="shared" si="118"/>
        <v>0</v>
      </c>
      <c r="DE61" s="401">
        <f t="shared" si="118"/>
        <v>0</v>
      </c>
      <c r="DF61" s="470">
        <f>SUM(CV61:DE61)</f>
        <v>119</v>
      </c>
      <c r="DH61" s="399">
        <f t="shared" ref="DH61:DQ61" si="119">SUM(DH58:DH60)</f>
        <v>0</v>
      </c>
      <c r="DI61" s="400">
        <f t="shared" si="119"/>
        <v>32</v>
      </c>
      <c r="DJ61" s="400">
        <f t="shared" si="119"/>
        <v>0</v>
      </c>
      <c r="DK61" s="400">
        <f t="shared" si="119"/>
        <v>41</v>
      </c>
      <c r="DL61" s="400">
        <f t="shared" si="119"/>
        <v>44</v>
      </c>
      <c r="DM61" s="400">
        <f t="shared" si="119"/>
        <v>0</v>
      </c>
      <c r="DN61" s="400">
        <f t="shared" si="119"/>
        <v>0</v>
      </c>
      <c r="DO61" s="400">
        <f t="shared" si="119"/>
        <v>0</v>
      </c>
      <c r="DP61" s="400">
        <f t="shared" si="119"/>
        <v>0</v>
      </c>
      <c r="DQ61" s="401">
        <f t="shared" si="119"/>
        <v>0</v>
      </c>
      <c r="DR61" s="470">
        <f>SUM(DH61:DQ61)</f>
        <v>117</v>
      </c>
      <c r="DT61" s="399">
        <f t="shared" ref="DT61:EC61" si="120">SUM(DT58:DT60)</f>
        <v>0</v>
      </c>
      <c r="DU61" s="400">
        <f t="shared" si="120"/>
        <v>37</v>
      </c>
      <c r="DV61" s="400">
        <f t="shared" si="120"/>
        <v>0</v>
      </c>
      <c r="DW61" s="400">
        <f t="shared" si="120"/>
        <v>66</v>
      </c>
      <c r="DX61" s="400">
        <f t="shared" si="120"/>
        <v>59</v>
      </c>
      <c r="DY61" s="400">
        <f t="shared" si="120"/>
        <v>0</v>
      </c>
      <c r="DZ61" s="400">
        <f t="shared" si="120"/>
        <v>0</v>
      </c>
      <c r="EA61" s="400">
        <f t="shared" si="120"/>
        <v>0</v>
      </c>
      <c r="EB61" s="400">
        <f t="shared" si="120"/>
        <v>0</v>
      </c>
      <c r="EC61" s="401">
        <f t="shared" si="120"/>
        <v>0</v>
      </c>
      <c r="ED61" s="470">
        <f>SUM(DT61:EC61)</f>
        <v>162</v>
      </c>
    </row>
    <row r="62" spans="1:134" ht="15.75" thickBot="1" x14ac:dyDescent="0.3">
      <c r="A62" s="467"/>
      <c r="D62" s="351"/>
      <c r="E62" s="352"/>
      <c r="F62" s="352"/>
      <c r="G62" s="352"/>
      <c r="H62" s="352"/>
      <c r="I62" s="352"/>
      <c r="J62" s="352"/>
      <c r="K62" s="352"/>
      <c r="L62" s="352"/>
      <c r="M62" s="353"/>
      <c r="N62" s="398"/>
      <c r="P62" s="351"/>
      <c r="Q62" s="352"/>
      <c r="R62" s="352"/>
      <c r="S62" s="352"/>
      <c r="T62" s="352"/>
      <c r="U62" s="352"/>
      <c r="V62" s="352"/>
      <c r="W62" s="352"/>
      <c r="X62" s="352"/>
      <c r="Y62" s="353"/>
      <c r="Z62" s="398"/>
      <c r="AB62" s="351"/>
      <c r="AC62" s="352"/>
      <c r="AD62" s="352"/>
      <c r="AE62" s="352"/>
      <c r="AF62" s="352"/>
      <c r="AG62" s="352"/>
      <c r="AH62" s="352"/>
      <c r="AI62" s="352"/>
      <c r="AJ62" s="352"/>
      <c r="AK62" s="353"/>
      <c r="AL62" s="398"/>
      <c r="AN62" s="351"/>
      <c r="AO62" s="352"/>
      <c r="AP62" s="352"/>
      <c r="AQ62" s="352"/>
      <c r="AR62" s="352"/>
      <c r="AS62" s="352"/>
      <c r="AT62" s="352"/>
      <c r="AU62" s="352"/>
      <c r="AV62" s="352"/>
      <c r="AW62" s="353"/>
      <c r="AX62" s="398"/>
      <c r="AZ62" s="351"/>
      <c r="BA62" s="352"/>
      <c r="BB62" s="352"/>
      <c r="BC62" s="352"/>
      <c r="BD62" s="352"/>
      <c r="BE62" s="352"/>
      <c r="BF62" s="352"/>
      <c r="BG62" s="352"/>
      <c r="BH62" s="352"/>
      <c r="BI62" s="353"/>
      <c r="BJ62" s="398"/>
      <c r="BL62" s="351"/>
      <c r="BM62" s="352"/>
      <c r="BN62" s="352"/>
      <c r="BO62" s="352"/>
      <c r="BP62" s="352"/>
      <c r="BQ62" s="352"/>
      <c r="BR62" s="352"/>
      <c r="BS62" s="352"/>
      <c r="BT62" s="352"/>
      <c r="BU62" s="353"/>
      <c r="BV62" s="398"/>
      <c r="BX62" s="351"/>
      <c r="BY62" s="352"/>
      <c r="BZ62" s="352"/>
      <c r="CA62" s="352"/>
      <c r="CB62" s="352"/>
      <c r="CC62" s="352"/>
      <c r="CD62" s="352"/>
      <c r="CE62" s="352"/>
      <c r="CF62" s="352"/>
      <c r="CG62" s="353"/>
      <c r="CH62" s="398"/>
      <c r="CJ62" s="351"/>
      <c r="CK62" s="352"/>
      <c r="CL62" s="352"/>
      <c r="CM62" s="352"/>
      <c r="CN62" s="352"/>
      <c r="CO62" s="352"/>
      <c r="CP62" s="352"/>
      <c r="CQ62" s="352"/>
      <c r="CR62" s="352"/>
      <c r="CS62" s="353"/>
      <c r="CT62" s="398"/>
      <c r="CV62" s="351"/>
      <c r="CW62" s="352"/>
      <c r="CX62" s="352"/>
      <c r="CY62" s="352"/>
      <c r="CZ62" s="352"/>
      <c r="DA62" s="352"/>
      <c r="DB62" s="352"/>
      <c r="DC62" s="352"/>
      <c r="DD62" s="352"/>
      <c r="DE62" s="353"/>
      <c r="DF62" s="398"/>
      <c r="DH62" s="351"/>
      <c r="DI62" s="352"/>
      <c r="DJ62" s="352"/>
      <c r="DK62" s="352"/>
      <c r="DL62" s="352"/>
      <c r="DM62" s="352"/>
      <c r="DN62" s="352"/>
      <c r="DO62" s="352"/>
      <c r="DP62" s="352"/>
      <c r="DQ62" s="353"/>
      <c r="DR62" s="398"/>
      <c r="DT62" s="351"/>
      <c r="DU62" s="352"/>
      <c r="DV62" s="352"/>
      <c r="DW62" s="352"/>
      <c r="DX62" s="352"/>
      <c r="DY62" s="352"/>
      <c r="DZ62" s="352"/>
      <c r="EA62" s="352"/>
      <c r="EB62" s="352"/>
      <c r="EC62" s="353"/>
      <c r="ED62" s="398"/>
    </row>
    <row r="63" spans="1:134" ht="15" customHeight="1" x14ac:dyDescent="0.25">
      <c r="A63" s="1470" t="s">
        <v>211</v>
      </c>
      <c r="B63" t="s">
        <v>86</v>
      </c>
      <c r="C63" s="317" t="s">
        <v>138</v>
      </c>
      <c r="D63" s="351">
        <f>D58*'8-Matrices'!$J$7</f>
        <v>0</v>
      </c>
      <c r="E63" s="352">
        <f>E58*'8-Matrices'!$K$7</f>
        <v>29040</v>
      </c>
      <c r="F63" s="352">
        <f>F58*'8-Matrices'!$L$7</f>
        <v>0</v>
      </c>
      <c r="G63" s="352">
        <f>G58*'8-Matrices'!$M$7</f>
        <v>621565</v>
      </c>
      <c r="H63" s="352">
        <f>H58*'8-Matrices'!$N$7</f>
        <v>891000</v>
      </c>
      <c r="I63" s="352">
        <f>I58*'8-Matrices'!$O$7</f>
        <v>0</v>
      </c>
      <c r="J63" s="352">
        <f>J58*'8-Matrices'!$P$7</f>
        <v>0</v>
      </c>
      <c r="K63" s="352">
        <f>K58*'8-Matrices'!$Q$7</f>
        <v>0</v>
      </c>
      <c r="L63" s="352">
        <f>L58*'8-Matrices'!$R$7</f>
        <v>0</v>
      </c>
      <c r="M63" s="353">
        <f>M58*'8-Matrices'!$S$7</f>
        <v>0</v>
      </c>
      <c r="N63" s="398"/>
      <c r="P63" s="351">
        <f>P58*'8-Matrices'!$J$7</f>
        <v>0</v>
      </c>
      <c r="Q63" s="352">
        <f>Q58*'8-Matrices'!$K$7</f>
        <v>7260</v>
      </c>
      <c r="R63" s="352">
        <f>R58*'8-Matrices'!$L$7</f>
        <v>0</v>
      </c>
      <c r="S63" s="352">
        <f>S58*'8-Matrices'!$M$7</f>
        <v>332465</v>
      </c>
      <c r="T63" s="352">
        <f>T58*'8-Matrices'!$N$7</f>
        <v>726000</v>
      </c>
      <c r="U63" s="352">
        <f>U58*'8-Matrices'!$O$7</f>
        <v>0</v>
      </c>
      <c r="V63" s="352">
        <f>V58*'8-Matrices'!$P$7</f>
        <v>0</v>
      </c>
      <c r="W63" s="352">
        <f>W58*'8-Matrices'!$Q$7</f>
        <v>0</v>
      </c>
      <c r="X63" s="352">
        <f>X58*'8-Matrices'!$R$7</f>
        <v>0</v>
      </c>
      <c r="Y63" s="353">
        <f>Y58*'8-Matrices'!$S$7</f>
        <v>0</v>
      </c>
      <c r="Z63" s="398"/>
      <c r="AB63" s="351">
        <f>AB58*'8-Matrices'!$J$7</f>
        <v>0</v>
      </c>
      <c r="AC63" s="352">
        <f>AC58*'8-Matrices'!$K$7</f>
        <v>7260</v>
      </c>
      <c r="AD63" s="352">
        <f>AD58*'8-Matrices'!$L$7</f>
        <v>0</v>
      </c>
      <c r="AE63" s="352">
        <f>AE58*'8-Matrices'!$M$7</f>
        <v>375830</v>
      </c>
      <c r="AF63" s="352">
        <f>AF58*'8-Matrices'!$N$7</f>
        <v>891000</v>
      </c>
      <c r="AG63" s="352">
        <f>AG58*'8-Matrices'!$O$7</f>
        <v>0</v>
      </c>
      <c r="AH63" s="352">
        <f>AH58*'8-Matrices'!$P$7</f>
        <v>0</v>
      </c>
      <c r="AI63" s="352">
        <f>AI58*'8-Matrices'!$Q$7</f>
        <v>0</v>
      </c>
      <c r="AJ63" s="352">
        <f>AJ58*'8-Matrices'!$R$7</f>
        <v>0</v>
      </c>
      <c r="AK63" s="353">
        <f>AK58*'8-Matrices'!$S$7</f>
        <v>0</v>
      </c>
      <c r="AL63" s="398"/>
      <c r="AN63" s="351">
        <f>AN58*'8-Matrices'!$J$7</f>
        <v>0</v>
      </c>
      <c r="AO63" s="352">
        <f>AO58*'8-Matrices'!$K$7</f>
        <v>0</v>
      </c>
      <c r="AP63" s="352">
        <f>AP58*'8-Matrices'!$L$7</f>
        <v>0</v>
      </c>
      <c r="AQ63" s="352">
        <f>AQ58*'8-Matrices'!$M$7</f>
        <v>361375</v>
      </c>
      <c r="AR63" s="352">
        <f>AR58*'8-Matrices'!$N$7</f>
        <v>924000</v>
      </c>
      <c r="AS63" s="352">
        <f>AS58*'8-Matrices'!$O$7</f>
        <v>0</v>
      </c>
      <c r="AT63" s="352">
        <f>AT58*'8-Matrices'!$P$7</f>
        <v>0</v>
      </c>
      <c r="AU63" s="352">
        <f>AU58*'8-Matrices'!$Q$7</f>
        <v>0</v>
      </c>
      <c r="AV63" s="352">
        <f>AV58*'8-Matrices'!$R$7</f>
        <v>0</v>
      </c>
      <c r="AW63" s="353">
        <f>AW58*'8-Matrices'!$S$7</f>
        <v>0</v>
      </c>
      <c r="AX63" s="398"/>
      <c r="AZ63" s="351">
        <f>AZ58*'8-Matrices'!$J$7</f>
        <v>0</v>
      </c>
      <c r="BA63" s="352">
        <f>BA58*'8-Matrices'!$K$7</f>
        <v>0</v>
      </c>
      <c r="BB63" s="352">
        <f>BB58*'8-Matrices'!$L$7</f>
        <v>0</v>
      </c>
      <c r="BC63" s="352">
        <f>BC58*'8-Matrices'!$M$7</f>
        <v>462560</v>
      </c>
      <c r="BD63" s="352">
        <f>BD58*'8-Matrices'!$N$7</f>
        <v>1155000</v>
      </c>
      <c r="BE63" s="352">
        <f>BE58*'8-Matrices'!$O$7</f>
        <v>0</v>
      </c>
      <c r="BF63" s="352">
        <f>BF58*'8-Matrices'!$P$7</f>
        <v>0</v>
      </c>
      <c r="BG63" s="352">
        <f>BG58*'8-Matrices'!$Q$7</f>
        <v>0</v>
      </c>
      <c r="BH63" s="352">
        <f>BH58*'8-Matrices'!$R$7</f>
        <v>0</v>
      </c>
      <c r="BI63" s="353">
        <f>BI58*'8-Matrices'!$S$7</f>
        <v>0</v>
      </c>
      <c r="BJ63" s="398"/>
      <c r="BL63" s="351">
        <f>BL58*'8-Matrices'!$J$7</f>
        <v>0</v>
      </c>
      <c r="BM63" s="352">
        <f>BM58*'8-Matrices'!$K$7</f>
        <v>14520</v>
      </c>
      <c r="BN63" s="352">
        <f>BN58*'8-Matrices'!$L$7</f>
        <v>0</v>
      </c>
      <c r="BO63" s="352">
        <f>BO58*'8-Matrices'!$M$7</f>
        <v>390285</v>
      </c>
      <c r="BP63" s="352">
        <f>BP58*'8-Matrices'!$N$7</f>
        <v>858000</v>
      </c>
      <c r="BQ63" s="352">
        <f>BQ58*'8-Matrices'!$O$7</f>
        <v>0</v>
      </c>
      <c r="BR63" s="352">
        <f>BR58*'8-Matrices'!$P$7</f>
        <v>0</v>
      </c>
      <c r="BS63" s="352">
        <f>BS58*'8-Matrices'!$Q$7</f>
        <v>0</v>
      </c>
      <c r="BT63" s="352">
        <f>BT58*'8-Matrices'!$R$7</f>
        <v>0</v>
      </c>
      <c r="BU63" s="353">
        <f>BU58*'8-Matrices'!$S$7</f>
        <v>0</v>
      </c>
      <c r="BV63" s="398"/>
      <c r="BX63" s="351">
        <f>BX58*'8-Matrices'!$J$7</f>
        <v>0</v>
      </c>
      <c r="BY63" s="352">
        <f>BY58*'8-Matrices'!$K$7</f>
        <v>58080</v>
      </c>
      <c r="BZ63" s="352">
        <f>BZ58*'8-Matrices'!$L$7</f>
        <v>0</v>
      </c>
      <c r="CA63" s="352">
        <f>CA58*'8-Matrices'!$M$7</f>
        <v>433650</v>
      </c>
      <c r="CB63" s="352">
        <f>CB58*'8-Matrices'!$N$7</f>
        <v>1650000</v>
      </c>
      <c r="CC63" s="352">
        <f>CC58*'8-Matrices'!$O$7</f>
        <v>0</v>
      </c>
      <c r="CD63" s="352">
        <f>CD58*'8-Matrices'!$P$7</f>
        <v>0</v>
      </c>
      <c r="CE63" s="352">
        <f>CE58*'8-Matrices'!$Q$7</f>
        <v>0</v>
      </c>
      <c r="CF63" s="352">
        <f>CF58*'8-Matrices'!$R$7</f>
        <v>0</v>
      </c>
      <c r="CG63" s="353">
        <f>CG58*'8-Matrices'!$S$7</f>
        <v>0</v>
      </c>
      <c r="CH63" s="398"/>
      <c r="CJ63" s="351">
        <f>CJ58*'8-Matrices'!$J$7</f>
        <v>0</v>
      </c>
      <c r="CK63" s="352">
        <f>CK58*'8-Matrices'!$K$7</f>
        <v>79860</v>
      </c>
      <c r="CL63" s="352">
        <f>CL58*'8-Matrices'!$L$7</f>
        <v>0</v>
      </c>
      <c r="CM63" s="352">
        <f>CM58*'8-Matrices'!$M$7</f>
        <v>361375</v>
      </c>
      <c r="CN63" s="352">
        <f>CN58*'8-Matrices'!$N$7</f>
        <v>1419000</v>
      </c>
      <c r="CO63" s="352">
        <f>CO58*'8-Matrices'!$O$7</f>
        <v>0</v>
      </c>
      <c r="CP63" s="352">
        <f>CP58*'8-Matrices'!$P$7</f>
        <v>0</v>
      </c>
      <c r="CQ63" s="352">
        <f>CQ58*'8-Matrices'!$Q$7</f>
        <v>0</v>
      </c>
      <c r="CR63" s="352">
        <f>CR58*'8-Matrices'!$R$7</f>
        <v>0</v>
      </c>
      <c r="CS63" s="353">
        <f>CS58*'8-Matrices'!$S$7</f>
        <v>0</v>
      </c>
      <c r="CT63" s="398"/>
      <c r="CV63" s="351">
        <f>CV58*'8-Matrices'!$J$7</f>
        <v>0</v>
      </c>
      <c r="CW63" s="352">
        <f>CW58*'8-Matrices'!$K$7</f>
        <v>79860</v>
      </c>
      <c r="CX63" s="352">
        <f>CX58*'8-Matrices'!$L$7</f>
        <v>0</v>
      </c>
      <c r="CY63" s="352">
        <f>CY58*'8-Matrices'!$M$7</f>
        <v>332465</v>
      </c>
      <c r="CZ63" s="352">
        <f>CZ58*'8-Matrices'!$N$7</f>
        <v>1320000</v>
      </c>
      <c r="DA63" s="352">
        <f>DA58*'8-Matrices'!$O$7</f>
        <v>0</v>
      </c>
      <c r="DB63" s="352">
        <f>DB58*'8-Matrices'!$P$7</f>
        <v>0</v>
      </c>
      <c r="DC63" s="352">
        <f>DC58*'8-Matrices'!$Q$7</f>
        <v>0</v>
      </c>
      <c r="DD63" s="352">
        <f>DD58*'8-Matrices'!$R$7</f>
        <v>0</v>
      </c>
      <c r="DE63" s="353">
        <f>DE58*'8-Matrices'!$S$7</f>
        <v>0</v>
      </c>
      <c r="DF63" s="398"/>
      <c r="DH63" s="351">
        <f>DH58*'8-Matrices'!$J$7</f>
        <v>0</v>
      </c>
      <c r="DI63" s="352">
        <f>DI58*'8-Matrices'!$K$7</f>
        <v>166980</v>
      </c>
      <c r="DJ63" s="352">
        <f>DJ58*'8-Matrices'!$L$7</f>
        <v>0</v>
      </c>
      <c r="DK63" s="352">
        <f>DK58*'8-Matrices'!$M$7</f>
        <v>318010</v>
      </c>
      <c r="DL63" s="352">
        <f>DL58*'8-Matrices'!$N$7</f>
        <v>1155000</v>
      </c>
      <c r="DM63" s="352">
        <f>DM58*'8-Matrices'!$O$7</f>
        <v>0</v>
      </c>
      <c r="DN63" s="352">
        <f>DN58*'8-Matrices'!$P$7</f>
        <v>0</v>
      </c>
      <c r="DO63" s="352">
        <f>DO58*'8-Matrices'!$Q$7</f>
        <v>0</v>
      </c>
      <c r="DP63" s="352">
        <f>DP58*'8-Matrices'!$R$7</f>
        <v>0</v>
      </c>
      <c r="DQ63" s="353">
        <f>DQ58*'8-Matrices'!$S$7</f>
        <v>0</v>
      </c>
      <c r="DR63" s="398"/>
      <c r="DT63" s="351">
        <f>DT58*'8-Matrices'!$J$7</f>
        <v>0</v>
      </c>
      <c r="DU63" s="352">
        <f>DU58*'8-Matrices'!$K$7</f>
        <v>203280</v>
      </c>
      <c r="DV63" s="352">
        <f>DV58*'8-Matrices'!$L$7</f>
        <v>0</v>
      </c>
      <c r="DW63" s="352">
        <f>DW58*'8-Matrices'!$M$7</f>
        <v>419195</v>
      </c>
      <c r="DX63" s="352">
        <f>DX58*'8-Matrices'!$N$7</f>
        <v>1584000</v>
      </c>
      <c r="DY63" s="352">
        <f>DY58*'8-Matrices'!$O$7</f>
        <v>0</v>
      </c>
      <c r="DZ63" s="352">
        <f>DZ58*'8-Matrices'!$P$7</f>
        <v>0</v>
      </c>
      <c r="EA63" s="352">
        <f>EA58*'8-Matrices'!$Q$7</f>
        <v>0</v>
      </c>
      <c r="EB63" s="352">
        <f>EB58*'8-Matrices'!$R$7</f>
        <v>0</v>
      </c>
      <c r="EC63" s="353">
        <f>EC58*'8-Matrices'!$S$7</f>
        <v>0</v>
      </c>
      <c r="ED63" s="398"/>
    </row>
    <row r="64" spans="1:134" x14ac:dyDescent="0.25">
      <c r="A64" s="1471"/>
      <c r="B64" t="s">
        <v>86</v>
      </c>
      <c r="C64" s="317" t="s">
        <v>139</v>
      </c>
      <c r="D64" s="351">
        <f>D59*'8-Matrices'!$J$8</f>
        <v>0</v>
      </c>
      <c r="E64" s="352">
        <f>E59*'8-Matrices'!$K$8</f>
        <v>31431</v>
      </c>
      <c r="F64" s="352">
        <f>F59*'8-Matrices'!$L$8</f>
        <v>0</v>
      </c>
      <c r="G64" s="352">
        <f>G59*'8-Matrices'!$M$8</f>
        <v>250320</v>
      </c>
      <c r="H64" s="352">
        <f>H59*'8-Matrices'!$N$8</f>
        <v>238115</v>
      </c>
      <c r="I64" s="352">
        <f>I59*'8-Matrices'!$O$8</f>
        <v>0</v>
      </c>
      <c r="J64" s="352">
        <f>J59*'8-Matrices'!$P$8</f>
        <v>0</v>
      </c>
      <c r="K64" s="352">
        <f>K59*'8-Matrices'!$Q$8</f>
        <v>0</v>
      </c>
      <c r="L64" s="352">
        <f>L59*'8-Matrices'!$R$8</f>
        <v>0</v>
      </c>
      <c r="M64" s="353">
        <f>M59*'8-Matrices'!$S$8</f>
        <v>0</v>
      </c>
      <c r="N64" s="398"/>
      <c r="P64" s="351">
        <f>P59*'8-Matrices'!$J$8</f>
        <v>0</v>
      </c>
      <c r="Q64" s="352">
        <f>Q59*'8-Matrices'!$K$8</f>
        <v>52385</v>
      </c>
      <c r="R64" s="352">
        <f>R59*'8-Matrices'!$L$8</f>
        <v>0</v>
      </c>
      <c r="S64" s="352">
        <f>S59*'8-Matrices'!$M$8</f>
        <v>271180</v>
      </c>
      <c r="T64" s="352">
        <f>T59*'8-Matrices'!$N$8</f>
        <v>523853</v>
      </c>
      <c r="U64" s="352">
        <f>U59*'8-Matrices'!$O$8</f>
        <v>0</v>
      </c>
      <c r="V64" s="352">
        <f>V59*'8-Matrices'!$P$8</f>
        <v>0</v>
      </c>
      <c r="W64" s="352">
        <f>W59*'8-Matrices'!$Q$8</f>
        <v>0</v>
      </c>
      <c r="X64" s="352">
        <f>X59*'8-Matrices'!$R$8</f>
        <v>0</v>
      </c>
      <c r="Y64" s="353">
        <f>Y59*'8-Matrices'!$S$8</f>
        <v>0</v>
      </c>
      <c r="Z64" s="398"/>
      <c r="AB64" s="351">
        <f>AB59*'8-Matrices'!$J$8</f>
        <v>0</v>
      </c>
      <c r="AC64" s="352">
        <f>AC59*'8-Matrices'!$K$8</f>
        <v>62862</v>
      </c>
      <c r="AD64" s="352">
        <f>AD59*'8-Matrices'!$L$8</f>
        <v>0</v>
      </c>
      <c r="AE64" s="352">
        <f>AE59*'8-Matrices'!$M$8</f>
        <v>125160</v>
      </c>
      <c r="AF64" s="352">
        <f>AF59*'8-Matrices'!$N$8</f>
        <v>428607</v>
      </c>
      <c r="AG64" s="352">
        <f>AG59*'8-Matrices'!$O$8</f>
        <v>0</v>
      </c>
      <c r="AH64" s="352">
        <f>AH59*'8-Matrices'!$P$8</f>
        <v>0</v>
      </c>
      <c r="AI64" s="352">
        <f>AI59*'8-Matrices'!$Q$8</f>
        <v>0</v>
      </c>
      <c r="AJ64" s="352">
        <f>AJ59*'8-Matrices'!$R$8</f>
        <v>0</v>
      </c>
      <c r="AK64" s="353">
        <f>AK59*'8-Matrices'!$S$8</f>
        <v>0</v>
      </c>
      <c r="AL64" s="398"/>
      <c r="AN64" s="351">
        <f>AN59*'8-Matrices'!$J$8</f>
        <v>0</v>
      </c>
      <c r="AO64" s="352">
        <f>AO59*'8-Matrices'!$K$8</f>
        <v>52385</v>
      </c>
      <c r="AP64" s="352">
        <f>AP59*'8-Matrices'!$L$8</f>
        <v>0</v>
      </c>
      <c r="AQ64" s="352">
        <f>AQ59*'8-Matrices'!$M$8</f>
        <v>208600</v>
      </c>
      <c r="AR64" s="352">
        <f>AR59*'8-Matrices'!$N$8</f>
        <v>428607</v>
      </c>
      <c r="AS64" s="352">
        <f>AS59*'8-Matrices'!$O$8</f>
        <v>0</v>
      </c>
      <c r="AT64" s="352">
        <f>AT59*'8-Matrices'!$P$8</f>
        <v>0</v>
      </c>
      <c r="AU64" s="352">
        <f>AU59*'8-Matrices'!$Q$8</f>
        <v>0</v>
      </c>
      <c r="AV64" s="352">
        <f>AV59*'8-Matrices'!$R$8</f>
        <v>0</v>
      </c>
      <c r="AW64" s="353">
        <f>AW59*'8-Matrices'!$S$8</f>
        <v>0</v>
      </c>
      <c r="AX64" s="398"/>
      <c r="AZ64" s="351">
        <f>AZ59*'8-Matrices'!$J$8</f>
        <v>0</v>
      </c>
      <c r="BA64" s="352">
        <f>BA59*'8-Matrices'!$K$8</f>
        <v>0</v>
      </c>
      <c r="BB64" s="352">
        <f>BB59*'8-Matrices'!$L$8</f>
        <v>0</v>
      </c>
      <c r="BC64" s="352">
        <f>BC59*'8-Matrices'!$M$8</f>
        <v>187740</v>
      </c>
      <c r="BD64" s="352">
        <f>BD59*'8-Matrices'!$N$8</f>
        <v>380984</v>
      </c>
      <c r="BE64" s="352">
        <f>BE59*'8-Matrices'!$O$8</f>
        <v>0</v>
      </c>
      <c r="BF64" s="352">
        <f>BF59*'8-Matrices'!$P$8</f>
        <v>0</v>
      </c>
      <c r="BG64" s="352">
        <f>BG59*'8-Matrices'!$Q$8</f>
        <v>0</v>
      </c>
      <c r="BH64" s="352">
        <f>BH59*'8-Matrices'!$R$8</f>
        <v>0</v>
      </c>
      <c r="BI64" s="353">
        <f>BI59*'8-Matrices'!$S$8</f>
        <v>0</v>
      </c>
      <c r="BJ64" s="398"/>
      <c r="BL64" s="351">
        <f>BL59*'8-Matrices'!$J$8</f>
        <v>0</v>
      </c>
      <c r="BM64" s="352">
        <f>BM59*'8-Matrices'!$K$8</f>
        <v>10477</v>
      </c>
      <c r="BN64" s="352">
        <f>BN59*'8-Matrices'!$L$8</f>
        <v>0</v>
      </c>
      <c r="BO64" s="352">
        <f>BO59*'8-Matrices'!$M$8</f>
        <v>125160</v>
      </c>
      <c r="BP64" s="352">
        <f>BP59*'8-Matrices'!$N$8</f>
        <v>333361</v>
      </c>
      <c r="BQ64" s="352">
        <f>BQ59*'8-Matrices'!$O$8</f>
        <v>0</v>
      </c>
      <c r="BR64" s="352">
        <f>BR59*'8-Matrices'!$P$8</f>
        <v>0</v>
      </c>
      <c r="BS64" s="352">
        <f>BS59*'8-Matrices'!$Q$8</f>
        <v>0</v>
      </c>
      <c r="BT64" s="352">
        <f>BT59*'8-Matrices'!$R$8</f>
        <v>0</v>
      </c>
      <c r="BU64" s="353">
        <f>BU59*'8-Matrices'!$S$8</f>
        <v>0</v>
      </c>
      <c r="BV64" s="398"/>
      <c r="BX64" s="351">
        <f>BX59*'8-Matrices'!$J$8</f>
        <v>0</v>
      </c>
      <c r="BY64" s="352">
        <f>BY59*'8-Matrices'!$K$8</f>
        <v>20954</v>
      </c>
      <c r="BZ64" s="352">
        <f>BZ59*'8-Matrices'!$L$8</f>
        <v>0</v>
      </c>
      <c r="CA64" s="352">
        <f>CA59*'8-Matrices'!$M$8</f>
        <v>271180</v>
      </c>
      <c r="CB64" s="352">
        <f>CB59*'8-Matrices'!$N$8</f>
        <v>95246</v>
      </c>
      <c r="CC64" s="352">
        <f>CC59*'8-Matrices'!$O$8</f>
        <v>0</v>
      </c>
      <c r="CD64" s="352">
        <f>CD59*'8-Matrices'!$P$8</f>
        <v>0</v>
      </c>
      <c r="CE64" s="352">
        <f>CE59*'8-Matrices'!$Q$8</f>
        <v>0</v>
      </c>
      <c r="CF64" s="352">
        <f>CF59*'8-Matrices'!$R$8</f>
        <v>0</v>
      </c>
      <c r="CG64" s="353">
        <f>CG59*'8-Matrices'!$S$8</f>
        <v>0</v>
      </c>
      <c r="CH64" s="398"/>
      <c r="CJ64" s="351">
        <f>CJ59*'8-Matrices'!$J$8</f>
        <v>0</v>
      </c>
      <c r="CK64" s="352">
        <f>CK59*'8-Matrices'!$K$8</f>
        <v>10477</v>
      </c>
      <c r="CL64" s="352">
        <f>CL59*'8-Matrices'!$L$8</f>
        <v>0</v>
      </c>
      <c r="CM64" s="352">
        <f>CM59*'8-Matrices'!$M$8</f>
        <v>271180</v>
      </c>
      <c r="CN64" s="352">
        <f>CN59*'8-Matrices'!$N$8</f>
        <v>666722</v>
      </c>
      <c r="CO64" s="352">
        <f>CO59*'8-Matrices'!$O$8</f>
        <v>0</v>
      </c>
      <c r="CP64" s="352">
        <f>CP59*'8-Matrices'!$P$8</f>
        <v>0</v>
      </c>
      <c r="CQ64" s="352">
        <f>CQ59*'8-Matrices'!$Q$8</f>
        <v>0</v>
      </c>
      <c r="CR64" s="352">
        <f>CR59*'8-Matrices'!$R$8</f>
        <v>0</v>
      </c>
      <c r="CS64" s="353">
        <f>CS59*'8-Matrices'!$S$8</f>
        <v>0</v>
      </c>
      <c r="CT64" s="398"/>
      <c r="CV64" s="351">
        <f>CV59*'8-Matrices'!$J$8</f>
        <v>0</v>
      </c>
      <c r="CW64" s="352">
        <f>CW59*'8-Matrices'!$K$8</f>
        <v>41908</v>
      </c>
      <c r="CX64" s="352">
        <f>CX59*'8-Matrices'!$L$8</f>
        <v>0</v>
      </c>
      <c r="CY64" s="352">
        <f>CY59*'8-Matrices'!$M$8</f>
        <v>229460</v>
      </c>
      <c r="CZ64" s="352">
        <f>CZ59*'8-Matrices'!$N$8</f>
        <v>428607</v>
      </c>
      <c r="DA64" s="352">
        <f>DA59*'8-Matrices'!$O$8</f>
        <v>0</v>
      </c>
      <c r="DB64" s="352">
        <f>DB59*'8-Matrices'!$P$8</f>
        <v>0</v>
      </c>
      <c r="DC64" s="352">
        <f>DC59*'8-Matrices'!$Q$8</f>
        <v>0</v>
      </c>
      <c r="DD64" s="352">
        <f>DD59*'8-Matrices'!$R$8</f>
        <v>0</v>
      </c>
      <c r="DE64" s="353">
        <f>DE59*'8-Matrices'!$S$8</f>
        <v>0</v>
      </c>
      <c r="DF64" s="398"/>
      <c r="DH64" s="351">
        <f>DH59*'8-Matrices'!$J$8</f>
        <v>0</v>
      </c>
      <c r="DI64" s="352">
        <f>DI59*'8-Matrices'!$K$8</f>
        <v>94293</v>
      </c>
      <c r="DJ64" s="352">
        <f>DJ59*'8-Matrices'!$L$8</f>
        <v>0</v>
      </c>
      <c r="DK64" s="352">
        <f>DK59*'8-Matrices'!$M$8</f>
        <v>125160</v>
      </c>
      <c r="DL64" s="352">
        <f>DL59*'8-Matrices'!$N$8</f>
        <v>190492</v>
      </c>
      <c r="DM64" s="352">
        <f>DM59*'8-Matrices'!$O$8</f>
        <v>0</v>
      </c>
      <c r="DN64" s="352">
        <f>DN59*'8-Matrices'!$P$8</f>
        <v>0</v>
      </c>
      <c r="DO64" s="352">
        <f>DO59*'8-Matrices'!$Q$8</f>
        <v>0</v>
      </c>
      <c r="DP64" s="352">
        <f>DP59*'8-Matrices'!$R$8</f>
        <v>0</v>
      </c>
      <c r="DQ64" s="353">
        <f>DQ59*'8-Matrices'!$S$8</f>
        <v>0</v>
      </c>
      <c r="DR64" s="398"/>
      <c r="DT64" s="351">
        <f>DT59*'8-Matrices'!$J$8</f>
        <v>0</v>
      </c>
      <c r="DU64" s="352">
        <f>DU59*'8-Matrices'!$K$8</f>
        <v>94293</v>
      </c>
      <c r="DV64" s="352">
        <f>DV59*'8-Matrices'!$L$8</f>
        <v>0</v>
      </c>
      <c r="DW64" s="352">
        <f>DW59*'8-Matrices'!$M$8</f>
        <v>333760</v>
      </c>
      <c r="DX64" s="352">
        <f>DX59*'8-Matrices'!$N$8</f>
        <v>476230</v>
      </c>
      <c r="DY64" s="352">
        <f>DY59*'8-Matrices'!$O$8</f>
        <v>0</v>
      </c>
      <c r="DZ64" s="352">
        <f>DZ59*'8-Matrices'!$P$8</f>
        <v>0</v>
      </c>
      <c r="EA64" s="352">
        <f>EA59*'8-Matrices'!$Q$8</f>
        <v>0</v>
      </c>
      <c r="EB64" s="352">
        <f>EB59*'8-Matrices'!$R$8</f>
        <v>0</v>
      </c>
      <c r="EC64" s="353">
        <f>EC59*'8-Matrices'!$S$8</f>
        <v>0</v>
      </c>
      <c r="ED64" s="398"/>
    </row>
    <row r="65" spans="1:134" ht="15.75" thickBot="1" x14ac:dyDescent="0.3">
      <c r="A65" s="1472"/>
      <c r="B65" t="s">
        <v>86</v>
      </c>
      <c r="C65" s="317" t="s">
        <v>140</v>
      </c>
      <c r="D65" s="351">
        <f>D60*'8-Matrices'!$J$9</f>
        <v>0</v>
      </c>
      <c r="E65" s="352">
        <f>E60*'8-Matrices'!$K$9</f>
        <v>92124</v>
      </c>
      <c r="F65" s="352">
        <f>F60*'8-Matrices'!$L$9</f>
        <v>0</v>
      </c>
      <c r="G65" s="352">
        <f>G60*'8-Matrices'!$M$9</f>
        <v>978240</v>
      </c>
      <c r="H65" s="352">
        <f>H60*'8-Matrices'!$N$9</f>
        <v>348960</v>
      </c>
      <c r="I65" s="352">
        <f>I60*'8-Matrices'!$O$9</f>
        <v>0</v>
      </c>
      <c r="J65" s="352">
        <f>J60*'8-Matrices'!$P$9</f>
        <v>0</v>
      </c>
      <c r="K65" s="352">
        <f>K60*'8-Matrices'!$Q$9</f>
        <v>0</v>
      </c>
      <c r="L65" s="352">
        <f>L60*'8-Matrices'!$R$9</f>
        <v>0</v>
      </c>
      <c r="M65" s="353">
        <f>M60*'8-Matrices'!$S$9</f>
        <v>0</v>
      </c>
      <c r="N65" s="398"/>
      <c r="P65" s="351">
        <f>P60*'8-Matrices'!$J$9</f>
        <v>0</v>
      </c>
      <c r="Q65" s="352">
        <f>Q60*'8-Matrices'!$K$9</f>
        <v>61416</v>
      </c>
      <c r="R65" s="352">
        <f>R60*'8-Matrices'!$L$9</f>
        <v>0</v>
      </c>
      <c r="S65" s="352">
        <f>S60*'8-Matrices'!$M$9</f>
        <v>550260</v>
      </c>
      <c r="T65" s="352">
        <f>T60*'8-Matrices'!$N$9</f>
        <v>348960</v>
      </c>
      <c r="U65" s="352">
        <f>U60*'8-Matrices'!$O$9</f>
        <v>0</v>
      </c>
      <c r="V65" s="352">
        <f>V60*'8-Matrices'!$P$9</f>
        <v>0</v>
      </c>
      <c r="W65" s="352">
        <f>W60*'8-Matrices'!$Q$9</f>
        <v>0</v>
      </c>
      <c r="X65" s="352">
        <f>X60*'8-Matrices'!$R$9</f>
        <v>0</v>
      </c>
      <c r="Y65" s="353">
        <f>Y60*'8-Matrices'!$S$9</f>
        <v>0</v>
      </c>
      <c r="Z65" s="398"/>
      <c r="AB65" s="351">
        <f>AB60*'8-Matrices'!$J$9</f>
        <v>10469</v>
      </c>
      <c r="AC65" s="352">
        <f>AC60*'8-Matrices'!$K$9</f>
        <v>76770</v>
      </c>
      <c r="AD65" s="352">
        <f>AD60*'8-Matrices'!$L$9</f>
        <v>0</v>
      </c>
      <c r="AE65" s="352">
        <f>AE60*'8-Matrices'!$M$9</f>
        <v>489120</v>
      </c>
      <c r="AF65" s="352">
        <f>AF60*'8-Matrices'!$N$9</f>
        <v>488544</v>
      </c>
      <c r="AG65" s="352">
        <f>AG60*'8-Matrices'!$O$9</f>
        <v>0</v>
      </c>
      <c r="AH65" s="352">
        <f>AH60*'8-Matrices'!$P$9</f>
        <v>0</v>
      </c>
      <c r="AI65" s="352">
        <f>AI60*'8-Matrices'!$Q$9</f>
        <v>0</v>
      </c>
      <c r="AJ65" s="352">
        <f>AJ60*'8-Matrices'!$R$9</f>
        <v>0</v>
      </c>
      <c r="AK65" s="353">
        <f>AK60*'8-Matrices'!$S$9</f>
        <v>0</v>
      </c>
      <c r="AL65" s="398"/>
      <c r="AN65" s="351">
        <f>AN60*'8-Matrices'!$J$9</f>
        <v>0</v>
      </c>
      <c r="AO65" s="352">
        <f>AO60*'8-Matrices'!$K$9</f>
        <v>0</v>
      </c>
      <c r="AP65" s="352">
        <f>AP60*'8-Matrices'!$L$9</f>
        <v>0</v>
      </c>
      <c r="AQ65" s="352">
        <f>AQ60*'8-Matrices'!$M$9</f>
        <v>1069950</v>
      </c>
      <c r="AR65" s="352">
        <f>AR60*'8-Matrices'!$N$9</f>
        <v>558336</v>
      </c>
      <c r="AS65" s="352">
        <f>AS60*'8-Matrices'!$O$9</f>
        <v>0</v>
      </c>
      <c r="AT65" s="352">
        <f>AT60*'8-Matrices'!$P$9</f>
        <v>0</v>
      </c>
      <c r="AU65" s="352">
        <f>AU60*'8-Matrices'!$Q$9</f>
        <v>0</v>
      </c>
      <c r="AV65" s="352">
        <f>AV60*'8-Matrices'!$R$9</f>
        <v>0</v>
      </c>
      <c r="AW65" s="353">
        <f>AW60*'8-Matrices'!$S$9</f>
        <v>0</v>
      </c>
      <c r="AX65" s="398"/>
      <c r="AZ65" s="351">
        <f>AZ60*'8-Matrices'!$J$9</f>
        <v>0</v>
      </c>
      <c r="BA65" s="352">
        <f>BA60*'8-Matrices'!$K$9</f>
        <v>0</v>
      </c>
      <c r="BB65" s="352">
        <f>BB60*'8-Matrices'!$L$9</f>
        <v>0</v>
      </c>
      <c r="BC65" s="352">
        <f>BC60*'8-Matrices'!$M$9</f>
        <v>947670</v>
      </c>
      <c r="BD65" s="352">
        <f>BD60*'8-Matrices'!$N$9</f>
        <v>209376</v>
      </c>
      <c r="BE65" s="352">
        <f>BE60*'8-Matrices'!$O$9</f>
        <v>0</v>
      </c>
      <c r="BF65" s="352">
        <f>BF60*'8-Matrices'!$P$9</f>
        <v>0</v>
      </c>
      <c r="BG65" s="352">
        <f>BG60*'8-Matrices'!$Q$9</f>
        <v>0</v>
      </c>
      <c r="BH65" s="352">
        <f>BH60*'8-Matrices'!$R$9</f>
        <v>0</v>
      </c>
      <c r="BI65" s="353">
        <f>BI60*'8-Matrices'!$S$9</f>
        <v>0</v>
      </c>
      <c r="BJ65" s="398"/>
      <c r="BL65" s="351">
        <f>BL60*'8-Matrices'!$J$9</f>
        <v>0</v>
      </c>
      <c r="BM65" s="352">
        <f>BM60*'8-Matrices'!$K$9</f>
        <v>46062</v>
      </c>
      <c r="BN65" s="352">
        <f>BN60*'8-Matrices'!$L$9</f>
        <v>0</v>
      </c>
      <c r="BO65" s="352">
        <f>BO60*'8-Matrices'!$M$9</f>
        <v>397410</v>
      </c>
      <c r="BP65" s="352">
        <f>BP60*'8-Matrices'!$N$9</f>
        <v>837504</v>
      </c>
      <c r="BQ65" s="352">
        <f>BQ60*'8-Matrices'!$O$9</f>
        <v>0</v>
      </c>
      <c r="BR65" s="352">
        <f>BR60*'8-Matrices'!$P$9</f>
        <v>0</v>
      </c>
      <c r="BS65" s="352">
        <f>BS60*'8-Matrices'!$Q$9</f>
        <v>0</v>
      </c>
      <c r="BT65" s="352">
        <f>BT60*'8-Matrices'!$R$9</f>
        <v>0</v>
      </c>
      <c r="BU65" s="353">
        <f>BU60*'8-Matrices'!$S$9</f>
        <v>0</v>
      </c>
      <c r="BV65" s="398"/>
      <c r="BX65" s="351">
        <f>BX60*'8-Matrices'!$J$9</f>
        <v>0</v>
      </c>
      <c r="BY65" s="352">
        <f>BY60*'8-Matrices'!$K$9</f>
        <v>0</v>
      </c>
      <c r="BZ65" s="352">
        <f>BZ60*'8-Matrices'!$L$9</f>
        <v>0</v>
      </c>
      <c r="CA65" s="352">
        <f>CA60*'8-Matrices'!$M$9</f>
        <v>672540</v>
      </c>
      <c r="CB65" s="352">
        <f>CB60*'8-Matrices'!$N$9</f>
        <v>348960</v>
      </c>
      <c r="CC65" s="352">
        <f>CC60*'8-Matrices'!$O$9</f>
        <v>0</v>
      </c>
      <c r="CD65" s="352">
        <f>CD60*'8-Matrices'!$P$9</f>
        <v>0</v>
      </c>
      <c r="CE65" s="352">
        <f>CE60*'8-Matrices'!$Q$9</f>
        <v>0</v>
      </c>
      <c r="CF65" s="352">
        <f>CF60*'8-Matrices'!$R$9</f>
        <v>0</v>
      </c>
      <c r="CG65" s="353">
        <f>CG60*'8-Matrices'!$S$9</f>
        <v>0</v>
      </c>
      <c r="CH65" s="398"/>
      <c r="CJ65" s="351">
        <f>CJ60*'8-Matrices'!$J$9</f>
        <v>0</v>
      </c>
      <c r="CK65" s="352">
        <f>CK60*'8-Matrices'!$K$9</f>
        <v>0</v>
      </c>
      <c r="CL65" s="352">
        <f>CL60*'8-Matrices'!$L$9</f>
        <v>0</v>
      </c>
      <c r="CM65" s="352">
        <f>CM60*'8-Matrices'!$M$9</f>
        <v>703110</v>
      </c>
      <c r="CN65" s="352">
        <f>CN60*'8-Matrices'!$N$9</f>
        <v>488544</v>
      </c>
      <c r="CO65" s="352">
        <f>CO60*'8-Matrices'!$O$9</f>
        <v>0</v>
      </c>
      <c r="CP65" s="352">
        <f>CP60*'8-Matrices'!$P$9</f>
        <v>0</v>
      </c>
      <c r="CQ65" s="352">
        <f>CQ60*'8-Matrices'!$Q$9</f>
        <v>0</v>
      </c>
      <c r="CR65" s="352">
        <f>CR60*'8-Matrices'!$R$9</f>
        <v>0</v>
      </c>
      <c r="CS65" s="353">
        <f>CS60*'8-Matrices'!$S$9</f>
        <v>0</v>
      </c>
      <c r="CT65" s="398"/>
      <c r="CV65" s="351">
        <f>CV60*'8-Matrices'!$J$9</f>
        <v>0</v>
      </c>
      <c r="CW65" s="352">
        <f>CW60*'8-Matrices'!$K$9</f>
        <v>0</v>
      </c>
      <c r="CX65" s="352">
        <f>CX60*'8-Matrices'!$L$9</f>
        <v>0</v>
      </c>
      <c r="CY65" s="352">
        <f>CY60*'8-Matrices'!$M$9</f>
        <v>550260</v>
      </c>
      <c r="CZ65" s="352">
        <f>CZ60*'8-Matrices'!$N$9</f>
        <v>209376</v>
      </c>
      <c r="DA65" s="352">
        <f>DA60*'8-Matrices'!$O$9</f>
        <v>0</v>
      </c>
      <c r="DB65" s="352">
        <f>DB60*'8-Matrices'!$P$9</f>
        <v>0</v>
      </c>
      <c r="DC65" s="352">
        <f>DC60*'8-Matrices'!$Q$9</f>
        <v>0</v>
      </c>
      <c r="DD65" s="352">
        <f>DD60*'8-Matrices'!$R$9</f>
        <v>0</v>
      </c>
      <c r="DE65" s="353">
        <f>DE60*'8-Matrices'!$S$9</f>
        <v>0</v>
      </c>
      <c r="DF65" s="398"/>
      <c r="DH65" s="351">
        <f>DH60*'8-Matrices'!$J$9</f>
        <v>0</v>
      </c>
      <c r="DI65" s="352">
        <f>DI60*'8-Matrices'!$K$9</f>
        <v>0</v>
      </c>
      <c r="DJ65" s="352">
        <f>DJ60*'8-Matrices'!$L$9</f>
        <v>0</v>
      </c>
      <c r="DK65" s="352">
        <f>DK60*'8-Matrices'!$M$9</f>
        <v>397410</v>
      </c>
      <c r="DL65" s="352">
        <f>DL60*'8-Matrices'!$N$9</f>
        <v>348960</v>
      </c>
      <c r="DM65" s="352">
        <f>DM60*'8-Matrices'!$O$9</f>
        <v>0</v>
      </c>
      <c r="DN65" s="352">
        <f>DN60*'8-Matrices'!$P$9</f>
        <v>0</v>
      </c>
      <c r="DO65" s="352">
        <f>DO60*'8-Matrices'!$Q$9</f>
        <v>0</v>
      </c>
      <c r="DP65" s="352">
        <f>DP60*'8-Matrices'!$R$9</f>
        <v>0</v>
      </c>
      <c r="DQ65" s="353">
        <f>DQ60*'8-Matrices'!$S$9</f>
        <v>0</v>
      </c>
      <c r="DR65" s="398"/>
      <c r="DT65" s="351">
        <f>DT60*'8-Matrices'!$J$9</f>
        <v>0</v>
      </c>
      <c r="DU65" s="352">
        <f>DU60*'8-Matrices'!$K$9</f>
        <v>0</v>
      </c>
      <c r="DV65" s="352">
        <f>DV60*'8-Matrices'!$L$9</f>
        <v>0</v>
      </c>
      <c r="DW65" s="352">
        <f>DW60*'8-Matrices'!$M$9</f>
        <v>641970</v>
      </c>
      <c r="DX65" s="352">
        <f>DX60*'8-Matrices'!$N$9</f>
        <v>69792</v>
      </c>
      <c r="DY65" s="352">
        <f>DY60*'8-Matrices'!$O$9</f>
        <v>0</v>
      </c>
      <c r="DZ65" s="352">
        <f>DZ60*'8-Matrices'!$P$9</f>
        <v>0</v>
      </c>
      <c r="EA65" s="352">
        <f>EA60*'8-Matrices'!$Q$9</f>
        <v>0</v>
      </c>
      <c r="EB65" s="352">
        <f>EB60*'8-Matrices'!$R$9</f>
        <v>0</v>
      </c>
      <c r="EC65" s="353">
        <f>EC60*'8-Matrices'!$S$9</f>
        <v>0</v>
      </c>
      <c r="ED65" s="398"/>
    </row>
    <row r="66" spans="1:134" ht="30.75" thickBot="1" x14ac:dyDescent="0.3">
      <c r="A66" s="318" t="s">
        <v>212</v>
      </c>
      <c r="B66" s="293" t="s">
        <v>86</v>
      </c>
      <c r="C66" s="316"/>
      <c r="D66" s="404">
        <f t="shared" ref="D66:M66" si="121">SUM(D63:D65)</f>
        <v>0</v>
      </c>
      <c r="E66" s="405">
        <f t="shared" si="121"/>
        <v>152595</v>
      </c>
      <c r="F66" s="405">
        <f t="shared" si="121"/>
        <v>0</v>
      </c>
      <c r="G66" s="405">
        <f t="shared" si="121"/>
        <v>1850125</v>
      </c>
      <c r="H66" s="405">
        <f t="shared" si="121"/>
        <v>1478075</v>
      </c>
      <c r="I66" s="405">
        <f t="shared" si="121"/>
        <v>0</v>
      </c>
      <c r="J66" s="405">
        <f t="shared" si="121"/>
        <v>0</v>
      </c>
      <c r="K66" s="405">
        <f t="shared" si="121"/>
        <v>0</v>
      </c>
      <c r="L66" s="405">
        <f t="shared" si="121"/>
        <v>0</v>
      </c>
      <c r="M66" s="406">
        <f t="shared" si="121"/>
        <v>0</v>
      </c>
      <c r="N66" s="471">
        <f>SUM(D66:M66)</f>
        <v>3480795</v>
      </c>
      <c r="O66" s="316"/>
      <c r="P66" s="404">
        <f t="shared" ref="P66:Y66" si="122">SUM(P63:P65)</f>
        <v>0</v>
      </c>
      <c r="Q66" s="405">
        <f t="shared" si="122"/>
        <v>121061</v>
      </c>
      <c r="R66" s="405">
        <f t="shared" si="122"/>
        <v>0</v>
      </c>
      <c r="S66" s="405">
        <f t="shared" si="122"/>
        <v>1153905</v>
      </c>
      <c r="T66" s="405">
        <f t="shared" si="122"/>
        <v>1598813</v>
      </c>
      <c r="U66" s="405">
        <f t="shared" si="122"/>
        <v>0</v>
      </c>
      <c r="V66" s="405">
        <f t="shared" si="122"/>
        <v>0</v>
      </c>
      <c r="W66" s="405">
        <f t="shared" si="122"/>
        <v>0</v>
      </c>
      <c r="X66" s="405">
        <f t="shared" si="122"/>
        <v>0</v>
      </c>
      <c r="Y66" s="406">
        <f t="shared" si="122"/>
        <v>0</v>
      </c>
      <c r="Z66" s="471">
        <f>SUM(P66:Y66)</f>
        <v>2873779</v>
      </c>
      <c r="AA66" s="316"/>
      <c r="AB66" s="404">
        <f t="shared" ref="AB66:AK66" si="123">SUM(AB63:AB65)</f>
        <v>10469</v>
      </c>
      <c r="AC66" s="405">
        <f t="shared" si="123"/>
        <v>146892</v>
      </c>
      <c r="AD66" s="405">
        <f t="shared" si="123"/>
        <v>0</v>
      </c>
      <c r="AE66" s="405">
        <f t="shared" si="123"/>
        <v>990110</v>
      </c>
      <c r="AF66" s="405">
        <f t="shared" si="123"/>
        <v>1808151</v>
      </c>
      <c r="AG66" s="405">
        <f t="shared" si="123"/>
        <v>0</v>
      </c>
      <c r="AH66" s="405">
        <f t="shared" si="123"/>
        <v>0</v>
      </c>
      <c r="AI66" s="405">
        <f t="shared" si="123"/>
        <v>0</v>
      </c>
      <c r="AJ66" s="405">
        <f t="shared" si="123"/>
        <v>0</v>
      </c>
      <c r="AK66" s="406">
        <f t="shared" si="123"/>
        <v>0</v>
      </c>
      <c r="AL66" s="471">
        <f>SUM(AB66:AK66)</f>
        <v>2955622</v>
      </c>
      <c r="AN66" s="404">
        <f t="shared" ref="AN66:AW66" si="124">SUM(AN63:AN65)</f>
        <v>0</v>
      </c>
      <c r="AO66" s="405">
        <f t="shared" si="124"/>
        <v>52385</v>
      </c>
      <c r="AP66" s="405">
        <f t="shared" si="124"/>
        <v>0</v>
      </c>
      <c r="AQ66" s="405">
        <f t="shared" si="124"/>
        <v>1639925</v>
      </c>
      <c r="AR66" s="405">
        <f t="shared" si="124"/>
        <v>1910943</v>
      </c>
      <c r="AS66" s="405">
        <f t="shared" si="124"/>
        <v>0</v>
      </c>
      <c r="AT66" s="405">
        <f t="shared" si="124"/>
        <v>0</v>
      </c>
      <c r="AU66" s="405">
        <f t="shared" si="124"/>
        <v>0</v>
      </c>
      <c r="AV66" s="405">
        <f t="shared" si="124"/>
        <v>0</v>
      </c>
      <c r="AW66" s="406">
        <f t="shared" si="124"/>
        <v>0</v>
      </c>
      <c r="AX66" s="471">
        <f>SUM(AN66:AW66)</f>
        <v>3603253</v>
      </c>
      <c r="AZ66" s="404">
        <f t="shared" ref="AZ66:BI66" si="125">SUM(AZ63:AZ65)</f>
        <v>0</v>
      </c>
      <c r="BA66" s="405">
        <f t="shared" si="125"/>
        <v>0</v>
      </c>
      <c r="BB66" s="405">
        <f t="shared" si="125"/>
        <v>0</v>
      </c>
      <c r="BC66" s="405">
        <f t="shared" si="125"/>
        <v>1597970</v>
      </c>
      <c r="BD66" s="405">
        <f t="shared" si="125"/>
        <v>1745360</v>
      </c>
      <c r="BE66" s="405">
        <f t="shared" si="125"/>
        <v>0</v>
      </c>
      <c r="BF66" s="405">
        <f t="shared" si="125"/>
        <v>0</v>
      </c>
      <c r="BG66" s="405">
        <f t="shared" si="125"/>
        <v>0</v>
      </c>
      <c r="BH66" s="405">
        <f t="shared" si="125"/>
        <v>0</v>
      </c>
      <c r="BI66" s="406">
        <f t="shared" si="125"/>
        <v>0</v>
      </c>
      <c r="BJ66" s="471">
        <f>SUM(AZ66:BI66)</f>
        <v>3343330</v>
      </c>
      <c r="BL66" s="404">
        <f t="shared" ref="BL66:BU66" si="126">SUM(BL63:BL65)</f>
        <v>0</v>
      </c>
      <c r="BM66" s="405">
        <f t="shared" si="126"/>
        <v>71059</v>
      </c>
      <c r="BN66" s="405">
        <f t="shared" si="126"/>
        <v>0</v>
      </c>
      <c r="BO66" s="405">
        <f t="shared" si="126"/>
        <v>912855</v>
      </c>
      <c r="BP66" s="405">
        <f t="shared" si="126"/>
        <v>2028865</v>
      </c>
      <c r="BQ66" s="405">
        <f t="shared" si="126"/>
        <v>0</v>
      </c>
      <c r="BR66" s="405">
        <f t="shared" si="126"/>
        <v>0</v>
      </c>
      <c r="BS66" s="405">
        <f t="shared" si="126"/>
        <v>0</v>
      </c>
      <c r="BT66" s="405">
        <f t="shared" si="126"/>
        <v>0</v>
      </c>
      <c r="BU66" s="406">
        <f t="shared" si="126"/>
        <v>0</v>
      </c>
      <c r="BV66" s="471">
        <f>SUM(BL66:BU66)</f>
        <v>3012779</v>
      </c>
      <c r="BX66" s="404">
        <f t="shared" ref="BX66:CG66" si="127">SUM(BX63:BX65)</f>
        <v>0</v>
      </c>
      <c r="BY66" s="405">
        <f t="shared" si="127"/>
        <v>79034</v>
      </c>
      <c r="BZ66" s="405">
        <f t="shared" si="127"/>
        <v>0</v>
      </c>
      <c r="CA66" s="405">
        <f t="shared" si="127"/>
        <v>1377370</v>
      </c>
      <c r="CB66" s="405">
        <f t="shared" si="127"/>
        <v>2094206</v>
      </c>
      <c r="CC66" s="405">
        <f t="shared" si="127"/>
        <v>0</v>
      </c>
      <c r="CD66" s="405">
        <f t="shared" si="127"/>
        <v>0</v>
      </c>
      <c r="CE66" s="405">
        <f t="shared" si="127"/>
        <v>0</v>
      </c>
      <c r="CF66" s="405">
        <f t="shared" si="127"/>
        <v>0</v>
      </c>
      <c r="CG66" s="406">
        <f t="shared" si="127"/>
        <v>0</v>
      </c>
      <c r="CH66" s="471">
        <f>SUM(BX66:CG66)</f>
        <v>3550610</v>
      </c>
      <c r="CJ66" s="404">
        <f t="shared" ref="CJ66:CS66" si="128">SUM(CJ63:CJ65)</f>
        <v>0</v>
      </c>
      <c r="CK66" s="405">
        <f t="shared" si="128"/>
        <v>90337</v>
      </c>
      <c r="CL66" s="405">
        <f t="shared" si="128"/>
        <v>0</v>
      </c>
      <c r="CM66" s="405">
        <f t="shared" si="128"/>
        <v>1335665</v>
      </c>
      <c r="CN66" s="405">
        <f t="shared" si="128"/>
        <v>2574266</v>
      </c>
      <c r="CO66" s="405">
        <f t="shared" si="128"/>
        <v>0</v>
      </c>
      <c r="CP66" s="405">
        <f t="shared" si="128"/>
        <v>0</v>
      </c>
      <c r="CQ66" s="405">
        <f t="shared" si="128"/>
        <v>0</v>
      </c>
      <c r="CR66" s="405">
        <f t="shared" si="128"/>
        <v>0</v>
      </c>
      <c r="CS66" s="406">
        <f t="shared" si="128"/>
        <v>0</v>
      </c>
      <c r="CT66" s="471">
        <f>SUM(CJ66:CS66)</f>
        <v>4000268</v>
      </c>
      <c r="CV66" s="404">
        <f t="shared" ref="CV66:DE66" si="129">SUM(CV63:CV65)</f>
        <v>0</v>
      </c>
      <c r="CW66" s="405">
        <f t="shared" si="129"/>
        <v>121768</v>
      </c>
      <c r="CX66" s="405">
        <f t="shared" si="129"/>
        <v>0</v>
      </c>
      <c r="CY66" s="405">
        <f t="shared" si="129"/>
        <v>1112185</v>
      </c>
      <c r="CZ66" s="405">
        <f t="shared" si="129"/>
        <v>1957983</v>
      </c>
      <c r="DA66" s="405">
        <f t="shared" si="129"/>
        <v>0</v>
      </c>
      <c r="DB66" s="405">
        <f t="shared" si="129"/>
        <v>0</v>
      </c>
      <c r="DC66" s="405">
        <f t="shared" si="129"/>
        <v>0</v>
      </c>
      <c r="DD66" s="405">
        <f t="shared" si="129"/>
        <v>0</v>
      </c>
      <c r="DE66" s="406">
        <f t="shared" si="129"/>
        <v>0</v>
      </c>
      <c r="DF66" s="471">
        <f>SUM(CV66:DE66)</f>
        <v>3191936</v>
      </c>
      <c r="DH66" s="404">
        <f t="shared" ref="DH66:DQ66" si="130">SUM(DH63:DH65)</f>
        <v>0</v>
      </c>
      <c r="DI66" s="405">
        <f t="shared" si="130"/>
        <v>261273</v>
      </c>
      <c r="DJ66" s="405">
        <f t="shared" si="130"/>
        <v>0</v>
      </c>
      <c r="DK66" s="405">
        <f t="shared" si="130"/>
        <v>840580</v>
      </c>
      <c r="DL66" s="405">
        <f t="shared" si="130"/>
        <v>1694452</v>
      </c>
      <c r="DM66" s="405">
        <f t="shared" si="130"/>
        <v>0</v>
      </c>
      <c r="DN66" s="405">
        <f t="shared" si="130"/>
        <v>0</v>
      </c>
      <c r="DO66" s="405">
        <f t="shared" si="130"/>
        <v>0</v>
      </c>
      <c r="DP66" s="405">
        <f t="shared" si="130"/>
        <v>0</v>
      </c>
      <c r="DQ66" s="406">
        <f t="shared" si="130"/>
        <v>0</v>
      </c>
      <c r="DR66" s="471">
        <f>SUM(DH66:DQ66)</f>
        <v>2796305</v>
      </c>
      <c r="DT66" s="404">
        <f t="shared" ref="DT66:EC66" si="131">SUM(DT63:DT65)</f>
        <v>0</v>
      </c>
      <c r="DU66" s="405">
        <f t="shared" si="131"/>
        <v>297573</v>
      </c>
      <c r="DV66" s="405">
        <f t="shared" si="131"/>
        <v>0</v>
      </c>
      <c r="DW66" s="405">
        <f t="shared" si="131"/>
        <v>1394925</v>
      </c>
      <c r="DX66" s="405">
        <f t="shared" si="131"/>
        <v>2130022</v>
      </c>
      <c r="DY66" s="405">
        <f t="shared" si="131"/>
        <v>0</v>
      </c>
      <c r="DZ66" s="405">
        <f t="shared" si="131"/>
        <v>0</v>
      </c>
      <c r="EA66" s="405">
        <f t="shared" si="131"/>
        <v>0</v>
      </c>
      <c r="EB66" s="405">
        <f t="shared" si="131"/>
        <v>0</v>
      </c>
      <c r="EC66" s="406">
        <f t="shared" si="131"/>
        <v>0</v>
      </c>
      <c r="ED66" s="471">
        <f>SUM(DT66:EC66)</f>
        <v>3822520</v>
      </c>
    </row>
    <row r="67" spans="1:134" ht="15.75" thickBot="1" x14ac:dyDescent="0.3">
      <c r="A67" s="305"/>
      <c r="B67" s="306"/>
      <c r="C67" s="307"/>
      <c r="D67" s="408"/>
      <c r="E67" s="407"/>
      <c r="F67" s="407"/>
      <c r="G67" s="407"/>
      <c r="H67" s="407"/>
      <c r="I67" s="407"/>
      <c r="J67" s="407"/>
      <c r="K67" s="407"/>
      <c r="L67" s="407"/>
      <c r="M67" s="409"/>
      <c r="N67" s="410"/>
      <c r="O67" s="307"/>
      <c r="P67" s="408"/>
      <c r="Q67" s="407"/>
      <c r="R67" s="407"/>
      <c r="S67" s="407"/>
      <c r="T67" s="407"/>
      <c r="U67" s="407"/>
      <c r="V67" s="407"/>
      <c r="W67" s="407"/>
      <c r="X67" s="407"/>
      <c r="Y67" s="409"/>
      <c r="Z67" s="410"/>
      <c r="AA67" s="307"/>
      <c r="AB67" s="408"/>
      <c r="AC67" s="407"/>
      <c r="AD67" s="407"/>
      <c r="AE67" s="407"/>
      <c r="AF67" s="407"/>
      <c r="AG67" s="407"/>
      <c r="AH67" s="407"/>
      <c r="AI67" s="407"/>
      <c r="AJ67" s="407"/>
      <c r="AK67" s="409"/>
      <c r="AL67" s="410"/>
      <c r="AN67" s="408"/>
      <c r="AO67" s="407"/>
      <c r="AP67" s="407"/>
      <c r="AQ67" s="407"/>
      <c r="AR67" s="407"/>
      <c r="AS67" s="407"/>
      <c r="AT67" s="407"/>
      <c r="AU67" s="407"/>
      <c r="AV67" s="407"/>
      <c r="AW67" s="409"/>
      <c r="AX67" s="410"/>
      <c r="AZ67" s="408"/>
      <c r="BA67" s="407"/>
      <c r="BB67" s="407"/>
      <c r="BC67" s="407"/>
      <c r="BD67" s="407"/>
      <c r="BE67" s="407"/>
      <c r="BF67" s="407"/>
      <c r="BG67" s="407"/>
      <c r="BH67" s="407"/>
      <c r="BI67" s="409"/>
      <c r="BJ67" s="410"/>
      <c r="BL67" s="408"/>
      <c r="BM67" s="407"/>
      <c r="BN67" s="407"/>
      <c r="BO67" s="407"/>
      <c r="BP67" s="407"/>
      <c r="BQ67" s="407"/>
      <c r="BR67" s="407"/>
      <c r="BS67" s="407"/>
      <c r="BT67" s="407"/>
      <c r="BU67" s="409"/>
      <c r="BV67" s="410"/>
      <c r="BX67" s="408"/>
      <c r="BY67" s="407"/>
      <c r="BZ67" s="407"/>
      <c r="CA67" s="407"/>
      <c r="CB67" s="407"/>
      <c r="CC67" s="407"/>
      <c r="CD67" s="407"/>
      <c r="CE67" s="407"/>
      <c r="CF67" s="407"/>
      <c r="CG67" s="409"/>
      <c r="CH67" s="410"/>
      <c r="CJ67" s="408"/>
      <c r="CK67" s="407"/>
      <c r="CL67" s="407"/>
      <c r="CM67" s="407"/>
      <c r="CN67" s="407"/>
      <c r="CO67" s="407"/>
      <c r="CP67" s="407"/>
      <c r="CQ67" s="407"/>
      <c r="CR67" s="407"/>
      <c r="CS67" s="409"/>
      <c r="CT67" s="410"/>
      <c r="CV67" s="408"/>
      <c r="CW67" s="407"/>
      <c r="CX67" s="407"/>
      <c r="CY67" s="407"/>
      <c r="CZ67" s="407"/>
      <c r="DA67" s="407"/>
      <c r="DB67" s="407"/>
      <c r="DC67" s="407"/>
      <c r="DD67" s="407"/>
      <c r="DE67" s="409"/>
      <c r="DF67" s="410"/>
      <c r="DH67" s="408"/>
      <c r="DI67" s="407"/>
      <c r="DJ67" s="407"/>
      <c r="DK67" s="407"/>
      <c r="DL67" s="407"/>
      <c r="DM67" s="407"/>
      <c r="DN67" s="407"/>
      <c r="DO67" s="407"/>
      <c r="DP67" s="407"/>
      <c r="DQ67" s="409"/>
      <c r="DR67" s="410"/>
      <c r="DT67" s="408"/>
      <c r="DU67" s="407"/>
      <c r="DV67" s="407"/>
      <c r="DW67" s="407"/>
      <c r="DX67" s="407"/>
      <c r="DY67" s="407"/>
      <c r="DZ67" s="407"/>
      <c r="EA67" s="407"/>
      <c r="EB67" s="407"/>
      <c r="EC67" s="409"/>
      <c r="ED67" s="410"/>
    </row>
    <row r="68" spans="1:134" ht="15" customHeight="1" x14ac:dyDescent="0.25">
      <c r="A68" s="1470" t="s">
        <v>210</v>
      </c>
      <c r="B68" s="285" t="s">
        <v>87</v>
      </c>
      <c r="C68" s="319" t="s">
        <v>138</v>
      </c>
      <c r="D68" s="342">
        <f>'7d-AtRisk_RawData'!D25</f>
        <v>0</v>
      </c>
      <c r="E68" s="343">
        <f>'7d-AtRisk_RawData'!E25</f>
        <v>4</v>
      </c>
      <c r="F68" s="343">
        <f>'7d-AtRisk_RawData'!F25</f>
        <v>0</v>
      </c>
      <c r="G68" s="343">
        <f>'7d-AtRisk_RawData'!G25</f>
        <v>36</v>
      </c>
      <c r="H68" s="343">
        <f>'7d-AtRisk_RawData'!H25</f>
        <v>97</v>
      </c>
      <c r="I68" s="343">
        <f>'7d-AtRisk_RawData'!I25</f>
        <v>39</v>
      </c>
      <c r="J68" s="343">
        <f>'7d-AtRisk_RawData'!J25</f>
        <v>0</v>
      </c>
      <c r="K68" s="343">
        <f>'7d-AtRisk_RawData'!K25</f>
        <v>0</v>
      </c>
      <c r="L68" s="343">
        <f>'7d-AtRisk_RawData'!L25</f>
        <v>6</v>
      </c>
      <c r="M68" s="344">
        <f>'7d-AtRisk_RawData'!M25</f>
        <v>0</v>
      </c>
      <c r="N68" s="396"/>
      <c r="O68" s="319"/>
      <c r="P68" s="342">
        <f>'7d-AtRisk_RawData'!P25</f>
        <v>0</v>
      </c>
      <c r="Q68" s="343">
        <f>'7d-AtRisk_RawData'!Q25</f>
        <v>11</v>
      </c>
      <c r="R68" s="343">
        <f>'7d-AtRisk_RawData'!R25</f>
        <v>0</v>
      </c>
      <c r="S68" s="343">
        <f>'7d-AtRisk_RawData'!S25</f>
        <v>59</v>
      </c>
      <c r="T68" s="343">
        <f>'7d-AtRisk_RawData'!T25</f>
        <v>100</v>
      </c>
      <c r="U68" s="343">
        <f>'7d-AtRisk_RawData'!U25</f>
        <v>39</v>
      </c>
      <c r="V68" s="343">
        <f>'7d-AtRisk_RawData'!V25</f>
        <v>0</v>
      </c>
      <c r="W68" s="343">
        <f>'7d-AtRisk_RawData'!W25</f>
        <v>0</v>
      </c>
      <c r="X68" s="343">
        <f>'7d-AtRisk_RawData'!X25</f>
        <v>7</v>
      </c>
      <c r="Y68" s="344">
        <f>'7d-AtRisk_RawData'!Y25</f>
        <v>0</v>
      </c>
      <c r="Z68" s="396"/>
      <c r="AA68" s="319"/>
      <c r="AB68" s="342">
        <f>'7d-AtRisk_RawData'!AB25</f>
        <v>0</v>
      </c>
      <c r="AC68" s="343">
        <f>'7d-AtRisk_RawData'!AC25</f>
        <v>8</v>
      </c>
      <c r="AD68" s="343">
        <f>'7d-AtRisk_RawData'!AD25</f>
        <v>0</v>
      </c>
      <c r="AE68" s="343">
        <f>'7d-AtRisk_RawData'!AE25</f>
        <v>34</v>
      </c>
      <c r="AF68" s="343">
        <f>'7d-AtRisk_RawData'!AF25</f>
        <v>122</v>
      </c>
      <c r="AG68" s="343">
        <f>'7d-AtRisk_RawData'!AG25</f>
        <v>45</v>
      </c>
      <c r="AH68" s="343">
        <f>'7d-AtRisk_RawData'!AH25</f>
        <v>0</v>
      </c>
      <c r="AI68" s="343">
        <f>'7d-AtRisk_RawData'!AI25</f>
        <v>0</v>
      </c>
      <c r="AJ68" s="343">
        <f>'7d-AtRisk_RawData'!AJ25</f>
        <v>9</v>
      </c>
      <c r="AK68" s="344">
        <f>'7d-AtRisk_RawData'!AK25</f>
        <v>0</v>
      </c>
      <c r="AL68" s="396"/>
      <c r="AN68" s="342">
        <f>'7d-AtRisk_RawData'!AN25</f>
        <v>0</v>
      </c>
      <c r="AO68" s="343">
        <f>'7d-AtRisk_RawData'!AO25</f>
        <v>9</v>
      </c>
      <c r="AP68" s="343">
        <f>'7d-AtRisk_RawData'!AP25</f>
        <v>0</v>
      </c>
      <c r="AQ68" s="343">
        <f>'7d-AtRisk_RawData'!AQ25</f>
        <v>31</v>
      </c>
      <c r="AR68" s="343">
        <f>'7d-AtRisk_RawData'!AR25</f>
        <v>130</v>
      </c>
      <c r="AS68" s="343">
        <f>'7d-AtRisk_RawData'!AS25</f>
        <v>132</v>
      </c>
      <c r="AT68" s="343">
        <f>'7d-AtRisk_RawData'!AT25</f>
        <v>0</v>
      </c>
      <c r="AU68" s="343">
        <f>'7d-AtRisk_RawData'!AU25</f>
        <v>0</v>
      </c>
      <c r="AV68" s="343">
        <f>'7d-AtRisk_RawData'!AV25</f>
        <v>20</v>
      </c>
      <c r="AW68" s="344">
        <f>'7d-AtRisk_RawData'!AW25</f>
        <v>0</v>
      </c>
      <c r="AX68" s="396"/>
      <c r="AZ68" s="342">
        <f>'7d-AtRisk_RawData'!AZ25</f>
        <v>0</v>
      </c>
      <c r="BA68" s="343">
        <f>'7d-AtRisk_RawData'!BA25</f>
        <v>4</v>
      </c>
      <c r="BB68" s="343">
        <f>'7d-AtRisk_RawData'!BB25</f>
        <v>0</v>
      </c>
      <c r="BC68" s="343">
        <f>'7d-AtRisk_RawData'!BC25</f>
        <v>37</v>
      </c>
      <c r="BD68" s="343">
        <f>'7d-AtRisk_RawData'!BD25</f>
        <v>129</v>
      </c>
      <c r="BE68" s="343">
        <f>'7d-AtRisk_RawData'!BE25</f>
        <v>126</v>
      </c>
      <c r="BF68" s="343">
        <f>'7d-AtRisk_RawData'!BF25</f>
        <v>0</v>
      </c>
      <c r="BG68" s="343">
        <f>'7d-AtRisk_RawData'!BG25</f>
        <v>0</v>
      </c>
      <c r="BH68" s="343">
        <f>'7d-AtRisk_RawData'!BH25</f>
        <v>8</v>
      </c>
      <c r="BI68" s="344">
        <f>'7d-AtRisk_RawData'!BI25</f>
        <v>0</v>
      </c>
      <c r="BJ68" s="396"/>
      <c r="BL68" s="342">
        <f>'7d-AtRisk_RawData'!BL25</f>
        <v>0</v>
      </c>
      <c r="BM68" s="343">
        <f>'7d-AtRisk_RawData'!BM25</f>
        <v>6</v>
      </c>
      <c r="BN68" s="343">
        <f>'7d-AtRisk_RawData'!BN25</f>
        <v>0</v>
      </c>
      <c r="BO68" s="343">
        <f>'7d-AtRisk_RawData'!BO25</f>
        <v>29</v>
      </c>
      <c r="BP68" s="343">
        <f>'7d-AtRisk_RawData'!BP25</f>
        <v>120</v>
      </c>
      <c r="BQ68" s="343">
        <f>'7d-AtRisk_RawData'!BQ25</f>
        <v>142</v>
      </c>
      <c r="BR68" s="343">
        <f>'7d-AtRisk_RawData'!BR25</f>
        <v>0</v>
      </c>
      <c r="BS68" s="343">
        <f>'7d-AtRisk_RawData'!BS25</f>
        <v>0</v>
      </c>
      <c r="BT68" s="343">
        <f>'7d-AtRisk_RawData'!BT25</f>
        <v>8</v>
      </c>
      <c r="BU68" s="344">
        <f>'7d-AtRisk_RawData'!BU25</f>
        <v>0</v>
      </c>
      <c r="BV68" s="396"/>
      <c r="BX68" s="342">
        <f>'7d-AtRisk_RawData'!BX25</f>
        <v>0</v>
      </c>
      <c r="BY68" s="343">
        <f>'7d-AtRisk_RawData'!BY25</f>
        <v>3</v>
      </c>
      <c r="BZ68" s="343">
        <f>'7d-AtRisk_RawData'!BZ25</f>
        <v>0</v>
      </c>
      <c r="CA68" s="343">
        <f>'7d-AtRisk_RawData'!CA25</f>
        <v>30</v>
      </c>
      <c r="CB68" s="343">
        <f>'7d-AtRisk_RawData'!CB25</f>
        <v>107</v>
      </c>
      <c r="CC68" s="343">
        <f>'7d-AtRisk_RawData'!CC25</f>
        <v>106</v>
      </c>
      <c r="CD68" s="343">
        <f>'7d-AtRisk_RawData'!CD25</f>
        <v>0</v>
      </c>
      <c r="CE68" s="343">
        <f>'7d-AtRisk_RawData'!CE25</f>
        <v>0</v>
      </c>
      <c r="CF68" s="343">
        <f>'7d-AtRisk_RawData'!CF25</f>
        <v>16</v>
      </c>
      <c r="CG68" s="344">
        <f>'7d-AtRisk_RawData'!CG25</f>
        <v>0</v>
      </c>
      <c r="CH68" s="396"/>
      <c r="CJ68" s="342">
        <f>'7d-AtRisk_RawData'!CJ25</f>
        <v>2</v>
      </c>
      <c r="CK68" s="343">
        <f>'7d-AtRisk_RawData'!CK25</f>
        <v>0</v>
      </c>
      <c r="CL68" s="343">
        <f>'7d-AtRisk_RawData'!CL25</f>
        <v>0</v>
      </c>
      <c r="CM68" s="343">
        <f>'7d-AtRisk_RawData'!CM25</f>
        <v>49</v>
      </c>
      <c r="CN68" s="343">
        <f>'7d-AtRisk_RawData'!CN25</f>
        <v>96</v>
      </c>
      <c r="CO68" s="343">
        <f>'7d-AtRisk_RawData'!CO25</f>
        <v>114</v>
      </c>
      <c r="CP68" s="343">
        <f>'7d-AtRisk_RawData'!CP25</f>
        <v>0</v>
      </c>
      <c r="CQ68" s="343">
        <f>'7d-AtRisk_RawData'!CQ25</f>
        <v>0</v>
      </c>
      <c r="CR68" s="343">
        <f>'7d-AtRisk_RawData'!CR25</f>
        <v>15</v>
      </c>
      <c r="CS68" s="344">
        <f>'7d-AtRisk_RawData'!CS25</f>
        <v>0</v>
      </c>
      <c r="CT68" s="396"/>
      <c r="CV68" s="342">
        <f>'7d-AtRisk_RawData'!CV25</f>
        <v>0</v>
      </c>
      <c r="CW68" s="343">
        <f>'7d-AtRisk_RawData'!CW25</f>
        <v>2</v>
      </c>
      <c r="CX68" s="343">
        <f>'7d-AtRisk_RawData'!CX25</f>
        <v>0</v>
      </c>
      <c r="CY68" s="343">
        <f>'7d-AtRisk_RawData'!CY25</f>
        <v>67</v>
      </c>
      <c r="CZ68" s="343">
        <f>'7d-AtRisk_RawData'!CZ25</f>
        <v>150</v>
      </c>
      <c r="DA68" s="343">
        <f>'7d-AtRisk_RawData'!DA25</f>
        <v>138</v>
      </c>
      <c r="DB68" s="343">
        <f>'7d-AtRisk_RawData'!DB25</f>
        <v>0</v>
      </c>
      <c r="DC68" s="343">
        <f>'7d-AtRisk_RawData'!DC25</f>
        <v>0</v>
      </c>
      <c r="DD68" s="343">
        <f>'7d-AtRisk_RawData'!DD25</f>
        <v>19</v>
      </c>
      <c r="DE68" s="344">
        <f>'7d-AtRisk_RawData'!DE25</f>
        <v>0</v>
      </c>
      <c r="DF68" s="396"/>
      <c r="DH68" s="342">
        <f>'7d-AtRisk_RawData'!DH25</f>
        <v>0</v>
      </c>
      <c r="DI68" s="343">
        <f>'7d-AtRisk_RawData'!DI25</f>
        <v>4</v>
      </c>
      <c r="DJ68" s="343">
        <f>'7d-AtRisk_RawData'!DJ25</f>
        <v>0</v>
      </c>
      <c r="DK68" s="343">
        <f>'7d-AtRisk_RawData'!DK25</f>
        <v>83</v>
      </c>
      <c r="DL68" s="343">
        <f>'7d-AtRisk_RawData'!DL25</f>
        <v>178</v>
      </c>
      <c r="DM68" s="343">
        <f>'7d-AtRisk_RawData'!DM25</f>
        <v>167</v>
      </c>
      <c r="DN68" s="343">
        <f>'7d-AtRisk_RawData'!DN25</f>
        <v>0</v>
      </c>
      <c r="DO68" s="343">
        <f>'7d-AtRisk_RawData'!DO25</f>
        <v>0</v>
      </c>
      <c r="DP68" s="343">
        <f>'7d-AtRisk_RawData'!DP25</f>
        <v>15</v>
      </c>
      <c r="DQ68" s="344">
        <f>'7d-AtRisk_RawData'!DQ25</f>
        <v>0</v>
      </c>
      <c r="DR68" s="396"/>
      <c r="DT68" s="342">
        <f>'7d-AtRisk_RawData'!DT25</f>
        <v>0</v>
      </c>
      <c r="DU68" s="343">
        <f>'7d-AtRisk_RawData'!DU25</f>
        <v>1</v>
      </c>
      <c r="DV68" s="343">
        <f>'7d-AtRisk_RawData'!DV25</f>
        <v>0</v>
      </c>
      <c r="DW68" s="343">
        <f>'7d-AtRisk_RawData'!DW25</f>
        <v>95</v>
      </c>
      <c r="DX68" s="343">
        <f>'7d-AtRisk_RawData'!DX25</f>
        <v>158</v>
      </c>
      <c r="DY68" s="343">
        <f>'7d-AtRisk_RawData'!DY25</f>
        <v>128</v>
      </c>
      <c r="DZ68" s="343">
        <f>'7d-AtRisk_RawData'!DZ25</f>
        <v>0</v>
      </c>
      <c r="EA68" s="343">
        <f>'7d-AtRisk_RawData'!EA25</f>
        <v>0</v>
      </c>
      <c r="EB68" s="343">
        <f>'7d-AtRisk_RawData'!EB25</f>
        <v>19</v>
      </c>
      <c r="EC68" s="344">
        <f>'7d-AtRisk_RawData'!EC25</f>
        <v>0</v>
      </c>
      <c r="ED68" s="396"/>
    </row>
    <row r="69" spans="1:134" x14ac:dyDescent="0.25">
      <c r="A69" s="1471"/>
      <c r="B69" t="s">
        <v>87</v>
      </c>
      <c r="C69" s="317" t="s">
        <v>139</v>
      </c>
      <c r="D69" s="351">
        <f>'7d-AtRisk_RawData'!D26</f>
        <v>0</v>
      </c>
      <c r="E69" s="352">
        <f>'7d-AtRisk_RawData'!E26</f>
        <v>14</v>
      </c>
      <c r="F69" s="352">
        <f>'7d-AtRisk_RawData'!F26</f>
        <v>0</v>
      </c>
      <c r="G69" s="352">
        <f>'7d-AtRisk_RawData'!G26</f>
        <v>19</v>
      </c>
      <c r="H69" s="352">
        <f>'7d-AtRisk_RawData'!H26</f>
        <v>40</v>
      </c>
      <c r="I69" s="352">
        <f>'7d-AtRisk_RawData'!I26</f>
        <v>28</v>
      </c>
      <c r="J69" s="352">
        <f>'7d-AtRisk_RawData'!J26</f>
        <v>0</v>
      </c>
      <c r="K69" s="352">
        <f>'7d-AtRisk_RawData'!K26</f>
        <v>0</v>
      </c>
      <c r="L69" s="352">
        <f>'7d-AtRisk_RawData'!L26</f>
        <v>0</v>
      </c>
      <c r="M69" s="353">
        <f>'7d-AtRisk_RawData'!M26</f>
        <v>0</v>
      </c>
      <c r="N69" s="398"/>
      <c r="P69" s="351">
        <f>'7d-AtRisk_RawData'!P26</f>
        <v>0</v>
      </c>
      <c r="Q69" s="352">
        <f>'7d-AtRisk_RawData'!Q26</f>
        <v>7</v>
      </c>
      <c r="R69" s="352">
        <f>'7d-AtRisk_RawData'!R26</f>
        <v>0</v>
      </c>
      <c r="S69" s="352">
        <f>'7d-AtRisk_RawData'!S26</f>
        <v>5</v>
      </c>
      <c r="T69" s="352">
        <f>'7d-AtRisk_RawData'!T26</f>
        <v>39</v>
      </c>
      <c r="U69" s="352">
        <f>'7d-AtRisk_RawData'!U26</f>
        <v>25</v>
      </c>
      <c r="V69" s="352">
        <f>'7d-AtRisk_RawData'!V26</f>
        <v>0</v>
      </c>
      <c r="W69" s="352">
        <f>'7d-AtRisk_RawData'!W26</f>
        <v>0</v>
      </c>
      <c r="X69" s="352">
        <f>'7d-AtRisk_RawData'!X26</f>
        <v>1</v>
      </c>
      <c r="Y69" s="353">
        <f>'7d-AtRisk_RawData'!Y26</f>
        <v>0</v>
      </c>
      <c r="Z69" s="398"/>
      <c r="AB69" s="351">
        <f>'7d-AtRisk_RawData'!AB26</f>
        <v>0</v>
      </c>
      <c r="AC69" s="352">
        <f>'7d-AtRisk_RawData'!AC26</f>
        <v>3</v>
      </c>
      <c r="AD69" s="352">
        <f>'7d-AtRisk_RawData'!AD26</f>
        <v>0</v>
      </c>
      <c r="AE69" s="352">
        <f>'7d-AtRisk_RawData'!AE26</f>
        <v>6</v>
      </c>
      <c r="AF69" s="352">
        <f>'7d-AtRisk_RawData'!AF26</f>
        <v>44</v>
      </c>
      <c r="AG69" s="352">
        <f>'7d-AtRisk_RawData'!AG26</f>
        <v>78</v>
      </c>
      <c r="AH69" s="352">
        <f>'7d-AtRisk_RawData'!AH26</f>
        <v>0</v>
      </c>
      <c r="AI69" s="352">
        <f>'7d-AtRisk_RawData'!AI26</f>
        <v>0</v>
      </c>
      <c r="AJ69" s="352">
        <f>'7d-AtRisk_RawData'!AJ26</f>
        <v>2</v>
      </c>
      <c r="AK69" s="353">
        <f>'7d-AtRisk_RawData'!AK26</f>
        <v>0</v>
      </c>
      <c r="AL69" s="398"/>
      <c r="AN69" s="351">
        <f>'7d-AtRisk_RawData'!AN26</f>
        <v>0</v>
      </c>
      <c r="AO69" s="352">
        <f>'7d-AtRisk_RawData'!AO26</f>
        <v>3</v>
      </c>
      <c r="AP69" s="352">
        <f>'7d-AtRisk_RawData'!AP26</f>
        <v>0</v>
      </c>
      <c r="AQ69" s="352">
        <f>'7d-AtRisk_RawData'!AQ26</f>
        <v>6</v>
      </c>
      <c r="AR69" s="352">
        <f>'7d-AtRisk_RawData'!AR26</f>
        <v>40</v>
      </c>
      <c r="AS69" s="352">
        <f>'7d-AtRisk_RawData'!AS26</f>
        <v>0</v>
      </c>
      <c r="AT69" s="352">
        <f>'7d-AtRisk_RawData'!AT26</f>
        <v>0</v>
      </c>
      <c r="AU69" s="352">
        <f>'7d-AtRisk_RawData'!AU26</f>
        <v>0</v>
      </c>
      <c r="AV69" s="352">
        <f>'7d-AtRisk_RawData'!AV26</f>
        <v>2</v>
      </c>
      <c r="AW69" s="353">
        <f>'7d-AtRisk_RawData'!AW26</f>
        <v>0</v>
      </c>
      <c r="AX69" s="398"/>
      <c r="AZ69" s="351">
        <f>'7d-AtRisk_RawData'!AZ26</f>
        <v>0</v>
      </c>
      <c r="BA69" s="352">
        <f>'7d-AtRisk_RawData'!BA26</f>
        <v>4</v>
      </c>
      <c r="BB69" s="352">
        <f>'7d-AtRisk_RawData'!BB26</f>
        <v>0</v>
      </c>
      <c r="BC69" s="352">
        <f>'7d-AtRisk_RawData'!BC26</f>
        <v>11</v>
      </c>
      <c r="BD69" s="352">
        <f>'7d-AtRisk_RawData'!BD26</f>
        <v>39</v>
      </c>
      <c r="BE69" s="352">
        <f>'7d-AtRisk_RawData'!BE26</f>
        <v>0</v>
      </c>
      <c r="BF69" s="352">
        <f>'7d-AtRisk_RawData'!BF26</f>
        <v>0</v>
      </c>
      <c r="BG69" s="352">
        <f>'7d-AtRisk_RawData'!BG26</f>
        <v>0</v>
      </c>
      <c r="BH69" s="352">
        <f>'7d-AtRisk_RawData'!BH26</f>
        <v>3</v>
      </c>
      <c r="BI69" s="353">
        <f>'7d-AtRisk_RawData'!BI26</f>
        <v>0</v>
      </c>
      <c r="BJ69" s="398"/>
      <c r="BL69" s="351">
        <f>'7d-AtRisk_RawData'!BL26</f>
        <v>0</v>
      </c>
      <c r="BM69" s="352">
        <f>'7d-AtRisk_RawData'!BM26</f>
        <v>3</v>
      </c>
      <c r="BN69" s="352">
        <f>'7d-AtRisk_RawData'!BN26</f>
        <v>0</v>
      </c>
      <c r="BO69" s="352">
        <f>'7d-AtRisk_RawData'!BO26</f>
        <v>7</v>
      </c>
      <c r="BP69" s="352">
        <f>'7d-AtRisk_RawData'!BP26</f>
        <v>50</v>
      </c>
      <c r="BQ69" s="352">
        <f>'7d-AtRisk_RawData'!BQ26</f>
        <v>0</v>
      </c>
      <c r="BR69" s="352">
        <f>'7d-AtRisk_RawData'!BR26</f>
        <v>0</v>
      </c>
      <c r="BS69" s="352">
        <f>'7d-AtRisk_RawData'!BS26</f>
        <v>0</v>
      </c>
      <c r="BT69" s="352">
        <f>'7d-AtRisk_RawData'!BT26</f>
        <v>0</v>
      </c>
      <c r="BU69" s="353">
        <f>'7d-AtRisk_RawData'!BU26</f>
        <v>0</v>
      </c>
      <c r="BV69" s="398"/>
      <c r="BX69" s="351">
        <f>'7d-AtRisk_RawData'!BX26</f>
        <v>3</v>
      </c>
      <c r="BY69" s="352">
        <f>'7d-AtRisk_RawData'!BY26</f>
        <v>7</v>
      </c>
      <c r="BZ69" s="352">
        <f>'7d-AtRisk_RawData'!BZ26</f>
        <v>0</v>
      </c>
      <c r="CA69" s="352">
        <f>'7d-AtRisk_RawData'!CA26</f>
        <v>3</v>
      </c>
      <c r="CB69" s="352">
        <f>'7d-AtRisk_RawData'!CB26</f>
        <v>43</v>
      </c>
      <c r="CC69" s="352">
        <f>'7d-AtRisk_RawData'!CC26</f>
        <v>2</v>
      </c>
      <c r="CD69" s="352">
        <f>'7d-AtRisk_RawData'!CD26</f>
        <v>0</v>
      </c>
      <c r="CE69" s="352">
        <f>'7d-AtRisk_RawData'!CE26</f>
        <v>0</v>
      </c>
      <c r="CF69" s="352">
        <f>'7d-AtRisk_RawData'!CF26</f>
        <v>0</v>
      </c>
      <c r="CG69" s="353">
        <f>'7d-AtRisk_RawData'!CG26</f>
        <v>0</v>
      </c>
      <c r="CH69" s="398"/>
      <c r="CJ69" s="351">
        <f>'7d-AtRisk_RawData'!CJ26</f>
        <v>0</v>
      </c>
      <c r="CK69" s="352">
        <f>'7d-AtRisk_RawData'!CK26</f>
        <v>2</v>
      </c>
      <c r="CL69" s="352">
        <f>'7d-AtRisk_RawData'!CL26</f>
        <v>0</v>
      </c>
      <c r="CM69" s="352">
        <f>'7d-AtRisk_RawData'!CM26</f>
        <v>7</v>
      </c>
      <c r="CN69" s="352">
        <f>'7d-AtRisk_RawData'!CN26</f>
        <v>41</v>
      </c>
      <c r="CO69" s="352">
        <f>'7d-AtRisk_RawData'!CO26</f>
        <v>0</v>
      </c>
      <c r="CP69" s="352">
        <f>'7d-AtRisk_RawData'!CP26</f>
        <v>0</v>
      </c>
      <c r="CQ69" s="352">
        <f>'7d-AtRisk_RawData'!CQ26</f>
        <v>0</v>
      </c>
      <c r="CR69" s="352">
        <f>'7d-AtRisk_RawData'!CR26</f>
        <v>1</v>
      </c>
      <c r="CS69" s="353">
        <f>'7d-AtRisk_RawData'!CS26</f>
        <v>0</v>
      </c>
      <c r="CT69" s="398"/>
      <c r="CV69" s="351">
        <f>'7d-AtRisk_RawData'!CV26</f>
        <v>0</v>
      </c>
      <c r="CW69" s="352">
        <f>'7d-AtRisk_RawData'!CW26</f>
        <v>0</v>
      </c>
      <c r="CX69" s="352">
        <f>'7d-AtRisk_RawData'!CX26</f>
        <v>0</v>
      </c>
      <c r="CY69" s="352">
        <f>'7d-AtRisk_RawData'!CY26</f>
        <v>2</v>
      </c>
      <c r="CZ69" s="352">
        <f>'7d-AtRisk_RawData'!CZ26</f>
        <v>41</v>
      </c>
      <c r="DA69" s="352">
        <f>'7d-AtRisk_RawData'!DA26</f>
        <v>2</v>
      </c>
      <c r="DB69" s="352">
        <f>'7d-AtRisk_RawData'!DB26</f>
        <v>0</v>
      </c>
      <c r="DC69" s="352">
        <f>'7d-AtRisk_RawData'!DC26</f>
        <v>0</v>
      </c>
      <c r="DD69" s="352">
        <f>'7d-AtRisk_RawData'!DD26</f>
        <v>0</v>
      </c>
      <c r="DE69" s="353">
        <f>'7d-AtRisk_RawData'!DE26</f>
        <v>0</v>
      </c>
      <c r="DF69" s="398"/>
      <c r="DH69" s="351">
        <f>'7d-AtRisk_RawData'!DH26</f>
        <v>4</v>
      </c>
      <c r="DI69" s="352">
        <f>'7d-AtRisk_RawData'!DI26</f>
        <v>1</v>
      </c>
      <c r="DJ69" s="352">
        <f>'7d-AtRisk_RawData'!DJ26</f>
        <v>0</v>
      </c>
      <c r="DK69" s="352">
        <f>'7d-AtRisk_RawData'!DK26</f>
        <v>3</v>
      </c>
      <c r="DL69" s="352">
        <f>'7d-AtRisk_RawData'!DL26</f>
        <v>24</v>
      </c>
      <c r="DM69" s="352">
        <f>'7d-AtRisk_RawData'!DM26</f>
        <v>0</v>
      </c>
      <c r="DN69" s="352">
        <f>'7d-AtRisk_RawData'!DN26</f>
        <v>0</v>
      </c>
      <c r="DO69" s="352">
        <f>'7d-AtRisk_RawData'!DO26</f>
        <v>0</v>
      </c>
      <c r="DP69" s="352">
        <f>'7d-AtRisk_RawData'!DP26</f>
        <v>0</v>
      </c>
      <c r="DQ69" s="353">
        <f>'7d-AtRisk_RawData'!DQ26</f>
        <v>0</v>
      </c>
      <c r="DR69" s="398"/>
      <c r="DT69" s="351">
        <f>'7d-AtRisk_RawData'!DT26</f>
        <v>12</v>
      </c>
      <c r="DU69" s="352">
        <f>'7d-AtRisk_RawData'!DU26</f>
        <v>2</v>
      </c>
      <c r="DV69" s="352">
        <f>'7d-AtRisk_RawData'!DV26</f>
        <v>0</v>
      </c>
      <c r="DW69" s="352">
        <f>'7d-AtRisk_RawData'!DW26</f>
        <v>12</v>
      </c>
      <c r="DX69" s="352">
        <f>'7d-AtRisk_RawData'!DX26</f>
        <v>36</v>
      </c>
      <c r="DY69" s="352">
        <f>'7d-AtRisk_RawData'!DY26</f>
        <v>9</v>
      </c>
      <c r="DZ69" s="352">
        <f>'7d-AtRisk_RawData'!DZ26</f>
        <v>0</v>
      </c>
      <c r="EA69" s="352">
        <f>'7d-AtRisk_RawData'!EA26</f>
        <v>0</v>
      </c>
      <c r="EB69" s="352">
        <f>'7d-AtRisk_RawData'!EB26</f>
        <v>0</v>
      </c>
      <c r="EC69" s="353">
        <f>'7d-AtRisk_RawData'!EC26</f>
        <v>0</v>
      </c>
      <c r="ED69" s="398"/>
    </row>
    <row r="70" spans="1:134" ht="15.75" thickBot="1" x14ac:dyDescent="0.3">
      <c r="A70" s="1472"/>
      <c r="B70" t="s">
        <v>87</v>
      </c>
      <c r="C70" s="317" t="s">
        <v>140</v>
      </c>
      <c r="D70" s="351">
        <f>'7d-AtRisk_RawData'!D27</f>
        <v>3</v>
      </c>
      <c r="E70" s="352">
        <f>'7d-AtRisk_RawData'!E27</f>
        <v>0</v>
      </c>
      <c r="F70" s="352">
        <f>'7d-AtRisk_RawData'!F27</f>
        <v>0</v>
      </c>
      <c r="G70" s="352">
        <f>'7d-AtRisk_RawData'!G27</f>
        <v>34</v>
      </c>
      <c r="H70" s="352">
        <f>'7d-AtRisk_RawData'!H27</f>
        <v>5</v>
      </c>
      <c r="I70" s="352">
        <f>'7d-AtRisk_RawData'!I27</f>
        <v>0</v>
      </c>
      <c r="J70" s="352">
        <f>'7d-AtRisk_RawData'!J27</f>
        <v>0</v>
      </c>
      <c r="K70" s="352">
        <f>'7d-AtRisk_RawData'!K27</f>
        <v>0</v>
      </c>
      <c r="L70" s="352">
        <f>'7d-AtRisk_RawData'!L27</f>
        <v>0</v>
      </c>
      <c r="M70" s="353">
        <f>'7d-AtRisk_RawData'!M27</f>
        <v>0</v>
      </c>
      <c r="N70" s="398"/>
      <c r="P70" s="351">
        <f>'7d-AtRisk_RawData'!P27</f>
        <v>5</v>
      </c>
      <c r="Q70" s="352">
        <f>'7d-AtRisk_RawData'!Q27</f>
        <v>0</v>
      </c>
      <c r="R70" s="352">
        <f>'7d-AtRisk_RawData'!R27</f>
        <v>0</v>
      </c>
      <c r="S70" s="352">
        <f>'7d-AtRisk_RawData'!S27</f>
        <v>38</v>
      </c>
      <c r="T70" s="352">
        <f>'7d-AtRisk_RawData'!T27</f>
        <v>7</v>
      </c>
      <c r="U70" s="352">
        <f>'7d-AtRisk_RawData'!U27</f>
        <v>0</v>
      </c>
      <c r="V70" s="352">
        <f>'7d-AtRisk_RawData'!V27</f>
        <v>0</v>
      </c>
      <c r="W70" s="352">
        <f>'7d-AtRisk_RawData'!W27</f>
        <v>0</v>
      </c>
      <c r="X70" s="352">
        <f>'7d-AtRisk_RawData'!X27</f>
        <v>0</v>
      </c>
      <c r="Y70" s="353">
        <f>'7d-AtRisk_RawData'!Y27</f>
        <v>0</v>
      </c>
      <c r="Z70" s="398"/>
      <c r="AB70" s="351">
        <f>'7d-AtRisk_RawData'!AB27</f>
        <v>4</v>
      </c>
      <c r="AC70" s="352">
        <f>'7d-AtRisk_RawData'!AC27</f>
        <v>0</v>
      </c>
      <c r="AD70" s="352">
        <f>'7d-AtRisk_RawData'!AD27</f>
        <v>0</v>
      </c>
      <c r="AE70" s="352">
        <f>'7d-AtRisk_RawData'!AE27</f>
        <v>32</v>
      </c>
      <c r="AF70" s="352">
        <f>'7d-AtRisk_RawData'!AF27</f>
        <v>6</v>
      </c>
      <c r="AG70" s="352">
        <f>'7d-AtRisk_RawData'!AG27</f>
        <v>0</v>
      </c>
      <c r="AH70" s="352">
        <f>'7d-AtRisk_RawData'!AH27</f>
        <v>0</v>
      </c>
      <c r="AI70" s="352">
        <f>'7d-AtRisk_RawData'!AI27</f>
        <v>0</v>
      </c>
      <c r="AJ70" s="352">
        <f>'7d-AtRisk_RawData'!AJ27</f>
        <v>0</v>
      </c>
      <c r="AK70" s="353">
        <f>'7d-AtRisk_RawData'!AK27</f>
        <v>0</v>
      </c>
      <c r="AL70" s="398"/>
      <c r="AN70" s="351">
        <f>'7d-AtRisk_RawData'!AN27</f>
        <v>6</v>
      </c>
      <c r="AO70" s="352">
        <f>'7d-AtRisk_RawData'!AO27</f>
        <v>1</v>
      </c>
      <c r="AP70" s="352">
        <f>'7d-AtRisk_RawData'!AP27</f>
        <v>0</v>
      </c>
      <c r="AQ70" s="352">
        <f>'7d-AtRisk_RawData'!AQ27</f>
        <v>24</v>
      </c>
      <c r="AR70" s="352">
        <f>'7d-AtRisk_RawData'!AR27</f>
        <v>8</v>
      </c>
      <c r="AS70" s="352">
        <f>'7d-AtRisk_RawData'!AS27</f>
        <v>0</v>
      </c>
      <c r="AT70" s="352">
        <f>'7d-AtRisk_RawData'!AT27</f>
        <v>0</v>
      </c>
      <c r="AU70" s="352">
        <f>'7d-AtRisk_RawData'!AU27</f>
        <v>0</v>
      </c>
      <c r="AV70" s="352">
        <f>'7d-AtRisk_RawData'!AV27</f>
        <v>0</v>
      </c>
      <c r="AW70" s="353">
        <f>'7d-AtRisk_RawData'!AW27</f>
        <v>0</v>
      </c>
      <c r="AX70" s="398"/>
      <c r="AZ70" s="351">
        <f>'7d-AtRisk_RawData'!AZ27</f>
        <v>2</v>
      </c>
      <c r="BA70" s="352">
        <f>'7d-AtRisk_RawData'!BA27</f>
        <v>1</v>
      </c>
      <c r="BB70" s="352">
        <f>'7d-AtRisk_RawData'!BB27</f>
        <v>0</v>
      </c>
      <c r="BC70" s="352">
        <f>'7d-AtRisk_RawData'!BC27</f>
        <v>14</v>
      </c>
      <c r="BD70" s="352">
        <f>'7d-AtRisk_RawData'!BD27</f>
        <v>1</v>
      </c>
      <c r="BE70" s="352">
        <f>'7d-AtRisk_RawData'!BE27</f>
        <v>0</v>
      </c>
      <c r="BF70" s="352">
        <f>'7d-AtRisk_RawData'!BF27</f>
        <v>0</v>
      </c>
      <c r="BG70" s="352">
        <f>'7d-AtRisk_RawData'!BG27</f>
        <v>0</v>
      </c>
      <c r="BH70" s="352">
        <f>'7d-AtRisk_RawData'!BH27</f>
        <v>0</v>
      </c>
      <c r="BI70" s="353">
        <f>'7d-AtRisk_RawData'!BI27</f>
        <v>0</v>
      </c>
      <c r="BJ70" s="398"/>
      <c r="BL70" s="351">
        <f>'7d-AtRisk_RawData'!BL27</f>
        <v>7</v>
      </c>
      <c r="BM70" s="352">
        <f>'7d-AtRisk_RawData'!BM27</f>
        <v>1</v>
      </c>
      <c r="BN70" s="352">
        <f>'7d-AtRisk_RawData'!BN27</f>
        <v>0</v>
      </c>
      <c r="BO70" s="352">
        <f>'7d-AtRisk_RawData'!BO27</f>
        <v>7</v>
      </c>
      <c r="BP70" s="352">
        <f>'7d-AtRisk_RawData'!BP27</f>
        <v>2</v>
      </c>
      <c r="BQ70" s="352">
        <f>'7d-AtRisk_RawData'!BQ27</f>
        <v>0</v>
      </c>
      <c r="BR70" s="352">
        <f>'7d-AtRisk_RawData'!BR27</f>
        <v>0</v>
      </c>
      <c r="BS70" s="352">
        <f>'7d-AtRisk_RawData'!BS27</f>
        <v>0</v>
      </c>
      <c r="BT70" s="352">
        <f>'7d-AtRisk_RawData'!BT27</f>
        <v>0</v>
      </c>
      <c r="BU70" s="353">
        <f>'7d-AtRisk_RawData'!BU27</f>
        <v>0</v>
      </c>
      <c r="BV70" s="398"/>
      <c r="BX70" s="351">
        <f>'7d-AtRisk_RawData'!BX27</f>
        <v>4</v>
      </c>
      <c r="BY70" s="352">
        <f>'7d-AtRisk_RawData'!BY27</f>
        <v>0</v>
      </c>
      <c r="BZ70" s="352">
        <f>'7d-AtRisk_RawData'!BZ27</f>
        <v>0</v>
      </c>
      <c r="CA70" s="352">
        <f>'7d-AtRisk_RawData'!CA27</f>
        <v>11</v>
      </c>
      <c r="CB70" s="352">
        <f>'7d-AtRisk_RawData'!CB27</f>
        <v>2</v>
      </c>
      <c r="CC70" s="352">
        <f>'7d-AtRisk_RawData'!CC27</f>
        <v>0</v>
      </c>
      <c r="CD70" s="352">
        <f>'7d-AtRisk_RawData'!CD27</f>
        <v>0</v>
      </c>
      <c r="CE70" s="352">
        <f>'7d-AtRisk_RawData'!CE27</f>
        <v>0</v>
      </c>
      <c r="CF70" s="352">
        <f>'7d-AtRisk_RawData'!CF27</f>
        <v>0</v>
      </c>
      <c r="CG70" s="353">
        <f>'7d-AtRisk_RawData'!CG27</f>
        <v>0</v>
      </c>
      <c r="CH70" s="398"/>
      <c r="CJ70" s="351">
        <f>'7d-AtRisk_RawData'!CJ27</f>
        <v>0</v>
      </c>
      <c r="CK70" s="352">
        <f>'7d-AtRisk_RawData'!CK27</f>
        <v>0</v>
      </c>
      <c r="CL70" s="352">
        <f>'7d-AtRisk_RawData'!CL27</f>
        <v>0</v>
      </c>
      <c r="CM70" s="352">
        <f>'7d-AtRisk_RawData'!CM27</f>
        <v>3</v>
      </c>
      <c r="CN70" s="352">
        <f>'7d-AtRisk_RawData'!CN27</f>
        <v>0</v>
      </c>
      <c r="CO70" s="352">
        <f>'7d-AtRisk_RawData'!CO27</f>
        <v>0</v>
      </c>
      <c r="CP70" s="352">
        <f>'7d-AtRisk_RawData'!CP27</f>
        <v>0</v>
      </c>
      <c r="CQ70" s="352">
        <f>'7d-AtRisk_RawData'!CQ27</f>
        <v>0</v>
      </c>
      <c r="CR70" s="352">
        <f>'7d-AtRisk_RawData'!CR27</f>
        <v>0</v>
      </c>
      <c r="CS70" s="353">
        <f>'7d-AtRisk_RawData'!CS27</f>
        <v>0</v>
      </c>
      <c r="CT70" s="398"/>
      <c r="CV70" s="351">
        <f>'7d-AtRisk_RawData'!CV27</f>
        <v>0</v>
      </c>
      <c r="CW70" s="352">
        <f>'7d-AtRisk_RawData'!CW27</f>
        <v>0</v>
      </c>
      <c r="CX70" s="352">
        <f>'7d-AtRisk_RawData'!CX27</f>
        <v>0</v>
      </c>
      <c r="CY70" s="352">
        <f>'7d-AtRisk_RawData'!CY27</f>
        <v>5</v>
      </c>
      <c r="CZ70" s="352">
        <f>'7d-AtRisk_RawData'!CZ27</f>
        <v>3</v>
      </c>
      <c r="DA70" s="352">
        <f>'7d-AtRisk_RawData'!DA27</f>
        <v>0</v>
      </c>
      <c r="DB70" s="352">
        <f>'7d-AtRisk_RawData'!DB27</f>
        <v>0</v>
      </c>
      <c r="DC70" s="352">
        <f>'7d-AtRisk_RawData'!DC27</f>
        <v>0</v>
      </c>
      <c r="DD70" s="352">
        <f>'7d-AtRisk_RawData'!DD27</f>
        <v>0</v>
      </c>
      <c r="DE70" s="353">
        <f>'7d-AtRisk_RawData'!DE27</f>
        <v>0</v>
      </c>
      <c r="DF70" s="398"/>
      <c r="DH70" s="351">
        <f>'7d-AtRisk_RawData'!DH27</f>
        <v>5</v>
      </c>
      <c r="DI70" s="352">
        <f>'7d-AtRisk_RawData'!DI27</f>
        <v>1</v>
      </c>
      <c r="DJ70" s="352">
        <f>'7d-AtRisk_RawData'!DJ27</f>
        <v>0</v>
      </c>
      <c r="DK70" s="352">
        <f>'7d-AtRisk_RawData'!DK27</f>
        <v>4</v>
      </c>
      <c r="DL70" s="352">
        <f>'7d-AtRisk_RawData'!DL27</f>
        <v>0</v>
      </c>
      <c r="DM70" s="352">
        <f>'7d-AtRisk_RawData'!DM27</f>
        <v>0</v>
      </c>
      <c r="DN70" s="352">
        <f>'7d-AtRisk_RawData'!DN27</f>
        <v>0</v>
      </c>
      <c r="DO70" s="352">
        <f>'7d-AtRisk_RawData'!DO27</f>
        <v>0</v>
      </c>
      <c r="DP70" s="352">
        <f>'7d-AtRisk_RawData'!DP27</f>
        <v>0</v>
      </c>
      <c r="DQ70" s="353">
        <f>'7d-AtRisk_RawData'!DQ27</f>
        <v>0</v>
      </c>
      <c r="DR70" s="398"/>
      <c r="DT70" s="351">
        <f>'7d-AtRisk_RawData'!DT27</f>
        <v>6</v>
      </c>
      <c r="DU70" s="352">
        <f>'7d-AtRisk_RawData'!DU27</f>
        <v>0</v>
      </c>
      <c r="DV70" s="352">
        <f>'7d-AtRisk_RawData'!DV27</f>
        <v>0</v>
      </c>
      <c r="DW70" s="352">
        <f>'7d-AtRisk_RawData'!DW27</f>
        <v>1</v>
      </c>
      <c r="DX70" s="352">
        <f>'7d-AtRisk_RawData'!DX27</f>
        <v>2</v>
      </c>
      <c r="DY70" s="352">
        <f>'7d-AtRisk_RawData'!DY27</f>
        <v>0</v>
      </c>
      <c r="DZ70" s="352">
        <f>'7d-AtRisk_RawData'!DZ27</f>
        <v>0</v>
      </c>
      <c r="EA70" s="352">
        <f>'7d-AtRisk_RawData'!EA27</f>
        <v>0</v>
      </c>
      <c r="EB70" s="352">
        <f>'7d-AtRisk_RawData'!EB27</f>
        <v>0</v>
      </c>
      <c r="EC70" s="353">
        <f>'7d-AtRisk_RawData'!EC27</f>
        <v>0</v>
      </c>
      <c r="ED70" s="398"/>
    </row>
    <row r="71" spans="1:134" x14ac:dyDescent="0.25">
      <c r="A71" s="467"/>
      <c r="D71" s="399">
        <f t="shared" ref="D71:M71" si="132">SUM(D68:D70)</f>
        <v>3</v>
      </c>
      <c r="E71" s="400">
        <f t="shared" si="132"/>
        <v>18</v>
      </c>
      <c r="F71" s="400">
        <f t="shared" si="132"/>
        <v>0</v>
      </c>
      <c r="G71" s="400">
        <f t="shared" si="132"/>
        <v>89</v>
      </c>
      <c r="H71" s="400">
        <f t="shared" si="132"/>
        <v>142</v>
      </c>
      <c r="I71" s="400">
        <f t="shared" si="132"/>
        <v>67</v>
      </c>
      <c r="J71" s="400">
        <f t="shared" si="132"/>
        <v>0</v>
      </c>
      <c r="K71" s="400">
        <f t="shared" si="132"/>
        <v>0</v>
      </c>
      <c r="L71" s="400">
        <f t="shared" si="132"/>
        <v>6</v>
      </c>
      <c r="M71" s="401">
        <f t="shared" si="132"/>
        <v>0</v>
      </c>
      <c r="N71" s="470">
        <f>SUM(D71:M71)</f>
        <v>325</v>
      </c>
      <c r="P71" s="399">
        <f t="shared" ref="P71:Y71" si="133">SUM(P68:P70)</f>
        <v>5</v>
      </c>
      <c r="Q71" s="400">
        <f t="shared" si="133"/>
        <v>18</v>
      </c>
      <c r="R71" s="400">
        <f t="shared" si="133"/>
        <v>0</v>
      </c>
      <c r="S71" s="400">
        <f t="shared" si="133"/>
        <v>102</v>
      </c>
      <c r="T71" s="400">
        <f t="shared" si="133"/>
        <v>146</v>
      </c>
      <c r="U71" s="400">
        <f t="shared" si="133"/>
        <v>64</v>
      </c>
      <c r="V71" s="400">
        <f t="shared" si="133"/>
        <v>0</v>
      </c>
      <c r="W71" s="400">
        <f t="shared" si="133"/>
        <v>0</v>
      </c>
      <c r="X71" s="400">
        <f t="shared" si="133"/>
        <v>8</v>
      </c>
      <c r="Y71" s="401">
        <f t="shared" si="133"/>
        <v>0</v>
      </c>
      <c r="Z71" s="470">
        <f>SUM(P71:Y71)</f>
        <v>343</v>
      </c>
      <c r="AB71" s="399">
        <f t="shared" ref="AB71:AK71" si="134">SUM(AB68:AB70)</f>
        <v>4</v>
      </c>
      <c r="AC71" s="400">
        <f t="shared" si="134"/>
        <v>11</v>
      </c>
      <c r="AD71" s="400">
        <f t="shared" si="134"/>
        <v>0</v>
      </c>
      <c r="AE71" s="400">
        <f t="shared" si="134"/>
        <v>72</v>
      </c>
      <c r="AF71" s="400">
        <f t="shared" si="134"/>
        <v>172</v>
      </c>
      <c r="AG71" s="400">
        <f t="shared" si="134"/>
        <v>123</v>
      </c>
      <c r="AH71" s="400">
        <f t="shared" si="134"/>
        <v>0</v>
      </c>
      <c r="AI71" s="400">
        <f t="shared" si="134"/>
        <v>0</v>
      </c>
      <c r="AJ71" s="400">
        <f t="shared" si="134"/>
        <v>11</v>
      </c>
      <c r="AK71" s="401">
        <f t="shared" si="134"/>
        <v>0</v>
      </c>
      <c r="AL71" s="470">
        <f>SUM(AB71:AK71)</f>
        <v>393</v>
      </c>
      <c r="AN71" s="399">
        <f t="shared" ref="AN71:AW71" si="135">SUM(AN68:AN70)</f>
        <v>6</v>
      </c>
      <c r="AO71" s="400">
        <f t="shared" si="135"/>
        <v>13</v>
      </c>
      <c r="AP71" s="400">
        <f t="shared" si="135"/>
        <v>0</v>
      </c>
      <c r="AQ71" s="400">
        <f t="shared" si="135"/>
        <v>61</v>
      </c>
      <c r="AR71" s="400">
        <f t="shared" si="135"/>
        <v>178</v>
      </c>
      <c r="AS71" s="400">
        <f t="shared" si="135"/>
        <v>132</v>
      </c>
      <c r="AT71" s="400">
        <f t="shared" si="135"/>
        <v>0</v>
      </c>
      <c r="AU71" s="400">
        <f t="shared" si="135"/>
        <v>0</v>
      </c>
      <c r="AV71" s="400">
        <f t="shared" si="135"/>
        <v>22</v>
      </c>
      <c r="AW71" s="401">
        <f t="shared" si="135"/>
        <v>0</v>
      </c>
      <c r="AX71" s="470">
        <f>SUM(AN71:AW71)</f>
        <v>412</v>
      </c>
      <c r="AZ71" s="399">
        <f t="shared" ref="AZ71:BI71" si="136">SUM(AZ68:AZ70)</f>
        <v>2</v>
      </c>
      <c r="BA71" s="400">
        <f t="shared" si="136"/>
        <v>9</v>
      </c>
      <c r="BB71" s="400">
        <f t="shared" si="136"/>
        <v>0</v>
      </c>
      <c r="BC71" s="400">
        <f t="shared" si="136"/>
        <v>62</v>
      </c>
      <c r="BD71" s="400">
        <f t="shared" si="136"/>
        <v>169</v>
      </c>
      <c r="BE71" s="400">
        <f t="shared" si="136"/>
        <v>126</v>
      </c>
      <c r="BF71" s="400">
        <f t="shared" si="136"/>
        <v>0</v>
      </c>
      <c r="BG71" s="400">
        <f t="shared" si="136"/>
        <v>0</v>
      </c>
      <c r="BH71" s="400">
        <f t="shared" si="136"/>
        <v>11</v>
      </c>
      <c r="BI71" s="401">
        <f t="shared" si="136"/>
        <v>0</v>
      </c>
      <c r="BJ71" s="470">
        <f>SUM(AZ71:BI71)</f>
        <v>379</v>
      </c>
      <c r="BL71" s="399">
        <f t="shared" ref="BL71:BU71" si="137">SUM(BL68:BL70)</f>
        <v>7</v>
      </c>
      <c r="BM71" s="400">
        <f t="shared" si="137"/>
        <v>10</v>
      </c>
      <c r="BN71" s="400">
        <f t="shared" si="137"/>
        <v>0</v>
      </c>
      <c r="BO71" s="400">
        <f t="shared" si="137"/>
        <v>43</v>
      </c>
      <c r="BP71" s="400">
        <f t="shared" si="137"/>
        <v>172</v>
      </c>
      <c r="BQ71" s="400">
        <f t="shared" si="137"/>
        <v>142</v>
      </c>
      <c r="BR71" s="400">
        <f t="shared" si="137"/>
        <v>0</v>
      </c>
      <c r="BS71" s="400">
        <f t="shared" si="137"/>
        <v>0</v>
      </c>
      <c r="BT71" s="400">
        <f t="shared" si="137"/>
        <v>8</v>
      </c>
      <c r="BU71" s="401">
        <f t="shared" si="137"/>
        <v>0</v>
      </c>
      <c r="BV71" s="470">
        <f>SUM(BL71:BU71)</f>
        <v>382</v>
      </c>
      <c r="BX71" s="399">
        <f t="shared" ref="BX71:CG71" si="138">SUM(BX68:BX70)</f>
        <v>7</v>
      </c>
      <c r="BY71" s="400">
        <f t="shared" si="138"/>
        <v>10</v>
      </c>
      <c r="BZ71" s="400">
        <f t="shared" si="138"/>
        <v>0</v>
      </c>
      <c r="CA71" s="400">
        <f t="shared" si="138"/>
        <v>44</v>
      </c>
      <c r="CB71" s="400">
        <f t="shared" si="138"/>
        <v>152</v>
      </c>
      <c r="CC71" s="400">
        <f t="shared" si="138"/>
        <v>108</v>
      </c>
      <c r="CD71" s="400">
        <f t="shared" si="138"/>
        <v>0</v>
      </c>
      <c r="CE71" s="400">
        <f t="shared" si="138"/>
        <v>0</v>
      </c>
      <c r="CF71" s="400">
        <f t="shared" si="138"/>
        <v>16</v>
      </c>
      <c r="CG71" s="401">
        <f t="shared" si="138"/>
        <v>0</v>
      </c>
      <c r="CH71" s="470">
        <f>SUM(BX71:CG71)</f>
        <v>337</v>
      </c>
      <c r="CJ71" s="399">
        <f t="shared" ref="CJ71:CS71" si="139">SUM(CJ68:CJ70)</f>
        <v>2</v>
      </c>
      <c r="CK71" s="400">
        <f t="shared" si="139"/>
        <v>2</v>
      </c>
      <c r="CL71" s="400">
        <f t="shared" si="139"/>
        <v>0</v>
      </c>
      <c r="CM71" s="400">
        <f t="shared" si="139"/>
        <v>59</v>
      </c>
      <c r="CN71" s="400">
        <f t="shared" si="139"/>
        <v>137</v>
      </c>
      <c r="CO71" s="400">
        <f t="shared" si="139"/>
        <v>114</v>
      </c>
      <c r="CP71" s="400">
        <f t="shared" si="139"/>
        <v>0</v>
      </c>
      <c r="CQ71" s="400">
        <f t="shared" si="139"/>
        <v>0</v>
      </c>
      <c r="CR71" s="400">
        <f t="shared" si="139"/>
        <v>16</v>
      </c>
      <c r="CS71" s="401">
        <f t="shared" si="139"/>
        <v>0</v>
      </c>
      <c r="CT71" s="470">
        <f>SUM(CJ71:CS71)</f>
        <v>330</v>
      </c>
      <c r="CV71" s="399">
        <f t="shared" ref="CV71:DE71" si="140">SUM(CV68:CV70)</f>
        <v>0</v>
      </c>
      <c r="CW71" s="400">
        <f t="shared" si="140"/>
        <v>2</v>
      </c>
      <c r="CX71" s="400">
        <f t="shared" si="140"/>
        <v>0</v>
      </c>
      <c r="CY71" s="400">
        <f t="shared" si="140"/>
        <v>74</v>
      </c>
      <c r="CZ71" s="400">
        <f t="shared" si="140"/>
        <v>194</v>
      </c>
      <c r="DA71" s="400">
        <f t="shared" si="140"/>
        <v>140</v>
      </c>
      <c r="DB71" s="400">
        <f t="shared" si="140"/>
        <v>0</v>
      </c>
      <c r="DC71" s="400">
        <f t="shared" si="140"/>
        <v>0</v>
      </c>
      <c r="DD71" s="400">
        <f t="shared" si="140"/>
        <v>19</v>
      </c>
      <c r="DE71" s="401">
        <f t="shared" si="140"/>
        <v>0</v>
      </c>
      <c r="DF71" s="470">
        <f>SUM(CV71:DE71)</f>
        <v>429</v>
      </c>
      <c r="DH71" s="399">
        <f t="shared" ref="DH71:DQ71" si="141">SUM(DH68:DH70)</f>
        <v>9</v>
      </c>
      <c r="DI71" s="400">
        <f t="shared" si="141"/>
        <v>6</v>
      </c>
      <c r="DJ71" s="400">
        <f t="shared" si="141"/>
        <v>0</v>
      </c>
      <c r="DK71" s="400">
        <f t="shared" si="141"/>
        <v>90</v>
      </c>
      <c r="DL71" s="400">
        <f t="shared" si="141"/>
        <v>202</v>
      </c>
      <c r="DM71" s="400">
        <f t="shared" si="141"/>
        <v>167</v>
      </c>
      <c r="DN71" s="400">
        <f t="shared" si="141"/>
        <v>0</v>
      </c>
      <c r="DO71" s="400">
        <f t="shared" si="141"/>
        <v>0</v>
      </c>
      <c r="DP71" s="400">
        <f t="shared" si="141"/>
        <v>15</v>
      </c>
      <c r="DQ71" s="401">
        <f t="shared" si="141"/>
        <v>0</v>
      </c>
      <c r="DR71" s="470">
        <f>SUM(DH71:DQ71)</f>
        <v>489</v>
      </c>
      <c r="DT71" s="399">
        <f t="shared" ref="DT71:EC71" si="142">SUM(DT68:DT70)</f>
        <v>18</v>
      </c>
      <c r="DU71" s="400">
        <f t="shared" si="142"/>
        <v>3</v>
      </c>
      <c r="DV71" s="400">
        <f t="shared" si="142"/>
        <v>0</v>
      </c>
      <c r="DW71" s="400">
        <f t="shared" si="142"/>
        <v>108</v>
      </c>
      <c r="DX71" s="400">
        <f t="shared" si="142"/>
        <v>196</v>
      </c>
      <c r="DY71" s="400">
        <f t="shared" si="142"/>
        <v>137</v>
      </c>
      <c r="DZ71" s="400">
        <f t="shared" si="142"/>
        <v>0</v>
      </c>
      <c r="EA71" s="400">
        <f t="shared" si="142"/>
        <v>0</v>
      </c>
      <c r="EB71" s="400">
        <f t="shared" si="142"/>
        <v>19</v>
      </c>
      <c r="EC71" s="401">
        <f t="shared" si="142"/>
        <v>0</v>
      </c>
      <c r="ED71" s="470">
        <f>SUM(DT71:EC71)</f>
        <v>481</v>
      </c>
    </row>
    <row r="72" spans="1:134" ht="15.75" thickBot="1" x14ac:dyDescent="0.3">
      <c r="A72" s="467"/>
      <c r="D72" s="351"/>
      <c r="E72" s="352"/>
      <c r="F72" s="352"/>
      <c r="G72" s="352"/>
      <c r="H72" s="352"/>
      <c r="I72" s="352"/>
      <c r="J72" s="352"/>
      <c r="K72" s="352"/>
      <c r="L72" s="352"/>
      <c r="M72" s="353"/>
      <c r="N72" s="398"/>
      <c r="P72" s="351"/>
      <c r="Q72" s="352"/>
      <c r="R72" s="352"/>
      <c r="S72" s="352"/>
      <c r="T72" s="352"/>
      <c r="U72" s="352"/>
      <c r="V72" s="352"/>
      <c r="W72" s="352"/>
      <c r="X72" s="352"/>
      <c r="Y72" s="353"/>
      <c r="Z72" s="398"/>
      <c r="AB72" s="351"/>
      <c r="AC72" s="352"/>
      <c r="AD72" s="352"/>
      <c r="AE72" s="352"/>
      <c r="AF72" s="352"/>
      <c r="AG72" s="352"/>
      <c r="AH72" s="352"/>
      <c r="AI72" s="352"/>
      <c r="AJ72" s="352"/>
      <c r="AK72" s="353"/>
      <c r="AL72" s="398"/>
      <c r="AN72" s="351"/>
      <c r="AO72" s="352"/>
      <c r="AP72" s="352"/>
      <c r="AQ72" s="352"/>
      <c r="AR72" s="352"/>
      <c r="AS72" s="352"/>
      <c r="AT72" s="352"/>
      <c r="AU72" s="352"/>
      <c r="AV72" s="352"/>
      <c r="AW72" s="353"/>
      <c r="AX72" s="398"/>
      <c r="AZ72" s="351"/>
      <c r="BA72" s="352"/>
      <c r="BB72" s="352"/>
      <c r="BC72" s="352"/>
      <c r="BD72" s="352"/>
      <c r="BE72" s="352"/>
      <c r="BF72" s="352"/>
      <c r="BG72" s="352"/>
      <c r="BH72" s="352"/>
      <c r="BI72" s="353"/>
      <c r="BJ72" s="398"/>
      <c r="BL72" s="351"/>
      <c r="BM72" s="352"/>
      <c r="BN72" s="352"/>
      <c r="BO72" s="352"/>
      <c r="BP72" s="352"/>
      <c r="BQ72" s="352"/>
      <c r="BR72" s="352"/>
      <c r="BS72" s="352"/>
      <c r="BT72" s="352"/>
      <c r="BU72" s="353"/>
      <c r="BV72" s="398"/>
      <c r="BX72" s="351"/>
      <c r="BY72" s="352"/>
      <c r="BZ72" s="352"/>
      <c r="CA72" s="352"/>
      <c r="CB72" s="352"/>
      <c r="CC72" s="352"/>
      <c r="CD72" s="352"/>
      <c r="CE72" s="352"/>
      <c r="CF72" s="352"/>
      <c r="CG72" s="353"/>
      <c r="CH72" s="398"/>
      <c r="CJ72" s="351"/>
      <c r="CK72" s="352"/>
      <c r="CL72" s="352"/>
      <c r="CM72" s="352"/>
      <c r="CN72" s="352"/>
      <c r="CO72" s="352"/>
      <c r="CP72" s="352"/>
      <c r="CQ72" s="352"/>
      <c r="CR72" s="352"/>
      <c r="CS72" s="353"/>
      <c r="CT72" s="398"/>
      <c r="CV72" s="351"/>
      <c r="CW72" s="352"/>
      <c r="CX72" s="352"/>
      <c r="CY72" s="352"/>
      <c r="CZ72" s="352"/>
      <c r="DA72" s="352"/>
      <c r="DB72" s="352"/>
      <c r="DC72" s="352"/>
      <c r="DD72" s="352"/>
      <c r="DE72" s="353"/>
      <c r="DF72" s="398"/>
      <c r="DH72" s="351"/>
      <c r="DI72" s="352"/>
      <c r="DJ72" s="352"/>
      <c r="DK72" s="352"/>
      <c r="DL72" s="352"/>
      <c r="DM72" s="352"/>
      <c r="DN72" s="352"/>
      <c r="DO72" s="352"/>
      <c r="DP72" s="352"/>
      <c r="DQ72" s="353"/>
      <c r="DR72" s="398"/>
      <c r="DT72" s="351"/>
      <c r="DU72" s="352"/>
      <c r="DV72" s="352"/>
      <c r="DW72" s="352"/>
      <c r="DX72" s="352"/>
      <c r="DY72" s="352"/>
      <c r="DZ72" s="352"/>
      <c r="EA72" s="352"/>
      <c r="EB72" s="352"/>
      <c r="EC72" s="353"/>
      <c r="ED72" s="398"/>
    </row>
    <row r="73" spans="1:134" ht="15" customHeight="1" x14ac:dyDescent="0.25">
      <c r="A73" s="1470" t="s">
        <v>211</v>
      </c>
      <c r="B73" t="s">
        <v>87</v>
      </c>
      <c r="C73" s="317" t="s">
        <v>138</v>
      </c>
      <c r="D73" s="351">
        <f>D68*'8-Matrices'!$J$7</f>
        <v>0</v>
      </c>
      <c r="E73" s="352">
        <f>E68*'8-Matrices'!$K$7</f>
        <v>29040</v>
      </c>
      <c r="F73" s="352">
        <f>F68*'8-Matrices'!$L$7</f>
        <v>0</v>
      </c>
      <c r="G73" s="352">
        <f>G68*'8-Matrices'!$M$7</f>
        <v>520380</v>
      </c>
      <c r="H73" s="352">
        <f>H68*'8-Matrices'!$N$7</f>
        <v>3201000</v>
      </c>
      <c r="I73" s="352">
        <f>I68*'8-Matrices'!$O$7</f>
        <v>1282632</v>
      </c>
      <c r="J73" s="352">
        <f>J68*'8-Matrices'!$P$7</f>
        <v>0</v>
      </c>
      <c r="K73" s="352">
        <f>K68*'8-Matrices'!$Q$7</f>
        <v>0</v>
      </c>
      <c r="L73" s="352">
        <f>L68*'8-Matrices'!$R$7</f>
        <v>46914</v>
      </c>
      <c r="M73" s="353">
        <f>M68*'8-Matrices'!$S$7</f>
        <v>0</v>
      </c>
      <c r="N73" s="398"/>
      <c r="P73" s="351">
        <f>P68*'8-Matrices'!$J$7</f>
        <v>0</v>
      </c>
      <c r="Q73" s="352">
        <f>Q68*'8-Matrices'!$K$7</f>
        <v>79860</v>
      </c>
      <c r="R73" s="352">
        <f>R68*'8-Matrices'!$L$7</f>
        <v>0</v>
      </c>
      <c r="S73" s="352">
        <f>S68*'8-Matrices'!$M$7</f>
        <v>852845</v>
      </c>
      <c r="T73" s="352">
        <f>T68*'8-Matrices'!$N$7</f>
        <v>3300000</v>
      </c>
      <c r="U73" s="352">
        <f>U68*'8-Matrices'!$O$7</f>
        <v>1282632</v>
      </c>
      <c r="V73" s="352">
        <f>V68*'8-Matrices'!$P$7</f>
        <v>0</v>
      </c>
      <c r="W73" s="352">
        <f>W68*'8-Matrices'!$Q$7</f>
        <v>0</v>
      </c>
      <c r="X73" s="352">
        <f>X68*'8-Matrices'!$R$7</f>
        <v>54733</v>
      </c>
      <c r="Y73" s="353">
        <f>Y68*'8-Matrices'!$S$7</f>
        <v>0</v>
      </c>
      <c r="Z73" s="398"/>
      <c r="AB73" s="351">
        <f>AB68*'8-Matrices'!$J$7</f>
        <v>0</v>
      </c>
      <c r="AC73" s="352">
        <f>AC68*'8-Matrices'!$K$7</f>
        <v>58080</v>
      </c>
      <c r="AD73" s="352">
        <f>AD68*'8-Matrices'!$L$7</f>
        <v>0</v>
      </c>
      <c r="AE73" s="352">
        <f>AE68*'8-Matrices'!$M$7</f>
        <v>491470</v>
      </c>
      <c r="AF73" s="352">
        <f>AF68*'8-Matrices'!$N$7</f>
        <v>4026000</v>
      </c>
      <c r="AG73" s="352">
        <f>AG68*'8-Matrices'!$O$7</f>
        <v>1479960</v>
      </c>
      <c r="AH73" s="352">
        <f>AH68*'8-Matrices'!$P$7</f>
        <v>0</v>
      </c>
      <c r="AI73" s="352">
        <f>AI68*'8-Matrices'!$Q$7</f>
        <v>0</v>
      </c>
      <c r="AJ73" s="352">
        <f>AJ68*'8-Matrices'!$R$7</f>
        <v>70371</v>
      </c>
      <c r="AK73" s="353">
        <f>AK68*'8-Matrices'!$S$7</f>
        <v>0</v>
      </c>
      <c r="AL73" s="398"/>
      <c r="AN73" s="351">
        <f>AN68*'8-Matrices'!$J$7</f>
        <v>0</v>
      </c>
      <c r="AO73" s="352">
        <f>AO68*'8-Matrices'!$K$7</f>
        <v>65340</v>
      </c>
      <c r="AP73" s="352">
        <f>AP68*'8-Matrices'!$L$7</f>
        <v>0</v>
      </c>
      <c r="AQ73" s="352">
        <f>AQ68*'8-Matrices'!$M$7</f>
        <v>448105</v>
      </c>
      <c r="AR73" s="352">
        <f>AR68*'8-Matrices'!$N$7</f>
        <v>4290000</v>
      </c>
      <c r="AS73" s="352">
        <f>AS68*'8-Matrices'!$O$7</f>
        <v>4341216</v>
      </c>
      <c r="AT73" s="352">
        <f>AT68*'8-Matrices'!$P$7</f>
        <v>0</v>
      </c>
      <c r="AU73" s="352">
        <f>AU68*'8-Matrices'!$Q$7</f>
        <v>0</v>
      </c>
      <c r="AV73" s="352">
        <f>AV68*'8-Matrices'!$R$7</f>
        <v>156380</v>
      </c>
      <c r="AW73" s="353">
        <f>AW68*'8-Matrices'!$S$7</f>
        <v>0</v>
      </c>
      <c r="AX73" s="398"/>
      <c r="AZ73" s="351">
        <f>AZ68*'8-Matrices'!$J$7</f>
        <v>0</v>
      </c>
      <c r="BA73" s="352">
        <f>BA68*'8-Matrices'!$K$7</f>
        <v>29040</v>
      </c>
      <c r="BB73" s="352">
        <f>BB68*'8-Matrices'!$L$7</f>
        <v>0</v>
      </c>
      <c r="BC73" s="352">
        <f>BC68*'8-Matrices'!$M$7</f>
        <v>534835</v>
      </c>
      <c r="BD73" s="352">
        <f>BD68*'8-Matrices'!$N$7</f>
        <v>4257000</v>
      </c>
      <c r="BE73" s="352">
        <f>BE68*'8-Matrices'!$O$7</f>
        <v>4143888</v>
      </c>
      <c r="BF73" s="352">
        <f>BF68*'8-Matrices'!$P$7</f>
        <v>0</v>
      </c>
      <c r="BG73" s="352">
        <f>BG68*'8-Matrices'!$Q$7</f>
        <v>0</v>
      </c>
      <c r="BH73" s="352">
        <f>BH68*'8-Matrices'!$R$7</f>
        <v>62552</v>
      </c>
      <c r="BI73" s="353">
        <f>BI68*'8-Matrices'!$S$7</f>
        <v>0</v>
      </c>
      <c r="BJ73" s="398"/>
      <c r="BL73" s="351">
        <f>BL68*'8-Matrices'!$J$7</f>
        <v>0</v>
      </c>
      <c r="BM73" s="352">
        <f>BM68*'8-Matrices'!$K$7</f>
        <v>43560</v>
      </c>
      <c r="BN73" s="352">
        <f>BN68*'8-Matrices'!$L$7</f>
        <v>0</v>
      </c>
      <c r="BO73" s="352">
        <f>BO68*'8-Matrices'!$M$7</f>
        <v>419195</v>
      </c>
      <c r="BP73" s="352">
        <f>BP68*'8-Matrices'!$N$7</f>
        <v>3960000</v>
      </c>
      <c r="BQ73" s="352">
        <f>BQ68*'8-Matrices'!$O$7</f>
        <v>4670096</v>
      </c>
      <c r="BR73" s="352">
        <f>BR68*'8-Matrices'!$P$7</f>
        <v>0</v>
      </c>
      <c r="BS73" s="352">
        <f>BS68*'8-Matrices'!$Q$7</f>
        <v>0</v>
      </c>
      <c r="BT73" s="352">
        <f>BT68*'8-Matrices'!$R$7</f>
        <v>62552</v>
      </c>
      <c r="BU73" s="353">
        <f>BU68*'8-Matrices'!$S$7</f>
        <v>0</v>
      </c>
      <c r="BV73" s="398"/>
      <c r="BX73" s="351">
        <f>BX68*'8-Matrices'!$J$7</f>
        <v>0</v>
      </c>
      <c r="BY73" s="352">
        <f>BY68*'8-Matrices'!$K$7</f>
        <v>21780</v>
      </c>
      <c r="BZ73" s="352">
        <f>BZ68*'8-Matrices'!$L$7</f>
        <v>0</v>
      </c>
      <c r="CA73" s="352">
        <f>CA68*'8-Matrices'!$M$7</f>
        <v>433650</v>
      </c>
      <c r="CB73" s="352">
        <f>CB68*'8-Matrices'!$N$7</f>
        <v>3531000</v>
      </c>
      <c r="CC73" s="352">
        <f>CC68*'8-Matrices'!$O$7</f>
        <v>3486128</v>
      </c>
      <c r="CD73" s="352">
        <f>CD68*'8-Matrices'!$P$7</f>
        <v>0</v>
      </c>
      <c r="CE73" s="352">
        <f>CE68*'8-Matrices'!$Q$7</f>
        <v>0</v>
      </c>
      <c r="CF73" s="352">
        <f>CF68*'8-Matrices'!$R$7</f>
        <v>125104</v>
      </c>
      <c r="CG73" s="353">
        <f>CG68*'8-Matrices'!$S$7</f>
        <v>0</v>
      </c>
      <c r="CH73" s="398"/>
      <c r="CJ73" s="351">
        <f>CJ68*'8-Matrices'!$J$7</f>
        <v>9900</v>
      </c>
      <c r="CK73" s="352">
        <f>CK68*'8-Matrices'!$K$7</f>
        <v>0</v>
      </c>
      <c r="CL73" s="352">
        <f>CL68*'8-Matrices'!$L$7</f>
        <v>0</v>
      </c>
      <c r="CM73" s="352">
        <f>CM68*'8-Matrices'!$M$7</f>
        <v>708295</v>
      </c>
      <c r="CN73" s="352">
        <f>CN68*'8-Matrices'!$N$7</f>
        <v>3168000</v>
      </c>
      <c r="CO73" s="352">
        <f>CO68*'8-Matrices'!$O$7</f>
        <v>3749232</v>
      </c>
      <c r="CP73" s="352">
        <f>CP68*'8-Matrices'!$P$7</f>
        <v>0</v>
      </c>
      <c r="CQ73" s="352">
        <f>CQ68*'8-Matrices'!$Q$7</f>
        <v>0</v>
      </c>
      <c r="CR73" s="352">
        <f>CR68*'8-Matrices'!$R$7</f>
        <v>117285</v>
      </c>
      <c r="CS73" s="353">
        <f>CS68*'8-Matrices'!$S$7</f>
        <v>0</v>
      </c>
      <c r="CT73" s="398"/>
      <c r="CV73" s="351">
        <f>CV68*'8-Matrices'!$J$7</f>
        <v>0</v>
      </c>
      <c r="CW73" s="352">
        <f>CW68*'8-Matrices'!$K$7</f>
        <v>14520</v>
      </c>
      <c r="CX73" s="352">
        <f>CX68*'8-Matrices'!$L$7</f>
        <v>0</v>
      </c>
      <c r="CY73" s="352">
        <f>CY68*'8-Matrices'!$M$7</f>
        <v>968485</v>
      </c>
      <c r="CZ73" s="352">
        <f>CZ68*'8-Matrices'!$N$7</f>
        <v>4950000</v>
      </c>
      <c r="DA73" s="352">
        <f>DA68*'8-Matrices'!$O$7</f>
        <v>4538544</v>
      </c>
      <c r="DB73" s="352">
        <f>DB68*'8-Matrices'!$P$7</f>
        <v>0</v>
      </c>
      <c r="DC73" s="352">
        <f>DC68*'8-Matrices'!$Q$7</f>
        <v>0</v>
      </c>
      <c r="DD73" s="352">
        <f>DD68*'8-Matrices'!$R$7</f>
        <v>148561</v>
      </c>
      <c r="DE73" s="353">
        <f>DE68*'8-Matrices'!$S$7</f>
        <v>0</v>
      </c>
      <c r="DF73" s="398"/>
      <c r="DH73" s="351">
        <f>DH68*'8-Matrices'!$J$7</f>
        <v>0</v>
      </c>
      <c r="DI73" s="352">
        <f>DI68*'8-Matrices'!$K$7</f>
        <v>29040</v>
      </c>
      <c r="DJ73" s="352">
        <f>DJ68*'8-Matrices'!$L$7</f>
        <v>0</v>
      </c>
      <c r="DK73" s="352">
        <f>DK68*'8-Matrices'!$M$7</f>
        <v>1199765</v>
      </c>
      <c r="DL73" s="352">
        <f>DL68*'8-Matrices'!$N$7</f>
        <v>5874000</v>
      </c>
      <c r="DM73" s="352">
        <f>DM68*'8-Matrices'!$O$7</f>
        <v>5492296</v>
      </c>
      <c r="DN73" s="352">
        <f>DN68*'8-Matrices'!$P$7</f>
        <v>0</v>
      </c>
      <c r="DO73" s="352">
        <f>DO68*'8-Matrices'!$Q$7</f>
        <v>0</v>
      </c>
      <c r="DP73" s="352">
        <f>DP68*'8-Matrices'!$R$7</f>
        <v>117285</v>
      </c>
      <c r="DQ73" s="353">
        <f>DQ68*'8-Matrices'!$S$7</f>
        <v>0</v>
      </c>
      <c r="DR73" s="398"/>
      <c r="DT73" s="351">
        <f>DT68*'8-Matrices'!$J$7</f>
        <v>0</v>
      </c>
      <c r="DU73" s="352">
        <f>DU68*'8-Matrices'!$K$7</f>
        <v>7260</v>
      </c>
      <c r="DV73" s="352">
        <f>DV68*'8-Matrices'!$L$7</f>
        <v>0</v>
      </c>
      <c r="DW73" s="352">
        <f>DW68*'8-Matrices'!$M$7</f>
        <v>1373225</v>
      </c>
      <c r="DX73" s="352">
        <f>DX68*'8-Matrices'!$N$7</f>
        <v>5214000</v>
      </c>
      <c r="DY73" s="352">
        <f>DY68*'8-Matrices'!$O$7</f>
        <v>4209664</v>
      </c>
      <c r="DZ73" s="352">
        <f>DZ68*'8-Matrices'!$P$7</f>
        <v>0</v>
      </c>
      <c r="EA73" s="352">
        <f>EA68*'8-Matrices'!$Q$7</f>
        <v>0</v>
      </c>
      <c r="EB73" s="352">
        <f>EB68*'8-Matrices'!$R$7</f>
        <v>148561</v>
      </c>
      <c r="EC73" s="353">
        <f>EC68*'8-Matrices'!$S$7</f>
        <v>0</v>
      </c>
      <c r="ED73" s="398"/>
    </row>
    <row r="74" spans="1:134" x14ac:dyDescent="0.25">
      <c r="A74" s="1471"/>
      <c r="B74" t="s">
        <v>87</v>
      </c>
      <c r="C74" s="317" t="s">
        <v>139</v>
      </c>
      <c r="D74" s="351">
        <f>D69*'8-Matrices'!$J$8</f>
        <v>0</v>
      </c>
      <c r="E74" s="352">
        <f>E69*'8-Matrices'!$K$8</f>
        <v>146678</v>
      </c>
      <c r="F74" s="352">
        <f>F69*'8-Matrices'!$L$8</f>
        <v>0</v>
      </c>
      <c r="G74" s="352">
        <f>G69*'8-Matrices'!$M$8</f>
        <v>396340</v>
      </c>
      <c r="H74" s="352">
        <f>H69*'8-Matrices'!$N$8</f>
        <v>1904920</v>
      </c>
      <c r="I74" s="352">
        <f>I69*'8-Matrices'!$O$8</f>
        <v>1328908</v>
      </c>
      <c r="J74" s="352">
        <f>J69*'8-Matrices'!$P$8</f>
        <v>0</v>
      </c>
      <c r="K74" s="352">
        <f>K69*'8-Matrices'!$Q$8</f>
        <v>0</v>
      </c>
      <c r="L74" s="352">
        <f>L69*'8-Matrices'!$R$8</f>
        <v>0</v>
      </c>
      <c r="M74" s="353">
        <f>M69*'8-Matrices'!$S$8</f>
        <v>0</v>
      </c>
      <c r="N74" s="398"/>
      <c r="P74" s="351">
        <f>P69*'8-Matrices'!$J$8</f>
        <v>0</v>
      </c>
      <c r="Q74" s="352">
        <f>Q69*'8-Matrices'!$K$8</f>
        <v>73339</v>
      </c>
      <c r="R74" s="352">
        <f>R69*'8-Matrices'!$L$8</f>
        <v>0</v>
      </c>
      <c r="S74" s="352">
        <f>S69*'8-Matrices'!$M$8</f>
        <v>104300</v>
      </c>
      <c r="T74" s="352">
        <f>T69*'8-Matrices'!$N$8</f>
        <v>1857297</v>
      </c>
      <c r="U74" s="352">
        <f>U69*'8-Matrices'!$O$8</f>
        <v>1186525</v>
      </c>
      <c r="V74" s="352">
        <f>V69*'8-Matrices'!$P$8</f>
        <v>0</v>
      </c>
      <c r="W74" s="352">
        <f>W69*'8-Matrices'!$Q$8</f>
        <v>0</v>
      </c>
      <c r="X74" s="352">
        <f>X69*'8-Matrices'!$R$8</f>
        <v>11284</v>
      </c>
      <c r="Y74" s="353">
        <f>Y69*'8-Matrices'!$S$8</f>
        <v>0</v>
      </c>
      <c r="Z74" s="398"/>
      <c r="AB74" s="351">
        <f>AB69*'8-Matrices'!$J$8</f>
        <v>0</v>
      </c>
      <c r="AC74" s="352">
        <f>AC69*'8-Matrices'!$K$8</f>
        <v>31431</v>
      </c>
      <c r="AD74" s="352">
        <f>AD69*'8-Matrices'!$L$8</f>
        <v>0</v>
      </c>
      <c r="AE74" s="352">
        <f>AE69*'8-Matrices'!$M$8</f>
        <v>125160</v>
      </c>
      <c r="AF74" s="352">
        <f>AF69*'8-Matrices'!$N$8</f>
        <v>2095412</v>
      </c>
      <c r="AG74" s="352">
        <f>AG69*'8-Matrices'!$O$8</f>
        <v>3701958</v>
      </c>
      <c r="AH74" s="352">
        <f>AH69*'8-Matrices'!$P$8</f>
        <v>0</v>
      </c>
      <c r="AI74" s="352">
        <f>AI69*'8-Matrices'!$Q$8</f>
        <v>0</v>
      </c>
      <c r="AJ74" s="352">
        <f>AJ69*'8-Matrices'!$R$8</f>
        <v>22568</v>
      </c>
      <c r="AK74" s="353">
        <f>AK69*'8-Matrices'!$S$8</f>
        <v>0</v>
      </c>
      <c r="AL74" s="398"/>
      <c r="AN74" s="351">
        <f>AN69*'8-Matrices'!$J$8</f>
        <v>0</v>
      </c>
      <c r="AO74" s="352">
        <f>AO69*'8-Matrices'!$K$8</f>
        <v>31431</v>
      </c>
      <c r="AP74" s="352">
        <f>AP69*'8-Matrices'!$L$8</f>
        <v>0</v>
      </c>
      <c r="AQ74" s="352">
        <f>AQ69*'8-Matrices'!$M$8</f>
        <v>125160</v>
      </c>
      <c r="AR74" s="352">
        <f>AR69*'8-Matrices'!$N$8</f>
        <v>1904920</v>
      </c>
      <c r="AS74" s="352">
        <f>AS69*'8-Matrices'!$O$8</f>
        <v>0</v>
      </c>
      <c r="AT74" s="352">
        <f>AT69*'8-Matrices'!$P$8</f>
        <v>0</v>
      </c>
      <c r="AU74" s="352">
        <f>AU69*'8-Matrices'!$Q$8</f>
        <v>0</v>
      </c>
      <c r="AV74" s="352">
        <f>AV69*'8-Matrices'!$R$8</f>
        <v>22568</v>
      </c>
      <c r="AW74" s="353">
        <f>AW69*'8-Matrices'!$S$8</f>
        <v>0</v>
      </c>
      <c r="AX74" s="398"/>
      <c r="AZ74" s="351">
        <f>AZ69*'8-Matrices'!$J$8</f>
        <v>0</v>
      </c>
      <c r="BA74" s="352">
        <f>BA69*'8-Matrices'!$K$8</f>
        <v>41908</v>
      </c>
      <c r="BB74" s="352">
        <f>BB69*'8-Matrices'!$L$8</f>
        <v>0</v>
      </c>
      <c r="BC74" s="352">
        <f>BC69*'8-Matrices'!$M$8</f>
        <v>229460</v>
      </c>
      <c r="BD74" s="352">
        <f>BD69*'8-Matrices'!$N$8</f>
        <v>1857297</v>
      </c>
      <c r="BE74" s="352">
        <f>BE69*'8-Matrices'!$O$8</f>
        <v>0</v>
      </c>
      <c r="BF74" s="352">
        <f>BF69*'8-Matrices'!$P$8</f>
        <v>0</v>
      </c>
      <c r="BG74" s="352">
        <f>BG69*'8-Matrices'!$Q$8</f>
        <v>0</v>
      </c>
      <c r="BH74" s="352">
        <f>BH69*'8-Matrices'!$R$8</f>
        <v>33852</v>
      </c>
      <c r="BI74" s="353">
        <f>BI69*'8-Matrices'!$S$8</f>
        <v>0</v>
      </c>
      <c r="BJ74" s="398"/>
      <c r="BL74" s="351">
        <f>BL69*'8-Matrices'!$J$8</f>
        <v>0</v>
      </c>
      <c r="BM74" s="352">
        <f>BM69*'8-Matrices'!$K$8</f>
        <v>31431</v>
      </c>
      <c r="BN74" s="352">
        <f>BN69*'8-Matrices'!$L$8</f>
        <v>0</v>
      </c>
      <c r="BO74" s="352">
        <f>BO69*'8-Matrices'!$M$8</f>
        <v>146020</v>
      </c>
      <c r="BP74" s="352">
        <f>BP69*'8-Matrices'!$N$8</f>
        <v>2381150</v>
      </c>
      <c r="BQ74" s="352">
        <f>BQ69*'8-Matrices'!$O$8</f>
        <v>0</v>
      </c>
      <c r="BR74" s="352">
        <f>BR69*'8-Matrices'!$P$8</f>
        <v>0</v>
      </c>
      <c r="BS74" s="352">
        <f>BS69*'8-Matrices'!$Q$8</f>
        <v>0</v>
      </c>
      <c r="BT74" s="352">
        <f>BT69*'8-Matrices'!$R$8</f>
        <v>0</v>
      </c>
      <c r="BU74" s="353">
        <f>BU69*'8-Matrices'!$S$8</f>
        <v>0</v>
      </c>
      <c r="BV74" s="398"/>
      <c r="BX74" s="351">
        <f>BX69*'8-Matrices'!$J$8</f>
        <v>21429</v>
      </c>
      <c r="BY74" s="352">
        <f>BY69*'8-Matrices'!$K$8</f>
        <v>73339</v>
      </c>
      <c r="BZ74" s="352">
        <f>BZ69*'8-Matrices'!$L$8</f>
        <v>0</v>
      </c>
      <c r="CA74" s="352">
        <f>CA69*'8-Matrices'!$M$8</f>
        <v>62580</v>
      </c>
      <c r="CB74" s="352">
        <f>CB69*'8-Matrices'!$N$8</f>
        <v>2047789</v>
      </c>
      <c r="CC74" s="352">
        <f>CC69*'8-Matrices'!$O$8</f>
        <v>94922</v>
      </c>
      <c r="CD74" s="352">
        <f>CD69*'8-Matrices'!$P$8</f>
        <v>0</v>
      </c>
      <c r="CE74" s="352">
        <f>CE69*'8-Matrices'!$Q$8</f>
        <v>0</v>
      </c>
      <c r="CF74" s="352">
        <f>CF69*'8-Matrices'!$R$8</f>
        <v>0</v>
      </c>
      <c r="CG74" s="353">
        <f>CG69*'8-Matrices'!$S$8</f>
        <v>0</v>
      </c>
      <c r="CH74" s="398"/>
      <c r="CJ74" s="351">
        <f>CJ69*'8-Matrices'!$J$8</f>
        <v>0</v>
      </c>
      <c r="CK74" s="352">
        <f>CK69*'8-Matrices'!$K$8</f>
        <v>20954</v>
      </c>
      <c r="CL74" s="352">
        <f>CL69*'8-Matrices'!$L$8</f>
        <v>0</v>
      </c>
      <c r="CM74" s="352">
        <f>CM69*'8-Matrices'!$M$8</f>
        <v>146020</v>
      </c>
      <c r="CN74" s="352">
        <f>CN69*'8-Matrices'!$N$8</f>
        <v>1952543</v>
      </c>
      <c r="CO74" s="352">
        <f>CO69*'8-Matrices'!$O$8</f>
        <v>0</v>
      </c>
      <c r="CP74" s="352">
        <f>CP69*'8-Matrices'!$P$8</f>
        <v>0</v>
      </c>
      <c r="CQ74" s="352">
        <f>CQ69*'8-Matrices'!$Q$8</f>
        <v>0</v>
      </c>
      <c r="CR74" s="352">
        <f>CR69*'8-Matrices'!$R$8</f>
        <v>11284</v>
      </c>
      <c r="CS74" s="353">
        <f>CS69*'8-Matrices'!$S$8</f>
        <v>0</v>
      </c>
      <c r="CT74" s="398"/>
      <c r="CV74" s="351">
        <f>CV69*'8-Matrices'!$J$8</f>
        <v>0</v>
      </c>
      <c r="CW74" s="352">
        <f>CW69*'8-Matrices'!$K$8</f>
        <v>0</v>
      </c>
      <c r="CX74" s="352">
        <f>CX69*'8-Matrices'!$L$8</f>
        <v>0</v>
      </c>
      <c r="CY74" s="352">
        <f>CY69*'8-Matrices'!$M$8</f>
        <v>41720</v>
      </c>
      <c r="CZ74" s="352">
        <f>CZ69*'8-Matrices'!$N$8</f>
        <v>1952543</v>
      </c>
      <c r="DA74" s="352">
        <f>DA69*'8-Matrices'!$O$8</f>
        <v>94922</v>
      </c>
      <c r="DB74" s="352">
        <f>DB69*'8-Matrices'!$P$8</f>
        <v>0</v>
      </c>
      <c r="DC74" s="352">
        <f>DC69*'8-Matrices'!$Q$8</f>
        <v>0</v>
      </c>
      <c r="DD74" s="352">
        <f>DD69*'8-Matrices'!$R$8</f>
        <v>0</v>
      </c>
      <c r="DE74" s="353">
        <f>DE69*'8-Matrices'!$S$8</f>
        <v>0</v>
      </c>
      <c r="DF74" s="398"/>
      <c r="DH74" s="351">
        <f>DH69*'8-Matrices'!$J$8</f>
        <v>28572</v>
      </c>
      <c r="DI74" s="352">
        <f>DI69*'8-Matrices'!$K$8</f>
        <v>10477</v>
      </c>
      <c r="DJ74" s="352">
        <f>DJ69*'8-Matrices'!$L$8</f>
        <v>0</v>
      </c>
      <c r="DK74" s="352">
        <f>DK69*'8-Matrices'!$M$8</f>
        <v>62580</v>
      </c>
      <c r="DL74" s="352">
        <f>DL69*'8-Matrices'!$N$8</f>
        <v>1142952</v>
      </c>
      <c r="DM74" s="352">
        <f>DM69*'8-Matrices'!$O$8</f>
        <v>0</v>
      </c>
      <c r="DN74" s="352">
        <f>DN69*'8-Matrices'!$P$8</f>
        <v>0</v>
      </c>
      <c r="DO74" s="352">
        <f>DO69*'8-Matrices'!$Q$8</f>
        <v>0</v>
      </c>
      <c r="DP74" s="352">
        <f>DP69*'8-Matrices'!$R$8</f>
        <v>0</v>
      </c>
      <c r="DQ74" s="353">
        <f>DQ69*'8-Matrices'!$S$8</f>
        <v>0</v>
      </c>
      <c r="DR74" s="398"/>
      <c r="DT74" s="351">
        <f>DT69*'8-Matrices'!$J$8</f>
        <v>85716</v>
      </c>
      <c r="DU74" s="352">
        <f>DU69*'8-Matrices'!$K$8</f>
        <v>20954</v>
      </c>
      <c r="DV74" s="352">
        <f>DV69*'8-Matrices'!$L$8</f>
        <v>0</v>
      </c>
      <c r="DW74" s="352">
        <f>DW69*'8-Matrices'!$M$8</f>
        <v>250320</v>
      </c>
      <c r="DX74" s="352">
        <f>DX69*'8-Matrices'!$N$8</f>
        <v>1714428</v>
      </c>
      <c r="DY74" s="352">
        <f>DY69*'8-Matrices'!$O$8</f>
        <v>427149</v>
      </c>
      <c r="DZ74" s="352">
        <f>DZ69*'8-Matrices'!$P$8</f>
        <v>0</v>
      </c>
      <c r="EA74" s="352">
        <f>EA69*'8-Matrices'!$Q$8</f>
        <v>0</v>
      </c>
      <c r="EB74" s="352">
        <f>EB69*'8-Matrices'!$R$8</f>
        <v>0</v>
      </c>
      <c r="EC74" s="353">
        <f>EC69*'8-Matrices'!$S$8</f>
        <v>0</v>
      </c>
      <c r="ED74" s="398"/>
    </row>
    <row r="75" spans="1:134" ht="15.75" thickBot="1" x14ac:dyDescent="0.3">
      <c r="A75" s="1472"/>
      <c r="B75" t="s">
        <v>87</v>
      </c>
      <c r="C75" s="317" t="s">
        <v>140</v>
      </c>
      <c r="D75" s="351">
        <f>D70*'8-Matrices'!$J$9</f>
        <v>31407</v>
      </c>
      <c r="E75" s="352">
        <f>E70*'8-Matrices'!$K$9</f>
        <v>0</v>
      </c>
      <c r="F75" s="352">
        <f>F70*'8-Matrices'!$L$9</f>
        <v>0</v>
      </c>
      <c r="G75" s="352">
        <f>G70*'8-Matrices'!$M$9</f>
        <v>1039380</v>
      </c>
      <c r="H75" s="352">
        <f>H70*'8-Matrices'!$N$9</f>
        <v>348960</v>
      </c>
      <c r="I75" s="352">
        <f>I70*'8-Matrices'!$O$9</f>
        <v>0</v>
      </c>
      <c r="J75" s="352">
        <f>J70*'8-Matrices'!$P$9</f>
        <v>0</v>
      </c>
      <c r="K75" s="352">
        <f>K70*'8-Matrices'!$Q$9</f>
        <v>0</v>
      </c>
      <c r="L75" s="352">
        <f>L70*'8-Matrices'!$R$9</f>
        <v>0</v>
      </c>
      <c r="M75" s="353">
        <f>M70*'8-Matrices'!$S$9</f>
        <v>0</v>
      </c>
      <c r="N75" s="398"/>
      <c r="P75" s="351">
        <f>P70*'8-Matrices'!$J$9</f>
        <v>52345</v>
      </c>
      <c r="Q75" s="352">
        <f>Q70*'8-Matrices'!$K$9</f>
        <v>0</v>
      </c>
      <c r="R75" s="352">
        <f>R70*'8-Matrices'!$L$9</f>
        <v>0</v>
      </c>
      <c r="S75" s="352">
        <f>S70*'8-Matrices'!$M$9</f>
        <v>1161660</v>
      </c>
      <c r="T75" s="352">
        <f>T70*'8-Matrices'!$N$9</f>
        <v>488544</v>
      </c>
      <c r="U75" s="352">
        <f>U70*'8-Matrices'!$O$9</f>
        <v>0</v>
      </c>
      <c r="V75" s="352">
        <f>V70*'8-Matrices'!$P$9</f>
        <v>0</v>
      </c>
      <c r="W75" s="352">
        <f>W70*'8-Matrices'!$Q$9</f>
        <v>0</v>
      </c>
      <c r="X75" s="352">
        <f>X70*'8-Matrices'!$R$9</f>
        <v>0</v>
      </c>
      <c r="Y75" s="353">
        <f>Y70*'8-Matrices'!$S$9</f>
        <v>0</v>
      </c>
      <c r="Z75" s="398"/>
      <c r="AB75" s="351">
        <f>AB70*'8-Matrices'!$J$9</f>
        <v>41876</v>
      </c>
      <c r="AC75" s="352">
        <f>AC70*'8-Matrices'!$K$9</f>
        <v>0</v>
      </c>
      <c r="AD75" s="352">
        <f>AD70*'8-Matrices'!$L$9</f>
        <v>0</v>
      </c>
      <c r="AE75" s="352">
        <f>AE70*'8-Matrices'!$M$9</f>
        <v>978240</v>
      </c>
      <c r="AF75" s="352">
        <f>AF70*'8-Matrices'!$N$9</f>
        <v>418752</v>
      </c>
      <c r="AG75" s="352">
        <f>AG70*'8-Matrices'!$O$9</f>
        <v>0</v>
      </c>
      <c r="AH75" s="352">
        <f>AH70*'8-Matrices'!$P$9</f>
        <v>0</v>
      </c>
      <c r="AI75" s="352">
        <f>AI70*'8-Matrices'!$Q$9</f>
        <v>0</v>
      </c>
      <c r="AJ75" s="352">
        <f>AJ70*'8-Matrices'!$R$9</f>
        <v>0</v>
      </c>
      <c r="AK75" s="353">
        <f>AK70*'8-Matrices'!$S$9</f>
        <v>0</v>
      </c>
      <c r="AL75" s="398"/>
      <c r="AN75" s="351">
        <f>AN70*'8-Matrices'!$J$9</f>
        <v>62814</v>
      </c>
      <c r="AO75" s="352">
        <f>AO70*'8-Matrices'!$K$9</f>
        <v>15354</v>
      </c>
      <c r="AP75" s="352">
        <f>AP70*'8-Matrices'!$L$9</f>
        <v>0</v>
      </c>
      <c r="AQ75" s="352">
        <f>AQ70*'8-Matrices'!$M$9</f>
        <v>733680</v>
      </c>
      <c r="AR75" s="352">
        <f>AR70*'8-Matrices'!$N$9</f>
        <v>558336</v>
      </c>
      <c r="AS75" s="352">
        <f>AS70*'8-Matrices'!$O$9</f>
        <v>0</v>
      </c>
      <c r="AT75" s="352">
        <f>AT70*'8-Matrices'!$P$9</f>
        <v>0</v>
      </c>
      <c r="AU75" s="352">
        <f>AU70*'8-Matrices'!$Q$9</f>
        <v>0</v>
      </c>
      <c r="AV75" s="352">
        <f>AV70*'8-Matrices'!$R$9</f>
        <v>0</v>
      </c>
      <c r="AW75" s="353">
        <f>AW70*'8-Matrices'!$S$9</f>
        <v>0</v>
      </c>
      <c r="AX75" s="398"/>
      <c r="AZ75" s="351">
        <f>AZ70*'8-Matrices'!$J$9</f>
        <v>20938</v>
      </c>
      <c r="BA75" s="352">
        <f>BA70*'8-Matrices'!$K$9</f>
        <v>15354</v>
      </c>
      <c r="BB75" s="352">
        <f>BB70*'8-Matrices'!$L$9</f>
        <v>0</v>
      </c>
      <c r="BC75" s="352">
        <f>BC70*'8-Matrices'!$M$9</f>
        <v>427980</v>
      </c>
      <c r="BD75" s="352">
        <f>BD70*'8-Matrices'!$N$9</f>
        <v>69792</v>
      </c>
      <c r="BE75" s="352">
        <f>BE70*'8-Matrices'!$O$9</f>
        <v>0</v>
      </c>
      <c r="BF75" s="352">
        <f>BF70*'8-Matrices'!$P$9</f>
        <v>0</v>
      </c>
      <c r="BG75" s="352">
        <f>BG70*'8-Matrices'!$Q$9</f>
        <v>0</v>
      </c>
      <c r="BH75" s="352">
        <f>BH70*'8-Matrices'!$R$9</f>
        <v>0</v>
      </c>
      <c r="BI75" s="353">
        <f>BI70*'8-Matrices'!$S$9</f>
        <v>0</v>
      </c>
      <c r="BJ75" s="398"/>
      <c r="BL75" s="351">
        <f>BL70*'8-Matrices'!$J$9</f>
        <v>73283</v>
      </c>
      <c r="BM75" s="352">
        <f>BM70*'8-Matrices'!$K$9</f>
        <v>15354</v>
      </c>
      <c r="BN75" s="352">
        <f>BN70*'8-Matrices'!$L$9</f>
        <v>0</v>
      </c>
      <c r="BO75" s="352">
        <f>BO70*'8-Matrices'!$M$9</f>
        <v>213990</v>
      </c>
      <c r="BP75" s="352">
        <f>BP70*'8-Matrices'!$N$9</f>
        <v>139584</v>
      </c>
      <c r="BQ75" s="352">
        <f>BQ70*'8-Matrices'!$O$9</f>
        <v>0</v>
      </c>
      <c r="BR75" s="352">
        <f>BR70*'8-Matrices'!$P$9</f>
        <v>0</v>
      </c>
      <c r="BS75" s="352">
        <f>BS70*'8-Matrices'!$Q$9</f>
        <v>0</v>
      </c>
      <c r="BT75" s="352">
        <f>BT70*'8-Matrices'!$R$9</f>
        <v>0</v>
      </c>
      <c r="BU75" s="353">
        <f>BU70*'8-Matrices'!$S$9</f>
        <v>0</v>
      </c>
      <c r="BV75" s="398"/>
      <c r="BX75" s="351">
        <f>BX70*'8-Matrices'!$J$9</f>
        <v>41876</v>
      </c>
      <c r="BY75" s="352">
        <f>BY70*'8-Matrices'!$K$9</f>
        <v>0</v>
      </c>
      <c r="BZ75" s="352">
        <f>BZ70*'8-Matrices'!$L$9</f>
        <v>0</v>
      </c>
      <c r="CA75" s="352">
        <f>CA70*'8-Matrices'!$M$9</f>
        <v>336270</v>
      </c>
      <c r="CB75" s="352">
        <f>CB70*'8-Matrices'!$N$9</f>
        <v>139584</v>
      </c>
      <c r="CC75" s="352">
        <f>CC70*'8-Matrices'!$O$9</f>
        <v>0</v>
      </c>
      <c r="CD75" s="352">
        <f>CD70*'8-Matrices'!$P$9</f>
        <v>0</v>
      </c>
      <c r="CE75" s="352">
        <f>CE70*'8-Matrices'!$Q$9</f>
        <v>0</v>
      </c>
      <c r="CF75" s="352">
        <f>CF70*'8-Matrices'!$R$9</f>
        <v>0</v>
      </c>
      <c r="CG75" s="353">
        <f>CG70*'8-Matrices'!$S$9</f>
        <v>0</v>
      </c>
      <c r="CH75" s="398"/>
      <c r="CJ75" s="351">
        <f>CJ70*'8-Matrices'!$J$9</f>
        <v>0</v>
      </c>
      <c r="CK75" s="352">
        <f>CK70*'8-Matrices'!$K$9</f>
        <v>0</v>
      </c>
      <c r="CL75" s="352">
        <f>CL70*'8-Matrices'!$L$9</f>
        <v>0</v>
      </c>
      <c r="CM75" s="352">
        <f>CM70*'8-Matrices'!$M$9</f>
        <v>91710</v>
      </c>
      <c r="CN75" s="352">
        <f>CN70*'8-Matrices'!$N$9</f>
        <v>0</v>
      </c>
      <c r="CO75" s="352">
        <f>CO70*'8-Matrices'!$O$9</f>
        <v>0</v>
      </c>
      <c r="CP75" s="352">
        <f>CP70*'8-Matrices'!$P$9</f>
        <v>0</v>
      </c>
      <c r="CQ75" s="352">
        <f>CQ70*'8-Matrices'!$Q$9</f>
        <v>0</v>
      </c>
      <c r="CR75" s="352">
        <f>CR70*'8-Matrices'!$R$9</f>
        <v>0</v>
      </c>
      <c r="CS75" s="353">
        <f>CS70*'8-Matrices'!$S$9</f>
        <v>0</v>
      </c>
      <c r="CT75" s="398"/>
      <c r="CV75" s="351">
        <f>CV70*'8-Matrices'!$J$9</f>
        <v>0</v>
      </c>
      <c r="CW75" s="352">
        <f>CW70*'8-Matrices'!$K$9</f>
        <v>0</v>
      </c>
      <c r="CX75" s="352">
        <f>CX70*'8-Matrices'!$L$9</f>
        <v>0</v>
      </c>
      <c r="CY75" s="352">
        <f>CY70*'8-Matrices'!$M$9</f>
        <v>152850</v>
      </c>
      <c r="CZ75" s="352">
        <f>CZ70*'8-Matrices'!$N$9</f>
        <v>209376</v>
      </c>
      <c r="DA75" s="352">
        <f>DA70*'8-Matrices'!$O$9</f>
        <v>0</v>
      </c>
      <c r="DB75" s="352">
        <f>DB70*'8-Matrices'!$P$9</f>
        <v>0</v>
      </c>
      <c r="DC75" s="352">
        <f>DC70*'8-Matrices'!$Q$9</f>
        <v>0</v>
      </c>
      <c r="DD75" s="352">
        <f>DD70*'8-Matrices'!$R$9</f>
        <v>0</v>
      </c>
      <c r="DE75" s="353">
        <f>DE70*'8-Matrices'!$S$9</f>
        <v>0</v>
      </c>
      <c r="DF75" s="398"/>
      <c r="DH75" s="351">
        <f>DH70*'8-Matrices'!$J$9</f>
        <v>52345</v>
      </c>
      <c r="DI75" s="352">
        <f>DI70*'8-Matrices'!$K$9</f>
        <v>15354</v>
      </c>
      <c r="DJ75" s="352">
        <f>DJ70*'8-Matrices'!$L$9</f>
        <v>0</v>
      </c>
      <c r="DK75" s="352">
        <f>DK70*'8-Matrices'!$M$9</f>
        <v>122280</v>
      </c>
      <c r="DL75" s="352">
        <f>DL70*'8-Matrices'!$N$9</f>
        <v>0</v>
      </c>
      <c r="DM75" s="352">
        <f>DM70*'8-Matrices'!$O$9</f>
        <v>0</v>
      </c>
      <c r="DN75" s="352">
        <f>DN70*'8-Matrices'!$P$9</f>
        <v>0</v>
      </c>
      <c r="DO75" s="352">
        <f>DO70*'8-Matrices'!$Q$9</f>
        <v>0</v>
      </c>
      <c r="DP75" s="352">
        <f>DP70*'8-Matrices'!$R$9</f>
        <v>0</v>
      </c>
      <c r="DQ75" s="353">
        <f>DQ70*'8-Matrices'!$S$9</f>
        <v>0</v>
      </c>
      <c r="DR75" s="398"/>
      <c r="DT75" s="351">
        <f>DT70*'8-Matrices'!$J$9</f>
        <v>62814</v>
      </c>
      <c r="DU75" s="352">
        <f>DU70*'8-Matrices'!$K$9</f>
        <v>0</v>
      </c>
      <c r="DV75" s="352">
        <f>DV70*'8-Matrices'!$L$9</f>
        <v>0</v>
      </c>
      <c r="DW75" s="352">
        <f>DW70*'8-Matrices'!$M$9</f>
        <v>30570</v>
      </c>
      <c r="DX75" s="352">
        <f>DX70*'8-Matrices'!$N$9</f>
        <v>139584</v>
      </c>
      <c r="DY75" s="352">
        <f>DY70*'8-Matrices'!$O$9</f>
        <v>0</v>
      </c>
      <c r="DZ75" s="352">
        <f>DZ70*'8-Matrices'!$P$9</f>
        <v>0</v>
      </c>
      <c r="EA75" s="352">
        <f>EA70*'8-Matrices'!$Q$9</f>
        <v>0</v>
      </c>
      <c r="EB75" s="352">
        <f>EB70*'8-Matrices'!$R$9</f>
        <v>0</v>
      </c>
      <c r="EC75" s="353">
        <f>EC70*'8-Matrices'!$S$9</f>
        <v>0</v>
      </c>
      <c r="ED75" s="398"/>
    </row>
    <row r="76" spans="1:134" ht="30.75" thickBot="1" x14ac:dyDescent="0.3">
      <c r="A76" s="318" t="s">
        <v>212</v>
      </c>
      <c r="B76" s="293" t="s">
        <v>87</v>
      </c>
      <c r="C76" s="316"/>
      <c r="D76" s="404">
        <f t="shared" ref="D76:M76" si="143">SUM(D73:D75)</f>
        <v>31407</v>
      </c>
      <c r="E76" s="405">
        <f t="shared" si="143"/>
        <v>175718</v>
      </c>
      <c r="F76" s="405">
        <f t="shared" si="143"/>
        <v>0</v>
      </c>
      <c r="G76" s="405">
        <f t="shared" si="143"/>
        <v>1956100</v>
      </c>
      <c r="H76" s="405">
        <f t="shared" si="143"/>
        <v>5454880</v>
      </c>
      <c r="I76" s="405">
        <f t="shared" si="143"/>
        <v>2611540</v>
      </c>
      <c r="J76" s="405">
        <f t="shared" si="143"/>
        <v>0</v>
      </c>
      <c r="K76" s="405">
        <f t="shared" si="143"/>
        <v>0</v>
      </c>
      <c r="L76" s="405">
        <f t="shared" si="143"/>
        <v>46914</v>
      </c>
      <c r="M76" s="406">
        <f t="shared" si="143"/>
        <v>0</v>
      </c>
      <c r="N76" s="471">
        <f>SUM(D76:M76)</f>
        <v>10276559</v>
      </c>
      <c r="O76" s="316"/>
      <c r="P76" s="404">
        <f t="shared" ref="P76:Y76" si="144">SUM(P73:P75)</f>
        <v>52345</v>
      </c>
      <c r="Q76" s="405">
        <f t="shared" si="144"/>
        <v>153199</v>
      </c>
      <c r="R76" s="405">
        <f t="shared" si="144"/>
        <v>0</v>
      </c>
      <c r="S76" s="405">
        <f t="shared" si="144"/>
        <v>2118805</v>
      </c>
      <c r="T76" s="405">
        <f t="shared" si="144"/>
        <v>5645841</v>
      </c>
      <c r="U76" s="405">
        <f t="shared" si="144"/>
        <v>2469157</v>
      </c>
      <c r="V76" s="405">
        <f t="shared" si="144"/>
        <v>0</v>
      </c>
      <c r="W76" s="405">
        <f t="shared" si="144"/>
        <v>0</v>
      </c>
      <c r="X76" s="405">
        <f t="shared" si="144"/>
        <v>66017</v>
      </c>
      <c r="Y76" s="406">
        <f t="shared" si="144"/>
        <v>0</v>
      </c>
      <c r="Z76" s="471">
        <f>SUM(P76:Y76)</f>
        <v>10505364</v>
      </c>
      <c r="AA76" s="316"/>
      <c r="AB76" s="404">
        <f t="shared" ref="AB76:AK76" si="145">SUM(AB73:AB75)</f>
        <v>41876</v>
      </c>
      <c r="AC76" s="405">
        <f t="shared" si="145"/>
        <v>89511</v>
      </c>
      <c r="AD76" s="405">
        <f t="shared" si="145"/>
        <v>0</v>
      </c>
      <c r="AE76" s="405">
        <f t="shared" si="145"/>
        <v>1594870</v>
      </c>
      <c r="AF76" s="405">
        <f t="shared" si="145"/>
        <v>6540164</v>
      </c>
      <c r="AG76" s="405">
        <f t="shared" si="145"/>
        <v>5181918</v>
      </c>
      <c r="AH76" s="405">
        <f t="shared" si="145"/>
        <v>0</v>
      </c>
      <c r="AI76" s="405">
        <f t="shared" si="145"/>
        <v>0</v>
      </c>
      <c r="AJ76" s="405">
        <f t="shared" si="145"/>
        <v>92939</v>
      </c>
      <c r="AK76" s="406">
        <f t="shared" si="145"/>
        <v>0</v>
      </c>
      <c r="AL76" s="471">
        <f>SUM(AB76:AK76)</f>
        <v>13541278</v>
      </c>
      <c r="AN76" s="404">
        <f t="shared" ref="AN76:AW76" si="146">SUM(AN73:AN75)</f>
        <v>62814</v>
      </c>
      <c r="AO76" s="405">
        <f t="shared" si="146"/>
        <v>112125</v>
      </c>
      <c r="AP76" s="405">
        <f t="shared" si="146"/>
        <v>0</v>
      </c>
      <c r="AQ76" s="405">
        <f t="shared" si="146"/>
        <v>1306945</v>
      </c>
      <c r="AR76" s="405">
        <f t="shared" si="146"/>
        <v>6753256</v>
      </c>
      <c r="AS76" s="405">
        <f t="shared" si="146"/>
        <v>4341216</v>
      </c>
      <c r="AT76" s="405">
        <f t="shared" si="146"/>
        <v>0</v>
      </c>
      <c r="AU76" s="405">
        <f t="shared" si="146"/>
        <v>0</v>
      </c>
      <c r="AV76" s="405">
        <f t="shared" si="146"/>
        <v>178948</v>
      </c>
      <c r="AW76" s="406">
        <f t="shared" si="146"/>
        <v>0</v>
      </c>
      <c r="AX76" s="471">
        <f>SUM(AN76:AW76)</f>
        <v>12755304</v>
      </c>
      <c r="AZ76" s="404">
        <f t="shared" ref="AZ76:BI76" si="147">SUM(AZ73:AZ75)</f>
        <v>20938</v>
      </c>
      <c r="BA76" s="405">
        <f t="shared" si="147"/>
        <v>86302</v>
      </c>
      <c r="BB76" s="405">
        <f t="shared" si="147"/>
        <v>0</v>
      </c>
      <c r="BC76" s="405">
        <f t="shared" si="147"/>
        <v>1192275</v>
      </c>
      <c r="BD76" s="405">
        <f t="shared" si="147"/>
        <v>6184089</v>
      </c>
      <c r="BE76" s="405">
        <f t="shared" si="147"/>
        <v>4143888</v>
      </c>
      <c r="BF76" s="405">
        <f t="shared" si="147"/>
        <v>0</v>
      </c>
      <c r="BG76" s="405">
        <f t="shared" si="147"/>
        <v>0</v>
      </c>
      <c r="BH76" s="405">
        <f t="shared" si="147"/>
        <v>96404</v>
      </c>
      <c r="BI76" s="406">
        <f t="shared" si="147"/>
        <v>0</v>
      </c>
      <c r="BJ76" s="471">
        <f>SUM(AZ76:BI76)</f>
        <v>11723896</v>
      </c>
      <c r="BL76" s="404">
        <f t="shared" ref="BL76:BU76" si="148">SUM(BL73:BL75)</f>
        <v>73283</v>
      </c>
      <c r="BM76" s="405">
        <f t="shared" si="148"/>
        <v>90345</v>
      </c>
      <c r="BN76" s="405">
        <f t="shared" si="148"/>
        <v>0</v>
      </c>
      <c r="BO76" s="405">
        <f t="shared" si="148"/>
        <v>779205</v>
      </c>
      <c r="BP76" s="405">
        <f t="shared" si="148"/>
        <v>6480734</v>
      </c>
      <c r="BQ76" s="405">
        <f t="shared" si="148"/>
        <v>4670096</v>
      </c>
      <c r="BR76" s="405">
        <f t="shared" si="148"/>
        <v>0</v>
      </c>
      <c r="BS76" s="405">
        <f t="shared" si="148"/>
        <v>0</v>
      </c>
      <c r="BT76" s="405">
        <f t="shared" si="148"/>
        <v>62552</v>
      </c>
      <c r="BU76" s="406">
        <f t="shared" si="148"/>
        <v>0</v>
      </c>
      <c r="BV76" s="471">
        <f>SUM(BL76:BU76)</f>
        <v>12156215</v>
      </c>
      <c r="BX76" s="404">
        <f t="shared" ref="BX76:CG76" si="149">SUM(BX73:BX75)</f>
        <v>63305</v>
      </c>
      <c r="BY76" s="405">
        <f t="shared" si="149"/>
        <v>95119</v>
      </c>
      <c r="BZ76" s="405">
        <f t="shared" si="149"/>
        <v>0</v>
      </c>
      <c r="CA76" s="405">
        <f t="shared" si="149"/>
        <v>832500</v>
      </c>
      <c r="CB76" s="405">
        <f t="shared" si="149"/>
        <v>5718373</v>
      </c>
      <c r="CC76" s="405">
        <f t="shared" si="149"/>
        <v>3581050</v>
      </c>
      <c r="CD76" s="405">
        <f t="shared" si="149"/>
        <v>0</v>
      </c>
      <c r="CE76" s="405">
        <f t="shared" si="149"/>
        <v>0</v>
      </c>
      <c r="CF76" s="405">
        <f t="shared" si="149"/>
        <v>125104</v>
      </c>
      <c r="CG76" s="406">
        <f t="shared" si="149"/>
        <v>0</v>
      </c>
      <c r="CH76" s="471">
        <f>SUM(BX76:CG76)</f>
        <v>10415451</v>
      </c>
      <c r="CJ76" s="404">
        <f t="shared" ref="CJ76:CS76" si="150">SUM(CJ73:CJ75)</f>
        <v>9900</v>
      </c>
      <c r="CK76" s="405">
        <f t="shared" si="150"/>
        <v>20954</v>
      </c>
      <c r="CL76" s="405">
        <f t="shared" si="150"/>
        <v>0</v>
      </c>
      <c r="CM76" s="405">
        <f t="shared" si="150"/>
        <v>946025</v>
      </c>
      <c r="CN76" s="405">
        <f t="shared" si="150"/>
        <v>5120543</v>
      </c>
      <c r="CO76" s="405">
        <f t="shared" si="150"/>
        <v>3749232</v>
      </c>
      <c r="CP76" s="405">
        <f t="shared" si="150"/>
        <v>0</v>
      </c>
      <c r="CQ76" s="405">
        <f t="shared" si="150"/>
        <v>0</v>
      </c>
      <c r="CR76" s="405">
        <f t="shared" si="150"/>
        <v>128569</v>
      </c>
      <c r="CS76" s="406">
        <f t="shared" si="150"/>
        <v>0</v>
      </c>
      <c r="CT76" s="471">
        <f>SUM(CJ76:CS76)</f>
        <v>9975223</v>
      </c>
      <c r="CV76" s="404">
        <f t="shared" ref="CV76:DE76" si="151">SUM(CV73:CV75)</f>
        <v>0</v>
      </c>
      <c r="CW76" s="405">
        <f t="shared" si="151"/>
        <v>14520</v>
      </c>
      <c r="CX76" s="405">
        <f t="shared" si="151"/>
        <v>0</v>
      </c>
      <c r="CY76" s="405">
        <f t="shared" si="151"/>
        <v>1163055</v>
      </c>
      <c r="CZ76" s="405">
        <f t="shared" si="151"/>
        <v>7111919</v>
      </c>
      <c r="DA76" s="405">
        <f t="shared" si="151"/>
        <v>4633466</v>
      </c>
      <c r="DB76" s="405">
        <f t="shared" si="151"/>
        <v>0</v>
      </c>
      <c r="DC76" s="405">
        <f t="shared" si="151"/>
        <v>0</v>
      </c>
      <c r="DD76" s="405">
        <f t="shared" si="151"/>
        <v>148561</v>
      </c>
      <c r="DE76" s="406">
        <f t="shared" si="151"/>
        <v>0</v>
      </c>
      <c r="DF76" s="471">
        <f>SUM(CV76:DE76)</f>
        <v>13071521</v>
      </c>
      <c r="DH76" s="404">
        <f t="shared" ref="DH76:DQ76" si="152">SUM(DH73:DH75)</f>
        <v>80917</v>
      </c>
      <c r="DI76" s="405">
        <f t="shared" si="152"/>
        <v>54871</v>
      </c>
      <c r="DJ76" s="405">
        <f t="shared" si="152"/>
        <v>0</v>
      </c>
      <c r="DK76" s="405">
        <f t="shared" si="152"/>
        <v>1384625</v>
      </c>
      <c r="DL76" s="405">
        <f t="shared" si="152"/>
        <v>7016952</v>
      </c>
      <c r="DM76" s="405">
        <f t="shared" si="152"/>
        <v>5492296</v>
      </c>
      <c r="DN76" s="405">
        <f t="shared" si="152"/>
        <v>0</v>
      </c>
      <c r="DO76" s="405">
        <f t="shared" si="152"/>
        <v>0</v>
      </c>
      <c r="DP76" s="405">
        <f t="shared" si="152"/>
        <v>117285</v>
      </c>
      <c r="DQ76" s="406">
        <f t="shared" si="152"/>
        <v>0</v>
      </c>
      <c r="DR76" s="471">
        <f>SUM(DH76:DQ76)</f>
        <v>14146946</v>
      </c>
      <c r="DT76" s="404">
        <f t="shared" ref="DT76:EC76" si="153">SUM(DT73:DT75)</f>
        <v>148530</v>
      </c>
      <c r="DU76" s="405">
        <f t="shared" si="153"/>
        <v>28214</v>
      </c>
      <c r="DV76" s="405">
        <f t="shared" si="153"/>
        <v>0</v>
      </c>
      <c r="DW76" s="405">
        <f t="shared" si="153"/>
        <v>1654115</v>
      </c>
      <c r="DX76" s="405">
        <f t="shared" si="153"/>
        <v>7068012</v>
      </c>
      <c r="DY76" s="405">
        <f t="shared" si="153"/>
        <v>4636813</v>
      </c>
      <c r="DZ76" s="405">
        <f t="shared" si="153"/>
        <v>0</v>
      </c>
      <c r="EA76" s="405">
        <f t="shared" si="153"/>
        <v>0</v>
      </c>
      <c r="EB76" s="405">
        <f t="shared" si="153"/>
        <v>148561</v>
      </c>
      <c r="EC76" s="406">
        <f t="shared" si="153"/>
        <v>0</v>
      </c>
      <c r="ED76" s="471">
        <f>SUM(DT76:EC76)</f>
        <v>13684245</v>
      </c>
    </row>
    <row r="77" spans="1:134" ht="15.75" thickBot="1" x14ac:dyDescent="0.3">
      <c r="A77" s="305"/>
      <c r="B77" s="306"/>
      <c r="C77" s="307"/>
      <c r="D77" s="408"/>
      <c r="E77" s="407"/>
      <c r="F77" s="407"/>
      <c r="G77" s="407"/>
      <c r="H77" s="407"/>
      <c r="I77" s="407"/>
      <c r="J77" s="407"/>
      <c r="K77" s="407"/>
      <c r="L77" s="407"/>
      <c r="M77" s="409"/>
      <c r="N77" s="410"/>
      <c r="O77" s="307"/>
      <c r="P77" s="408"/>
      <c r="Q77" s="407"/>
      <c r="R77" s="407"/>
      <c r="S77" s="407"/>
      <c r="T77" s="407"/>
      <c r="U77" s="407"/>
      <c r="V77" s="407"/>
      <c r="W77" s="407"/>
      <c r="X77" s="407"/>
      <c r="Y77" s="409"/>
      <c r="Z77" s="410"/>
      <c r="AA77" s="307"/>
      <c r="AB77" s="408"/>
      <c r="AC77" s="407"/>
      <c r="AD77" s="407"/>
      <c r="AE77" s="407"/>
      <c r="AF77" s="407"/>
      <c r="AG77" s="407"/>
      <c r="AH77" s="407"/>
      <c r="AI77" s="407"/>
      <c r="AJ77" s="407"/>
      <c r="AK77" s="409"/>
      <c r="AL77" s="410"/>
      <c r="AN77" s="408"/>
      <c r="AO77" s="407"/>
      <c r="AP77" s="407"/>
      <c r="AQ77" s="407"/>
      <c r="AR77" s="407"/>
      <c r="AS77" s="407"/>
      <c r="AT77" s="407"/>
      <c r="AU77" s="407"/>
      <c r="AV77" s="407"/>
      <c r="AW77" s="409"/>
      <c r="AX77" s="410"/>
      <c r="AZ77" s="408"/>
      <c r="BA77" s="407"/>
      <c r="BB77" s="407"/>
      <c r="BC77" s="407"/>
      <c r="BD77" s="407"/>
      <c r="BE77" s="407"/>
      <c r="BF77" s="407"/>
      <c r="BG77" s="407"/>
      <c r="BH77" s="407"/>
      <c r="BI77" s="409"/>
      <c r="BJ77" s="410"/>
      <c r="BL77" s="408"/>
      <c r="BM77" s="407"/>
      <c r="BN77" s="407"/>
      <c r="BO77" s="407"/>
      <c r="BP77" s="407"/>
      <c r="BQ77" s="407"/>
      <c r="BR77" s="407"/>
      <c r="BS77" s="407"/>
      <c r="BT77" s="407"/>
      <c r="BU77" s="409"/>
      <c r="BV77" s="410"/>
      <c r="BX77" s="408"/>
      <c r="BY77" s="407"/>
      <c r="BZ77" s="407"/>
      <c r="CA77" s="407"/>
      <c r="CB77" s="407"/>
      <c r="CC77" s="407"/>
      <c r="CD77" s="407"/>
      <c r="CE77" s="407"/>
      <c r="CF77" s="407"/>
      <c r="CG77" s="409"/>
      <c r="CH77" s="410"/>
      <c r="CJ77" s="408"/>
      <c r="CK77" s="407"/>
      <c r="CL77" s="407"/>
      <c r="CM77" s="407"/>
      <c r="CN77" s="407"/>
      <c r="CO77" s="407"/>
      <c r="CP77" s="407"/>
      <c r="CQ77" s="407"/>
      <c r="CR77" s="407"/>
      <c r="CS77" s="409"/>
      <c r="CT77" s="410"/>
      <c r="CV77" s="408"/>
      <c r="CW77" s="407"/>
      <c r="CX77" s="407"/>
      <c r="CY77" s="407"/>
      <c r="CZ77" s="407"/>
      <c r="DA77" s="407"/>
      <c r="DB77" s="407"/>
      <c r="DC77" s="407"/>
      <c r="DD77" s="407"/>
      <c r="DE77" s="409"/>
      <c r="DF77" s="410"/>
      <c r="DH77" s="408"/>
      <c r="DI77" s="407"/>
      <c r="DJ77" s="407"/>
      <c r="DK77" s="407"/>
      <c r="DL77" s="407"/>
      <c r="DM77" s="407"/>
      <c r="DN77" s="407"/>
      <c r="DO77" s="407"/>
      <c r="DP77" s="407"/>
      <c r="DQ77" s="409"/>
      <c r="DR77" s="410"/>
      <c r="DT77" s="408"/>
      <c r="DU77" s="407"/>
      <c r="DV77" s="407"/>
      <c r="DW77" s="407"/>
      <c r="DX77" s="407"/>
      <c r="DY77" s="407"/>
      <c r="DZ77" s="407"/>
      <c r="EA77" s="407"/>
      <c r="EB77" s="407"/>
      <c r="EC77" s="409"/>
      <c r="ED77" s="410"/>
    </row>
    <row r="78" spans="1:134" ht="15" customHeight="1" x14ac:dyDescent="0.25">
      <c r="A78" s="1470" t="s">
        <v>210</v>
      </c>
      <c r="B78" s="285" t="s">
        <v>88</v>
      </c>
      <c r="C78" s="319" t="s">
        <v>138</v>
      </c>
      <c r="D78" s="342">
        <f>'7d-AtRisk_RawData'!D28</f>
        <v>1</v>
      </c>
      <c r="E78" s="343">
        <f>'7d-AtRisk_RawData'!E28</f>
        <v>17</v>
      </c>
      <c r="F78" s="343">
        <f>'7d-AtRisk_RawData'!F28</f>
        <v>0</v>
      </c>
      <c r="G78" s="343">
        <f>'7d-AtRisk_RawData'!G28</f>
        <v>45</v>
      </c>
      <c r="H78" s="343">
        <f>'7d-AtRisk_RawData'!H28</f>
        <v>0</v>
      </c>
      <c r="I78" s="343">
        <f>'7d-AtRisk_RawData'!I28</f>
        <v>0</v>
      </c>
      <c r="J78" s="343">
        <f>'7d-AtRisk_RawData'!J28</f>
        <v>0</v>
      </c>
      <c r="K78" s="343">
        <f>'7d-AtRisk_RawData'!K28</f>
        <v>0</v>
      </c>
      <c r="L78" s="343">
        <f>'7d-AtRisk_RawData'!L28</f>
        <v>0</v>
      </c>
      <c r="M78" s="344">
        <f>'7d-AtRisk_RawData'!M28</f>
        <v>0</v>
      </c>
      <c r="N78" s="396"/>
      <c r="O78" s="319"/>
      <c r="P78" s="342">
        <f>'7d-AtRisk_RawData'!P28</f>
        <v>1</v>
      </c>
      <c r="Q78" s="343">
        <f>'7d-AtRisk_RawData'!Q28</f>
        <v>12</v>
      </c>
      <c r="R78" s="343">
        <f>'7d-AtRisk_RawData'!R28</f>
        <v>0</v>
      </c>
      <c r="S78" s="343">
        <f>'7d-AtRisk_RawData'!S28</f>
        <v>41</v>
      </c>
      <c r="T78" s="343">
        <f>'7d-AtRisk_RawData'!T28</f>
        <v>0</v>
      </c>
      <c r="U78" s="343">
        <f>'7d-AtRisk_RawData'!U28</f>
        <v>0</v>
      </c>
      <c r="V78" s="343">
        <f>'7d-AtRisk_RawData'!V28</f>
        <v>0</v>
      </c>
      <c r="W78" s="343">
        <f>'7d-AtRisk_RawData'!W28</f>
        <v>0</v>
      </c>
      <c r="X78" s="343">
        <f>'7d-AtRisk_RawData'!X28</f>
        <v>0</v>
      </c>
      <c r="Y78" s="344">
        <f>'7d-AtRisk_RawData'!Y28</f>
        <v>0</v>
      </c>
      <c r="Z78" s="396"/>
      <c r="AA78" s="319"/>
      <c r="AB78" s="342">
        <f>'7d-AtRisk_RawData'!AB28</f>
        <v>3</v>
      </c>
      <c r="AC78" s="343">
        <f>'7d-AtRisk_RawData'!AC28</f>
        <v>11</v>
      </c>
      <c r="AD78" s="343">
        <f>'7d-AtRisk_RawData'!AD28</f>
        <v>0</v>
      </c>
      <c r="AE78" s="343">
        <f>'7d-AtRisk_RawData'!AE28</f>
        <v>51</v>
      </c>
      <c r="AF78" s="343">
        <f>'7d-AtRisk_RawData'!AF28</f>
        <v>0</v>
      </c>
      <c r="AG78" s="343">
        <f>'7d-AtRisk_RawData'!AG28</f>
        <v>0</v>
      </c>
      <c r="AH78" s="343">
        <f>'7d-AtRisk_RawData'!AH28</f>
        <v>0</v>
      </c>
      <c r="AI78" s="343">
        <f>'7d-AtRisk_RawData'!AI28</f>
        <v>0</v>
      </c>
      <c r="AJ78" s="343">
        <f>'7d-AtRisk_RawData'!AJ28</f>
        <v>0</v>
      </c>
      <c r="AK78" s="344">
        <f>'7d-AtRisk_RawData'!AK28</f>
        <v>0</v>
      </c>
      <c r="AL78" s="396"/>
      <c r="AN78" s="342">
        <f>'7d-AtRisk_RawData'!AN28</f>
        <v>4</v>
      </c>
      <c r="AO78" s="343">
        <f>'7d-AtRisk_RawData'!AO28</f>
        <v>13</v>
      </c>
      <c r="AP78" s="343">
        <f>'7d-AtRisk_RawData'!AP28</f>
        <v>0</v>
      </c>
      <c r="AQ78" s="343">
        <f>'7d-AtRisk_RawData'!AQ28</f>
        <v>38</v>
      </c>
      <c r="AR78" s="343">
        <f>'7d-AtRisk_RawData'!AR28</f>
        <v>0</v>
      </c>
      <c r="AS78" s="343">
        <f>'7d-AtRisk_RawData'!AS28</f>
        <v>0</v>
      </c>
      <c r="AT78" s="343">
        <f>'7d-AtRisk_RawData'!AT28</f>
        <v>0</v>
      </c>
      <c r="AU78" s="343">
        <f>'7d-AtRisk_RawData'!AU28</f>
        <v>0</v>
      </c>
      <c r="AV78" s="343">
        <f>'7d-AtRisk_RawData'!AV28</f>
        <v>0</v>
      </c>
      <c r="AW78" s="344">
        <f>'7d-AtRisk_RawData'!AW28</f>
        <v>0</v>
      </c>
      <c r="AX78" s="396"/>
      <c r="AZ78" s="342">
        <f>'7d-AtRisk_RawData'!AZ28</f>
        <v>1</v>
      </c>
      <c r="BA78" s="343">
        <f>'7d-AtRisk_RawData'!BA28</f>
        <v>18</v>
      </c>
      <c r="BB78" s="343">
        <f>'7d-AtRisk_RawData'!BB28</f>
        <v>0</v>
      </c>
      <c r="BC78" s="343">
        <f>'7d-AtRisk_RawData'!BC28</f>
        <v>37</v>
      </c>
      <c r="BD78" s="343">
        <f>'7d-AtRisk_RawData'!BD28</f>
        <v>0</v>
      </c>
      <c r="BE78" s="343">
        <f>'7d-AtRisk_RawData'!BE28</f>
        <v>0</v>
      </c>
      <c r="BF78" s="343">
        <f>'7d-AtRisk_RawData'!BF28</f>
        <v>0</v>
      </c>
      <c r="BG78" s="343">
        <f>'7d-AtRisk_RawData'!BG28</f>
        <v>0</v>
      </c>
      <c r="BH78" s="343">
        <f>'7d-AtRisk_RawData'!BH28</f>
        <v>0</v>
      </c>
      <c r="BI78" s="344">
        <f>'7d-AtRisk_RawData'!BI28</f>
        <v>0</v>
      </c>
      <c r="BJ78" s="396"/>
      <c r="BL78" s="342">
        <f>'7d-AtRisk_RawData'!BL28</f>
        <v>0</v>
      </c>
      <c r="BM78" s="343">
        <f>'7d-AtRisk_RawData'!BM28</f>
        <v>20</v>
      </c>
      <c r="BN78" s="343">
        <f>'7d-AtRisk_RawData'!BN28</f>
        <v>0</v>
      </c>
      <c r="BO78" s="343">
        <f>'7d-AtRisk_RawData'!BO28</f>
        <v>39</v>
      </c>
      <c r="BP78" s="343">
        <f>'7d-AtRisk_RawData'!BP28</f>
        <v>0</v>
      </c>
      <c r="BQ78" s="343">
        <f>'7d-AtRisk_RawData'!BQ28</f>
        <v>0</v>
      </c>
      <c r="BR78" s="343">
        <f>'7d-AtRisk_RawData'!BR28</f>
        <v>0</v>
      </c>
      <c r="BS78" s="343">
        <f>'7d-AtRisk_RawData'!BS28</f>
        <v>0</v>
      </c>
      <c r="BT78" s="343">
        <f>'7d-AtRisk_RawData'!BT28</f>
        <v>0</v>
      </c>
      <c r="BU78" s="344">
        <f>'7d-AtRisk_RawData'!BU28</f>
        <v>0</v>
      </c>
      <c r="BV78" s="396"/>
      <c r="BX78" s="342">
        <f>'7d-AtRisk_RawData'!BX28</f>
        <v>0</v>
      </c>
      <c r="BY78" s="343">
        <f>'7d-AtRisk_RawData'!BY28</f>
        <v>26</v>
      </c>
      <c r="BZ78" s="343">
        <f>'7d-AtRisk_RawData'!BZ28</f>
        <v>0</v>
      </c>
      <c r="CA78" s="343">
        <f>'7d-AtRisk_RawData'!CA28</f>
        <v>38</v>
      </c>
      <c r="CB78" s="343">
        <f>'7d-AtRisk_RawData'!CB28</f>
        <v>0</v>
      </c>
      <c r="CC78" s="343">
        <f>'7d-AtRisk_RawData'!CC28</f>
        <v>0</v>
      </c>
      <c r="CD78" s="343">
        <f>'7d-AtRisk_RawData'!CD28</f>
        <v>0</v>
      </c>
      <c r="CE78" s="343">
        <f>'7d-AtRisk_RawData'!CE28</f>
        <v>0</v>
      </c>
      <c r="CF78" s="343">
        <f>'7d-AtRisk_RawData'!CF28</f>
        <v>0</v>
      </c>
      <c r="CG78" s="344">
        <f>'7d-AtRisk_RawData'!CG28</f>
        <v>0</v>
      </c>
      <c r="CH78" s="396"/>
      <c r="CJ78" s="342">
        <f>'7d-AtRisk_RawData'!CJ28</f>
        <v>2</v>
      </c>
      <c r="CK78" s="343">
        <f>'7d-AtRisk_RawData'!CK28</f>
        <v>16</v>
      </c>
      <c r="CL78" s="343">
        <f>'7d-AtRisk_RawData'!CL28</f>
        <v>0</v>
      </c>
      <c r="CM78" s="343">
        <f>'7d-AtRisk_RawData'!CM28</f>
        <v>32</v>
      </c>
      <c r="CN78" s="343">
        <f>'7d-AtRisk_RawData'!CN28</f>
        <v>0</v>
      </c>
      <c r="CO78" s="343">
        <f>'7d-AtRisk_RawData'!CO28</f>
        <v>0</v>
      </c>
      <c r="CP78" s="343">
        <f>'7d-AtRisk_RawData'!CP28</f>
        <v>0</v>
      </c>
      <c r="CQ78" s="343">
        <f>'7d-AtRisk_RawData'!CQ28</f>
        <v>0</v>
      </c>
      <c r="CR78" s="343">
        <f>'7d-AtRisk_RawData'!CR28</f>
        <v>0</v>
      </c>
      <c r="CS78" s="344">
        <f>'7d-AtRisk_RawData'!CS28</f>
        <v>0</v>
      </c>
      <c r="CT78" s="396"/>
      <c r="CV78" s="342">
        <f>'7d-AtRisk_RawData'!CV28</f>
        <v>1</v>
      </c>
      <c r="CW78" s="343">
        <f>'7d-AtRisk_RawData'!CW28</f>
        <v>16</v>
      </c>
      <c r="CX78" s="343">
        <f>'7d-AtRisk_RawData'!CX28</f>
        <v>0</v>
      </c>
      <c r="CY78" s="343">
        <f>'7d-AtRisk_RawData'!CY28</f>
        <v>53</v>
      </c>
      <c r="CZ78" s="343">
        <f>'7d-AtRisk_RawData'!CZ28</f>
        <v>0</v>
      </c>
      <c r="DA78" s="343">
        <f>'7d-AtRisk_RawData'!DA28</f>
        <v>0</v>
      </c>
      <c r="DB78" s="343">
        <f>'7d-AtRisk_RawData'!DB28</f>
        <v>0</v>
      </c>
      <c r="DC78" s="343">
        <f>'7d-AtRisk_RawData'!DC28</f>
        <v>0</v>
      </c>
      <c r="DD78" s="343">
        <f>'7d-AtRisk_RawData'!DD28</f>
        <v>0</v>
      </c>
      <c r="DE78" s="344">
        <f>'7d-AtRisk_RawData'!DE28</f>
        <v>0</v>
      </c>
      <c r="DF78" s="396"/>
      <c r="DH78" s="342">
        <f>'7d-AtRisk_RawData'!DH28</f>
        <v>0</v>
      </c>
      <c r="DI78" s="343">
        <f>'7d-AtRisk_RawData'!DI28</f>
        <v>16</v>
      </c>
      <c r="DJ78" s="343">
        <f>'7d-AtRisk_RawData'!DJ28</f>
        <v>0</v>
      </c>
      <c r="DK78" s="343">
        <f>'7d-AtRisk_RawData'!DK28</f>
        <v>57</v>
      </c>
      <c r="DL78" s="343">
        <f>'7d-AtRisk_RawData'!DL28</f>
        <v>0</v>
      </c>
      <c r="DM78" s="343">
        <f>'7d-AtRisk_RawData'!DM28</f>
        <v>0</v>
      </c>
      <c r="DN78" s="343">
        <f>'7d-AtRisk_RawData'!DN28</f>
        <v>0</v>
      </c>
      <c r="DO78" s="343">
        <f>'7d-AtRisk_RawData'!DO28</f>
        <v>0</v>
      </c>
      <c r="DP78" s="343">
        <f>'7d-AtRisk_RawData'!DP28</f>
        <v>0</v>
      </c>
      <c r="DQ78" s="344">
        <f>'7d-AtRisk_RawData'!DQ28</f>
        <v>0</v>
      </c>
      <c r="DR78" s="396"/>
      <c r="DT78" s="342">
        <f>'7d-AtRisk_RawData'!DT28</f>
        <v>0</v>
      </c>
      <c r="DU78" s="343">
        <f>'7d-AtRisk_RawData'!DU28</f>
        <v>7</v>
      </c>
      <c r="DV78" s="343">
        <f>'7d-AtRisk_RawData'!DV28</f>
        <v>0</v>
      </c>
      <c r="DW78" s="343">
        <f>'7d-AtRisk_RawData'!DW28</f>
        <v>49</v>
      </c>
      <c r="DX78" s="343">
        <f>'7d-AtRisk_RawData'!DX28</f>
        <v>0</v>
      </c>
      <c r="DY78" s="343">
        <f>'7d-AtRisk_RawData'!DY28</f>
        <v>0</v>
      </c>
      <c r="DZ78" s="343">
        <f>'7d-AtRisk_RawData'!DZ28</f>
        <v>0</v>
      </c>
      <c r="EA78" s="343">
        <f>'7d-AtRisk_RawData'!EA28</f>
        <v>0</v>
      </c>
      <c r="EB78" s="343">
        <f>'7d-AtRisk_RawData'!EB28</f>
        <v>0</v>
      </c>
      <c r="EC78" s="344">
        <f>'7d-AtRisk_RawData'!EC28</f>
        <v>0</v>
      </c>
      <c r="ED78" s="396"/>
    </row>
    <row r="79" spans="1:134" x14ac:dyDescent="0.25">
      <c r="A79" s="1471"/>
      <c r="B79" t="s">
        <v>88</v>
      </c>
      <c r="C79" s="317" t="s">
        <v>139</v>
      </c>
      <c r="D79" s="351">
        <f>'7d-AtRisk_RawData'!D29</f>
        <v>0</v>
      </c>
      <c r="E79" s="352">
        <f>'7d-AtRisk_RawData'!E29</f>
        <v>27</v>
      </c>
      <c r="F79" s="352">
        <f>'7d-AtRisk_RawData'!F29</f>
        <v>0</v>
      </c>
      <c r="G79" s="352">
        <f>'7d-AtRisk_RawData'!G29</f>
        <v>30</v>
      </c>
      <c r="H79" s="352">
        <f>'7d-AtRisk_RawData'!H29</f>
        <v>0</v>
      </c>
      <c r="I79" s="352">
        <f>'7d-AtRisk_RawData'!I29</f>
        <v>0</v>
      </c>
      <c r="J79" s="352">
        <f>'7d-AtRisk_RawData'!J29</f>
        <v>0</v>
      </c>
      <c r="K79" s="352">
        <f>'7d-AtRisk_RawData'!K29</f>
        <v>0</v>
      </c>
      <c r="L79" s="352">
        <f>'7d-AtRisk_RawData'!L29</f>
        <v>0</v>
      </c>
      <c r="M79" s="353">
        <f>'7d-AtRisk_RawData'!M29</f>
        <v>0</v>
      </c>
      <c r="N79" s="398"/>
      <c r="P79" s="351">
        <f>'7d-AtRisk_RawData'!P29</f>
        <v>1</v>
      </c>
      <c r="Q79" s="352">
        <f>'7d-AtRisk_RawData'!Q29</f>
        <v>21</v>
      </c>
      <c r="R79" s="352">
        <f>'7d-AtRisk_RawData'!R29</f>
        <v>8</v>
      </c>
      <c r="S79" s="352">
        <f>'7d-AtRisk_RawData'!S29</f>
        <v>19</v>
      </c>
      <c r="T79" s="352">
        <f>'7d-AtRisk_RawData'!T29</f>
        <v>0</v>
      </c>
      <c r="U79" s="352">
        <f>'7d-AtRisk_RawData'!U29</f>
        <v>0</v>
      </c>
      <c r="V79" s="352">
        <f>'7d-AtRisk_RawData'!V29</f>
        <v>0</v>
      </c>
      <c r="W79" s="352">
        <f>'7d-AtRisk_RawData'!W29</f>
        <v>0</v>
      </c>
      <c r="X79" s="352">
        <f>'7d-AtRisk_RawData'!X29</f>
        <v>0</v>
      </c>
      <c r="Y79" s="353">
        <f>'7d-AtRisk_RawData'!Y29</f>
        <v>0</v>
      </c>
      <c r="Z79" s="398"/>
      <c r="AB79" s="351">
        <f>'7d-AtRisk_RawData'!AB29</f>
        <v>3</v>
      </c>
      <c r="AC79" s="352">
        <f>'7d-AtRisk_RawData'!AC29</f>
        <v>15</v>
      </c>
      <c r="AD79" s="352">
        <f>'7d-AtRisk_RawData'!AD29</f>
        <v>9</v>
      </c>
      <c r="AE79" s="352">
        <f>'7d-AtRisk_RawData'!AE29</f>
        <v>19</v>
      </c>
      <c r="AF79" s="352">
        <f>'7d-AtRisk_RawData'!AF29</f>
        <v>0</v>
      </c>
      <c r="AG79" s="352">
        <f>'7d-AtRisk_RawData'!AG29</f>
        <v>0</v>
      </c>
      <c r="AH79" s="352">
        <f>'7d-AtRisk_RawData'!AH29</f>
        <v>0</v>
      </c>
      <c r="AI79" s="352">
        <f>'7d-AtRisk_RawData'!AI29</f>
        <v>0</v>
      </c>
      <c r="AJ79" s="352">
        <f>'7d-AtRisk_RawData'!AJ29</f>
        <v>0</v>
      </c>
      <c r="AK79" s="353">
        <f>'7d-AtRisk_RawData'!AK29</f>
        <v>0</v>
      </c>
      <c r="AL79" s="398"/>
      <c r="AN79" s="351">
        <f>'7d-AtRisk_RawData'!AN29</f>
        <v>1</v>
      </c>
      <c r="AO79" s="352">
        <f>'7d-AtRisk_RawData'!AO29</f>
        <v>15</v>
      </c>
      <c r="AP79" s="352">
        <f>'7d-AtRisk_RawData'!AP29</f>
        <v>4</v>
      </c>
      <c r="AQ79" s="352">
        <f>'7d-AtRisk_RawData'!AQ29</f>
        <v>31</v>
      </c>
      <c r="AR79" s="352">
        <f>'7d-AtRisk_RawData'!AR29</f>
        <v>0</v>
      </c>
      <c r="AS79" s="352">
        <f>'7d-AtRisk_RawData'!AS29</f>
        <v>0</v>
      </c>
      <c r="AT79" s="352">
        <f>'7d-AtRisk_RawData'!AT29</f>
        <v>0</v>
      </c>
      <c r="AU79" s="352">
        <f>'7d-AtRisk_RawData'!AU29</f>
        <v>0</v>
      </c>
      <c r="AV79" s="352">
        <f>'7d-AtRisk_RawData'!AV29</f>
        <v>0</v>
      </c>
      <c r="AW79" s="353">
        <f>'7d-AtRisk_RawData'!AW29</f>
        <v>0</v>
      </c>
      <c r="AX79" s="398"/>
      <c r="AZ79" s="351">
        <f>'7d-AtRisk_RawData'!AZ29</f>
        <v>2</v>
      </c>
      <c r="BA79" s="352">
        <f>'7d-AtRisk_RawData'!BA29</f>
        <v>11</v>
      </c>
      <c r="BB79" s="352">
        <f>'7d-AtRisk_RawData'!BB29</f>
        <v>4</v>
      </c>
      <c r="BC79" s="352">
        <f>'7d-AtRisk_RawData'!BC29</f>
        <v>16</v>
      </c>
      <c r="BD79" s="352">
        <f>'7d-AtRisk_RawData'!BD29</f>
        <v>0</v>
      </c>
      <c r="BE79" s="352">
        <f>'7d-AtRisk_RawData'!BE29</f>
        <v>0</v>
      </c>
      <c r="BF79" s="352">
        <f>'7d-AtRisk_RawData'!BF29</f>
        <v>0</v>
      </c>
      <c r="BG79" s="352">
        <f>'7d-AtRisk_RawData'!BG29</f>
        <v>0</v>
      </c>
      <c r="BH79" s="352">
        <f>'7d-AtRisk_RawData'!BH29</f>
        <v>0</v>
      </c>
      <c r="BI79" s="353">
        <f>'7d-AtRisk_RawData'!BI29</f>
        <v>0</v>
      </c>
      <c r="BJ79" s="398"/>
      <c r="BL79" s="351">
        <f>'7d-AtRisk_RawData'!BL29</f>
        <v>2</v>
      </c>
      <c r="BM79" s="352">
        <f>'7d-AtRisk_RawData'!BM29</f>
        <v>14</v>
      </c>
      <c r="BN79" s="352">
        <f>'7d-AtRisk_RawData'!BN29</f>
        <v>3</v>
      </c>
      <c r="BO79" s="352">
        <f>'7d-AtRisk_RawData'!BO29</f>
        <v>12</v>
      </c>
      <c r="BP79" s="352">
        <f>'7d-AtRisk_RawData'!BP29</f>
        <v>0</v>
      </c>
      <c r="BQ79" s="352">
        <f>'7d-AtRisk_RawData'!BQ29</f>
        <v>0</v>
      </c>
      <c r="BR79" s="352">
        <f>'7d-AtRisk_RawData'!BR29</f>
        <v>0</v>
      </c>
      <c r="BS79" s="352">
        <f>'7d-AtRisk_RawData'!BS29</f>
        <v>0</v>
      </c>
      <c r="BT79" s="352">
        <f>'7d-AtRisk_RawData'!BT29</f>
        <v>0</v>
      </c>
      <c r="BU79" s="353">
        <f>'7d-AtRisk_RawData'!BU29</f>
        <v>0</v>
      </c>
      <c r="BV79" s="398"/>
      <c r="BX79" s="351">
        <f>'7d-AtRisk_RawData'!BX29</f>
        <v>2</v>
      </c>
      <c r="BY79" s="352">
        <f>'7d-AtRisk_RawData'!BY29</f>
        <v>13</v>
      </c>
      <c r="BZ79" s="352">
        <f>'7d-AtRisk_RawData'!BZ29</f>
        <v>0</v>
      </c>
      <c r="CA79" s="352">
        <f>'7d-AtRisk_RawData'!CA29</f>
        <v>9</v>
      </c>
      <c r="CB79" s="352">
        <f>'7d-AtRisk_RawData'!CB29</f>
        <v>0</v>
      </c>
      <c r="CC79" s="352">
        <f>'7d-AtRisk_RawData'!CC29</f>
        <v>0</v>
      </c>
      <c r="CD79" s="352">
        <f>'7d-AtRisk_RawData'!CD29</f>
        <v>0</v>
      </c>
      <c r="CE79" s="352">
        <f>'7d-AtRisk_RawData'!CE29</f>
        <v>0</v>
      </c>
      <c r="CF79" s="352">
        <f>'7d-AtRisk_RawData'!CF29</f>
        <v>0</v>
      </c>
      <c r="CG79" s="353">
        <f>'7d-AtRisk_RawData'!CG29</f>
        <v>0</v>
      </c>
      <c r="CH79" s="398"/>
      <c r="CJ79" s="351">
        <f>'7d-AtRisk_RawData'!CJ29</f>
        <v>1</v>
      </c>
      <c r="CK79" s="352">
        <f>'7d-AtRisk_RawData'!CK29</f>
        <v>15</v>
      </c>
      <c r="CL79" s="352">
        <f>'7d-AtRisk_RawData'!CL29</f>
        <v>6</v>
      </c>
      <c r="CM79" s="352">
        <f>'7d-AtRisk_RawData'!CM29</f>
        <v>10</v>
      </c>
      <c r="CN79" s="352">
        <f>'7d-AtRisk_RawData'!CN29</f>
        <v>0</v>
      </c>
      <c r="CO79" s="352">
        <f>'7d-AtRisk_RawData'!CO29</f>
        <v>0</v>
      </c>
      <c r="CP79" s="352">
        <f>'7d-AtRisk_RawData'!CP29</f>
        <v>0</v>
      </c>
      <c r="CQ79" s="352">
        <f>'7d-AtRisk_RawData'!CQ29</f>
        <v>0</v>
      </c>
      <c r="CR79" s="352">
        <f>'7d-AtRisk_RawData'!CR29</f>
        <v>0</v>
      </c>
      <c r="CS79" s="353">
        <f>'7d-AtRisk_RawData'!CS29</f>
        <v>0</v>
      </c>
      <c r="CT79" s="398"/>
      <c r="CV79" s="351">
        <f>'7d-AtRisk_RawData'!CV29</f>
        <v>5</v>
      </c>
      <c r="CW79" s="352">
        <f>'7d-AtRisk_RawData'!CW29</f>
        <v>14</v>
      </c>
      <c r="CX79" s="352">
        <f>'7d-AtRisk_RawData'!CX29</f>
        <v>1</v>
      </c>
      <c r="CY79" s="352">
        <f>'7d-AtRisk_RawData'!CY29</f>
        <v>14</v>
      </c>
      <c r="CZ79" s="352">
        <f>'7d-AtRisk_RawData'!CZ29</f>
        <v>0</v>
      </c>
      <c r="DA79" s="352">
        <f>'7d-AtRisk_RawData'!DA29</f>
        <v>0</v>
      </c>
      <c r="DB79" s="352">
        <f>'7d-AtRisk_RawData'!DB29</f>
        <v>0</v>
      </c>
      <c r="DC79" s="352">
        <f>'7d-AtRisk_RawData'!DC29</f>
        <v>0</v>
      </c>
      <c r="DD79" s="352">
        <f>'7d-AtRisk_RawData'!DD29</f>
        <v>0</v>
      </c>
      <c r="DE79" s="353">
        <f>'7d-AtRisk_RawData'!DE29</f>
        <v>0</v>
      </c>
      <c r="DF79" s="398"/>
      <c r="DH79" s="351">
        <f>'7d-AtRisk_RawData'!DH29</f>
        <v>1</v>
      </c>
      <c r="DI79" s="352">
        <f>'7d-AtRisk_RawData'!DI29</f>
        <v>24</v>
      </c>
      <c r="DJ79" s="352">
        <f>'7d-AtRisk_RawData'!DJ29</f>
        <v>0</v>
      </c>
      <c r="DK79" s="352">
        <f>'7d-AtRisk_RawData'!DK29</f>
        <v>22</v>
      </c>
      <c r="DL79" s="352">
        <f>'7d-AtRisk_RawData'!DL29</f>
        <v>0</v>
      </c>
      <c r="DM79" s="352">
        <f>'7d-AtRisk_RawData'!DM29</f>
        <v>0</v>
      </c>
      <c r="DN79" s="352">
        <f>'7d-AtRisk_RawData'!DN29</f>
        <v>0</v>
      </c>
      <c r="DO79" s="352">
        <f>'7d-AtRisk_RawData'!DO29</f>
        <v>0</v>
      </c>
      <c r="DP79" s="352">
        <f>'7d-AtRisk_RawData'!DP29</f>
        <v>0</v>
      </c>
      <c r="DQ79" s="353">
        <f>'7d-AtRisk_RawData'!DQ29</f>
        <v>0</v>
      </c>
      <c r="DR79" s="398"/>
      <c r="DT79" s="351">
        <f>'7d-AtRisk_RawData'!DT29</f>
        <v>2</v>
      </c>
      <c r="DU79" s="352">
        <f>'7d-AtRisk_RawData'!DU29</f>
        <v>19</v>
      </c>
      <c r="DV79" s="352">
        <f>'7d-AtRisk_RawData'!DV29</f>
        <v>0</v>
      </c>
      <c r="DW79" s="352">
        <f>'7d-AtRisk_RawData'!DW29</f>
        <v>14</v>
      </c>
      <c r="DX79" s="352">
        <f>'7d-AtRisk_RawData'!DX29</f>
        <v>0</v>
      </c>
      <c r="DY79" s="352">
        <f>'7d-AtRisk_RawData'!DY29</f>
        <v>0</v>
      </c>
      <c r="DZ79" s="352">
        <f>'7d-AtRisk_RawData'!DZ29</f>
        <v>0</v>
      </c>
      <c r="EA79" s="352">
        <f>'7d-AtRisk_RawData'!EA29</f>
        <v>0</v>
      </c>
      <c r="EB79" s="352">
        <f>'7d-AtRisk_RawData'!EB29</f>
        <v>0</v>
      </c>
      <c r="EC79" s="353">
        <f>'7d-AtRisk_RawData'!EC29</f>
        <v>0</v>
      </c>
      <c r="ED79" s="398"/>
    </row>
    <row r="80" spans="1:134" ht="15.75" thickBot="1" x14ac:dyDescent="0.3">
      <c r="A80" s="1472"/>
      <c r="B80" t="s">
        <v>88</v>
      </c>
      <c r="C80" s="317" t="s">
        <v>140</v>
      </c>
      <c r="D80" s="351">
        <f>'7d-AtRisk_RawData'!D30</f>
        <v>49</v>
      </c>
      <c r="E80" s="352">
        <f>'7d-AtRisk_RawData'!E30</f>
        <v>17</v>
      </c>
      <c r="F80" s="352">
        <f>'7d-AtRisk_RawData'!F30</f>
        <v>0</v>
      </c>
      <c r="G80" s="352">
        <f>'7d-AtRisk_RawData'!G30</f>
        <v>33</v>
      </c>
      <c r="H80" s="352">
        <f>'7d-AtRisk_RawData'!H30</f>
        <v>0</v>
      </c>
      <c r="I80" s="352">
        <f>'7d-AtRisk_RawData'!I30</f>
        <v>0</v>
      </c>
      <c r="J80" s="352">
        <f>'7d-AtRisk_RawData'!J30</f>
        <v>0</v>
      </c>
      <c r="K80" s="352">
        <f>'7d-AtRisk_RawData'!K30</f>
        <v>0</v>
      </c>
      <c r="L80" s="352">
        <f>'7d-AtRisk_RawData'!L30</f>
        <v>0</v>
      </c>
      <c r="M80" s="353">
        <f>'7d-AtRisk_RawData'!M30</f>
        <v>0</v>
      </c>
      <c r="N80" s="398"/>
      <c r="P80" s="351">
        <f>'7d-AtRisk_RawData'!P30</f>
        <v>35</v>
      </c>
      <c r="Q80" s="352">
        <f>'7d-AtRisk_RawData'!Q30</f>
        <v>20</v>
      </c>
      <c r="R80" s="352">
        <f>'7d-AtRisk_RawData'!R30</f>
        <v>0</v>
      </c>
      <c r="S80" s="352">
        <f>'7d-AtRisk_RawData'!S30</f>
        <v>44</v>
      </c>
      <c r="T80" s="352">
        <f>'7d-AtRisk_RawData'!T30</f>
        <v>0</v>
      </c>
      <c r="U80" s="352">
        <f>'7d-AtRisk_RawData'!U30</f>
        <v>0</v>
      </c>
      <c r="V80" s="352">
        <f>'7d-AtRisk_RawData'!V30</f>
        <v>0</v>
      </c>
      <c r="W80" s="352">
        <f>'7d-AtRisk_RawData'!W30</f>
        <v>0</v>
      </c>
      <c r="X80" s="352">
        <f>'7d-AtRisk_RawData'!X30</f>
        <v>0</v>
      </c>
      <c r="Y80" s="353">
        <f>'7d-AtRisk_RawData'!Y30</f>
        <v>0</v>
      </c>
      <c r="Z80" s="398"/>
      <c r="AB80" s="351">
        <f>'7d-AtRisk_RawData'!AB30</f>
        <v>20</v>
      </c>
      <c r="AC80" s="352">
        <f>'7d-AtRisk_RawData'!AC30</f>
        <v>11</v>
      </c>
      <c r="AD80" s="352">
        <f>'7d-AtRisk_RawData'!AD30</f>
        <v>0</v>
      </c>
      <c r="AE80" s="352">
        <f>'7d-AtRisk_RawData'!AE30</f>
        <v>36</v>
      </c>
      <c r="AF80" s="352">
        <f>'7d-AtRisk_RawData'!AF30</f>
        <v>0</v>
      </c>
      <c r="AG80" s="352">
        <f>'7d-AtRisk_RawData'!AG30</f>
        <v>0</v>
      </c>
      <c r="AH80" s="352">
        <f>'7d-AtRisk_RawData'!AH30</f>
        <v>0</v>
      </c>
      <c r="AI80" s="352">
        <f>'7d-AtRisk_RawData'!AI30</f>
        <v>0</v>
      </c>
      <c r="AJ80" s="352">
        <f>'7d-AtRisk_RawData'!AJ30</f>
        <v>0</v>
      </c>
      <c r="AK80" s="353">
        <f>'7d-AtRisk_RawData'!AK30</f>
        <v>0</v>
      </c>
      <c r="AL80" s="398"/>
      <c r="AN80" s="351">
        <f>'7d-AtRisk_RawData'!AN30</f>
        <v>45</v>
      </c>
      <c r="AO80" s="352">
        <f>'7d-AtRisk_RawData'!AO30</f>
        <v>23</v>
      </c>
      <c r="AP80" s="352">
        <f>'7d-AtRisk_RawData'!AP30</f>
        <v>0</v>
      </c>
      <c r="AQ80" s="352">
        <f>'7d-AtRisk_RawData'!AQ30</f>
        <v>32</v>
      </c>
      <c r="AR80" s="352">
        <f>'7d-AtRisk_RawData'!AR30</f>
        <v>0</v>
      </c>
      <c r="AS80" s="352">
        <f>'7d-AtRisk_RawData'!AS30</f>
        <v>0</v>
      </c>
      <c r="AT80" s="352">
        <f>'7d-AtRisk_RawData'!AT30</f>
        <v>0</v>
      </c>
      <c r="AU80" s="352">
        <f>'7d-AtRisk_RawData'!AU30</f>
        <v>0</v>
      </c>
      <c r="AV80" s="352">
        <f>'7d-AtRisk_RawData'!AV30</f>
        <v>0</v>
      </c>
      <c r="AW80" s="353">
        <f>'7d-AtRisk_RawData'!AW30</f>
        <v>0</v>
      </c>
      <c r="AX80" s="398"/>
      <c r="AZ80" s="351">
        <f>'7d-AtRisk_RawData'!AZ30</f>
        <v>40</v>
      </c>
      <c r="BA80" s="352">
        <f>'7d-AtRisk_RawData'!BA30</f>
        <v>22</v>
      </c>
      <c r="BB80" s="352">
        <f>'7d-AtRisk_RawData'!BB30</f>
        <v>0</v>
      </c>
      <c r="BC80" s="352">
        <f>'7d-AtRisk_RawData'!BC30</f>
        <v>20</v>
      </c>
      <c r="BD80" s="352">
        <f>'7d-AtRisk_RawData'!BD30</f>
        <v>0</v>
      </c>
      <c r="BE80" s="352">
        <f>'7d-AtRisk_RawData'!BE30</f>
        <v>0</v>
      </c>
      <c r="BF80" s="352">
        <f>'7d-AtRisk_RawData'!BF30</f>
        <v>0</v>
      </c>
      <c r="BG80" s="352">
        <f>'7d-AtRisk_RawData'!BG30</f>
        <v>0</v>
      </c>
      <c r="BH80" s="352">
        <f>'7d-AtRisk_RawData'!BH30</f>
        <v>0</v>
      </c>
      <c r="BI80" s="353">
        <f>'7d-AtRisk_RawData'!BI30</f>
        <v>0</v>
      </c>
      <c r="BJ80" s="398"/>
      <c r="BL80" s="351">
        <f>'7d-AtRisk_RawData'!BL30</f>
        <v>15</v>
      </c>
      <c r="BM80" s="352">
        <f>'7d-AtRisk_RawData'!BM30</f>
        <v>19</v>
      </c>
      <c r="BN80" s="352">
        <f>'7d-AtRisk_RawData'!BN30</f>
        <v>0</v>
      </c>
      <c r="BO80" s="352">
        <f>'7d-AtRisk_RawData'!BO30</f>
        <v>21</v>
      </c>
      <c r="BP80" s="352">
        <f>'7d-AtRisk_RawData'!BP30</f>
        <v>0</v>
      </c>
      <c r="BQ80" s="352">
        <f>'7d-AtRisk_RawData'!BQ30</f>
        <v>0</v>
      </c>
      <c r="BR80" s="352">
        <f>'7d-AtRisk_RawData'!BR30</f>
        <v>0</v>
      </c>
      <c r="BS80" s="352">
        <f>'7d-AtRisk_RawData'!BS30</f>
        <v>0</v>
      </c>
      <c r="BT80" s="352">
        <f>'7d-AtRisk_RawData'!BT30</f>
        <v>0</v>
      </c>
      <c r="BU80" s="353">
        <f>'7d-AtRisk_RawData'!BU30</f>
        <v>0</v>
      </c>
      <c r="BV80" s="398"/>
      <c r="BX80" s="351">
        <f>'7d-AtRisk_RawData'!BX30</f>
        <v>5</v>
      </c>
      <c r="BY80" s="352">
        <f>'7d-AtRisk_RawData'!BY30</f>
        <v>6</v>
      </c>
      <c r="BZ80" s="352">
        <f>'7d-AtRisk_RawData'!BZ30</f>
        <v>0</v>
      </c>
      <c r="CA80" s="352">
        <f>'7d-AtRisk_RawData'!CA30</f>
        <v>30</v>
      </c>
      <c r="CB80" s="352">
        <f>'7d-AtRisk_RawData'!CB30</f>
        <v>0</v>
      </c>
      <c r="CC80" s="352">
        <f>'7d-AtRisk_RawData'!CC30</f>
        <v>0</v>
      </c>
      <c r="CD80" s="352">
        <f>'7d-AtRisk_RawData'!CD30</f>
        <v>0</v>
      </c>
      <c r="CE80" s="352">
        <f>'7d-AtRisk_RawData'!CE30</f>
        <v>0</v>
      </c>
      <c r="CF80" s="352">
        <f>'7d-AtRisk_RawData'!CF30</f>
        <v>0</v>
      </c>
      <c r="CG80" s="353">
        <f>'7d-AtRisk_RawData'!CG30</f>
        <v>0</v>
      </c>
      <c r="CH80" s="398"/>
      <c r="CJ80" s="351">
        <f>'7d-AtRisk_RawData'!CJ30</f>
        <v>9</v>
      </c>
      <c r="CK80" s="352">
        <f>'7d-AtRisk_RawData'!CK30</f>
        <v>6</v>
      </c>
      <c r="CL80" s="352">
        <f>'7d-AtRisk_RawData'!CL30</f>
        <v>0</v>
      </c>
      <c r="CM80" s="352">
        <f>'7d-AtRisk_RawData'!CM30</f>
        <v>21</v>
      </c>
      <c r="CN80" s="352">
        <f>'7d-AtRisk_RawData'!CN30</f>
        <v>0</v>
      </c>
      <c r="CO80" s="352">
        <f>'7d-AtRisk_RawData'!CO30</f>
        <v>0</v>
      </c>
      <c r="CP80" s="352">
        <f>'7d-AtRisk_RawData'!CP30</f>
        <v>0</v>
      </c>
      <c r="CQ80" s="352">
        <f>'7d-AtRisk_RawData'!CQ30</f>
        <v>0</v>
      </c>
      <c r="CR80" s="352">
        <f>'7d-AtRisk_RawData'!CR30</f>
        <v>0</v>
      </c>
      <c r="CS80" s="353">
        <f>'7d-AtRisk_RawData'!CS30</f>
        <v>0</v>
      </c>
      <c r="CT80" s="398"/>
      <c r="CV80" s="351">
        <f>'7d-AtRisk_RawData'!CV30</f>
        <v>18</v>
      </c>
      <c r="CW80" s="352">
        <f>'7d-AtRisk_RawData'!CW30</f>
        <v>12</v>
      </c>
      <c r="CX80" s="352">
        <f>'7d-AtRisk_RawData'!CX30</f>
        <v>0</v>
      </c>
      <c r="CY80" s="352">
        <f>'7d-AtRisk_RawData'!CY30</f>
        <v>37</v>
      </c>
      <c r="CZ80" s="352">
        <f>'7d-AtRisk_RawData'!CZ30</f>
        <v>0</v>
      </c>
      <c r="DA80" s="352">
        <f>'7d-AtRisk_RawData'!DA30</f>
        <v>0</v>
      </c>
      <c r="DB80" s="352">
        <f>'7d-AtRisk_RawData'!DB30</f>
        <v>0</v>
      </c>
      <c r="DC80" s="352">
        <f>'7d-AtRisk_RawData'!DC30</f>
        <v>0</v>
      </c>
      <c r="DD80" s="352">
        <f>'7d-AtRisk_RawData'!DD30</f>
        <v>0</v>
      </c>
      <c r="DE80" s="353">
        <f>'7d-AtRisk_RawData'!DE30</f>
        <v>0</v>
      </c>
      <c r="DF80" s="398"/>
      <c r="DH80" s="351">
        <f>'7d-AtRisk_RawData'!DH30</f>
        <v>23</v>
      </c>
      <c r="DI80" s="352">
        <f>'7d-AtRisk_RawData'!DI30</f>
        <v>11</v>
      </c>
      <c r="DJ80" s="352">
        <f>'7d-AtRisk_RawData'!DJ30</f>
        <v>0</v>
      </c>
      <c r="DK80" s="352">
        <f>'7d-AtRisk_RawData'!DK30</f>
        <v>29</v>
      </c>
      <c r="DL80" s="352">
        <f>'7d-AtRisk_RawData'!DL30</f>
        <v>0</v>
      </c>
      <c r="DM80" s="352">
        <f>'7d-AtRisk_RawData'!DM30</f>
        <v>0</v>
      </c>
      <c r="DN80" s="352">
        <f>'7d-AtRisk_RawData'!DN30</f>
        <v>0</v>
      </c>
      <c r="DO80" s="352">
        <f>'7d-AtRisk_RawData'!DO30</f>
        <v>0</v>
      </c>
      <c r="DP80" s="352">
        <f>'7d-AtRisk_RawData'!DP30</f>
        <v>0</v>
      </c>
      <c r="DQ80" s="353">
        <f>'7d-AtRisk_RawData'!DQ30</f>
        <v>0</v>
      </c>
      <c r="DR80" s="398"/>
      <c r="DT80" s="351">
        <f>'7d-AtRisk_RawData'!DT30</f>
        <v>20</v>
      </c>
      <c r="DU80" s="352">
        <f>'7d-AtRisk_RawData'!DU30</f>
        <v>5</v>
      </c>
      <c r="DV80" s="352">
        <f>'7d-AtRisk_RawData'!DV30</f>
        <v>0</v>
      </c>
      <c r="DW80" s="352">
        <f>'7d-AtRisk_RawData'!DW30</f>
        <v>36</v>
      </c>
      <c r="DX80" s="352">
        <f>'7d-AtRisk_RawData'!DX30</f>
        <v>0</v>
      </c>
      <c r="DY80" s="352">
        <f>'7d-AtRisk_RawData'!DY30</f>
        <v>0</v>
      </c>
      <c r="DZ80" s="352">
        <f>'7d-AtRisk_RawData'!DZ30</f>
        <v>0</v>
      </c>
      <c r="EA80" s="352">
        <f>'7d-AtRisk_RawData'!EA30</f>
        <v>0</v>
      </c>
      <c r="EB80" s="352">
        <f>'7d-AtRisk_RawData'!EB30</f>
        <v>0</v>
      </c>
      <c r="EC80" s="353">
        <f>'7d-AtRisk_RawData'!EC30</f>
        <v>0</v>
      </c>
      <c r="ED80" s="398"/>
    </row>
    <row r="81" spans="1:134" x14ac:dyDescent="0.25">
      <c r="A81" s="467"/>
      <c r="D81" s="399">
        <f t="shared" ref="D81:M81" si="154">SUM(D78:D80)</f>
        <v>50</v>
      </c>
      <c r="E81" s="400">
        <f t="shared" si="154"/>
        <v>61</v>
      </c>
      <c r="F81" s="400">
        <f t="shared" si="154"/>
        <v>0</v>
      </c>
      <c r="G81" s="400">
        <f t="shared" si="154"/>
        <v>108</v>
      </c>
      <c r="H81" s="400">
        <f t="shared" si="154"/>
        <v>0</v>
      </c>
      <c r="I81" s="400">
        <f t="shared" si="154"/>
        <v>0</v>
      </c>
      <c r="J81" s="400">
        <f t="shared" si="154"/>
        <v>0</v>
      </c>
      <c r="K81" s="400">
        <f t="shared" si="154"/>
        <v>0</v>
      </c>
      <c r="L81" s="400">
        <f t="shared" si="154"/>
        <v>0</v>
      </c>
      <c r="M81" s="401">
        <f t="shared" si="154"/>
        <v>0</v>
      </c>
      <c r="N81" s="470">
        <f>SUM(D81:M81)</f>
        <v>219</v>
      </c>
      <c r="P81" s="399">
        <f t="shared" ref="P81:Y81" si="155">SUM(P78:P80)</f>
        <v>37</v>
      </c>
      <c r="Q81" s="400">
        <f t="shared" si="155"/>
        <v>53</v>
      </c>
      <c r="R81" s="400">
        <f t="shared" si="155"/>
        <v>8</v>
      </c>
      <c r="S81" s="400">
        <f t="shared" si="155"/>
        <v>104</v>
      </c>
      <c r="T81" s="400">
        <f t="shared" si="155"/>
        <v>0</v>
      </c>
      <c r="U81" s="400">
        <f t="shared" si="155"/>
        <v>0</v>
      </c>
      <c r="V81" s="400">
        <f t="shared" si="155"/>
        <v>0</v>
      </c>
      <c r="W81" s="400">
        <f t="shared" si="155"/>
        <v>0</v>
      </c>
      <c r="X81" s="400">
        <f t="shared" si="155"/>
        <v>0</v>
      </c>
      <c r="Y81" s="401">
        <f t="shared" si="155"/>
        <v>0</v>
      </c>
      <c r="Z81" s="470">
        <f>SUM(P81:Y81)</f>
        <v>202</v>
      </c>
      <c r="AB81" s="399">
        <f t="shared" ref="AB81:AK81" si="156">SUM(AB78:AB80)</f>
        <v>26</v>
      </c>
      <c r="AC81" s="400">
        <f t="shared" si="156"/>
        <v>37</v>
      </c>
      <c r="AD81" s="400">
        <f t="shared" si="156"/>
        <v>9</v>
      </c>
      <c r="AE81" s="400">
        <f t="shared" si="156"/>
        <v>106</v>
      </c>
      <c r="AF81" s="400">
        <f t="shared" si="156"/>
        <v>0</v>
      </c>
      <c r="AG81" s="400">
        <f t="shared" si="156"/>
        <v>0</v>
      </c>
      <c r="AH81" s="400">
        <f t="shared" si="156"/>
        <v>0</v>
      </c>
      <c r="AI81" s="400">
        <f t="shared" si="156"/>
        <v>0</v>
      </c>
      <c r="AJ81" s="400">
        <f t="shared" si="156"/>
        <v>0</v>
      </c>
      <c r="AK81" s="401">
        <f t="shared" si="156"/>
        <v>0</v>
      </c>
      <c r="AL81" s="470">
        <f>SUM(AB81:AK81)</f>
        <v>178</v>
      </c>
      <c r="AN81" s="399">
        <f t="shared" ref="AN81:AW81" si="157">SUM(AN78:AN80)</f>
        <v>50</v>
      </c>
      <c r="AO81" s="400">
        <f t="shared" si="157"/>
        <v>51</v>
      </c>
      <c r="AP81" s="400">
        <f t="shared" si="157"/>
        <v>4</v>
      </c>
      <c r="AQ81" s="400">
        <f t="shared" si="157"/>
        <v>101</v>
      </c>
      <c r="AR81" s="400">
        <f t="shared" si="157"/>
        <v>0</v>
      </c>
      <c r="AS81" s="400">
        <f t="shared" si="157"/>
        <v>0</v>
      </c>
      <c r="AT81" s="400">
        <f t="shared" si="157"/>
        <v>0</v>
      </c>
      <c r="AU81" s="400">
        <f t="shared" si="157"/>
        <v>0</v>
      </c>
      <c r="AV81" s="400">
        <f t="shared" si="157"/>
        <v>0</v>
      </c>
      <c r="AW81" s="401">
        <f t="shared" si="157"/>
        <v>0</v>
      </c>
      <c r="AX81" s="470">
        <f>SUM(AN81:AW81)</f>
        <v>206</v>
      </c>
      <c r="AZ81" s="399">
        <f t="shared" ref="AZ81:BI81" si="158">SUM(AZ78:AZ80)</f>
        <v>43</v>
      </c>
      <c r="BA81" s="400">
        <f t="shared" si="158"/>
        <v>51</v>
      </c>
      <c r="BB81" s="400">
        <f t="shared" si="158"/>
        <v>4</v>
      </c>
      <c r="BC81" s="400">
        <f t="shared" si="158"/>
        <v>73</v>
      </c>
      <c r="BD81" s="400">
        <f t="shared" si="158"/>
        <v>0</v>
      </c>
      <c r="BE81" s="400">
        <f t="shared" si="158"/>
        <v>0</v>
      </c>
      <c r="BF81" s="400">
        <f t="shared" si="158"/>
        <v>0</v>
      </c>
      <c r="BG81" s="400">
        <f t="shared" si="158"/>
        <v>0</v>
      </c>
      <c r="BH81" s="400">
        <f t="shared" si="158"/>
        <v>0</v>
      </c>
      <c r="BI81" s="401">
        <f t="shared" si="158"/>
        <v>0</v>
      </c>
      <c r="BJ81" s="470">
        <f>SUM(AZ81:BI81)</f>
        <v>171</v>
      </c>
      <c r="BL81" s="399">
        <f t="shared" ref="BL81:BU81" si="159">SUM(BL78:BL80)</f>
        <v>17</v>
      </c>
      <c r="BM81" s="400">
        <f t="shared" si="159"/>
        <v>53</v>
      </c>
      <c r="BN81" s="400">
        <f t="shared" si="159"/>
        <v>3</v>
      </c>
      <c r="BO81" s="400">
        <f t="shared" si="159"/>
        <v>72</v>
      </c>
      <c r="BP81" s="400">
        <f t="shared" si="159"/>
        <v>0</v>
      </c>
      <c r="BQ81" s="400">
        <f t="shared" si="159"/>
        <v>0</v>
      </c>
      <c r="BR81" s="400">
        <f t="shared" si="159"/>
        <v>0</v>
      </c>
      <c r="BS81" s="400">
        <f t="shared" si="159"/>
        <v>0</v>
      </c>
      <c r="BT81" s="400">
        <f t="shared" si="159"/>
        <v>0</v>
      </c>
      <c r="BU81" s="401">
        <f t="shared" si="159"/>
        <v>0</v>
      </c>
      <c r="BV81" s="470">
        <f>SUM(BL81:BU81)</f>
        <v>145</v>
      </c>
      <c r="BX81" s="399">
        <f t="shared" ref="BX81:CG81" si="160">SUM(BX78:BX80)</f>
        <v>7</v>
      </c>
      <c r="BY81" s="400">
        <f t="shared" si="160"/>
        <v>45</v>
      </c>
      <c r="BZ81" s="400">
        <f t="shared" si="160"/>
        <v>0</v>
      </c>
      <c r="CA81" s="400">
        <f t="shared" si="160"/>
        <v>77</v>
      </c>
      <c r="CB81" s="400">
        <f t="shared" si="160"/>
        <v>0</v>
      </c>
      <c r="CC81" s="400">
        <f t="shared" si="160"/>
        <v>0</v>
      </c>
      <c r="CD81" s="400">
        <f t="shared" si="160"/>
        <v>0</v>
      </c>
      <c r="CE81" s="400">
        <f t="shared" si="160"/>
        <v>0</v>
      </c>
      <c r="CF81" s="400">
        <f t="shared" si="160"/>
        <v>0</v>
      </c>
      <c r="CG81" s="401">
        <f t="shared" si="160"/>
        <v>0</v>
      </c>
      <c r="CH81" s="470">
        <f>SUM(BX81:CG81)</f>
        <v>129</v>
      </c>
      <c r="CJ81" s="399">
        <f t="shared" ref="CJ81:CS81" si="161">SUM(CJ78:CJ80)</f>
        <v>12</v>
      </c>
      <c r="CK81" s="400">
        <f t="shared" si="161"/>
        <v>37</v>
      </c>
      <c r="CL81" s="400">
        <f t="shared" si="161"/>
        <v>6</v>
      </c>
      <c r="CM81" s="400">
        <f t="shared" si="161"/>
        <v>63</v>
      </c>
      <c r="CN81" s="400">
        <f t="shared" si="161"/>
        <v>0</v>
      </c>
      <c r="CO81" s="400">
        <f t="shared" si="161"/>
        <v>0</v>
      </c>
      <c r="CP81" s="400">
        <f t="shared" si="161"/>
        <v>0</v>
      </c>
      <c r="CQ81" s="400">
        <f t="shared" si="161"/>
        <v>0</v>
      </c>
      <c r="CR81" s="400">
        <f t="shared" si="161"/>
        <v>0</v>
      </c>
      <c r="CS81" s="401">
        <f t="shared" si="161"/>
        <v>0</v>
      </c>
      <c r="CT81" s="470">
        <f>SUM(CJ81:CS81)</f>
        <v>118</v>
      </c>
      <c r="CV81" s="399">
        <f t="shared" ref="CV81:DE81" si="162">SUM(CV78:CV80)</f>
        <v>24</v>
      </c>
      <c r="CW81" s="400">
        <f t="shared" si="162"/>
        <v>42</v>
      </c>
      <c r="CX81" s="400">
        <f t="shared" si="162"/>
        <v>1</v>
      </c>
      <c r="CY81" s="400">
        <f t="shared" si="162"/>
        <v>104</v>
      </c>
      <c r="CZ81" s="400">
        <f t="shared" si="162"/>
        <v>0</v>
      </c>
      <c r="DA81" s="400">
        <f t="shared" si="162"/>
        <v>0</v>
      </c>
      <c r="DB81" s="400">
        <f t="shared" si="162"/>
        <v>0</v>
      </c>
      <c r="DC81" s="400">
        <f t="shared" si="162"/>
        <v>0</v>
      </c>
      <c r="DD81" s="400">
        <f t="shared" si="162"/>
        <v>0</v>
      </c>
      <c r="DE81" s="401">
        <f t="shared" si="162"/>
        <v>0</v>
      </c>
      <c r="DF81" s="470">
        <f>SUM(CV81:DE81)</f>
        <v>171</v>
      </c>
      <c r="DH81" s="399">
        <f t="shared" ref="DH81:DQ81" si="163">SUM(DH78:DH80)</f>
        <v>24</v>
      </c>
      <c r="DI81" s="400">
        <f t="shared" si="163"/>
        <v>51</v>
      </c>
      <c r="DJ81" s="400">
        <f t="shared" si="163"/>
        <v>0</v>
      </c>
      <c r="DK81" s="400">
        <f t="shared" si="163"/>
        <v>108</v>
      </c>
      <c r="DL81" s="400">
        <f t="shared" si="163"/>
        <v>0</v>
      </c>
      <c r="DM81" s="400">
        <f t="shared" si="163"/>
        <v>0</v>
      </c>
      <c r="DN81" s="400">
        <f t="shared" si="163"/>
        <v>0</v>
      </c>
      <c r="DO81" s="400">
        <f t="shared" si="163"/>
        <v>0</v>
      </c>
      <c r="DP81" s="400">
        <f t="shared" si="163"/>
        <v>0</v>
      </c>
      <c r="DQ81" s="401">
        <f t="shared" si="163"/>
        <v>0</v>
      </c>
      <c r="DR81" s="470">
        <f>SUM(DH81:DQ81)</f>
        <v>183</v>
      </c>
      <c r="DT81" s="399">
        <f t="shared" ref="DT81:EC81" si="164">SUM(DT78:DT80)</f>
        <v>22</v>
      </c>
      <c r="DU81" s="400">
        <f t="shared" si="164"/>
        <v>31</v>
      </c>
      <c r="DV81" s="400">
        <f t="shared" si="164"/>
        <v>0</v>
      </c>
      <c r="DW81" s="400">
        <f t="shared" si="164"/>
        <v>99</v>
      </c>
      <c r="DX81" s="400">
        <f t="shared" si="164"/>
        <v>0</v>
      </c>
      <c r="DY81" s="400">
        <f t="shared" si="164"/>
        <v>0</v>
      </c>
      <c r="DZ81" s="400">
        <f t="shared" si="164"/>
        <v>0</v>
      </c>
      <c r="EA81" s="400">
        <f t="shared" si="164"/>
        <v>0</v>
      </c>
      <c r="EB81" s="400">
        <f t="shared" si="164"/>
        <v>0</v>
      </c>
      <c r="EC81" s="401">
        <f t="shared" si="164"/>
        <v>0</v>
      </c>
      <c r="ED81" s="470">
        <f>SUM(DT81:EC81)</f>
        <v>152</v>
      </c>
    </row>
    <row r="82" spans="1:134" ht="15.75" thickBot="1" x14ac:dyDescent="0.3">
      <c r="A82" s="467"/>
      <c r="D82" s="351"/>
      <c r="E82" s="352"/>
      <c r="F82" s="352"/>
      <c r="G82" s="352"/>
      <c r="H82" s="352"/>
      <c r="I82" s="352"/>
      <c r="J82" s="352"/>
      <c r="K82" s="352"/>
      <c r="L82" s="352"/>
      <c r="M82" s="353"/>
      <c r="N82" s="398"/>
      <c r="P82" s="351"/>
      <c r="Q82" s="352"/>
      <c r="R82" s="352"/>
      <c r="S82" s="352"/>
      <c r="T82" s="352"/>
      <c r="U82" s="352"/>
      <c r="V82" s="352"/>
      <c r="W82" s="352"/>
      <c r="X82" s="352"/>
      <c r="Y82" s="353"/>
      <c r="Z82" s="398"/>
      <c r="AB82" s="351"/>
      <c r="AC82" s="352"/>
      <c r="AD82" s="352"/>
      <c r="AE82" s="352"/>
      <c r="AF82" s="352"/>
      <c r="AG82" s="352"/>
      <c r="AH82" s="352"/>
      <c r="AI82" s="352"/>
      <c r="AJ82" s="352"/>
      <c r="AK82" s="353"/>
      <c r="AL82" s="398"/>
      <c r="AN82" s="351"/>
      <c r="AO82" s="352"/>
      <c r="AP82" s="352"/>
      <c r="AQ82" s="352"/>
      <c r="AR82" s="352"/>
      <c r="AS82" s="352"/>
      <c r="AT82" s="352"/>
      <c r="AU82" s="352"/>
      <c r="AV82" s="352"/>
      <c r="AW82" s="353"/>
      <c r="AX82" s="398"/>
      <c r="AZ82" s="351"/>
      <c r="BA82" s="352"/>
      <c r="BB82" s="352"/>
      <c r="BC82" s="352"/>
      <c r="BD82" s="352"/>
      <c r="BE82" s="352"/>
      <c r="BF82" s="352"/>
      <c r="BG82" s="352"/>
      <c r="BH82" s="352"/>
      <c r="BI82" s="353"/>
      <c r="BJ82" s="398"/>
      <c r="BL82" s="351"/>
      <c r="BM82" s="352"/>
      <c r="BN82" s="352"/>
      <c r="BO82" s="352"/>
      <c r="BP82" s="352"/>
      <c r="BQ82" s="352"/>
      <c r="BR82" s="352"/>
      <c r="BS82" s="352"/>
      <c r="BT82" s="352"/>
      <c r="BU82" s="353"/>
      <c r="BV82" s="398"/>
      <c r="BX82" s="351"/>
      <c r="BY82" s="352"/>
      <c r="BZ82" s="352"/>
      <c r="CA82" s="352"/>
      <c r="CB82" s="352"/>
      <c r="CC82" s="352"/>
      <c r="CD82" s="352"/>
      <c r="CE82" s="352"/>
      <c r="CF82" s="352"/>
      <c r="CG82" s="353"/>
      <c r="CH82" s="398"/>
      <c r="CJ82" s="351"/>
      <c r="CK82" s="352"/>
      <c r="CL82" s="352"/>
      <c r="CM82" s="352"/>
      <c r="CN82" s="352"/>
      <c r="CO82" s="352"/>
      <c r="CP82" s="352"/>
      <c r="CQ82" s="352"/>
      <c r="CR82" s="352"/>
      <c r="CS82" s="353"/>
      <c r="CT82" s="398"/>
      <c r="CV82" s="351"/>
      <c r="CW82" s="352"/>
      <c r="CX82" s="352"/>
      <c r="CY82" s="352"/>
      <c r="CZ82" s="352"/>
      <c r="DA82" s="352"/>
      <c r="DB82" s="352"/>
      <c r="DC82" s="352"/>
      <c r="DD82" s="352"/>
      <c r="DE82" s="353"/>
      <c r="DF82" s="398"/>
      <c r="DH82" s="351"/>
      <c r="DI82" s="352"/>
      <c r="DJ82" s="352"/>
      <c r="DK82" s="352"/>
      <c r="DL82" s="352"/>
      <c r="DM82" s="352"/>
      <c r="DN82" s="352"/>
      <c r="DO82" s="352"/>
      <c r="DP82" s="352"/>
      <c r="DQ82" s="353"/>
      <c r="DR82" s="398"/>
      <c r="DT82" s="351"/>
      <c r="DU82" s="352"/>
      <c r="DV82" s="352"/>
      <c r="DW82" s="352"/>
      <c r="DX82" s="352"/>
      <c r="DY82" s="352"/>
      <c r="DZ82" s="352"/>
      <c r="EA82" s="352"/>
      <c r="EB82" s="352"/>
      <c r="EC82" s="353"/>
      <c r="ED82" s="398"/>
    </row>
    <row r="83" spans="1:134" ht="15" customHeight="1" x14ac:dyDescent="0.25">
      <c r="A83" s="1470" t="s">
        <v>211</v>
      </c>
      <c r="B83" t="s">
        <v>88</v>
      </c>
      <c r="C83" s="317" t="s">
        <v>138</v>
      </c>
      <c r="D83" s="351">
        <f>D78*'8-Matrices'!$J$7</f>
        <v>4950</v>
      </c>
      <c r="E83" s="352">
        <f>E78*'8-Matrices'!$K$7</f>
        <v>123420</v>
      </c>
      <c r="F83" s="352">
        <f>F78*'8-Matrices'!$L$7</f>
        <v>0</v>
      </c>
      <c r="G83" s="352">
        <f>G78*'8-Matrices'!$M$7</f>
        <v>650475</v>
      </c>
      <c r="H83" s="352">
        <f>H78*'8-Matrices'!$N$7</f>
        <v>0</v>
      </c>
      <c r="I83" s="352">
        <f>I78*'8-Matrices'!$O$7</f>
        <v>0</v>
      </c>
      <c r="J83" s="352">
        <f>J78*'8-Matrices'!$P$7</f>
        <v>0</v>
      </c>
      <c r="K83" s="352">
        <f>K78*'8-Matrices'!$Q$7</f>
        <v>0</v>
      </c>
      <c r="L83" s="352">
        <f>L78*'8-Matrices'!$R$7</f>
        <v>0</v>
      </c>
      <c r="M83" s="353">
        <f>M78*'8-Matrices'!$S$7</f>
        <v>0</v>
      </c>
      <c r="N83" s="398"/>
      <c r="P83" s="351">
        <f>P78*'8-Matrices'!$J$7</f>
        <v>4950</v>
      </c>
      <c r="Q83" s="352">
        <f>Q78*'8-Matrices'!$K$7</f>
        <v>87120</v>
      </c>
      <c r="R83" s="352">
        <f>R78*'8-Matrices'!$L$7</f>
        <v>0</v>
      </c>
      <c r="S83" s="352">
        <f>S78*'8-Matrices'!$M$7</f>
        <v>592655</v>
      </c>
      <c r="T83" s="352">
        <f>T78*'8-Matrices'!$N$7</f>
        <v>0</v>
      </c>
      <c r="U83" s="352">
        <f>U78*'8-Matrices'!$O$7</f>
        <v>0</v>
      </c>
      <c r="V83" s="352">
        <f>V78*'8-Matrices'!$P$7</f>
        <v>0</v>
      </c>
      <c r="W83" s="352">
        <f>W78*'8-Matrices'!$Q$7</f>
        <v>0</v>
      </c>
      <c r="X83" s="352">
        <f>X78*'8-Matrices'!$R$7</f>
        <v>0</v>
      </c>
      <c r="Y83" s="353">
        <f>Y78*'8-Matrices'!$S$7</f>
        <v>0</v>
      </c>
      <c r="Z83" s="398"/>
      <c r="AB83" s="351">
        <f>AB78*'8-Matrices'!$J$7</f>
        <v>14850</v>
      </c>
      <c r="AC83" s="352">
        <f>AC78*'8-Matrices'!$K$7</f>
        <v>79860</v>
      </c>
      <c r="AD83" s="352">
        <f>AD78*'8-Matrices'!$L$7</f>
        <v>0</v>
      </c>
      <c r="AE83" s="352">
        <f>AE78*'8-Matrices'!$M$7</f>
        <v>737205</v>
      </c>
      <c r="AF83" s="352">
        <f>AF78*'8-Matrices'!$N$7</f>
        <v>0</v>
      </c>
      <c r="AG83" s="352">
        <f>AG78*'8-Matrices'!$O$7</f>
        <v>0</v>
      </c>
      <c r="AH83" s="352">
        <f>AH78*'8-Matrices'!$P$7</f>
        <v>0</v>
      </c>
      <c r="AI83" s="352">
        <f>AI78*'8-Matrices'!$Q$7</f>
        <v>0</v>
      </c>
      <c r="AJ83" s="352">
        <f>AJ78*'8-Matrices'!$R$7</f>
        <v>0</v>
      </c>
      <c r="AK83" s="353">
        <f>AK78*'8-Matrices'!$S$7</f>
        <v>0</v>
      </c>
      <c r="AL83" s="398"/>
      <c r="AN83" s="351">
        <f>AN78*'8-Matrices'!$J$7</f>
        <v>19800</v>
      </c>
      <c r="AO83" s="352">
        <f>AO78*'8-Matrices'!$K$7</f>
        <v>94380</v>
      </c>
      <c r="AP83" s="352">
        <f>AP78*'8-Matrices'!$L$7</f>
        <v>0</v>
      </c>
      <c r="AQ83" s="352">
        <f>AQ78*'8-Matrices'!$M$7</f>
        <v>549290</v>
      </c>
      <c r="AR83" s="352">
        <f>AR78*'8-Matrices'!$N$7</f>
        <v>0</v>
      </c>
      <c r="AS83" s="352">
        <f>AS78*'8-Matrices'!$O$7</f>
        <v>0</v>
      </c>
      <c r="AT83" s="352">
        <f>AT78*'8-Matrices'!$P$7</f>
        <v>0</v>
      </c>
      <c r="AU83" s="352">
        <f>AU78*'8-Matrices'!$Q$7</f>
        <v>0</v>
      </c>
      <c r="AV83" s="352">
        <f>AV78*'8-Matrices'!$R$7</f>
        <v>0</v>
      </c>
      <c r="AW83" s="353">
        <f>AW78*'8-Matrices'!$S$7</f>
        <v>0</v>
      </c>
      <c r="AX83" s="398"/>
      <c r="AZ83" s="351">
        <f>AZ78*'8-Matrices'!$J$7</f>
        <v>4950</v>
      </c>
      <c r="BA83" s="352">
        <f>BA78*'8-Matrices'!$K$7</f>
        <v>130680</v>
      </c>
      <c r="BB83" s="352">
        <f>BB78*'8-Matrices'!$L$7</f>
        <v>0</v>
      </c>
      <c r="BC83" s="352">
        <f>BC78*'8-Matrices'!$M$7</f>
        <v>534835</v>
      </c>
      <c r="BD83" s="352">
        <f>BD78*'8-Matrices'!$N$7</f>
        <v>0</v>
      </c>
      <c r="BE83" s="352">
        <f>BE78*'8-Matrices'!$O$7</f>
        <v>0</v>
      </c>
      <c r="BF83" s="352">
        <f>BF78*'8-Matrices'!$P$7</f>
        <v>0</v>
      </c>
      <c r="BG83" s="352">
        <f>BG78*'8-Matrices'!$Q$7</f>
        <v>0</v>
      </c>
      <c r="BH83" s="352">
        <f>BH78*'8-Matrices'!$R$7</f>
        <v>0</v>
      </c>
      <c r="BI83" s="353">
        <f>BI78*'8-Matrices'!$S$7</f>
        <v>0</v>
      </c>
      <c r="BJ83" s="398"/>
      <c r="BL83" s="351">
        <f>BL78*'8-Matrices'!$J$7</f>
        <v>0</v>
      </c>
      <c r="BM83" s="352">
        <f>BM78*'8-Matrices'!$K$7</f>
        <v>145200</v>
      </c>
      <c r="BN83" s="352">
        <f>BN78*'8-Matrices'!$L$7</f>
        <v>0</v>
      </c>
      <c r="BO83" s="352">
        <f>BO78*'8-Matrices'!$M$7</f>
        <v>563745</v>
      </c>
      <c r="BP83" s="352">
        <f>BP78*'8-Matrices'!$N$7</f>
        <v>0</v>
      </c>
      <c r="BQ83" s="352">
        <f>BQ78*'8-Matrices'!$O$7</f>
        <v>0</v>
      </c>
      <c r="BR83" s="352">
        <f>BR78*'8-Matrices'!$P$7</f>
        <v>0</v>
      </c>
      <c r="BS83" s="352">
        <f>BS78*'8-Matrices'!$Q$7</f>
        <v>0</v>
      </c>
      <c r="BT83" s="352">
        <f>BT78*'8-Matrices'!$R$7</f>
        <v>0</v>
      </c>
      <c r="BU83" s="353">
        <f>BU78*'8-Matrices'!$S$7</f>
        <v>0</v>
      </c>
      <c r="BV83" s="398"/>
      <c r="BX83" s="351">
        <f>BX78*'8-Matrices'!$J$7</f>
        <v>0</v>
      </c>
      <c r="BY83" s="352">
        <f>BY78*'8-Matrices'!$K$7</f>
        <v>188760</v>
      </c>
      <c r="BZ83" s="352">
        <f>BZ78*'8-Matrices'!$L$7</f>
        <v>0</v>
      </c>
      <c r="CA83" s="352">
        <f>CA78*'8-Matrices'!$M$7</f>
        <v>549290</v>
      </c>
      <c r="CB83" s="352">
        <f>CB78*'8-Matrices'!$N$7</f>
        <v>0</v>
      </c>
      <c r="CC83" s="352">
        <f>CC78*'8-Matrices'!$O$7</f>
        <v>0</v>
      </c>
      <c r="CD83" s="352">
        <f>CD78*'8-Matrices'!$P$7</f>
        <v>0</v>
      </c>
      <c r="CE83" s="352">
        <f>CE78*'8-Matrices'!$Q$7</f>
        <v>0</v>
      </c>
      <c r="CF83" s="352">
        <f>CF78*'8-Matrices'!$R$7</f>
        <v>0</v>
      </c>
      <c r="CG83" s="353">
        <f>CG78*'8-Matrices'!$S$7</f>
        <v>0</v>
      </c>
      <c r="CH83" s="398"/>
      <c r="CJ83" s="351">
        <f>CJ78*'8-Matrices'!$J$7</f>
        <v>9900</v>
      </c>
      <c r="CK83" s="352">
        <f>CK78*'8-Matrices'!$K$7</f>
        <v>116160</v>
      </c>
      <c r="CL83" s="352">
        <f>CL78*'8-Matrices'!$L$7</f>
        <v>0</v>
      </c>
      <c r="CM83" s="352">
        <f>CM78*'8-Matrices'!$M$7</f>
        <v>462560</v>
      </c>
      <c r="CN83" s="352">
        <f>CN78*'8-Matrices'!$N$7</f>
        <v>0</v>
      </c>
      <c r="CO83" s="352">
        <f>CO78*'8-Matrices'!$O$7</f>
        <v>0</v>
      </c>
      <c r="CP83" s="352">
        <f>CP78*'8-Matrices'!$P$7</f>
        <v>0</v>
      </c>
      <c r="CQ83" s="352">
        <f>CQ78*'8-Matrices'!$Q$7</f>
        <v>0</v>
      </c>
      <c r="CR83" s="352">
        <f>CR78*'8-Matrices'!$R$7</f>
        <v>0</v>
      </c>
      <c r="CS83" s="353">
        <f>CS78*'8-Matrices'!$S$7</f>
        <v>0</v>
      </c>
      <c r="CT83" s="398"/>
      <c r="CV83" s="351">
        <f>CV78*'8-Matrices'!$J$7</f>
        <v>4950</v>
      </c>
      <c r="CW83" s="352">
        <f>CW78*'8-Matrices'!$K$7</f>
        <v>116160</v>
      </c>
      <c r="CX83" s="352">
        <f>CX78*'8-Matrices'!$L$7</f>
        <v>0</v>
      </c>
      <c r="CY83" s="352">
        <f>CY78*'8-Matrices'!$M$7</f>
        <v>766115</v>
      </c>
      <c r="CZ83" s="352">
        <f>CZ78*'8-Matrices'!$N$7</f>
        <v>0</v>
      </c>
      <c r="DA83" s="352">
        <f>DA78*'8-Matrices'!$O$7</f>
        <v>0</v>
      </c>
      <c r="DB83" s="352">
        <f>DB78*'8-Matrices'!$P$7</f>
        <v>0</v>
      </c>
      <c r="DC83" s="352">
        <f>DC78*'8-Matrices'!$Q$7</f>
        <v>0</v>
      </c>
      <c r="DD83" s="352">
        <f>DD78*'8-Matrices'!$R$7</f>
        <v>0</v>
      </c>
      <c r="DE83" s="353">
        <f>DE78*'8-Matrices'!$S$7</f>
        <v>0</v>
      </c>
      <c r="DF83" s="398"/>
      <c r="DH83" s="351">
        <f>DH78*'8-Matrices'!$J$7</f>
        <v>0</v>
      </c>
      <c r="DI83" s="352">
        <f>DI78*'8-Matrices'!$K$7</f>
        <v>116160</v>
      </c>
      <c r="DJ83" s="352">
        <f>DJ78*'8-Matrices'!$L$7</f>
        <v>0</v>
      </c>
      <c r="DK83" s="352">
        <f>DK78*'8-Matrices'!$M$7</f>
        <v>823935</v>
      </c>
      <c r="DL83" s="352">
        <f>DL78*'8-Matrices'!$N$7</f>
        <v>0</v>
      </c>
      <c r="DM83" s="352">
        <f>DM78*'8-Matrices'!$O$7</f>
        <v>0</v>
      </c>
      <c r="DN83" s="352">
        <f>DN78*'8-Matrices'!$P$7</f>
        <v>0</v>
      </c>
      <c r="DO83" s="352">
        <f>DO78*'8-Matrices'!$Q$7</f>
        <v>0</v>
      </c>
      <c r="DP83" s="352">
        <f>DP78*'8-Matrices'!$R$7</f>
        <v>0</v>
      </c>
      <c r="DQ83" s="353">
        <f>DQ78*'8-Matrices'!$S$7</f>
        <v>0</v>
      </c>
      <c r="DR83" s="398"/>
      <c r="DT83" s="351">
        <f>DT78*'8-Matrices'!$J$7</f>
        <v>0</v>
      </c>
      <c r="DU83" s="352">
        <f>DU78*'8-Matrices'!$K$7</f>
        <v>50820</v>
      </c>
      <c r="DV83" s="352">
        <f>DV78*'8-Matrices'!$L$7</f>
        <v>0</v>
      </c>
      <c r="DW83" s="352">
        <f>DW78*'8-Matrices'!$M$7</f>
        <v>708295</v>
      </c>
      <c r="DX83" s="352">
        <f>DX78*'8-Matrices'!$N$7</f>
        <v>0</v>
      </c>
      <c r="DY83" s="352">
        <f>DY78*'8-Matrices'!$O$7</f>
        <v>0</v>
      </c>
      <c r="DZ83" s="352">
        <f>DZ78*'8-Matrices'!$P$7</f>
        <v>0</v>
      </c>
      <c r="EA83" s="352">
        <f>EA78*'8-Matrices'!$Q$7</f>
        <v>0</v>
      </c>
      <c r="EB83" s="352">
        <f>EB78*'8-Matrices'!$R$7</f>
        <v>0</v>
      </c>
      <c r="EC83" s="353">
        <f>EC78*'8-Matrices'!$S$7</f>
        <v>0</v>
      </c>
      <c r="ED83" s="398"/>
    </row>
    <row r="84" spans="1:134" x14ac:dyDescent="0.25">
      <c r="A84" s="1471"/>
      <c r="B84" t="s">
        <v>88</v>
      </c>
      <c r="C84" s="317" t="s">
        <v>139</v>
      </c>
      <c r="D84" s="351">
        <f>D79*'8-Matrices'!$J$8</f>
        <v>0</v>
      </c>
      <c r="E84" s="352">
        <f>E79*'8-Matrices'!$K$8</f>
        <v>282879</v>
      </c>
      <c r="F84" s="352">
        <f>F79*'8-Matrices'!$L$8</f>
        <v>0</v>
      </c>
      <c r="G84" s="352">
        <f>G79*'8-Matrices'!$M$8</f>
        <v>625800</v>
      </c>
      <c r="H84" s="352">
        <f>H79*'8-Matrices'!$N$8</f>
        <v>0</v>
      </c>
      <c r="I84" s="352">
        <f>I79*'8-Matrices'!$O$8</f>
        <v>0</v>
      </c>
      <c r="J84" s="352">
        <f>J79*'8-Matrices'!$P$8</f>
        <v>0</v>
      </c>
      <c r="K84" s="352">
        <f>K79*'8-Matrices'!$Q$8</f>
        <v>0</v>
      </c>
      <c r="L84" s="352">
        <f>L79*'8-Matrices'!$R$8</f>
        <v>0</v>
      </c>
      <c r="M84" s="353">
        <f>M79*'8-Matrices'!$S$8</f>
        <v>0</v>
      </c>
      <c r="N84" s="398"/>
      <c r="P84" s="351">
        <f>P79*'8-Matrices'!$J$8</f>
        <v>7143</v>
      </c>
      <c r="Q84" s="352">
        <f>Q79*'8-Matrices'!$K$8</f>
        <v>220017</v>
      </c>
      <c r="R84" s="352">
        <f>R79*'8-Matrices'!$L$8</f>
        <v>166880</v>
      </c>
      <c r="S84" s="352">
        <f>S79*'8-Matrices'!$M$8</f>
        <v>396340</v>
      </c>
      <c r="T84" s="352">
        <f>T79*'8-Matrices'!$N$8</f>
        <v>0</v>
      </c>
      <c r="U84" s="352">
        <f>U79*'8-Matrices'!$O$8</f>
        <v>0</v>
      </c>
      <c r="V84" s="352">
        <f>V79*'8-Matrices'!$P$8</f>
        <v>0</v>
      </c>
      <c r="W84" s="352">
        <f>W79*'8-Matrices'!$Q$8</f>
        <v>0</v>
      </c>
      <c r="X84" s="352">
        <f>X79*'8-Matrices'!$R$8</f>
        <v>0</v>
      </c>
      <c r="Y84" s="353">
        <f>Y79*'8-Matrices'!$S$8</f>
        <v>0</v>
      </c>
      <c r="Z84" s="398"/>
      <c r="AB84" s="351">
        <f>AB79*'8-Matrices'!$J$8</f>
        <v>21429</v>
      </c>
      <c r="AC84" s="352">
        <f>AC79*'8-Matrices'!$K$8</f>
        <v>157155</v>
      </c>
      <c r="AD84" s="352">
        <f>AD79*'8-Matrices'!$L$8</f>
        <v>187740</v>
      </c>
      <c r="AE84" s="352">
        <f>AE79*'8-Matrices'!$M$8</f>
        <v>396340</v>
      </c>
      <c r="AF84" s="352">
        <f>AF79*'8-Matrices'!$N$8</f>
        <v>0</v>
      </c>
      <c r="AG84" s="352">
        <f>AG79*'8-Matrices'!$O$8</f>
        <v>0</v>
      </c>
      <c r="AH84" s="352">
        <f>AH79*'8-Matrices'!$P$8</f>
        <v>0</v>
      </c>
      <c r="AI84" s="352">
        <f>AI79*'8-Matrices'!$Q$8</f>
        <v>0</v>
      </c>
      <c r="AJ84" s="352">
        <f>AJ79*'8-Matrices'!$R$8</f>
        <v>0</v>
      </c>
      <c r="AK84" s="353">
        <f>AK79*'8-Matrices'!$S$8</f>
        <v>0</v>
      </c>
      <c r="AL84" s="398"/>
      <c r="AN84" s="351">
        <f>AN79*'8-Matrices'!$J$8</f>
        <v>7143</v>
      </c>
      <c r="AO84" s="352">
        <f>AO79*'8-Matrices'!$K$8</f>
        <v>157155</v>
      </c>
      <c r="AP84" s="352">
        <f>AP79*'8-Matrices'!$L$8</f>
        <v>83440</v>
      </c>
      <c r="AQ84" s="352">
        <f>AQ79*'8-Matrices'!$M$8</f>
        <v>646660</v>
      </c>
      <c r="AR84" s="352">
        <f>AR79*'8-Matrices'!$N$8</f>
        <v>0</v>
      </c>
      <c r="AS84" s="352">
        <f>AS79*'8-Matrices'!$O$8</f>
        <v>0</v>
      </c>
      <c r="AT84" s="352">
        <f>AT79*'8-Matrices'!$P$8</f>
        <v>0</v>
      </c>
      <c r="AU84" s="352">
        <f>AU79*'8-Matrices'!$Q$8</f>
        <v>0</v>
      </c>
      <c r="AV84" s="352">
        <f>AV79*'8-Matrices'!$R$8</f>
        <v>0</v>
      </c>
      <c r="AW84" s="353">
        <f>AW79*'8-Matrices'!$S$8</f>
        <v>0</v>
      </c>
      <c r="AX84" s="398"/>
      <c r="AZ84" s="351">
        <f>AZ79*'8-Matrices'!$J$8</f>
        <v>14286</v>
      </c>
      <c r="BA84" s="352">
        <f>BA79*'8-Matrices'!$K$8</f>
        <v>115247</v>
      </c>
      <c r="BB84" s="352">
        <f>BB79*'8-Matrices'!$L$8</f>
        <v>83440</v>
      </c>
      <c r="BC84" s="352">
        <f>BC79*'8-Matrices'!$M$8</f>
        <v>333760</v>
      </c>
      <c r="BD84" s="352">
        <f>BD79*'8-Matrices'!$N$8</f>
        <v>0</v>
      </c>
      <c r="BE84" s="352">
        <f>BE79*'8-Matrices'!$O$8</f>
        <v>0</v>
      </c>
      <c r="BF84" s="352">
        <f>BF79*'8-Matrices'!$P$8</f>
        <v>0</v>
      </c>
      <c r="BG84" s="352">
        <f>BG79*'8-Matrices'!$Q$8</f>
        <v>0</v>
      </c>
      <c r="BH84" s="352">
        <f>BH79*'8-Matrices'!$R$8</f>
        <v>0</v>
      </c>
      <c r="BI84" s="353">
        <f>BI79*'8-Matrices'!$S$8</f>
        <v>0</v>
      </c>
      <c r="BJ84" s="398"/>
      <c r="BL84" s="351">
        <f>BL79*'8-Matrices'!$J$8</f>
        <v>14286</v>
      </c>
      <c r="BM84" s="352">
        <f>BM79*'8-Matrices'!$K$8</f>
        <v>146678</v>
      </c>
      <c r="BN84" s="352">
        <f>BN79*'8-Matrices'!$L$8</f>
        <v>62580</v>
      </c>
      <c r="BO84" s="352">
        <f>BO79*'8-Matrices'!$M$8</f>
        <v>250320</v>
      </c>
      <c r="BP84" s="352">
        <f>BP79*'8-Matrices'!$N$8</f>
        <v>0</v>
      </c>
      <c r="BQ84" s="352">
        <f>BQ79*'8-Matrices'!$O$8</f>
        <v>0</v>
      </c>
      <c r="BR84" s="352">
        <f>BR79*'8-Matrices'!$P$8</f>
        <v>0</v>
      </c>
      <c r="BS84" s="352">
        <f>BS79*'8-Matrices'!$Q$8</f>
        <v>0</v>
      </c>
      <c r="BT84" s="352">
        <f>BT79*'8-Matrices'!$R$8</f>
        <v>0</v>
      </c>
      <c r="BU84" s="353">
        <f>BU79*'8-Matrices'!$S$8</f>
        <v>0</v>
      </c>
      <c r="BV84" s="398"/>
      <c r="BX84" s="351">
        <f>BX79*'8-Matrices'!$J$8</f>
        <v>14286</v>
      </c>
      <c r="BY84" s="352">
        <f>BY79*'8-Matrices'!$K$8</f>
        <v>136201</v>
      </c>
      <c r="BZ84" s="352">
        <f>BZ79*'8-Matrices'!$L$8</f>
        <v>0</v>
      </c>
      <c r="CA84" s="352">
        <f>CA79*'8-Matrices'!$M$8</f>
        <v>187740</v>
      </c>
      <c r="CB84" s="352">
        <f>CB79*'8-Matrices'!$N$8</f>
        <v>0</v>
      </c>
      <c r="CC84" s="352">
        <f>CC79*'8-Matrices'!$O$8</f>
        <v>0</v>
      </c>
      <c r="CD84" s="352">
        <f>CD79*'8-Matrices'!$P$8</f>
        <v>0</v>
      </c>
      <c r="CE84" s="352">
        <f>CE79*'8-Matrices'!$Q$8</f>
        <v>0</v>
      </c>
      <c r="CF84" s="352">
        <f>CF79*'8-Matrices'!$R$8</f>
        <v>0</v>
      </c>
      <c r="CG84" s="353">
        <f>CG79*'8-Matrices'!$S$8</f>
        <v>0</v>
      </c>
      <c r="CH84" s="398"/>
      <c r="CJ84" s="351">
        <f>CJ79*'8-Matrices'!$J$8</f>
        <v>7143</v>
      </c>
      <c r="CK84" s="352">
        <f>CK79*'8-Matrices'!$K$8</f>
        <v>157155</v>
      </c>
      <c r="CL84" s="352">
        <f>CL79*'8-Matrices'!$L$8</f>
        <v>125160</v>
      </c>
      <c r="CM84" s="352">
        <f>CM79*'8-Matrices'!$M$8</f>
        <v>208600</v>
      </c>
      <c r="CN84" s="352">
        <f>CN79*'8-Matrices'!$N$8</f>
        <v>0</v>
      </c>
      <c r="CO84" s="352">
        <f>CO79*'8-Matrices'!$O$8</f>
        <v>0</v>
      </c>
      <c r="CP84" s="352">
        <f>CP79*'8-Matrices'!$P$8</f>
        <v>0</v>
      </c>
      <c r="CQ84" s="352">
        <f>CQ79*'8-Matrices'!$Q$8</f>
        <v>0</v>
      </c>
      <c r="CR84" s="352">
        <f>CR79*'8-Matrices'!$R$8</f>
        <v>0</v>
      </c>
      <c r="CS84" s="353">
        <f>CS79*'8-Matrices'!$S$8</f>
        <v>0</v>
      </c>
      <c r="CT84" s="398"/>
      <c r="CV84" s="351">
        <f>CV79*'8-Matrices'!$J$8</f>
        <v>35715</v>
      </c>
      <c r="CW84" s="352">
        <f>CW79*'8-Matrices'!$K$8</f>
        <v>146678</v>
      </c>
      <c r="CX84" s="352">
        <f>CX79*'8-Matrices'!$L$8</f>
        <v>20860</v>
      </c>
      <c r="CY84" s="352">
        <f>CY79*'8-Matrices'!$M$8</f>
        <v>292040</v>
      </c>
      <c r="CZ84" s="352">
        <f>CZ79*'8-Matrices'!$N$8</f>
        <v>0</v>
      </c>
      <c r="DA84" s="352">
        <f>DA79*'8-Matrices'!$O$8</f>
        <v>0</v>
      </c>
      <c r="DB84" s="352">
        <f>DB79*'8-Matrices'!$P$8</f>
        <v>0</v>
      </c>
      <c r="DC84" s="352">
        <f>DC79*'8-Matrices'!$Q$8</f>
        <v>0</v>
      </c>
      <c r="DD84" s="352">
        <f>DD79*'8-Matrices'!$R$8</f>
        <v>0</v>
      </c>
      <c r="DE84" s="353">
        <f>DE79*'8-Matrices'!$S$8</f>
        <v>0</v>
      </c>
      <c r="DF84" s="398"/>
      <c r="DH84" s="351">
        <f>DH79*'8-Matrices'!$J$8</f>
        <v>7143</v>
      </c>
      <c r="DI84" s="352">
        <f>DI79*'8-Matrices'!$K$8</f>
        <v>251448</v>
      </c>
      <c r="DJ84" s="352">
        <f>DJ79*'8-Matrices'!$L$8</f>
        <v>0</v>
      </c>
      <c r="DK84" s="352">
        <f>DK79*'8-Matrices'!$M$8</f>
        <v>458920</v>
      </c>
      <c r="DL84" s="352">
        <f>DL79*'8-Matrices'!$N$8</f>
        <v>0</v>
      </c>
      <c r="DM84" s="352">
        <f>DM79*'8-Matrices'!$O$8</f>
        <v>0</v>
      </c>
      <c r="DN84" s="352">
        <f>DN79*'8-Matrices'!$P$8</f>
        <v>0</v>
      </c>
      <c r="DO84" s="352">
        <f>DO79*'8-Matrices'!$Q$8</f>
        <v>0</v>
      </c>
      <c r="DP84" s="352">
        <f>DP79*'8-Matrices'!$R$8</f>
        <v>0</v>
      </c>
      <c r="DQ84" s="353">
        <f>DQ79*'8-Matrices'!$S$8</f>
        <v>0</v>
      </c>
      <c r="DR84" s="398"/>
      <c r="DT84" s="351">
        <f>DT79*'8-Matrices'!$J$8</f>
        <v>14286</v>
      </c>
      <c r="DU84" s="352">
        <f>DU79*'8-Matrices'!$K$8</f>
        <v>199063</v>
      </c>
      <c r="DV84" s="352">
        <f>DV79*'8-Matrices'!$L$8</f>
        <v>0</v>
      </c>
      <c r="DW84" s="352">
        <f>DW79*'8-Matrices'!$M$8</f>
        <v>292040</v>
      </c>
      <c r="DX84" s="352">
        <f>DX79*'8-Matrices'!$N$8</f>
        <v>0</v>
      </c>
      <c r="DY84" s="352">
        <f>DY79*'8-Matrices'!$O$8</f>
        <v>0</v>
      </c>
      <c r="DZ84" s="352">
        <f>DZ79*'8-Matrices'!$P$8</f>
        <v>0</v>
      </c>
      <c r="EA84" s="352">
        <f>EA79*'8-Matrices'!$Q$8</f>
        <v>0</v>
      </c>
      <c r="EB84" s="352">
        <f>EB79*'8-Matrices'!$R$8</f>
        <v>0</v>
      </c>
      <c r="EC84" s="353">
        <f>EC79*'8-Matrices'!$S$8</f>
        <v>0</v>
      </c>
      <c r="ED84" s="398"/>
    </row>
    <row r="85" spans="1:134" ht="15.75" thickBot="1" x14ac:dyDescent="0.3">
      <c r="A85" s="1472"/>
      <c r="B85" t="s">
        <v>88</v>
      </c>
      <c r="C85" s="317" t="s">
        <v>140</v>
      </c>
      <c r="D85" s="351">
        <f>D80*'8-Matrices'!$J$9</f>
        <v>512981</v>
      </c>
      <c r="E85" s="352">
        <f>E80*'8-Matrices'!$K$9</f>
        <v>261018</v>
      </c>
      <c r="F85" s="352">
        <f>F80*'8-Matrices'!$L$9</f>
        <v>0</v>
      </c>
      <c r="G85" s="352">
        <f>G80*'8-Matrices'!$M$9</f>
        <v>1008810</v>
      </c>
      <c r="H85" s="352">
        <f>H80*'8-Matrices'!$N$9</f>
        <v>0</v>
      </c>
      <c r="I85" s="352">
        <f>I80*'8-Matrices'!$O$9</f>
        <v>0</v>
      </c>
      <c r="J85" s="352">
        <f>J80*'8-Matrices'!$P$9</f>
        <v>0</v>
      </c>
      <c r="K85" s="352">
        <f>K80*'8-Matrices'!$Q$9</f>
        <v>0</v>
      </c>
      <c r="L85" s="352">
        <f>L80*'8-Matrices'!$R$9</f>
        <v>0</v>
      </c>
      <c r="M85" s="353">
        <f>M80*'8-Matrices'!$S$9</f>
        <v>0</v>
      </c>
      <c r="N85" s="398"/>
      <c r="P85" s="351">
        <f>P80*'8-Matrices'!$J$9</f>
        <v>366415</v>
      </c>
      <c r="Q85" s="352">
        <f>Q80*'8-Matrices'!$K$9</f>
        <v>307080</v>
      </c>
      <c r="R85" s="352">
        <f>R80*'8-Matrices'!$L$9</f>
        <v>0</v>
      </c>
      <c r="S85" s="352">
        <f>S80*'8-Matrices'!$M$9</f>
        <v>1345080</v>
      </c>
      <c r="T85" s="352">
        <f>T80*'8-Matrices'!$N$9</f>
        <v>0</v>
      </c>
      <c r="U85" s="352">
        <f>U80*'8-Matrices'!$O$9</f>
        <v>0</v>
      </c>
      <c r="V85" s="352">
        <f>V80*'8-Matrices'!$P$9</f>
        <v>0</v>
      </c>
      <c r="W85" s="352">
        <f>W80*'8-Matrices'!$Q$9</f>
        <v>0</v>
      </c>
      <c r="X85" s="352">
        <f>X80*'8-Matrices'!$R$9</f>
        <v>0</v>
      </c>
      <c r="Y85" s="353">
        <f>Y80*'8-Matrices'!$S$9</f>
        <v>0</v>
      </c>
      <c r="Z85" s="398"/>
      <c r="AB85" s="351">
        <f>AB80*'8-Matrices'!$J$9</f>
        <v>209380</v>
      </c>
      <c r="AC85" s="352">
        <f>AC80*'8-Matrices'!$K$9</f>
        <v>168894</v>
      </c>
      <c r="AD85" s="352">
        <f>AD80*'8-Matrices'!$L$9</f>
        <v>0</v>
      </c>
      <c r="AE85" s="352">
        <f>AE80*'8-Matrices'!$M$9</f>
        <v>1100520</v>
      </c>
      <c r="AF85" s="352">
        <f>AF80*'8-Matrices'!$N$9</f>
        <v>0</v>
      </c>
      <c r="AG85" s="352">
        <f>AG80*'8-Matrices'!$O$9</f>
        <v>0</v>
      </c>
      <c r="AH85" s="352">
        <f>AH80*'8-Matrices'!$P$9</f>
        <v>0</v>
      </c>
      <c r="AI85" s="352">
        <f>AI80*'8-Matrices'!$Q$9</f>
        <v>0</v>
      </c>
      <c r="AJ85" s="352">
        <f>AJ80*'8-Matrices'!$R$9</f>
        <v>0</v>
      </c>
      <c r="AK85" s="353">
        <f>AK80*'8-Matrices'!$S$9</f>
        <v>0</v>
      </c>
      <c r="AL85" s="398"/>
      <c r="AN85" s="351">
        <f>AN80*'8-Matrices'!$J$9</f>
        <v>471105</v>
      </c>
      <c r="AO85" s="352">
        <f>AO80*'8-Matrices'!$K$9</f>
        <v>353142</v>
      </c>
      <c r="AP85" s="352">
        <f>AP80*'8-Matrices'!$L$9</f>
        <v>0</v>
      </c>
      <c r="AQ85" s="352">
        <f>AQ80*'8-Matrices'!$M$9</f>
        <v>978240</v>
      </c>
      <c r="AR85" s="352">
        <f>AR80*'8-Matrices'!$N$9</f>
        <v>0</v>
      </c>
      <c r="AS85" s="352">
        <f>AS80*'8-Matrices'!$O$9</f>
        <v>0</v>
      </c>
      <c r="AT85" s="352">
        <f>AT80*'8-Matrices'!$P$9</f>
        <v>0</v>
      </c>
      <c r="AU85" s="352">
        <f>AU80*'8-Matrices'!$Q$9</f>
        <v>0</v>
      </c>
      <c r="AV85" s="352">
        <f>AV80*'8-Matrices'!$R$9</f>
        <v>0</v>
      </c>
      <c r="AW85" s="353">
        <f>AW80*'8-Matrices'!$S$9</f>
        <v>0</v>
      </c>
      <c r="AX85" s="398"/>
      <c r="AZ85" s="351">
        <f>AZ80*'8-Matrices'!$J$9</f>
        <v>418760</v>
      </c>
      <c r="BA85" s="352">
        <f>BA80*'8-Matrices'!$K$9</f>
        <v>337788</v>
      </c>
      <c r="BB85" s="352">
        <f>BB80*'8-Matrices'!$L$9</f>
        <v>0</v>
      </c>
      <c r="BC85" s="352">
        <f>BC80*'8-Matrices'!$M$9</f>
        <v>611400</v>
      </c>
      <c r="BD85" s="352">
        <f>BD80*'8-Matrices'!$N$9</f>
        <v>0</v>
      </c>
      <c r="BE85" s="352">
        <f>BE80*'8-Matrices'!$O$9</f>
        <v>0</v>
      </c>
      <c r="BF85" s="352">
        <f>BF80*'8-Matrices'!$P$9</f>
        <v>0</v>
      </c>
      <c r="BG85" s="352">
        <f>BG80*'8-Matrices'!$Q$9</f>
        <v>0</v>
      </c>
      <c r="BH85" s="352">
        <f>BH80*'8-Matrices'!$R$9</f>
        <v>0</v>
      </c>
      <c r="BI85" s="353">
        <f>BI80*'8-Matrices'!$S$9</f>
        <v>0</v>
      </c>
      <c r="BJ85" s="398"/>
      <c r="BL85" s="351">
        <f>BL80*'8-Matrices'!$J$9</f>
        <v>157035</v>
      </c>
      <c r="BM85" s="352">
        <f>BM80*'8-Matrices'!$K$9</f>
        <v>291726</v>
      </c>
      <c r="BN85" s="352">
        <f>BN80*'8-Matrices'!$L$9</f>
        <v>0</v>
      </c>
      <c r="BO85" s="352">
        <f>BO80*'8-Matrices'!$M$9</f>
        <v>641970</v>
      </c>
      <c r="BP85" s="352">
        <f>BP80*'8-Matrices'!$N$9</f>
        <v>0</v>
      </c>
      <c r="BQ85" s="352">
        <f>BQ80*'8-Matrices'!$O$9</f>
        <v>0</v>
      </c>
      <c r="BR85" s="352">
        <f>BR80*'8-Matrices'!$P$9</f>
        <v>0</v>
      </c>
      <c r="BS85" s="352">
        <f>BS80*'8-Matrices'!$Q$9</f>
        <v>0</v>
      </c>
      <c r="BT85" s="352">
        <f>BT80*'8-Matrices'!$R$9</f>
        <v>0</v>
      </c>
      <c r="BU85" s="353">
        <f>BU80*'8-Matrices'!$S$9</f>
        <v>0</v>
      </c>
      <c r="BV85" s="398"/>
      <c r="BX85" s="351">
        <f>BX80*'8-Matrices'!$J$9</f>
        <v>52345</v>
      </c>
      <c r="BY85" s="352">
        <f>BY80*'8-Matrices'!$K$9</f>
        <v>92124</v>
      </c>
      <c r="BZ85" s="352">
        <f>BZ80*'8-Matrices'!$L$9</f>
        <v>0</v>
      </c>
      <c r="CA85" s="352">
        <f>CA80*'8-Matrices'!$M$9</f>
        <v>917100</v>
      </c>
      <c r="CB85" s="352">
        <f>CB80*'8-Matrices'!$N$9</f>
        <v>0</v>
      </c>
      <c r="CC85" s="352">
        <f>CC80*'8-Matrices'!$O$9</f>
        <v>0</v>
      </c>
      <c r="CD85" s="352">
        <f>CD80*'8-Matrices'!$P$9</f>
        <v>0</v>
      </c>
      <c r="CE85" s="352">
        <f>CE80*'8-Matrices'!$Q$9</f>
        <v>0</v>
      </c>
      <c r="CF85" s="352">
        <f>CF80*'8-Matrices'!$R$9</f>
        <v>0</v>
      </c>
      <c r="CG85" s="353">
        <f>CG80*'8-Matrices'!$S$9</f>
        <v>0</v>
      </c>
      <c r="CH85" s="398"/>
      <c r="CJ85" s="351">
        <f>CJ80*'8-Matrices'!$J$9</f>
        <v>94221</v>
      </c>
      <c r="CK85" s="352">
        <f>CK80*'8-Matrices'!$K$9</f>
        <v>92124</v>
      </c>
      <c r="CL85" s="352">
        <f>CL80*'8-Matrices'!$L$9</f>
        <v>0</v>
      </c>
      <c r="CM85" s="352">
        <f>CM80*'8-Matrices'!$M$9</f>
        <v>641970</v>
      </c>
      <c r="CN85" s="352">
        <f>CN80*'8-Matrices'!$N$9</f>
        <v>0</v>
      </c>
      <c r="CO85" s="352">
        <f>CO80*'8-Matrices'!$O$9</f>
        <v>0</v>
      </c>
      <c r="CP85" s="352">
        <f>CP80*'8-Matrices'!$P$9</f>
        <v>0</v>
      </c>
      <c r="CQ85" s="352">
        <f>CQ80*'8-Matrices'!$Q$9</f>
        <v>0</v>
      </c>
      <c r="CR85" s="352">
        <f>CR80*'8-Matrices'!$R$9</f>
        <v>0</v>
      </c>
      <c r="CS85" s="353">
        <f>CS80*'8-Matrices'!$S$9</f>
        <v>0</v>
      </c>
      <c r="CT85" s="398"/>
      <c r="CV85" s="351">
        <f>CV80*'8-Matrices'!$J$9</f>
        <v>188442</v>
      </c>
      <c r="CW85" s="352">
        <f>CW80*'8-Matrices'!$K$9</f>
        <v>184248</v>
      </c>
      <c r="CX85" s="352">
        <f>CX80*'8-Matrices'!$L$9</f>
        <v>0</v>
      </c>
      <c r="CY85" s="352">
        <f>CY80*'8-Matrices'!$M$9</f>
        <v>1131090</v>
      </c>
      <c r="CZ85" s="352">
        <f>CZ80*'8-Matrices'!$N$9</f>
        <v>0</v>
      </c>
      <c r="DA85" s="352">
        <f>DA80*'8-Matrices'!$O$9</f>
        <v>0</v>
      </c>
      <c r="DB85" s="352">
        <f>DB80*'8-Matrices'!$P$9</f>
        <v>0</v>
      </c>
      <c r="DC85" s="352">
        <f>DC80*'8-Matrices'!$Q$9</f>
        <v>0</v>
      </c>
      <c r="DD85" s="352">
        <f>DD80*'8-Matrices'!$R$9</f>
        <v>0</v>
      </c>
      <c r="DE85" s="353">
        <f>DE80*'8-Matrices'!$S$9</f>
        <v>0</v>
      </c>
      <c r="DF85" s="398"/>
      <c r="DH85" s="351">
        <f>DH80*'8-Matrices'!$J$9</f>
        <v>240787</v>
      </c>
      <c r="DI85" s="352">
        <f>DI80*'8-Matrices'!$K$9</f>
        <v>168894</v>
      </c>
      <c r="DJ85" s="352">
        <f>DJ80*'8-Matrices'!$L$9</f>
        <v>0</v>
      </c>
      <c r="DK85" s="352">
        <f>DK80*'8-Matrices'!$M$9</f>
        <v>886530</v>
      </c>
      <c r="DL85" s="352">
        <f>DL80*'8-Matrices'!$N$9</f>
        <v>0</v>
      </c>
      <c r="DM85" s="352">
        <f>DM80*'8-Matrices'!$O$9</f>
        <v>0</v>
      </c>
      <c r="DN85" s="352">
        <f>DN80*'8-Matrices'!$P$9</f>
        <v>0</v>
      </c>
      <c r="DO85" s="352">
        <f>DO80*'8-Matrices'!$Q$9</f>
        <v>0</v>
      </c>
      <c r="DP85" s="352">
        <f>DP80*'8-Matrices'!$R$9</f>
        <v>0</v>
      </c>
      <c r="DQ85" s="353">
        <f>DQ80*'8-Matrices'!$S$9</f>
        <v>0</v>
      </c>
      <c r="DR85" s="398"/>
      <c r="DT85" s="351">
        <f>DT80*'8-Matrices'!$J$9</f>
        <v>209380</v>
      </c>
      <c r="DU85" s="352">
        <f>DU80*'8-Matrices'!$K$9</f>
        <v>76770</v>
      </c>
      <c r="DV85" s="352">
        <f>DV80*'8-Matrices'!$L$9</f>
        <v>0</v>
      </c>
      <c r="DW85" s="352">
        <f>DW80*'8-Matrices'!$M$9</f>
        <v>1100520</v>
      </c>
      <c r="DX85" s="352">
        <f>DX80*'8-Matrices'!$N$9</f>
        <v>0</v>
      </c>
      <c r="DY85" s="352">
        <f>DY80*'8-Matrices'!$O$9</f>
        <v>0</v>
      </c>
      <c r="DZ85" s="352">
        <f>DZ80*'8-Matrices'!$P$9</f>
        <v>0</v>
      </c>
      <c r="EA85" s="352">
        <f>EA80*'8-Matrices'!$Q$9</f>
        <v>0</v>
      </c>
      <c r="EB85" s="352">
        <f>EB80*'8-Matrices'!$R$9</f>
        <v>0</v>
      </c>
      <c r="EC85" s="353">
        <f>EC80*'8-Matrices'!$S$9</f>
        <v>0</v>
      </c>
      <c r="ED85" s="398"/>
    </row>
    <row r="86" spans="1:134" ht="30.75" thickBot="1" x14ac:dyDescent="0.3">
      <c r="A86" s="318" t="s">
        <v>212</v>
      </c>
      <c r="B86" s="293" t="s">
        <v>88</v>
      </c>
      <c r="C86" s="316"/>
      <c r="D86" s="404">
        <f t="shared" ref="D86:M86" si="165">SUM(D83:D85)</f>
        <v>517931</v>
      </c>
      <c r="E86" s="405">
        <f t="shared" si="165"/>
        <v>667317</v>
      </c>
      <c r="F86" s="405">
        <f t="shared" si="165"/>
        <v>0</v>
      </c>
      <c r="G86" s="405">
        <f t="shared" si="165"/>
        <v>2285085</v>
      </c>
      <c r="H86" s="405">
        <f t="shared" si="165"/>
        <v>0</v>
      </c>
      <c r="I86" s="405">
        <f t="shared" si="165"/>
        <v>0</v>
      </c>
      <c r="J86" s="405">
        <f t="shared" si="165"/>
        <v>0</v>
      </c>
      <c r="K86" s="405">
        <f t="shared" si="165"/>
        <v>0</v>
      </c>
      <c r="L86" s="405">
        <f t="shared" si="165"/>
        <v>0</v>
      </c>
      <c r="M86" s="406">
        <f t="shared" si="165"/>
        <v>0</v>
      </c>
      <c r="N86" s="471">
        <f>SUM(D86:M86)</f>
        <v>3470333</v>
      </c>
      <c r="O86" s="316"/>
      <c r="P86" s="404">
        <f t="shared" ref="P86:Y86" si="166">SUM(P83:P85)</f>
        <v>378508</v>
      </c>
      <c r="Q86" s="405">
        <f t="shared" si="166"/>
        <v>614217</v>
      </c>
      <c r="R86" s="405">
        <f t="shared" si="166"/>
        <v>166880</v>
      </c>
      <c r="S86" s="405">
        <f t="shared" si="166"/>
        <v>2334075</v>
      </c>
      <c r="T86" s="405">
        <f t="shared" si="166"/>
        <v>0</v>
      </c>
      <c r="U86" s="405">
        <f t="shared" si="166"/>
        <v>0</v>
      </c>
      <c r="V86" s="405">
        <f t="shared" si="166"/>
        <v>0</v>
      </c>
      <c r="W86" s="405">
        <f t="shared" si="166"/>
        <v>0</v>
      </c>
      <c r="X86" s="405">
        <f t="shared" si="166"/>
        <v>0</v>
      </c>
      <c r="Y86" s="406">
        <f t="shared" si="166"/>
        <v>0</v>
      </c>
      <c r="Z86" s="471">
        <f>SUM(P86:Y86)</f>
        <v>3493680</v>
      </c>
      <c r="AA86" s="316"/>
      <c r="AB86" s="404">
        <f t="shared" ref="AB86:AK86" si="167">SUM(AB83:AB85)</f>
        <v>245659</v>
      </c>
      <c r="AC86" s="405">
        <f t="shared" si="167"/>
        <v>405909</v>
      </c>
      <c r="AD86" s="405">
        <f t="shared" si="167"/>
        <v>187740</v>
      </c>
      <c r="AE86" s="405">
        <f t="shared" si="167"/>
        <v>2234065</v>
      </c>
      <c r="AF86" s="405">
        <f t="shared" si="167"/>
        <v>0</v>
      </c>
      <c r="AG86" s="405">
        <f t="shared" si="167"/>
        <v>0</v>
      </c>
      <c r="AH86" s="405">
        <f t="shared" si="167"/>
        <v>0</v>
      </c>
      <c r="AI86" s="405">
        <f t="shared" si="167"/>
        <v>0</v>
      </c>
      <c r="AJ86" s="405">
        <f t="shared" si="167"/>
        <v>0</v>
      </c>
      <c r="AK86" s="406">
        <f t="shared" si="167"/>
        <v>0</v>
      </c>
      <c r="AL86" s="471">
        <f>SUM(AB86:AK86)</f>
        <v>3073373</v>
      </c>
      <c r="AN86" s="404">
        <f t="shared" ref="AN86:AW86" si="168">SUM(AN83:AN85)</f>
        <v>498048</v>
      </c>
      <c r="AO86" s="405">
        <f t="shared" si="168"/>
        <v>604677</v>
      </c>
      <c r="AP86" s="405">
        <f t="shared" si="168"/>
        <v>83440</v>
      </c>
      <c r="AQ86" s="405">
        <f t="shared" si="168"/>
        <v>2174190</v>
      </c>
      <c r="AR86" s="405">
        <f t="shared" si="168"/>
        <v>0</v>
      </c>
      <c r="AS86" s="405">
        <f t="shared" si="168"/>
        <v>0</v>
      </c>
      <c r="AT86" s="405">
        <f t="shared" si="168"/>
        <v>0</v>
      </c>
      <c r="AU86" s="405">
        <f t="shared" si="168"/>
        <v>0</v>
      </c>
      <c r="AV86" s="405">
        <f t="shared" si="168"/>
        <v>0</v>
      </c>
      <c r="AW86" s="406">
        <f t="shared" si="168"/>
        <v>0</v>
      </c>
      <c r="AX86" s="471">
        <f>SUM(AN86:AW86)</f>
        <v>3360355</v>
      </c>
      <c r="AZ86" s="404">
        <f t="shared" ref="AZ86:BI86" si="169">SUM(AZ83:AZ85)</f>
        <v>437996</v>
      </c>
      <c r="BA86" s="405">
        <f t="shared" si="169"/>
        <v>583715</v>
      </c>
      <c r="BB86" s="405">
        <f t="shared" si="169"/>
        <v>83440</v>
      </c>
      <c r="BC86" s="405">
        <f t="shared" si="169"/>
        <v>1479995</v>
      </c>
      <c r="BD86" s="405">
        <f t="shared" si="169"/>
        <v>0</v>
      </c>
      <c r="BE86" s="405">
        <f t="shared" si="169"/>
        <v>0</v>
      </c>
      <c r="BF86" s="405">
        <f t="shared" si="169"/>
        <v>0</v>
      </c>
      <c r="BG86" s="405">
        <f t="shared" si="169"/>
        <v>0</v>
      </c>
      <c r="BH86" s="405">
        <f t="shared" si="169"/>
        <v>0</v>
      </c>
      <c r="BI86" s="406">
        <f t="shared" si="169"/>
        <v>0</v>
      </c>
      <c r="BJ86" s="471">
        <f>SUM(AZ86:BI86)</f>
        <v>2585146</v>
      </c>
      <c r="BL86" s="404">
        <f t="shared" ref="BL86:BU86" si="170">SUM(BL83:BL85)</f>
        <v>171321</v>
      </c>
      <c r="BM86" s="405">
        <f t="shared" si="170"/>
        <v>583604</v>
      </c>
      <c r="BN86" s="405">
        <f t="shared" si="170"/>
        <v>62580</v>
      </c>
      <c r="BO86" s="405">
        <f t="shared" si="170"/>
        <v>1456035</v>
      </c>
      <c r="BP86" s="405">
        <f t="shared" si="170"/>
        <v>0</v>
      </c>
      <c r="BQ86" s="405">
        <f t="shared" si="170"/>
        <v>0</v>
      </c>
      <c r="BR86" s="405">
        <f t="shared" si="170"/>
        <v>0</v>
      </c>
      <c r="BS86" s="405">
        <f t="shared" si="170"/>
        <v>0</v>
      </c>
      <c r="BT86" s="405">
        <f t="shared" si="170"/>
        <v>0</v>
      </c>
      <c r="BU86" s="406">
        <f t="shared" si="170"/>
        <v>0</v>
      </c>
      <c r="BV86" s="471">
        <f>SUM(BL86:BU86)</f>
        <v>2273540</v>
      </c>
      <c r="BX86" s="404">
        <f t="shared" ref="BX86:CG86" si="171">SUM(BX83:BX85)</f>
        <v>66631</v>
      </c>
      <c r="BY86" s="405">
        <f t="shared" si="171"/>
        <v>417085</v>
      </c>
      <c r="BZ86" s="405">
        <f t="shared" si="171"/>
        <v>0</v>
      </c>
      <c r="CA86" s="405">
        <f t="shared" si="171"/>
        <v>1654130</v>
      </c>
      <c r="CB86" s="405">
        <f t="shared" si="171"/>
        <v>0</v>
      </c>
      <c r="CC86" s="405">
        <f t="shared" si="171"/>
        <v>0</v>
      </c>
      <c r="CD86" s="405">
        <f t="shared" si="171"/>
        <v>0</v>
      </c>
      <c r="CE86" s="405">
        <f t="shared" si="171"/>
        <v>0</v>
      </c>
      <c r="CF86" s="405">
        <f t="shared" si="171"/>
        <v>0</v>
      </c>
      <c r="CG86" s="406">
        <f t="shared" si="171"/>
        <v>0</v>
      </c>
      <c r="CH86" s="471">
        <f>SUM(BX86:CG86)</f>
        <v>2137846</v>
      </c>
      <c r="CJ86" s="404">
        <f t="shared" ref="CJ86:CS86" si="172">SUM(CJ83:CJ85)</f>
        <v>111264</v>
      </c>
      <c r="CK86" s="405">
        <f t="shared" si="172"/>
        <v>365439</v>
      </c>
      <c r="CL86" s="405">
        <f t="shared" si="172"/>
        <v>125160</v>
      </c>
      <c r="CM86" s="405">
        <f t="shared" si="172"/>
        <v>1313130</v>
      </c>
      <c r="CN86" s="405">
        <f t="shared" si="172"/>
        <v>0</v>
      </c>
      <c r="CO86" s="405">
        <f t="shared" si="172"/>
        <v>0</v>
      </c>
      <c r="CP86" s="405">
        <f t="shared" si="172"/>
        <v>0</v>
      </c>
      <c r="CQ86" s="405">
        <f t="shared" si="172"/>
        <v>0</v>
      </c>
      <c r="CR86" s="405">
        <f t="shared" si="172"/>
        <v>0</v>
      </c>
      <c r="CS86" s="406">
        <f t="shared" si="172"/>
        <v>0</v>
      </c>
      <c r="CT86" s="471">
        <f>SUM(CJ86:CS86)</f>
        <v>1914993</v>
      </c>
      <c r="CV86" s="404">
        <f t="shared" ref="CV86:DE86" si="173">SUM(CV83:CV85)</f>
        <v>229107</v>
      </c>
      <c r="CW86" s="405">
        <f t="shared" si="173"/>
        <v>447086</v>
      </c>
      <c r="CX86" s="405">
        <f t="shared" si="173"/>
        <v>20860</v>
      </c>
      <c r="CY86" s="405">
        <f t="shared" si="173"/>
        <v>2189245</v>
      </c>
      <c r="CZ86" s="405">
        <f t="shared" si="173"/>
        <v>0</v>
      </c>
      <c r="DA86" s="405">
        <f t="shared" si="173"/>
        <v>0</v>
      </c>
      <c r="DB86" s="405">
        <f t="shared" si="173"/>
        <v>0</v>
      </c>
      <c r="DC86" s="405">
        <f t="shared" si="173"/>
        <v>0</v>
      </c>
      <c r="DD86" s="405">
        <f t="shared" si="173"/>
        <v>0</v>
      </c>
      <c r="DE86" s="406">
        <f t="shared" si="173"/>
        <v>0</v>
      </c>
      <c r="DF86" s="471">
        <f>SUM(CV86:DE86)</f>
        <v>2886298</v>
      </c>
      <c r="DH86" s="404">
        <f t="shared" ref="DH86:DQ86" si="174">SUM(DH83:DH85)</f>
        <v>247930</v>
      </c>
      <c r="DI86" s="405">
        <f t="shared" si="174"/>
        <v>536502</v>
      </c>
      <c r="DJ86" s="405">
        <f t="shared" si="174"/>
        <v>0</v>
      </c>
      <c r="DK86" s="405">
        <f t="shared" si="174"/>
        <v>2169385</v>
      </c>
      <c r="DL86" s="405">
        <f t="shared" si="174"/>
        <v>0</v>
      </c>
      <c r="DM86" s="405">
        <f t="shared" si="174"/>
        <v>0</v>
      </c>
      <c r="DN86" s="405">
        <f t="shared" si="174"/>
        <v>0</v>
      </c>
      <c r="DO86" s="405">
        <f t="shared" si="174"/>
        <v>0</v>
      </c>
      <c r="DP86" s="405">
        <f t="shared" si="174"/>
        <v>0</v>
      </c>
      <c r="DQ86" s="406">
        <f t="shared" si="174"/>
        <v>0</v>
      </c>
      <c r="DR86" s="471">
        <f>SUM(DH86:DQ86)</f>
        <v>2953817</v>
      </c>
      <c r="DT86" s="404">
        <f t="shared" ref="DT86:EC86" si="175">SUM(DT83:DT85)</f>
        <v>223666</v>
      </c>
      <c r="DU86" s="405">
        <f t="shared" si="175"/>
        <v>326653</v>
      </c>
      <c r="DV86" s="405">
        <f t="shared" si="175"/>
        <v>0</v>
      </c>
      <c r="DW86" s="405">
        <f t="shared" si="175"/>
        <v>2100855</v>
      </c>
      <c r="DX86" s="405">
        <f t="shared" si="175"/>
        <v>0</v>
      </c>
      <c r="DY86" s="405">
        <f t="shared" si="175"/>
        <v>0</v>
      </c>
      <c r="DZ86" s="405">
        <f t="shared" si="175"/>
        <v>0</v>
      </c>
      <c r="EA86" s="405">
        <f t="shared" si="175"/>
        <v>0</v>
      </c>
      <c r="EB86" s="405">
        <f t="shared" si="175"/>
        <v>0</v>
      </c>
      <c r="EC86" s="406">
        <f t="shared" si="175"/>
        <v>0</v>
      </c>
      <c r="ED86" s="471">
        <f>SUM(DT86:EC86)</f>
        <v>2651174</v>
      </c>
    </row>
    <row r="87" spans="1:134" ht="15.75" thickBot="1" x14ac:dyDescent="0.3">
      <c r="A87" s="305"/>
      <c r="B87" s="306"/>
      <c r="C87" s="307"/>
      <c r="D87" s="408"/>
      <c r="E87" s="407"/>
      <c r="F87" s="407"/>
      <c r="G87" s="407"/>
      <c r="H87" s="407"/>
      <c r="I87" s="407"/>
      <c r="J87" s="407"/>
      <c r="K87" s="407"/>
      <c r="L87" s="407"/>
      <c r="M87" s="409"/>
      <c r="N87" s="410"/>
      <c r="O87" s="307"/>
      <c r="P87" s="408"/>
      <c r="Q87" s="407"/>
      <c r="R87" s="407"/>
      <c r="S87" s="407"/>
      <c r="T87" s="407"/>
      <c r="U87" s="407"/>
      <c r="V87" s="407"/>
      <c r="W87" s="407"/>
      <c r="X87" s="407"/>
      <c r="Y87" s="409"/>
      <c r="Z87" s="410"/>
      <c r="AA87" s="307"/>
      <c r="AB87" s="408"/>
      <c r="AC87" s="407"/>
      <c r="AD87" s="407"/>
      <c r="AE87" s="407"/>
      <c r="AF87" s="407"/>
      <c r="AG87" s="407"/>
      <c r="AH87" s="407"/>
      <c r="AI87" s="407"/>
      <c r="AJ87" s="407"/>
      <c r="AK87" s="409"/>
      <c r="AL87" s="410"/>
      <c r="AN87" s="408"/>
      <c r="AO87" s="407"/>
      <c r="AP87" s="407"/>
      <c r="AQ87" s="407"/>
      <c r="AR87" s="407"/>
      <c r="AS87" s="407"/>
      <c r="AT87" s="407"/>
      <c r="AU87" s="407"/>
      <c r="AV87" s="407"/>
      <c r="AW87" s="409"/>
      <c r="AX87" s="410"/>
      <c r="AZ87" s="408"/>
      <c r="BA87" s="407"/>
      <c r="BB87" s="407"/>
      <c r="BC87" s="407"/>
      <c r="BD87" s="407"/>
      <c r="BE87" s="407"/>
      <c r="BF87" s="407"/>
      <c r="BG87" s="407"/>
      <c r="BH87" s="407"/>
      <c r="BI87" s="409"/>
      <c r="BJ87" s="410"/>
      <c r="BL87" s="408"/>
      <c r="BM87" s="407"/>
      <c r="BN87" s="407"/>
      <c r="BO87" s="407"/>
      <c r="BP87" s="407"/>
      <c r="BQ87" s="407"/>
      <c r="BR87" s="407"/>
      <c r="BS87" s="407"/>
      <c r="BT87" s="407"/>
      <c r="BU87" s="409"/>
      <c r="BV87" s="410"/>
      <c r="BX87" s="408"/>
      <c r="BY87" s="407"/>
      <c r="BZ87" s="407"/>
      <c r="CA87" s="407"/>
      <c r="CB87" s="407"/>
      <c r="CC87" s="407"/>
      <c r="CD87" s="407"/>
      <c r="CE87" s="407"/>
      <c r="CF87" s="407"/>
      <c r="CG87" s="409"/>
      <c r="CH87" s="410"/>
      <c r="CJ87" s="408"/>
      <c r="CK87" s="407"/>
      <c r="CL87" s="407"/>
      <c r="CM87" s="407"/>
      <c r="CN87" s="407"/>
      <c r="CO87" s="407"/>
      <c r="CP87" s="407"/>
      <c r="CQ87" s="407"/>
      <c r="CR87" s="407"/>
      <c r="CS87" s="409"/>
      <c r="CT87" s="410"/>
      <c r="CV87" s="408"/>
      <c r="CW87" s="407"/>
      <c r="CX87" s="407"/>
      <c r="CY87" s="407"/>
      <c r="CZ87" s="407"/>
      <c r="DA87" s="407"/>
      <c r="DB87" s="407"/>
      <c r="DC87" s="407"/>
      <c r="DD87" s="407"/>
      <c r="DE87" s="409"/>
      <c r="DF87" s="410"/>
      <c r="DH87" s="408"/>
      <c r="DI87" s="407"/>
      <c r="DJ87" s="407"/>
      <c r="DK87" s="407"/>
      <c r="DL87" s="407"/>
      <c r="DM87" s="407"/>
      <c r="DN87" s="407"/>
      <c r="DO87" s="407"/>
      <c r="DP87" s="407"/>
      <c r="DQ87" s="409"/>
      <c r="DR87" s="410"/>
      <c r="DT87" s="408"/>
      <c r="DU87" s="407"/>
      <c r="DV87" s="407"/>
      <c r="DW87" s="407"/>
      <c r="DX87" s="407"/>
      <c r="DY87" s="407"/>
      <c r="DZ87" s="407"/>
      <c r="EA87" s="407"/>
      <c r="EB87" s="407"/>
      <c r="EC87" s="409"/>
      <c r="ED87" s="410"/>
    </row>
    <row r="88" spans="1:134" ht="15" customHeight="1" x14ac:dyDescent="0.25">
      <c r="A88" s="1470" t="s">
        <v>210</v>
      </c>
      <c r="B88" s="285" t="s">
        <v>89</v>
      </c>
      <c r="C88" s="319" t="s">
        <v>138</v>
      </c>
      <c r="D88" s="342">
        <f>'7d-AtRisk_RawData'!D31</f>
        <v>3</v>
      </c>
      <c r="E88" s="343">
        <f>'7d-AtRisk_RawData'!E31</f>
        <v>0</v>
      </c>
      <c r="F88" s="343">
        <f>'7d-AtRisk_RawData'!F31</f>
        <v>0</v>
      </c>
      <c r="G88" s="343">
        <f>'7d-AtRisk_RawData'!G31</f>
        <v>30</v>
      </c>
      <c r="H88" s="343">
        <f>'7d-AtRisk_RawData'!H31</f>
        <v>0</v>
      </c>
      <c r="I88" s="343">
        <f>'7d-AtRisk_RawData'!I31</f>
        <v>0</v>
      </c>
      <c r="J88" s="343">
        <f>'7d-AtRisk_RawData'!J31</f>
        <v>0</v>
      </c>
      <c r="K88" s="343">
        <f>'7d-AtRisk_RawData'!K31</f>
        <v>0</v>
      </c>
      <c r="L88" s="343">
        <f>'7d-AtRisk_RawData'!L31</f>
        <v>0</v>
      </c>
      <c r="M88" s="344">
        <f>'7d-AtRisk_RawData'!M31</f>
        <v>0</v>
      </c>
      <c r="N88" s="396"/>
      <c r="O88" s="319"/>
      <c r="P88" s="342">
        <f>'7d-AtRisk_RawData'!P31</f>
        <v>0</v>
      </c>
      <c r="Q88" s="343">
        <f>'7d-AtRisk_RawData'!Q31</f>
        <v>1</v>
      </c>
      <c r="R88" s="343">
        <f>'7d-AtRisk_RawData'!R31</f>
        <v>0</v>
      </c>
      <c r="S88" s="343">
        <f>'7d-AtRisk_RawData'!S31</f>
        <v>19</v>
      </c>
      <c r="T88" s="343">
        <f>'7d-AtRisk_RawData'!T31</f>
        <v>0</v>
      </c>
      <c r="U88" s="343">
        <f>'7d-AtRisk_RawData'!U31</f>
        <v>0</v>
      </c>
      <c r="V88" s="343">
        <f>'7d-AtRisk_RawData'!V31</f>
        <v>0</v>
      </c>
      <c r="W88" s="343">
        <f>'7d-AtRisk_RawData'!W31</f>
        <v>0</v>
      </c>
      <c r="X88" s="343">
        <f>'7d-AtRisk_RawData'!X31</f>
        <v>0</v>
      </c>
      <c r="Y88" s="344">
        <f>'7d-AtRisk_RawData'!Y31</f>
        <v>0</v>
      </c>
      <c r="Z88" s="396"/>
      <c r="AA88" s="319"/>
      <c r="AB88" s="342">
        <f>'7d-AtRisk_RawData'!AB31</f>
        <v>1</v>
      </c>
      <c r="AC88" s="343">
        <f>'7d-AtRisk_RawData'!AC31</f>
        <v>1</v>
      </c>
      <c r="AD88" s="343">
        <f>'7d-AtRisk_RawData'!AD31</f>
        <v>0</v>
      </c>
      <c r="AE88" s="343">
        <f>'7d-AtRisk_RawData'!AE31</f>
        <v>16</v>
      </c>
      <c r="AF88" s="343">
        <f>'7d-AtRisk_RawData'!AF31</f>
        <v>0</v>
      </c>
      <c r="AG88" s="343">
        <f>'7d-AtRisk_RawData'!AG31</f>
        <v>0</v>
      </c>
      <c r="AH88" s="343">
        <f>'7d-AtRisk_RawData'!AH31</f>
        <v>0</v>
      </c>
      <c r="AI88" s="343">
        <f>'7d-AtRisk_RawData'!AI31</f>
        <v>0</v>
      </c>
      <c r="AJ88" s="343">
        <f>'7d-AtRisk_RawData'!AJ31</f>
        <v>0</v>
      </c>
      <c r="AK88" s="344">
        <f>'7d-AtRisk_RawData'!AK31</f>
        <v>0</v>
      </c>
      <c r="AL88" s="396"/>
      <c r="AN88" s="342">
        <f>'7d-AtRisk_RawData'!AN31</f>
        <v>2</v>
      </c>
      <c r="AO88" s="343">
        <f>'7d-AtRisk_RawData'!AO31</f>
        <v>0</v>
      </c>
      <c r="AP88" s="343">
        <f>'7d-AtRisk_RawData'!AP31</f>
        <v>0</v>
      </c>
      <c r="AQ88" s="343">
        <f>'7d-AtRisk_RawData'!AQ31</f>
        <v>12</v>
      </c>
      <c r="AR88" s="343">
        <f>'7d-AtRisk_RawData'!AR31</f>
        <v>0</v>
      </c>
      <c r="AS88" s="343">
        <f>'7d-AtRisk_RawData'!AS31</f>
        <v>0</v>
      </c>
      <c r="AT88" s="343">
        <f>'7d-AtRisk_RawData'!AT31</f>
        <v>0</v>
      </c>
      <c r="AU88" s="343">
        <f>'7d-AtRisk_RawData'!AU31</f>
        <v>0</v>
      </c>
      <c r="AV88" s="343">
        <f>'7d-AtRisk_RawData'!AV31</f>
        <v>0</v>
      </c>
      <c r="AW88" s="344">
        <f>'7d-AtRisk_RawData'!AW31</f>
        <v>0</v>
      </c>
      <c r="AX88" s="396"/>
      <c r="AZ88" s="342">
        <f>'7d-AtRisk_RawData'!AZ31</f>
        <v>1</v>
      </c>
      <c r="BA88" s="343">
        <f>'7d-AtRisk_RawData'!BA31</f>
        <v>0</v>
      </c>
      <c r="BB88" s="343">
        <f>'7d-AtRisk_RawData'!BB31</f>
        <v>0</v>
      </c>
      <c r="BC88" s="343">
        <f>'7d-AtRisk_RawData'!BC31</f>
        <v>22</v>
      </c>
      <c r="BD88" s="343">
        <f>'7d-AtRisk_RawData'!BD31</f>
        <v>0</v>
      </c>
      <c r="BE88" s="343">
        <f>'7d-AtRisk_RawData'!BE31</f>
        <v>0</v>
      </c>
      <c r="BF88" s="343">
        <f>'7d-AtRisk_RawData'!BF31</f>
        <v>0</v>
      </c>
      <c r="BG88" s="343">
        <f>'7d-AtRisk_RawData'!BG31</f>
        <v>0</v>
      </c>
      <c r="BH88" s="343">
        <f>'7d-AtRisk_RawData'!BH31</f>
        <v>0</v>
      </c>
      <c r="BI88" s="344">
        <f>'7d-AtRisk_RawData'!BI31</f>
        <v>0</v>
      </c>
      <c r="BJ88" s="396"/>
      <c r="BL88" s="342">
        <f>'7d-AtRisk_RawData'!BL31</f>
        <v>1</v>
      </c>
      <c r="BM88" s="343">
        <f>'7d-AtRisk_RawData'!BM31</f>
        <v>2</v>
      </c>
      <c r="BN88" s="343">
        <f>'7d-AtRisk_RawData'!BN31</f>
        <v>0</v>
      </c>
      <c r="BO88" s="343">
        <f>'7d-AtRisk_RawData'!BO31</f>
        <v>9</v>
      </c>
      <c r="BP88" s="343">
        <f>'7d-AtRisk_RawData'!BP31</f>
        <v>0</v>
      </c>
      <c r="BQ88" s="343">
        <f>'7d-AtRisk_RawData'!BQ31</f>
        <v>0</v>
      </c>
      <c r="BR88" s="343">
        <f>'7d-AtRisk_RawData'!BR31</f>
        <v>0</v>
      </c>
      <c r="BS88" s="343">
        <f>'7d-AtRisk_RawData'!BS31</f>
        <v>0</v>
      </c>
      <c r="BT88" s="343">
        <f>'7d-AtRisk_RawData'!BT31</f>
        <v>0</v>
      </c>
      <c r="BU88" s="344">
        <f>'7d-AtRisk_RawData'!BU31</f>
        <v>0</v>
      </c>
      <c r="BV88" s="396"/>
      <c r="BX88" s="342">
        <f>'7d-AtRisk_RawData'!BX31</f>
        <v>3</v>
      </c>
      <c r="BY88" s="343">
        <f>'7d-AtRisk_RawData'!BY31</f>
        <v>8</v>
      </c>
      <c r="BZ88" s="343">
        <f>'7d-AtRisk_RawData'!BZ31</f>
        <v>0</v>
      </c>
      <c r="CA88" s="343">
        <f>'7d-AtRisk_RawData'!CA31</f>
        <v>14</v>
      </c>
      <c r="CB88" s="343">
        <f>'7d-AtRisk_RawData'!CB31</f>
        <v>0</v>
      </c>
      <c r="CC88" s="343">
        <f>'7d-AtRisk_RawData'!CC31</f>
        <v>0</v>
      </c>
      <c r="CD88" s="343">
        <f>'7d-AtRisk_RawData'!CD31</f>
        <v>0</v>
      </c>
      <c r="CE88" s="343">
        <f>'7d-AtRisk_RawData'!CE31</f>
        <v>0</v>
      </c>
      <c r="CF88" s="343">
        <f>'7d-AtRisk_RawData'!CF31</f>
        <v>0</v>
      </c>
      <c r="CG88" s="344">
        <f>'7d-AtRisk_RawData'!CG31</f>
        <v>0</v>
      </c>
      <c r="CH88" s="396"/>
      <c r="CJ88" s="342">
        <f>'7d-AtRisk_RawData'!CJ31</f>
        <v>1</v>
      </c>
      <c r="CK88" s="343">
        <f>'7d-AtRisk_RawData'!CK31</f>
        <v>3</v>
      </c>
      <c r="CL88" s="343">
        <f>'7d-AtRisk_RawData'!CL31</f>
        <v>0</v>
      </c>
      <c r="CM88" s="343">
        <f>'7d-AtRisk_RawData'!CM31</f>
        <v>17</v>
      </c>
      <c r="CN88" s="343">
        <f>'7d-AtRisk_RawData'!CN31</f>
        <v>0</v>
      </c>
      <c r="CO88" s="343">
        <f>'7d-AtRisk_RawData'!CO31</f>
        <v>0</v>
      </c>
      <c r="CP88" s="343">
        <f>'7d-AtRisk_RawData'!CP31</f>
        <v>0</v>
      </c>
      <c r="CQ88" s="343">
        <f>'7d-AtRisk_RawData'!CQ31</f>
        <v>0</v>
      </c>
      <c r="CR88" s="343">
        <f>'7d-AtRisk_RawData'!CR31</f>
        <v>0</v>
      </c>
      <c r="CS88" s="344">
        <f>'7d-AtRisk_RawData'!CS31</f>
        <v>0</v>
      </c>
      <c r="CT88" s="396"/>
      <c r="CV88" s="342">
        <f>'7d-AtRisk_RawData'!CV31</f>
        <v>0</v>
      </c>
      <c r="CW88" s="343">
        <f>'7d-AtRisk_RawData'!CW31</f>
        <v>2</v>
      </c>
      <c r="CX88" s="343">
        <f>'7d-AtRisk_RawData'!CX31</f>
        <v>0</v>
      </c>
      <c r="CY88" s="343">
        <f>'7d-AtRisk_RawData'!CY31</f>
        <v>8</v>
      </c>
      <c r="CZ88" s="343">
        <f>'7d-AtRisk_RawData'!CZ31</f>
        <v>0</v>
      </c>
      <c r="DA88" s="343">
        <f>'7d-AtRisk_RawData'!DA31</f>
        <v>0</v>
      </c>
      <c r="DB88" s="343">
        <f>'7d-AtRisk_RawData'!DB31</f>
        <v>0</v>
      </c>
      <c r="DC88" s="343">
        <f>'7d-AtRisk_RawData'!DC31</f>
        <v>0</v>
      </c>
      <c r="DD88" s="343">
        <f>'7d-AtRisk_RawData'!DD31</f>
        <v>0</v>
      </c>
      <c r="DE88" s="344">
        <f>'7d-AtRisk_RawData'!DE31</f>
        <v>0</v>
      </c>
      <c r="DF88" s="396"/>
      <c r="DH88" s="342">
        <f>'7d-AtRisk_RawData'!DH31</f>
        <v>1</v>
      </c>
      <c r="DI88" s="343">
        <f>'7d-AtRisk_RawData'!DI31</f>
        <v>2</v>
      </c>
      <c r="DJ88" s="343">
        <f>'7d-AtRisk_RawData'!DJ31</f>
        <v>0</v>
      </c>
      <c r="DK88" s="343">
        <f>'7d-AtRisk_RawData'!DK31</f>
        <v>17</v>
      </c>
      <c r="DL88" s="343">
        <f>'7d-AtRisk_RawData'!DL31</f>
        <v>0</v>
      </c>
      <c r="DM88" s="343">
        <f>'7d-AtRisk_RawData'!DM31</f>
        <v>0</v>
      </c>
      <c r="DN88" s="343">
        <f>'7d-AtRisk_RawData'!DN31</f>
        <v>0</v>
      </c>
      <c r="DO88" s="343">
        <f>'7d-AtRisk_RawData'!DO31</f>
        <v>0</v>
      </c>
      <c r="DP88" s="343">
        <f>'7d-AtRisk_RawData'!DP31</f>
        <v>0</v>
      </c>
      <c r="DQ88" s="344">
        <f>'7d-AtRisk_RawData'!DQ31</f>
        <v>0</v>
      </c>
      <c r="DR88" s="396"/>
      <c r="DT88" s="342">
        <f>'7d-AtRisk_RawData'!DT31</f>
        <v>3</v>
      </c>
      <c r="DU88" s="343">
        <f>'7d-AtRisk_RawData'!DU31</f>
        <v>17</v>
      </c>
      <c r="DV88" s="343">
        <f>'7d-AtRisk_RawData'!DV31</f>
        <v>0</v>
      </c>
      <c r="DW88" s="343">
        <f>'7d-AtRisk_RawData'!DW31</f>
        <v>18</v>
      </c>
      <c r="DX88" s="343">
        <f>'7d-AtRisk_RawData'!DX31</f>
        <v>0</v>
      </c>
      <c r="DY88" s="343">
        <f>'7d-AtRisk_RawData'!DY31</f>
        <v>0</v>
      </c>
      <c r="DZ88" s="343">
        <f>'7d-AtRisk_RawData'!DZ31</f>
        <v>0</v>
      </c>
      <c r="EA88" s="343">
        <f>'7d-AtRisk_RawData'!EA31</f>
        <v>0</v>
      </c>
      <c r="EB88" s="343">
        <f>'7d-AtRisk_RawData'!EB31</f>
        <v>0</v>
      </c>
      <c r="EC88" s="344">
        <f>'7d-AtRisk_RawData'!EC31</f>
        <v>0</v>
      </c>
      <c r="ED88" s="396"/>
    </row>
    <row r="89" spans="1:134" x14ac:dyDescent="0.25">
      <c r="A89" s="1471"/>
      <c r="B89" t="s">
        <v>89</v>
      </c>
      <c r="C89" s="317" t="s">
        <v>139</v>
      </c>
      <c r="D89" s="351">
        <f>'7d-AtRisk_RawData'!D32</f>
        <v>0</v>
      </c>
      <c r="E89" s="352">
        <f>'7d-AtRisk_RawData'!E32</f>
        <v>0</v>
      </c>
      <c r="F89" s="352">
        <f>'7d-AtRisk_RawData'!F32</f>
        <v>0</v>
      </c>
      <c r="G89" s="352">
        <f>'7d-AtRisk_RawData'!G32</f>
        <v>1</v>
      </c>
      <c r="H89" s="352">
        <f>'7d-AtRisk_RawData'!H32</f>
        <v>0</v>
      </c>
      <c r="I89" s="352">
        <f>'7d-AtRisk_RawData'!I32</f>
        <v>0</v>
      </c>
      <c r="J89" s="352">
        <f>'7d-AtRisk_RawData'!J32</f>
        <v>0</v>
      </c>
      <c r="K89" s="352">
        <f>'7d-AtRisk_RawData'!K32</f>
        <v>0</v>
      </c>
      <c r="L89" s="352">
        <f>'7d-AtRisk_RawData'!L32</f>
        <v>0</v>
      </c>
      <c r="M89" s="353">
        <f>'7d-AtRisk_RawData'!M32</f>
        <v>0</v>
      </c>
      <c r="N89" s="398"/>
      <c r="P89" s="351">
        <f>'7d-AtRisk_RawData'!P32</f>
        <v>0</v>
      </c>
      <c r="Q89" s="352">
        <f>'7d-AtRisk_RawData'!Q32</f>
        <v>1</v>
      </c>
      <c r="R89" s="352">
        <f>'7d-AtRisk_RawData'!R32</f>
        <v>0</v>
      </c>
      <c r="S89" s="352">
        <f>'7d-AtRisk_RawData'!S32</f>
        <v>1</v>
      </c>
      <c r="T89" s="352">
        <f>'7d-AtRisk_RawData'!T32</f>
        <v>0</v>
      </c>
      <c r="U89" s="352">
        <f>'7d-AtRisk_RawData'!U32</f>
        <v>0</v>
      </c>
      <c r="V89" s="352">
        <f>'7d-AtRisk_RawData'!V32</f>
        <v>0</v>
      </c>
      <c r="W89" s="352">
        <f>'7d-AtRisk_RawData'!W32</f>
        <v>0</v>
      </c>
      <c r="X89" s="352">
        <f>'7d-AtRisk_RawData'!X32</f>
        <v>0</v>
      </c>
      <c r="Y89" s="353">
        <f>'7d-AtRisk_RawData'!Y32</f>
        <v>0</v>
      </c>
      <c r="Z89" s="398"/>
      <c r="AB89" s="351">
        <f>'7d-AtRisk_RawData'!AB32</f>
        <v>0</v>
      </c>
      <c r="AC89" s="352">
        <f>'7d-AtRisk_RawData'!AC32</f>
        <v>0</v>
      </c>
      <c r="AD89" s="352">
        <f>'7d-AtRisk_RawData'!AD32</f>
        <v>0</v>
      </c>
      <c r="AE89" s="352">
        <f>'7d-AtRisk_RawData'!AE32</f>
        <v>3</v>
      </c>
      <c r="AF89" s="352">
        <f>'7d-AtRisk_RawData'!AF32</f>
        <v>0</v>
      </c>
      <c r="AG89" s="352">
        <f>'7d-AtRisk_RawData'!AG32</f>
        <v>0</v>
      </c>
      <c r="AH89" s="352">
        <f>'7d-AtRisk_RawData'!AH32</f>
        <v>0</v>
      </c>
      <c r="AI89" s="352">
        <f>'7d-AtRisk_RawData'!AI32</f>
        <v>0</v>
      </c>
      <c r="AJ89" s="352">
        <f>'7d-AtRisk_RawData'!AJ32</f>
        <v>0</v>
      </c>
      <c r="AK89" s="353">
        <f>'7d-AtRisk_RawData'!AK32</f>
        <v>0</v>
      </c>
      <c r="AL89" s="398"/>
      <c r="AN89" s="351">
        <f>'7d-AtRisk_RawData'!AN32</f>
        <v>0</v>
      </c>
      <c r="AO89" s="352">
        <f>'7d-AtRisk_RawData'!AO32</f>
        <v>0</v>
      </c>
      <c r="AP89" s="352">
        <f>'7d-AtRisk_RawData'!AP32</f>
        <v>0</v>
      </c>
      <c r="AQ89" s="352">
        <f>'7d-AtRisk_RawData'!AQ32</f>
        <v>1</v>
      </c>
      <c r="AR89" s="352">
        <f>'7d-AtRisk_RawData'!AR32</f>
        <v>0</v>
      </c>
      <c r="AS89" s="352">
        <f>'7d-AtRisk_RawData'!AS32</f>
        <v>0</v>
      </c>
      <c r="AT89" s="352">
        <f>'7d-AtRisk_RawData'!AT32</f>
        <v>0</v>
      </c>
      <c r="AU89" s="352">
        <f>'7d-AtRisk_RawData'!AU32</f>
        <v>0</v>
      </c>
      <c r="AV89" s="352">
        <f>'7d-AtRisk_RawData'!AV32</f>
        <v>0</v>
      </c>
      <c r="AW89" s="353">
        <f>'7d-AtRisk_RawData'!AW32</f>
        <v>0</v>
      </c>
      <c r="AX89" s="398"/>
      <c r="AZ89" s="351">
        <f>'7d-AtRisk_RawData'!AZ32</f>
        <v>0</v>
      </c>
      <c r="BA89" s="352">
        <f>'7d-AtRisk_RawData'!BA32</f>
        <v>0</v>
      </c>
      <c r="BB89" s="352">
        <f>'7d-AtRisk_RawData'!BB32</f>
        <v>0</v>
      </c>
      <c r="BC89" s="352">
        <f>'7d-AtRisk_RawData'!BC32</f>
        <v>0</v>
      </c>
      <c r="BD89" s="352">
        <f>'7d-AtRisk_RawData'!BD32</f>
        <v>0</v>
      </c>
      <c r="BE89" s="352">
        <f>'7d-AtRisk_RawData'!BE32</f>
        <v>0</v>
      </c>
      <c r="BF89" s="352">
        <f>'7d-AtRisk_RawData'!BF32</f>
        <v>0</v>
      </c>
      <c r="BG89" s="352">
        <f>'7d-AtRisk_RawData'!BG32</f>
        <v>0</v>
      </c>
      <c r="BH89" s="352">
        <f>'7d-AtRisk_RawData'!BH32</f>
        <v>0</v>
      </c>
      <c r="BI89" s="353">
        <f>'7d-AtRisk_RawData'!BI32</f>
        <v>0</v>
      </c>
      <c r="BJ89" s="398"/>
      <c r="BL89" s="351">
        <f>'7d-AtRisk_RawData'!BL32</f>
        <v>0</v>
      </c>
      <c r="BM89" s="352">
        <f>'7d-AtRisk_RawData'!BM32</f>
        <v>0</v>
      </c>
      <c r="BN89" s="352">
        <f>'7d-AtRisk_RawData'!BN32</f>
        <v>0</v>
      </c>
      <c r="BO89" s="352">
        <f>'7d-AtRisk_RawData'!BO32</f>
        <v>0</v>
      </c>
      <c r="BP89" s="352">
        <f>'7d-AtRisk_RawData'!BP32</f>
        <v>0</v>
      </c>
      <c r="BQ89" s="352">
        <f>'7d-AtRisk_RawData'!BQ32</f>
        <v>0</v>
      </c>
      <c r="BR89" s="352">
        <f>'7d-AtRisk_RawData'!BR32</f>
        <v>0</v>
      </c>
      <c r="BS89" s="352">
        <f>'7d-AtRisk_RawData'!BS32</f>
        <v>0</v>
      </c>
      <c r="BT89" s="352">
        <f>'7d-AtRisk_RawData'!BT32</f>
        <v>0</v>
      </c>
      <c r="BU89" s="353">
        <f>'7d-AtRisk_RawData'!BU32</f>
        <v>0</v>
      </c>
      <c r="BV89" s="398"/>
      <c r="BX89" s="351">
        <f>'7d-AtRisk_RawData'!BX32</f>
        <v>0</v>
      </c>
      <c r="BY89" s="352">
        <f>'7d-AtRisk_RawData'!BY32</f>
        <v>0</v>
      </c>
      <c r="BZ89" s="352">
        <f>'7d-AtRisk_RawData'!BZ32</f>
        <v>0</v>
      </c>
      <c r="CA89" s="352">
        <f>'7d-AtRisk_RawData'!CA32</f>
        <v>1</v>
      </c>
      <c r="CB89" s="352">
        <f>'7d-AtRisk_RawData'!CB32</f>
        <v>0</v>
      </c>
      <c r="CC89" s="352">
        <f>'7d-AtRisk_RawData'!CC32</f>
        <v>0</v>
      </c>
      <c r="CD89" s="352">
        <f>'7d-AtRisk_RawData'!CD32</f>
        <v>0</v>
      </c>
      <c r="CE89" s="352">
        <f>'7d-AtRisk_RawData'!CE32</f>
        <v>0</v>
      </c>
      <c r="CF89" s="352">
        <f>'7d-AtRisk_RawData'!CF32</f>
        <v>0</v>
      </c>
      <c r="CG89" s="353">
        <f>'7d-AtRisk_RawData'!CG32</f>
        <v>0</v>
      </c>
      <c r="CH89" s="398"/>
      <c r="CJ89" s="351">
        <f>'7d-AtRisk_RawData'!CJ32</f>
        <v>0</v>
      </c>
      <c r="CK89" s="352">
        <f>'7d-AtRisk_RawData'!CK32</f>
        <v>1</v>
      </c>
      <c r="CL89" s="352">
        <f>'7d-AtRisk_RawData'!CL32</f>
        <v>0</v>
      </c>
      <c r="CM89" s="352">
        <f>'7d-AtRisk_RawData'!CM32</f>
        <v>5</v>
      </c>
      <c r="CN89" s="352">
        <f>'7d-AtRisk_RawData'!CN32</f>
        <v>0</v>
      </c>
      <c r="CO89" s="352">
        <f>'7d-AtRisk_RawData'!CO32</f>
        <v>0</v>
      </c>
      <c r="CP89" s="352">
        <f>'7d-AtRisk_RawData'!CP32</f>
        <v>0</v>
      </c>
      <c r="CQ89" s="352">
        <f>'7d-AtRisk_RawData'!CQ32</f>
        <v>0</v>
      </c>
      <c r="CR89" s="352">
        <f>'7d-AtRisk_RawData'!CR32</f>
        <v>0</v>
      </c>
      <c r="CS89" s="353">
        <f>'7d-AtRisk_RawData'!CS32</f>
        <v>0</v>
      </c>
      <c r="CT89" s="398"/>
      <c r="CV89" s="351">
        <f>'7d-AtRisk_RawData'!CV32</f>
        <v>0</v>
      </c>
      <c r="CW89" s="352">
        <f>'7d-AtRisk_RawData'!CW32</f>
        <v>0</v>
      </c>
      <c r="CX89" s="352">
        <f>'7d-AtRisk_RawData'!CX32</f>
        <v>0</v>
      </c>
      <c r="CY89" s="352">
        <f>'7d-AtRisk_RawData'!CY32</f>
        <v>0</v>
      </c>
      <c r="CZ89" s="352">
        <f>'7d-AtRisk_RawData'!CZ32</f>
        <v>0</v>
      </c>
      <c r="DA89" s="352">
        <f>'7d-AtRisk_RawData'!DA32</f>
        <v>0</v>
      </c>
      <c r="DB89" s="352">
        <f>'7d-AtRisk_RawData'!DB32</f>
        <v>0</v>
      </c>
      <c r="DC89" s="352">
        <f>'7d-AtRisk_RawData'!DC32</f>
        <v>0</v>
      </c>
      <c r="DD89" s="352">
        <f>'7d-AtRisk_RawData'!DD32</f>
        <v>0</v>
      </c>
      <c r="DE89" s="353">
        <f>'7d-AtRisk_RawData'!DE32</f>
        <v>0</v>
      </c>
      <c r="DF89" s="398"/>
      <c r="DH89" s="351">
        <f>'7d-AtRisk_RawData'!DH32</f>
        <v>0</v>
      </c>
      <c r="DI89" s="352">
        <f>'7d-AtRisk_RawData'!DI32</f>
        <v>0</v>
      </c>
      <c r="DJ89" s="352">
        <f>'7d-AtRisk_RawData'!DJ32</f>
        <v>1</v>
      </c>
      <c r="DK89" s="352">
        <f>'7d-AtRisk_RawData'!DK32</f>
        <v>3</v>
      </c>
      <c r="DL89" s="352">
        <f>'7d-AtRisk_RawData'!DL32</f>
        <v>0</v>
      </c>
      <c r="DM89" s="352">
        <f>'7d-AtRisk_RawData'!DM32</f>
        <v>0</v>
      </c>
      <c r="DN89" s="352">
        <f>'7d-AtRisk_RawData'!DN32</f>
        <v>0</v>
      </c>
      <c r="DO89" s="352">
        <f>'7d-AtRisk_RawData'!DO32</f>
        <v>0</v>
      </c>
      <c r="DP89" s="352">
        <f>'7d-AtRisk_RawData'!DP32</f>
        <v>0</v>
      </c>
      <c r="DQ89" s="353">
        <f>'7d-AtRisk_RawData'!DQ32</f>
        <v>0</v>
      </c>
      <c r="DR89" s="398"/>
      <c r="DT89" s="351">
        <f>'7d-AtRisk_RawData'!DT32</f>
        <v>0</v>
      </c>
      <c r="DU89" s="352">
        <f>'7d-AtRisk_RawData'!DU32</f>
        <v>0</v>
      </c>
      <c r="DV89" s="352">
        <f>'7d-AtRisk_RawData'!DV32</f>
        <v>0</v>
      </c>
      <c r="DW89" s="352">
        <f>'7d-AtRisk_RawData'!DW32</f>
        <v>1</v>
      </c>
      <c r="DX89" s="352">
        <f>'7d-AtRisk_RawData'!DX32</f>
        <v>0</v>
      </c>
      <c r="DY89" s="352">
        <f>'7d-AtRisk_RawData'!DY32</f>
        <v>0</v>
      </c>
      <c r="DZ89" s="352">
        <f>'7d-AtRisk_RawData'!DZ32</f>
        <v>0</v>
      </c>
      <c r="EA89" s="352">
        <f>'7d-AtRisk_RawData'!EA32</f>
        <v>0</v>
      </c>
      <c r="EB89" s="352">
        <f>'7d-AtRisk_RawData'!EB32</f>
        <v>0</v>
      </c>
      <c r="EC89" s="353">
        <f>'7d-AtRisk_RawData'!EC32</f>
        <v>0</v>
      </c>
      <c r="ED89" s="398"/>
    </row>
    <row r="90" spans="1:134" ht="15.75" thickBot="1" x14ac:dyDescent="0.3">
      <c r="A90" s="1472"/>
      <c r="B90" t="s">
        <v>89</v>
      </c>
      <c r="C90" s="317" t="s">
        <v>140</v>
      </c>
      <c r="D90" s="351">
        <f>'7d-AtRisk_RawData'!D33</f>
        <v>16</v>
      </c>
      <c r="E90" s="352">
        <f>'7d-AtRisk_RawData'!E33</f>
        <v>0</v>
      </c>
      <c r="F90" s="352">
        <f>'7d-AtRisk_RawData'!F33</f>
        <v>0</v>
      </c>
      <c r="G90" s="352">
        <f>'7d-AtRisk_RawData'!G33</f>
        <v>0</v>
      </c>
      <c r="H90" s="352">
        <f>'7d-AtRisk_RawData'!H33</f>
        <v>0</v>
      </c>
      <c r="I90" s="352">
        <f>'7d-AtRisk_RawData'!I33</f>
        <v>0</v>
      </c>
      <c r="J90" s="352">
        <f>'7d-AtRisk_RawData'!J33</f>
        <v>0</v>
      </c>
      <c r="K90" s="352">
        <f>'7d-AtRisk_RawData'!K33</f>
        <v>0</v>
      </c>
      <c r="L90" s="352">
        <f>'7d-AtRisk_RawData'!L33</f>
        <v>0</v>
      </c>
      <c r="M90" s="353">
        <f>'7d-AtRisk_RawData'!M33</f>
        <v>0</v>
      </c>
      <c r="N90" s="398"/>
      <c r="P90" s="351">
        <f>'7d-AtRisk_RawData'!P33</f>
        <v>13</v>
      </c>
      <c r="Q90" s="352">
        <f>'7d-AtRisk_RawData'!Q33</f>
        <v>0</v>
      </c>
      <c r="R90" s="352">
        <f>'7d-AtRisk_RawData'!R33</f>
        <v>0</v>
      </c>
      <c r="S90" s="352">
        <f>'7d-AtRisk_RawData'!S33</f>
        <v>0</v>
      </c>
      <c r="T90" s="352">
        <f>'7d-AtRisk_RawData'!T33</f>
        <v>0</v>
      </c>
      <c r="U90" s="352">
        <f>'7d-AtRisk_RawData'!U33</f>
        <v>0</v>
      </c>
      <c r="V90" s="352">
        <f>'7d-AtRisk_RawData'!V33</f>
        <v>0</v>
      </c>
      <c r="W90" s="352">
        <f>'7d-AtRisk_RawData'!W33</f>
        <v>0</v>
      </c>
      <c r="X90" s="352">
        <f>'7d-AtRisk_RawData'!X33</f>
        <v>0</v>
      </c>
      <c r="Y90" s="353">
        <f>'7d-AtRisk_RawData'!Y33</f>
        <v>0</v>
      </c>
      <c r="Z90" s="398"/>
      <c r="AB90" s="351">
        <f>'7d-AtRisk_RawData'!AB33</f>
        <v>5</v>
      </c>
      <c r="AC90" s="352">
        <f>'7d-AtRisk_RawData'!AC33</f>
        <v>0</v>
      </c>
      <c r="AD90" s="352">
        <f>'7d-AtRisk_RawData'!AD33</f>
        <v>0</v>
      </c>
      <c r="AE90" s="352">
        <f>'7d-AtRisk_RawData'!AE33</f>
        <v>0</v>
      </c>
      <c r="AF90" s="352">
        <f>'7d-AtRisk_RawData'!AF33</f>
        <v>0</v>
      </c>
      <c r="AG90" s="352">
        <f>'7d-AtRisk_RawData'!AG33</f>
        <v>0</v>
      </c>
      <c r="AH90" s="352">
        <f>'7d-AtRisk_RawData'!AH33</f>
        <v>0</v>
      </c>
      <c r="AI90" s="352">
        <f>'7d-AtRisk_RawData'!AI33</f>
        <v>0</v>
      </c>
      <c r="AJ90" s="352">
        <f>'7d-AtRisk_RawData'!AJ33</f>
        <v>0</v>
      </c>
      <c r="AK90" s="353">
        <f>'7d-AtRisk_RawData'!AK33</f>
        <v>0</v>
      </c>
      <c r="AL90" s="398"/>
      <c r="AN90" s="351">
        <f>'7d-AtRisk_RawData'!AN33</f>
        <v>4</v>
      </c>
      <c r="AO90" s="352">
        <f>'7d-AtRisk_RawData'!AO33</f>
        <v>0</v>
      </c>
      <c r="AP90" s="352">
        <f>'7d-AtRisk_RawData'!AP33</f>
        <v>0</v>
      </c>
      <c r="AQ90" s="352">
        <f>'7d-AtRisk_RawData'!AQ33</f>
        <v>1</v>
      </c>
      <c r="AR90" s="352">
        <f>'7d-AtRisk_RawData'!AR33</f>
        <v>0</v>
      </c>
      <c r="AS90" s="352">
        <f>'7d-AtRisk_RawData'!AS33</f>
        <v>0</v>
      </c>
      <c r="AT90" s="352">
        <f>'7d-AtRisk_RawData'!AT33</f>
        <v>0</v>
      </c>
      <c r="AU90" s="352">
        <f>'7d-AtRisk_RawData'!AU33</f>
        <v>0</v>
      </c>
      <c r="AV90" s="352">
        <f>'7d-AtRisk_RawData'!AV33</f>
        <v>0</v>
      </c>
      <c r="AW90" s="353">
        <f>'7d-AtRisk_RawData'!AW33</f>
        <v>0</v>
      </c>
      <c r="AX90" s="398"/>
      <c r="AZ90" s="351">
        <f>'7d-AtRisk_RawData'!AZ33</f>
        <v>5</v>
      </c>
      <c r="BA90" s="352">
        <f>'7d-AtRisk_RawData'!BA33</f>
        <v>0</v>
      </c>
      <c r="BB90" s="352">
        <f>'7d-AtRisk_RawData'!BB33</f>
        <v>0</v>
      </c>
      <c r="BC90" s="352">
        <f>'7d-AtRisk_RawData'!BC33</f>
        <v>0</v>
      </c>
      <c r="BD90" s="352">
        <f>'7d-AtRisk_RawData'!BD33</f>
        <v>0</v>
      </c>
      <c r="BE90" s="352">
        <f>'7d-AtRisk_RawData'!BE33</f>
        <v>0</v>
      </c>
      <c r="BF90" s="352">
        <f>'7d-AtRisk_RawData'!BF33</f>
        <v>0</v>
      </c>
      <c r="BG90" s="352">
        <f>'7d-AtRisk_RawData'!BG33</f>
        <v>0</v>
      </c>
      <c r="BH90" s="352">
        <f>'7d-AtRisk_RawData'!BH33</f>
        <v>0</v>
      </c>
      <c r="BI90" s="353">
        <f>'7d-AtRisk_RawData'!BI33</f>
        <v>0</v>
      </c>
      <c r="BJ90" s="398"/>
      <c r="BL90" s="351">
        <f>'7d-AtRisk_RawData'!BL33</f>
        <v>5</v>
      </c>
      <c r="BM90" s="352">
        <f>'7d-AtRisk_RawData'!BM33</f>
        <v>0</v>
      </c>
      <c r="BN90" s="352">
        <f>'7d-AtRisk_RawData'!BN33</f>
        <v>0</v>
      </c>
      <c r="BO90" s="352">
        <f>'7d-AtRisk_RawData'!BO33</f>
        <v>0</v>
      </c>
      <c r="BP90" s="352">
        <f>'7d-AtRisk_RawData'!BP33</f>
        <v>0</v>
      </c>
      <c r="BQ90" s="352">
        <f>'7d-AtRisk_RawData'!BQ33</f>
        <v>0</v>
      </c>
      <c r="BR90" s="352">
        <f>'7d-AtRisk_RawData'!BR33</f>
        <v>0</v>
      </c>
      <c r="BS90" s="352">
        <f>'7d-AtRisk_RawData'!BS33</f>
        <v>0</v>
      </c>
      <c r="BT90" s="352">
        <f>'7d-AtRisk_RawData'!BT33</f>
        <v>0</v>
      </c>
      <c r="BU90" s="353">
        <f>'7d-AtRisk_RawData'!BU33</f>
        <v>0</v>
      </c>
      <c r="BV90" s="398"/>
      <c r="BX90" s="351">
        <f>'7d-AtRisk_RawData'!BX33</f>
        <v>3</v>
      </c>
      <c r="BY90" s="352">
        <f>'7d-AtRisk_RawData'!BY33</f>
        <v>0</v>
      </c>
      <c r="BZ90" s="352">
        <f>'7d-AtRisk_RawData'!BZ33</f>
        <v>0</v>
      </c>
      <c r="CA90" s="352">
        <f>'7d-AtRisk_RawData'!CA33</f>
        <v>0</v>
      </c>
      <c r="CB90" s="352">
        <f>'7d-AtRisk_RawData'!CB33</f>
        <v>0</v>
      </c>
      <c r="CC90" s="352">
        <f>'7d-AtRisk_RawData'!CC33</f>
        <v>0</v>
      </c>
      <c r="CD90" s="352">
        <f>'7d-AtRisk_RawData'!CD33</f>
        <v>0</v>
      </c>
      <c r="CE90" s="352">
        <f>'7d-AtRisk_RawData'!CE33</f>
        <v>0</v>
      </c>
      <c r="CF90" s="352">
        <f>'7d-AtRisk_RawData'!CF33</f>
        <v>0</v>
      </c>
      <c r="CG90" s="353">
        <f>'7d-AtRisk_RawData'!CG33</f>
        <v>0</v>
      </c>
      <c r="CH90" s="398"/>
      <c r="CJ90" s="351">
        <f>'7d-AtRisk_RawData'!CJ33</f>
        <v>3</v>
      </c>
      <c r="CK90" s="352">
        <f>'7d-AtRisk_RawData'!CK33</f>
        <v>0</v>
      </c>
      <c r="CL90" s="352">
        <f>'7d-AtRisk_RawData'!CL33</f>
        <v>0</v>
      </c>
      <c r="CM90" s="352">
        <f>'7d-AtRisk_RawData'!CM33</f>
        <v>0</v>
      </c>
      <c r="CN90" s="352">
        <f>'7d-AtRisk_RawData'!CN33</f>
        <v>0</v>
      </c>
      <c r="CO90" s="352">
        <f>'7d-AtRisk_RawData'!CO33</f>
        <v>0</v>
      </c>
      <c r="CP90" s="352">
        <f>'7d-AtRisk_RawData'!CP33</f>
        <v>0</v>
      </c>
      <c r="CQ90" s="352">
        <f>'7d-AtRisk_RawData'!CQ33</f>
        <v>0</v>
      </c>
      <c r="CR90" s="352">
        <f>'7d-AtRisk_RawData'!CR33</f>
        <v>0</v>
      </c>
      <c r="CS90" s="353">
        <f>'7d-AtRisk_RawData'!CS33</f>
        <v>0</v>
      </c>
      <c r="CT90" s="398"/>
      <c r="CV90" s="351">
        <f>'7d-AtRisk_RawData'!CV33</f>
        <v>6</v>
      </c>
      <c r="CW90" s="352">
        <f>'7d-AtRisk_RawData'!CW33</f>
        <v>0</v>
      </c>
      <c r="CX90" s="352">
        <f>'7d-AtRisk_RawData'!CX33</f>
        <v>0</v>
      </c>
      <c r="CY90" s="352">
        <f>'7d-AtRisk_RawData'!CY33</f>
        <v>0</v>
      </c>
      <c r="CZ90" s="352">
        <f>'7d-AtRisk_RawData'!CZ33</f>
        <v>0</v>
      </c>
      <c r="DA90" s="352">
        <f>'7d-AtRisk_RawData'!DA33</f>
        <v>0</v>
      </c>
      <c r="DB90" s="352">
        <f>'7d-AtRisk_RawData'!DB33</f>
        <v>0</v>
      </c>
      <c r="DC90" s="352">
        <f>'7d-AtRisk_RawData'!DC33</f>
        <v>0</v>
      </c>
      <c r="DD90" s="352">
        <f>'7d-AtRisk_RawData'!DD33</f>
        <v>0</v>
      </c>
      <c r="DE90" s="353">
        <f>'7d-AtRisk_RawData'!DE33</f>
        <v>0</v>
      </c>
      <c r="DF90" s="398"/>
      <c r="DH90" s="351">
        <f>'7d-AtRisk_RawData'!DH33</f>
        <v>5</v>
      </c>
      <c r="DI90" s="352">
        <f>'7d-AtRisk_RawData'!DI33</f>
        <v>0</v>
      </c>
      <c r="DJ90" s="352">
        <f>'7d-AtRisk_RawData'!DJ33</f>
        <v>0</v>
      </c>
      <c r="DK90" s="352">
        <f>'7d-AtRisk_RawData'!DK33</f>
        <v>0</v>
      </c>
      <c r="DL90" s="352">
        <f>'7d-AtRisk_RawData'!DL33</f>
        <v>0</v>
      </c>
      <c r="DM90" s="352">
        <f>'7d-AtRisk_RawData'!DM33</f>
        <v>0</v>
      </c>
      <c r="DN90" s="352">
        <f>'7d-AtRisk_RawData'!DN33</f>
        <v>0</v>
      </c>
      <c r="DO90" s="352">
        <f>'7d-AtRisk_RawData'!DO33</f>
        <v>0</v>
      </c>
      <c r="DP90" s="352">
        <f>'7d-AtRisk_RawData'!DP33</f>
        <v>0</v>
      </c>
      <c r="DQ90" s="353">
        <f>'7d-AtRisk_RawData'!DQ33</f>
        <v>0</v>
      </c>
      <c r="DR90" s="398"/>
      <c r="DT90" s="351">
        <f>'7d-AtRisk_RawData'!DT33</f>
        <v>18</v>
      </c>
      <c r="DU90" s="352">
        <f>'7d-AtRisk_RawData'!DU33</f>
        <v>0</v>
      </c>
      <c r="DV90" s="352">
        <f>'7d-AtRisk_RawData'!DV33</f>
        <v>0</v>
      </c>
      <c r="DW90" s="352">
        <f>'7d-AtRisk_RawData'!DW33</f>
        <v>1</v>
      </c>
      <c r="DX90" s="352">
        <f>'7d-AtRisk_RawData'!DX33</f>
        <v>0</v>
      </c>
      <c r="DY90" s="352">
        <f>'7d-AtRisk_RawData'!DY33</f>
        <v>0</v>
      </c>
      <c r="DZ90" s="352">
        <f>'7d-AtRisk_RawData'!DZ33</f>
        <v>0</v>
      </c>
      <c r="EA90" s="352">
        <f>'7d-AtRisk_RawData'!EA33</f>
        <v>0</v>
      </c>
      <c r="EB90" s="352">
        <f>'7d-AtRisk_RawData'!EB33</f>
        <v>0</v>
      </c>
      <c r="EC90" s="353">
        <f>'7d-AtRisk_RawData'!EC33</f>
        <v>0</v>
      </c>
      <c r="ED90" s="398"/>
    </row>
    <row r="91" spans="1:134" x14ac:dyDescent="0.25">
      <c r="A91" s="467"/>
      <c r="D91" s="399">
        <f t="shared" ref="D91:M91" si="176">SUM(D88:D90)</f>
        <v>19</v>
      </c>
      <c r="E91" s="400">
        <f t="shared" si="176"/>
        <v>0</v>
      </c>
      <c r="F91" s="400">
        <f t="shared" si="176"/>
        <v>0</v>
      </c>
      <c r="G91" s="400">
        <f t="shared" si="176"/>
        <v>31</v>
      </c>
      <c r="H91" s="400">
        <f t="shared" si="176"/>
        <v>0</v>
      </c>
      <c r="I91" s="400">
        <f t="shared" si="176"/>
        <v>0</v>
      </c>
      <c r="J91" s="400">
        <f t="shared" si="176"/>
        <v>0</v>
      </c>
      <c r="K91" s="400">
        <f t="shared" si="176"/>
        <v>0</v>
      </c>
      <c r="L91" s="400">
        <f t="shared" si="176"/>
        <v>0</v>
      </c>
      <c r="M91" s="401">
        <f t="shared" si="176"/>
        <v>0</v>
      </c>
      <c r="N91" s="470">
        <f>SUM(D91:M91)</f>
        <v>50</v>
      </c>
      <c r="P91" s="399">
        <f t="shared" ref="P91:Y91" si="177">SUM(P88:P90)</f>
        <v>13</v>
      </c>
      <c r="Q91" s="400">
        <f t="shared" si="177"/>
        <v>2</v>
      </c>
      <c r="R91" s="400">
        <f t="shared" si="177"/>
        <v>0</v>
      </c>
      <c r="S91" s="400">
        <f t="shared" si="177"/>
        <v>20</v>
      </c>
      <c r="T91" s="400">
        <f t="shared" si="177"/>
        <v>0</v>
      </c>
      <c r="U91" s="400">
        <f t="shared" si="177"/>
        <v>0</v>
      </c>
      <c r="V91" s="400">
        <f t="shared" si="177"/>
        <v>0</v>
      </c>
      <c r="W91" s="400">
        <f t="shared" si="177"/>
        <v>0</v>
      </c>
      <c r="X91" s="400">
        <f t="shared" si="177"/>
        <v>0</v>
      </c>
      <c r="Y91" s="401">
        <f t="shared" si="177"/>
        <v>0</v>
      </c>
      <c r="Z91" s="470">
        <f>SUM(P91:Y91)</f>
        <v>35</v>
      </c>
      <c r="AB91" s="399">
        <f t="shared" ref="AB91:AK91" si="178">SUM(AB88:AB90)</f>
        <v>6</v>
      </c>
      <c r="AC91" s="400">
        <f t="shared" si="178"/>
        <v>1</v>
      </c>
      <c r="AD91" s="400">
        <f t="shared" si="178"/>
        <v>0</v>
      </c>
      <c r="AE91" s="400">
        <f t="shared" si="178"/>
        <v>19</v>
      </c>
      <c r="AF91" s="400">
        <f t="shared" si="178"/>
        <v>0</v>
      </c>
      <c r="AG91" s="400">
        <f t="shared" si="178"/>
        <v>0</v>
      </c>
      <c r="AH91" s="400">
        <f t="shared" si="178"/>
        <v>0</v>
      </c>
      <c r="AI91" s="400">
        <f t="shared" si="178"/>
        <v>0</v>
      </c>
      <c r="AJ91" s="400">
        <f t="shared" si="178"/>
        <v>0</v>
      </c>
      <c r="AK91" s="401">
        <f t="shared" si="178"/>
        <v>0</v>
      </c>
      <c r="AL91" s="470">
        <f>SUM(AB91:AK91)</f>
        <v>26</v>
      </c>
      <c r="AN91" s="399">
        <f t="shared" ref="AN91:AW91" si="179">SUM(AN88:AN90)</f>
        <v>6</v>
      </c>
      <c r="AO91" s="400">
        <f t="shared" si="179"/>
        <v>0</v>
      </c>
      <c r="AP91" s="400">
        <f t="shared" si="179"/>
        <v>0</v>
      </c>
      <c r="AQ91" s="400">
        <f t="shared" si="179"/>
        <v>14</v>
      </c>
      <c r="AR91" s="400">
        <f t="shared" si="179"/>
        <v>0</v>
      </c>
      <c r="AS91" s="400">
        <f t="shared" si="179"/>
        <v>0</v>
      </c>
      <c r="AT91" s="400">
        <f t="shared" si="179"/>
        <v>0</v>
      </c>
      <c r="AU91" s="400">
        <f t="shared" si="179"/>
        <v>0</v>
      </c>
      <c r="AV91" s="400">
        <f t="shared" si="179"/>
        <v>0</v>
      </c>
      <c r="AW91" s="401">
        <f t="shared" si="179"/>
        <v>0</v>
      </c>
      <c r="AX91" s="470">
        <f>SUM(AN91:AW91)</f>
        <v>20</v>
      </c>
      <c r="AZ91" s="399">
        <f t="shared" ref="AZ91:BI91" si="180">SUM(AZ88:AZ90)</f>
        <v>6</v>
      </c>
      <c r="BA91" s="400">
        <f t="shared" si="180"/>
        <v>0</v>
      </c>
      <c r="BB91" s="400">
        <f t="shared" si="180"/>
        <v>0</v>
      </c>
      <c r="BC91" s="400">
        <f t="shared" si="180"/>
        <v>22</v>
      </c>
      <c r="BD91" s="400">
        <f t="shared" si="180"/>
        <v>0</v>
      </c>
      <c r="BE91" s="400">
        <f t="shared" si="180"/>
        <v>0</v>
      </c>
      <c r="BF91" s="400">
        <f t="shared" si="180"/>
        <v>0</v>
      </c>
      <c r="BG91" s="400">
        <f t="shared" si="180"/>
        <v>0</v>
      </c>
      <c r="BH91" s="400">
        <f t="shared" si="180"/>
        <v>0</v>
      </c>
      <c r="BI91" s="401">
        <f t="shared" si="180"/>
        <v>0</v>
      </c>
      <c r="BJ91" s="470">
        <f>SUM(AZ91:BI91)</f>
        <v>28</v>
      </c>
      <c r="BL91" s="399">
        <f t="shared" ref="BL91:BU91" si="181">SUM(BL88:BL90)</f>
        <v>6</v>
      </c>
      <c r="BM91" s="400">
        <f t="shared" si="181"/>
        <v>2</v>
      </c>
      <c r="BN91" s="400">
        <f t="shared" si="181"/>
        <v>0</v>
      </c>
      <c r="BO91" s="400">
        <f t="shared" si="181"/>
        <v>9</v>
      </c>
      <c r="BP91" s="400">
        <f t="shared" si="181"/>
        <v>0</v>
      </c>
      <c r="BQ91" s="400">
        <f t="shared" si="181"/>
        <v>0</v>
      </c>
      <c r="BR91" s="400">
        <f t="shared" si="181"/>
        <v>0</v>
      </c>
      <c r="BS91" s="400">
        <f t="shared" si="181"/>
        <v>0</v>
      </c>
      <c r="BT91" s="400">
        <f t="shared" si="181"/>
        <v>0</v>
      </c>
      <c r="BU91" s="401">
        <f t="shared" si="181"/>
        <v>0</v>
      </c>
      <c r="BV91" s="470">
        <f>SUM(BL91:BU91)</f>
        <v>17</v>
      </c>
      <c r="BX91" s="399">
        <f t="shared" ref="BX91:CG91" si="182">SUM(BX88:BX90)</f>
        <v>6</v>
      </c>
      <c r="BY91" s="400">
        <f t="shared" si="182"/>
        <v>8</v>
      </c>
      <c r="BZ91" s="400">
        <f t="shared" si="182"/>
        <v>0</v>
      </c>
      <c r="CA91" s="400">
        <f t="shared" si="182"/>
        <v>15</v>
      </c>
      <c r="CB91" s="400">
        <f t="shared" si="182"/>
        <v>0</v>
      </c>
      <c r="CC91" s="400">
        <f t="shared" si="182"/>
        <v>0</v>
      </c>
      <c r="CD91" s="400">
        <f t="shared" si="182"/>
        <v>0</v>
      </c>
      <c r="CE91" s="400">
        <f t="shared" si="182"/>
        <v>0</v>
      </c>
      <c r="CF91" s="400">
        <f t="shared" si="182"/>
        <v>0</v>
      </c>
      <c r="CG91" s="401">
        <f t="shared" si="182"/>
        <v>0</v>
      </c>
      <c r="CH91" s="470">
        <f>SUM(BX91:CG91)</f>
        <v>29</v>
      </c>
      <c r="CJ91" s="399">
        <f t="shared" ref="CJ91:CS91" si="183">SUM(CJ88:CJ90)</f>
        <v>4</v>
      </c>
      <c r="CK91" s="400">
        <f t="shared" si="183"/>
        <v>4</v>
      </c>
      <c r="CL91" s="400">
        <f t="shared" si="183"/>
        <v>0</v>
      </c>
      <c r="CM91" s="400">
        <f t="shared" si="183"/>
        <v>22</v>
      </c>
      <c r="CN91" s="400">
        <f t="shared" si="183"/>
        <v>0</v>
      </c>
      <c r="CO91" s="400">
        <f t="shared" si="183"/>
        <v>0</v>
      </c>
      <c r="CP91" s="400">
        <f t="shared" si="183"/>
        <v>0</v>
      </c>
      <c r="CQ91" s="400">
        <f t="shared" si="183"/>
        <v>0</v>
      </c>
      <c r="CR91" s="400">
        <f t="shared" si="183"/>
        <v>0</v>
      </c>
      <c r="CS91" s="401">
        <f t="shared" si="183"/>
        <v>0</v>
      </c>
      <c r="CT91" s="470">
        <f>SUM(CJ91:CS91)</f>
        <v>30</v>
      </c>
      <c r="CV91" s="399">
        <f t="shared" ref="CV91:DE91" si="184">SUM(CV88:CV90)</f>
        <v>6</v>
      </c>
      <c r="CW91" s="400">
        <f t="shared" si="184"/>
        <v>2</v>
      </c>
      <c r="CX91" s="400">
        <f t="shared" si="184"/>
        <v>0</v>
      </c>
      <c r="CY91" s="400">
        <f t="shared" si="184"/>
        <v>8</v>
      </c>
      <c r="CZ91" s="400">
        <f t="shared" si="184"/>
        <v>0</v>
      </c>
      <c r="DA91" s="400">
        <f t="shared" si="184"/>
        <v>0</v>
      </c>
      <c r="DB91" s="400">
        <f t="shared" si="184"/>
        <v>0</v>
      </c>
      <c r="DC91" s="400">
        <f t="shared" si="184"/>
        <v>0</v>
      </c>
      <c r="DD91" s="400">
        <f t="shared" si="184"/>
        <v>0</v>
      </c>
      <c r="DE91" s="401">
        <f t="shared" si="184"/>
        <v>0</v>
      </c>
      <c r="DF91" s="470">
        <f>SUM(CV91:DE91)</f>
        <v>16</v>
      </c>
      <c r="DH91" s="399">
        <f t="shared" ref="DH91:DQ91" si="185">SUM(DH88:DH90)</f>
        <v>6</v>
      </c>
      <c r="DI91" s="400">
        <f t="shared" si="185"/>
        <v>2</v>
      </c>
      <c r="DJ91" s="400">
        <f t="shared" si="185"/>
        <v>1</v>
      </c>
      <c r="DK91" s="400">
        <f t="shared" si="185"/>
        <v>20</v>
      </c>
      <c r="DL91" s="400">
        <f t="shared" si="185"/>
        <v>0</v>
      </c>
      <c r="DM91" s="400">
        <f t="shared" si="185"/>
        <v>0</v>
      </c>
      <c r="DN91" s="400">
        <f t="shared" si="185"/>
        <v>0</v>
      </c>
      <c r="DO91" s="400">
        <f t="shared" si="185"/>
        <v>0</v>
      </c>
      <c r="DP91" s="400">
        <f t="shared" si="185"/>
        <v>0</v>
      </c>
      <c r="DQ91" s="401">
        <f t="shared" si="185"/>
        <v>0</v>
      </c>
      <c r="DR91" s="470">
        <f>SUM(DH91:DQ91)</f>
        <v>29</v>
      </c>
      <c r="DT91" s="399">
        <f t="shared" ref="DT91:EC91" si="186">SUM(DT88:DT90)</f>
        <v>21</v>
      </c>
      <c r="DU91" s="400">
        <f t="shared" si="186"/>
        <v>17</v>
      </c>
      <c r="DV91" s="400">
        <f t="shared" si="186"/>
        <v>0</v>
      </c>
      <c r="DW91" s="400">
        <f t="shared" si="186"/>
        <v>20</v>
      </c>
      <c r="DX91" s="400">
        <f t="shared" si="186"/>
        <v>0</v>
      </c>
      <c r="DY91" s="400">
        <f t="shared" si="186"/>
        <v>0</v>
      </c>
      <c r="DZ91" s="400">
        <f t="shared" si="186"/>
        <v>0</v>
      </c>
      <c r="EA91" s="400">
        <f t="shared" si="186"/>
        <v>0</v>
      </c>
      <c r="EB91" s="400">
        <f t="shared" si="186"/>
        <v>0</v>
      </c>
      <c r="EC91" s="401">
        <f t="shared" si="186"/>
        <v>0</v>
      </c>
      <c r="ED91" s="470">
        <f>SUM(DT91:EC91)</f>
        <v>58</v>
      </c>
    </row>
    <row r="92" spans="1:134" ht="15.75" thickBot="1" x14ac:dyDescent="0.3">
      <c r="A92" s="467"/>
      <c r="D92" s="351"/>
      <c r="E92" s="352"/>
      <c r="F92" s="352"/>
      <c r="G92" s="352"/>
      <c r="H92" s="352"/>
      <c r="I92" s="352"/>
      <c r="J92" s="352"/>
      <c r="K92" s="352"/>
      <c r="L92" s="352"/>
      <c r="M92" s="353"/>
      <c r="N92" s="398"/>
      <c r="P92" s="351"/>
      <c r="Q92" s="352"/>
      <c r="R92" s="352"/>
      <c r="S92" s="352"/>
      <c r="T92" s="352"/>
      <c r="U92" s="352"/>
      <c r="V92" s="352"/>
      <c r="W92" s="352"/>
      <c r="X92" s="352"/>
      <c r="Y92" s="353"/>
      <c r="Z92" s="398"/>
      <c r="AB92" s="351"/>
      <c r="AC92" s="352"/>
      <c r="AD92" s="352"/>
      <c r="AE92" s="352"/>
      <c r="AF92" s="352"/>
      <c r="AG92" s="352"/>
      <c r="AH92" s="352"/>
      <c r="AI92" s="352"/>
      <c r="AJ92" s="352"/>
      <c r="AK92" s="353"/>
      <c r="AL92" s="398"/>
      <c r="AN92" s="351"/>
      <c r="AO92" s="352"/>
      <c r="AP92" s="352"/>
      <c r="AQ92" s="352"/>
      <c r="AR92" s="352"/>
      <c r="AS92" s="352"/>
      <c r="AT92" s="352"/>
      <c r="AU92" s="352"/>
      <c r="AV92" s="352"/>
      <c r="AW92" s="353"/>
      <c r="AX92" s="398"/>
      <c r="AZ92" s="351"/>
      <c r="BA92" s="352"/>
      <c r="BB92" s="352"/>
      <c r="BC92" s="352"/>
      <c r="BD92" s="352"/>
      <c r="BE92" s="352"/>
      <c r="BF92" s="352"/>
      <c r="BG92" s="352"/>
      <c r="BH92" s="352"/>
      <c r="BI92" s="353"/>
      <c r="BJ92" s="398"/>
      <c r="BL92" s="351"/>
      <c r="BM92" s="352"/>
      <c r="BN92" s="352"/>
      <c r="BO92" s="352"/>
      <c r="BP92" s="352"/>
      <c r="BQ92" s="352"/>
      <c r="BR92" s="352"/>
      <c r="BS92" s="352"/>
      <c r="BT92" s="352"/>
      <c r="BU92" s="353"/>
      <c r="BV92" s="398"/>
      <c r="BX92" s="351"/>
      <c r="BY92" s="352"/>
      <c r="BZ92" s="352"/>
      <c r="CA92" s="352"/>
      <c r="CB92" s="352"/>
      <c r="CC92" s="352"/>
      <c r="CD92" s="352"/>
      <c r="CE92" s="352"/>
      <c r="CF92" s="352"/>
      <c r="CG92" s="353"/>
      <c r="CH92" s="398"/>
      <c r="CJ92" s="351"/>
      <c r="CK92" s="352"/>
      <c r="CL92" s="352"/>
      <c r="CM92" s="352"/>
      <c r="CN92" s="352"/>
      <c r="CO92" s="352"/>
      <c r="CP92" s="352"/>
      <c r="CQ92" s="352"/>
      <c r="CR92" s="352"/>
      <c r="CS92" s="353"/>
      <c r="CT92" s="398"/>
      <c r="CV92" s="351"/>
      <c r="CW92" s="352"/>
      <c r="CX92" s="352"/>
      <c r="CY92" s="352"/>
      <c r="CZ92" s="352"/>
      <c r="DA92" s="352"/>
      <c r="DB92" s="352"/>
      <c r="DC92" s="352"/>
      <c r="DD92" s="352"/>
      <c r="DE92" s="353"/>
      <c r="DF92" s="398"/>
      <c r="DH92" s="351"/>
      <c r="DI92" s="352"/>
      <c r="DJ92" s="352"/>
      <c r="DK92" s="352"/>
      <c r="DL92" s="352"/>
      <c r="DM92" s="352"/>
      <c r="DN92" s="352"/>
      <c r="DO92" s="352"/>
      <c r="DP92" s="352"/>
      <c r="DQ92" s="353"/>
      <c r="DR92" s="398"/>
      <c r="DT92" s="351"/>
      <c r="DU92" s="352"/>
      <c r="DV92" s="352"/>
      <c r="DW92" s="352"/>
      <c r="DX92" s="352"/>
      <c r="DY92" s="352"/>
      <c r="DZ92" s="352"/>
      <c r="EA92" s="352"/>
      <c r="EB92" s="352"/>
      <c r="EC92" s="353"/>
      <c r="ED92" s="398"/>
    </row>
    <row r="93" spans="1:134" ht="15" customHeight="1" x14ac:dyDescent="0.25">
      <c r="A93" s="1470" t="s">
        <v>211</v>
      </c>
      <c r="B93" t="s">
        <v>89</v>
      </c>
      <c r="C93" s="317" t="s">
        <v>138</v>
      </c>
      <c r="D93" s="351">
        <f>D88*'8-Matrices'!$J$7</f>
        <v>14850</v>
      </c>
      <c r="E93" s="352">
        <f>E88*'8-Matrices'!$K$7</f>
        <v>0</v>
      </c>
      <c r="F93" s="352">
        <f>F88*'8-Matrices'!$L$7</f>
        <v>0</v>
      </c>
      <c r="G93" s="352">
        <f>G88*'8-Matrices'!$M$7</f>
        <v>433650</v>
      </c>
      <c r="H93" s="352">
        <f>H88*'8-Matrices'!$N$7</f>
        <v>0</v>
      </c>
      <c r="I93" s="352">
        <f>I88*'8-Matrices'!$O$7</f>
        <v>0</v>
      </c>
      <c r="J93" s="352">
        <f>J88*'8-Matrices'!$P$7</f>
        <v>0</v>
      </c>
      <c r="K93" s="352">
        <f>K88*'8-Matrices'!$Q$7</f>
        <v>0</v>
      </c>
      <c r="L93" s="352">
        <f>L88*'8-Matrices'!$R$7</f>
        <v>0</v>
      </c>
      <c r="M93" s="353">
        <f>M88*'8-Matrices'!$S$7</f>
        <v>0</v>
      </c>
      <c r="N93" s="398"/>
      <c r="P93" s="351">
        <f>P88*'8-Matrices'!$J$7</f>
        <v>0</v>
      </c>
      <c r="Q93" s="352">
        <f>Q88*'8-Matrices'!$K$7</f>
        <v>7260</v>
      </c>
      <c r="R93" s="352">
        <f>R88*'8-Matrices'!$L$7</f>
        <v>0</v>
      </c>
      <c r="S93" s="352">
        <f>S88*'8-Matrices'!$M$7</f>
        <v>274645</v>
      </c>
      <c r="T93" s="352">
        <f>T88*'8-Matrices'!$N$7</f>
        <v>0</v>
      </c>
      <c r="U93" s="352">
        <f>U88*'8-Matrices'!$O$7</f>
        <v>0</v>
      </c>
      <c r="V93" s="352">
        <f>V88*'8-Matrices'!$P$7</f>
        <v>0</v>
      </c>
      <c r="W93" s="352">
        <f>W88*'8-Matrices'!$Q$7</f>
        <v>0</v>
      </c>
      <c r="X93" s="352">
        <f>X88*'8-Matrices'!$R$7</f>
        <v>0</v>
      </c>
      <c r="Y93" s="353">
        <f>Y88*'8-Matrices'!$S$7</f>
        <v>0</v>
      </c>
      <c r="Z93" s="398"/>
      <c r="AB93" s="351">
        <f>AB88*'8-Matrices'!$J$7</f>
        <v>4950</v>
      </c>
      <c r="AC93" s="352">
        <f>AC88*'8-Matrices'!$K$7</f>
        <v>7260</v>
      </c>
      <c r="AD93" s="352">
        <f>AD88*'8-Matrices'!$L$7</f>
        <v>0</v>
      </c>
      <c r="AE93" s="352">
        <f>AE88*'8-Matrices'!$M$7</f>
        <v>231280</v>
      </c>
      <c r="AF93" s="352">
        <f>AF88*'8-Matrices'!$N$7</f>
        <v>0</v>
      </c>
      <c r="AG93" s="352">
        <f>AG88*'8-Matrices'!$O$7</f>
        <v>0</v>
      </c>
      <c r="AH93" s="352">
        <f>AH88*'8-Matrices'!$P$7</f>
        <v>0</v>
      </c>
      <c r="AI93" s="352">
        <f>AI88*'8-Matrices'!$Q$7</f>
        <v>0</v>
      </c>
      <c r="AJ93" s="352">
        <f>AJ88*'8-Matrices'!$R$7</f>
        <v>0</v>
      </c>
      <c r="AK93" s="353">
        <f>AK88*'8-Matrices'!$S$7</f>
        <v>0</v>
      </c>
      <c r="AL93" s="398"/>
      <c r="AN93" s="351">
        <f>AN88*'8-Matrices'!$J$7</f>
        <v>9900</v>
      </c>
      <c r="AO93" s="352">
        <f>AO88*'8-Matrices'!$K$7</f>
        <v>0</v>
      </c>
      <c r="AP93" s="352">
        <f>AP88*'8-Matrices'!$L$7</f>
        <v>0</v>
      </c>
      <c r="AQ93" s="352">
        <f>AQ88*'8-Matrices'!$M$7</f>
        <v>173460</v>
      </c>
      <c r="AR93" s="352">
        <f>AR88*'8-Matrices'!$N$7</f>
        <v>0</v>
      </c>
      <c r="AS93" s="352">
        <f>AS88*'8-Matrices'!$O$7</f>
        <v>0</v>
      </c>
      <c r="AT93" s="352">
        <f>AT88*'8-Matrices'!$P$7</f>
        <v>0</v>
      </c>
      <c r="AU93" s="352">
        <f>AU88*'8-Matrices'!$Q$7</f>
        <v>0</v>
      </c>
      <c r="AV93" s="352">
        <f>AV88*'8-Matrices'!$R$7</f>
        <v>0</v>
      </c>
      <c r="AW93" s="353">
        <f>AW88*'8-Matrices'!$S$7</f>
        <v>0</v>
      </c>
      <c r="AX93" s="398"/>
      <c r="AZ93" s="351">
        <f>AZ88*'8-Matrices'!$J$7</f>
        <v>4950</v>
      </c>
      <c r="BA93" s="352">
        <f>BA88*'8-Matrices'!$K$7</f>
        <v>0</v>
      </c>
      <c r="BB93" s="352">
        <f>BB88*'8-Matrices'!$L$7</f>
        <v>0</v>
      </c>
      <c r="BC93" s="352">
        <f>BC88*'8-Matrices'!$M$7</f>
        <v>318010</v>
      </c>
      <c r="BD93" s="352">
        <f>BD88*'8-Matrices'!$N$7</f>
        <v>0</v>
      </c>
      <c r="BE93" s="352">
        <f>BE88*'8-Matrices'!$O$7</f>
        <v>0</v>
      </c>
      <c r="BF93" s="352">
        <f>BF88*'8-Matrices'!$P$7</f>
        <v>0</v>
      </c>
      <c r="BG93" s="352">
        <f>BG88*'8-Matrices'!$Q$7</f>
        <v>0</v>
      </c>
      <c r="BH93" s="352">
        <f>BH88*'8-Matrices'!$R$7</f>
        <v>0</v>
      </c>
      <c r="BI93" s="353">
        <f>BI88*'8-Matrices'!$S$7</f>
        <v>0</v>
      </c>
      <c r="BJ93" s="398"/>
      <c r="BL93" s="351">
        <f>BL88*'8-Matrices'!$J$7</f>
        <v>4950</v>
      </c>
      <c r="BM93" s="352">
        <f>BM88*'8-Matrices'!$K$7</f>
        <v>14520</v>
      </c>
      <c r="BN93" s="352">
        <f>BN88*'8-Matrices'!$L$7</f>
        <v>0</v>
      </c>
      <c r="BO93" s="352">
        <f>BO88*'8-Matrices'!$M$7</f>
        <v>130095</v>
      </c>
      <c r="BP93" s="352">
        <f>BP88*'8-Matrices'!$N$7</f>
        <v>0</v>
      </c>
      <c r="BQ93" s="352">
        <f>BQ88*'8-Matrices'!$O$7</f>
        <v>0</v>
      </c>
      <c r="BR93" s="352">
        <f>BR88*'8-Matrices'!$P$7</f>
        <v>0</v>
      </c>
      <c r="BS93" s="352">
        <f>BS88*'8-Matrices'!$Q$7</f>
        <v>0</v>
      </c>
      <c r="BT93" s="352">
        <f>BT88*'8-Matrices'!$R$7</f>
        <v>0</v>
      </c>
      <c r="BU93" s="353">
        <f>BU88*'8-Matrices'!$S$7</f>
        <v>0</v>
      </c>
      <c r="BV93" s="398"/>
      <c r="BX93" s="351">
        <f>BX88*'8-Matrices'!$J$7</f>
        <v>14850</v>
      </c>
      <c r="BY93" s="352">
        <f>BY88*'8-Matrices'!$K$7</f>
        <v>58080</v>
      </c>
      <c r="BZ93" s="352">
        <f>BZ88*'8-Matrices'!$L$7</f>
        <v>0</v>
      </c>
      <c r="CA93" s="352">
        <f>CA88*'8-Matrices'!$M$7</f>
        <v>202370</v>
      </c>
      <c r="CB93" s="352">
        <f>CB88*'8-Matrices'!$N$7</f>
        <v>0</v>
      </c>
      <c r="CC93" s="352">
        <f>CC88*'8-Matrices'!$O$7</f>
        <v>0</v>
      </c>
      <c r="CD93" s="352">
        <f>CD88*'8-Matrices'!$P$7</f>
        <v>0</v>
      </c>
      <c r="CE93" s="352">
        <f>CE88*'8-Matrices'!$Q$7</f>
        <v>0</v>
      </c>
      <c r="CF93" s="352">
        <f>CF88*'8-Matrices'!$R$7</f>
        <v>0</v>
      </c>
      <c r="CG93" s="353">
        <f>CG88*'8-Matrices'!$S$7</f>
        <v>0</v>
      </c>
      <c r="CH93" s="398"/>
      <c r="CJ93" s="351">
        <f>CJ88*'8-Matrices'!$J$7</f>
        <v>4950</v>
      </c>
      <c r="CK93" s="352">
        <f>CK88*'8-Matrices'!$K$7</f>
        <v>21780</v>
      </c>
      <c r="CL93" s="352">
        <f>CL88*'8-Matrices'!$L$7</f>
        <v>0</v>
      </c>
      <c r="CM93" s="352">
        <f>CM88*'8-Matrices'!$M$7</f>
        <v>245735</v>
      </c>
      <c r="CN93" s="352">
        <f>CN88*'8-Matrices'!$N$7</f>
        <v>0</v>
      </c>
      <c r="CO93" s="352">
        <f>CO88*'8-Matrices'!$O$7</f>
        <v>0</v>
      </c>
      <c r="CP93" s="352">
        <f>CP88*'8-Matrices'!$P$7</f>
        <v>0</v>
      </c>
      <c r="CQ93" s="352">
        <f>CQ88*'8-Matrices'!$Q$7</f>
        <v>0</v>
      </c>
      <c r="CR93" s="352">
        <f>CR88*'8-Matrices'!$R$7</f>
        <v>0</v>
      </c>
      <c r="CS93" s="353">
        <f>CS88*'8-Matrices'!$S$7</f>
        <v>0</v>
      </c>
      <c r="CT93" s="398"/>
      <c r="CV93" s="351">
        <f>CV88*'8-Matrices'!$J$7</f>
        <v>0</v>
      </c>
      <c r="CW93" s="352">
        <f>CW88*'8-Matrices'!$K$7</f>
        <v>14520</v>
      </c>
      <c r="CX93" s="352">
        <f>CX88*'8-Matrices'!$L$7</f>
        <v>0</v>
      </c>
      <c r="CY93" s="352">
        <f>CY88*'8-Matrices'!$M$7</f>
        <v>115640</v>
      </c>
      <c r="CZ93" s="352">
        <f>CZ88*'8-Matrices'!$N$7</f>
        <v>0</v>
      </c>
      <c r="DA93" s="352">
        <f>DA88*'8-Matrices'!$O$7</f>
        <v>0</v>
      </c>
      <c r="DB93" s="352">
        <f>DB88*'8-Matrices'!$P$7</f>
        <v>0</v>
      </c>
      <c r="DC93" s="352">
        <f>DC88*'8-Matrices'!$Q$7</f>
        <v>0</v>
      </c>
      <c r="DD93" s="352">
        <f>DD88*'8-Matrices'!$R$7</f>
        <v>0</v>
      </c>
      <c r="DE93" s="353">
        <f>DE88*'8-Matrices'!$S$7</f>
        <v>0</v>
      </c>
      <c r="DF93" s="398"/>
      <c r="DH93" s="351">
        <f>DH88*'8-Matrices'!$J$7</f>
        <v>4950</v>
      </c>
      <c r="DI93" s="352">
        <f>DI88*'8-Matrices'!$K$7</f>
        <v>14520</v>
      </c>
      <c r="DJ93" s="352">
        <f>DJ88*'8-Matrices'!$L$7</f>
        <v>0</v>
      </c>
      <c r="DK93" s="352">
        <f>DK88*'8-Matrices'!$M$7</f>
        <v>245735</v>
      </c>
      <c r="DL93" s="352">
        <f>DL88*'8-Matrices'!$N$7</f>
        <v>0</v>
      </c>
      <c r="DM93" s="352">
        <f>DM88*'8-Matrices'!$O$7</f>
        <v>0</v>
      </c>
      <c r="DN93" s="352">
        <f>DN88*'8-Matrices'!$P$7</f>
        <v>0</v>
      </c>
      <c r="DO93" s="352">
        <f>DO88*'8-Matrices'!$Q$7</f>
        <v>0</v>
      </c>
      <c r="DP93" s="352">
        <f>DP88*'8-Matrices'!$R$7</f>
        <v>0</v>
      </c>
      <c r="DQ93" s="353">
        <f>DQ88*'8-Matrices'!$S$7</f>
        <v>0</v>
      </c>
      <c r="DR93" s="398"/>
      <c r="DT93" s="351">
        <f>DT88*'8-Matrices'!$J$7</f>
        <v>14850</v>
      </c>
      <c r="DU93" s="352">
        <f>DU88*'8-Matrices'!$K$7</f>
        <v>123420</v>
      </c>
      <c r="DV93" s="352">
        <f>DV88*'8-Matrices'!$L$7</f>
        <v>0</v>
      </c>
      <c r="DW93" s="352">
        <f>DW88*'8-Matrices'!$M$7</f>
        <v>260190</v>
      </c>
      <c r="DX93" s="352">
        <f>DX88*'8-Matrices'!$N$7</f>
        <v>0</v>
      </c>
      <c r="DY93" s="352">
        <f>DY88*'8-Matrices'!$O$7</f>
        <v>0</v>
      </c>
      <c r="DZ93" s="352">
        <f>DZ88*'8-Matrices'!$P$7</f>
        <v>0</v>
      </c>
      <c r="EA93" s="352">
        <f>EA88*'8-Matrices'!$Q$7</f>
        <v>0</v>
      </c>
      <c r="EB93" s="352">
        <f>EB88*'8-Matrices'!$R$7</f>
        <v>0</v>
      </c>
      <c r="EC93" s="353">
        <f>EC88*'8-Matrices'!$S$7</f>
        <v>0</v>
      </c>
      <c r="ED93" s="398"/>
    </row>
    <row r="94" spans="1:134" x14ac:dyDescent="0.25">
      <c r="A94" s="1471"/>
      <c r="B94" t="s">
        <v>89</v>
      </c>
      <c r="C94" s="317" t="s">
        <v>139</v>
      </c>
      <c r="D94" s="351">
        <f>D89*'8-Matrices'!$J$8</f>
        <v>0</v>
      </c>
      <c r="E94" s="352">
        <f>E89*'8-Matrices'!$K$8</f>
        <v>0</v>
      </c>
      <c r="F94" s="352">
        <f>F89*'8-Matrices'!$L$8</f>
        <v>0</v>
      </c>
      <c r="G94" s="352">
        <f>G89*'8-Matrices'!$M$8</f>
        <v>20860</v>
      </c>
      <c r="H94" s="352">
        <f>H89*'8-Matrices'!$N$8</f>
        <v>0</v>
      </c>
      <c r="I94" s="352">
        <f>I89*'8-Matrices'!$O$8</f>
        <v>0</v>
      </c>
      <c r="J94" s="352">
        <f>J89*'8-Matrices'!$P$8</f>
        <v>0</v>
      </c>
      <c r="K94" s="352">
        <f>K89*'8-Matrices'!$Q$8</f>
        <v>0</v>
      </c>
      <c r="L94" s="352">
        <f>L89*'8-Matrices'!$R$8</f>
        <v>0</v>
      </c>
      <c r="M94" s="353">
        <f>M89*'8-Matrices'!$S$8</f>
        <v>0</v>
      </c>
      <c r="N94" s="398"/>
      <c r="P94" s="351">
        <f>P89*'8-Matrices'!$J$8</f>
        <v>0</v>
      </c>
      <c r="Q94" s="352">
        <f>Q89*'8-Matrices'!$K$8</f>
        <v>10477</v>
      </c>
      <c r="R94" s="352">
        <f>R89*'8-Matrices'!$L$8</f>
        <v>0</v>
      </c>
      <c r="S94" s="352">
        <f>S89*'8-Matrices'!$M$8</f>
        <v>20860</v>
      </c>
      <c r="T94" s="352">
        <f>T89*'8-Matrices'!$N$8</f>
        <v>0</v>
      </c>
      <c r="U94" s="352">
        <f>U89*'8-Matrices'!$O$8</f>
        <v>0</v>
      </c>
      <c r="V94" s="352">
        <f>V89*'8-Matrices'!$P$8</f>
        <v>0</v>
      </c>
      <c r="W94" s="352">
        <f>W89*'8-Matrices'!$Q$8</f>
        <v>0</v>
      </c>
      <c r="X94" s="352">
        <f>X89*'8-Matrices'!$R$8</f>
        <v>0</v>
      </c>
      <c r="Y94" s="353">
        <f>Y89*'8-Matrices'!$S$8</f>
        <v>0</v>
      </c>
      <c r="Z94" s="398"/>
      <c r="AB94" s="351">
        <f>AB89*'8-Matrices'!$J$8</f>
        <v>0</v>
      </c>
      <c r="AC94" s="352">
        <f>AC89*'8-Matrices'!$K$8</f>
        <v>0</v>
      </c>
      <c r="AD94" s="352">
        <f>AD89*'8-Matrices'!$L$8</f>
        <v>0</v>
      </c>
      <c r="AE94" s="352">
        <f>AE89*'8-Matrices'!$M$8</f>
        <v>62580</v>
      </c>
      <c r="AF94" s="352">
        <f>AF89*'8-Matrices'!$N$8</f>
        <v>0</v>
      </c>
      <c r="AG94" s="352">
        <f>AG89*'8-Matrices'!$O$8</f>
        <v>0</v>
      </c>
      <c r="AH94" s="352">
        <f>AH89*'8-Matrices'!$P$8</f>
        <v>0</v>
      </c>
      <c r="AI94" s="352">
        <f>AI89*'8-Matrices'!$Q$8</f>
        <v>0</v>
      </c>
      <c r="AJ94" s="352">
        <f>AJ89*'8-Matrices'!$R$8</f>
        <v>0</v>
      </c>
      <c r="AK94" s="353">
        <f>AK89*'8-Matrices'!$S$8</f>
        <v>0</v>
      </c>
      <c r="AL94" s="398"/>
      <c r="AN94" s="351">
        <f>AN89*'8-Matrices'!$J$8</f>
        <v>0</v>
      </c>
      <c r="AO94" s="352">
        <f>AO89*'8-Matrices'!$K$8</f>
        <v>0</v>
      </c>
      <c r="AP94" s="352">
        <f>AP89*'8-Matrices'!$L$8</f>
        <v>0</v>
      </c>
      <c r="AQ94" s="352">
        <f>AQ89*'8-Matrices'!$M$8</f>
        <v>20860</v>
      </c>
      <c r="AR94" s="352">
        <f>AR89*'8-Matrices'!$N$8</f>
        <v>0</v>
      </c>
      <c r="AS94" s="352">
        <f>AS89*'8-Matrices'!$O$8</f>
        <v>0</v>
      </c>
      <c r="AT94" s="352">
        <f>AT89*'8-Matrices'!$P$8</f>
        <v>0</v>
      </c>
      <c r="AU94" s="352">
        <f>AU89*'8-Matrices'!$Q$8</f>
        <v>0</v>
      </c>
      <c r="AV94" s="352">
        <f>AV89*'8-Matrices'!$R$8</f>
        <v>0</v>
      </c>
      <c r="AW94" s="353">
        <f>AW89*'8-Matrices'!$S$8</f>
        <v>0</v>
      </c>
      <c r="AX94" s="398"/>
      <c r="AZ94" s="351">
        <f>AZ89*'8-Matrices'!$J$8</f>
        <v>0</v>
      </c>
      <c r="BA94" s="352">
        <f>BA89*'8-Matrices'!$K$8</f>
        <v>0</v>
      </c>
      <c r="BB94" s="352">
        <f>BB89*'8-Matrices'!$L$8</f>
        <v>0</v>
      </c>
      <c r="BC94" s="352">
        <f>BC89*'8-Matrices'!$M$8</f>
        <v>0</v>
      </c>
      <c r="BD94" s="352">
        <f>BD89*'8-Matrices'!$N$8</f>
        <v>0</v>
      </c>
      <c r="BE94" s="352">
        <f>BE89*'8-Matrices'!$O$8</f>
        <v>0</v>
      </c>
      <c r="BF94" s="352">
        <f>BF89*'8-Matrices'!$P$8</f>
        <v>0</v>
      </c>
      <c r="BG94" s="352">
        <f>BG89*'8-Matrices'!$Q$8</f>
        <v>0</v>
      </c>
      <c r="BH94" s="352">
        <f>BH89*'8-Matrices'!$R$8</f>
        <v>0</v>
      </c>
      <c r="BI94" s="353">
        <f>BI89*'8-Matrices'!$S$8</f>
        <v>0</v>
      </c>
      <c r="BJ94" s="398"/>
      <c r="BL94" s="351">
        <f>BL89*'8-Matrices'!$J$8</f>
        <v>0</v>
      </c>
      <c r="BM94" s="352">
        <f>BM89*'8-Matrices'!$K$8</f>
        <v>0</v>
      </c>
      <c r="BN94" s="352">
        <f>BN89*'8-Matrices'!$L$8</f>
        <v>0</v>
      </c>
      <c r="BO94" s="352">
        <f>BO89*'8-Matrices'!$M$8</f>
        <v>0</v>
      </c>
      <c r="BP94" s="352">
        <f>BP89*'8-Matrices'!$N$8</f>
        <v>0</v>
      </c>
      <c r="BQ94" s="352">
        <f>BQ89*'8-Matrices'!$O$8</f>
        <v>0</v>
      </c>
      <c r="BR94" s="352">
        <f>BR89*'8-Matrices'!$P$8</f>
        <v>0</v>
      </c>
      <c r="BS94" s="352">
        <f>BS89*'8-Matrices'!$Q$8</f>
        <v>0</v>
      </c>
      <c r="BT94" s="352">
        <f>BT89*'8-Matrices'!$R$8</f>
        <v>0</v>
      </c>
      <c r="BU94" s="353">
        <f>BU89*'8-Matrices'!$S$8</f>
        <v>0</v>
      </c>
      <c r="BV94" s="398"/>
      <c r="BX94" s="351">
        <f>BX89*'8-Matrices'!$J$8</f>
        <v>0</v>
      </c>
      <c r="BY94" s="352">
        <f>BY89*'8-Matrices'!$K$8</f>
        <v>0</v>
      </c>
      <c r="BZ94" s="352">
        <f>BZ89*'8-Matrices'!$L$8</f>
        <v>0</v>
      </c>
      <c r="CA94" s="352">
        <f>CA89*'8-Matrices'!$M$8</f>
        <v>20860</v>
      </c>
      <c r="CB94" s="352">
        <f>CB89*'8-Matrices'!$N$8</f>
        <v>0</v>
      </c>
      <c r="CC94" s="352">
        <f>CC89*'8-Matrices'!$O$8</f>
        <v>0</v>
      </c>
      <c r="CD94" s="352">
        <f>CD89*'8-Matrices'!$P$8</f>
        <v>0</v>
      </c>
      <c r="CE94" s="352">
        <f>CE89*'8-Matrices'!$Q$8</f>
        <v>0</v>
      </c>
      <c r="CF94" s="352">
        <f>CF89*'8-Matrices'!$R$8</f>
        <v>0</v>
      </c>
      <c r="CG94" s="353">
        <f>CG89*'8-Matrices'!$S$8</f>
        <v>0</v>
      </c>
      <c r="CH94" s="398"/>
      <c r="CJ94" s="351">
        <f>CJ89*'8-Matrices'!$J$8</f>
        <v>0</v>
      </c>
      <c r="CK94" s="352">
        <f>CK89*'8-Matrices'!$K$8</f>
        <v>10477</v>
      </c>
      <c r="CL94" s="352">
        <f>CL89*'8-Matrices'!$L$8</f>
        <v>0</v>
      </c>
      <c r="CM94" s="352">
        <f>CM89*'8-Matrices'!$M$8</f>
        <v>104300</v>
      </c>
      <c r="CN94" s="352">
        <f>CN89*'8-Matrices'!$N$8</f>
        <v>0</v>
      </c>
      <c r="CO94" s="352">
        <f>CO89*'8-Matrices'!$O$8</f>
        <v>0</v>
      </c>
      <c r="CP94" s="352">
        <f>CP89*'8-Matrices'!$P$8</f>
        <v>0</v>
      </c>
      <c r="CQ94" s="352">
        <f>CQ89*'8-Matrices'!$Q$8</f>
        <v>0</v>
      </c>
      <c r="CR94" s="352">
        <f>CR89*'8-Matrices'!$R$8</f>
        <v>0</v>
      </c>
      <c r="CS94" s="353">
        <f>CS89*'8-Matrices'!$S$8</f>
        <v>0</v>
      </c>
      <c r="CT94" s="398"/>
      <c r="CV94" s="351">
        <f>CV89*'8-Matrices'!$J$8</f>
        <v>0</v>
      </c>
      <c r="CW94" s="352">
        <f>CW89*'8-Matrices'!$K$8</f>
        <v>0</v>
      </c>
      <c r="CX94" s="352">
        <f>CX89*'8-Matrices'!$L$8</f>
        <v>0</v>
      </c>
      <c r="CY94" s="352">
        <f>CY89*'8-Matrices'!$M$8</f>
        <v>0</v>
      </c>
      <c r="CZ94" s="352">
        <f>CZ89*'8-Matrices'!$N$8</f>
        <v>0</v>
      </c>
      <c r="DA94" s="352">
        <f>DA89*'8-Matrices'!$O$8</f>
        <v>0</v>
      </c>
      <c r="DB94" s="352">
        <f>DB89*'8-Matrices'!$P$8</f>
        <v>0</v>
      </c>
      <c r="DC94" s="352">
        <f>DC89*'8-Matrices'!$Q$8</f>
        <v>0</v>
      </c>
      <c r="DD94" s="352">
        <f>DD89*'8-Matrices'!$R$8</f>
        <v>0</v>
      </c>
      <c r="DE94" s="353">
        <f>DE89*'8-Matrices'!$S$8</f>
        <v>0</v>
      </c>
      <c r="DF94" s="398"/>
      <c r="DH94" s="351">
        <f>DH89*'8-Matrices'!$J$8</f>
        <v>0</v>
      </c>
      <c r="DI94" s="352">
        <f>DI89*'8-Matrices'!$K$8</f>
        <v>0</v>
      </c>
      <c r="DJ94" s="352">
        <f>DJ89*'8-Matrices'!$L$8</f>
        <v>20860</v>
      </c>
      <c r="DK94" s="352">
        <f>DK89*'8-Matrices'!$M$8</f>
        <v>62580</v>
      </c>
      <c r="DL94" s="352">
        <f>DL89*'8-Matrices'!$N$8</f>
        <v>0</v>
      </c>
      <c r="DM94" s="352">
        <f>DM89*'8-Matrices'!$O$8</f>
        <v>0</v>
      </c>
      <c r="DN94" s="352">
        <f>DN89*'8-Matrices'!$P$8</f>
        <v>0</v>
      </c>
      <c r="DO94" s="352">
        <f>DO89*'8-Matrices'!$Q$8</f>
        <v>0</v>
      </c>
      <c r="DP94" s="352">
        <f>DP89*'8-Matrices'!$R$8</f>
        <v>0</v>
      </c>
      <c r="DQ94" s="353">
        <f>DQ89*'8-Matrices'!$S$8</f>
        <v>0</v>
      </c>
      <c r="DR94" s="398"/>
      <c r="DT94" s="351">
        <f>DT89*'8-Matrices'!$J$8</f>
        <v>0</v>
      </c>
      <c r="DU94" s="352">
        <f>DU89*'8-Matrices'!$K$8</f>
        <v>0</v>
      </c>
      <c r="DV94" s="352">
        <f>DV89*'8-Matrices'!$L$8</f>
        <v>0</v>
      </c>
      <c r="DW94" s="352">
        <f>DW89*'8-Matrices'!$M$8</f>
        <v>20860</v>
      </c>
      <c r="DX94" s="352">
        <f>DX89*'8-Matrices'!$N$8</f>
        <v>0</v>
      </c>
      <c r="DY94" s="352">
        <f>DY89*'8-Matrices'!$O$8</f>
        <v>0</v>
      </c>
      <c r="DZ94" s="352">
        <f>DZ89*'8-Matrices'!$P$8</f>
        <v>0</v>
      </c>
      <c r="EA94" s="352">
        <f>EA89*'8-Matrices'!$Q$8</f>
        <v>0</v>
      </c>
      <c r="EB94" s="352">
        <f>EB89*'8-Matrices'!$R$8</f>
        <v>0</v>
      </c>
      <c r="EC94" s="353">
        <f>EC89*'8-Matrices'!$S$8</f>
        <v>0</v>
      </c>
      <c r="ED94" s="398"/>
    </row>
    <row r="95" spans="1:134" ht="15.75" thickBot="1" x14ac:dyDescent="0.3">
      <c r="A95" s="1472"/>
      <c r="B95" t="s">
        <v>89</v>
      </c>
      <c r="C95" s="317" t="s">
        <v>140</v>
      </c>
      <c r="D95" s="351">
        <f>D90*'8-Matrices'!$J$9</f>
        <v>167504</v>
      </c>
      <c r="E95" s="352">
        <f>E90*'8-Matrices'!$K$9</f>
        <v>0</v>
      </c>
      <c r="F95" s="352">
        <f>F90*'8-Matrices'!$L$9</f>
        <v>0</v>
      </c>
      <c r="G95" s="352">
        <f>G90*'8-Matrices'!$M$9</f>
        <v>0</v>
      </c>
      <c r="H95" s="352">
        <f>H90*'8-Matrices'!$N$9</f>
        <v>0</v>
      </c>
      <c r="I95" s="352">
        <f>I90*'8-Matrices'!$O$9</f>
        <v>0</v>
      </c>
      <c r="J95" s="352">
        <f>J90*'8-Matrices'!$P$9</f>
        <v>0</v>
      </c>
      <c r="K95" s="352">
        <f>K90*'8-Matrices'!$Q$9</f>
        <v>0</v>
      </c>
      <c r="L95" s="352">
        <f>L90*'8-Matrices'!$R$9</f>
        <v>0</v>
      </c>
      <c r="M95" s="353">
        <f>M90*'8-Matrices'!$S$9</f>
        <v>0</v>
      </c>
      <c r="N95" s="398"/>
      <c r="P95" s="351">
        <f>P90*'8-Matrices'!$J$9</f>
        <v>136097</v>
      </c>
      <c r="Q95" s="352">
        <f>Q90*'8-Matrices'!$K$9</f>
        <v>0</v>
      </c>
      <c r="R95" s="352">
        <f>R90*'8-Matrices'!$L$9</f>
        <v>0</v>
      </c>
      <c r="S95" s="352">
        <f>S90*'8-Matrices'!$M$9</f>
        <v>0</v>
      </c>
      <c r="T95" s="352">
        <f>T90*'8-Matrices'!$N$9</f>
        <v>0</v>
      </c>
      <c r="U95" s="352">
        <f>U90*'8-Matrices'!$O$9</f>
        <v>0</v>
      </c>
      <c r="V95" s="352">
        <f>V90*'8-Matrices'!$P$9</f>
        <v>0</v>
      </c>
      <c r="W95" s="352">
        <f>W90*'8-Matrices'!$Q$9</f>
        <v>0</v>
      </c>
      <c r="X95" s="352">
        <f>X90*'8-Matrices'!$R$9</f>
        <v>0</v>
      </c>
      <c r="Y95" s="353">
        <f>Y90*'8-Matrices'!$S$9</f>
        <v>0</v>
      </c>
      <c r="Z95" s="398"/>
      <c r="AB95" s="351">
        <f>AB90*'8-Matrices'!$J$9</f>
        <v>52345</v>
      </c>
      <c r="AC95" s="352">
        <f>AC90*'8-Matrices'!$K$9</f>
        <v>0</v>
      </c>
      <c r="AD95" s="352">
        <f>AD90*'8-Matrices'!$L$9</f>
        <v>0</v>
      </c>
      <c r="AE95" s="352">
        <f>AE90*'8-Matrices'!$M$9</f>
        <v>0</v>
      </c>
      <c r="AF95" s="352">
        <f>AF90*'8-Matrices'!$N$9</f>
        <v>0</v>
      </c>
      <c r="AG95" s="352">
        <f>AG90*'8-Matrices'!$O$9</f>
        <v>0</v>
      </c>
      <c r="AH95" s="352">
        <f>AH90*'8-Matrices'!$P$9</f>
        <v>0</v>
      </c>
      <c r="AI95" s="352">
        <f>AI90*'8-Matrices'!$Q$9</f>
        <v>0</v>
      </c>
      <c r="AJ95" s="352">
        <f>AJ90*'8-Matrices'!$R$9</f>
        <v>0</v>
      </c>
      <c r="AK95" s="353">
        <f>AK90*'8-Matrices'!$S$9</f>
        <v>0</v>
      </c>
      <c r="AL95" s="398"/>
      <c r="AN95" s="351">
        <f>AN90*'8-Matrices'!$J$9</f>
        <v>41876</v>
      </c>
      <c r="AO95" s="352">
        <f>AO90*'8-Matrices'!$K$9</f>
        <v>0</v>
      </c>
      <c r="AP95" s="352">
        <f>AP90*'8-Matrices'!$L$9</f>
        <v>0</v>
      </c>
      <c r="AQ95" s="352">
        <f>AQ90*'8-Matrices'!$M$9</f>
        <v>30570</v>
      </c>
      <c r="AR95" s="352">
        <f>AR90*'8-Matrices'!$N$9</f>
        <v>0</v>
      </c>
      <c r="AS95" s="352">
        <f>AS90*'8-Matrices'!$O$9</f>
        <v>0</v>
      </c>
      <c r="AT95" s="352">
        <f>AT90*'8-Matrices'!$P$9</f>
        <v>0</v>
      </c>
      <c r="AU95" s="352">
        <f>AU90*'8-Matrices'!$Q$9</f>
        <v>0</v>
      </c>
      <c r="AV95" s="352">
        <f>AV90*'8-Matrices'!$R$9</f>
        <v>0</v>
      </c>
      <c r="AW95" s="353">
        <f>AW90*'8-Matrices'!$S$9</f>
        <v>0</v>
      </c>
      <c r="AX95" s="398"/>
      <c r="AZ95" s="351">
        <f>AZ90*'8-Matrices'!$J$9</f>
        <v>52345</v>
      </c>
      <c r="BA95" s="352">
        <f>BA90*'8-Matrices'!$K$9</f>
        <v>0</v>
      </c>
      <c r="BB95" s="352">
        <f>BB90*'8-Matrices'!$L$9</f>
        <v>0</v>
      </c>
      <c r="BC95" s="352">
        <f>BC90*'8-Matrices'!$M$9</f>
        <v>0</v>
      </c>
      <c r="BD95" s="352">
        <f>BD90*'8-Matrices'!$N$9</f>
        <v>0</v>
      </c>
      <c r="BE95" s="352">
        <f>BE90*'8-Matrices'!$O$9</f>
        <v>0</v>
      </c>
      <c r="BF95" s="352">
        <f>BF90*'8-Matrices'!$P$9</f>
        <v>0</v>
      </c>
      <c r="BG95" s="352">
        <f>BG90*'8-Matrices'!$Q$9</f>
        <v>0</v>
      </c>
      <c r="BH95" s="352">
        <f>BH90*'8-Matrices'!$R$9</f>
        <v>0</v>
      </c>
      <c r="BI95" s="353">
        <f>BI90*'8-Matrices'!$S$9</f>
        <v>0</v>
      </c>
      <c r="BJ95" s="398"/>
      <c r="BL95" s="351">
        <f>BL90*'8-Matrices'!$J$9</f>
        <v>52345</v>
      </c>
      <c r="BM95" s="352">
        <f>BM90*'8-Matrices'!$K$9</f>
        <v>0</v>
      </c>
      <c r="BN95" s="352">
        <f>BN90*'8-Matrices'!$L$9</f>
        <v>0</v>
      </c>
      <c r="BO95" s="352">
        <f>BO90*'8-Matrices'!$M$9</f>
        <v>0</v>
      </c>
      <c r="BP95" s="352">
        <f>BP90*'8-Matrices'!$N$9</f>
        <v>0</v>
      </c>
      <c r="BQ95" s="352">
        <f>BQ90*'8-Matrices'!$O$9</f>
        <v>0</v>
      </c>
      <c r="BR95" s="352">
        <f>BR90*'8-Matrices'!$P$9</f>
        <v>0</v>
      </c>
      <c r="BS95" s="352">
        <f>BS90*'8-Matrices'!$Q$9</f>
        <v>0</v>
      </c>
      <c r="BT95" s="352">
        <f>BT90*'8-Matrices'!$R$9</f>
        <v>0</v>
      </c>
      <c r="BU95" s="353">
        <f>BU90*'8-Matrices'!$S$9</f>
        <v>0</v>
      </c>
      <c r="BV95" s="398"/>
      <c r="BX95" s="351">
        <f>BX90*'8-Matrices'!$J$9</f>
        <v>31407</v>
      </c>
      <c r="BY95" s="352">
        <f>BY90*'8-Matrices'!$K$9</f>
        <v>0</v>
      </c>
      <c r="BZ95" s="352">
        <f>BZ90*'8-Matrices'!$L$9</f>
        <v>0</v>
      </c>
      <c r="CA95" s="352">
        <f>CA90*'8-Matrices'!$M$9</f>
        <v>0</v>
      </c>
      <c r="CB95" s="352">
        <f>CB90*'8-Matrices'!$N$9</f>
        <v>0</v>
      </c>
      <c r="CC95" s="352">
        <f>CC90*'8-Matrices'!$O$9</f>
        <v>0</v>
      </c>
      <c r="CD95" s="352">
        <f>CD90*'8-Matrices'!$P$9</f>
        <v>0</v>
      </c>
      <c r="CE95" s="352">
        <f>CE90*'8-Matrices'!$Q$9</f>
        <v>0</v>
      </c>
      <c r="CF95" s="352">
        <f>CF90*'8-Matrices'!$R$9</f>
        <v>0</v>
      </c>
      <c r="CG95" s="353">
        <f>CG90*'8-Matrices'!$S$9</f>
        <v>0</v>
      </c>
      <c r="CH95" s="398"/>
      <c r="CJ95" s="351">
        <f>CJ90*'8-Matrices'!$J$9</f>
        <v>31407</v>
      </c>
      <c r="CK95" s="352">
        <f>CK90*'8-Matrices'!$K$9</f>
        <v>0</v>
      </c>
      <c r="CL95" s="352">
        <f>CL90*'8-Matrices'!$L$9</f>
        <v>0</v>
      </c>
      <c r="CM95" s="352">
        <f>CM90*'8-Matrices'!$M$9</f>
        <v>0</v>
      </c>
      <c r="CN95" s="352">
        <f>CN90*'8-Matrices'!$N$9</f>
        <v>0</v>
      </c>
      <c r="CO95" s="352">
        <f>CO90*'8-Matrices'!$O$9</f>
        <v>0</v>
      </c>
      <c r="CP95" s="352">
        <f>CP90*'8-Matrices'!$P$9</f>
        <v>0</v>
      </c>
      <c r="CQ95" s="352">
        <f>CQ90*'8-Matrices'!$Q$9</f>
        <v>0</v>
      </c>
      <c r="CR95" s="352">
        <f>CR90*'8-Matrices'!$R$9</f>
        <v>0</v>
      </c>
      <c r="CS95" s="353">
        <f>CS90*'8-Matrices'!$S$9</f>
        <v>0</v>
      </c>
      <c r="CT95" s="398"/>
      <c r="CV95" s="351">
        <f>CV90*'8-Matrices'!$J$9</f>
        <v>62814</v>
      </c>
      <c r="CW95" s="352">
        <f>CW90*'8-Matrices'!$K$9</f>
        <v>0</v>
      </c>
      <c r="CX95" s="352">
        <f>CX90*'8-Matrices'!$L$9</f>
        <v>0</v>
      </c>
      <c r="CY95" s="352">
        <f>CY90*'8-Matrices'!$M$9</f>
        <v>0</v>
      </c>
      <c r="CZ95" s="352">
        <f>CZ90*'8-Matrices'!$N$9</f>
        <v>0</v>
      </c>
      <c r="DA95" s="352">
        <f>DA90*'8-Matrices'!$O$9</f>
        <v>0</v>
      </c>
      <c r="DB95" s="352">
        <f>DB90*'8-Matrices'!$P$9</f>
        <v>0</v>
      </c>
      <c r="DC95" s="352">
        <f>DC90*'8-Matrices'!$Q$9</f>
        <v>0</v>
      </c>
      <c r="DD95" s="352">
        <f>DD90*'8-Matrices'!$R$9</f>
        <v>0</v>
      </c>
      <c r="DE95" s="353">
        <f>DE90*'8-Matrices'!$S$9</f>
        <v>0</v>
      </c>
      <c r="DF95" s="398"/>
      <c r="DH95" s="351">
        <f>DH90*'8-Matrices'!$J$9</f>
        <v>52345</v>
      </c>
      <c r="DI95" s="352">
        <f>DI90*'8-Matrices'!$K$9</f>
        <v>0</v>
      </c>
      <c r="DJ95" s="352">
        <f>DJ90*'8-Matrices'!$L$9</f>
        <v>0</v>
      </c>
      <c r="DK95" s="352">
        <f>DK90*'8-Matrices'!$M$9</f>
        <v>0</v>
      </c>
      <c r="DL95" s="352">
        <f>DL90*'8-Matrices'!$N$9</f>
        <v>0</v>
      </c>
      <c r="DM95" s="352">
        <f>DM90*'8-Matrices'!$O$9</f>
        <v>0</v>
      </c>
      <c r="DN95" s="352">
        <f>DN90*'8-Matrices'!$P$9</f>
        <v>0</v>
      </c>
      <c r="DO95" s="352">
        <f>DO90*'8-Matrices'!$Q$9</f>
        <v>0</v>
      </c>
      <c r="DP95" s="352">
        <f>DP90*'8-Matrices'!$R$9</f>
        <v>0</v>
      </c>
      <c r="DQ95" s="353">
        <f>DQ90*'8-Matrices'!$S$9</f>
        <v>0</v>
      </c>
      <c r="DR95" s="398"/>
      <c r="DT95" s="351">
        <f>DT90*'8-Matrices'!$J$9</f>
        <v>188442</v>
      </c>
      <c r="DU95" s="352">
        <f>DU90*'8-Matrices'!$K$9</f>
        <v>0</v>
      </c>
      <c r="DV95" s="352">
        <f>DV90*'8-Matrices'!$L$9</f>
        <v>0</v>
      </c>
      <c r="DW95" s="352">
        <f>DW90*'8-Matrices'!$M$9</f>
        <v>30570</v>
      </c>
      <c r="DX95" s="352">
        <f>DX90*'8-Matrices'!$N$9</f>
        <v>0</v>
      </c>
      <c r="DY95" s="352">
        <f>DY90*'8-Matrices'!$O$9</f>
        <v>0</v>
      </c>
      <c r="DZ95" s="352">
        <f>DZ90*'8-Matrices'!$P$9</f>
        <v>0</v>
      </c>
      <c r="EA95" s="352">
        <f>EA90*'8-Matrices'!$Q$9</f>
        <v>0</v>
      </c>
      <c r="EB95" s="352">
        <f>EB90*'8-Matrices'!$R$9</f>
        <v>0</v>
      </c>
      <c r="EC95" s="353">
        <f>EC90*'8-Matrices'!$S$9</f>
        <v>0</v>
      </c>
      <c r="ED95" s="398"/>
    </row>
    <row r="96" spans="1:134" ht="30.75" thickBot="1" x14ac:dyDescent="0.3">
      <c r="A96" s="318" t="s">
        <v>212</v>
      </c>
      <c r="B96" s="293" t="s">
        <v>89</v>
      </c>
      <c r="C96" s="316"/>
      <c r="D96" s="404">
        <f t="shared" ref="D96:M96" si="187">SUM(D93:D95)</f>
        <v>182354</v>
      </c>
      <c r="E96" s="405">
        <f t="shared" si="187"/>
        <v>0</v>
      </c>
      <c r="F96" s="405">
        <f t="shared" si="187"/>
        <v>0</v>
      </c>
      <c r="G96" s="405">
        <f t="shared" si="187"/>
        <v>454510</v>
      </c>
      <c r="H96" s="405">
        <f t="shared" si="187"/>
        <v>0</v>
      </c>
      <c r="I96" s="405">
        <f t="shared" si="187"/>
        <v>0</v>
      </c>
      <c r="J96" s="405">
        <f t="shared" si="187"/>
        <v>0</v>
      </c>
      <c r="K96" s="405">
        <f t="shared" si="187"/>
        <v>0</v>
      </c>
      <c r="L96" s="405">
        <f t="shared" si="187"/>
        <v>0</v>
      </c>
      <c r="M96" s="406">
        <f t="shared" si="187"/>
        <v>0</v>
      </c>
      <c r="N96" s="471">
        <f>SUM(D96:M96)</f>
        <v>636864</v>
      </c>
      <c r="O96" s="316"/>
      <c r="P96" s="404">
        <f t="shared" ref="P96:Y96" si="188">SUM(P93:P95)</f>
        <v>136097</v>
      </c>
      <c r="Q96" s="405">
        <f t="shared" si="188"/>
        <v>17737</v>
      </c>
      <c r="R96" s="405">
        <f t="shared" si="188"/>
        <v>0</v>
      </c>
      <c r="S96" s="405">
        <f t="shared" si="188"/>
        <v>295505</v>
      </c>
      <c r="T96" s="405">
        <f t="shared" si="188"/>
        <v>0</v>
      </c>
      <c r="U96" s="405">
        <f t="shared" si="188"/>
        <v>0</v>
      </c>
      <c r="V96" s="405">
        <f t="shared" si="188"/>
        <v>0</v>
      </c>
      <c r="W96" s="405">
        <f t="shared" si="188"/>
        <v>0</v>
      </c>
      <c r="X96" s="405">
        <f t="shared" si="188"/>
        <v>0</v>
      </c>
      <c r="Y96" s="406">
        <f t="shared" si="188"/>
        <v>0</v>
      </c>
      <c r="Z96" s="471">
        <f>SUM(P96:Y96)</f>
        <v>449339</v>
      </c>
      <c r="AA96" s="316"/>
      <c r="AB96" s="404">
        <f t="shared" ref="AB96:AK96" si="189">SUM(AB93:AB95)</f>
        <v>57295</v>
      </c>
      <c r="AC96" s="405">
        <f t="shared" si="189"/>
        <v>7260</v>
      </c>
      <c r="AD96" s="405">
        <f t="shared" si="189"/>
        <v>0</v>
      </c>
      <c r="AE96" s="405">
        <f t="shared" si="189"/>
        <v>293860</v>
      </c>
      <c r="AF96" s="405">
        <f t="shared" si="189"/>
        <v>0</v>
      </c>
      <c r="AG96" s="405">
        <f t="shared" si="189"/>
        <v>0</v>
      </c>
      <c r="AH96" s="405">
        <f t="shared" si="189"/>
        <v>0</v>
      </c>
      <c r="AI96" s="405">
        <f t="shared" si="189"/>
        <v>0</v>
      </c>
      <c r="AJ96" s="405">
        <f t="shared" si="189"/>
        <v>0</v>
      </c>
      <c r="AK96" s="406">
        <f t="shared" si="189"/>
        <v>0</v>
      </c>
      <c r="AL96" s="471">
        <f>SUM(AB96:AK96)</f>
        <v>358415</v>
      </c>
      <c r="AN96" s="404">
        <f t="shared" ref="AN96:AW96" si="190">SUM(AN93:AN95)</f>
        <v>51776</v>
      </c>
      <c r="AO96" s="405">
        <f t="shared" si="190"/>
        <v>0</v>
      </c>
      <c r="AP96" s="405">
        <f t="shared" si="190"/>
        <v>0</v>
      </c>
      <c r="AQ96" s="405">
        <f t="shared" si="190"/>
        <v>224890</v>
      </c>
      <c r="AR96" s="405">
        <f t="shared" si="190"/>
        <v>0</v>
      </c>
      <c r="AS96" s="405">
        <f t="shared" si="190"/>
        <v>0</v>
      </c>
      <c r="AT96" s="405">
        <f t="shared" si="190"/>
        <v>0</v>
      </c>
      <c r="AU96" s="405">
        <f t="shared" si="190"/>
        <v>0</v>
      </c>
      <c r="AV96" s="405">
        <f t="shared" si="190"/>
        <v>0</v>
      </c>
      <c r="AW96" s="406">
        <f t="shared" si="190"/>
        <v>0</v>
      </c>
      <c r="AX96" s="471">
        <f>SUM(AN96:AW96)</f>
        <v>276666</v>
      </c>
      <c r="AZ96" s="404">
        <f t="shared" ref="AZ96:BI96" si="191">SUM(AZ93:AZ95)</f>
        <v>57295</v>
      </c>
      <c r="BA96" s="405">
        <f t="shared" si="191"/>
        <v>0</v>
      </c>
      <c r="BB96" s="405">
        <f t="shared" si="191"/>
        <v>0</v>
      </c>
      <c r="BC96" s="405">
        <f t="shared" si="191"/>
        <v>318010</v>
      </c>
      <c r="BD96" s="405">
        <f t="shared" si="191"/>
        <v>0</v>
      </c>
      <c r="BE96" s="405">
        <f t="shared" si="191"/>
        <v>0</v>
      </c>
      <c r="BF96" s="405">
        <f t="shared" si="191"/>
        <v>0</v>
      </c>
      <c r="BG96" s="405">
        <f t="shared" si="191"/>
        <v>0</v>
      </c>
      <c r="BH96" s="405">
        <f t="shared" si="191"/>
        <v>0</v>
      </c>
      <c r="BI96" s="406">
        <f t="shared" si="191"/>
        <v>0</v>
      </c>
      <c r="BJ96" s="471">
        <f>SUM(AZ96:BI96)</f>
        <v>375305</v>
      </c>
      <c r="BL96" s="404">
        <f t="shared" ref="BL96:BU96" si="192">SUM(BL93:BL95)</f>
        <v>57295</v>
      </c>
      <c r="BM96" s="405">
        <f t="shared" si="192"/>
        <v>14520</v>
      </c>
      <c r="BN96" s="405">
        <f t="shared" si="192"/>
        <v>0</v>
      </c>
      <c r="BO96" s="405">
        <f t="shared" si="192"/>
        <v>130095</v>
      </c>
      <c r="BP96" s="405">
        <f t="shared" si="192"/>
        <v>0</v>
      </c>
      <c r="BQ96" s="405">
        <f t="shared" si="192"/>
        <v>0</v>
      </c>
      <c r="BR96" s="405">
        <f t="shared" si="192"/>
        <v>0</v>
      </c>
      <c r="BS96" s="405">
        <f t="shared" si="192"/>
        <v>0</v>
      </c>
      <c r="BT96" s="405">
        <f t="shared" si="192"/>
        <v>0</v>
      </c>
      <c r="BU96" s="406">
        <f t="shared" si="192"/>
        <v>0</v>
      </c>
      <c r="BV96" s="471">
        <f>SUM(BL96:BU96)</f>
        <v>201910</v>
      </c>
      <c r="BX96" s="404">
        <f t="shared" ref="BX96:CG96" si="193">SUM(BX93:BX95)</f>
        <v>46257</v>
      </c>
      <c r="BY96" s="405">
        <f t="shared" si="193"/>
        <v>58080</v>
      </c>
      <c r="BZ96" s="405">
        <f t="shared" si="193"/>
        <v>0</v>
      </c>
      <c r="CA96" s="405">
        <f t="shared" si="193"/>
        <v>223230</v>
      </c>
      <c r="CB96" s="405">
        <f t="shared" si="193"/>
        <v>0</v>
      </c>
      <c r="CC96" s="405">
        <f t="shared" si="193"/>
        <v>0</v>
      </c>
      <c r="CD96" s="405">
        <f t="shared" si="193"/>
        <v>0</v>
      </c>
      <c r="CE96" s="405">
        <f t="shared" si="193"/>
        <v>0</v>
      </c>
      <c r="CF96" s="405">
        <f t="shared" si="193"/>
        <v>0</v>
      </c>
      <c r="CG96" s="406">
        <f t="shared" si="193"/>
        <v>0</v>
      </c>
      <c r="CH96" s="471">
        <f>SUM(BX96:CG96)</f>
        <v>327567</v>
      </c>
      <c r="CJ96" s="404">
        <f t="shared" ref="CJ96:CS96" si="194">SUM(CJ93:CJ95)</f>
        <v>36357</v>
      </c>
      <c r="CK96" s="405">
        <f t="shared" si="194"/>
        <v>32257</v>
      </c>
      <c r="CL96" s="405">
        <f t="shared" si="194"/>
        <v>0</v>
      </c>
      <c r="CM96" s="405">
        <f t="shared" si="194"/>
        <v>350035</v>
      </c>
      <c r="CN96" s="405">
        <f t="shared" si="194"/>
        <v>0</v>
      </c>
      <c r="CO96" s="405">
        <f t="shared" si="194"/>
        <v>0</v>
      </c>
      <c r="CP96" s="405">
        <f t="shared" si="194"/>
        <v>0</v>
      </c>
      <c r="CQ96" s="405">
        <f t="shared" si="194"/>
        <v>0</v>
      </c>
      <c r="CR96" s="405">
        <f t="shared" si="194"/>
        <v>0</v>
      </c>
      <c r="CS96" s="406">
        <f t="shared" si="194"/>
        <v>0</v>
      </c>
      <c r="CT96" s="471">
        <f>SUM(CJ96:CS96)</f>
        <v>418649</v>
      </c>
      <c r="CV96" s="404">
        <f t="shared" ref="CV96:DE96" si="195">SUM(CV93:CV95)</f>
        <v>62814</v>
      </c>
      <c r="CW96" s="405">
        <f t="shared" si="195"/>
        <v>14520</v>
      </c>
      <c r="CX96" s="405">
        <f t="shared" si="195"/>
        <v>0</v>
      </c>
      <c r="CY96" s="405">
        <f t="shared" si="195"/>
        <v>115640</v>
      </c>
      <c r="CZ96" s="405">
        <f t="shared" si="195"/>
        <v>0</v>
      </c>
      <c r="DA96" s="405">
        <f t="shared" si="195"/>
        <v>0</v>
      </c>
      <c r="DB96" s="405">
        <f t="shared" si="195"/>
        <v>0</v>
      </c>
      <c r="DC96" s="405">
        <f t="shared" si="195"/>
        <v>0</v>
      </c>
      <c r="DD96" s="405">
        <f t="shared" si="195"/>
        <v>0</v>
      </c>
      <c r="DE96" s="406">
        <f t="shared" si="195"/>
        <v>0</v>
      </c>
      <c r="DF96" s="471">
        <f>SUM(CV96:DE96)</f>
        <v>192974</v>
      </c>
      <c r="DH96" s="404">
        <f t="shared" ref="DH96:DQ96" si="196">SUM(DH93:DH95)</f>
        <v>57295</v>
      </c>
      <c r="DI96" s="405">
        <f t="shared" si="196"/>
        <v>14520</v>
      </c>
      <c r="DJ96" s="405">
        <f t="shared" si="196"/>
        <v>20860</v>
      </c>
      <c r="DK96" s="405">
        <f t="shared" si="196"/>
        <v>308315</v>
      </c>
      <c r="DL96" s="405">
        <f t="shared" si="196"/>
        <v>0</v>
      </c>
      <c r="DM96" s="405">
        <f t="shared" si="196"/>
        <v>0</v>
      </c>
      <c r="DN96" s="405">
        <f t="shared" si="196"/>
        <v>0</v>
      </c>
      <c r="DO96" s="405">
        <f t="shared" si="196"/>
        <v>0</v>
      </c>
      <c r="DP96" s="405">
        <f t="shared" si="196"/>
        <v>0</v>
      </c>
      <c r="DQ96" s="406">
        <f t="shared" si="196"/>
        <v>0</v>
      </c>
      <c r="DR96" s="471">
        <f>SUM(DH96:DQ96)</f>
        <v>400990</v>
      </c>
      <c r="DT96" s="404">
        <f t="shared" ref="DT96:EC96" si="197">SUM(DT93:DT95)</f>
        <v>203292</v>
      </c>
      <c r="DU96" s="405">
        <f t="shared" si="197"/>
        <v>123420</v>
      </c>
      <c r="DV96" s="405">
        <f t="shared" si="197"/>
        <v>0</v>
      </c>
      <c r="DW96" s="405">
        <f t="shared" si="197"/>
        <v>311620</v>
      </c>
      <c r="DX96" s="405">
        <f t="shared" si="197"/>
        <v>0</v>
      </c>
      <c r="DY96" s="405">
        <f t="shared" si="197"/>
        <v>0</v>
      </c>
      <c r="DZ96" s="405">
        <f t="shared" si="197"/>
        <v>0</v>
      </c>
      <c r="EA96" s="405">
        <f t="shared" si="197"/>
        <v>0</v>
      </c>
      <c r="EB96" s="405">
        <f t="shared" si="197"/>
        <v>0</v>
      </c>
      <c r="EC96" s="406">
        <f t="shared" si="197"/>
        <v>0</v>
      </c>
      <c r="ED96" s="471">
        <f>SUM(DT96:EC96)</f>
        <v>638332</v>
      </c>
    </row>
    <row r="97" spans="1:134" ht="15.75" thickBot="1" x14ac:dyDescent="0.3">
      <c r="A97" s="305"/>
      <c r="B97" s="306"/>
      <c r="C97" s="307"/>
      <c r="D97" s="408"/>
      <c r="E97" s="407"/>
      <c r="F97" s="407"/>
      <c r="G97" s="407"/>
      <c r="H97" s="407"/>
      <c r="I97" s="407"/>
      <c r="J97" s="407"/>
      <c r="K97" s="407"/>
      <c r="L97" s="407"/>
      <c r="M97" s="409"/>
      <c r="N97" s="410"/>
      <c r="O97" s="307"/>
      <c r="P97" s="408"/>
      <c r="Q97" s="407"/>
      <c r="R97" s="407"/>
      <c r="S97" s="407"/>
      <c r="T97" s="407"/>
      <c r="U97" s="407"/>
      <c r="V97" s="407"/>
      <c r="W97" s="407"/>
      <c r="X97" s="407"/>
      <c r="Y97" s="409"/>
      <c r="Z97" s="410"/>
      <c r="AA97" s="307"/>
      <c r="AB97" s="408"/>
      <c r="AC97" s="407"/>
      <c r="AD97" s="407"/>
      <c r="AE97" s="407"/>
      <c r="AF97" s="407"/>
      <c r="AG97" s="407"/>
      <c r="AH97" s="407"/>
      <c r="AI97" s="407"/>
      <c r="AJ97" s="407"/>
      <c r="AK97" s="409"/>
      <c r="AL97" s="410"/>
      <c r="AN97" s="408"/>
      <c r="AO97" s="407"/>
      <c r="AP97" s="407"/>
      <c r="AQ97" s="407"/>
      <c r="AR97" s="407"/>
      <c r="AS97" s="407"/>
      <c r="AT97" s="407"/>
      <c r="AU97" s="407"/>
      <c r="AV97" s="407"/>
      <c r="AW97" s="409"/>
      <c r="AX97" s="410"/>
      <c r="AZ97" s="408"/>
      <c r="BA97" s="407"/>
      <c r="BB97" s="407"/>
      <c r="BC97" s="407"/>
      <c r="BD97" s="407"/>
      <c r="BE97" s="407"/>
      <c r="BF97" s="407"/>
      <c r="BG97" s="407"/>
      <c r="BH97" s="407"/>
      <c r="BI97" s="409"/>
      <c r="BJ97" s="410"/>
      <c r="BL97" s="408"/>
      <c r="BM97" s="407"/>
      <c r="BN97" s="407"/>
      <c r="BO97" s="407"/>
      <c r="BP97" s="407"/>
      <c r="BQ97" s="407"/>
      <c r="BR97" s="407"/>
      <c r="BS97" s="407"/>
      <c r="BT97" s="407"/>
      <c r="BU97" s="409"/>
      <c r="BV97" s="410"/>
      <c r="BX97" s="408"/>
      <c r="BY97" s="407"/>
      <c r="BZ97" s="407"/>
      <c r="CA97" s="407"/>
      <c r="CB97" s="407"/>
      <c r="CC97" s="407"/>
      <c r="CD97" s="407"/>
      <c r="CE97" s="407"/>
      <c r="CF97" s="407"/>
      <c r="CG97" s="409"/>
      <c r="CH97" s="410"/>
      <c r="CJ97" s="408"/>
      <c r="CK97" s="407"/>
      <c r="CL97" s="407"/>
      <c r="CM97" s="407"/>
      <c r="CN97" s="407"/>
      <c r="CO97" s="407"/>
      <c r="CP97" s="407"/>
      <c r="CQ97" s="407"/>
      <c r="CR97" s="407"/>
      <c r="CS97" s="409"/>
      <c r="CT97" s="410"/>
      <c r="CV97" s="408"/>
      <c r="CW97" s="407"/>
      <c r="CX97" s="407"/>
      <c r="CY97" s="407"/>
      <c r="CZ97" s="407"/>
      <c r="DA97" s="407"/>
      <c r="DB97" s="407"/>
      <c r="DC97" s="407"/>
      <c r="DD97" s="407"/>
      <c r="DE97" s="409"/>
      <c r="DF97" s="410"/>
      <c r="DH97" s="408"/>
      <c r="DI97" s="407"/>
      <c r="DJ97" s="407"/>
      <c r="DK97" s="407"/>
      <c r="DL97" s="407"/>
      <c r="DM97" s="407"/>
      <c r="DN97" s="407"/>
      <c r="DO97" s="407"/>
      <c r="DP97" s="407"/>
      <c r="DQ97" s="409"/>
      <c r="DR97" s="410"/>
      <c r="DT97" s="408"/>
      <c r="DU97" s="407"/>
      <c r="DV97" s="407"/>
      <c r="DW97" s="407"/>
      <c r="DX97" s="407"/>
      <c r="DY97" s="407"/>
      <c r="DZ97" s="407"/>
      <c r="EA97" s="407"/>
      <c r="EB97" s="407"/>
      <c r="EC97" s="409"/>
      <c r="ED97" s="410"/>
    </row>
    <row r="98" spans="1:134" ht="15" customHeight="1" x14ac:dyDescent="0.25">
      <c r="A98" s="1470" t="s">
        <v>210</v>
      </c>
      <c r="B98" s="285" t="s">
        <v>90</v>
      </c>
      <c r="C98" s="319" t="s">
        <v>138</v>
      </c>
      <c r="D98" s="342">
        <f>'7d-AtRisk_RawData'!D34</f>
        <v>0</v>
      </c>
      <c r="E98" s="343">
        <f>'7d-AtRisk_RawData'!E34</f>
        <v>2</v>
      </c>
      <c r="F98" s="343">
        <f>'7d-AtRisk_RawData'!F34</f>
        <v>0</v>
      </c>
      <c r="G98" s="343">
        <f>'7d-AtRisk_RawData'!G34</f>
        <v>91</v>
      </c>
      <c r="H98" s="343">
        <f>'7d-AtRisk_RawData'!H34</f>
        <v>0</v>
      </c>
      <c r="I98" s="343">
        <f>'7d-AtRisk_RawData'!I34</f>
        <v>0</v>
      </c>
      <c r="J98" s="343">
        <f>'7d-AtRisk_RawData'!J34</f>
        <v>0</v>
      </c>
      <c r="K98" s="343">
        <f>'7d-AtRisk_RawData'!K34</f>
        <v>0</v>
      </c>
      <c r="L98" s="343">
        <f>'7d-AtRisk_RawData'!L34</f>
        <v>0</v>
      </c>
      <c r="M98" s="344">
        <f>'7d-AtRisk_RawData'!M34</f>
        <v>0</v>
      </c>
      <c r="N98" s="396"/>
      <c r="O98" s="319"/>
      <c r="P98" s="342">
        <f>'7d-AtRisk_RawData'!P34</f>
        <v>0</v>
      </c>
      <c r="Q98" s="343">
        <f>'7d-AtRisk_RawData'!Q34</f>
        <v>2</v>
      </c>
      <c r="R98" s="343">
        <f>'7d-AtRisk_RawData'!R34</f>
        <v>0</v>
      </c>
      <c r="S98" s="343">
        <f>'7d-AtRisk_RawData'!S34</f>
        <v>77</v>
      </c>
      <c r="T98" s="343">
        <f>'7d-AtRisk_RawData'!T34</f>
        <v>0</v>
      </c>
      <c r="U98" s="343">
        <f>'7d-AtRisk_RawData'!U34</f>
        <v>0</v>
      </c>
      <c r="V98" s="343">
        <f>'7d-AtRisk_RawData'!V34</f>
        <v>0</v>
      </c>
      <c r="W98" s="343">
        <f>'7d-AtRisk_RawData'!W34</f>
        <v>0</v>
      </c>
      <c r="X98" s="343">
        <f>'7d-AtRisk_RawData'!X34</f>
        <v>0</v>
      </c>
      <c r="Y98" s="344">
        <f>'7d-AtRisk_RawData'!Y34</f>
        <v>0</v>
      </c>
      <c r="Z98" s="396"/>
      <c r="AA98" s="319"/>
      <c r="AB98" s="342">
        <f>'7d-AtRisk_RawData'!AB34</f>
        <v>0</v>
      </c>
      <c r="AC98" s="343">
        <f>'7d-AtRisk_RawData'!AC34</f>
        <v>1</v>
      </c>
      <c r="AD98" s="343">
        <f>'7d-AtRisk_RawData'!AD34</f>
        <v>0</v>
      </c>
      <c r="AE98" s="343">
        <f>'7d-AtRisk_RawData'!AE34</f>
        <v>46</v>
      </c>
      <c r="AF98" s="343">
        <f>'7d-AtRisk_RawData'!AF34</f>
        <v>0</v>
      </c>
      <c r="AG98" s="343">
        <f>'7d-AtRisk_RawData'!AG34</f>
        <v>0</v>
      </c>
      <c r="AH98" s="343">
        <f>'7d-AtRisk_RawData'!AH34</f>
        <v>0</v>
      </c>
      <c r="AI98" s="343">
        <f>'7d-AtRisk_RawData'!AI34</f>
        <v>0</v>
      </c>
      <c r="AJ98" s="343">
        <f>'7d-AtRisk_RawData'!AJ34</f>
        <v>0</v>
      </c>
      <c r="AK98" s="344">
        <f>'7d-AtRisk_RawData'!AK34</f>
        <v>0</v>
      </c>
      <c r="AL98" s="396"/>
      <c r="AN98" s="342">
        <f>'7d-AtRisk_RawData'!AN34</f>
        <v>0</v>
      </c>
      <c r="AO98" s="343">
        <f>'7d-AtRisk_RawData'!AO34</f>
        <v>0</v>
      </c>
      <c r="AP98" s="343">
        <f>'7d-AtRisk_RawData'!AP34</f>
        <v>0</v>
      </c>
      <c r="AQ98" s="343">
        <f>'7d-AtRisk_RawData'!AQ34</f>
        <v>48</v>
      </c>
      <c r="AR98" s="343">
        <f>'7d-AtRisk_RawData'!AR34</f>
        <v>0</v>
      </c>
      <c r="AS98" s="343">
        <f>'7d-AtRisk_RawData'!AS34</f>
        <v>0</v>
      </c>
      <c r="AT98" s="343">
        <f>'7d-AtRisk_RawData'!AT34</f>
        <v>0</v>
      </c>
      <c r="AU98" s="343">
        <f>'7d-AtRisk_RawData'!AU34</f>
        <v>0</v>
      </c>
      <c r="AV98" s="343">
        <f>'7d-AtRisk_RawData'!AV34</f>
        <v>0</v>
      </c>
      <c r="AW98" s="344">
        <f>'7d-AtRisk_RawData'!AW34</f>
        <v>0</v>
      </c>
      <c r="AX98" s="396"/>
      <c r="AZ98" s="342">
        <f>'7d-AtRisk_RawData'!AZ34</f>
        <v>0</v>
      </c>
      <c r="BA98" s="343">
        <f>'7d-AtRisk_RawData'!BA34</f>
        <v>1</v>
      </c>
      <c r="BB98" s="343">
        <f>'7d-AtRisk_RawData'!BB34</f>
        <v>0</v>
      </c>
      <c r="BC98" s="343">
        <f>'7d-AtRisk_RawData'!BC34</f>
        <v>41</v>
      </c>
      <c r="BD98" s="343">
        <f>'7d-AtRisk_RawData'!BD34</f>
        <v>0</v>
      </c>
      <c r="BE98" s="343">
        <f>'7d-AtRisk_RawData'!BE34</f>
        <v>0</v>
      </c>
      <c r="BF98" s="343">
        <f>'7d-AtRisk_RawData'!BF34</f>
        <v>0</v>
      </c>
      <c r="BG98" s="343">
        <f>'7d-AtRisk_RawData'!BG34</f>
        <v>0</v>
      </c>
      <c r="BH98" s="343">
        <f>'7d-AtRisk_RawData'!BH34</f>
        <v>0</v>
      </c>
      <c r="BI98" s="344">
        <f>'7d-AtRisk_RawData'!BI34</f>
        <v>0</v>
      </c>
      <c r="BJ98" s="396"/>
      <c r="BL98" s="342">
        <f>'7d-AtRisk_RawData'!BL34</f>
        <v>0</v>
      </c>
      <c r="BM98" s="343">
        <f>'7d-AtRisk_RawData'!BM34</f>
        <v>0</v>
      </c>
      <c r="BN98" s="343">
        <f>'7d-AtRisk_RawData'!BN34</f>
        <v>0</v>
      </c>
      <c r="BO98" s="343">
        <f>'7d-AtRisk_RawData'!BO34</f>
        <v>38</v>
      </c>
      <c r="BP98" s="343">
        <f>'7d-AtRisk_RawData'!BP34</f>
        <v>0</v>
      </c>
      <c r="BQ98" s="343">
        <f>'7d-AtRisk_RawData'!BQ34</f>
        <v>0</v>
      </c>
      <c r="BR98" s="343">
        <f>'7d-AtRisk_RawData'!BR34</f>
        <v>0</v>
      </c>
      <c r="BS98" s="343">
        <f>'7d-AtRisk_RawData'!BS34</f>
        <v>0</v>
      </c>
      <c r="BT98" s="343">
        <f>'7d-AtRisk_RawData'!BT34</f>
        <v>0</v>
      </c>
      <c r="BU98" s="344">
        <f>'7d-AtRisk_RawData'!BU34</f>
        <v>0</v>
      </c>
      <c r="BV98" s="396"/>
      <c r="BX98" s="342">
        <f>'7d-AtRisk_RawData'!BX34</f>
        <v>0</v>
      </c>
      <c r="BY98" s="343">
        <f>'7d-AtRisk_RawData'!BY34</f>
        <v>17</v>
      </c>
      <c r="BZ98" s="343">
        <f>'7d-AtRisk_RawData'!BZ34</f>
        <v>0</v>
      </c>
      <c r="CA98" s="343">
        <f>'7d-AtRisk_RawData'!CA34</f>
        <v>19</v>
      </c>
      <c r="CB98" s="343">
        <f>'7d-AtRisk_RawData'!CB34</f>
        <v>0</v>
      </c>
      <c r="CC98" s="343">
        <f>'7d-AtRisk_RawData'!CC34</f>
        <v>0</v>
      </c>
      <c r="CD98" s="343">
        <f>'7d-AtRisk_RawData'!CD34</f>
        <v>0</v>
      </c>
      <c r="CE98" s="343">
        <f>'7d-AtRisk_RawData'!CE34</f>
        <v>0</v>
      </c>
      <c r="CF98" s="343">
        <f>'7d-AtRisk_RawData'!CF34</f>
        <v>0</v>
      </c>
      <c r="CG98" s="344">
        <f>'7d-AtRisk_RawData'!CG34</f>
        <v>0</v>
      </c>
      <c r="CH98" s="396"/>
      <c r="CJ98" s="342">
        <f>'7d-AtRisk_RawData'!CJ34</f>
        <v>2</v>
      </c>
      <c r="CK98" s="343">
        <f>'7d-AtRisk_RawData'!CK34</f>
        <v>0</v>
      </c>
      <c r="CL98" s="343">
        <f>'7d-AtRisk_RawData'!CL34</f>
        <v>0</v>
      </c>
      <c r="CM98" s="343">
        <f>'7d-AtRisk_RawData'!CM34</f>
        <v>34</v>
      </c>
      <c r="CN98" s="343">
        <f>'7d-AtRisk_RawData'!CN34</f>
        <v>0</v>
      </c>
      <c r="CO98" s="343">
        <f>'7d-AtRisk_RawData'!CO34</f>
        <v>0</v>
      </c>
      <c r="CP98" s="343">
        <f>'7d-AtRisk_RawData'!CP34</f>
        <v>0</v>
      </c>
      <c r="CQ98" s="343">
        <f>'7d-AtRisk_RawData'!CQ34</f>
        <v>0</v>
      </c>
      <c r="CR98" s="343">
        <f>'7d-AtRisk_RawData'!CR34</f>
        <v>0</v>
      </c>
      <c r="CS98" s="344">
        <f>'7d-AtRisk_RawData'!CS34</f>
        <v>0</v>
      </c>
      <c r="CT98" s="396"/>
      <c r="CV98" s="342">
        <f>'7d-AtRisk_RawData'!CV34</f>
        <v>0</v>
      </c>
      <c r="CW98" s="343">
        <f>'7d-AtRisk_RawData'!CW34</f>
        <v>5</v>
      </c>
      <c r="CX98" s="343">
        <f>'7d-AtRisk_RawData'!CX34</f>
        <v>0</v>
      </c>
      <c r="CY98" s="343">
        <f>'7d-AtRisk_RawData'!CY34</f>
        <v>19</v>
      </c>
      <c r="CZ98" s="343">
        <f>'7d-AtRisk_RawData'!CZ34</f>
        <v>0</v>
      </c>
      <c r="DA98" s="343">
        <f>'7d-AtRisk_RawData'!DA34</f>
        <v>0</v>
      </c>
      <c r="DB98" s="343">
        <f>'7d-AtRisk_RawData'!DB34</f>
        <v>0</v>
      </c>
      <c r="DC98" s="343">
        <f>'7d-AtRisk_RawData'!DC34</f>
        <v>0</v>
      </c>
      <c r="DD98" s="343">
        <f>'7d-AtRisk_RawData'!DD34</f>
        <v>0</v>
      </c>
      <c r="DE98" s="344">
        <f>'7d-AtRisk_RawData'!DE34</f>
        <v>0</v>
      </c>
      <c r="DF98" s="396"/>
      <c r="DH98" s="342">
        <f>'7d-AtRisk_RawData'!DH34</f>
        <v>0</v>
      </c>
      <c r="DI98" s="343">
        <f>'7d-AtRisk_RawData'!DI34</f>
        <v>4</v>
      </c>
      <c r="DJ98" s="343">
        <f>'7d-AtRisk_RawData'!DJ34</f>
        <v>0</v>
      </c>
      <c r="DK98" s="343">
        <f>'7d-AtRisk_RawData'!DK34</f>
        <v>31</v>
      </c>
      <c r="DL98" s="343">
        <f>'7d-AtRisk_RawData'!DL34</f>
        <v>0</v>
      </c>
      <c r="DM98" s="343">
        <f>'7d-AtRisk_RawData'!DM34</f>
        <v>0</v>
      </c>
      <c r="DN98" s="343">
        <f>'7d-AtRisk_RawData'!DN34</f>
        <v>0</v>
      </c>
      <c r="DO98" s="343">
        <f>'7d-AtRisk_RawData'!DO34</f>
        <v>0</v>
      </c>
      <c r="DP98" s="343">
        <f>'7d-AtRisk_RawData'!DP34</f>
        <v>0</v>
      </c>
      <c r="DQ98" s="344">
        <f>'7d-AtRisk_RawData'!DQ34</f>
        <v>0</v>
      </c>
      <c r="DR98" s="396"/>
      <c r="DT98" s="342">
        <f>'7d-AtRisk_RawData'!DT34</f>
        <v>0</v>
      </c>
      <c r="DU98" s="343">
        <f>'7d-AtRisk_RawData'!DU34</f>
        <v>2</v>
      </c>
      <c r="DV98" s="343">
        <f>'7d-AtRisk_RawData'!DV34</f>
        <v>0</v>
      </c>
      <c r="DW98" s="343">
        <f>'7d-AtRisk_RawData'!DW34</f>
        <v>42</v>
      </c>
      <c r="DX98" s="343">
        <f>'7d-AtRisk_RawData'!DX34</f>
        <v>0</v>
      </c>
      <c r="DY98" s="343">
        <f>'7d-AtRisk_RawData'!DY34</f>
        <v>0</v>
      </c>
      <c r="DZ98" s="343">
        <f>'7d-AtRisk_RawData'!DZ34</f>
        <v>0</v>
      </c>
      <c r="EA98" s="343">
        <f>'7d-AtRisk_RawData'!EA34</f>
        <v>0</v>
      </c>
      <c r="EB98" s="343">
        <f>'7d-AtRisk_RawData'!EB34</f>
        <v>0</v>
      </c>
      <c r="EC98" s="344">
        <f>'7d-AtRisk_RawData'!EC34</f>
        <v>0</v>
      </c>
      <c r="ED98" s="396"/>
    </row>
    <row r="99" spans="1:134" x14ac:dyDescent="0.25">
      <c r="A99" s="1471"/>
      <c r="B99" t="s">
        <v>90</v>
      </c>
      <c r="C99" s="317" t="s">
        <v>139</v>
      </c>
      <c r="D99" s="351">
        <f>'7d-AtRisk_RawData'!D35</f>
        <v>0</v>
      </c>
      <c r="E99" s="352">
        <f>'7d-AtRisk_RawData'!E35</f>
        <v>0</v>
      </c>
      <c r="F99" s="352">
        <f>'7d-AtRisk_RawData'!F35</f>
        <v>0</v>
      </c>
      <c r="G99" s="352">
        <f>'7d-AtRisk_RawData'!G35</f>
        <v>10</v>
      </c>
      <c r="H99" s="352">
        <f>'7d-AtRisk_RawData'!H35</f>
        <v>0</v>
      </c>
      <c r="I99" s="352">
        <f>'7d-AtRisk_RawData'!I35</f>
        <v>0</v>
      </c>
      <c r="J99" s="352">
        <f>'7d-AtRisk_RawData'!J35</f>
        <v>0</v>
      </c>
      <c r="K99" s="352">
        <f>'7d-AtRisk_RawData'!K35</f>
        <v>0</v>
      </c>
      <c r="L99" s="352">
        <f>'7d-AtRisk_RawData'!L35</f>
        <v>0</v>
      </c>
      <c r="M99" s="353">
        <f>'7d-AtRisk_RawData'!M35</f>
        <v>0</v>
      </c>
      <c r="N99" s="398"/>
      <c r="P99" s="351">
        <f>'7d-AtRisk_RawData'!P35</f>
        <v>0</v>
      </c>
      <c r="Q99" s="352">
        <f>'7d-AtRisk_RawData'!Q35</f>
        <v>1</v>
      </c>
      <c r="R99" s="352">
        <f>'7d-AtRisk_RawData'!R35</f>
        <v>0</v>
      </c>
      <c r="S99" s="352">
        <f>'7d-AtRisk_RawData'!S35</f>
        <v>19</v>
      </c>
      <c r="T99" s="352">
        <f>'7d-AtRisk_RawData'!T35</f>
        <v>0</v>
      </c>
      <c r="U99" s="352">
        <f>'7d-AtRisk_RawData'!U35</f>
        <v>0</v>
      </c>
      <c r="V99" s="352">
        <f>'7d-AtRisk_RawData'!V35</f>
        <v>0</v>
      </c>
      <c r="W99" s="352">
        <f>'7d-AtRisk_RawData'!W35</f>
        <v>0</v>
      </c>
      <c r="X99" s="352">
        <f>'7d-AtRisk_RawData'!X35</f>
        <v>0</v>
      </c>
      <c r="Y99" s="353">
        <f>'7d-AtRisk_RawData'!Y35</f>
        <v>0</v>
      </c>
      <c r="Z99" s="398"/>
      <c r="AB99" s="351">
        <f>'7d-AtRisk_RawData'!AB35</f>
        <v>0</v>
      </c>
      <c r="AC99" s="352">
        <f>'7d-AtRisk_RawData'!AC35</f>
        <v>0</v>
      </c>
      <c r="AD99" s="352">
        <f>'7d-AtRisk_RawData'!AD35</f>
        <v>0</v>
      </c>
      <c r="AE99" s="352">
        <f>'7d-AtRisk_RawData'!AE35</f>
        <v>10</v>
      </c>
      <c r="AF99" s="352">
        <f>'7d-AtRisk_RawData'!AF35</f>
        <v>0</v>
      </c>
      <c r="AG99" s="352">
        <f>'7d-AtRisk_RawData'!AG35</f>
        <v>0</v>
      </c>
      <c r="AH99" s="352">
        <f>'7d-AtRisk_RawData'!AH35</f>
        <v>0</v>
      </c>
      <c r="AI99" s="352">
        <f>'7d-AtRisk_RawData'!AI35</f>
        <v>0</v>
      </c>
      <c r="AJ99" s="352">
        <f>'7d-AtRisk_RawData'!AJ35</f>
        <v>0</v>
      </c>
      <c r="AK99" s="353">
        <f>'7d-AtRisk_RawData'!AK35</f>
        <v>0</v>
      </c>
      <c r="AL99" s="398"/>
      <c r="AN99" s="351">
        <f>'7d-AtRisk_RawData'!AN35</f>
        <v>0</v>
      </c>
      <c r="AO99" s="352">
        <f>'7d-AtRisk_RawData'!AO35</f>
        <v>1</v>
      </c>
      <c r="AP99" s="352">
        <f>'7d-AtRisk_RawData'!AP35</f>
        <v>0</v>
      </c>
      <c r="AQ99" s="352">
        <f>'7d-AtRisk_RawData'!AQ35</f>
        <v>8</v>
      </c>
      <c r="AR99" s="352">
        <f>'7d-AtRisk_RawData'!AR35</f>
        <v>0</v>
      </c>
      <c r="AS99" s="352">
        <f>'7d-AtRisk_RawData'!AS35</f>
        <v>0</v>
      </c>
      <c r="AT99" s="352">
        <f>'7d-AtRisk_RawData'!AT35</f>
        <v>0</v>
      </c>
      <c r="AU99" s="352">
        <f>'7d-AtRisk_RawData'!AU35</f>
        <v>0</v>
      </c>
      <c r="AV99" s="352">
        <f>'7d-AtRisk_RawData'!AV35</f>
        <v>0</v>
      </c>
      <c r="AW99" s="353">
        <f>'7d-AtRisk_RawData'!AW35</f>
        <v>0</v>
      </c>
      <c r="AX99" s="398"/>
      <c r="AZ99" s="351">
        <f>'7d-AtRisk_RawData'!AZ35</f>
        <v>0</v>
      </c>
      <c r="BA99" s="352">
        <f>'7d-AtRisk_RawData'!BA35</f>
        <v>1</v>
      </c>
      <c r="BB99" s="352">
        <f>'7d-AtRisk_RawData'!BB35</f>
        <v>0</v>
      </c>
      <c r="BC99" s="352">
        <f>'7d-AtRisk_RawData'!BC35</f>
        <v>5</v>
      </c>
      <c r="BD99" s="352">
        <f>'7d-AtRisk_RawData'!BD35</f>
        <v>0</v>
      </c>
      <c r="BE99" s="352">
        <f>'7d-AtRisk_RawData'!BE35</f>
        <v>0</v>
      </c>
      <c r="BF99" s="352">
        <f>'7d-AtRisk_RawData'!BF35</f>
        <v>0</v>
      </c>
      <c r="BG99" s="352">
        <f>'7d-AtRisk_RawData'!BG35</f>
        <v>0</v>
      </c>
      <c r="BH99" s="352">
        <f>'7d-AtRisk_RawData'!BH35</f>
        <v>0</v>
      </c>
      <c r="BI99" s="353">
        <f>'7d-AtRisk_RawData'!BI35</f>
        <v>0</v>
      </c>
      <c r="BJ99" s="398"/>
      <c r="BL99" s="351">
        <f>'7d-AtRisk_RawData'!BL35</f>
        <v>0</v>
      </c>
      <c r="BM99" s="352">
        <f>'7d-AtRisk_RawData'!BM35</f>
        <v>3</v>
      </c>
      <c r="BN99" s="352">
        <f>'7d-AtRisk_RawData'!BN35</f>
        <v>0</v>
      </c>
      <c r="BO99" s="352">
        <f>'7d-AtRisk_RawData'!BO35</f>
        <v>6</v>
      </c>
      <c r="BP99" s="352">
        <f>'7d-AtRisk_RawData'!BP35</f>
        <v>0</v>
      </c>
      <c r="BQ99" s="352">
        <f>'7d-AtRisk_RawData'!BQ35</f>
        <v>0</v>
      </c>
      <c r="BR99" s="352">
        <f>'7d-AtRisk_RawData'!BR35</f>
        <v>0</v>
      </c>
      <c r="BS99" s="352">
        <f>'7d-AtRisk_RawData'!BS35</f>
        <v>0</v>
      </c>
      <c r="BT99" s="352">
        <f>'7d-AtRisk_RawData'!BT35</f>
        <v>0</v>
      </c>
      <c r="BU99" s="353">
        <f>'7d-AtRisk_RawData'!BU35</f>
        <v>0</v>
      </c>
      <c r="BV99" s="398"/>
      <c r="BX99" s="351">
        <f>'7d-AtRisk_RawData'!BX35</f>
        <v>1</v>
      </c>
      <c r="BY99" s="352">
        <f>'7d-AtRisk_RawData'!BY35</f>
        <v>0</v>
      </c>
      <c r="BZ99" s="352">
        <f>'7d-AtRisk_RawData'!BZ35</f>
        <v>0</v>
      </c>
      <c r="CA99" s="352">
        <f>'7d-AtRisk_RawData'!CA35</f>
        <v>1</v>
      </c>
      <c r="CB99" s="352">
        <f>'7d-AtRisk_RawData'!CB35</f>
        <v>0</v>
      </c>
      <c r="CC99" s="352">
        <f>'7d-AtRisk_RawData'!CC35</f>
        <v>0</v>
      </c>
      <c r="CD99" s="352">
        <f>'7d-AtRisk_RawData'!CD35</f>
        <v>0</v>
      </c>
      <c r="CE99" s="352">
        <f>'7d-AtRisk_RawData'!CE35</f>
        <v>0</v>
      </c>
      <c r="CF99" s="352">
        <f>'7d-AtRisk_RawData'!CF35</f>
        <v>0</v>
      </c>
      <c r="CG99" s="353">
        <f>'7d-AtRisk_RawData'!CG35</f>
        <v>0</v>
      </c>
      <c r="CH99" s="398"/>
      <c r="CJ99" s="351">
        <f>'7d-AtRisk_RawData'!CJ35</f>
        <v>0</v>
      </c>
      <c r="CK99" s="352">
        <f>'7d-AtRisk_RawData'!CK35</f>
        <v>3</v>
      </c>
      <c r="CL99" s="352">
        <f>'7d-AtRisk_RawData'!CL35</f>
        <v>0</v>
      </c>
      <c r="CM99" s="352">
        <f>'7d-AtRisk_RawData'!CM35</f>
        <v>2</v>
      </c>
      <c r="CN99" s="352">
        <f>'7d-AtRisk_RawData'!CN35</f>
        <v>0</v>
      </c>
      <c r="CO99" s="352">
        <f>'7d-AtRisk_RawData'!CO35</f>
        <v>0</v>
      </c>
      <c r="CP99" s="352">
        <f>'7d-AtRisk_RawData'!CP35</f>
        <v>0</v>
      </c>
      <c r="CQ99" s="352">
        <f>'7d-AtRisk_RawData'!CQ35</f>
        <v>0</v>
      </c>
      <c r="CR99" s="352">
        <f>'7d-AtRisk_RawData'!CR35</f>
        <v>0</v>
      </c>
      <c r="CS99" s="353">
        <f>'7d-AtRisk_RawData'!CS35</f>
        <v>0</v>
      </c>
      <c r="CT99" s="398"/>
      <c r="CV99" s="351">
        <f>'7d-AtRisk_RawData'!CV35</f>
        <v>2</v>
      </c>
      <c r="CW99" s="352">
        <f>'7d-AtRisk_RawData'!CW35</f>
        <v>0</v>
      </c>
      <c r="CX99" s="352">
        <f>'7d-AtRisk_RawData'!CX35</f>
        <v>0</v>
      </c>
      <c r="CY99" s="352">
        <f>'7d-AtRisk_RawData'!CY35</f>
        <v>2</v>
      </c>
      <c r="CZ99" s="352">
        <f>'7d-AtRisk_RawData'!CZ35</f>
        <v>0</v>
      </c>
      <c r="DA99" s="352">
        <f>'7d-AtRisk_RawData'!DA35</f>
        <v>0</v>
      </c>
      <c r="DB99" s="352">
        <f>'7d-AtRisk_RawData'!DB35</f>
        <v>0</v>
      </c>
      <c r="DC99" s="352">
        <f>'7d-AtRisk_RawData'!DC35</f>
        <v>0</v>
      </c>
      <c r="DD99" s="352">
        <f>'7d-AtRisk_RawData'!DD35</f>
        <v>0</v>
      </c>
      <c r="DE99" s="353">
        <f>'7d-AtRisk_RawData'!DE35</f>
        <v>0</v>
      </c>
      <c r="DF99" s="398"/>
      <c r="DH99" s="351">
        <f>'7d-AtRisk_RawData'!DH35</f>
        <v>6</v>
      </c>
      <c r="DI99" s="352">
        <f>'7d-AtRisk_RawData'!DI35</f>
        <v>2</v>
      </c>
      <c r="DJ99" s="352">
        <f>'7d-AtRisk_RawData'!DJ35</f>
        <v>0</v>
      </c>
      <c r="DK99" s="352">
        <f>'7d-AtRisk_RawData'!DK35</f>
        <v>3</v>
      </c>
      <c r="DL99" s="352">
        <f>'7d-AtRisk_RawData'!DL35</f>
        <v>0</v>
      </c>
      <c r="DM99" s="352">
        <f>'7d-AtRisk_RawData'!DM35</f>
        <v>0</v>
      </c>
      <c r="DN99" s="352">
        <f>'7d-AtRisk_RawData'!DN35</f>
        <v>0</v>
      </c>
      <c r="DO99" s="352">
        <f>'7d-AtRisk_RawData'!DO35</f>
        <v>0</v>
      </c>
      <c r="DP99" s="352">
        <f>'7d-AtRisk_RawData'!DP35</f>
        <v>0</v>
      </c>
      <c r="DQ99" s="353">
        <f>'7d-AtRisk_RawData'!DQ35</f>
        <v>0</v>
      </c>
      <c r="DR99" s="398"/>
      <c r="DT99" s="351">
        <f>'7d-AtRisk_RawData'!DT35</f>
        <v>1</v>
      </c>
      <c r="DU99" s="352">
        <f>'7d-AtRisk_RawData'!DU35</f>
        <v>0</v>
      </c>
      <c r="DV99" s="352">
        <f>'7d-AtRisk_RawData'!DV35</f>
        <v>0</v>
      </c>
      <c r="DW99" s="352">
        <f>'7d-AtRisk_RawData'!DW35</f>
        <v>2</v>
      </c>
      <c r="DX99" s="352">
        <f>'7d-AtRisk_RawData'!DX35</f>
        <v>0</v>
      </c>
      <c r="DY99" s="352">
        <f>'7d-AtRisk_RawData'!DY35</f>
        <v>0</v>
      </c>
      <c r="DZ99" s="352">
        <f>'7d-AtRisk_RawData'!DZ35</f>
        <v>0</v>
      </c>
      <c r="EA99" s="352">
        <f>'7d-AtRisk_RawData'!EA35</f>
        <v>0</v>
      </c>
      <c r="EB99" s="352">
        <f>'7d-AtRisk_RawData'!EB35</f>
        <v>0</v>
      </c>
      <c r="EC99" s="353">
        <f>'7d-AtRisk_RawData'!EC35</f>
        <v>0</v>
      </c>
      <c r="ED99" s="398"/>
    </row>
    <row r="100" spans="1:134" ht="15.75" thickBot="1" x14ac:dyDescent="0.3">
      <c r="A100" s="1472"/>
      <c r="B100" t="s">
        <v>90</v>
      </c>
      <c r="C100" s="317" t="s">
        <v>140</v>
      </c>
      <c r="D100" s="351">
        <f>'7d-AtRisk_RawData'!D36</f>
        <v>0</v>
      </c>
      <c r="E100" s="352">
        <f>'7d-AtRisk_RawData'!E36</f>
        <v>0</v>
      </c>
      <c r="F100" s="352">
        <f>'7d-AtRisk_RawData'!F36</f>
        <v>0</v>
      </c>
      <c r="G100" s="352">
        <f>'7d-AtRisk_RawData'!G36</f>
        <v>0</v>
      </c>
      <c r="H100" s="352">
        <f>'7d-AtRisk_RawData'!H36</f>
        <v>0</v>
      </c>
      <c r="I100" s="352">
        <f>'7d-AtRisk_RawData'!I36</f>
        <v>0</v>
      </c>
      <c r="J100" s="352">
        <f>'7d-AtRisk_RawData'!J36</f>
        <v>0</v>
      </c>
      <c r="K100" s="352">
        <f>'7d-AtRisk_RawData'!K36</f>
        <v>0</v>
      </c>
      <c r="L100" s="352">
        <f>'7d-AtRisk_RawData'!L36</f>
        <v>0</v>
      </c>
      <c r="M100" s="353">
        <f>'7d-AtRisk_RawData'!M36</f>
        <v>0</v>
      </c>
      <c r="N100" s="398"/>
      <c r="P100" s="351">
        <f>'7d-AtRisk_RawData'!P36</f>
        <v>0</v>
      </c>
      <c r="Q100" s="352">
        <f>'7d-AtRisk_RawData'!Q36</f>
        <v>0</v>
      </c>
      <c r="R100" s="352">
        <f>'7d-AtRisk_RawData'!R36</f>
        <v>0</v>
      </c>
      <c r="S100" s="352">
        <f>'7d-AtRisk_RawData'!S36</f>
        <v>3</v>
      </c>
      <c r="T100" s="352">
        <f>'7d-AtRisk_RawData'!T36</f>
        <v>0</v>
      </c>
      <c r="U100" s="352">
        <f>'7d-AtRisk_RawData'!U36</f>
        <v>0</v>
      </c>
      <c r="V100" s="352">
        <f>'7d-AtRisk_RawData'!V36</f>
        <v>0</v>
      </c>
      <c r="W100" s="352">
        <f>'7d-AtRisk_RawData'!W36</f>
        <v>0</v>
      </c>
      <c r="X100" s="352">
        <f>'7d-AtRisk_RawData'!X36</f>
        <v>0</v>
      </c>
      <c r="Y100" s="353">
        <f>'7d-AtRisk_RawData'!Y36</f>
        <v>0</v>
      </c>
      <c r="Z100" s="398"/>
      <c r="AB100" s="351">
        <f>'7d-AtRisk_RawData'!AB36</f>
        <v>0</v>
      </c>
      <c r="AC100" s="352">
        <f>'7d-AtRisk_RawData'!AC36</f>
        <v>0</v>
      </c>
      <c r="AD100" s="352">
        <f>'7d-AtRisk_RawData'!AD36</f>
        <v>0</v>
      </c>
      <c r="AE100" s="352">
        <f>'7d-AtRisk_RawData'!AE36</f>
        <v>1</v>
      </c>
      <c r="AF100" s="352">
        <f>'7d-AtRisk_RawData'!AF36</f>
        <v>0</v>
      </c>
      <c r="AG100" s="352">
        <f>'7d-AtRisk_RawData'!AG36</f>
        <v>0</v>
      </c>
      <c r="AH100" s="352">
        <f>'7d-AtRisk_RawData'!AH36</f>
        <v>0</v>
      </c>
      <c r="AI100" s="352">
        <f>'7d-AtRisk_RawData'!AI36</f>
        <v>0</v>
      </c>
      <c r="AJ100" s="352">
        <f>'7d-AtRisk_RawData'!AJ36</f>
        <v>0</v>
      </c>
      <c r="AK100" s="353">
        <f>'7d-AtRisk_RawData'!AK36</f>
        <v>0</v>
      </c>
      <c r="AL100" s="398"/>
      <c r="AN100" s="351">
        <f>'7d-AtRisk_RawData'!AN36</f>
        <v>0</v>
      </c>
      <c r="AO100" s="352">
        <f>'7d-AtRisk_RawData'!AO36</f>
        <v>0</v>
      </c>
      <c r="AP100" s="352">
        <f>'7d-AtRisk_RawData'!AP36</f>
        <v>0</v>
      </c>
      <c r="AQ100" s="352">
        <f>'7d-AtRisk_RawData'!AQ36</f>
        <v>6</v>
      </c>
      <c r="AR100" s="352">
        <f>'7d-AtRisk_RawData'!AR36</f>
        <v>0</v>
      </c>
      <c r="AS100" s="352">
        <f>'7d-AtRisk_RawData'!AS36</f>
        <v>0</v>
      </c>
      <c r="AT100" s="352">
        <f>'7d-AtRisk_RawData'!AT36</f>
        <v>0</v>
      </c>
      <c r="AU100" s="352">
        <f>'7d-AtRisk_RawData'!AU36</f>
        <v>0</v>
      </c>
      <c r="AV100" s="352">
        <f>'7d-AtRisk_RawData'!AV36</f>
        <v>0</v>
      </c>
      <c r="AW100" s="353">
        <f>'7d-AtRisk_RawData'!AW36</f>
        <v>0</v>
      </c>
      <c r="AX100" s="398"/>
      <c r="AZ100" s="351">
        <f>'7d-AtRisk_RawData'!AZ36</f>
        <v>0</v>
      </c>
      <c r="BA100" s="352">
        <f>'7d-AtRisk_RawData'!BA36</f>
        <v>0</v>
      </c>
      <c r="BB100" s="352">
        <f>'7d-AtRisk_RawData'!BB36</f>
        <v>0</v>
      </c>
      <c r="BC100" s="352">
        <f>'7d-AtRisk_RawData'!BC36</f>
        <v>5</v>
      </c>
      <c r="BD100" s="352">
        <f>'7d-AtRisk_RawData'!BD36</f>
        <v>0</v>
      </c>
      <c r="BE100" s="352">
        <f>'7d-AtRisk_RawData'!BE36</f>
        <v>0</v>
      </c>
      <c r="BF100" s="352">
        <f>'7d-AtRisk_RawData'!BF36</f>
        <v>0</v>
      </c>
      <c r="BG100" s="352">
        <f>'7d-AtRisk_RawData'!BG36</f>
        <v>0</v>
      </c>
      <c r="BH100" s="352">
        <f>'7d-AtRisk_RawData'!BH36</f>
        <v>0</v>
      </c>
      <c r="BI100" s="353">
        <f>'7d-AtRisk_RawData'!BI36</f>
        <v>0</v>
      </c>
      <c r="BJ100" s="398"/>
      <c r="BL100" s="351">
        <f>'7d-AtRisk_RawData'!BL36</f>
        <v>39</v>
      </c>
      <c r="BM100" s="352">
        <f>'7d-AtRisk_RawData'!BM36</f>
        <v>0</v>
      </c>
      <c r="BN100" s="352">
        <f>'7d-AtRisk_RawData'!BN36</f>
        <v>0</v>
      </c>
      <c r="BO100" s="352">
        <f>'7d-AtRisk_RawData'!BO36</f>
        <v>13</v>
      </c>
      <c r="BP100" s="352">
        <f>'7d-AtRisk_RawData'!BP36</f>
        <v>0</v>
      </c>
      <c r="BQ100" s="352">
        <f>'7d-AtRisk_RawData'!BQ36</f>
        <v>0</v>
      </c>
      <c r="BR100" s="352">
        <f>'7d-AtRisk_RawData'!BR36</f>
        <v>0</v>
      </c>
      <c r="BS100" s="352">
        <f>'7d-AtRisk_RawData'!BS36</f>
        <v>0</v>
      </c>
      <c r="BT100" s="352">
        <f>'7d-AtRisk_RawData'!BT36</f>
        <v>0</v>
      </c>
      <c r="BU100" s="353">
        <f>'7d-AtRisk_RawData'!BU36</f>
        <v>0</v>
      </c>
      <c r="BV100" s="398"/>
      <c r="BX100" s="351">
        <f>'7d-AtRisk_RawData'!BX36</f>
        <v>4</v>
      </c>
      <c r="BY100" s="352">
        <f>'7d-AtRisk_RawData'!BY36</f>
        <v>3</v>
      </c>
      <c r="BZ100" s="352">
        <f>'7d-AtRisk_RawData'!BZ36</f>
        <v>0</v>
      </c>
      <c r="CA100" s="352">
        <f>'7d-AtRisk_RawData'!CA36</f>
        <v>9</v>
      </c>
      <c r="CB100" s="352">
        <f>'7d-AtRisk_RawData'!CB36</f>
        <v>0</v>
      </c>
      <c r="CC100" s="352">
        <f>'7d-AtRisk_RawData'!CC36</f>
        <v>0</v>
      </c>
      <c r="CD100" s="352">
        <f>'7d-AtRisk_RawData'!CD36</f>
        <v>0</v>
      </c>
      <c r="CE100" s="352">
        <f>'7d-AtRisk_RawData'!CE36</f>
        <v>0</v>
      </c>
      <c r="CF100" s="352">
        <f>'7d-AtRisk_RawData'!CF36</f>
        <v>0</v>
      </c>
      <c r="CG100" s="353">
        <f>'7d-AtRisk_RawData'!CG36</f>
        <v>0</v>
      </c>
      <c r="CH100" s="398"/>
      <c r="CJ100" s="351">
        <f>'7d-AtRisk_RawData'!CJ36</f>
        <v>6</v>
      </c>
      <c r="CK100" s="352">
        <f>'7d-AtRisk_RawData'!CK36</f>
        <v>0</v>
      </c>
      <c r="CL100" s="352">
        <f>'7d-AtRisk_RawData'!CL36</f>
        <v>0</v>
      </c>
      <c r="CM100" s="352">
        <f>'7d-AtRisk_RawData'!CM36</f>
        <v>6</v>
      </c>
      <c r="CN100" s="352">
        <f>'7d-AtRisk_RawData'!CN36</f>
        <v>0</v>
      </c>
      <c r="CO100" s="352">
        <f>'7d-AtRisk_RawData'!CO36</f>
        <v>0</v>
      </c>
      <c r="CP100" s="352">
        <f>'7d-AtRisk_RawData'!CP36</f>
        <v>0</v>
      </c>
      <c r="CQ100" s="352">
        <f>'7d-AtRisk_RawData'!CQ36</f>
        <v>0</v>
      </c>
      <c r="CR100" s="352">
        <f>'7d-AtRisk_RawData'!CR36</f>
        <v>0</v>
      </c>
      <c r="CS100" s="353">
        <f>'7d-AtRisk_RawData'!CS36</f>
        <v>0</v>
      </c>
      <c r="CT100" s="398"/>
      <c r="CV100" s="351">
        <f>'7d-AtRisk_RawData'!CV36</f>
        <v>4</v>
      </c>
      <c r="CW100" s="352">
        <f>'7d-AtRisk_RawData'!CW36</f>
        <v>0</v>
      </c>
      <c r="CX100" s="352">
        <f>'7d-AtRisk_RawData'!CX36</f>
        <v>0</v>
      </c>
      <c r="CY100" s="352">
        <f>'7d-AtRisk_RawData'!CY36</f>
        <v>11</v>
      </c>
      <c r="CZ100" s="352">
        <f>'7d-AtRisk_RawData'!CZ36</f>
        <v>0</v>
      </c>
      <c r="DA100" s="352">
        <f>'7d-AtRisk_RawData'!DA36</f>
        <v>0</v>
      </c>
      <c r="DB100" s="352">
        <f>'7d-AtRisk_RawData'!DB36</f>
        <v>0</v>
      </c>
      <c r="DC100" s="352">
        <f>'7d-AtRisk_RawData'!DC36</f>
        <v>0</v>
      </c>
      <c r="DD100" s="352">
        <f>'7d-AtRisk_RawData'!DD36</f>
        <v>0</v>
      </c>
      <c r="DE100" s="353">
        <f>'7d-AtRisk_RawData'!DE36</f>
        <v>0</v>
      </c>
      <c r="DF100" s="398"/>
      <c r="DH100" s="351">
        <f>'7d-AtRisk_RawData'!DH36</f>
        <v>3</v>
      </c>
      <c r="DI100" s="352">
        <f>'7d-AtRisk_RawData'!DI36</f>
        <v>0</v>
      </c>
      <c r="DJ100" s="352">
        <f>'7d-AtRisk_RawData'!DJ36</f>
        <v>0</v>
      </c>
      <c r="DK100" s="352">
        <f>'7d-AtRisk_RawData'!DK36</f>
        <v>1</v>
      </c>
      <c r="DL100" s="352">
        <f>'7d-AtRisk_RawData'!DL36</f>
        <v>0</v>
      </c>
      <c r="DM100" s="352">
        <f>'7d-AtRisk_RawData'!DM36</f>
        <v>0</v>
      </c>
      <c r="DN100" s="352">
        <f>'7d-AtRisk_RawData'!DN36</f>
        <v>0</v>
      </c>
      <c r="DO100" s="352">
        <f>'7d-AtRisk_RawData'!DO36</f>
        <v>0</v>
      </c>
      <c r="DP100" s="352">
        <f>'7d-AtRisk_RawData'!DP36</f>
        <v>0</v>
      </c>
      <c r="DQ100" s="353">
        <f>'7d-AtRisk_RawData'!DQ36</f>
        <v>0</v>
      </c>
      <c r="DR100" s="398"/>
      <c r="DT100" s="351">
        <f>'7d-AtRisk_RawData'!DT36</f>
        <v>1</v>
      </c>
      <c r="DU100" s="352">
        <f>'7d-AtRisk_RawData'!DU36</f>
        <v>0</v>
      </c>
      <c r="DV100" s="352">
        <f>'7d-AtRisk_RawData'!DV36</f>
        <v>0</v>
      </c>
      <c r="DW100" s="352">
        <f>'7d-AtRisk_RawData'!DW36</f>
        <v>1</v>
      </c>
      <c r="DX100" s="352">
        <f>'7d-AtRisk_RawData'!DX36</f>
        <v>0</v>
      </c>
      <c r="DY100" s="352">
        <f>'7d-AtRisk_RawData'!DY36</f>
        <v>0</v>
      </c>
      <c r="DZ100" s="352">
        <f>'7d-AtRisk_RawData'!DZ36</f>
        <v>0</v>
      </c>
      <c r="EA100" s="352">
        <f>'7d-AtRisk_RawData'!EA36</f>
        <v>0</v>
      </c>
      <c r="EB100" s="352">
        <f>'7d-AtRisk_RawData'!EB36</f>
        <v>0</v>
      </c>
      <c r="EC100" s="353">
        <f>'7d-AtRisk_RawData'!EC36</f>
        <v>0</v>
      </c>
      <c r="ED100" s="398"/>
    </row>
    <row r="101" spans="1:134" x14ac:dyDescent="0.25">
      <c r="A101" s="467"/>
      <c r="D101" s="399">
        <f t="shared" ref="D101:M101" si="198">SUM(D98:D100)</f>
        <v>0</v>
      </c>
      <c r="E101" s="400">
        <f t="shared" si="198"/>
        <v>2</v>
      </c>
      <c r="F101" s="400">
        <f t="shared" si="198"/>
        <v>0</v>
      </c>
      <c r="G101" s="400">
        <f t="shared" si="198"/>
        <v>101</v>
      </c>
      <c r="H101" s="400">
        <f t="shared" si="198"/>
        <v>0</v>
      </c>
      <c r="I101" s="400">
        <f t="shared" si="198"/>
        <v>0</v>
      </c>
      <c r="J101" s="400">
        <f t="shared" si="198"/>
        <v>0</v>
      </c>
      <c r="K101" s="400">
        <f t="shared" si="198"/>
        <v>0</v>
      </c>
      <c r="L101" s="400">
        <f t="shared" si="198"/>
        <v>0</v>
      </c>
      <c r="M101" s="401">
        <f t="shared" si="198"/>
        <v>0</v>
      </c>
      <c r="N101" s="470">
        <f>SUM(D101:M101)</f>
        <v>103</v>
      </c>
      <c r="P101" s="399">
        <f t="shared" ref="P101:Y101" si="199">SUM(P98:P100)</f>
        <v>0</v>
      </c>
      <c r="Q101" s="400">
        <f t="shared" si="199"/>
        <v>3</v>
      </c>
      <c r="R101" s="400">
        <f t="shared" si="199"/>
        <v>0</v>
      </c>
      <c r="S101" s="400">
        <f t="shared" si="199"/>
        <v>99</v>
      </c>
      <c r="T101" s="400">
        <f t="shared" si="199"/>
        <v>0</v>
      </c>
      <c r="U101" s="400">
        <f t="shared" si="199"/>
        <v>0</v>
      </c>
      <c r="V101" s="400">
        <f t="shared" si="199"/>
        <v>0</v>
      </c>
      <c r="W101" s="400">
        <f t="shared" si="199"/>
        <v>0</v>
      </c>
      <c r="X101" s="400">
        <f t="shared" si="199"/>
        <v>0</v>
      </c>
      <c r="Y101" s="401">
        <f t="shared" si="199"/>
        <v>0</v>
      </c>
      <c r="Z101" s="470">
        <f>SUM(P101:Y101)</f>
        <v>102</v>
      </c>
      <c r="AB101" s="399">
        <f t="shared" ref="AB101:AK101" si="200">SUM(AB98:AB100)</f>
        <v>0</v>
      </c>
      <c r="AC101" s="400">
        <f t="shared" si="200"/>
        <v>1</v>
      </c>
      <c r="AD101" s="400">
        <f t="shared" si="200"/>
        <v>0</v>
      </c>
      <c r="AE101" s="400">
        <f t="shared" si="200"/>
        <v>57</v>
      </c>
      <c r="AF101" s="400">
        <f t="shared" si="200"/>
        <v>0</v>
      </c>
      <c r="AG101" s="400">
        <f t="shared" si="200"/>
        <v>0</v>
      </c>
      <c r="AH101" s="400">
        <f t="shared" si="200"/>
        <v>0</v>
      </c>
      <c r="AI101" s="400">
        <f t="shared" si="200"/>
        <v>0</v>
      </c>
      <c r="AJ101" s="400">
        <f t="shared" si="200"/>
        <v>0</v>
      </c>
      <c r="AK101" s="401">
        <f t="shared" si="200"/>
        <v>0</v>
      </c>
      <c r="AL101" s="470">
        <f>SUM(AB101:AK101)</f>
        <v>58</v>
      </c>
      <c r="AN101" s="399">
        <f t="shared" ref="AN101:AW101" si="201">SUM(AN98:AN100)</f>
        <v>0</v>
      </c>
      <c r="AO101" s="400">
        <f t="shared" si="201"/>
        <v>1</v>
      </c>
      <c r="AP101" s="400">
        <f t="shared" si="201"/>
        <v>0</v>
      </c>
      <c r="AQ101" s="400">
        <f t="shared" si="201"/>
        <v>62</v>
      </c>
      <c r="AR101" s="400">
        <f t="shared" si="201"/>
        <v>0</v>
      </c>
      <c r="AS101" s="400">
        <f t="shared" si="201"/>
        <v>0</v>
      </c>
      <c r="AT101" s="400">
        <f t="shared" si="201"/>
        <v>0</v>
      </c>
      <c r="AU101" s="400">
        <f t="shared" si="201"/>
        <v>0</v>
      </c>
      <c r="AV101" s="400">
        <f t="shared" si="201"/>
        <v>0</v>
      </c>
      <c r="AW101" s="401">
        <f t="shared" si="201"/>
        <v>0</v>
      </c>
      <c r="AX101" s="470">
        <f>SUM(AN101:AW101)</f>
        <v>63</v>
      </c>
      <c r="AZ101" s="399">
        <f t="shared" ref="AZ101:BI101" si="202">SUM(AZ98:AZ100)</f>
        <v>0</v>
      </c>
      <c r="BA101" s="400">
        <f t="shared" si="202"/>
        <v>2</v>
      </c>
      <c r="BB101" s="400">
        <f t="shared" si="202"/>
        <v>0</v>
      </c>
      <c r="BC101" s="400">
        <f t="shared" si="202"/>
        <v>51</v>
      </c>
      <c r="BD101" s="400">
        <f t="shared" si="202"/>
        <v>0</v>
      </c>
      <c r="BE101" s="400">
        <f t="shared" si="202"/>
        <v>0</v>
      </c>
      <c r="BF101" s="400">
        <f t="shared" si="202"/>
        <v>0</v>
      </c>
      <c r="BG101" s="400">
        <f t="shared" si="202"/>
        <v>0</v>
      </c>
      <c r="BH101" s="400">
        <f t="shared" si="202"/>
        <v>0</v>
      </c>
      <c r="BI101" s="401">
        <f t="shared" si="202"/>
        <v>0</v>
      </c>
      <c r="BJ101" s="470">
        <f>SUM(AZ101:BI101)</f>
        <v>53</v>
      </c>
      <c r="BL101" s="399">
        <f t="shared" ref="BL101:BU101" si="203">SUM(BL98:BL100)</f>
        <v>39</v>
      </c>
      <c r="BM101" s="400">
        <f t="shared" si="203"/>
        <v>3</v>
      </c>
      <c r="BN101" s="400">
        <f t="shared" si="203"/>
        <v>0</v>
      </c>
      <c r="BO101" s="400">
        <f t="shared" si="203"/>
        <v>57</v>
      </c>
      <c r="BP101" s="400">
        <f t="shared" si="203"/>
        <v>0</v>
      </c>
      <c r="BQ101" s="400">
        <f t="shared" si="203"/>
        <v>0</v>
      </c>
      <c r="BR101" s="400">
        <f t="shared" si="203"/>
        <v>0</v>
      </c>
      <c r="BS101" s="400">
        <f t="shared" si="203"/>
        <v>0</v>
      </c>
      <c r="BT101" s="400">
        <f t="shared" si="203"/>
        <v>0</v>
      </c>
      <c r="BU101" s="401">
        <f t="shared" si="203"/>
        <v>0</v>
      </c>
      <c r="BV101" s="470">
        <f>SUM(BL101:BU101)</f>
        <v>99</v>
      </c>
      <c r="BX101" s="399">
        <f t="shared" ref="BX101:CG101" si="204">SUM(BX98:BX100)</f>
        <v>5</v>
      </c>
      <c r="BY101" s="400">
        <f t="shared" si="204"/>
        <v>20</v>
      </c>
      <c r="BZ101" s="400">
        <f t="shared" si="204"/>
        <v>0</v>
      </c>
      <c r="CA101" s="400">
        <f t="shared" si="204"/>
        <v>29</v>
      </c>
      <c r="CB101" s="400">
        <f t="shared" si="204"/>
        <v>0</v>
      </c>
      <c r="CC101" s="400">
        <f t="shared" si="204"/>
        <v>0</v>
      </c>
      <c r="CD101" s="400">
        <f t="shared" si="204"/>
        <v>0</v>
      </c>
      <c r="CE101" s="400">
        <f t="shared" si="204"/>
        <v>0</v>
      </c>
      <c r="CF101" s="400">
        <f t="shared" si="204"/>
        <v>0</v>
      </c>
      <c r="CG101" s="401">
        <f t="shared" si="204"/>
        <v>0</v>
      </c>
      <c r="CH101" s="470">
        <f>SUM(BX101:CG101)</f>
        <v>54</v>
      </c>
      <c r="CJ101" s="399">
        <f t="shared" ref="CJ101:CS101" si="205">SUM(CJ98:CJ100)</f>
        <v>8</v>
      </c>
      <c r="CK101" s="400">
        <f t="shared" si="205"/>
        <v>3</v>
      </c>
      <c r="CL101" s="400">
        <f t="shared" si="205"/>
        <v>0</v>
      </c>
      <c r="CM101" s="400">
        <f t="shared" si="205"/>
        <v>42</v>
      </c>
      <c r="CN101" s="400">
        <f t="shared" si="205"/>
        <v>0</v>
      </c>
      <c r="CO101" s="400">
        <f t="shared" si="205"/>
        <v>0</v>
      </c>
      <c r="CP101" s="400">
        <f t="shared" si="205"/>
        <v>0</v>
      </c>
      <c r="CQ101" s="400">
        <f t="shared" si="205"/>
        <v>0</v>
      </c>
      <c r="CR101" s="400">
        <f t="shared" si="205"/>
        <v>0</v>
      </c>
      <c r="CS101" s="401">
        <f t="shared" si="205"/>
        <v>0</v>
      </c>
      <c r="CT101" s="470">
        <f>SUM(CJ101:CS101)</f>
        <v>53</v>
      </c>
      <c r="CV101" s="399">
        <f t="shared" ref="CV101:DE101" si="206">SUM(CV98:CV100)</f>
        <v>6</v>
      </c>
      <c r="CW101" s="400">
        <f t="shared" si="206"/>
        <v>5</v>
      </c>
      <c r="CX101" s="400">
        <f t="shared" si="206"/>
        <v>0</v>
      </c>
      <c r="CY101" s="400">
        <f t="shared" si="206"/>
        <v>32</v>
      </c>
      <c r="CZ101" s="400">
        <f t="shared" si="206"/>
        <v>0</v>
      </c>
      <c r="DA101" s="400">
        <f t="shared" si="206"/>
        <v>0</v>
      </c>
      <c r="DB101" s="400">
        <f t="shared" si="206"/>
        <v>0</v>
      </c>
      <c r="DC101" s="400">
        <f t="shared" si="206"/>
        <v>0</v>
      </c>
      <c r="DD101" s="400">
        <f t="shared" si="206"/>
        <v>0</v>
      </c>
      <c r="DE101" s="401">
        <f t="shared" si="206"/>
        <v>0</v>
      </c>
      <c r="DF101" s="470">
        <f>SUM(CV101:DE101)</f>
        <v>43</v>
      </c>
      <c r="DH101" s="399">
        <f t="shared" ref="DH101:DQ101" si="207">SUM(DH98:DH100)</f>
        <v>9</v>
      </c>
      <c r="DI101" s="400">
        <f t="shared" si="207"/>
        <v>6</v>
      </c>
      <c r="DJ101" s="400">
        <f t="shared" si="207"/>
        <v>0</v>
      </c>
      <c r="DK101" s="400">
        <f t="shared" si="207"/>
        <v>35</v>
      </c>
      <c r="DL101" s="400">
        <f t="shared" si="207"/>
        <v>0</v>
      </c>
      <c r="DM101" s="400">
        <f t="shared" si="207"/>
        <v>0</v>
      </c>
      <c r="DN101" s="400">
        <f t="shared" si="207"/>
        <v>0</v>
      </c>
      <c r="DO101" s="400">
        <f t="shared" si="207"/>
        <v>0</v>
      </c>
      <c r="DP101" s="400">
        <f t="shared" si="207"/>
        <v>0</v>
      </c>
      <c r="DQ101" s="401">
        <f t="shared" si="207"/>
        <v>0</v>
      </c>
      <c r="DR101" s="470">
        <f>SUM(DH101:DQ101)</f>
        <v>50</v>
      </c>
      <c r="DT101" s="399">
        <f t="shared" ref="DT101:EC101" si="208">SUM(DT98:DT100)</f>
        <v>2</v>
      </c>
      <c r="DU101" s="400">
        <f t="shared" si="208"/>
        <v>2</v>
      </c>
      <c r="DV101" s="400">
        <f t="shared" si="208"/>
        <v>0</v>
      </c>
      <c r="DW101" s="400">
        <f t="shared" si="208"/>
        <v>45</v>
      </c>
      <c r="DX101" s="400">
        <f t="shared" si="208"/>
        <v>0</v>
      </c>
      <c r="DY101" s="400">
        <f t="shared" si="208"/>
        <v>0</v>
      </c>
      <c r="DZ101" s="400">
        <f t="shared" si="208"/>
        <v>0</v>
      </c>
      <c r="EA101" s="400">
        <f t="shared" si="208"/>
        <v>0</v>
      </c>
      <c r="EB101" s="400">
        <f t="shared" si="208"/>
        <v>0</v>
      </c>
      <c r="EC101" s="401">
        <f t="shared" si="208"/>
        <v>0</v>
      </c>
      <c r="ED101" s="470">
        <f>SUM(DT101:EC101)</f>
        <v>49</v>
      </c>
    </row>
    <row r="102" spans="1:134" ht="15.75" thickBot="1" x14ac:dyDescent="0.3">
      <c r="A102" s="467"/>
      <c r="D102" s="351"/>
      <c r="E102" s="352"/>
      <c r="F102" s="352"/>
      <c r="G102" s="352"/>
      <c r="H102" s="352"/>
      <c r="I102" s="352"/>
      <c r="J102" s="352"/>
      <c r="K102" s="352"/>
      <c r="L102" s="352"/>
      <c r="M102" s="353"/>
      <c r="N102" s="398"/>
      <c r="P102" s="351"/>
      <c r="Q102" s="352"/>
      <c r="R102" s="352"/>
      <c r="S102" s="352"/>
      <c r="T102" s="352"/>
      <c r="U102" s="352"/>
      <c r="V102" s="352"/>
      <c r="W102" s="352"/>
      <c r="X102" s="352"/>
      <c r="Y102" s="353"/>
      <c r="Z102" s="398"/>
      <c r="AB102" s="351"/>
      <c r="AC102" s="352"/>
      <c r="AD102" s="352"/>
      <c r="AE102" s="352"/>
      <c r="AF102" s="352"/>
      <c r="AG102" s="352"/>
      <c r="AH102" s="352"/>
      <c r="AI102" s="352"/>
      <c r="AJ102" s="352"/>
      <c r="AK102" s="353"/>
      <c r="AL102" s="398"/>
      <c r="AN102" s="351"/>
      <c r="AO102" s="352"/>
      <c r="AP102" s="352"/>
      <c r="AQ102" s="352"/>
      <c r="AR102" s="352"/>
      <c r="AS102" s="352"/>
      <c r="AT102" s="352"/>
      <c r="AU102" s="352"/>
      <c r="AV102" s="352"/>
      <c r="AW102" s="353"/>
      <c r="AX102" s="398"/>
      <c r="AZ102" s="351"/>
      <c r="BA102" s="352"/>
      <c r="BB102" s="352"/>
      <c r="BC102" s="352"/>
      <c r="BD102" s="352"/>
      <c r="BE102" s="352"/>
      <c r="BF102" s="352"/>
      <c r="BG102" s="352"/>
      <c r="BH102" s="352"/>
      <c r="BI102" s="353"/>
      <c r="BJ102" s="398"/>
      <c r="BL102" s="351"/>
      <c r="BM102" s="352"/>
      <c r="BN102" s="352"/>
      <c r="BO102" s="352"/>
      <c r="BP102" s="352"/>
      <c r="BQ102" s="352"/>
      <c r="BR102" s="352"/>
      <c r="BS102" s="352"/>
      <c r="BT102" s="352"/>
      <c r="BU102" s="353"/>
      <c r="BV102" s="398"/>
      <c r="BX102" s="351"/>
      <c r="BY102" s="352"/>
      <c r="BZ102" s="352"/>
      <c r="CA102" s="352"/>
      <c r="CB102" s="352"/>
      <c r="CC102" s="352"/>
      <c r="CD102" s="352"/>
      <c r="CE102" s="352"/>
      <c r="CF102" s="352"/>
      <c r="CG102" s="353"/>
      <c r="CH102" s="398"/>
      <c r="CJ102" s="351"/>
      <c r="CK102" s="352"/>
      <c r="CL102" s="352"/>
      <c r="CM102" s="352"/>
      <c r="CN102" s="352"/>
      <c r="CO102" s="352"/>
      <c r="CP102" s="352"/>
      <c r="CQ102" s="352"/>
      <c r="CR102" s="352"/>
      <c r="CS102" s="353"/>
      <c r="CT102" s="398"/>
      <c r="CV102" s="351"/>
      <c r="CW102" s="352"/>
      <c r="CX102" s="352"/>
      <c r="CY102" s="352"/>
      <c r="CZ102" s="352"/>
      <c r="DA102" s="352"/>
      <c r="DB102" s="352"/>
      <c r="DC102" s="352"/>
      <c r="DD102" s="352"/>
      <c r="DE102" s="353"/>
      <c r="DF102" s="398"/>
      <c r="DH102" s="351"/>
      <c r="DI102" s="352"/>
      <c r="DJ102" s="352"/>
      <c r="DK102" s="352"/>
      <c r="DL102" s="352"/>
      <c r="DM102" s="352"/>
      <c r="DN102" s="352"/>
      <c r="DO102" s="352"/>
      <c r="DP102" s="352"/>
      <c r="DQ102" s="353"/>
      <c r="DR102" s="398"/>
      <c r="DT102" s="351"/>
      <c r="DU102" s="352"/>
      <c r="DV102" s="352"/>
      <c r="DW102" s="352"/>
      <c r="DX102" s="352"/>
      <c r="DY102" s="352"/>
      <c r="DZ102" s="352"/>
      <c r="EA102" s="352"/>
      <c r="EB102" s="352"/>
      <c r="EC102" s="353"/>
      <c r="ED102" s="398"/>
    </row>
    <row r="103" spans="1:134" ht="15" customHeight="1" x14ac:dyDescent="0.25">
      <c r="A103" s="1470" t="s">
        <v>211</v>
      </c>
      <c r="B103" t="s">
        <v>90</v>
      </c>
      <c r="C103" s="317" t="s">
        <v>138</v>
      </c>
      <c r="D103" s="351">
        <f>D98*'8-Matrices'!$J$7</f>
        <v>0</v>
      </c>
      <c r="E103" s="352">
        <f>E98*'8-Matrices'!$K$7</f>
        <v>14520</v>
      </c>
      <c r="F103" s="352">
        <f>F98*'8-Matrices'!$L$7</f>
        <v>0</v>
      </c>
      <c r="G103" s="352">
        <f>G98*'8-Matrices'!$M$7</f>
        <v>1315405</v>
      </c>
      <c r="H103" s="352">
        <f>H98*'8-Matrices'!$N$7</f>
        <v>0</v>
      </c>
      <c r="I103" s="352">
        <f>I98*'8-Matrices'!$O$7</f>
        <v>0</v>
      </c>
      <c r="J103" s="352">
        <f>J98*'8-Matrices'!$P$7</f>
        <v>0</v>
      </c>
      <c r="K103" s="352">
        <f>K98*'8-Matrices'!$Q$7</f>
        <v>0</v>
      </c>
      <c r="L103" s="352">
        <f>L98*'8-Matrices'!$R$7</f>
        <v>0</v>
      </c>
      <c r="M103" s="353">
        <f>M98*'8-Matrices'!$S$7</f>
        <v>0</v>
      </c>
      <c r="N103" s="398"/>
      <c r="P103" s="351">
        <f>P98*'8-Matrices'!$J$7</f>
        <v>0</v>
      </c>
      <c r="Q103" s="352">
        <f>Q98*'8-Matrices'!$K$7</f>
        <v>14520</v>
      </c>
      <c r="R103" s="352">
        <f>R98*'8-Matrices'!$L$7</f>
        <v>0</v>
      </c>
      <c r="S103" s="352">
        <f>S98*'8-Matrices'!$M$7</f>
        <v>1113035</v>
      </c>
      <c r="T103" s="352">
        <f>T98*'8-Matrices'!$N$7</f>
        <v>0</v>
      </c>
      <c r="U103" s="352">
        <f>U98*'8-Matrices'!$O$7</f>
        <v>0</v>
      </c>
      <c r="V103" s="352">
        <f>V98*'8-Matrices'!$P$7</f>
        <v>0</v>
      </c>
      <c r="W103" s="352">
        <f>W98*'8-Matrices'!$Q$7</f>
        <v>0</v>
      </c>
      <c r="X103" s="352">
        <f>X98*'8-Matrices'!$R$7</f>
        <v>0</v>
      </c>
      <c r="Y103" s="353">
        <f>Y98*'8-Matrices'!$S$7</f>
        <v>0</v>
      </c>
      <c r="Z103" s="398"/>
      <c r="AB103" s="351">
        <f>AB98*'8-Matrices'!$J$7</f>
        <v>0</v>
      </c>
      <c r="AC103" s="352">
        <f>AC98*'8-Matrices'!$K$7</f>
        <v>7260</v>
      </c>
      <c r="AD103" s="352">
        <f>AD98*'8-Matrices'!$L$7</f>
        <v>0</v>
      </c>
      <c r="AE103" s="352">
        <f>AE98*'8-Matrices'!$M$7</f>
        <v>664930</v>
      </c>
      <c r="AF103" s="352">
        <f>AF98*'8-Matrices'!$N$7</f>
        <v>0</v>
      </c>
      <c r="AG103" s="352">
        <f>AG98*'8-Matrices'!$O$7</f>
        <v>0</v>
      </c>
      <c r="AH103" s="352">
        <f>AH98*'8-Matrices'!$P$7</f>
        <v>0</v>
      </c>
      <c r="AI103" s="352">
        <f>AI98*'8-Matrices'!$Q$7</f>
        <v>0</v>
      </c>
      <c r="AJ103" s="352">
        <f>AJ98*'8-Matrices'!$R$7</f>
        <v>0</v>
      </c>
      <c r="AK103" s="353">
        <f>AK98*'8-Matrices'!$S$7</f>
        <v>0</v>
      </c>
      <c r="AL103" s="398"/>
      <c r="AN103" s="351">
        <f>AN98*'8-Matrices'!$J$7</f>
        <v>0</v>
      </c>
      <c r="AO103" s="352">
        <f>AO98*'8-Matrices'!$K$7</f>
        <v>0</v>
      </c>
      <c r="AP103" s="352">
        <f>AP98*'8-Matrices'!$L$7</f>
        <v>0</v>
      </c>
      <c r="AQ103" s="352">
        <f>AQ98*'8-Matrices'!$M$7</f>
        <v>693840</v>
      </c>
      <c r="AR103" s="352">
        <f>AR98*'8-Matrices'!$N$7</f>
        <v>0</v>
      </c>
      <c r="AS103" s="352">
        <f>AS98*'8-Matrices'!$O$7</f>
        <v>0</v>
      </c>
      <c r="AT103" s="352">
        <f>AT98*'8-Matrices'!$P$7</f>
        <v>0</v>
      </c>
      <c r="AU103" s="352">
        <f>AU98*'8-Matrices'!$Q$7</f>
        <v>0</v>
      </c>
      <c r="AV103" s="352">
        <f>AV98*'8-Matrices'!$R$7</f>
        <v>0</v>
      </c>
      <c r="AW103" s="353">
        <f>AW98*'8-Matrices'!$S$7</f>
        <v>0</v>
      </c>
      <c r="AX103" s="398"/>
      <c r="AZ103" s="351">
        <f>AZ98*'8-Matrices'!$J$7</f>
        <v>0</v>
      </c>
      <c r="BA103" s="352">
        <f>BA98*'8-Matrices'!$K$7</f>
        <v>7260</v>
      </c>
      <c r="BB103" s="352">
        <f>BB98*'8-Matrices'!$L$7</f>
        <v>0</v>
      </c>
      <c r="BC103" s="352">
        <f>BC98*'8-Matrices'!$M$7</f>
        <v>592655</v>
      </c>
      <c r="BD103" s="352">
        <f>BD98*'8-Matrices'!$N$7</f>
        <v>0</v>
      </c>
      <c r="BE103" s="352">
        <f>BE98*'8-Matrices'!$O$7</f>
        <v>0</v>
      </c>
      <c r="BF103" s="352">
        <f>BF98*'8-Matrices'!$P$7</f>
        <v>0</v>
      </c>
      <c r="BG103" s="352">
        <f>BG98*'8-Matrices'!$Q$7</f>
        <v>0</v>
      </c>
      <c r="BH103" s="352">
        <f>BH98*'8-Matrices'!$R$7</f>
        <v>0</v>
      </c>
      <c r="BI103" s="353">
        <f>BI98*'8-Matrices'!$S$7</f>
        <v>0</v>
      </c>
      <c r="BJ103" s="398"/>
      <c r="BL103" s="351">
        <f>BL98*'8-Matrices'!$J$7</f>
        <v>0</v>
      </c>
      <c r="BM103" s="352">
        <f>BM98*'8-Matrices'!$K$7</f>
        <v>0</v>
      </c>
      <c r="BN103" s="352">
        <f>BN98*'8-Matrices'!$L$7</f>
        <v>0</v>
      </c>
      <c r="BO103" s="352">
        <f>BO98*'8-Matrices'!$M$7</f>
        <v>549290</v>
      </c>
      <c r="BP103" s="352">
        <f>BP98*'8-Matrices'!$N$7</f>
        <v>0</v>
      </c>
      <c r="BQ103" s="352">
        <f>BQ98*'8-Matrices'!$O$7</f>
        <v>0</v>
      </c>
      <c r="BR103" s="352">
        <f>BR98*'8-Matrices'!$P$7</f>
        <v>0</v>
      </c>
      <c r="BS103" s="352">
        <f>BS98*'8-Matrices'!$Q$7</f>
        <v>0</v>
      </c>
      <c r="BT103" s="352">
        <f>BT98*'8-Matrices'!$R$7</f>
        <v>0</v>
      </c>
      <c r="BU103" s="353">
        <f>BU98*'8-Matrices'!$S$7</f>
        <v>0</v>
      </c>
      <c r="BV103" s="398"/>
      <c r="BX103" s="351">
        <f>BX98*'8-Matrices'!$J$7</f>
        <v>0</v>
      </c>
      <c r="BY103" s="352">
        <f>BY98*'8-Matrices'!$K$7</f>
        <v>123420</v>
      </c>
      <c r="BZ103" s="352">
        <f>BZ98*'8-Matrices'!$L$7</f>
        <v>0</v>
      </c>
      <c r="CA103" s="352">
        <f>CA98*'8-Matrices'!$M$7</f>
        <v>274645</v>
      </c>
      <c r="CB103" s="352">
        <f>CB98*'8-Matrices'!$N$7</f>
        <v>0</v>
      </c>
      <c r="CC103" s="352">
        <f>CC98*'8-Matrices'!$O$7</f>
        <v>0</v>
      </c>
      <c r="CD103" s="352">
        <f>CD98*'8-Matrices'!$P$7</f>
        <v>0</v>
      </c>
      <c r="CE103" s="352">
        <f>CE98*'8-Matrices'!$Q$7</f>
        <v>0</v>
      </c>
      <c r="CF103" s="352">
        <f>CF98*'8-Matrices'!$R$7</f>
        <v>0</v>
      </c>
      <c r="CG103" s="353">
        <f>CG98*'8-Matrices'!$S$7</f>
        <v>0</v>
      </c>
      <c r="CH103" s="398"/>
      <c r="CJ103" s="351">
        <f>CJ98*'8-Matrices'!$J$7</f>
        <v>9900</v>
      </c>
      <c r="CK103" s="352">
        <f>CK98*'8-Matrices'!$K$7</f>
        <v>0</v>
      </c>
      <c r="CL103" s="352">
        <f>CL98*'8-Matrices'!$L$7</f>
        <v>0</v>
      </c>
      <c r="CM103" s="352">
        <f>CM98*'8-Matrices'!$M$7</f>
        <v>491470</v>
      </c>
      <c r="CN103" s="352">
        <f>CN98*'8-Matrices'!$N$7</f>
        <v>0</v>
      </c>
      <c r="CO103" s="352">
        <f>CO98*'8-Matrices'!$O$7</f>
        <v>0</v>
      </c>
      <c r="CP103" s="352">
        <f>CP98*'8-Matrices'!$P$7</f>
        <v>0</v>
      </c>
      <c r="CQ103" s="352">
        <f>CQ98*'8-Matrices'!$Q$7</f>
        <v>0</v>
      </c>
      <c r="CR103" s="352">
        <f>CR98*'8-Matrices'!$R$7</f>
        <v>0</v>
      </c>
      <c r="CS103" s="353">
        <f>CS98*'8-Matrices'!$S$7</f>
        <v>0</v>
      </c>
      <c r="CT103" s="398"/>
      <c r="CV103" s="351">
        <f>CV98*'8-Matrices'!$J$7</f>
        <v>0</v>
      </c>
      <c r="CW103" s="352">
        <f>CW98*'8-Matrices'!$K$7</f>
        <v>36300</v>
      </c>
      <c r="CX103" s="352">
        <f>CX98*'8-Matrices'!$L$7</f>
        <v>0</v>
      </c>
      <c r="CY103" s="352">
        <f>CY98*'8-Matrices'!$M$7</f>
        <v>274645</v>
      </c>
      <c r="CZ103" s="352">
        <f>CZ98*'8-Matrices'!$N$7</f>
        <v>0</v>
      </c>
      <c r="DA103" s="352">
        <f>DA98*'8-Matrices'!$O$7</f>
        <v>0</v>
      </c>
      <c r="DB103" s="352">
        <f>DB98*'8-Matrices'!$P$7</f>
        <v>0</v>
      </c>
      <c r="DC103" s="352">
        <f>DC98*'8-Matrices'!$Q$7</f>
        <v>0</v>
      </c>
      <c r="DD103" s="352">
        <f>DD98*'8-Matrices'!$R$7</f>
        <v>0</v>
      </c>
      <c r="DE103" s="353">
        <f>DE98*'8-Matrices'!$S$7</f>
        <v>0</v>
      </c>
      <c r="DF103" s="398"/>
      <c r="DH103" s="351">
        <f>DH98*'8-Matrices'!$J$7</f>
        <v>0</v>
      </c>
      <c r="DI103" s="352">
        <f>DI98*'8-Matrices'!$K$7</f>
        <v>29040</v>
      </c>
      <c r="DJ103" s="352">
        <f>DJ98*'8-Matrices'!$L$7</f>
        <v>0</v>
      </c>
      <c r="DK103" s="352">
        <f>DK98*'8-Matrices'!$M$7</f>
        <v>448105</v>
      </c>
      <c r="DL103" s="352">
        <f>DL98*'8-Matrices'!$N$7</f>
        <v>0</v>
      </c>
      <c r="DM103" s="352">
        <f>DM98*'8-Matrices'!$O$7</f>
        <v>0</v>
      </c>
      <c r="DN103" s="352">
        <f>DN98*'8-Matrices'!$P$7</f>
        <v>0</v>
      </c>
      <c r="DO103" s="352">
        <f>DO98*'8-Matrices'!$Q$7</f>
        <v>0</v>
      </c>
      <c r="DP103" s="352">
        <f>DP98*'8-Matrices'!$R$7</f>
        <v>0</v>
      </c>
      <c r="DQ103" s="353">
        <f>DQ98*'8-Matrices'!$S$7</f>
        <v>0</v>
      </c>
      <c r="DR103" s="398"/>
      <c r="DT103" s="351">
        <f>DT98*'8-Matrices'!$J$7</f>
        <v>0</v>
      </c>
      <c r="DU103" s="352">
        <f>DU98*'8-Matrices'!$K$7</f>
        <v>14520</v>
      </c>
      <c r="DV103" s="352">
        <f>DV98*'8-Matrices'!$L$7</f>
        <v>0</v>
      </c>
      <c r="DW103" s="352">
        <f>DW98*'8-Matrices'!$M$7</f>
        <v>607110</v>
      </c>
      <c r="DX103" s="352">
        <f>DX98*'8-Matrices'!$N$7</f>
        <v>0</v>
      </c>
      <c r="DY103" s="352">
        <f>DY98*'8-Matrices'!$O$7</f>
        <v>0</v>
      </c>
      <c r="DZ103" s="352">
        <f>DZ98*'8-Matrices'!$P$7</f>
        <v>0</v>
      </c>
      <c r="EA103" s="352">
        <f>EA98*'8-Matrices'!$Q$7</f>
        <v>0</v>
      </c>
      <c r="EB103" s="352">
        <f>EB98*'8-Matrices'!$R$7</f>
        <v>0</v>
      </c>
      <c r="EC103" s="353">
        <f>EC98*'8-Matrices'!$S$7</f>
        <v>0</v>
      </c>
      <c r="ED103" s="398"/>
    </row>
    <row r="104" spans="1:134" x14ac:dyDescent="0.25">
      <c r="A104" s="1471"/>
      <c r="B104" t="s">
        <v>90</v>
      </c>
      <c r="C104" s="317" t="s">
        <v>139</v>
      </c>
      <c r="D104" s="351">
        <f>D99*'8-Matrices'!$J$8</f>
        <v>0</v>
      </c>
      <c r="E104" s="352">
        <f>E99*'8-Matrices'!$K$8</f>
        <v>0</v>
      </c>
      <c r="F104" s="352">
        <f>F99*'8-Matrices'!$L$8</f>
        <v>0</v>
      </c>
      <c r="G104" s="352">
        <f>G99*'8-Matrices'!$M$8</f>
        <v>208600</v>
      </c>
      <c r="H104" s="352">
        <f>H99*'8-Matrices'!$N$8</f>
        <v>0</v>
      </c>
      <c r="I104" s="352">
        <f>I99*'8-Matrices'!$O$8</f>
        <v>0</v>
      </c>
      <c r="J104" s="352">
        <f>J99*'8-Matrices'!$P$8</f>
        <v>0</v>
      </c>
      <c r="K104" s="352">
        <f>K99*'8-Matrices'!$Q$8</f>
        <v>0</v>
      </c>
      <c r="L104" s="352">
        <f>L99*'8-Matrices'!$R$8</f>
        <v>0</v>
      </c>
      <c r="M104" s="353">
        <f>M99*'8-Matrices'!$S$8</f>
        <v>0</v>
      </c>
      <c r="N104" s="398"/>
      <c r="P104" s="351">
        <f>P99*'8-Matrices'!$J$8</f>
        <v>0</v>
      </c>
      <c r="Q104" s="352">
        <f>Q99*'8-Matrices'!$K$8</f>
        <v>10477</v>
      </c>
      <c r="R104" s="352">
        <f>R99*'8-Matrices'!$L$8</f>
        <v>0</v>
      </c>
      <c r="S104" s="352">
        <f>S99*'8-Matrices'!$M$8</f>
        <v>396340</v>
      </c>
      <c r="T104" s="352">
        <f>T99*'8-Matrices'!$N$8</f>
        <v>0</v>
      </c>
      <c r="U104" s="352">
        <f>U99*'8-Matrices'!$O$8</f>
        <v>0</v>
      </c>
      <c r="V104" s="352">
        <f>V99*'8-Matrices'!$P$8</f>
        <v>0</v>
      </c>
      <c r="W104" s="352">
        <f>W99*'8-Matrices'!$Q$8</f>
        <v>0</v>
      </c>
      <c r="X104" s="352">
        <f>X99*'8-Matrices'!$R$8</f>
        <v>0</v>
      </c>
      <c r="Y104" s="353">
        <f>Y99*'8-Matrices'!$S$8</f>
        <v>0</v>
      </c>
      <c r="Z104" s="398"/>
      <c r="AB104" s="351">
        <f>AB99*'8-Matrices'!$J$8</f>
        <v>0</v>
      </c>
      <c r="AC104" s="352">
        <f>AC99*'8-Matrices'!$K$8</f>
        <v>0</v>
      </c>
      <c r="AD104" s="352">
        <f>AD99*'8-Matrices'!$L$8</f>
        <v>0</v>
      </c>
      <c r="AE104" s="352">
        <f>AE99*'8-Matrices'!$M$8</f>
        <v>208600</v>
      </c>
      <c r="AF104" s="352">
        <f>AF99*'8-Matrices'!$N$8</f>
        <v>0</v>
      </c>
      <c r="AG104" s="352">
        <f>AG99*'8-Matrices'!$O$8</f>
        <v>0</v>
      </c>
      <c r="AH104" s="352">
        <f>AH99*'8-Matrices'!$P$8</f>
        <v>0</v>
      </c>
      <c r="AI104" s="352">
        <f>AI99*'8-Matrices'!$Q$8</f>
        <v>0</v>
      </c>
      <c r="AJ104" s="352">
        <f>AJ99*'8-Matrices'!$R$8</f>
        <v>0</v>
      </c>
      <c r="AK104" s="353">
        <f>AK99*'8-Matrices'!$S$8</f>
        <v>0</v>
      </c>
      <c r="AL104" s="398"/>
      <c r="AN104" s="351">
        <f>AN99*'8-Matrices'!$J$8</f>
        <v>0</v>
      </c>
      <c r="AO104" s="352">
        <f>AO99*'8-Matrices'!$K$8</f>
        <v>10477</v>
      </c>
      <c r="AP104" s="352">
        <f>AP99*'8-Matrices'!$L$8</f>
        <v>0</v>
      </c>
      <c r="AQ104" s="352">
        <f>AQ99*'8-Matrices'!$M$8</f>
        <v>166880</v>
      </c>
      <c r="AR104" s="352">
        <f>AR99*'8-Matrices'!$N$8</f>
        <v>0</v>
      </c>
      <c r="AS104" s="352">
        <f>AS99*'8-Matrices'!$O$8</f>
        <v>0</v>
      </c>
      <c r="AT104" s="352">
        <f>AT99*'8-Matrices'!$P$8</f>
        <v>0</v>
      </c>
      <c r="AU104" s="352">
        <f>AU99*'8-Matrices'!$Q$8</f>
        <v>0</v>
      </c>
      <c r="AV104" s="352">
        <f>AV99*'8-Matrices'!$R$8</f>
        <v>0</v>
      </c>
      <c r="AW104" s="353">
        <f>AW99*'8-Matrices'!$S$8</f>
        <v>0</v>
      </c>
      <c r="AX104" s="398"/>
      <c r="AZ104" s="351">
        <f>AZ99*'8-Matrices'!$J$8</f>
        <v>0</v>
      </c>
      <c r="BA104" s="352">
        <f>BA99*'8-Matrices'!$K$8</f>
        <v>10477</v>
      </c>
      <c r="BB104" s="352">
        <f>BB99*'8-Matrices'!$L$8</f>
        <v>0</v>
      </c>
      <c r="BC104" s="352">
        <f>BC99*'8-Matrices'!$M$8</f>
        <v>104300</v>
      </c>
      <c r="BD104" s="352">
        <f>BD99*'8-Matrices'!$N$8</f>
        <v>0</v>
      </c>
      <c r="BE104" s="352">
        <f>BE99*'8-Matrices'!$O$8</f>
        <v>0</v>
      </c>
      <c r="BF104" s="352">
        <f>BF99*'8-Matrices'!$P$8</f>
        <v>0</v>
      </c>
      <c r="BG104" s="352">
        <f>BG99*'8-Matrices'!$Q$8</f>
        <v>0</v>
      </c>
      <c r="BH104" s="352">
        <f>BH99*'8-Matrices'!$R$8</f>
        <v>0</v>
      </c>
      <c r="BI104" s="353">
        <f>BI99*'8-Matrices'!$S$8</f>
        <v>0</v>
      </c>
      <c r="BJ104" s="398"/>
      <c r="BL104" s="351">
        <f>BL99*'8-Matrices'!$J$8</f>
        <v>0</v>
      </c>
      <c r="BM104" s="352">
        <f>BM99*'8-Matrices'!$K$8</f>
        <v>31431</v>
      </c>
      <c r="BN104" s="352">
        <f>BN99*'8-Matrices'!$L$8</f>
        <v>0</v>
      </c>
      <c r="BO104" s="352">
        <f>BO99*'8-Matrices'!$M$8</f>
        <v>125160</v>
      </c>
      <c r="BP104" s="352">
        <f>BP99*'8-Matrices'!$N$8</f>
        <v>0</v>
      </c>
      <c r="BQ104" s="352">
        <f>BQ99*'8-Matrices'!$O$8</f>
        <v>0</v>
      </c>
      <c r="BR104" s="352">
        <f>BR99*'8-Matrices'!$P$8</f>
        <v>0</v>
      </c>
      <c r="BS104" s="352">
        <f>BS99*'8-Matrices'!$Q$8</f>
        <v>0</v>
      </c>
      <c r="BT104" s="352">
        <f>BT99*'8-Matrices'!$R$8</f>
        <v>0</v>
      </c>
      <c r="BU104" s="353">
        <f>BU99*'8-Matrices'!$S$8</f>
        <v>0</v>
      </c>
      <c r="BV104" s="398"/>
      <c r="BX104" s="351">
        <f>BX99*'8-Matrices'!$J$8</f>
        <v>7143</v>
      </c>
      <c r="BY104" s="352">
        <f>BY99*'8-Matrices'!$K$8</f>
        <v>0</v>
      </c>
      <c r="BZ104" s="352">
        <f>BZ99*'8-Matrices'!$L$8</f>
        <v>0</v>
      </c>
      <c r="CA104" s="352">
        <f>CA99*'8-Matrices'!$M$8</f>
        <v>20860</v>
      </c>
      <c r="CB104" s="352">
        <f>CB99*'8-Matrices'!$N$8</f>
        <v>0</v>
      </c>
      <c r="CC104" s="352">
        <f>CC99*'8-Matrices'!$O$8</f>
        <v>0</v>
      </c>
      <c r="CD104" s="352">
        <f>CD99*'8-Matrices'!$P$8</f>
        <v>0</v>
      </c>
      <c r="CE104" s="352">
        <f>CE99*'8-Matrices'!$Q$8</f>
        <v>0</v>
      </c>
      <c r="CF104" s="352">
        <f>CF99*'8-Matrices'!$R$8</f>
        <v>0</v>
      </c>
      <c r="CG104" s="353">
        <f>CG99*'8-Matrices'!$S$8</f>
        <v>0</v>
      </c>
      <c r="CH104" s="398"/>
      <c r="CJ104" s="351">
        <f>CJ99*'8-Matrices'!$J$8</f>
        <v>0</v>
      </c>
      <c r="CK104" s="352">
        <f>CK99*'8-Matrices'!$K$8</f>
        <v>31431</v>
      </c>
      <c r="CL104" s="352">
        <f>CL99*'8-Matrices'!$L$8</f>
        <v>0</v>
      </c>
      <c r="CM104" s="352">
        <f>CM99*'8-Matrices'!$M$8</f>
        <v>41720</v>
      </c>
      <c r="CN104" s="352">
        <f>CN99*'8-Matrices'!$N$8</f>
        <v>0</v>
      </c>
      <c r="CO104" s="352">
        <f>CO99*'8-Matrices'!$O$8</f>
        <v>0</v>
      </c>
      <c r="CP104" s="352">
        <f>CP99*'8-Matrices'!$P$8</f>
        <v>0</v>
      </c>
      <c r="CQ104" s="352">
        <f>CQ99*'8-Matrices'!$Q$8</f>
        <v>0</v>
      </c>
      <c r="CR104" s="352">
        <f>CR99*'8-Matrices'!$R$8</f>
        <v>0</v>
      </c>
      <c r="CS104" s="353">
        <f>CS99*'8-Matrices'!$S$8</f>
        <v>0</v>
      </c>
      <c r="CT104" s="398"/>
      <c r="CV104" s="351">
        <f>CV99*'8-Matrices'!$J$8</f>
        <v>14286</v>
      </c>
      <c r="CW104" s="352">
        <f>CW99*'8-Matrices'!$K$8</f>
        <v>0</v>
      </c>
      <c r="CX104" s="352">
        <f>CX99*'8-Matrices'!$L$8</f>
        <v>0</v>
      </c>
      <c r="CY104" s="352">
        <f>CY99*'8-Matrices'!$M$8</f>
        <v>41720</v>
      </c>
      <c r="CZ104" s="352">
        <f>CZ99*'8-Matrices'!$N$8</f>
        <v>0</v>
      </c>
      <c r="DA104" s="352">
        <f>DA99*'8-Matrices'!$O$8</f>
        <v>0</v>
      </c>
      <c r="DB104" s="352">
        <f>DB99*'8-Matrices'!$P$8</f>
        <v>0</v>
      </c>
      <c r="DC104" s="352">
        <f>DC99*'8-Matrices'!$Q$8</f>
        <v>0</v>
      </c>
      <c r="DD104" s="352">
        <f>DD99*'8-Matrices'!$R$8</f>
        <v>0</v>
      </c>
      <c r="DE104" s="353">
        <f>DE99*'8-Matrices'!$S$8</f>
        <v>0</v>
      </c>
      <c r="DF104" s="398"/>
      <c r="DH104" s="351">
        <f>DH99*'8-Matrices'!$J$8</f>
        <v>42858</v>
      </c>
      <c r="DI104" s="352">
        <f>DI99*'8-Matrices'!$K$8</f>
        <v>20954</v>
      </c>
      <c r="DJ104" s="352">
        <f>DJ99*'8-Matrices'!$L$8</f>
        <v>0</v>
      </c>
      <c r="DK104" s="352">
        <f>DK99*'8-Matrices'!$M$8</f>
        <v>62580</v>
      </c>
      <c r="DL104" s="352">
        <f>DL99*'8-Matrices'!$N$8</f>
        <v>0</v>
      </c>
      <c r="DM104" s="352">
        <f>DM99*'8-Matrices'!$O$8</f>
        <v>0</v>
      </c>
      <c r="DN104" s="352">
        <f>DN99*'8-Matrices'!$P$8</f>
        <v>0</v>
      </c>
      <c r="DO104" s="352">
        <f>DO99*'8-Matrices'!$Q$8</f>
        <v>0</v>
      </c>
      <c r="DP104" s="352">
        <f>DP99*'8-Matrices'!$R$8</f>
        <v>0</v>
      </c>
      <c r="DQ104" s="353">
        <f>DQ99*'8-Matrices'!$S$8</f>
        <v>0</v>
      </c>
      <c r="DR104" s="398"/>
      <c r="DT104" s="351">
        <f>DT99*'8-Matrices'!$J$8</f>
        <v>7143</v>
      </c>
      <c r="DU104" s="352">
        <f>DU99*'8-Matrices'!$K$8</f>
        <v>0</v>
      </c>
      <c r="DV104" s="352">
        <f>DV99*'8-Matrices'!$L$8</f>
        <v>0</v>
      </c>
      <c r="DW104" s="352">
        <f>DW99*'8-Matrices'!$M$8</f>
        <v>41720</v>
      </c>
      <c r="DX104" s="352">
        <f>DX99*'8-Matrices'!$N$8</f>
        <v>0</v>
      </c>
      <c r="DY104" s="352">
        <f>DY99*'8-Matrices'!$O$8</f>
        <v>0</v>
      </c>
      <c r="DZ104" s="352">
        <f>DZ99*'8-Matrices'!$P$8</f>
        <v>0</v>
      </c>
      <c r="EA104" s="352">
        <f>EA99*'8-Matrices'!$Q$8</f>
        <v>0</v>
      </c>
      <c r="EB104" s="352">
        <f>EB99*'8-Matrices'!$R$8</f>
        <v>0</v>
      </c>
      <c r="EC104" s="353">
        <f>EC99*'8-Matrices'!$S$8</f>
        <v>0</v>
      </c>
      <c r="ED104" s="398"/>
    </row>
    <row r="105" spans="1:134" ht="15.75" thickBot="1" x14ac:dyDescent="0.3">
      <c r="A105" s="1472"/>
      <c r="B105" t="s">
        <v>90</v>
      </c>
      <c r="C105" s="317" t="s">
        <v>140</v>
      </c>
      <c r="D105" s="351">
        <f>D100*'8-Matrices'!$J$9</f>
        <v>0</v>
      </c>
      <c r="E105" s="352">
        <f>E100*'8-Matrices'!$K$9</f>
        <v>0</v>
      </c>
      <c r="F105" s="352">
        <f>F100*'8-Matrices'!$L$9</f>
        <v>0</v>
      </c>
      <c r="G105" s="352">
        <f>G100*'8-Matrices'!$M$9</f>
        <v>0</v>
      </c>
      <c r="H105" s="352">
        <f>H100*'8-Matrices'!$N$9</f>
        <v>0</v>
      </c>
      <c r="I105" s="352">
        <f>I100*'8-Matrices'!$O$9</f>
        <v>0</v>
      </c>
      <c r="J105" s="352">
        <f>J100*'8-Matrices'!$P$9</f>
        <v>0</v>
      </c>
      <c r="K105" s="352">
        <f>K100*'8-Matrices'!$Q$9</f>
        <v>0</v>
      </c>
      <c r="L105" s="352">
        <f>L100*'8-Matrices'!$R$9</f>
        <v>0</v>
      </c>
      <c r="M105" s="353">
        <f>M100*'8-Matrices'!$S$9</f>
        <v>0</v>
      </c>
      <c r="N105" s="398"/>
      <c r="P105" s="351">
        <f>P100*'8-Matrices'!$J$9</f>
        <v>0</v>
      </c>
      <c r="Q105" s="352">
        <f>Q100*'8-Matrices'!$K$9</f>
        <v>0</v>
      </c>
      <c r="R105" s="352">
        <f>R100*'8-Matrices'!$L$9</f>
        <v>0</v>
      </c>
      <c r="S105" s="352">
        <f>S100*'8-Matrices'!$M$9</f>
        <v>91710</v>
      </c>
      <c r="T105" s="352">
        <f>T100*'8-Matrices'!$N$9</f>
        <v>0</v>
      </c>
      <c r="U105" s="352">
        <f>U100*'8-Matrices'!$O$9</f>
        <v>0</v>
      </c>
      <c r="V105" s="352">
        <f>V100*'8-Matrices'!$P$9</f>
        <v>0</v>
      </c>
      <c r="W105" s="352">
        <f>W100*'8-Matrices'!$Q$9</f>
        <v>0</v>
      </c>
      <c r="X105" s="352">
        <f>X100*'8-Matrices'!$R$9</f>
        <v>0</v>
      </c>
      <c r="Y105" s="353">
        <f>Y100*'8-Matrices'!$S$9</f>
        <v>0</v>
      </c>
      <c r="Z105" s="398"/>
      <c r="AB105" s="351">
        <f>AB100*'8-Matrices'!$J$9</f>
        <v>0</v>
      </c>
      <c r="AC105" s="352">
        <f>AC100*'8-Matrices'!$K$9</f>
        <v>0</v>
      </c>
      <c r="AD105" s="352">
        <f>AD100*'8-Matrices'!$L$9</f>
        <v>0</v>
      </c>
      <c r="AE105" s="352">
        <f>AE100*'8-Matrices'!$M$9</f>
        <v>30570</v>
      </c>
      <c r="AF105" s="352">
        <f>AF100*'8-Matrices'!$N$9</f>
        <v>0</v>
      </c>
      <c r="AG105" s="352">
        <f>AG100*'8-Matrices'!$O$9</f>
        <v>0</v>
      </c>
      <c r="AH105" s="352">
        <f>AH100*'8-Matrices'!$P$9</f>
        <v>0</v>
      </c>
      <c r="AI105" s="352">
        <f>AI100*'8-Matrices'!$Q$9</f>
        <v>0</v>
      </c>
      <c r="AJ105" s="352">
        <f>AJ100*'8-Matrices'!$R$9</f>
        <v>0</v>
      </c>
      <c r="AK105" s="353">
        <f>AK100*'8-Matrices'!$S$9</f>
        <v>0</v>
      </c>
      <c r="AL105" s="398"/>
      <c r="AN105" s="351">
        <f>AN100*'8-Matrices'!$J$9</f>
        <v>0</v>
      </c>
      <c r="AO105" s="352">
        <f>AO100*'8-Matrices'!$K$9</f>
        <v>0</v>
      </c>
      <c r="AP105" s="352">
        <f>AP100*'8-Matrices'!$L$9</f>
        <v>0</v>
      </c>
      <c r="AQ105" s="352">
        <f>AQ100*'8-Matrices'!$M$9</f>
        <v>183420</v>
      </c>
      <c r="AR105" s="352">
        <f>AR100*'8-Matrices'!$N$9</f>
        <v>0</v>
      </c>
      <c r="AS105" s="352">
        <f>AS100*'8-Matrices'!$O$9</f>
        <v>0</v>
      </c>
      <c r="AT105" s="352">
        <f>AT100*'8-Matrices'!$P$9</f>
        <v>0</v>
      </c>
      <c r="AU105" s="352">
        <f>AU100*'8-Matrices'!$Q$9</f>
        <v>0</v>
      </c>
      <c r="AV105" s="352">
        <f>AV100*'8-Matrices'!$R$9</f>
        <v>0</v>
      </c>
      <c r="AW105" s="353">
        <f>AW100*'8-Matrices'!$S$9</f>
        <v>0</v>
      </c>
      <c r="AX105" s="398"/>
      <c r="AZ105" s="351">
        <f>AZ100*'8-Matrices'!$J$9</f>
        <v>0</v>
      </c>
      <c r="BA105" s="352">
        <f>BA100*'8-Matrices'!$K$9</f>
        <v>0</v>
      </c>
      <c r="BB105" s="352">
        <f>BB100*'8-Matrices'!$L$9</f>
        <v>0</v>
      </c>
      <c r="BC105" s="352">
        <f>BC100*'8-Matrices'!$M$9</f>
        <v>152850</v>
      </c>
      <c r="BD105" s="352">
        <f>BD100*'8-Matrices'!$N$9</f>
        <v>0</v>
      </c>
      <c r="BE105" s="352">
        <f>BE100*'8-Matrices'!$O$9</f>
        <v>0</v>
      </c>
      <c r="BF105" s="352">
        <f>BF100*'8-Matrices'!$P$9</f>
        <v>0</v>
      </c>
      <c r="BG105" s="352">
        <f>BG100*'8-Matrices'!$Q$9</f>
        <v>0</v>
      </c>
      <c r="BH105" s="352">
        <f>BH100*'8-Matrices'!$R$9</f>
        <v>0</v>
      </c>
      <c r="BI105" s="353">
        <f>BI100*'8-Matrices'!$S$9</f>
        <v>0</v>
      </c>
      <c r="BJ105" s="398"/>
      <c r="BL105" s="351">
        <f>BL100*'8-Matrices'!$J$9</f>
        <v>408291</v>
      </c>
      <c r="BM105" s="352">
        <f>BM100*'8-Matrices'!$K$9</f>
        <v>0</v>
      </c>
      <c r="BN105" s="352">
        <f>BN100*'8-Matrices'!$L$9</f>
        <v>0</v>
      </c>
      <c r="BO105" s="352">
        <f>BO100*'8-Matrices'!$M$9</f>
        <v>397410</v>
      </c>
      <c r="BP105" s="352">
        <f>BP100*'8-Matrices'!$N$9</f>
        <v>0</v>
      </c>
      <c r="BQ105" s="352">
        <f>BQ100*'8-Matrices'!$O$9</f>
        <v>0</v>
      </c>
      <c r="BR105" s="352">
        <f>BR100*'8-Matrices'!$P$9</f>
        <v>0</v>
      </c>
      <c r="BS105" s="352">
        <f>BS100*'8-Matrices'!$Q$9</f>
        <v>0</v>
      </c>
      <c r="BT105" s="352">
        <f>BT100*'8-Matrices'!$R$9</f>
        <v>0</v>
      </c>
      <c r="BU105" s="353">
        <f>BU100*'8-Matrices'!$S$9</f>
        <v>0</v>
      </c>
      <c r="BV105" s="398"/>
      <c r="BX105" s="351">
        <f>BX100*'8-Matrices'!$J$9</f>
        <v>41876</v>
      </c>
      <c r="BY105" s="352">
        <f>BY100*'8-Matrices'!$K$9</f>
        <v>46062</v>
      </c>
      <c r="BZ105" s="352">
        <f>BZ100*'8-Matrices'!$L$9</f>
        <v>0</v>
      </c>
      <c r="CA105" s="352">
        <f>CA100*'8-Matrices'!$M$9</f>
        <v>275130</v>
      </c>
      <c r="CB105" s="352">
        <f>CB100*'8-Matrices'!$N$9</f>
        <v>0</v>
      </c>
      <c r="CC105" s="352">
        <f>CC100*'8-Matrices'!$O$9</f>
        <v>0</v>
      </c>
      <c r="CD105" s="352">
        <f>CD100*'8-Matrices'!$P$9</f>
        <v>0</v>
      </c>
      <c r="CE105" s="352">
        <f>CE100*'8-Matrices'!$Q$9</f>
        <v>0</v>
      </c>
      <c r="CF105" s="352">
        <f>CF100*'8-Matrices'!$R$9</f>
        <v>0</v>
      </c>
      <c r="CG105" s="353">
        <f>CG100*'8-Matrices'!$S$9</f>
        <v>0</v>
      </c>
      <c r="CH105" s="398"/>
      <c r="CJ105" s="351">
        <f>CJ100*'8-Matrices'!$J$9</f>
        <v>62814</v>
      </c>
      <c r="CK105" s="352">
        <f>CK100*'8-Matrices'!$K$9</f>
        <v>0</v>
      </c>
      <c r="CL105" s="352">
        <f>CL100*'8-Matrices'!$L$9</f>
        <v>0</v>
      </c>
      <c r="CM105" s="352">
        <f>CM100*'8-Matrices'!$M$9</f>
        <v>183420</v>
      </c>
      <c r="CN105" s="352">
        <f>CN100*'8-Matrices'!$N$9</f>
        <v>0</v>
      </c>
      <c r="CO105" s="352">
        <f>CO100*'8-Matrices'!$O$9</f>
        <v>0</v>
      </c>
      <c r="CP105" s="352">
        <f>CP100*'8-Matrices'!$P$9</f>
        <v>0</v>
      </c>
      <c r="CQ105" s="352">
        <f>CQ100*'8-Matrices'!$Q$9</f>
        <v>0</v>
      </c>
      <c r="CR105" s="352">
        <f>CR100*'8-Matrices'!$R$9</f>
        <v>0</v>
      </c>
      <c r="CS105" s="353">
        <f>CS100*'8-Matrices'!$S$9</f>
        <v>0</v>
      </c>
      <c r="CT105" s="398"/>
      <c r="CV105" s="351">
        <f>CV100*'8-Matrices'!$J$9</f>
        <v>41876</v>
      </c>
      <c r="CW105" s="352">
        <f>CW100*'8-Matrices'!$K$9</f>
        <v>0</v>
      </c>
      <c r="CX105" s="352">
        <f>CX100*'8-Matrices'!$L$9</f>
        <v>0</v>
      </c>
      <c r="CY105" s="352">
        <f>CY100*'8-Matrices'!$M$9</f>
        <v>336270</v>
      </c>
      <c r="CZ105" s="352">
        <f>CZ100*'8-Matrices'!$N$9</f>
        <v>0</v>
      </c>
      <c r="DA105" s="352">
        <f>DA100*'8-Matrices'!$O$9</f>
        <v>0</v>
      </c>
      <c r="DB105" s="352">
        <f>DB100*'8-Matrices'!$P$9</f>
        <v>0</v>
      </c>
      <c r="DC105" s="352">
        <f>DC100*'8-Matrices'!$Q$9</f>
        <v>0</v>
      </c>
      <c r="DD105" s="352">
        <f>DD100*'8-Matrices'!$R$9</f>
        <v>0</v>
      </c>
      <c r="DE105" s="353">
        <f>DE100*'8-Matrices'!$S$9</f>
        <v>0</v>
      </c>
      <c r="DF105" s="398"/>
      <c r="DH105" s="351">
        <f>DH100*'8-Matrices'!$J$9</f>
        <v>31407</v>
      </c>
      <c r="DI105" s="352">
        <f>DI100*'8-Matrices'!$K$9</f>
        <v>0</v>
      </c>
      <c r="DJ105" s="352">
        <f>DJ100*'8-Matrices'!$L$9</f>
        <v>0</v>
      </c>
      <c r="DK105" s="352">
        <f>DK100*'8-Matrices'!$M$9</f>
        <v>30570</v>
      </c>
      <c r="DL105" s="352">
        <f>DL100*'8-Matrices'!$N$9</f>
        <v>0</v>
      </c>
      <c r="DM105" s="352">
        <f>DM100*'8-Matrices'!$O$9</f>
        <v>0</v>
      </c>
      <c r="DN105" s="352">
        <f>DN100*'8-Matrices'!$P$9</f>
        <v>0</v>
      </c>
      <c r="DO105" s="352">
        <f>DO100*'8-Matrices'!$Q$9</f>
        <v>0</v>
      </c>
      <c r="DP105" s="352">
        <f>DP100*'8-Matrices'!$R$9</f>
        <v>0</v>
      </c>
      <c r="DQ105" s="353">
        <f>DQ100*'8-Matrices'!$S$9</f>
        <v>0</v>
      </c>
      <c r="DR105" s="398"/>
      <c r="DT105" s="351">
        <f>DT100*'8-Matrices'!$J$9</f>
        <v>10469</v>
      </c>
      <c r="DU105" s="352">
        <f>DU100*'8-Matrices'!$K$9</f>
        <v>0</v>
      </c>
      <c r="DV105" s="352">
        <f>DV100*'8-Matrices'!$L$9</f>
        <v>0</v>
      </c>
      <c r="DW105" s="352">
        <f>DW100*'8-Matrices'!$M$9</f>
        <v>30570</v>
      </c>
      <c r="DX105" s="352">
        <f>DX100*'8-Matrices'!$N$9</f>
        <v>0</v>
      </c>
      <c r="DY105" s="352">
        <f>DY100*'8-Matrices'!$O$9</f>
        <v>0</v>
      </c>
      <c r="DZ105" s="352">
        <f>DZ100*'8-Matrices'!$P$9</f>
        <v>0</v>
      </c>
      <c r="EA105" s="352">
        <f>EA100*'8-Matrices'!$Q$9</f>
        <v>0</v>
      </c>
      <c r="EB105" s="352">
        <f>EB100*'8-Matrices'!$R$9</f>
        <v>0</v>
      </c>
      <c r="EC105" s="353">
        <f>EC100*'8-Matrices'!$S$9</f>
        <v>0</v>
      </c>
      <c r="ED105" s="398"/>
    </row>
    <row r="106" spans="1:134" ht="30.75" thickBot="1" x14ac:dyDescent="0.3">
      <c r="A106" s="318" t="s">
        <v>212</v>
      </c>
      <c r="B106" s="293" t="s">
        <v>90</v>
      </c>
      <c r="C106" s="316"/>
      <c r="D106" s="404">
        <f t="shared" ref="D106:M106" si="209">SUM(D103:D105)</f>
        <v>0</v>
      </c>
      <c r="E106" s="405">
        <f t="shared" si="209"/>
        <v>14520</v>
      </c>
      <c r="F106" s="405">
        <f t="shared" si="209"/>
        <v>0</v>
      </c>
      <c r="G106" s="405">
        <f t="shared" si="209"/>
        <v>1524005</v>
      </c>
      <c r="H106" s="405">
        <f t="shared" si="209"/>
        <v>0</v>
      </c>
      <c r="I106" s="405">
        <f t="shared" si="209"/>
        <v>0</v>
      </c>
      <c r="J106" s="405">
        <f t="shared" si="209"/>
        <v>0</v>
      </c>
      <c r="K106" s="405">
        <f t="shared" si="209"/>
        <v>0</v>
      </c>
      <c r="L106" s="405">
        <f t="shared" si="209"/>
        <v>0</v>
      </c>
      <c r="M106" s="406">
        <f t="shared" si="209"/>
        <v>0</v>
      </c>
      <c r="N106" s="471">
        <f>SUM(D106:M106)</f>
        <v>1538525</v>
      </c>
      <c r="O106" s="316"/>
      <c r="P106" s="404">
        <f t="shared" ref="P106:Y106" si="210">SUM(P103:P105)</f>
        <v>0</v>
      </c>
      <c r="Q106" s="405">
        <f t="shared" si="210"/>
        <v>24997</v>
      </c>
      <c r="R106" s="405">
        <f t="shared" si="210"/>
        <v>0</v>
      </c>
      <c r="S106" s="405">
        <f t="shared" si="210"/>
        <v>1601085</v>
      </c>
      <c r="T106" s="405">
        <f t="shared" si="210"/>
        <v>0</v>
      </c>
      <c r="U106" s="405">
        <f t="shared" si="210"/>
        <v>0</v>
      </c>
      <c r="V106" s="405">
        <f t="shared" si="210"/>
        <v>0</v>
      </c>
      <c r="W106" s="405">
        <f t="shared" si="210"/>
        <v>0</v>
      </c>
      <c r="X106" s="405">
        <f t="shared" si="210"/>
        <v>0</v>
      </c>
      <c r="Y106" s="406">
        <f t="shared" si="210"/>
        <v>0</v>
      </c>
      <c r="Z106" s="471">
        <f>SUM(P106:Y106)</f>
        <v>1626082</v>
      </c>
      <c r="AA106" s="316"/>
      <c r="AB106" s="404">
        <f t="shared" ref="AB106:AK106" si="211">SUM(AB103:AB105)</f>
        <v>0</v>
      </c>
      <c r="AC106" s="405">
        <f t="shared" si="211"/>
        <v>7260</v>
      </c>
      <c r="AD106" s="405">
        <f t="shared" si="211"/>
        <v>0</v>
      </c>
      <c r="AE106" s="405">
        <f t="shared" si="211"/>
        <v>904100</v>
      </c>
      <c r="AF106" s="405">
        <f t="shared" si="211"/>
        <v>0</v>
      </c>
      <c r="AG106" s="405">
        <f t="shared" si="211"/>
        <v>0</v>
      </c>
      <c r="AH106" s="405">
        <f t="shared" si="211"/>
        <v>0</v>
      </c>
      <c r="AI106" s="405">
        <f t="shared" si="211"/>
        <v>0</v>
      </c>
      <c r="AJ106" s="405">
        <f t="shared" si="211"/>
        <v>0</v>
      </c>
      <c r="AK106" s="406">
        <f t="shared" si="211"/>
        <v>0</v>
      </c>
      <c r="AL106" s="471">
        <f>SUM(AB106:AK106)</f>
        <v>911360</v>
      </c>
      <c r="AN106" s="404">
        <f t="shared" ref="AN106:AW106" si="212">SUM(AN103:AN105)</f>
        <v>0</v>
      </c>
      <c r="AO106" s="405">
        <f t="shared" si="212"/>
        <v>10477</v>
      </c>
      <c r="AP106" s="405">
        <f t="shared" si="212"/>
        <v>0</v>
      </c>
      <c r="AQ106" s="405">
        <f t="shared" si="212"/>
        <v>1044140</v>
      </c>
      <c r="AR106" s="405">
        <f t="shared" si="212"/>
        <v>0</v>
      </c>
      <c r="AS106" s="405">
        <f t="shared" si="212"/>
        <v>0</v>
      </c>
      <c r="AT106" s="405">
        <f t="shared" si="212"/>
        <v>0</v>
      </c>
      <c r="AU106" s="405">
        <f t="shared" si="212"/>
        <v>0</v>
      </c>
      <c r="AV106" s="405">
        <f t="shared" si="212"/>
        <v>0</v>
      </c>
      <c r="AW106" s="406">
        <f t="shared" si="212"/>
        <v>0</v>
      </c>
      <c r="AX106" s="471">
        <f>SUM(AN106:AW106)</f>
        <v>1054617</v>
      </c>
      <c r="AZ106" s="404">
        <f t="shared" ref="AZ106:BI106" si="213">SUM(AZ103:AZ105)</f>
        <v>0</v>
      </c>
      <c r="BA106" s="405">
        <f t="shared" si="213"/>
        <v>17737</v>
      </c>
      <c r="BB106" s="405">
        <f t="shared" si="213"/>
        <v>0</v>
      </c>
      <c r="BC106" s="405">
        <f t="shared" si="213"/>
        <v>849805</v>
      </c>
      <c r="BD106" s="405">
        <f t="shared" si="213"/>
        <v>0</v>
      </c>
      <c r="BE106" s="405">
        <f t="shared" si="213"/>
        <v>0</v>
      </c>
      <c r="BF106" s="405">
        <f t="shared" si="213"/>
        <v>0</v>
      </c>
      <c r="BG106" s="405">
        <f t="shared" si="213"/>
        <v>0</v>
      </c>
      <c r="BH106" s="405">
        <f t="shared" si="213"/>
        <v>0</v>
      </c>
      <c r="BI106" s="406">
        <f t="shared" si="213"/>
        <v>0</v>
      </c>
      <c r="BJ106" s="471">
        <f>SUM(AZ106:BI106)</f>
        <v>867542</v>
      </c>
      <c r="BL106" s="404">
        <f t="shared" ref="BL106:BU106" si="214">SUM(BL103:BL105)</f>
        <v>408291</v>
      </c>
      <c r="BM106" s="405">
        <f t="shared" si="214"/>
        <v>31431</v>
      </c>
      <c r="BN106" s="405">
        <f t="shared" si="214"/>
        <v>0</v>
      </c>
      <c r="BO106" s="405">
        <f t="shared" si="214"/>
        <v>1071860</v>
      </c>
      <c r="BP106" s="405">
        <f t="shared" si="214"/>
        <v>0</v>
      </c>
      <c r="BQ106" s="405">
        <f t="shared" si="214"/>
        <v>0</v>
      </c>
      <c r="BR106" s="405">
        <f t="shared" si="214"/>
        <v>0</v>
      </c>
      <c r="BS106" s="405">
        <f t="shared" si="214"/>
        <v>0</v>
      </c>
      <c r="BT106" s="405">
        <f t="shared" si="214"/>
        <v>0</v>
      </c>
      <c r="BU106" s="406">
        <f t="shared" si="214"/>
        <v>0</v>
      </c>
      <c r="BV106" s="471">
        <f>SUM(BL106:BU106)</f>
        <v>1511582</v>
      </c>
      <c r="BX106" s="404">
        <f t="shared" ref="BX106:CG106" si="215">SUM(BX103:BX105)</f>
        <v>49019</v>
      </c>
      <c r="BY106" s="405">
        <f t="shared" si="215"/>
        <v>169482</v>
      </c>
      <c r="BZ106" s="405">
        <f t="shared" si="215"/>
        <v>0</v>
      </c>
      <c r="CA106" s="405">
        <f t="shared" si="215"/>
        <v>570635</v>
      </c>
      <c r="CB106" s="405">
        <f t="shared" si="215"/>
        <v>0</v>
      </c>
      <c r="CC106" s="405">
        <f t="shared" si="215"/>
        <v>0</v>
      </c>
      <c r="CD106" s="405">
        <f t="shared" si="215"/>
        <v>0</v>
      </c>
      <c r="CE106" s="405">
        <f t="shared" si="215"/>
        <v>0</v>
      </c>
      <c r="CF106" s="405">
        <f t="shared" si="215"/>
        <v>0</v>
      </c>
      <c r="CG106" s="406">
        <f t="shared" si="215"/>
        <v>0</v>
      </c>
      <c r="CH106" s="471">
        <f>SUM(BX106:CG106)</f>
        <v>789136</v>
      </c>
      <c r="CJ106" s="404">
        <f t="shared" ref="CJ106:CS106" si="216">SUM(CJ103:CJ105)</f>
        <v>72714</v>
      </c>
      <c r="CK106" s="405">
        <f t="shared" si="216"/>
        <v>31431</v>
      </c>
      <c r="CL106" s="405">
        <f t="shared" si="216"/>
        <v>0</v>
      </c>
      <c r="CM106" s="405">
        <f t="shared" si="216"/>
        <v>716610</v>
      </c>
      <c r="CN106" s="405">
        <f t="shared" si="216"/>
        <v>0</v>
      </c>
      <c r="CO106" s="405">
        <f t="shared" si="216"/>
        <v>0</v>
      </c>
      <c r="CP106" s="405">
        <f t="shared" si="216"/>
        <v>0</v>
      </c>
      <c r="CQ106" s="405">
        <f t="shared" si="216"/>
        <v>0</v>
      </c>
      <c r="CR106" s="405">
        <f t="shared" si="216"/>
        <v>0</v>
      </c>
      <c r="CS106" s="406">
        <f t="shared" si="216"/>
        <v>0</v>
      </c>
      <c r="CT106" s="471">
        <f>SUM(CJ106:CS106)</f>
        <v>820755</v>
      </c>
      <c r="CV106" s="404">
        <f t="shared" ref="CV106:DE106" si="217">SUM(CV103:CV105)</f>
        <v>56162</v>
      </c>
      <c r="CW106" s="405">
        <f t="shared" si="217"/>
        <v>36300</v>
      </c>
      <c r="CX106" s="405">
        <f t="shared" si="217"/>
        <v>0</v>
      </c>
      <c r="CY106" s="405">
        <f t="shared" si="217"/>
        <v>652635</v>
      </c>
      <c r="CZ106" s="405">
        <f t="shared" si="217"/>
        <v>0</v>
      </c>
      <c r="DA106" s="405">
        <f t="shared" si="217"/>
        <v>0</v>
      </c>
      <c r="DB106" s="405">
        <f t="shared" si="217"/>
        <v>0</v>
      </c>
      <c r="DC106" s="405">
        <f t="shared" si="217"/>
        <v>0</v>
      </c>
      <c r="DD106" s="405">
        <f t="shared" si="217"/>
        <v>0</v>
      </c>
      <c r="DE106" s="406">
        <f t="shared" si="217"/>
        <v>0</v>
      </c>
      <c r="DF106" s="471">
        <f>SUM(CV106:DE106)</f>
        <v>745097</v>
      </c>
      <c r="DH106" s="404">
        <f t="shared" ref="DH106:DQ106" si="218">SUM(DH103:DH105)</f>
        <v>74265</v>
      </c>
      <c r="DI106" s="405">
        <f t="shared" si="218"/>
        <v>49994</v>
      </c>
      <c r="DJ106" s="405">
        <f t="shared" si="218"/>
        <v>0</v>
      </c>
      <c r="DK106" s="405">
        <f t="shared" si="218"/>
        <v>541255</v>
      </c>
      <c r="DL106" s="405">
        <f t="shared" si="218"/>
        <v>0</v>
      </c>
      <c r="DM106" s="405">
        <f t="shared" si="218"/>
        <v>0</v>
      </c>
      <c r="DN106" s="405">
        <f t="shared" si="218"/>
        <v>0</v>
      </c>
      <c r="DO106" s="405">
        <f t="shared" si="218"/>
        <v>0</v>
      </c>
      <c r="DP106" s="405">
        <f t="shared" si="218"/>
        <v>0</v>
      </c>
      <c r="DQ106" s="406">
        <f t="shared" si="218"/>
        <v>0</v>
      </c>
      <c r="DR106" s="471">
        <f>SUM(DH106:DQ106)</f>
        <v>665514</v>
      </c>
      <c r="DT106" s="404">
        <f t="shared" ref="DT106:EC106" si="219">SUM(DT103:DT105)</f>
        <v>17612</v>
      </c>
      <c r="DU106" s="405">
        <f t="shared" si="219"/>
        <v>14520</v>
      </c>
      <c r="DV106" s="405">
        <f t="shared" si="219"/>
        <v>0</v>
      </c>
      <c r="DW106" s="405">
        <f t="shared" si="219"/>
        <v>679400</v>
      </c>
      <c r="DX106" s="405">
        <f t="shared" si="219"/>
        <v>0</v>
      </c>
      <c r="DY106" s="405">
        <f t="shared" si="219"/>
        <v>0</v>
      </c>
      <c r="DZ106" s="405">
        <f t="shared" si="219"/>
        <v>0</v>
      </c>
      <c r="EA106" s="405">
        <f t="shared" si="219"/>
        <v>0</v>
      </c>
      <c r="EB106" s="405">
        <f t="shared" si="219"/>
        <v>0</v>
      </c>
      <c r="EC106" s="406">
        <f t="shared" si="219"/>
        <v>0</v>
      </c>
      <c r="ED106" s="471">
        <f>SUM(DT106:EC106)</f>
        <v>711532</v>
      </c>
    </row>
    <row r="107" spans="1:134" ht="15.75" thickBot="1" x14ac:dyDescent="0.3">
      <c r="A107" s="305"/>
      <c r="B107" s="306"/>
      <c r="C107" s="307"/>
      <c r="D107" s="408"/>
      <c r="E107" s="407"/>
      <c r="F107" s="407"/>
      <c r="G107" s="407"/>
      <c r="H107" s="407"/>
      <c r="I107" s="407"/>
      <c r="J107" s="407"/>
      <c r="K107" s="407"/>
      <c r="L107" s="407"/>
      <c r="M107" s="409"/>
      <c r="N107" s="410"/>
      <c r="O107" s="307"/>
      <c r="P107" s="408"/>
      <c r="Q107" s="407"/>
      <c r="R107" s="407"/>
      <c r="S107" s="407"/>
      <c r="T107" s="407"/>
      <c r="U107" s="407"/>
      <c r="V107" s="407"/>
      <c r="W107" s="407"/>
      <c r="X107" s="407"/>
      <c r="Y107" s="409"/>
      <c r="Z107" s="410"/>
      <c r="AA107" s="307"/>
      <c r="AB107" s="408"/>
      <c r="AC107" s="407"/>
      <c r="AD107" s="407"/>
      <c r="AE107" s="407"/>
      <c r="AF107" s="407"/>
      <c r="AG107" s="407"/>
      <c r="AH107" s="407"/>
      <c r="AI107" s="407"/>
      <c r="AJ107" s="407"/>
      <c r="AK107" s="409"/>
      <c r="AL107" s="410"/>
      <c r="AN107" s="408"/>
      <c r="AO107" s="407"/>
      <c r="AP107" s="407"/>
      <c r="AQ107" s="407"/>
      <c r="AR107" s="407"/>
      <c r="AS107" s="407"/>
      <c r="AT107" s="407"/>
      <c r="AU107" s="407"/>
      <c r="AV107" s="407"/>
      <c r="AW107" s="409"/>
      <c r="AX107" s="410"/>
      <c r="AZ107" s="408"/>
      <c r="BA107" s="407"/>
      <c r="BB107" s="407"/>
      <c r="BC107" s="407"/>
      <c r="BD107" s="407"/>
      <c r="BE107" s="407"/>
      <c r="BF107" s="407"/>
      <c r="BG107" s="407"/>
      <c r="BH107" s="407"/>
      <c r="BI107" s="409"/>
      <c r="BJ107" s="410"/>
      <c r="BL107" s="408"/>
      <c r="BM107" s="407"/>
      <c r="BN107" s="407"/>
      <c r="BO107" s="407"/>
      <c r="BP107" s="407"/>
      <c r="BQ107" s="407"/>
      <c r="BR107" s="407"/>
      <c r="BS107" s="407"/>
      <c r="BT107" s="407"/>
      <c r="BU107" s="409"/>
      <c r="BV107" s="410"/>
      <c r="BX107" s="408"/>
      <c r="BY107" s="407"/>
      <c r="BZ107" s="407"/>
      <c r="CA107" s="407"/>
      <c r="CB107" s="407"/>
      <c r="CC107" s="407"/>
      <c r="CD107" s="407"/>
      <c r="CE107" s="407"/>
      <c r="CF107" s="407"/>
      <c r="CG107" s="409"/>
      <c r="CH107" s="410"/>
      <c r="CJ107" s="408"/>
      <c r="CK107" s="407"/>
      <c r="CL107" s="407"/>
      <c r="CM107" s="407"/>
      <c r="CN107" s="407"/>
      <c r="CO107" s="407"/>
      <c r="CP107" s="407"/>
      <c r="CQ107" s="407"/>
      <c r="CR107" s="407"/>
      <c r="CS107" s="409"/>
      <c r="CT107" s="410"/>
      <c r="CV107" s="408"/>
      <c r="CW107" s="407"/>
      <c r="CX107" s="407"/>
      <c r="CY107" s="407"/>
      <c r="CZ107" s="407"/>
      <c r="DA107" s="407"/>
      <c r="DB107" s="407"/>
      <c r="DC107" s="407"/>
      <c r="DD107" s="407"/>
      <c r="DE107" s="409"/>
      <c r="DF107" s="410"/>
      <c r="DH107" s="408"/>
      <c r="DI107" s="407"/>
      <c r="DJ107" s="407"/>
      <c r="DK107" s="407"/>
      <c r="DL107" s="407"/>
      <c r="DM107" s="407"/>
      <c r="DN107" s="407"/>
      <c r="DO107" s="407"/>
      <c r="DP107" s="407"/>
      <c r="DQ107" s="409"/>
      <c r="DR107" s="410"/>
      <c r="DT107" s="408"/>
      <c r="DU107" s="407"/>
      <c r="DV107" s="407"/>
      <c r="DW107" s="407"/>
      <c r="DX107" s="407"/>
      <c r="DY107" s="407"/>
      <c r="DZ107" s="407"/>
      <c r="EA107" s="407"/>
      <c r="EB107" s="407"/>
      <c r="EC107" s="409"/>
      <c r="ED107" s="410"/>
    </row>
    <row r="108" spans="1:134" ht="15" customHeight="1" x14ac:dyDescent="0.25">
      <c r="A108" s="1470" t="s">
        <v>210</v>
      </c>
      <c r="B108" s="285" t="s">
        <v>91</v>
      </c>
      <c r="C108" s="319" t="s">
        <v>138</v>
      </c>
      <c r="D108" s="342">
        <f>'7d-AtRisk_RawData'!D37</f>
        <v>4</v>
      </c>
      <c r="E108" s="343">
        <f>'7d-AtRisk_RawData'!E37</f>
        <v>23</v>
      </c>
      <c r="F108" s="343">
        <f>'7d-AtRisk_RawData'!F37</f>
        <v>0</v>
      </c>
      <c r="G108" s="343">
        <f>'7d-AtRisk_RawData'!G37</f>
        <v>512</v>
      </c>
      <c r="H108" s="343">
        <f>'7d-AtRisk_RawData'!H37</f>
        <v>0</v>
      </c>
      <c r="I108" s="343">
        <f>'7d-AtRisk_RawData'!I37</f>
        <v>0</v>
      </c>
      <c r="J108" s="343">
        <f>'7d-AtRisk_RawData'!J37</f>
        <v>0</v>
      </c>
      <c r="K108" s="343">
        <f>'7d-AtRisk_RawData'!K37</f>
        <v>0</v>
      </c>
      <c r="L108" s="343">
        <f>'7d-AtRisk_RawData'!L37</f>
        <v>0</v>
      </c>
      <c r="M108" s="344">
        <f>'7d-AtRisk_RawData'!M37</f>
        <v>0</v>
      </c>
      <c r="N108" s="396"/>
      <c r="O108" s="319"/>
      <c r="P108" s="342">
        <f>'7d-AtRisk_RawData'!P37</f>
        <v>1</v>
      </c>
      <c r="Q108" s="343">
        <f>'7d-AtRisk_RawData'!Q37</f>
        <v>32</v>
      </c>
      <c r="R108" s="343">
        <f>'7d-AtRisk_RawData'!R37</f>
        <v>0</v>
      </c>
      <c r="S108" s="343">
        <f>'7d-AtRisk_RawData'!S37</f>
        <v>614</v>
      </c>
      <c r="T108" s="343">
        <f>'7d-AtRisk_RawData'!T37</f>
        <v>0</v>
      </c>
      <c r="U108" s="343">
        <f>'7d-AtRisk_RawData'!U37</f>
        <v>0</v>
      </c>
      <c r="V108" s="343">
        <f>'7d-AtRisk_RawData'!V37</f>
        <v>0</v>
      </c>
      <c r="W108" s="343">
        <f>'7d-AtRisk_RawData'!W37</f>
        <v>0</v>
      </c>
      <c r="X108" s="343">
        <f>'7d-AtRisk_RawData'!X37</f>
        <v>0</v>
      </c>
      <c r="Y108" s="344">
        <f>'7d-AtRisk_RawData'!Y37</f>
        <v>0</v>
      </c>
      <c r="Z108" s="396"/>
      <c r="AA108" s="319"/>
      <c r="AB108" s="342">
        <f>'7d-AtRisk_RawData'!AB37</f>
        <v>7</v>
      </c>
      <c r="AC108" s="343">
        <f>'7d-AtRisk_RawData'!AC37</f>
        <v>19</v>
      </c>
      <c r="AD108" s="343">
        <f>'7d-AtRisk_RawData'!AD37</f>
        <v>0</v>
      </c>
      <c r="AE108" s="343">
        <f>'7d-AtRisk_RawData'!AE37</f>
        <v>489</v>
      </c>
      <c r="AF108" s="343">
        <f>'7d-AtRisk_RawData'!AF37</f>
        <v>0</v>
      </c>
      <c r="AG108" s="343">
        <f>'7d-AtRisk_RawData'!AG37</f>
        <v>0</v>
      </c>
      <c r="AH108" s="343">
        <f>'7d-AtRisk_RawData'!AH37</f>
        <v>0</v>
      </c>
      <c r="AI108" s="343">
        <f>'7d-AtRisk_RawData'!AI37</f>
        <v>0</v>
      </c>
      <c r="AJ108" s="343">
        <f>'7d-AtRisk_RawData'!AJ37</f>
        <v>0</v>
      </c>
      <c r="AK108" s="344">
        <f>'7d-AtRisk_RawData'!AK37</f>
        <v>0</v>
      </c>
      <c r="AL108" s="396"/>
      <c r="AN108" s="342">
        <f>'7d-AtRisk_RawData'!AN37</f>
        <v>6</v>
      </c>
      <c r="AO108" s="343">
        <f>'7d-AtRisk_RawData'!AO37</f>
        <v>37</v>
      </c>
      <c r="AP108" s="343">
        <f>'7d-AtRisk_RawData'!AP37</f>
        <v>0</v>
      </c>
      <c r="AQ108" s="343">
        <f>'7d-AtRisk_RawData'!AQ37</f>
        <v>388</v>
      </c>
      <c r="AR108" s="343">
        <f>'7d-AtRisk_RawData'!AR37</f>
        <v>0</v>
      </c>
      <c r="AS108" s="343">
        <f>'7d-AtRisk_RawData'!AS37</f>
        <v>0</v>
      </c>
      <c r="AT108" s="343">
        <f>'7d-AtRisk_RawData'!AT37</f>
        <v>0</v>
      </c>
      <c r="AU108" s="343">
        <f>'7d-AtRisk_RawData'!AU37</f>
        <v>0</v>
      </c>
      <c r="AV108" s="343">
        <f>'7d-AtRisk_RawData'!AV37</f>
        <v>0</v>
      </c>
      <c r="AW108" s="344">
        <f>'7d-AtRisk_RawData'!AW37</f>
        <v>0</v>
      </c>
      <c r="AX108" s="396"/>
      <c r="AZ108" s="342">
        <f>'7d-AtRisk_RawData'!AZ37</f>
        <v>7</v>
      </c>
      <c r="BA108" s="343">
        <f>'7d-AtRisk_RawData'!BA37</f>
        <v>21</v>
      </c>
      <c r="BB108" s="343">
        <f>'7d-AtRisk_RawData'!BB37</f>
        <v>0</v>
      </c>
      <c r="BC108" s="343">
        <f>'7d-AtRisk_RawData'!BC37</f>
        <v>364</v>
      </c>
      <c r="BD108" s="343">
        <f>'7d-AtRisk_RawData'!BD37</f>
        <v>0</v>
      </c>
      <c r="BE108" s="343">
        <f>'7d-AtRisk_RawData'!BE37</f>
        <v>0</v>
      </c>
      <c r="BF108" s="343">
        <f>'7d-AtRisk_RawData'!BF37</f>
        <v>0</v>
      </c>
      <c r="BG108" s="343">
        <f>'7d-AtRisk_RawData'!BG37</f>
        <v>0</v>
      </c>
      <c r="BH108" s="343">
        <f>'7d-AtRisk_RawData'!BH37</f>
        <v>0</v>
      </c>
      <c r="BI108" s="344">
        <f>'7d-AtRisk_RawData'!BI37</f>
        <v>0</v>
      </c>
      <c r="BJ108" s="396"/>
      <c r="BL108" s="342">
        <f>'7d-AtRisk_RawData'!BL37</f>
        <v>5</v>
      </c>
      <c r="BM108" s="343">
        <f>'7d-AtRisk_RawData'!BM37</f>
        <v>45</v>
      </c>
      <c r="BN108" s="343">
        <f>'7d-AtRisk_RawData'!BN37</f>
        <v>0</v>
      </c>
      <c r="BO108" s="343">
        <f>'7d-AtRisk_RawData'!BO37</f>
        <v>379</v>
      </c>
      <c r="BP108" s="343">
        <f>'7d-AtRisk_RawData'!BP37</f>
        <v>0</v>
      </c>
      <c r="BQ108" s="343">
        <f>'7d-AtRisk_RawData'!BQ37</f>
        <v>0</v>
      </c>
      <c r="BR108" s="343">
        <f>'7d-AtRisk_RawData'!BR37</f>
        <v>0</v>
      </c>
      <c r="BS108" s="343">
        <f>'7d-AtRisk_RawData'!BS37</f>
        <v>0</v>
      </c>
      <c r="BT108" s="343">
        <f>'7d-AtRisk_RawData'!BT37</f>
        <v>0</v>
      </c>
      <c r="BU108" s="344">
        <f>'7d-AtRisk_RawData'!BU37</f>
        <v>0</v>
      </c>
      <c r="BV108" s="396"/>
      <c r="BX108" s="342">
        <f>'7d-AtRisk_RawData'!BX37</f>
        <v>7</v>
      </c>
      <c r="BY108" s="343">
        <f>'7d-AtRisk_RawData'!BY37</f>
        <v>23</v>
      </c>
      <c r="BZ108" s="343">
        <f>'7d-AtRisk_RawData'!BZ37</f>
        <v>0</v>
      </c>
      <c r="CA108" s="343">
        <f>'7d-AtRisk_RawData'!CA37</f>
        <v>310</v>
      </c>
      <c r="CB108" s="343">
        <f>'7d-AtRisk_RawData'!CB37</f>
        <v>0</v>
      </c>
      <c r="CC108" s="343">
        <f>'7d-AtRisk_RawData'!CC37</f>
        <v>0</v>
      </c>
      <c r="CD108" s="343">
        <f>'7d-AtRisk_RawData'!CD37</f>
        <v>0</v>
      </c>
      <c r="CE108" s="343">
        <f>'7d-AtRisk_RawData'!CE37</f>
        <v>0</v>
      </c>
      <c r="CF108" s="343">
        <f>'7d-AtRisk_RawData'!CF37</f>
        <v>0</v>
      </c>
      <c r="CG108" s="344">
        <f>'7d-AtRisk_RawData'!CG37</f>
        <v>0</v>
      </c>
      <c r="CH108" s="396"/>
      <c r="CJ108" s="342">
        <f>'7d-AtRisk_RawData'!CJ37</f>
        <v>13</v>
      </c>
      <c r="CK108" s="343">
        <f>'7d-AtRisk_RawData'!CK37</f>
        <v>22</v>
      </c>
      <c r="CL108" s="343">
        <f>'7d-AtRisk_RawData'!CL37</f>
        <v>0</v>
      </c>
      <c r="CM108" s="343">
        <f>'7d-AtRisk_RawData'!CM37</f>
        <v>351</v>
      </c>
      <c r="CN108" s="343">
        <f>'7d-AtRisk_RawData'!CN37</f>
        <v>0</v>
      </c>
      <c r="CO108" s="343">
        <f>'7d-AtRisk_RawData'!CO37</f>
        <v>0</v>
      </c>
      <c r="CP108" s="343">
        <f>'7d-AtRisk_RawData'!CP37</f>
        <v>0</v>
      </c>
      <c r="CQ108" s="343">
        <f>'7d-AtRisk_RawData'!CQ37</f>
        <v>0</v>
      </c>
      <c r="CR108" s="343">
        <f>'7d-AtRisk_RawData'!CR37</f>
        <v>0</v>
      </c>
      <c r="CS108" s="344">
        <f>'7d-AtRisk_RawData'!CS37</f>
        <v>0</v>
      </c>
      <c r="CT108" s="396"/>
      <c r="CV108" s="342">
        <f>'7d-AtRisk_RawData'!CV37</f>
        <v>16</v>
      </c>
      <c r="CW108" s="343">
        <f>'7d-AtRisk_RawData'!CW37</f>
        <v>43</v>
      </c>
      <c r="CX108" s="343">
        <f>'7d-AtRisk_RawData'!CX37</f>
        <v>0</v>
      </c>
      <c r="CY108" s="343">
        <f>'7d-AtRisk_RawData'!CY37</f>
        <v>333</v>
      </c>
      <c r="CZ108" s="343">
        <f>'7d-AtRisk_RawData'!CZ37</f>
        <v>0</v>
      </c>
      <c r="DA108" s="343">
        <f>'7d-AtRisk_RawData'!DA37</f>
        <v>0</v>
      </c>
      <c r="DB108" s="343">
        <f>'7d-AtRisk_RawData'!DB37</f>
        <v>0</v>
      </c>
      <c r="DC108" s="343">
        <f>'7d-AtRisk_RawData'!DC37</f>
        <v>0</v>
      </c>
      <c r="DD108" s="343">
        <f>'7d-AtRisk_RawData'!DD37</f>
        <v>0</v>
      </c>
      <c r="DE108" s="344">
        <f>'7d-AtRisk_RawData'!DE37</f>
        <v>0</v>
      </c>
      <c r="DF108" s="396"/>
      <c r="DH108" s="342">
        <f>'7d-AtRisk_RawData'!DH37</f>
        <v>13</v>
      </c>
      <c r="DI108" s="343">
        <f>'7d-AtRisk_RawData'!DI37</f>
        <v>29</v>
      </c>
      <c r="DJ108" s="343">
        <f>'7d-AtRisk_RawData'!DJ37</f>
        <v>0</v>
      </c>
      <c r="DK108" s="343">
        <f>'7d-AtRisk_RawData'!DK37</f>
        <v>353</v>
      </c>
      <c r="DL108" s="343">
        <f>'7d-AtRisk_RawData'!DL37</f>
        <v>0</v>
      </c>
      <c r="DM108" s="343">
        <f>'7d-AtRisk_RawData'!DM37</f>
        <v>0</v>
      </c>
      <c r="DN108" s="343">
        <f>'7d-AtRisk_RawData'!DN37</f>
        <v>0</v>
      </c>
      <c r="DO108" s="343">
        <f>'7d-AtRisk_RawData'!DO37</f>
        <v>0</v>
      </c>
      <c r="DP108" s="343">
        <f>'7d-AtRisk_RawData'!DP37</f>
        <v>0</v>
      </c>
      <c r="DQ108" s="344">
        <f>'7d-AtRisk_RawData'!DQ37</f>
        <v>0</v>
      </c>
      <c r="DR108" s="396"/>
      <c r="DT108" s="342">
        <f>'7d-AtRisk_RawData'!DT37</f>
        <v>15</v>
      </c>
      <c r="DU108" s="343">
        <f>'7d-AtRisk_RawData'!DU37</f>
        <v>54</v>
      </c>
      <c r="DV108" s="343">
        <f>'7d-AtRisk_RawData'!DV37</f>
        <v>0</v>
      </c>
      <c r="DW108" s="343">
        <f>'7d-AtRisk_RawData'!DW37</f>
        <v>334</v>
      </c>
      <c r="DX108" s="343">
        <f>'7d-AtRisk_RawData'!DX37</f>
        <v>0</v>
      </c>
      <c r="DY108" s="343">
        <f>'7d-AtRisk_RawData'!DY37</f>
        <v>0</v>
      </c>
      <c r="DZ108" s="343">
        <f>'7d-AtRisk_RawData'!DZ37</f>
        <v>0</v>
      </c>
      <c r="EA108" s="343">
        <f>'7d-AtRisk_RawData'!EA37</f>
        <v>0</v>
      </c>
      <c r="EB108" s="343">
        <f>'7d-AtRisk_RawData'!EB37</f>
        <v>0</v>
      </c>
      <c r="EC108" s="344">
        <f>'7d-AtRisk_RawData'!EC37</f>
        <v>0</v>
      </c>
      <c r="ED108" s="396"/>
    </row>
    <row r="109" spans="1:134" x14ac:dyDescent="0.25">
      <c r="A109" s="1471"/>
      <c r="B109" t="s">
        <v>91</v>
      </c>
      <c r="C109" s="317" t="s">
        <v>139</v>
      </c>
      <c r="D109" s="351">
        <f>'7d-AtRisk_RawData'!D38</f>
        <v>0</v>
      </c>
      <c r="E109" s="352">
        <f>'7d-AtRisk_RawData'!E38</f>
        <v>26</v>
      </c>
      <c r="F109" s="352">
        <f>'7d-AtRisk_RawData'!F38</f>
        <v>0</v>
      </c>
      <c r="G109" s="352">
        <f>'7d-AtRisk_RawData'!G38</f>
        <v>65</v>
      </c>
      <c r="H109" s="352">
        <f>'7d-AtRisk_RawData'!H38</f>
        <v>0</v>
      </c>
      <c r="I109" s="352">
        <f>'7d-AtRisk_RawData'!I38</f>
        <v>0</v>
      </c>
      <c r="J109" s="352">
        <f>'7d-AtRisk_RawData'!J38</f>
        <v>0</v>
      </c>
      <c r="K109" s="352">
        <f>'7d-AtRisk_RawData'!K38</f>
        <v>0</v>
      </c>
      <c r="L109" s="352">
        <f>'7d-AtRisk_RawData'!L38</f>
        <v>0</v>
      </c>
      <c r="M109" s="353">
        <f>'7d-AtRisk_RawData'!M38</f>
        <v>0</v>
      </c>
      <c r="N109" s="398"/>
      <c r="P109" s="351">
        <f>'7d-AtRisk_RawData'!P38</f>
        <v>0</v>
      </c>
      <c r="Q109" s="352">
        <f>'7d-AtRisk_RawData'!Q38</f>
        <v>21</v>
      </c>
      <c r="R109" s="352">
        <f>'7d-AtRisk_RawData'!R38</f>
        <v>0</v>
      </c>
      <c r="S109" s="352">
        <f>'7d-AtRisk_RawData'!S38</f>
        <v>77</v>
      </c>
      <c r="T109" s="352">
        <f>'7d-AtRisk_RawData'!T38</f>
        <v>0</v>
      </c>
      <c r="U109" s="352">
        <f>'7d-AtRisk_RawData'!U38</f>
        <v>0</v>
      </c>
      <c r="V109" s="352">
        <f>'7d-AtRisk_RawData'!V38</f>
        <v>0</v>
      </c>
      <c r="W109" s="352">
        <f>'7d-AtRisk_RawData'!W38</f>
        <v>0</v>
      </c>
      <c r="X109" s="352">
        <f>'7d-AtRisk_RawData'!X38</f>
        <v>0</v>
      </c>
      <c r="Y109" s="353">
        <f>'7d-AtRisk_RawData'!Y38</f>
        <v>0</v>
      </c>
      <c r="Z109" s="398"/>
      <c r="AB109" s="351">
        <f>'7d-AtRisk_RawData'!AB38</f>
        <v>0</v>
      </c>
      <c r="AC109" s="352">
        <f>'7d-AtRisk_RawData'!AC38</f>
        <v>27</v>
      </c>
      <c r="AD109" s="352">
        <f>'7d-AtRisk_RawData'!AD38</f>
        <v>0</v>
      </c>
      <c r="AE109" s="352">
        <f>'7d-AtRisk_RawData'!AE38</f>
        <v>73</v>
      </c>
      <c r="AF109" s="352">
        <f>'7d-AtRisk_RawData'!AF38</f>
        <v>0</v>
      </c>
      <c r="AG109" s="352">
        <f>'7d-AtRisk_RawData'!AG38</f>
        <v>0</v>
      </c>
      <c r="AH109" s="352">
        <f>'7d-AtRisk_RawData'!AH38</f>
        <v>0</v>
      </c>
      <c r="AI109" s="352">
        <f>'7d-AtRisk_RawData'!AI38</f>
        <v>0</v>
      </c>
      <c r="AJ109" s="352">
        <f>'7d-AtRisk_RawData'!AJ38</f>
        <v>0</v>
      </c>
      <c r="AK109" s="353">
        <f>'7d-AtRisk_RawData'!AK38</f>
        <v>0</v>
      </c>
      <c r="AL109" s="398"/>
      <c r="AN109" s="351">
        <f>'7d-AtRisk_RawData'!AN38</f>
        <v>0</v>
      </c>
      <c r="AO109" s="352">
        <f>'7d-AtRisk_RawData'!AO38</f>
        <v>37</v>
      </c>
      <c r="AP109" s="352">
        <f>'7d-AtRisk_RawData'!AP38</f>
        <v>0</v>
      </c>
      <c r="AQ109" s="352">
        <f>'7d-AtRisk_RawData'!AQ38</f>
        <v>67</v>
      </c>
      <c r="AR109" s="352">
        <f>'7d-AtRisk_RawData'!AR38</f>
        <v>0</v>
      </c>
      <c r="AS109" s="352">
        <f>'7d-AtRisk_RawData'!AS38</f>
        <v>0</v>
      </c>
      <c r="AT109" s="352">
        <f>'7d-AtRisk_RawData'!AT38</f>
        <v>0</v>
      </c>
      <c r="AU109" s="352">
        <f>'7d-AtRisk_RawData'!AU38</f>
        <v>0</v>
      </c>
      <c r="AV109" s="352">
        <f>'7d-AtRisk_RawData'!AV38</f>
        <v>0</v>
      </c>
      <c r="AW109" s="353">
        <f>'7d-AtRisk_RawData'!AW38</f>
        <v>0</v>
      </c>
      <c r="AX109" s="398"/>
      <c r="AZ109" s="351">
        <f>'7d-AtRisk_RawData'!AZ38</f>
        <v>0</v>
      </c>
      <c r="BA109" s="352">
        <f>'7d-AtRisk_RawData'!BA38</f>
        <v>31</v>
      </c>
      <c r="BB109" s="352">
        <f>'7d-AtRisk_RawData'!BB38</f>
        <v>0</v>
      </c>
      <c r="BC109" s="352">
        <f>'7d-AtRisk_RawData'!BC38</f>
        <v>55</v>
      </c>
      <c r="BD109" s="352">
        <f>'7d-AtRisk_RawData'!BD38</f>
        <v>0</v>
      </c>
      <c r="BE109" s="352">
        <f>'7d-AtRisk_RawData'!BE38</f>
        <v>0</v>
      </c>
      <c r="BF109" s="352">
        <f>'7d-AtRisk_RawData'!BF38</f>
        <v>0</v>
      </c>
      <c r="BG109" s="352">
        <f>'7d-AtRisk_RawData'!BG38</f>
        <v>0</v>
      </c>
      <c r="BH109" s="352">
        <f>'7d-AtRisk_RawData'!BH38</f>
        <v>0</v>
      </c>
      <c r="BI109" s="353">
        <f>'7d-AtRisk_RawData'!BI38</f>
        <v>0</v>
      </c>
      <c r="BJ109" s="398"/>
      <c r="BL109" s="351">
        <f>'7d-AtRisk_RawData'!BL38</f>
        <v>0</v>
      </c>
      <c r="BM109" s="352">
        <f>'7d-AtRisk_RawData'!BM38</f>
        <v>29</v>
      </c>
      <c r="BN109" s="352">
        <f>'7d-AtRisk_RawData'!BN38</f>
        <v>0</v>
      </c>
      <c r="BO109" s="352">
        <f>'7d-AtRisk_RawData'!BO38</f>
        <v>56</v>
      </c>
      <c r="BP109" s="352">
        <f>'7d-AtRisk_RawData'!BP38</f>
        <v>0</v>
      </c>
      <c r="BQ109" s="352">
        <f>'7d-AtRisk_RawData'!BQ38</f>
        <v>0</v>
      </c>
      <c r="BR109" s="352">
        <f>'7d-AtRisk_RawData'!BR38</f>
        <v>0</v>
      </c>
      <c r="BS109" s="352">
        <f>'7d-AtRisk_RawData'!BS38</f>
        <v>0</v>
      </c>
      <c r="BT109" s="352">
        <f>'7d-AtRisk_RawData'!BT38</f>
        <v>0</v>
      </c>
      <c r="BU109" s="353">
        <f>'7d-AtRisk_RawData'!BU38</f>
        <v>0</v>
      </c>
      <c r="BV109" s="398"/>
      <c r="BX109" s="351">
        <f>'7d-AtRisk_RawData'!BX38</f>
        <v>0</v>
      </c>
      <c r="BY109" s="352">
        <f>'7d-AtRisk_RawData'!BY38</f>
        <v>19</v>
      </c>
      <c r="BZ109" s="352">
        <f>'7d-AtRisk_RawData'!BZ38</f>
        <v>0</v>
      </c>
      <c r="CA109" s="352">
        <f>'7d-AtRisk_RawData'!CA38</f>
        <v>44</v>
      </c>
      <c r="CB109" s="352">
        <f>'7d-AtRisk_RawData'!CB38</f>
        <v>0</v>
      </c>
      <c r="CC109" s="352">
        <f>'7d-AtRisk_RawData'!CC38</f>
        <v>0</v>
      </c>
      <c r="CD109" s="352">
        <f>'7d-AtRisk_RawData'!CD38</f>
        <v>0</v>
      </c>
      <c r="CE109" s="352">
        <f>'7d-AtRisk_RawData'!CE38</f>
        <v>0</v>
      </c>
      <c r="CF109" s="352">
        <f>'7d-AtRisk_RawData'!CF38</f>
        <v>0</v>
      </c>
      <c r="CG109" s="353">
        <f>'7d-AtRisk_RawData'!CG38</f>
        <v>0</v>
      </c>
      <c r="CH109" s="398"/>
      <c r="CJ109" s="351">
        <f>'7d-AtRisk_RawData'!CJ38</f>
        <v>0</v>
      </c>
      <c r="CK109" s="352">
        <f>'7d-AtRisk_RawData'!CK38</f>
        <v>26</v>
      </c>
      <c r="CL109" s="352">
        <f>'7d-AtRisk_RawData'!CL38</f>
        <v>0</v>
      </c>
      <c r="CM109" s="352">
        <f>'7d-AtRisk_RawData'!CM38</f>
        <v>43</v>
      </c>
      <c r="CN109" s="352">
        <f>'7d-AtRisk_RawData'!CN38</f>
        <v>0</v>
      </c>
      <c r="CO109" s="352">
        <f>'7d-AtRisk_RawData'!CO38</f>
        <v>0</v>
      </c>
      <c r="CP109" s="352">
        <f>'7d-AtRisk_RawData'!CP38</f>
        <v>0</v>
      </c>
      <c r="CQ109" s="352">
        <f>'7d-AtRisk_RawData'!CQ38</f>
        <v>0</v>
      </c>
      <c r="CR109" s="352">
        <f>'7d-AtRisk_RawData'!CR38</f>
        <v>0</v>
      </c>
      <c r="CS109" s="353">
        <f>'7d-AtRisk_RawData'!CS38</f>
        <v>0</v>
      </c>
      <c r="CT109" s="398"/>
      <c r="CV109" s="351">
        <f>'7d-AtRisk_RawData'!CV38</f>
        <v>0</v>
      </c>
      <c r="CW109" s="352">
        <f>'7d-AtRisk_RawData'!CW38</f>
        <v>14</v>
      </c>
      <c r="CX109" s="352">
        <f>'7d-AtRisk_RawData'!CX38</f>
        <v>0</v>
      </c>
      <c r="CY109" s="352">
        <f>'7d-AtRisk_RawData'!CY38</f>
        <v>37</v>
      </c>
      <c r="CZ109" s="352">
        <f>'7d-AtRisk_RawData'!CZ38</f>
        <v>0</v>
      </c>
      <c r="DA109" s="352">
        <f>'7d-AtRisk_RawData'!DA38</f>
        <v>0</v>
      </c>
      <c r="DB109" s="352">
        <f>'7d-AtRisk_RawData'!DB38</f>
        <v>0</v>
      </c>
      <c r="DC109" s="352">
        <f>'7d-AtRisk_RawData'!DC38</f>
        <v>0</v>
      </c>
      <c r="DD109" s="352">
        <f>'7d-AtRisk_RawData'!DD38</f>
        <v>0</v>
      </c>
      <c r="DE109" s="353">
        <f>'7d-AtRisk_RawData'!DE38</f>
        <v>0</v>
      </c>
      <c r="DF109" s="398"/>
      <c r="DH109" s="351">
        <f>'7d-AtRisk_RawData'!DH38</f>
        <v>1</v>
      </c>
      <c r="DI109" s="352">
        <f>'7d-AtRisk_RawData'!DI38</f>
        <v>19</v>
      </c>
      <c r="DJ109" s="352">
        <f>'7d-AtRisk_RawData'!DJ38</f>
        <v>0</v>
      </c>
      <c r="DK109" s="352">
        <f>'7d-AtRisk_RawData'!DK38</f>
        <v>37</v>
      </c>
      <c r="DL109" s="352">
        <f>'7d-AtRisk_RawData'!DL38</f>
        <v>0</v>
      </c>
      <c r="DM109" s="352">
        <f>'7d-AtRisk_RawData'!DM38</f>
        <v>0</v>
      </c>
      <c r="DN109" s="352">
        <f>'7d-AtRisk_RawData'!DN38</f>
        <v>0</v>
      </c>
      <c r="DO109" s="352">
        <f>'7d-AtRisk_RawData'!DO38</f>
        <v>0</v>
      </c>
      <c r="DP109" s="352">
        <f>'7d-AtRisk_RawData'!DP38</f>
        <v>0</v>
      </c>
      <c r="DQ109" s="353">
        <f>'7d-AtRisk_RawData'!DQ38</f>
        <v>0</v>
      </c>
      <c r="DR109" s="398"/>
      <c r="DT109" s="351">
        <f>'7d-AtRisk_RawData'!DT38</f>
        <v>2</v>
      </c>
      <c r="DU109" s="352">
        <f>'7d-AtRisk_RawData'!DU38</f>
        <v>17</v>
      </c>
      <c r="DV109" s="352">
        <f>'7d-AtRisk_RawData'!DV38</f>
        <v>0</v>
      </c>
      <c r="DW109" s="352">
        <f>'7d-AtRisk_RawData'!DW38</f>
        <v>65</v>
      </c>
      <c r="DX109" s="352">
        <f>'7d-AtRisk_RawData'!DX38</f>
        <v>0</v>
      </c>
      <c r="DY109" s="352">
        <f>'7d-AtRisk_RawData'!DY38</f>
        <v>0</v>
      </c>
      <c r="DZ109" s="352">
        <f>'7d-AtRisk_RawData'!DZ38</f>
        <v>0</v>
      </c>
      <c r="EA109" s="352">
        <f>'7d-AtRisk_RawData'!EA38</f>
        <v>0</v>
      </c>
      <c r="EB109" s="352">
        <f>'7d-AtRisk_RawData'!EB38</f>
        <v>0</v>
      </c>
      <c r="EC109" s="353">
        <f>'7d-AtRisk_RawData'!EC38</f>
        <v>0</v>
      </c>
      <c r="ED109" s="398"/>
    </row>
    <row r="110" spans="1:134" ht="15.75" thickBot="1" x14ac:dyDescent="0.3">
      <c r="A110" s="1472"/>
      <c r="B110" t="s">
        <v>91</v>
      </c>
      <c r="C110" s="317" t="s">
        <v>140</v>
      </c>
      <c r="D110" s="351">
        <f>'7d-AtRisk_RawData'!D39</f>
        <v>4</v>
      </c>
      <c r="E110" s="352">
        <f>'7d-AtRisk_RawData'!E39</f>
        <v>48</v>
      </c>
      <c r="F110" s="352">
        <f>'7d-AtRisk_RawData'!F39</f>
        <v>0</v>
      </c>
      <c r="G110" s="352">
        <f>'7d-AtRisk_RawData'!G39</f>
        <v>65</v>
      </c>
      <c r="H110" s="352">
        <f>'7d-AtRisk_RawData'!H39</f>
        <v>0</v>
      </c>
      <c r="I110" s="352">
        <f>'7d-AtRisk_RawData'!I39</f>
        <v>0</v>
      </c>
      <c r="J110" s="352">
        <f>'7d-AtRisk_RawData'!J39</f>
        <v>0</v>
      </c>
      <c r="K110" s="352">
        <f>'7d-AtRisk_RawData'!K39</f>
        <v>0</v>
      </c>
      <c r="L110" s="352">
        <f>'7d-AtRisk_RawData'!L39</f>
        <v>0</v>
      </c>
      <c r="M110" s="353">
        <f>'7d-AtRisk_RawData'!M39</f>
        <v>0</v>
      </c>
      <c r="N110" s="398"/>
      <c r="P110" s="351">
        <f>'7d-AtRisk_RawData'!P39</f>
        <v>1</v>
      </c>
      <c r="Q110" s="352">
        <f>'7d-AtRisk_RawData'!Q39</f>
        <v>78</v>
      </c>
      <c r="R110" s="352">
        <f>'7d-AtRisk_RawData'!R39</f>
        <v>0</v>
      </c>
      <c r="S110" s="352">
        <f>'7d-AtRisk_RawData'!S39</f>
        <v>70</v>
      </c>
      <c r="T110" s="352">
        <f>'7d-AtRisk_RawData'!T39</f>
        <v>0</v>
      </c>
      <c r="U110" s="352">
        <f>'7d-AtRisk_RawData'!U39</f>
        <v>0</v>
      </c>
      <c r="V110" s="352">
        <f>'7d-AtRisk_RawData'!V39</f>
        <v>0</v>
      </c>
      <c r="W110" s="352">
        <f>'7d-AtRisk_RawData'!W39</f>
        <v>0</v>
      </c>
      <c r="X110" s="352">
        <f>'7d-AtRisk_RawData'!X39</f>
        <v>0</v>
      </c>
      <c r="Y110" s="353">
        <f>'7d-AtRisk_RawData'!Y39</f>
        <v>0</v>
      </c>
      <c r="Z110" s="398"/>
      <c r="AB110" s="351">
        <f>'7d-AtRisk_RawData'!AB39</f>
        <v>2</v>
      </c>
      <c r="AC110" s="352">
        <f>'7d-AtRisk_RawData'!AC39</f>
        <v>55</v>
      </c>
      <c r="AD110" s="352">
        <f>'7d-AtRisk_RawData'!AD39</f>
        <v>0</v>
      </c>
      <c r="AE110" s="352">
        <f>'7d-AtRisk_RawData'!AE39</f>
        <v>62</v>
      </c>
      <c r="AF110" s="352">
        <f>'7d-AtRisk_RawData'!AF39</f>
        <v>0</v>
      </c>
      <c r="AG110" s="352">
        <f>'7d-AtRisk_RawData'!AG39</f>
        <v>0</v>
      </c>
      <c r="AH110" s="352">
        <f>'7d-AtRisk_RawData'!AH39</f>
        <v>0</v>
      </c>
      <c r="AI110" s="352">
        <f>'7d-AtRisk_RawData'!AI39</f>
        <v>0</v>
      </c>
      <c r="AJ110" s="352">
        <f>'7d-AtRisk_RawData'!AJ39</f>
        <v>0</v>
      </c>
      <c r="AK110" s="353">
        <f>'7d-AtRisk_RawData'!AK39</f>
        <v>0</v>
      </c>
      <c r="AL110" s="398"/>
      <c r="AN110" s="351">
        <f>'7d-AtRisk_RawData'!AN39</f>
        <v>7</v>
      </c>
      <c r="AO110" s="352">
        <f>'7d-AtRisk_RawData'!AO39</f>
        <v>56</v>
      </c>
      <c r="AP110" s="352">
        <f>'7d-AtRisk_RawData'!AP39</f>
        <v>0</v>
      </c>
      <c r="AQ110" s="352">
        <f>'7d-AtRisk_RawData'!AQ39</f>
        <v>64</v>
      </c>
      <c r="AR110" s="352">
        <f>'7d-AtRisk_RawData'!AR39</f>
        <v>0</v>
      </c>
      <c r="AS110" s="352">
        <f>'7d-AtRisk_RawData'!AS39</f>
        <v>0</v>
      </c>
      <c r="AT110" s="352">
        <f>'7d-AtRisk_RawData'!AT39</f>
        <v>0</v>
      </c>
      <c r="AU110" s="352">
        <f>'7d-AtRisk_RawData'!AU39</f>
        <v>0</v>
      </c>
      <c r="AV110" s="352">
        <f>'7d-AtRisk_RawData'!AV39</f>
        <v>0</v>
      </c>
      <c r="AW110" s="353">
        <f>'7d-AtRisk_RawData'!AW39</f>
        <v>0</v>
      </c>
      <c r="AX110" s="398"/>
      <c r="AZ110" s="351">
        <f>'7d-AtRisk_RawData'!AZ39</f>
        <v>1</v>
      </c>
      <c r="BA110" s="352">
        <f>'7d-AtRisk_RawData'!BA39</f>
        <v>34</v>
      </c>
      <c r="BB110" s="352">
        <f>'7d-AtRisk_RawData'!BB39</f>
        <v>0</v>
      </c>
      <c r="BC110" s="352">
        <f>'7d-AtRisk_RawData'!BC39</f>
        <v>55</v>
      </c>
      <c r="BD110" s="352">
        <f>'7d-AtRisk_RawData'!BD39</f>
        <v>0</v>
      </c>
      <c r="BE110" s="352">
        <f>'7d-AtRisk_RawData'!BE39</f>
        <v>0</v>
      </c>
      <c r="BF110" s="352">
        <f>'7d-AtRisk_RawData'!BF39</f>
        <v>0</v>
      </c>
      <c r="BG110" s="352">
        <f>'7d-AtRisk_RawData'!BG39</f>
        <v>0</v>
      </c>
      <c r="BH110" s="352">
        <f>'7d-AtRisk_RawData'!BH39</f>
        <v>0</v>
      </c>
      <c r="BI110" s="353">
        <f>'7d-AtRisk_RawData'!BI39</f>
        <v>0</v>
      </c>
      <c r="BJ110" s="398"/>
      <c r="BL110" s="351">
        <f>'7d-AtRisk_RawData'!BL39</f>
        <v>8</v>
      </c>
      <c r="BM110" s="352">
        <f>'7d-AtRisk_RawData'!BM39</f>
        <v>45</v>
      </c>
      <c r="BN110" s="352">
        <f>'7d-AtRisk_RawData'!BN39</f>
        <v>0</v>
      </c>
      <c r="BO110" s="352">
        <f>'7d-AtRisk_RawData'!BO39</f>
        <v>62</v>
      </c>
      <c r="BP110" s="352">
        <f>'7d-AtRisk_RawData'!BP39</f>
        <v>0</v>
      </c>
      <c r="BQ110" s="352">
        <f>'7d-AtRisk_RawData'!BQ39</f>
        <v>0</v>
      </c>
      <c r="BR110" s="352">
        <f>'7d-AtRisk_RawData'!BR39</f>
        <v>0</v>
      </c>
      <c r="BS110" s="352">
        <f>'7d-AtRisk_RawData'!BS39</f>
        <v>0</v>
      </c>
      <c r="BT110" s="352">
        <f>'7d-AtRisk_RawData'!BT39</f>
        <v>0</v>
      </c>
      <c r="BU110" s="353">
        <f>'7d-AtRisk_RawData'!BU39</f>
        <v>0</v>
      </c>
      <c r="BV110" s="398"/>
      <c r="BX110" s="351">
        <f>'7d-AtRisk_RawData'!BX39</f>
        <v>4</v>
      </c>
      <c r="BY110" s="352">
        <f>'7d-AtRisk_RawData'!BY39</f>
        <v>61</v>
      </c>
      <c r="BZ110" s="352">
        <f>'7d-AtRisk_RawData'!BZ39</f>
        <v>0</v>
      </c>
      <c r="CA110" s="352">
        <f>'7d-AtRisk_RawData'!CA39</f>
        <v>53</v>
      </c>
      <c r="CB110" s="352">
        <f>'7d-AtRisk_RawData'!CB39</f>
        <v>0</v>
      </c>
      <c r="CC110" s="352">
        <f>'7d-AtRisk_RawData'!CC39</f>
        <v>0</v>
      </c>
      <c r="CD110" s="352">
        <f>'7d-AtRisk_RawData'!CD39</f>
        <v>0</v>
      </c>
      <c r="CE110" s="352">
        <f>'7d-AtRisk_RawData'!CE39</f>
        <v>0</v>
      </c>
      <c r="CF110" s="352">
        <f>'7d-AtRisk_RawData'!CF39</f>
        <v>0</v>
      </c>
      <c r="CG110" s="353">
        <f>'7d-AtRisk_RawData'!CG39</f>
        <v>0</v>
      </c>
      <c r="CH110" s="398"/>
      <c r="CJ110" s="351">
        <f>'7d-AtRisk_RawData'!CJ39</f>
        <v>2</v>
      </c>
      <c r="CK110" s="352">
        <f>'7d-AtRisk_RawData'!CK39</f>
        <v>32</v>
      </c>
      <c r="CL110" s="352">
        <f>'7d-AtRisk_RawData'!CL39</f>
        <v>0</v>
      </c>
      <c r="CM110" s="352">
        <f>'7d-AtRisk_RawData'!CM39</f>
        <v>62</v>
      </c>
      <c r="CN110" s="352">
        <f>'7d-AtRisk_RawData'!CN39</f>
        <v>0</v>
      </c>
      <c r="CO110" s="352">
        <f>'7d-AtRisk_RawData'!CO39</f>
        <v>0</v>
      </c>
      <c r="CP110" s="352">
        <f>'7d-AtRisk_RawData'!CP39</f>
        <v>0</v>
      </c>
      <c r="CQ110" s="352">
        <f>'7d-AtRisk_RawData'!CQ39</f>
        <v>0</v>
      </c>
      <c r="CR110" s="352">
        <f>'7d-AtRisk_RawData'!CR39</f>
        <v>0</v>
      </c>
      <c r="CS110" s="353">
        <f>'7d-AtRisk_RawData'!CS39</f>
        <v>0</v>
      </c>
      <c r="CT110" s="398"/>
      <c r="CV110" s="351">
        <f>'7d-AtRisk_RawData'!CV39</f>
        <v>9</v>
      </c>
      <c r="CW110" s="352">
        <f>'7d-AtRisk_RawData'!CW39</f>
        <v>33</v>
      </c>
      <c r="CX110" s="352">
        <f>'7d-AtRisk_RawData'!CX39</f>
        <v>0</v>
      </c>
      <c r="CY110" s="352">
        <f>'7d-AtRisk_RawData'!CY39</f>
        <v>60</v>
      </c>
      <c r="CZ110" s="352">
        <f>'7d-AtRisk_RawData'!CZ39</f>
        <v>0</v>
      </c>
      <c r="DA110" s="352">
        <f>'7d-AtRisk_RawData'!DA39</f>
        <v>0</v>
      </c>
      <c r="DB110" s="352">
        <f>'7d-AtRisk_RawData'!DB39</f>
        <v>0</v>
      </c>
      <c r="DC110" s="352">
        <f>'7d-AtRisk_RawData'!DC39</f>
        <v>0</v>
      </c>
      <c r="DD110" s="352">
        <f>'7d-AtRisk_RawData'!DD39</f>
        <v>0</v>
      </c>
      <c r="DE110" s="353">
        <f>'7d-AtRisk_RawData'!DE39</f>
        <v>0</v>
      </c>
      <c r="DF110" s="398"/>
      <c r="DH110" s="351">
        <f>'7d-AtRisk_RawData'!DH39</f>
        <v>5</v>
      </c>
      <c r="DI110" s="352">
        <f>'7d-AtRisk_RawData'!DI39</f>
        <v>46</v>
      </c>
      <c r="DJ110" s="352">
        <f>'7d-AtRisk_RawData'!DJ39</f>
        <v>0</v>
      </c>
      <c r="DK110" s="352">
        <f>'7d-AtRisk_RawData'!DK39</f>
        <v>68</v>
      </c>
      <c r="DL110" s="352">
        <f>'7d-AtRisk_RawData'!DL39</f>
        <v>0</v>
      </c>
      <c r="DM110" s="352">
        <f>'7d-AtRisk_RawData'!DM39</f>
        <v>0</v>
      </c>
      <c r="DN110" s="352">
        <f>'7d-AtRisk_RawData'!DN39</f>
        <v>0</v>
      </c>
      <c r="DO110" s="352">
        <f>'7d-AtRisk_RawData'!DO39</f>
        <v>0</v>
      </c>
      <c r="DP110" s="352">
        <f>'7d-AtRisk_RawData'!DP39</f>
        <v>0</v>
      </c>
      <c r="DQ110" s="353">
        <f>'7d-AtRisk_RawData'!DQ39</f>
        <v>0</v>
      </c>
      <c r="DR110" s="398"/>
      <c r="DT110" s="351">
        <f>'7d-AtRisk_RawData'!DT39</f>
        <v>1</v>
      </c>
      <c r="DU110" s="352">
        <f>'7d-AtRisk_RawData'!DU39</f>
        <v>41</v>
      </c>
      <c r="DV110" s="352">
        <f>'7d-AtRisk_RawData'!DV39</f>
        <v>0</v>
      </c>
      <c r="DW110" s="352">
        <f>'7d-AtRisk_RawData'!DW39</f>
        <v>91</v>
      </c>
      <c r="DX110" s="352">
        <f>'7d-AtRisk_RawData'!DX39</f>
        <v>0</v>
      </c>
      <c r="DY110" s="352">
        <f>'7d-AtRisk_RawData'!DY39</f>
        <v>0</v>
      </c>
      <c r="DZ110" s="352">
        <f>'7d-AtRisk_RawData'!DZ39</f>
        <v>0</v>
      </c>
      <c r="EA110" s="352">
        <f>'7d-AtRisk_RawData'!EA39</f>
        <v>0</v>
      </c>
      <c r="EB110" s="352">
        <f>'7d-AtRisk_RawData'!EB39</f>
        <v>0</v>
      </c>
      <c r="EC110" s="353">
        <f>'7d-AtRisk_RawData'!EC39</f>
        <v>0</v>
      </c>
      <c r="ED110" s="398"/>
    </row>
    <row r="111" spans="1:134" x14ac:dyDescent="0.25">
      <c r="A111" s="467"/>
      <c r="D111" s="399">
        <f t="shared" ref="D111:M111" si="220">SUM(D108:D110)</f>
        <v>8</v>
      </c>
      <c r="E111" s="400">
        <f t="shared" si="220"/>
        <v>97</v>
      </c>
      <c r="F111" s="400">
        <f t="shared" si="220"/>
        <v>0</v>
      </c>
      <c r="G111" s="400">
        <f t="shared" si="220"/>
        <v>642</v>
      </c>
      <c r="H111" s="400">
        <f t="shared" si="220"/>
        <v>0</v>
      </c>
      <c r="I111" s="400">
        <f t="shared" si="220"/>
        <v>0</v>
      </c>
      <c r="J111" s="400">
        <f t="shared" si="220"/>
        <v>0</v>
      </c>
      <c r="K111" s="400">
        <f t="shared" si="220"/>
        <v>0</v>
      </c>
      <c r="L111" s="400">
        <f t="shared" si="220"/>
        <v>0</v>
      </c>
      <c r="M111" s="401">
        <f t="shared" si="220"/>
        <v>0</v>
      </c>
      <c r="N111" s="470">
        <f>SUM(D111:M111)</f>
        <v>747</v>
      </c>
      <c r="P111" s="399">
        <f t="shared" ref="P111:Y111" si="221">SUM(P108:P110)</f>
        <v>2</v>
      </c>
      <c r="Q111" s="400">
        <f t="shared" si="221"/>
        <v>131</v>
      </c>
      <c r="R111" s="400">
        <f t="shared" si="221"/>
        <v>0</v>
      </c>
      <c r="S111" s="400">
        <f t="shared" si="221"/>
        <v>761</v>
      </c>
      <c r="T111" s="400">
        <f t="shared" si="221"/>
        <v>0</v>
      </c>
      <c r="U111" s="400">
        <f t="shared" si="221"/>
        <v>0</v>
      </c>
      <c r="V111" s="400">
        <f t="shared" si="221"/>
        <v>0</v>
      </c>
      <c r="W111" s="400">
        <f t="shared" si="221"/>
        <v>0</v>
      </c>
      <c r="X111" s="400">
        <f t="shared" si="221"/>
        <v>0</v>
      </c>
      <c r="Y111" s="401">
        <f t="shared" si="221"/>
        <v>0</v>
      </c>
      <c r="Z111" s="470">
        <f>SUM(P111:Y111)</f>
        <v>894</v>
      </c>
      <c r="AB111" s="399">
        <f t="shared" ref="AB111:AK111" si="222">SUM(AB108:AB110)</f>
        <v>9</v>
      </c>
      <c r="AC111" s="400">
        <f t="shared" si="222"/>
        <v>101</v>
      </c>
      <c r="AD111" s="400">
        <f t="shared" si="222"/>
        <v>0</v>
      </c>
      <c r="AE111" s="400">
        <f t="shared" si="222"/>
        <v>624</v>
      </c>
      <c r="AF111" s="400">
        <f t="shared" si="222"/>
        <v>0</v>
      </c>
      <c r="AG111" s="400">
        <f t="shared" si="222"/>
        <v>0</v>
      </c>
      <c r="AH111" s="400">
        <f t="shared" si="222"/>
        <v>0</v>
      </c>
      <c r="AI111" s="400">
        <f t="shared" si="222"/>
        <v>0</v>
      </c>
      <c r="AJ111" s="400">
        <f t="shared" si="222"/>
        <v>0</v>
      </c>
      <c r="AK111" s="401">
        <f t="shared" si="222"/>
        <v>0</v>
      </c>
      <c r="AL111" s="470">
        <f>SUM(AB111:AK111)</f>
        <v>734</v>
      </c>
      <c r="AN111" s="399">
        <f t="shared" ref="AN111:AW111" si="223">SUM(AN108:AN110)</f>
        <v>13</v>
      </c>
      <c r="AO111" s="400">
        <f t="shared" si="223"/>
        <v>130</v>
      </c>
      <c r="AP111" s="400">
        <f t="shared" si="223"/>
        <v>0</v>
      </c>
      <c r="AQ111" s="400">
        <f t="shared" si="223"/>
        <v>519</v>
      </c>
      <c r="AR111" s="400">
        <f t="shared" si="223"/>
        <v>0</v>
      </c>
      <c r="AS111" s="400">
        <f t="shared" si="223"/>
        <v>0</v>
      </c>
      <c r="AT111" s="400">
        <f t="shared" si="223"/>
        <v>0</v>
      </c>
      <c r="AU111" s="400">
        <f t="shared" si="223"/>
        <v>0</v>
      </c>
      <c r="AV111" s="400">
        <f t="shared" si="223"/>
        <v>0</v>
      </c>
      <c r="AW111" s="401">
        <f t="shared" si="223"/>
        <v>0</v>
      </c>
      <c r="AX111" s="470">
        <f>SUM(AN111:AW111)</f>
        <v>662</v>
      </c>
      <c r="AZ111" s="399">
        <f t="shared" ref="AZ111:BI111" si="224">SUM(AZ108:AZ110)</f>
        <v>8</v>
      </c>
      <c r="BA111" s="400">
        <f t="shared" si="224"/>
        <v>86</v>
      </c>
      <c r="BB111" s="400">
        <f t="shared" si="224"/>
        <v>0</v>
      </c>
      <c r="BC111" s="400">
        <f t="shared" si="224"/>
        <v>474</v>
      </c>
      <c r="BD111" s="400">
        <f t="shared" si="224"/>
        <v>0</v>
      </c>
      <c r="BE111" s="400">
        <f t="shared" si="224"/>
        <v>0</v>
      </c>
      <c r="BF111" s="400">
        <f t="shared" si="224"/>
        <v>0</v>
      </c>
      <c r="BG111" s="400">
        <f t="shared" si="224"/>
        <v>0</v>
      </c>
      <c r="BH111" s="400">
        <f t="shared" si="224"/>
        <v>0</v>
      </c>
      <c r="BI111" s="401">
        <f t="shared" si="224"/>
        <v>0</v>
      </c>
      <c r="BJ111" s="470">
        <f>SUM(AZ111:BI111)</f>
        <v>568</v>
      </c>
      <c r="BL111" s="399">
        <f t="shared" ref="BL111:BU111" si="225">SUM(BL108:BL110)</f>
        <v>13</v>
      </c>
      <c r="BM111" s="400">
        <f t="shared" si="225"/>
        <v>119</v>
      </c>
      <c r="BN111" s="400">
        <f t="shared" si="225"/>
        <v>0</v>
      </c>
      <c r="BO111" s="400">
        <f t="shared" si="225"/>
        <v>497</v>
      </c>
      <c r="BP111" s="400">
        <f t="shared" si="225"/>
        <v>0</v>
      </c>
      <c r="BQ111" s="400">
        <f t="shared" si="225"/>
        <v>0</v>
      </c>
      <c r="BR111" s="400">
        <f t="shared" si="225"/>
        <v>0</v>
      </c>
      <c r="BS111" s="400">
        <f t="shared" si="225"/>
        <v>0</v>
      </c>
      <c r="BT111" s="400">
        <f t="shared" si="225"/>
        <v>0</v>
      </c>
      <c r="BU111" s="401">
        <f t="shared" si="225"/>
        <v>0</v>
      </c>
      <c r="BV111" s="470">
        <f>SUM(BL111:BU111)</f>
        <v>629</v>
      </c>
      <c r="BX111" s="399">
        <f t="shared" ref="BX111:CG111" si="226">SUM(BX108:BX110)</f>
        <v>11</v>
      </c>
      <c r="BY111" s="400">
        <f t="shared" si="226"/>
        <v>103</v>
      </c>
      <c r="BZ111" s="400">
        <f t="shared" si="226"/>
        <v>0</v>
      </c>
      <c r="CA111" s="400">
        <f t="shared" si="226"/>
        <v>407</v>
      </c>
      <c r="CB111" s="400">
        <f t="shared" si="226"/>
        <v>0</v>
      </c>
      <c r="CC111" s="400">
        <f t="shared" si="226"/>
        <v>0</v>
      </c>
      <c r="CD111" s="400">
        <f t="shared" si="226"/>
        <v>0</v>
      </c>
      <c r="CE111" s="400">
        <f t="shared" si="226"/>
        <v>0</v>
      </c>
      <c r="CF111" s="400">
        <f t="shared" si="226"/>
        <v>0</v>
      </c>
      <c r="CG111" s="401">
        <f t="shared" si="226"/>
        <v>0</v>
      </c>
      <c r="CH111" s="470">
        <f>SUM(BX111:CG111)</f>
        <v>521</v>
      </c>
      <c r="CJ111" s="399">
        <f t="shared" ref="CJ111:CS111" si="227">SUM(CJ108:CJ110)</f>
        <v>15</v>
      </c>
      <c r="CK111" s="400">
        <f t="shared" si="227"/>
        <v>80</v>
      </c>
      <c r="CL111" s="400">
        <f t="shared" si="227"/>
        <v>0</v>
      </c>
      <c r="CM111" s="400">
        <f t="shared" si="227"/>
        <v>456</v>
      </c>
      <c r="CN111" s="400">
        <f t="shared" si="227"/>
        <v>0</v>
      </c>
      <c r="CO111" s="400">
        <f t="shared" si="227"/>
        <v>0</v>
      </c>
      <c r="CP111" s="400">
        <f t="shared" si="227"/>
        <v>0</v>
      </c>
      <c r="CQ111" s="400">
        <f t="shared" si="227"/>
        <v>0</v>
      </c>
      <c r="CR111" s="400">
        <f t="shared" si="227"/>
        <v>0</v>
      </c>
      <c r="CS111" s="401">
        <f t="shared" si="227"/>
        <v>0</v>
      </c>
      <c r="CT111" s="470">
        <f>SUM(CJ111:CS111)</f>
        <v>551</v>
      </c>
      <c r="CV111" s="399">
        <f t="shared" ref="CV111:DE111" si="228">SUM(CV108:CV110)</f>
        <v>25</v>
      </c>
      <c r="CW111" s="400">
        <f t="shared" si="228"/>
        <v>90</v>
      </c>
      <c r="CX111" s="400">
        <f t="shared" si="228"/>
        <v>0</v>
      </c>
      <c r="CY111" s="400">
        <f t="shared" si="228"/>
        <v>430</v>
      </c>
      <c r="CZ111" s="400">
        <f t="shared" si="228"/>
        <v>0</v>
      </c>
      <c r="DA111" s="400">
        <f t="shared" si="228"/>
        <v>0</v>
      </c>
      <c r="DB111" s="400">
        <f t="shared" si="228"/>
        <v>0</v>
      </c>
      <c r="DC111" s="400">
        <f t="shared" si="228"/>
        <v>0</v>
      </c>
      <c r="DD111" s="400">
        <f t="shared" si="228"/>
        <v>0</v>
      </c>
      <c r="DE111" s="401">
        <f t="shared" si="228"/>
        <v>0</v>
      </c>
      <c r="DF111" s="470">
        <f>SUM(CV111:DE111)</f>
        <v>545</v>
      </c>
      <c r="DH111" s="399">
        <f t="shared" ref="DH111:DQ111" si="229">SUM(DH108:DH110)</f>
        <v>19</v>
      </c>
      <c r="DI111" s="400">
        <f t="shared" si="229"/>
        <v>94</v>
      </c>
      <c r="DJ111" s="400">
        <f t="shared" si="229"/>
        <v>0</v>
      </c>
      <c r="DK111" s="400">
        <f t="shared" si="229"/>
        <v>458</v>
      </c>
      <c r="DL111" s="400">
        <f t="shared" si="229"/>
        <v>0</v>
      </c>
      <c r="DM111" s="400">
        <f t="shared" si="229"/>
        <v>0</v>
      </c>
      <c r="DN111" s="400">
        <f t="shared" si="229"/>
        <v>0</v>
      </c>
      <c r="DO111" s="400">
        <f t="shared" si="229"/>
        <v>0</v>
      </c>
      <c r="DP111" s="400">
        <f t="shared" si="229"/>
        <v>0</v>
      </c>
      <c r="DQ111" s="401">
        <f t="shared" si="229"/>
        <v>0</v>
      </c>
      <c r="DR111" s="470">
        <f>SUM(DH111:DQ111)</f>
        <v>571</v>
      </c>
      <c r="DT111" s="399">
        <f t="shared" ref="DT111:EC111" si="230">SUM(DT108:DT110)</f>
        <v>18</v>
      </c>
      <c r="DU111" s="400">
        <f t="shared" si="230"/>
        <v>112</v>
      </c>
      <c r="DV111" s="400">
        <f t="shared" si="230"/>
        <v>0</v>
      </c>
      <c r="DW111" s="400">
        <f t="shared" si="230"/>
        <v>490</v>
      </c>
      <c r="DX111" s="400">
        <f t="shared" si="230"/>
        <v>0</v>
      </c>
      <c r="DY111" s="400">
        <f t="shared" si="230"/>
        <v>0</v>
      </c>
      <c r="DZ111" s="400">
        <f t="shared" si="230"/>
        <v>0</v>
      </c>
      <c r="EA111" s="400">
        <f t="shared" si="230"/>
        <v>0</v>
      </c>
      <c r="EB111" s="400">
        <f t="shared" si="230"/>
        <v>0</v>
      </c>
      <c r="EC111" s="401">
        <f t="shared" si="230"/>
        <v>0</v>
      </c>
      <c r="ED111" s="470">
        <f>SUM(DT111:EC111)</f>
        <v>620</v>
      </c>
    </row>
    <row r="112" spans="1:134" ht="15.75" thickBot="1" x14ac:dyDescent="0.3">
      <c r="A112" s="467"/>
      <c r="D112" s="351"/>
      <c r="E112" s="352"/>
      <c r="F112" s="352"/>
      <c r="G112" s="352"/>
      <c r="H112" s="352"/>
      <c r="I112" s="352"/>
      <c r="J112" s="352"/>
      <c r="K112" s="352"/>
      <c r="L112" s="352"/>
      <c r="M112" s="353"/>
      <c r="N112" s="398"/>
      <c r="P112" s="351"/>
      <c r="Q112" s="352"/>
      <c r="R112" s="352"/>
      <c r="S112" s="352"/>
      <c r="T112" s="352"/>
      <c r="U112" s="352"/>
      <c r="V112" s="352"/>
      <c r="W112" s="352"/>
      <c r="X112" s="352"/>
      <c r="Y112" s="353"/>
      <c r="Z112" s="398"/>
      <c r="AB112" s="351"/>
      <c r="AC112" s="352"/>
      <c r="AD112" s="352"/>
      <c r="AE112" s="352"/>
      <c r="AF112" s="352"/>
      <c r="AG112" s="352"/>
      <c r="AH112" s="352"/>
      <c r="AI112" s="352"/>
      <c r="AJ112" s="352"/>
      <c r="AK112" s="353"/>
      <c r="AL112" s="398"/>
      <c r="AN112" s="351"/>
      <c r="AO112" s="352"/>
      <c r="AP112" s="352"/>
      <c r="AQ112" s="352"/>
      <c r="AR112" s="352"/>
      <c r="AS112" s="352"/>
      <c r="AT112" s="352"/>
      <c r="AU112" s="352"/>
      <c r="AV112" s="352"/>
      <c r="AW112" s="353"/>
      <c r="AX112" s="398"/>
      <c r="AZ112" s="351"/>
      <c r="BA112" s="352"/>
      <c r="BB112" s="352"/>
      <c r="BC112" s="352"/>
      <c r="BD112" s="352"/>
      <c r="BE112" s="352"/>
      <c r="BF112" s="352"/>
      <c r="BG112" s="352"/>
      <c r="BH112" s="352"/>
      <c r="BI112" s="353"/>
      <c r="BJ112" s="398"/>
      <c r="BL112" s="351"/>
      <c r="BM112" s="352"/>
      <c r="BN112" s="352"/>
      <c r="BO112" s="352"/>
      <c r="BP112" s="352"/>
      <c r="BQ112" s="352"/>
      <c r="BR112" s="352"/>
      <c r="BS112" s="352"/>
      <c r="BT112" s="352"/>
      <c r="BU112" s="353"/>
      <c r="BV112" s="398"/>
      <c r="BX112" s="351"/>
      <c r="BY112" s="352"/>
      <c r="BZ112" s="352"/>
      <c r="CA112" s="352"/>
      <c r="CB112" s="352"/>
      <c r="CC112" s="352"/>
      <c r="CD112" s="352"/>
      <c r="CE112" s="352"/>
      <c r="CF112" s="352"/>
      <c r="CG112" s="353"/>
      <c r="CH112" s="398"/>
      <c r="CJ112" s="351"/>
      <c r="CK112" s="352"/>
      <c r="CL112" s="352"/>
      <c r="CM112" s="352"/>
      <c r="CN112" s="352"/>
      <c r="CO112" s="352"/>
      <c r="CP112" s="352"/>
      <c r="CQ112" s="352"/>
      <c r="CR112" s="352"/>
      <c r="CS112" s="353"/>
      <c r="CT112" s="398"/>
      <c r="CV112" s="351"/>
      <c r="CW112" s="352"/>
      <c r="CX112" s="352"/>
      <c r="CY112" s="352"/>
      <c r="CZ112" s="352"/>
      <c r="DA112" s="352"/>
      <c r="DB112" s="352"/>
      <c r="DC112" s="352"/>
      <c r="DD112" s="352"/>
      <c r="DE112" s="353"/>
      <c r="DF112" s="398"/>
      <c r="DH112" s="351"/>
      <c r="DI112" s="352"/>
      <c r="DJ112" s="352"/>
      <c r="DK112" s="352"/>
      <c r="DL112" s="352"/>
      <c r="DM112" s="352"/>
      <c r="DN112" s="352"/>
      <c r="DO112" s="352"/>
      <c r="DP112" s="352"/>
      <c r="DQ112" s="353"/>
      <c r="DR112" s="398"/>
      <c r="DT112" s="351"/>
      <c r="DU112" s="352"/>
      <c r="DV112" s="352"/>
      <c r="DW112" s="352"/>
      <c r="DX112" s="352"/>
      <c r="DY112" s="352"/>
      <c r="DZ112" s="352"/>
      <c r="EA112" s="352"/>
      <c r="EB112" s="352"/>
      <c r="EC112" s="353"/>
      <c r="ED112" s="398"/>
    </row>
    <row r="113" spans="1:134" ht="15" customHeight="1" x14ac:dyDescent="0.25">
      <c r="A113" s="1470" t="s">
        <v>211</v>
      </c>
      <c r="B113" t="s">
        <v>91</v>
      </c>
      <c r="C113" s="317" t="s">
        <v>138</v>
      </c>
      <c r="D113" s="351">
        <f>D108*'8-Matrices'!$J$7</f>
        <v>19800</v>
      </c>
      <c r="E113" s="352">
        <f>E108*'8-Matrices'!$K$7</f>
        <v>166980</v>
      </c>
      <c r="F113" s="352">
        <f>F108*'8-Matrices'!$L$7</f>
        <v>0</v>
      </c>
      <c r="G113" s="352">
        <f>G108*'8-Matrices'!$M$7</f>
        <v>7400960</v>
      </c>
      <c r="H113" s="352">
        <f>H108*'8-Matrices'!$N$7</f>
        <v>0</v>
      </c>
      <c r="I113" s="352">
        <f>I108*'8-Matrices'!$O$7</f>
        <v>0</v>
      </c>
      <c r="J113" s="352">
        <f>J108*'8-Matrices'!$P$7</f>
        <v>0</v>
      </c>
      <c r="K113" s="352">
        <f>K108*'8-Matrices'!$Q$7</f>
        <v>0</v>
      </c>
      <c r="L113" s="352">
        <f>L108*'8-Matrices'!$R$7</f>
        <v>0</v>
      </c>
      <c r="M113" s="353">
        <f>M108*'8-Matrices'!$S$7</f>
        <v>0</v>
      </c>
      <c r="N113" s="398"/>
      <c r="P113" s="351">
        <f>P108*'8-Matrices'!$J$7</f>
        <v>4950</v>
      </c>
      <c r="Q113" s="352">
        <f>Q108*'8-Matrices'!$K$7</f>
        <v>232320</v>
      </c>
      <c r="R113" s="352">
        <f>R108*'8-Matrices'!$L$7</f>
        <v>0</v>
      </c>
      <c r="S113" s="352">
        <f>S108*'8-Matrices'!$M$7</f>
        <v>8875370</v>
      </c>
      <c r="T113" s="352">
        <f>T108*'8-Matrices'!$N$7</f>
        <v>0</v>
      </c>
      <c r="U113" s="352">
        <f>U108*'8-Matrices'!$O$7</f>
        <v>0</v>
      </c>
      <c r="V113" s="352">
        <f>V108*'8-Matrices'!$P$7</f>
        <v>0</v>
      </c>
      <c r="W113" s="352">
        <f>W108*'8-Matrices'!$Q$7</f>
        <v>0</v>
      </c>
      <c r="X113" s="352">
        <f>X108*'8-Matrices'!$R$7</f>
        <v>0</v>
      </c>
      <c r="Y113" s="353">
        <f>Y108*'8-Matrices'!$S$7</f>
        <v>0</v>
      </c>
      <c r="Z113" s="398"/>
      <c r="AB113" s="351">
        <f>AB108*'8-Matrices'!$J$7</f>
        <v>34650</v>
      </c>
      <c r="AC113" s="352">
        <f>AC108*'8-Matrices'!$K$7</f>
        <v>137940</v>
      </c>
      <c r="AD113" s="352">
        <f>AD108*'8-Matrices'!$L$7</f>
        <v>0</v>
      </c>
      <c r="AE113" s="352">
        <f>AE108*'8-Matrices'!$M$7</f>
        <v>7068495</v>
      </c>
      <c r="AF113" s="352">
        <f>AF108*'8-Matrices'!$N$7</f>
        <v>0</v>
      </c>
      <c r="AG113" s="352">
        <f>AG108*'8-Matrices'!$O$7</f>
        <v>0</v>
      </c>
      <c r="AH113" s="352">
        <f>AH108*'8-Matrices'!$P$7</f>
        <v>0</v>
      </c>
      <c r="AI113" s="352">
        <f>AI108*'8-Matrices'!$Q$7</f>
        <v>0</v>
      </c>
      <c r="AJ113" s="352">
        <f>AJ108*'8-Matrices'!$R$7</f>
        <v>0</v>
      </c>
      <c r="AK113" s="353">
        <f>AK108*'8-Matrices'!$S$7</f>
        <v>0</v>
      </c>
      <c r="AL113" s="398"/>
      <c r="AN113" s="351">
        <f>AN108*'8-Matrices'!$J$7</f>
        <v>29700</v>
      </c>
      <c r="AO113" s="352">
        <f>AO108*'8-Matrices'!$K$7</f>
        <v>268620</v>
      </c>
      <c r="AP113" s="352">
        <f>AP108*'8-Matrices'!$L$7</f>
        <v>0</v>
      </c>
      <c r="AQ113" s="352">
        <f>AQ108*'8-Matrices'!$M$7</f>
        <v>5608540</v>
      </c>
      <c r="AR113" s="352">
        <f>AR108*'8-Matrices'!$N$7</f>
        <v>0</v>
      </c>
      <c r="AS113" s="352">
        <f>AS108*'8-Matrices'!$O$7</f>
        <v>0</v>
      </c>
      <c r="AT113" s="352">
        <f>AT108*'8-Matrices'!$P$7</f>
        <v>0</v>
      </c>
      <c r="AU113" s="352">
        <f>AU108*'8-Matrices'!$Q$7</f>
        <v>0</v>
      </c>
      <c r="AV113" s="352">
        <f>AV108*'8-Matrices'!$R$7</f>
        <v>0</v>
      </c>
      <c r="AW113" s="353">
        <f>AW108*'8-Matrices'!$S$7</f>
        <v>0</v>
      </c>
      <c r="AX113" s="398"/>
      <c r="AZ113" s="351">
        <f>AZ108*'8-Matrices'!$J$7</f>
        <v>34650</v>
      </c>
      <c r="BA113" s="352">
        <f>BA108*'8-Matrices'!$K$7</f>
        <v>152460</v>
      </c>
      <c r="BB113" s="352">
        <f>BB108*'8-Matrices'!$L$7</f>
        <v>0</v>
      </c>
      <c r="BC113" s="352">
        <f>BC108*'8-Matrices'!$M$7</f>
        <v>5261620</v>
      </c>
      <c r="BD113" s="352">
        <f>BD108*'8-Matrices'!$N$7</f>
        <v>0</v>
      </c>
      <c r="BE113" s="352">
        <f>BE108*'8-Matrices'!$O$7</f>
        <v>0</v>
      </c>
      <c r="BF113" s="352">
        <f>BF108*'8-Matrices'!$P$7</f>
        <v>0</v>
      </c>
      <c r="BG113" s="352">
        <f>BG108*'8-Matrices'!$Q$7</f>
        <v>0</v>
      </c>
      <c r="BH113" s="352">
        <f>BH108*'8-Matrices'!$R$7</f>
        <v>0</v>
      </c>
      <c r="BI113" s="353">
        <f>BI108*'8-Matrices'!$S$7</f>
        <v>0</v>
      </c>
      <c r="BJ113" s="398"/>
      <c r="BL113" s="351">
        <f>BL108*'8-Matrices'!$J$7</f>
        <v>24750</v>
      </c>
      <c r="BM113" s="352">
        <f>BM108*'8-Matrices'!$K$7</f>
        <v>326700</v>
      </c>
      <c r="BN113" s="352">
        <f>BN108*'8-Matrices'!$L$7</f>
        <v>0</v>
      </c>
      <c r="BO113" s="352">
        <f>BO108*'8-Matrices'!$M$7</f>
        <v>5478445</v>
      </c>
      <c r="BP113" s="352">
        <f>BP108*'8-Matrices'!$N$7</f>
        <v>0</v>
      </c>
      <c r="BQ113" s="352">
        <f>BQ108*'8-Matrices'!$O$7</f>
        <v>0</v>
      </c>
      <c r="BR113" s="352">
        <f>BR108*'8-Matrices'!$P$7</f>
        <v>0</v>
      </c>
      <c r="BS113" s="352">
        <f>BS108*'8-Matrices'!$Q$7</f>
        <v>0</v>
      </c>
      <c r="BT113" s="352">
        <f>BT108*'8-Matrices'!$R$7</f>
        <v>0</v>
      </c>
      <c r="BU113" s="353">
        <f>BU108*'8-Matrices'!$S$7</f>
        <v>0</v>
      </c>
      <c r="BV113" s="398"/>
      <c r="BX113" s="351">
        <f>BX108*'8-Matrices'!$J$7</f>
        <v>34650</v>
      </c>
      <c r="BY113" s="352">
        <f>BY108*'8-Matrices'!$K$7</f>
        <v>166980</v>
      </c>
      <c r="BZ113" s="352">
        <f>BZ108*'8-Matrices'!$L$7</f>
        <v>0</v>
      </c>
      <c r="CA113" s="352">
        <f>CA108*'8-Matrices'!$M$7</f>
        <v>4481050</v>
      </c>
      <c r="CB113" s="352">
        <f>CB108*'8-Matrices'!$N$7</f>
        <v>0</v>
      </c>
      <c r="CC113" s="352">
        <f>CC108*'8-Matrices'!$O$7</f>
        <v>0</v>
      </c>
      <c r="CD113" s="352">
        <f>CD108*'8-Matrices'!$P$7</f>
        <v>0</v>
      </c>
      <c r="CE113" s="352">
        <f>CE108*'8-Matrices'!$Q$7</f>
        <v>0</v>
      </c>
      <c r="CF113" s="352">
        <f>CF108*'8-Matrices'!$R$7</f>
        <v>0</v>
      </c>
      <c r="CG113" s="353">
        <f>CG108*'8-Matrices'!$S$7</f>
        <v>0</v>
      </c>
      <c r="CH113" s="398"/>
      <c r="CJ113" s="351">
        <f>CJ108*'8-Matrices'!$J$7</f>
        <v>64350</v>
      </c>
      <c r="CK113" s="352">
        <f>CK108*'8-Matrices'!$K$7</f>
        <v>159720</v>
      </c>
      <c r="CL113" s="352">
        <f>CL108*'8-Matrices'!$L$7</f>
        <v>0</v>
      </c>
      <c r="CM113" s="352">
        <f>CM108*'8-Matrices'!$M$7</f>
        <v>5073705</v>
      </c>
      <c r="CN113" s="352">
        <f>CN108*'8-Matrices'!$N$7</f>
        <v>0</v>
      </c>
      <c r="CO113" s="352">
        <f>CO108*'8-Matrices'!$O$7</f>
        <v>0</v>
      </c>
      <c r="CP113" s="352">
        <f>CP108*'8-Matrices'!$P$7</f>
        <v>0</v>
      </c>
      <c r="CQ113" s="352">
        <f>CQ108*'8-Matrices'!$Q$7</f>
        <v>0</v>
      </c>
      <c r="CR113" s="352">
        <f>CR108*'8-Matrices'!$R$7</f>
        <v>0</v>
      </c>
      <c r="CS113" s="353">
        <f>CS108*'8-Matrices'!$S$7</f>
        <v>0</v>
      </c>
      <c r="CT113" s="398"/>
      <c r="CV113" s="351">
        <f>CV108*'8-Matrices'!$J$7</f>
        <v>79200</v>
      </c>
      <c r="CW113" s="352">
        <f>CW108*'8-Matrices'!$K$7</f>
        <v>312180</v>
      </c>
      <c r="CX113" s="352">
        <f>CX108*'8-Matrices'!$L$7</f>
        <v>0</v>
      </c>
      <c r="CY113" s="352">
        <f>CY108*'8-Matrices'!$M$7</f>
        <v>4813515</v>
      </c>
      <c r="CZ113" s="352">
        <f>CZ108*'8-Matrices'!$N$7</f>
        <v>0</v>
      </c>
      <c r="DA113" s="352">
        <f>DA108*'8-Matrices'!$O$7</f>
        <v>0</v>
      </c>
      <c r="DB113" s="352">
        <f>DB108*'8-Matrices'!$P$7</f>
        <v>0</v>
      </c>
      <c r="DC113" s="352">
        <f>DC108*'8-Matrices'!$Q$7</f>
        <v>0</v>
      </c>
      <c r="DD113" s="352">
        <f>DD108*'8-Matrices'!$R$7</f>
        <v>0</v>
      </c>
      <c r="DE113" s="353">
        <f>DE108*'8-Matrices'!$S$7</f>
        <v>0</v>
      </c>
      <c r="DF113" s="398"/>
      <c r="DH113" s="351">
        <f>DH108*'8-Matrices'!$J$7</f>
        <v>64350</v>
      </c>
      <c r="DI113" s="352">
        <f>DI108*'8-Matrices'!$K$7</f>
        <v>210540</v>
      </c>
      <c r="DJ113" s="352">
        <f>DJ108*'8-Matrices'!$L$7</f>
        <v>0</v>
      </c>
      <c r="DK113" s="352">
        <f>DK108*'8-Matrices'!$M$7</f>
        <v>5102615</v>
      </c>
      <c r="DL113" s="352">
        <f>DL108*'8-Matrices'!$N$7</f>
        <v>0</v>
      </c>
      <c r="DM113" s="352">
        <f>DM108*'8-Matrices'!$O$7</f>
        <v>0</v>
      </c>
      <c r="DN113" s="352">
        <f>DN108*'8-Matrices'!$P$7</f>
        <v>0</v>
      </c>
      <c r="DO113" s="352">
        <f>DO108*'8-Matrices'!$Q$7</f>
        <v>0</v>
      </c>
      <c r="DP113" s="352">
        <f>DP108*'8-Matrices'!$R$7</f>
        <v>0</v>
      </c>
      <c r="DQ113" s="353">
        <f>DQ108*'8-Matrices'!$S$7</f>
        <v>0</v>
      </c>
      <c r="DR113" s="398"/>
      <c r="DT113" s="351">
        <f>DT108*'8-Matrices'!$J$7</f>
        <v>74250</v>
      </c>
      <c r="DU113" s="352">
        <f>DU108*'8-Matrices'!$K$7</f>
        <v>392040</v>
      </c>
      <c r="DV113" s="352">
        <f>DV108*'8-Matrices'!$L$7</f>
        <v>0</v>
      </c>
      <c r="DW113" s="352">
        <f>DW108*'8-Matrices'!$M$7</f>
        <v>4827970</v>
      </c>
      <c r="DX113" s="352">
        <f>DX108*'8-Matrices'!$N$7</f>
        <v>0</v>
      </c>
      <c r="DY113" s="352">
        <f>DY108*'8-Matrices'!$O$7</f>
        <v>0</v>
      </c>
      <c r="DZ113" s="352">
        <f>DZ108*'8-Matrices'!$P$7</f>
        <v>0</v>
      </c>
      <c r="EA113" s="352">
        <f>EA108*'8-Matrices'!$Q$7</f>
        <v>0</v>
      </c>
      <c r="EB113" s="352">
        <f>EB108*'8-Matrices'!$R$7</f>
        <v>0</v>
      </c>
      <c r="EC113" s="353">
        <f>EC108*'8-Matrices'!$S$7</f>
        <v>0</v>
      </c>
      <c r="ED113" s="398"/>
    </row>
    <row r="114" spans="1:134" x14ac:dyDescent="0.25">
      <c r="A114" s="1471"/>
      <c r="B114" t="s">
        <v>91</v>
      </c>
      <c r="C114" s="317" t="s">
        <v>139</v>
      </c>
      <c r="D114" s="351">
        <f>D109*'8-Matrices'!$J$8</f>
        <v>0</v>
      </c>
      <c r="E114" s="352">
        <f>E109*'8-Matrices'!$K$8</f>
        <v>272402</v>
      </c>
      <c r="F114" s="352">
        <f>F109*'8-Matrices'!$L$8</f>
        <v>0</v>
      </c>
      <c r="G114" s="352">
        <f>G109*'8-Matrices'!$M$8</f>
        <v>1355900</v>
      </c>
      <c r="H114" s="352">
        <f>H109*'8-Matrices'!$N$8</f>
        <v>0</v>
      </c>
      <c r="I114" s="352">
        <f>I109*'8-Matrices'!$O$8</f>
        <v>0</v>
      </c>
      <c r="J114" s="352">
        <f>J109*'8-Matrices'!$P$8</f>
        <v>0</v>
      </c>
      <c r="K114" s="352">
        <f>K109*'8-Matrices'!$Q$8</f>
        <v>0</v>
      </c>
      <c r="L114" s="352">
        <f>L109*'8-Matrices'!$R$8</f>
        <v>0</v>
      </c>
      <c r="M114" s="353">
        <f>M109*'8-Matrices'!$S$8</f>
        <v>0</v>
      </c>
      <c r="N114" s="398"/>
      <c r="P114" s="351">
        <f>P109*'8-Matrices'!$J$8</f>
        <v>0</v>
      </c>
      <c r="Q114" s="352">
        <f>Q109*'8-Matrices'!$K$8</f>
        <v>220017</v>
      </c>
      <c r="R114" s="352">
        <f>R109*'8-Matrices'!$L$8</f>
        <v>0</v>
      </c>
      <c r="S114" s="352">
        <f>S109*'8-Matrices'!$M$8</f>
        <v>1606220</v>
      </c>
      <c r="T114" s="352">
        <f>T109*'8-Matrices'!$N$8</f>
        <v>0</v>
      </c>
      <c r="U114" s="352">
        <f>U109*'8-Matrices'!$O$8</f>
        <v>0</v>
      </c>
      <c r="V114" s="352">
        <f>V109*'8-Matrices'!$P$8</f>
        <v>0</v>
      </c>
      <c r="W114" s="352">
        <f>W109*'8-Matrices'!$Q$8</f>
        <v>0</v>
      </c>
      <c r="X114" s="352">
        <f>X109*'8-Matrices'!$R$8</f>
        <v>0</v>
      </c>
      <c r="Y114" s="353">
        <f>Y109*'8-Matrices'!$S$8</f>
        <v>0</v>
      </c>
      <c r="Z114" s="398"/>
      <c r="AB114" s="351">
        <f>AB109*'8-Matrices'!$J$8</f>
        <v>0</v>
      </c>
      <c r="AC114" s="352">
        <f>AC109*'8-Matrices'!$K$8</f>
        <v>282879</v>
      </c>
      <c r="AD114" s="352">
        <f>AD109*'8-Matrices'!$L$8</f>
        <v>0</v>
      </c>
      <c r="AE114" s="352">
        <f>AE109*'8-Matrices'!$M$8</f>
        <v>1522780</v>
      </c>
      <c r="AF114" s="352">
        <f>AF109*'8-Matrices'!$N$8</f>
        <v>0</v>
      </c>
      <c r="AG114" s="352">
        <f>AG109*'8-Matrices'!$O$8</f>
        <v>0</v>
      </c>
      <c r="AH114" s="352">
        <f>AH109*'8-Matrices'!$P$8</f>
        <v>0</v>
      </c>
      <c r="AI114" s="352">
        <f>AI109*'8-Matrices'!$Q$8</f>
        <v>0</v>
      </c>
      <c r="AJ114" s="352">
        <f>AJ109*'8-Matrices'!$R$8</f>
        <v>0</v>
      </c>
      <c r="AK114" s="353">
        <f>AK109*'8-Matrices'!$S$8</f>
        <v>0</v>
      </c>
      <c r="AL114" s="398"/>
      <c r="AN114" s="351">
        <f>AN109*'8-Matrices'!$J$8</f>
        <v>0</v>
      </c>
      <c r="AO114" s="352">
        <f>AO109*'8-Matrices'!$K$8</f>
        <v>387649</v>
      </c>
      <c r="AP114" s="352">
        <f>AP109*'8-Matrices'!$L$8</f>
        <v>0</v>
      </c>
      <c r="AQ114" s="352">
        <f>AQ109*'8-Matrices'!$M$8</f>
        <v>1397620</v>
      </c>
      <c r="AR114" s="352">
        <f>AR109*'8-Matrices'!$N$8</f>
        <v>0</v>
      </c>
      <c r="AS114" s="352">
        <f>AS109*'8-Matrices'!$O$8</f>
        <v>0</v>
      </c>
      <c r="AT114" s="352">
        <f>AT109*'8-Matrices'!$P$8</f>
        <v>0</v>
      </c>
      <c r="AU114" s="352">
        <f>AU109*'8-Matrices'!$Q$8</f>
        <v>0</v>
      </c>
      <c r="AV114" s="352">
        <f>AV109*'8-Matrices'!$R$8</f>
        <v>0</v>
      </c>
      <c r="AW114" s="353">
        <f>AW109*'8-Matrices'!$S$8</f>
        <v>0</v>
      </c>
      <c r="AX114" s="398"/>
      <c r="AZ114" s="351">
        <f>AZ109*'8-Matrices'!$J$8</f>
        <v>0</v>
      </c>
      <c r="BA114" s="352">
        <f>BA109*'8-Matrices'!$K$8</f>
        <v>324787</v>
      </c>
      <c r="BB114" s="352">
        <f>BB109*'8-Matrices'!$L$8</f>
        <v>0</v>
      </c>
      <c r="BC114" s="352">
        <f>BC109*'8-Matrices'!$M$8</f>
        <v>1147300</v>
      </c>
      <c r="BD114" s="352">
        <f>BD109*'8-Matrices'!$N$8</f>
        <v>0</v>
      </c>
      <c r="BE114" s="352">
        <f>BE109*'8-Matrices'!$O$8</f>
        <v>0</v>
      </c>
      <c r="BF114" s="352">
        <f>BF109*'8-Matrices'!$P$8</f>
        <v>0</v>
      </c>
      <c r="BG114" s="352">
        <f>BG109*'8-Matrices'!$Q$8</f>
        <v>0</v>
      </c>
      <c r="BH114" s="352">
        <f>BH109*'8-Matrices'!$R$8</f>
        <v>0</v>
      </c>
      <c r="BI114" s="353">
        <f>BI109*'8-Matrices'!$S$8</f>
        <v>0</v>
      </c>
      <c r="BJ114" s="398"/>
      <c r="BL114" s="351">
        <f>BL109*'8-Matrices'!$J$8</f>
        <v>0</v>
      </c>
      <c r="BM114" s="352">
        <f>BM109*'8-Matrices'!$K$8</f>
        <v>303833</v>
      </c>
      <c r="BN114" s="352">
        <f>BN109*'8-Matrices'!$L$8</f>
        <v>0</v>
      </c>
      <c r="BO114" s="352">
        <f>BO109*'8-Matrices'!$M$8</f>
        <v>1168160</v>
      </c>
      <c r="BP114" s="352">
        <f>BP109*'8-Matrices'!$N$8</f>
        <v>0</v>
      </c>
      <c r="BQ114" s="352">
        <f>BQ109*'8-Matrices'!$O$8</f>
        <v>0</v>
      </c>
      <c r="BR114" s="352">
        <f>BR109*'8-Matrices'!$P$8</f>
        <v>0</v>
      </c>
      <c r="BS114" s="352">
        <f>BS109*'8-Matrices'!$Q$8</f>
        <v>0</v>
      </c>
      <c r="BT114" s="352">
        <f>BT109*'8-Matrices'!$R$8</f>
        <v>0</v>
      </c>
      <c r="BU114" s="353">
        <f>BU109*'8-Matrices'!$S$8</f>
        <v>0</v>
      </c>
      <c r="BV114" s="398"/>
      <c r="BX114" s="351">
        <f>BX109*'8-Matrices'!$J$8</f>
        <v>0</v>
      </c>
      <c r="BY114" s="352">
        <f>BY109*'8-Matrices'!$K$8</f>
        <v>199063</v>
      </c>
      <c r="BZ114" s="352">
        <f>BZ109*'8-Matrices'!$L$8</f>
        <v>0</v>
      </c>
      <c r="CA114" s="352">
        <f>CA109*'8-Matrices'!$M$8</f>
        <v>917840</v>
      </c>
      <c r="CB114" s="352">
        <f>CB109*'8-Matrices'!$N$8</f>
        <v>0</v>
      </c>
      <c r="CC114" s="352">
        <f>CC109*'8-Matrices'!$O$8</f>
        <v>0</v>
      </c>
      <c r="CD114" s="352">
        <f>CD109*'8-Matrices'!$P$8</f>
        <v>0</v>
      </c>
      <c r="CE114" s="352">
        <f>CE109*'8-Matrices'!$Q$8</f>
        <v>0</v>
      </c>
      <c r="CF114" s="352">
        <f>CF109*'8-Matrices'!$R$8</f>
        <v>0</v>
      </c>
      <c r="CG114" s="353">
        <f>CG109*'8-Matrices'!$S$8</f>
        <v>0</v>
      </c>
      <c r="CH114" s="398"/>
      <c r="CJ114" s="351">
        <f>CJ109*'8-Matrices'!$J$8</f>
        <v>0</v>
      </c>
      <c r="CK114" s="352">
        <f>CK109*'8-Matrices'!$K$8</f>
        <v>272402</v>
      </c>
      <c r="CL114" s="352">
        <f>CL109*'8-Matrices'!$L$8</f>
        <v>0</v>
      </c>
      <c r="CM114" s="352">
        <f>CM109*'8-Matrices'!$M$8</f>
        <v>896980</v>
      </c>
      <c r="CN114" s="352">
        <f>CN109*'8-Matrices'!$N$8</f>
        <v>0</v>
      </c>
      <c r="CO114" s="352">
        <f>CO109*'8-Matrices'!$O$8</f>
        <v>0</v>
      </c>
      <c r="CP114" s="352">
        <f>CP109*'8-Matrices'!$P$8</f>
        <v>0</v>
      </c>
      <c r="CQ114" s="352">
        <f>CQ109*'8-Matrices'!$Q$8</f>
        <v>0</v>
      </c>
      <c r="CR114" s="352">
        <f>CR109*'8-Matrices'!$R$8</f>
        <v>0</v>
      </c>
      <c r="CS114" s="353">
        <f>CS109*'8-Matrices'!$S$8</f>
        <v>0</v>
      </c>
      <c r="CT114" s="398"/>
      <c r="CV114" s="351">
        <f>CV109*'8-Matrices'!$J$8</f>
        <v>0</v>
      </c>
      <c r="CW114" s="352">
        <f>CW109*'8-Matrices'!$K$8</f>
        <v>146678</v>
      </c>
      <c r="CX114" s="352">
        <f>CX109*'8-Matrices'!$L$8</f>
        <v>0</v>
      </c>
      <c r="CY114" s="352">
        <f>CY109*'8-Matrices'!$M$8</f>
        <v>771820</v>
      </c>
      <c r="CZ114" s="352">
        <f>CZ109*'8-Matrices'!$N$8</f>
        <v>0</v>
      </c>
      <c r="DA114" s="352">
        <f>DA109*'8-Matrices'!$O$8</f>
        <v>0</v>
      </c>
      <c r="DB114" s="352">
        <f>DB109*'8-Matrices'!$P$8</f>
        <v>0</v>
      </c>
      <c r="DC114" s="352">
        <f>DC109*'8-Matrices'!$Q$8</f>
        <v>0</v>
      </c>
      <c r="DD114" s="352">
        <f>DD109*'8-Matrices'!$R$8</f>
        <v>0</v>
      </c>
      <c r="DE114" s="353">
        <f>DE109*'8-Matrices'!$S$8</f>
        <v>0</v>
      </c>
      <c r="DF114" s="398"/>
      <c r="DH114" s="351">
        <f>DH109*'8-Matrices'!$J$8</f>
        <v>7143</v>
      </c>
      <c r="DI114" s="352">
        <f>DI109*'8-Matrices'!$K$8</f>
        <v>199063</v>
      </c>
      <c r="DJ114" s="352">
        <f>DJ109*'8-Matrices'!$L$8</f>
        <v>0</v>
      </c>
      <c r="DK114" s="352">
        <f>DK109*'8-Matrices'!$M$8</f>
        <v>771820</v>
      </c>
      <c r="DL114" s="352">
        <f>DL109*'8-Matrices'!$N$8</f>
        <v>0</v>
      </c>
      <c r="DM114" s="352">
        <f>DM109*'8-Matrices'!$O$8</f>
        <v>0</v>
      </c>
      <c r="DN114" s="352">
        <f>DN109*'8-Matrices'!$P$8</f>
        <v>0</v>
      </c>
      <c r="DO114" s="352">
        <f>DO109*'8-Matrices'!$Q$8</f>
        <v>0</v>
      </c>
      <c r="DP114" s="352">
        <f>DP109*'8-Matrices'!$R$8</f>
        <v>0</v>
      </c>
      <c r="DQ114" s="353">
        <f>DQ109*'8-Matrices'!$S$8</f>
        <v>0</v>
      </c>
      <c r="DR114" s="398"/>
      <c r="DT114" s="351">
        <f>DT109*'8-Matrices'!$J$8</f>
        <v>14286</v>
      </c>
      <c r="DU114" s="352">
        <f>DU109*'8-Matrices'!$K$8</f>
        <v>178109</v>
      </c>
      <c r="DV114" s="352">
        <f>DV109*'8-Matrices'!$L$8</f>
        <v>0</v>
      </c>
      <c r="DW114" s="352">
        <f>DW109*'8-Matrices'!$M$8</f>
        <v>1355900</v>
      </c>
      <c r="DX114" s="352">
        <f>DX109*'8-Matrices'!$N$8</f>
        <v>0</v>
      </c>
      <c r="DY114" s="352">
        <f>DY109*'8-Matrices'!$O$8</f>
        <v>0</v>
      </c>
      <c r="DZ114" s="352">
        <f>DZ109*'8-Matrices'!$P$8</f>
        <v>0</v>
      </c>
      <c r="EA114" s="352">
        <f>EA109*'8-Matrices'!$Q$8</f>
        <v>0</v>
      </c>
      <c r="EB114" s="352">
        <f>EB109*'8-Matrices'!$R$8</f>
        <v>0</v>
      </c>
      <c r="EC114" s="353">
        <f>EC109*'8-Matrices'!$S$8</f>
        <v>0</v>
      </c>
      <c r="ED114" s="398"/>
    </row>
    <row r="115" spans="1:134" ht="15.75" thickBot="1" x14ac:dyDescent="0.3">
      <c r="A115" s="1472"/>
      <c r="B115" t="s">
        <v>91</v>
      </c>
      <c r="C115" s="317" t="s">
        <v>140</v>
      </c>
      <c r="D115" s="351">
        <f>D110*'8-Matrices'!$J$9</f>
        <v>41876</v>
      </c>
      <c r="E115" s="352">
        <f>E110*'8-Matrices'!$K$9</f>
        <v>736992</v>
      </c>
      <c r="F115" s="352">
        <f>F110*'8-Matrices'!$L$9</f>
        <v>0</v>
      </c>
      <c r="G115" s="352">
        <f>G110*'8-Matrices'!$M$9</f>
        <v>1987050</v>
      </c>
      <c r="H115" s="352">
        <f>H110*'8-Matrices'!$N$9</f>
        <v>0</v>
      </c>
      <c r="I115" s="352">
        <f>I110*'8-Matrices'!$O$9</f>
        <v>0</v>
      </c>
      <c r="J115" s="352">
        <f>J110*'8-Matrices'!$P$9</f>
        <v>0</v>
      </c>
      <c r="K115" s="352">
        <f>K110*'8-Matrices'!$Q$9</f>
        <v>0</v>
      </c>
      <c r="L115" s="352">
        <f>L110*'8-Matrices'!$R$9</f>
        <v>0</v>
      </c>
      <c r="M115" s="353">
        <f>M110*'8-Matrices'!$S$9</f>
        <v>0</v>
      </c>
      <c r="N115" s="398"/>
      <c r="P115" s="351">
        <f>P110*'8-Matrices'!$J$9</f>
        <v>10469</v>
      </c>
      <c r="Q115" s="352">
        <f>Q110*'8-Matrices'!$K$9</f>
        <v>1197612</v>
      </c>
      <c r="R115" s="352">
        <f>R110*'8-Matrices'!$L$9</f>
        <v>0</v>
      </c>
      <c r="S115" s="352">
        <f>S110*'8-Matrices'!$M$9</f>
        <v>2139900</v>
      </c>
      <c r="T115" s="352">
        <f>T110*'8-Matrices'!$N$9</f>
        <v>0</v>
      </c>
      <c r="U115" s="352">
        <f>U110*'8-Matrices'!$O$9</f>
        <v>0</v>
      </c>
      <c r="V115" s="352">
        <f>V110*'8-Matrices'!$P$9</f>
        <v>0</v>
      </c>
      <c r="W115" s="352">
        <f>W110*'8-Matrices'!$Q$9</f>
        <v>0</v>
      </c>
      <c r="X115" s="352">
        <f>X110*'8-Matrices'!$R$9</f>
        <v>0</v>
      </c>
      <c r="Y115" s="353">
        <f>Y110*'8-Matrices'!$S$9</f>
        <v>0</v>
      </c>
      <c r="Z115" s="398"/>
      <c r="AB115" s="351">
        <f>AB110*'8-Matrices'!$J$9</f>
        <v>20938</v>
      </c>
      <c r="AC115" s="352">
        <f>AC110*'8-Matrices'!$K$9</f>
        <v>844470</v>
      </c>
      <c r="AD115" s="352">
        <f>AD110*'8-Matrices'!$L$9</f>
        <v>0</v>
      </c>
      <c r="AE115" s="352">
        <f>AE110*'8-Matrices'!$M$9</f>
        <v>1895340</v>
      </c>
      <c r="AF115" s="352">
        <f>AF110*'8-Matrices'!$N$9</f>
        <v>0</v>
      </c>
      <c r="AG115" s="352">
        <f>AG110*'8-Matrices'!$O$9</f>
        <v>0</v>
      </c>
      <c r="AH115" s="352">
        <f>AH110*'8-Matrices'!$P$9</f>
        <v>0</v>
      </c>
      <c r="AI115" s="352">
        <f>AI110*'8-Matrices'!$Q$9</f>
        <v>0</v>
      </c>
      <c r="AJ115" s="352">
        <f>AJ110*'8-Matrices'!$R$9</f>
        <v>0</v>
      </c>
      <c r="AK115" s="353">
        <f>AK110*'8-Matrices'!$S$9</f>
        <v>0</v>
      </c>
      <c r="AL115" s="398"/>
      <c r="AN115" s="351">
        <f>AN110*'8-Matrices'!$J$9</f>
        <v>73283</v>
      </c>
      <c r="AO115" s="352">
        <f>AO110*'8-Matrices'!$K$9</f>
        <v>859824</v>
      </c>
      <c r="AP115" s="352">
        <f>AP110*'8-Matrices'!$L$9</f>
        <v>0</v>
      </c>
      <c r="AQ115" s="352">
        <f>AQ110*'8-Matrices'!$M$9</f>
        <v>1956480</v>
      </c>
      <c r="AR115" s="352">
        <f>AR110*'8-Matrices'!$N$9</f>
        <v>0</v>
      </c>
      <c r="AS115" s="352">
        <f>AS110*'8-Matrices'!$O$9</f>
        <v>0</v>
      </c>
      <c r="AT115" s="352">
        <f>AT110*'8-Matrices'!$P$9</f>
        <v>0</v>
      </c>
      <c r="AU115" s="352">
        <f>AU110*'8-Matrices'!$Q$9</f>
        <v>0</v>
      </c>
      <c r="AV115" s="352">
        <f>AV110*'8-Matrices'!$R$9</f>
        <v>0</v>
      </c>
      <c r="AW115" s="353">
        <f>AW110*'8-Matrices'!$S$9</f>
        <v>0</v>
      </c>
      <c r="AX115" s="398"/>
      <c r="AZ115" s="351">
        <f>AZ110*'8-Matrices'!$J$9</f>
        <v>10469</v>
      </c>
      <c r="BA115" s="352">
        <f>BA110*'8-Matrices'!$K$9</f>
        <v>522036</v>
      </c>
      <c r="BB115" s="352">
        <f>BB110*'8-Matrices'!$L$9</f>
        <v>0</v>
      </c>
      <c r="BC115" s="352">
        <f>BC110*'8-Matrices'!$M$9</f>
        <v>1681350</v>
      </c>
      <c r="BD115" s="352">
        <f>BD110*'8-Matrices'!$N$9</f>
        <v>0</v>
      </c>
      <c r="BE115" s="352">
        <f>BE110*'8-Matrices'!$O$9</f>
        <v>0</v>
      </c>
      <c r="BF115" s="352">
        <f>BF110*'8-Matrices'!$P$9</f>
        <v>0</v>
      </c>
      <c r="BG115" s="352">
        <f>BG110*'8-Matrices'!$Q$9</f>
        <v>0</v>
      </c>
      <c r="BH115" s="352">
        <f>BH110*'8-Matrices'!$R$9</f>
        <v>0</v>
      </c>
      <c r="BI115" s="353">
        <f>BI110*'8-Matrices'!$S$9</f>
        <v>0</v>
      </c>
      <c r="BJ115" s="398"/>
      <c r="BL115" s="351">
        <f>BL110*'8-Matrices'!$J$9</f>
        <v>83752</v>
      </c>
      <c r="BM115" s="352">
        <f>BM110*'8-Matrices'!$K$9</f>
        <v>690930</v>
      </c>
      <c r="BN115" s="352">
        <f>BN110*'8-Matrices'!$L$9</f>
        <v>0</v>
      </c>
      <c r="BO115" s="352">
        <f>BO110*'8-Matrices'!$M$9</f>
        <v>1895340</v>
      </c>
      <c r="BP115" s="352">
        <f>BP110*'8-Matrices'!$N$9</f>
        <v>0</v>
      </c>
      <c r="BQ115" s="352">
        <f>BQ110*'8-Matrices'!$O$9</f>
        <v>0</v>
      </c>
      <c r="BR115" s="352">
        <f>BR110*'8-Matrices'!$P$9</f>
        <v>0</v>
      </c>
      <c r="BS115" s="352">
        <f>BS110*'8-Matrices'!$Q$9</f>
        <v>0</v>
      </c>
      <c r="BT115" s="352">
        <f>BT110*'8-Matrices'!$R$9</f>
        <v>0</v>
      </c>
      <c r="BU115" s="353">
        <f>BU110*'8-Matrices'!$S$9</f>
        <v>0</v>
      </c>
      <c r="BV115" s="398"/>
      <c r="BX115" s="351">
        <f>BX110*'8-Matrices'!$J$9</f>
        <v>41876</v>
      </c>
      <c r="BY115" s="352">
        <f>BY110*'8-Matrices'!$K$9</f>
        <v>936594</v>
      </c>
      <c r="BZ115" s="352">
        <f>BZ110*'8-Matrices'!$L$9</f>
        <v>0</v>
      </c>
      <c r="CA115" s="352">
        <f>CA110*'8-Matrices'!$M$9</f>
        <v>1620210</v>
      </c>
      <c r="CB115" s="352">
        <f>CB110*'8-Matrices'!$N$9</f>
        <v>0</v>
      </c>
      <c r="CC115" s="352">
        <f>CC110*'8-Matrices'!$O$9</f>
        <v>0</v>
      </c>
      <c r="CD115" s="352">
        <f>CD110*'8-Matrices'!$P$9</f>
        <v>0</v>
      </c>
      <c r="CE115" s="352">
        <f>CE110*'8-Matrices'!$Q$9</f>
        <v>0</v>
      </c>
      <c r="CF115" s="352">
        <f>CF110*'8-Matrices'!$R$9</f>
        <v>0</v>
      </c>
      <c r="CG115" s="353">
        <f>CG110*'8-Matrices'!$S$9</f>
        <v>0</v>
      </c>
      <c r="CH115" s="398"/>
      <c r="CJ115" s="351">
        <f>CJ110*'8-Matrices'!$J$9</f>
        <v>20938</v>
      </c>
      <c r="CK115" s="352">
        <f>CK110*'8-Matrices'!$K$9</f>
        <v>491328</v>
      </c>
      <c r="CL115" s="352">
        <f>CL110*'8-Matrices'!$L$9</f>
        <v>0</v>
      </c>
      <c r="CM115" s="352">
        <f>CM110*'8-Matrices'!$M$9</f>
        <v>1895340</v>
      </c>
      <c r="CN115" s="352">
        <f>CN110*'8-Matrices'!$N$9</f>
        <v>0</v>
      </c>
      <c r="CO115" s="352">
        <f>CO110*'8-Matrices'!$O$9</f>
        <v>0</v>
      </c>
      <c r="CP115" s="352">
        <f>CP110*'8-Matrices'!$P$9</f>
        <v>0</v>
      </c>
      <c r="CQ115" s="352">
        <f>CQ110*'8-Matrices'!$Q$9</f>
        <v>0</v>
      </c>
      <c r="CR115" s="352">
        <f>CR110*'8-Matrices'!$R$9</f>
        <v>0</v>
      </c>
      <c r="CS115" s="353">
        <f>CS110*'8-Matrices'!$S$9</f>
        <v>0</v>
      </c>
      <c r="CT115" s="398"/>
      <c r="CV115" s="351">
        <f>CV110*'8-Matrices'!$J$9</f>
        <v>94221</v>
      </c>
      <c r="CW115" s="352">
        <f>CW110*'8-Matrices'!$K$9</f>
        <v>506682</v>
      </c>
      <c r="CX115" s="352">
        <f>CX110*'8-Matrices'!$L$9</f>
        <v>0</v>
      </c>
      <c r="CY115" s="352">
        <f>CY110*'8-Matrices'!$M$9</f>
        <v>1834200</v>
      </c>
      <c r="CZ115" s="352">
        <f>CZ110*'8-Matrices'!$N$9</f>
        <v>0</v>
      </c>
      <c r="DA115" s="352">
        <f>DA110*'8-Matrices'!$O$9</f>
        <v>0</v>
      </c>
      <c r="DB115" s="352">
        <f>DB110*'8-Matrices'!$P$9</f>
        <v>0</v>
      </c>
      <c r="DC115" s="352">
        <f>DC110*'8-Matrices'!$Q$9</f>
        <v>0</v>
      </c>
      <c r="DD115" s="352">
        <f>DD110*'8-Matrices'!$R$9</f>
        <v>0</v>
      </c>
      <c r="DE115" s="353">
        <f>DE110*'8-Matrices'!$S$9</f>
        <v>0</v>
      </c>
      <c r="DF115" s="398"/>
      <c r="DH115" s="351">
        <f>DH110*'8-Matrices'!$J$9</f>
        <v>52345</v>
      </c>
      <c r="DI115" s="352">
        <f>DI110*'8-Matrices'!$K$9</f>
        <v>706284</v>
      </c>
      <c r="DJ115" s="352">
        <f>DJ110*'8-Matrices'!$L$9</f>
        <v>0</v>
      </c>
      <c r="DK115" s="352">
        <f>DK110*'8-Matrices'!$M$9</f>
        <v>2078760</v>
      </c>
      <c r="DL115" s="352">
        <f>DL110*'8-Matrices'!$N$9</f>
        <v>0</v>
      </c>
      <c r="DM115" s="352">
        <f>DM110*'8-Matrices'!$O$9</f>
        <v>0</v>
      </c>
      <c r="DN115" s="352">
        <f>DN110*'8-Matrices'!$P$9</f>
        <v>0</v>
      </c>
      <c r="DO115" s="352">
        <f>DO110*'8-Matrices'!$Q$9</f>
        <v>0</v>
      </c>
      <c r="DP115" s="352">
        <f>DP110*'8-Matrices'!$R$9</f>
        <v>0</v>
      </c>
      <c r="DQ115" s="353">
        <f>DQ110*'8-Matrices'!$S$9</f>
        <v>0</v>
      </c>
      <c r="DR115" s="398"/>
      <c r="DT115" s="351">
        <f>DT110*'8-Matrices'!$J$9</f>
        <v>10469</v>
      </c>
      <c r="DU115" s="352">
        <f>DU110*'8-Matrices'!$K$9</f>
        <v>629514</v>
      </c>
      <c r="DV115" s="352">
        <f>DV110*'8-Matrices'!$L$9</f>
        <v>0</v>
      </c>
      <c r="DW115" s="352">
        <f>DW110*'8-Matrices'!$M$9</f>
        <v>2781870</v>
      </c>
      <c r="DX115" s="352">
        <f>DX110*'8-Matrices'!$N$9</f>
        <v>0</v>
      </c>
      <c r="DY115" s="352">
        <f>DY110*'8-Matrices'!$O$9</f>
        <v>0</v>
      </c>
      <c r="DZ115" s="352">
        <f>DZ110*'8-Matrices'!$P$9</f>
        <v>0</v>
      </c>
      <c r="EA115" s="352">
        <f>EA110*'8-Matrices'!$Q$9</f>
        <v>0</v>
      </c>
      <c r="EB115" s="352">
        <f>EB110*'8-Matrices'!$R$9</f>
        <v>0</v>
      </c>
      <c r="EC115" s="353">
        <f>EC110*'8-Matrices'!$S$9</f>
        <v>0</v>
      </c>
      <c r="ED115" s="398"/>
    </row>
    <row r="116" spans="1:134" ht="30.75" thickBot="1" x14ac:dyDescent="0.3">
      <c r="A116" s="318" t="s">
        <v>212</v>
      </c>
      <c r="B116" s="293" t="s">
        <v>91</v>
      </c>
      <c r="C116" s="316"/>
      <c r="D116" s="404">
        <f t="shared" ref="D116:M116" si="231">SUM(D113:D115)</f>
        <v>61676</v>
      </c>
      <c r="E116" s="405">
        <f t="shared" si="231"/>
        <v>1176374</v>
      </c>
      <c r="F116" s="405">
        <f t="shared" si="231"/>
        <v>0</v>
      </c>
      <c r="G116" s="405">
        <f t="shared" si="231"/>
        <v>10743910</v>
      </c>
      <c r="H116" s="405">
        <f t="shared" si="231"/>
        <v>0</v>
      </c>
      <c r="I116" s="405">
        <f t="shared" si="231"/>
        <v>0</v>
      </c>
      <c r="J116" s="405">
        <f t="shared" si="231"/>
        <v>0</v>
      </c>
      <c r="K116" s="405">
        <f t="shared" si="231"/>
        <v>0</v>
      </c>
      <c r="L116" s="405">
        <f t="shared" si="231"/>
        <v>0</v>
      </c>
      <c r="M116" s="406">
        <f t="shared" si="231"/>
        <v>0</v>
      </c>
      <c r="N116" s="471">
        <f>SUM(D116:M116)</f>
        <v>11981960</v>
      </c>
      <c r="O116" s="316"/>
      <c r="P116" s="404">
        <f t="shared" ref="P116:Y116" si="232">SUM(P113:P115)</f>
        <v>15419</v>
      </c>
      <c r="Q116" s="405">
        <f t="shared" si="232"/>
        <v>1649949</v>
      </c>
      <c r="R116" s="405">
        <f t="shared" si="232"/>
        <v>0</v>
      </c>
      <c r="S116" s="405">
        <f t="shared" si="232"/>
        <v>12621490</v>
      </c>
      <c r="T116" s="405">
        <f t="shared" si="232"/>
        <v>0</v>
      </c>
      <c r="U116" s="405">
        <f t="shared" si="232"/>
        <v>0</v>
      </c>
      <c r="V116" s="405">
        <f t="shared" si="232"/>
        <v>0</v>
      </c>
      <c r="W116" s="405">
        <f t="shared" si="232"/>
        <v>0</v>
      </c>
      <c r="X116" s="405">
        <f t="shared" si="232"/>
        <v>0</v>
      </c>
      <c r="Y116" s="406">
        <f t="shared" si="232"/>
        <v>0</v>
      </c>
      <c r="Z116" s="471">
        <f>SUM(P116:Y116)</f>
        <v>14286858</v>
      </c>
      <c r="AA116" s="316"/>
      <c r="AB116" s="404">
        <f t="shared" ref="AB116:AK116" si="233">SUM(AB113:AB115)</f>
        <v>55588</v>
      </c>
      <c r="AC116" s="405">
        <f t="shared" si="233"/>
        <v>1265289</v>
      </c>
      <c r="AD116" s="405">
        <f t="shared" si="233"/>
        <v>0</v>
      </c>
      <c r="AE116" s="405">
        <f t="shared" si="233"/>
        <v>10486615</v>
      </c>
      <c r="AF116" s="405">
        <f t="shared" si="233"/>
        <v>0</v>
      </c>
      <c r="AG116" s="405">
        <f t="shared" si="233"/>
        <v>0</v>
      </c>
      <c r="AH116" s="405">
        <f t="shared" si="233"/>
        <v>0</v>
      </c>
      <c r="AI116" s="405">
        <f t="shared" si="233"/>
        <v>0</v>
      </c>
      <c r="AJ116" s="405">
        <f t="shared" si="233"/>
        <v>0</v>
      </c>
      <c r="AK116" s="406">
        <f t="shared" si="233"/>
        <v>0</v>
      </c>
      <c r="AL116" s="471">
        <f>SUM(AB116:AK116)</f>
        <v>11807492</v>
      </c>
      <c r="AN116" s="404">
        <f t="shared" ref="AN116:AW116" si="234">SUM(AN113:AN115)</f>
        <v>102983</v>
      </c>
      <c r="AO116" s="405">
        <f t="shared" si="234"/>
        <v>1516093</v>
      </c>
      <c r="AP116" s="405">
        <f t="shared" si="234"/>
        <v>0</v>
      </c>
      <c r="AQ116" s="405">
        <f t="shared" si="234"/>
        <v>8962640</v>
      </c>
      <c r="AR116" s="405">
        <f t="shared" si="234"/>
        <v>0</v>
      </c>
      <c r="AS116" s="405">
        <f t="shared" si="234"/>
        <v>0</v>
      </c>
      <c r="AT116" s="405">
        <f t="shared" si="234"/>
        <v>0</v>
      </c>
      <c r="AU116" s="405">
        <f t="shared" si="234"/>
        <v>0</v>
      </c>
      <c r="AV116" s="405">
        <f t="shared" si="234"/>
        <v>0</v>
      </c>
      <c r="AW116" s="406">
        <f t="shared" si="234"/>
        <v>0</v>
      </c>
      <c r="AX116" s="471">
        <f>SUM(AN116:AW116)</f>
        <v>10581716</v>
      </c>
      <c r="AZ116" s="404">
        <f t="shared" ref="AZ116:BI116" si="235">SUM(AZ113:AZ115)</f>
        <v>45119</v>
      </c>
      <c r="BA116" s="405">
        <f t="shared" si="235"/>
        <v>999283</v>
      </c>
      <c r="BB116" s="405">
        <f t="shared" si="235"/>
        <v>0</v>
      </c>
      <c r="BC116" s="405">
        <f t="shared" si="235"/>
        <v>8090270</v>
      </c>
      <c r="BD116" s="405">
        <f t="shared" si="235"/>
        <v>0</v>
      </c>
      <c r="BE116" s="405">
        <f t="shared" si="235"/>
        <v>0</v>
      </c>
      <c r="BF116" s="405">
        <f t="shared" si="235"/>
        <v>0</v>
      </c>
      <c r="BG116" s="405">
        <f t="shared" si="235"/>
        <v>0</v>
      </c>
      <c r="BH116" s="405">
        <f t="shared" si="235"/>
        <v>0</v>
      </c>
      <c r="BI116" s="406">
        <f t="shared" si="235"/>
        <v>0</v>
      </c>
      <c r="BJ116" s="471">
        <f>SUM(AZ116:BI116)</f>
        <v>9134672</v>
      </c>
      <c r="BL116" s="404">
        <f t="shared" ref="BL116:BU116" si="236">SUM(BL113:BL115)</f>
        <v>108502</v>
      </c>
      <c r="BM116" s="405">
        <f t="shared" si="236"/>
        <v>1321463</v>
      </c>
      <c r="BN116" s="405">
        <f t="shared" si="236"/>
        <v>0</v>
      </c>
      <c r="BO116" s="405">
        <f t="shared" si="236"/>
        <v>8541945</v>
      </c>
      <c r="BP116" s="405">
        <f t="shared" si="236"/>
        <v>0</v>
      </c>
      <c r="BQ116" s="405">
        <f t="shared" si="236"/>
        <v>0</v>
      </c>
      <c r="BR116" s="405">
        <f t="shared" si="236"/>
        <v>0</v>
      </c>
      <c r="BS116" s="405">
        <f t="shared" si="236"/>
        <v>0</v>
      </c>
      <c r="BT116" s="405">
        <f t="shared" si="236"/>
        <v>0</v>
      </c>
      <c r="BU116" s="406">
        <f t="shared" si="236"/>
        <v>0</v>
      </c>
      <c r="BV116" s="471">
        <f>SUM(BL116:BU116)</f>
        <v>9971910</v>
      </c>
      <c r="BX116" s="404">
        <f t="shared" ref="BX116:CG116" si="237">SUM(BX113:BX115)</f>
        <v>76526</v>
      </c>
      <c r="BY116" s="405">
        <f t="shared" si="237"/>
        <v>1302637</v>
      </c>
      <c r="BZ116" s="405">
        <f t="shared" si="237"/>
        <v>0</v>
      </c>
      <c r="CA116" s="405">
        <f t="shared" si="237"/>
        <v>7019100</v>
      </c>
      <c r="CB116" s="405">
        <f t="shared" si="237"/>
        <v>0</v>
      </c>
      <c r="CC116" s="405">
        <f t="shared" si="237"/>
        <v>0</v>
      </c>
      <c r="CD116" s="405">
        <f t="shared" si="237"/>
        <v>0</v>
      </c>
      <c r="CE116" s="405">
        <f t="shared" si="237"/>
        <v>0</v>
      </c>
      <c r="CF116" s="405">
        <f t="shared" si="237"/>
        <v>0</v>
      </c>
      <c r="CG116" s="406">
        <f t="shared" si="237"/>
        <v>0</v>
      </c>
      <c r="CH116" s="471">
        <f>SUM(BX116:CG116)</f>
        <v>8398263</v>
      </c>
      <c r="CJ116" s="404">
        <f t="shared" ref="CJ116:CS116" si="238">SUM(CJ113:CJ115)</f>
        <v>85288</v>
      </c>
      <c r="CK116" s="405">
        <f t="shared" si="238"/>
        <v>923450</v>
      </c>
      <c r="CL116" s="405">
        <f t="shared" si="238"/>
        <v>0</v>
      </c>
      <c r="CM116" s="405">
        <f t="shared" si="238"/>
        <v>7866025</v>
      </c>
      <c r="CN116" s="405">
        <f t="shared" si="238"/>
        <v>0</v>
      </c>
      <c r="CO116" s="405">
        <f t="shared" si="238"/>
        <v>0</v>
      </c>
      <c r="CP116" s="405">
        <f t="shared" si="238"/>
        <v>0</v>
      </c>
      <c r="CQ116" s="405">
        <f t="shared" si="238"/>
        <v>0</v>
      </c>
      <c r="CR116" s="405">
        <f t="shared" si="238"/>
        <v>0</v>
      </c>
      <c r="CS116" s="406">
        <f t="shared" si="238"/>
        <v>0</v>
      </c>
      <c r="CT116" s="471">
        <f>SUM(CJ116:CS116)</f>
        <v>8874763</v>
      </c>
      <c r="CV116" s="404">
        <f t="shared" ref="CV116:DE116" si="239">SUM(CV113:CV115)</f>
        <v>173421</v>
      </c>
      <c r="CW116" s="405">
        <f t="shared" si="239"/>
        <v>965540</v>
      </c>
      <c r="CX116" s="405">
        <f t="shared" si="239"/>
        <v>0</v>
      </c>
      <c r="CY116" s="405">
        <f t="shared" si="239"/>
        <v>7419535</v>
      </c>
      <c r="CZ116" s="405">
        <f t="shared" si="239"/>
        <v>0</v>
      </c>
      <c r="DA116" s="405">
        <f t="shared" si="239"/>
        <v>0</v>
      </c>
      <c r="DB116" s="405">
        <f t="shared" si="239"/>
        <v>0</v>
      </c>
      <c r="DC116" s="405">
        <f t="shared" si="239"/>
        <v>0</v>
      </c>
      <c r="DD116" s="405">
        <f t="shared" si="239"/>
        <v>0</v>
      </c>
      <c r="DE116" s="406">
        <f t="shared" si="239"/>
        <v>0</v>
      </c>
      <c r="DF116" s="471">
        <f>SUM(CV116:DE116)</f>
        <v>8558496</v>
      </c>
      <c r="DH116" s="404">
        <f t="shared" ref="DH116:DQ116" si="240">SUM(DH113:DH115)</f>
        <v>123838</v>
      </c>
      <c r="DI116" s="405">
        <f t="shared" si="240"/>
        <v>1115887</v>
      </c>
      <c r="DJ116" s="405">
        <f t="shared" si="240"/>
        <v>0</v>
      </c>
      <c r="DK116" s="405">
        <f t="shared" si="240"/>
        <v>7953195</v>
      </c>
      <c r="DL116" s="405">
        <f t="shared" si="240"/>
        <v>0</v>
      </c>
      <c r="DM116" s="405">
        <f t="shared" si="240"/>
        <v>0</v>
      </c>
      <c r="DN116" s="405">
        <f t="shared" si="240"/>
        <v>0</v>
      </c>
      <c r="DO116" s="405">
        <f t="shared" si="240"/>
        <v>0</v>
      </c>
      <c r="DP116" s="405">
        <f t="shared" si="240"/>
        <v>0</v>
      </c>
      <c r="DQ116" s="406">
        <f t="shared" si="240"/>
        <v>0</v>
      </c>
      <c r="DR116" s="471">
        <f>SUM(DH116:DQ116)</f>
        <v>9192920</v>
      </c>
      <c r="DT116" s="404">
        <f t="shared" ref="DT116:EC116" si="241">SUM(DT113:DT115)</f>
        <v>99005</v>
      </c>
      <c r="DU116" s="405">
        <f t="shared" si="241"/>
        <v>1199663</v>
      </c>
      <c r="DV116" s="405">
        <f t="shared" si="241"/>
        <v>0</v>
      </c>
      <c r="DW116" s="405">
        <f t="shared" si="241"/>
        <v>8965740</v>
      </c>
      <c r="DX116" s="405">
        <f t="shared" si="241"/>
        <v>0</v>
      </c>
      <c r="DY116" s="405">
        <f t="shared" si="241"/>
        <v>0</v>
      </c>
      <c r="DZ116" s="405">
        <f t="shared" si="241"/>
        <v>0</v>
      </c>
      <c r="EA116" s="405">
        <f t="shared" si="241"/>
        <v>0</v>
      </c>
      <c r="EB116" s="405">
        <f t="shared" si="241"/>
        <v>0</v>
      </c>
      <c r="EC116" s="406">
        <f t="shared" si="241"/>
        <v>0</v>
      </c>
      <c r="ED116" s="471">
        <f>SUM(DT116:EC116)</f>
        <v>10264408</v>
      </c>
    </row>
    <row r="117" spans="1:134" ht="15.75" thickBot="1" x14ac:dyDescent="0.3">
      <c r="A117" s="305"/>
      <c r="B117" s="306"/>
      <c r="C117" s="307"/>
      <c r="D117" s="408"/>
      <c r="E117" s="407"/>
      <c r="F117" s="407"/>
      <c r="G117" s="407"/>
      <c r="H117" s="407"/>
      <c r="I117" s="407"/>
      <c r="J117" s="407"/>
      <c r="K117" s="407"/>
      <c r="L117" s="407"/>
      <c r="M117" s="409"/>
      <c r="N117" s="410"/>
      <c r="O117" s="307"/>
      <c r="P117" s="408"/>
      <c r="Q117" s="407"/>
      <c r="R117" s="407"/>
      <c r="S117" s="407"/>
      <c r="T117" s="407"/>
      <c r="U117" s="407"/>
      <c r="V117" s="407"/>
      <c r="W117" s="407"/>
      <c r="X117" s="407"/>
      <c r="Y117" s="409"/>
      <c r="Z117" s="410"/>
      <c r="AA117" s="307"/>
      <c r="AB117" s="408"/>
      <c r="AC117" s="407"/>
      <c r="AD117" s="407"/>
      <c r="AE117" s="407"/>
      <c r="AF117" s="407"/>
      <c r="AG117" s="407"/>
      <c r="AH117" s="407"/>
      <c r="AI117" s="407"/>
      <c r="AJ117" s="407"/>
      <c r="AK117" s="409"/>
      <c r="AL117" s="410"/>
      <c r="AN117" s="408"/>
      <c r="AO117" s="407"/>
      <c r="AP117" s="407"/>
      <c r="AQ117" s="407"/>
      <c r="AR117" s="407"/>
      <c r="AS117" s="407"/>
      <c r="AT117" s="407"/>
      <c r="AU117" s="407"/>
      <c r="AV117" s="407"/>
      <c r="AW117" s="409"/>
      <c r="AX117" s="410"/>
      <c r="AZ117" s="408"/>
      <c r="BA117" s="407"/>
      <c r="BB117" s="407"/>
      <c r="BC117" s="407"/>
      <c r="BD117" s="407"/>
      <c r="BE117" s="407"/>
      <c r="BF117" s="407"/>
      <c r="BG117" s="407"/>
      <c r="BH117" s="407"/>
      <c r="BI117" s="409"/>
      <c r="BJ117" s="410"/>
      <c r="BL117" s="408"/>
      <c r="BM117" s="407"/>
      <c r="BN117" s="407"/>
      <c r="BO117" s="407"/>
      <c r="BP117" s="407"/>
      <c r="BQ117" s="407"/>
      <c r="BR117" s="407"/>
      <c r="BS117" s="407"/>
      <c r="BT117" s="407"/>
      <c r="BU117" s="409"/>
      <c r="BV117" s="410"/>
      <c r="BX117" s="408"/>
      <c r="BY117" s="407"/>
      <c r="BZ117" s="407"/>
      <c r="CA117" s="407"/>
      <c r="CB117" s="407"/>
      <c r="CC117" s="407"/>
      <c r="CD117" s="407"/>
      <c r="CE117" s="407"/>
      <c r="CF117" s="407"/>
      <c r="CG117" s="409"/>
      <c r="CH117" s="410"/>
      <c r="CJ117" s="408"/>
      <c r="CK117" s="407"/>
      <c r="CL117" s="407"/>
      <c r="CM117" s="407"/>
      <c r="CN117" s="407"/>
      <c r="CO117" s="407"/>
      <c r="CP117" s="407"/>
      <c r="CQ117" s="407"/>
      <c r="CR117" s="407"/>
      <c r="CS117" s="409"/>
      <c r="CT117" s="410"/>
      <c r="CV117" s="408"/>
      <c r="CW117" s="407"/>
      <c r="CX117" s="407"/>
      <c r="CY117" s="407"/>
      <c r="CZ117" s="407"/>
      <c r="DA117" s="407"/>
      <c r="DB117" s="407"/>
      <c r="DC117" s="407"/>
      <c r="DD117" s="407"/>
      <c r="DE117" s="409"/>
      <c r="DF117" s="410"/>
      <c r="DH117" s="408"/>
      <c r="DI117" s="407"/>
      <c r="DJ117" s="407"/>
      <c r="DK117" s="407"/>
      <c r="DL117" s="407"/>
      <c r="DM117" s="407"/>
      <c r="DN117" s="407"/>
      <c r="DO117" s="407"/>
      <c r="DP117" s="407"/>
      <c r="DQ117" s="409"/>
      <c r="DR117" s="410"/>
      <c r="DT117" s="408"/>
      <c r="DU117" s="407"/>
      <c r="DV117" s="407"/>
      <c r="DW117" s="407"/>
      <c r="DX117" s="407"/>
      <c r="DY117" s="407"/>
      <c r="DZ117" s="407"/>
      <c r="EA117" s="407"/>
      <c r="EB117" s="407"/>
      <c r="EC117" s="409"/>
      <c r="ED117" s="410"/>
    </row>
    <row r="118" spans="1:134" ht="15" customHeight="1" x14ac:dyDescent="0.25">
      <c r="A118" s="1470" t="s">
        <v>210</v>
      </c>
      <c r="B118" s="285" t="s">
        <v>92</v>
      </c>
      <c r="C118" s="319" t="s">
        <v>138</v>
      </c>
      <c r="D118" s="342">
        <f>'7d-AtRisk_RawData'!D40</f>
        <v>0</v>
      </c>
      <c r="E118" s="343">
        <f>'7d-AtRisk_RawData'!E40</f>
        <v>2</v>
      </c>
      <c r="F118" s="343">
        <f>'7d-AtRisk_RawData'!F40</f>
        <v>0</v>
      </c>
      <c r="G118" s="343">
        <f>'7d-AtRisk_RawData'!G40</f>
        <v>41</v>
      </c>
      <c r="H118" s="343">
        <f>'7d-AtRisk_RawData'!H40</f>
        <v>0</v>
      </c>
      <c r="I118" s="343">
        <f>'7d-AtRisk_RawData'!I40</f>
        <v>0</v>
      </c>
      <c r="J118" s="343">
        <f>'7d-AtRisk_RawData'!J40</f>
        <v>0</v>
      </c>
      <c r="K118" s="343">
        <f>'7d-AtRisk_RawData'!K40</f>
        <v>0</v>
      </c>
      <c r="L118" s="343">
        <f>'7d-AtRisk_RawData'!L40</f>
        <v>0</v>
      </c>
      <c r="M118" s="344">
        <f>'7d-AtRisk_RawData'!M40</f>
        <v>0</v>
      </c>
      <c r="N118" s="396"/>
      <c r="O118" s="319"/>
      <c r="P118" s="342">
        <f>'7d-AtRisk_RawData'!P40</f>
        <v>0</v>
      </c>
      <c r="Q118" s="343">
        <f>'7d-AtRisk_RawData'!Q40</f>
        <v>2</v>
      </c>
      <c r="R118" s="343">
        <f>'7d-AtRisk_RawData'!R40</f>
        <v>0</v>
      </c>
      <c r="S118" s="343">
        <f>'7d-AtRisk_RawData'!S40</f>
        <v>36</v>
      </c>
      <c r="T118" s="343">
        <f>'7d-AtRisk_RawData'!T40</f>
        <v>0</v>
      </c>
      <c r="U118" s="343">
        <f>'7d-AtRisk_RawData'!U40</f>
        <v>0</v>
      </c>
      <c r="V118" s="343">
        <f>'7d-AtRisk_RawData'!V40</f>
        <v>0</v>
      </c>
      <c r="W118" s="343">
        <f>'7d-AtRisk_RawData'!W40</f>
        <v>0</v>
      </c>
      <c r="X118" s="343">
        <f>'7d-AtRisk_RawData'!X40</f>
        <v>0</v>
      </c>
      <c r="Y118" s="344">
        <f>'7d-AtRisk_RawData'!Y40</f>
        <v>0</v>
      </c>
      <c r="Z118" s="396"/>
      <c r="AA118" s="319"/>
      <c r="AB118" s="342">
        <f>'7d-AtRisk_RawData'!AB40</f>
        <v>0</v>
      </c>
      <c r="AC118" s="343">
        <f>'7d-AtRisk_RawData'!AC40</f>
        <v>3</v>
      </c>
      <c r="AD118" s="343">
        <f>'7d-AtRisk_RawData'!AD40</f>
        <v>0</v>
      </c>
      <c r="AE118" s="343">
        <f>'7d-AtRisk_RawData'!AE40</f>
        <v>38</v>
      </c>
      <c r="AF118" s="343">
        <f>'7d-AtRisk_RawData'!AF40</f>
        <v>0</v>
      </c>
      <c r="AG118" s="343">
        <f>'7d-AtRisk_RawData'!AG40</f>
        <v>0</v>
      </c>
      <c r="AH118" s="343">
        <f>'7d-AtRisk_RawData'!AH40</f>
        <v>0</v>
      </c>
      <c r="AI118" s="343">
        <f>'7d-AtRisk_RawData'!AI40</f>
        <v>0</v>
      </c>
      <c r="AJ118" s="343">
        <f>'7d-AtRisk_RawData'!AJ40</f>
        <v>0</v>
      </c>
      <c r="AK118" s="344">
        <f>'7d-AtRisk_RawData'!AK40</f>
        <v>0</v>
      </c>
      <c r="AL118" s="396"/>
      <c r="AN118" s="342">
        <f>'7d-AtRisk_RawData'!AN40</f>
        <v>0</v>
      </c>
      <c r="AO118" s="343">
        <f>'7d-AtRisk_RawData'!AO40</f>
        <v>3</v>
      </c>
      <c r="AP118" s="343">
        <f>'7d-AtRisk_RawData'!AP40</f>
        <v>0</v>
      </c>
      <c r="AQ118" s="343">
        <f>'7d-AtRisk_RawData'!AQ40</f>
        <v>44</v>
      </c>
      <c r="AR118" s="343">
        <f>'7d-AtRisk_RawData'!AR40</f>
        <v>0</v>
      </c>
      <c r="AS118" s="343">
        <f>'7d-AtRisk_RawData'!AS40</f>
        <v>0</v>
      </c>
      <c r="AT118" s="343">
        <f>'7d-AtRisk_RawData'!AT40</f>
        <v>0</v>
      </c>
      <c r="AU118" s="343">
        <f>'7d-AtRisk_RawData'!AU40</f>
        <v>0</v>
      </c>
      <c r="AV118" s="343">
        <f>'7d-AtRisk_RawData'!AV40</f>
        <v>0</v>
      </c>
      <c r="AW118" s="344">
        <f>'7d-AtRisk_RawData'!AW40</f>
        <v>0</v>
      </c>
      <c r="AX118" s="396"/>
      <c r="AZ118" s="342">
        <f>'7d-AtRisk_RawData'!AZ40</f>
        <v>0</v>
      </c>
      <c r="BA118" s="343">
        <f>'7d-AtRisk_RawData'!BA40</f>
        <v>0</v>
      </c>
      <c r="BB118" s="343">
        <f>'7d-AtRisk_RawData'!BB40</f>
        <v>0</v>
      </c>
      <c r="BC118" s="343">
        <f>'7d-AtRisk_RawData'!BC40</f>
        <v>28</v>
      </c>
      <c r="BD118" s="343">
        <f>'7d-AtRisk_RawData'!BD40</f>
        <v>0</v>
      </c>
      <c r="BE118" s="343">
        <f>'7d-AtRisk_RawData'!BE40</f>
        <v>0</v>
      </c>
      <c r="BF118" s="343">
        <f>'7d-AtRisk_RawData'!BF40</f>
        <v>0</v>
      </c>
      <c r="BG118" s="343">
        <f>'7d-AtRisk_RawData'!BG40</f>
        <v>0</v>
      </c>
      <c r="BH118" s="343">
        <f>'7d-AtRisk_RawData'!BH40</f>
        <v>0</v>
      </c>
      <c r="BI118" s="344">
        <f>'7d-AtRisk_RawData'!BI40</f>
        <v>0</v>
      </c>
      <c r="BJ118" s="396"/>
      <c r="BL118" s="342">
        <f>'7d-AtRisk_RawData'!BL40</f>
        <v>0</v>
      </c>
      <c r="BM118" s="343">
        <f>'7d-AtRisk_RawData'!BM40</f>
        <v>2</v>
      </c>
      <c r="BN118" s="343">
        <f>'7d-AtRisk_RawData'!BN40</f>
        <v>0</v>
      </c>
      <c r="BO118" s="343">
        <f>'7d-AtRisk_RawData'!BO40</f>
        <v>31</v>
      </c>
      <c r="BP118" s="343">
        <f>'7d-AtRisk_RawData'!BP40</f>
        <v>0</v>
      </c>
      <c r="BQ118" s="343">
        <f>'7d-AtRisk_RawData'!BQ40</f>
        <v>0</v>
      </c>
      <c r="BR118" s="343">
        <f>'7d-AtRisk_RawData'!BR40</f>
        <v>0</v>
      </c>
      <c r="BS118" s="343">
        <f>'7d-AtRisk_RawData'!BS40</f>
        <v>0</v>
      </c>
      <c r="BT118" s="343">
        <f>'7d-AtRisk_RawData'!BT40</f>
        <v>0</v>
      </c>
      <c r="BU118" s="344">
        <f>'7d-AtRisk_RawData'!BU40</f>
        <v>0</v>
      </c>
      <c r="BV118" s="396"/>
      <c r="BX118" s="342">
        <f>'7d-AtRisk_RawData'!BX40</f>
        <v>0</v>
      </c>
      <c r="BY118" s="343">
        <f>'7d-AtRisk_RawData'!BY40</f>
        <v>4</v>
      </c>
      <c r="BZ118" s="343">
        <f>'7d-AtRisk_RawData'!BZ40</f>
        <v>0</v>
      </c>
      <c r="CA118" s="343">
        <f>'7d-AtRisk_RawData'!CA40</f>
        <v>25</v>
      </c>
      <c r="CB118" s="343">
        <f>'7d-AtRisk_RawData'!CB40</f>
        <v>0</v>
      </c>
      <c r="CC118" s="343">
        <f>'7d-AtRisk_RawData'!CC40</f>
        <v>0</v>
      </c>
      <c r="CD118" s="343">
        <f>'7d-AtRisk_RawData'!CD40</f>
        <v>0</v>
      </c>
      <c r="CE118" s="343">
        <f>'7d-AtRisk_RawData'!CE40</f>
        <v>0</v>
      </c>
      <c r="CF118" s="343">
        <f>'7d-AtRisk_RawData'!CF40</f>
        <v>0</v>
      </c>
      <c r="CG118" s="344">
        <f>'7d-AtRisk_RawData'!CG40</f>
        <v>0</v>
      </c>
      <c r="CH118" s="396"/>
      <c r="CJ118" s="342">
        <f>'7d-AtRisk_RawData'!CJ40</f>
        <v>0</v>
      </c>
      <c r="CK118" s="343">
        <f>'7d-AtRisk_RawData'!CK40</f>
        <v>2</v>
      </c>
      <c r="CL118" s="343">
        <f>'7d-AtRisk_RawData'!CL40</f>
        <v>0</v>
      </c>
      <c r="CM118" s="343">
        <f>'7d-AtRisk_RawData'!CM40</f>
        <v>20</v>
      </c>
      <c r="CN118" s="343">
        <f>'7d-AtRisk_RawData'!CN40</f>
        <v>0</v>
      </c>
      <c r="CO118" s="343">
        <f>'7d-AtRisk_RawData'!CO40</f>
        <v>0</v>
      </c>
      <c r="CP118" s="343">
        <f>'7d-AtRisk_RawData'!CP40</f>
        <v>0</v>
      </c>
      <c r="CQ118" s="343">
        <f>'7d-AtRisk_RawData'!CQ40</f>
        <v>0</v>
      </c>
      <c r="CR118" s="343">
        <f>'7d-AtRisk_RawData'!CR40</f>
        <v>0</v>
      </c>
      <c r="CS118" s="344">
        <f>'7d-AtRisk_RawData'!CS40</f>
        <v>0</v>
      </c>
      <c r="CT118" s="396"/>
      <c r="CV118" s="342">
        <f>'7d-AtRisk_RawData'!CV40</f>
        <v>0</v>
      </c>
      <c r="CW118" s="343">
        <f>'7d-AtRisk_RawData'!CW40</f>
        <v>6</v>
      </c>
      <c r="CX118" s="343">
        <f>'7d-AtRisk_RawData'!CX40</f>
        <v>0</v>
      </c>
      <c r="CY118" s="343">
        <f>'7d-AtRisk_RawData'!CY40</f>
        <v>25</v>
      </c>
      <c r="CZ118" s="343">
        <f>'7d-AtRisk_RawData'!CZ40</f>
        <v>0</v>
      </c>
      <c r="DA118" s="343">
        <f>'7d-AtRisk_RawData'!DA40</f>
        <v>0</v>
      </c>
      <c r="DB118" s="343">
        <f>'7d-AtRisk_RawData'!DB40</f>
        <v>0</v>
      </c>
      <c r="DC118" s="343">
        <f>'7d-AtRisk_RawData'!DC40</f>
        <v>0</v>
      </c>
      <c r="DD118" s="343">
        <f>'7d-AtRisk_RawData'!DD40</f>
        <v>0</v>
      </c>
      <c r="DE118" s="344">
        <f>'7d-AtRisk_RawData'!DE40</f>
        <v>0</v>
      </c>
      <c r="DF118" s="396"/>
      <c r="DH118" s="342">
        <f>'7d-AtRisk_RawData'!DH40</f>
        <v>0</v>
      </c>
      <c r="DI118" s="343">
        <f>'7d-AtRisk_RawData'!DI40</f>
        <v>6</v>
      </c>
      <c r="DJ118" s="343">
        <f>'7d-AtRisk_RawData'!DJ40</f>
        <v>0</v>
      </c>
      <c r="DK118" s="343">
        <f>'7d-AtRisk_RawData'!DK40</f>
        <v>26</v>
      </c>
      <c r="DL118" s="343">
        <f>'7d-AtRisk_RawData'!DL40</f>
        <v>0</v>
      </c>
      <c r="DM118" s="343">
        <f>'7d-AtRisk_RawData'!DM40</f>
        <v>0</v>
      </c>
      <c r="DN118" s="343">
        <f>'7d-AtRisk_RawData'!DN40</f>
        <v>0</v>
      </c>
      <c r="DO118" s="343">
        <f>'7d-AtRisk_RawData'!DO40</f>
        <v>0</v>
      </c>
      <c r="DP118" s="343">
        <f>'7d-AtRisk_RawData'!DP40</f>
        <v>0</v>
      </c>
      <c r="DQ118" s="344">
        <f>'7d-AtRisk_RawData'!DQ40</f>
        <v>0</v>
      </c>
      <c r="DR118" s="396"/>
      <c r="DT118" s="342">
        <f>'7d-AtRisk_RawData'!DT40</f>
        <v>0</v>
      </c>
      <c r="DU118" s="343">
        <f>'7d-AtRisk_RawData'!DU40</f>
        <v>10</v>
      </c>
      <c r="DV118" s="343">
        <f>'7d-AtRisk_RawData'!DV40</f>
        <v>0</v>
      </c>
      <c r="DW118" s="343">
        <f>'7d-AtRisk_RawData'!DW40</f>
        <v>31</v>
      </c>
      <c r="DX118" s="343">
        <f>'7d-AtRisk_RawData'!DX40</f>
        <v>0</v>
      </c>
      <c r="DY118" s="343">
        <f>'7d-AtRisk_RawData'!DY40</f>
        <v>0</v>
      </c>
      <c r="DZ118" s="343">
        <f>'7d-AtRisk_RawData'!DZ40</f>
        <v>0</v>
      </c>
      <c r="EA118" s="343">
        <f>'7d-AtRisk_RawData'!EA40</f>
        <v>0</v>
      </c>
      <c r="EB118" s="343">
        <f>'7d-AtRisk_RawData'!EB40</f>
        <v>0</v>
      </c>
      <c r="EC118" s="344">
        <f>'7d-AtRisk_RawData'!EC40</f>
        <v>0</v>
      </c>
      <c r="ED118" s="396"/>
    </row>
    <row r="119" spans="1:134" x14ac:dyDescent="0.25">
      <c r="A119" s="1471"/>
      <c r="B119" t="s">
        <v>92</v>
      </c>
      <c r="C119" s="317" t="s">
        <v>139</v>
      </c>
      <c r="D119" s="351">
        <f>'7d-AtRisk_RawData'!D41</f>
        <v>0</v>
      </c>
      <c r="E119" s="352">
        <f>'7d-AtRisk_RawData'!E41</f>
        <v>3</v>
      </c>
      <c r="F119" s="352">
        <f>'7d-AtRisk_RawData'!F41</f>
        <v>0</v>
      </c>
      <c r="G119" s="352">
        <f>'7d-AtRisk_RawData'!G41</f>
        <v>6</v>
      </c>
      <c r="H119" s="352">
        <f>'7d-AtRisk_RawData'!H41</f>
        <v>0</v>
      </c>
      <c r="I119" s="352">
        <f>'7d-AtRisk_RawData'!I41</f>
        <v>0</v>
      </c>
      <c r="J119" s="352">
        <f>'7d-AtRisk_RawData'!J41</f>
        <v>0</v>
      </c>
      <c r="K119" s="352">
        <f>'7d-AtRisk_RawData'!K41</f>
        <v>0</v>
      </c>
      <c r="L119" s="352">
        <f>'7d-AtRisk_RawData'!L41</f>
        <v>0</v>
      </c>
      <c r="M119" s="353">
        <f>'7d-AtRisk_RawData'!M41</f>
        <v>0</v>
      </c>
      <c r="N119" s="398"/>
      <c r="P119" s="351">
        <f>'7d-AtRisk_RawData'!P41</f>
        <v>0</v>
      </c>
      <c r="Q119" s="352">
        <f>'7d-AtRisk_RawData'!Q41</f>
        <v>2</v>
      </c>
      <c r="R119" s="352">
        <f>'7d-AtRisk_RawData'!R41</f>
        <v>0</v>
      </c>
      <c r="S119" s="352">
        <f>'7d-AtRisk_RawData'!S41</f>
        <v>8</v>
      </c>
      <c r="T119" s="352">
        <f>'7d-AtRisk_RawData'!T41</f>
        <v>0</v>
      </c>
      <c r="U119" s="352">
        <f>'7d-AtRisk_RawData'!U41</f>
        <v>0</v>
      </c>
      <c r="V119" s="352">
        <f>'7d-AtRisk_RawData'!V41</f>
        <v>0</v>
      </c>
      <c r="W119" s="352">
        <f>'7d-AtRisk_RawData'!W41</f>
        <v>0</v>
      </c>
      <c r="X119" s="352">
        <f>'7d-AtRisk_RawData'!X41</f>
        <v>0</v>
      </c>
      <c r="Y119" s="353">
        <f>'7d-AtRisk_RawData'!Y41</f>
        <v>0</v>
      </c>
      <c r="Z119" s="398"/>
      <c r="AB119" s="351">
        <f>'7d-AtRisk_RawData'!AB41</f>
        <v>0</v>
      </c>
      <c r="AC119" s="352">
        <f>'7d-AtRisk_RawData'!AC41</f>
        <v>4</v>
      </c>
      <c r="AD119" s="352">
        <f>'7d-AtRisk_RawData'!AD41</f>
        <v>0</v>
      </c>
      <c r="AE119" s="352">
        <f>'7d-AtRisk_RawData'!AE41</f>
        <v>1</v>
      </c>
      <c r="AF119" s="352">
        <f>'7d-AtRisk_RawData'!AF41</f>
        <v>0</v>
      </c>
      <c r="AG119" s="352">
        <f>'7d-AtRisk_RawData'!AG41</f>
        <v>0</v>
      </c>
      <c r="AH119" s="352">
        <f>'7d-AtRisk_RawData'!AH41</f>
        <v>0</v>
      </c>
      <c r="AI119" s="352">
        <f>'7d-AtRisk_RawData'!AI41</f>
        <v>0</v>
      </c>
      <c r="AJ119" s="352">
        <f>'7d-AtRisk_RawData'!AJ41</f>
        <v>0</v>
      </c>
      <c r="AK119" s="353">
        <f>'7d-AtRisk_RawData'!AK41</f>
        <v>0</v>
      </c>
      <c r="AL119" s="398"/>
      <c r="AN119" s="351">
        <f>'7d-AtRisk_RawData'!AN41</f>
        <v>0</v>
      </c>
      <c r="AO119" s="352">
        <f>'7d-AtRisk_RawData'!AO41</f>
        <v>5</v>
      </c>
      <c r="AP119" s="352">
        <f>'7d-AtRisk_RawData'!AP41</f>
        <v>0</v>
      </c>
      <c r="AQ119" s="352">
        <f>'7d-AtRisk_RawData'!AQ41</f>
        <v>3</v>
      </c>
      <c r="AR119" s="352">
        <f>'7d-AtRisk_RawData'!AR41</f>
        <v>0</v>
      </c>
      <c r="AS119" s="352">
        <f>'7d-AtRisk_RawData'!AS41</f>
        <v>0</v>
      </c>
      <c r="AT119" s="352">
        <f>'7d-AtRisk_RawData'!AT41</f>
        <v>0</v>
      </c>
      <c r="AU119" s="352">
        <f>'7d-AtRisk_RawData'!AU41</f>
        <v>0</v>
      </c>
      <c r="AV119" s="352">
        <f>'7d-AtRisk_RawData'!AV41</f>
        <v>0</v>
      </c>
      <c r="AW119" s="353">
        <f>'7d-AtRisk_RawData'!AW41</f>
        <v>0</v>
      </c>
      <c r="AX119" s="398"/>
      <c r="AZ119" s="351">
        <f>'7d-AtRisk_RawData'!AZ41</f>
        <v>0</v>
      </c>
      <c r="BA119" s="352">
        <f>'7d-AtRisk_RawData'!BA41</f>
        <v>1</v>
      </c>
      <c r="BB119" s="352">
        <f>'7d-AtRisk_RawData'!BB41</f>
        <v>0</v>
      </c>
      <c r="BC119" s="352">
        <f>'7d-AtRisk_RawData'!BC41</f>
        <v>4</v>
      </c>
      <c r="BD119" s="352">
        <f>'7d-AtRisk_RawData'!BD41</f>
        <v>0</v>
      </c>
      <c r="BE119" s="352">
        <f>'7d-AtRisk_RawData'!BE41</f>
        <v>0</v>
      </c>
      <c r="BF119" s="352">
        <f>'7d-AtRisk_RawData'!BF41</f>
        <v>0</v>
      </c>
      <c r="BG119" s="352">
        <f>'7d-AtRisk_RawData'!BG41</f>
        <v>0</v>
      </c>
      <c r="BH119" s="352">
        <f>'7d-AtRisk_RawData'!BH41</f>
        <v>0</v>
      </c>
      <c r="BI119" s="353">
        <f>'7d-AtRisk_RawData'!BI41</f>
        <v>0</v>
      </c>
      <c r="BJ119" s="398"/>
      <c r="BL119" s="351">
        <f>'7d-AtRisk_RawData'!BL41</f>
        <v>0</v>
      </c>
      <c r="BM119" s="352">
        <f>'7d-AtRisk_RawData'!BM41</f>
        <v>1</v>
      </c>
      <c r="BN119" s="352">
        <f>'7d-AtRisk_RawData'!BN41</f>
        <v>0</v>
      </c>
      <c r="BO119" s="352">
        <f>'7d-AtRisk_RawData'!BO41</f>
        <v>0</v>
      </c>
      <c r="BP119" s="352">
        <f>'7d-AtRisk_RawData'!BP41</f>
        <v>0</v>
      </c>
      <c r="BQ119" s="352">
        <f>'7d-AtRisk_RawData'!BQ41</f>
        <v>0</v>
      </c>
      <c r="BR119" s="352">
        <f>'7d-AtRisk_RawData'!BR41</f>
        <v>0</v>
      </c>
      <c r="BS119" s="352">
        <f>'7d-AtRisk_RawData'!BS41</f>
        <v>0</v>
      </c>
      <c r="BT119" s="352">
        <f>'7d-AtRisk_RawData'!BT41</f>
        <v>0</v>
      </c>
      <c r="BU119" s="353">
        <f>'7d-AtRisk_RawData'!BU41</f>
        <v>0</v>
      </c>
      <c r="BV119" s="398"/>
      <c r="BX119" s="351">
        <f>'7d-AtRisk_RawData'!BX41</f>
        <v>0</v>
      </c>
      <c r="BY119" s="352">
        <f>'7d-AtRisk_RawData'!BY41</f>
        <v>5</v>
      </c>
      <c r="BZ119" s="352">
        <f>'7d-AtRisk_RawData'!BZ41</f>
        <v>0</v>
      </c>
      <c r="CA119" s="352">
        <f>'7d-AtRisk_RawData'!CA41</f>
        <v>0</v>
      </c>
      <c r="CB119" s="352">
        <f>'7d-AtRisk_RawData'!CB41</f>
        <v>0</v>
      </c>
      <c r="CC119" s="352">
        <f>'7d-AtRisk_RawData'!CC41</f>
        <v>0</v>
      </c>
      <c r="CD119" s="352">
        <f>'7d-AtRisk_RawData'!CD41</f>
        <v>0</v>
      </c>
      <c r="CE119" s="352">
        <f>'7d-AtRisk_RawData'!CE41</f>
        <v>0</v>
      </c>
      <c r="CF119" s="352">
        <f>'7d-AtRisk_RawData'!CF41</f>
        <v>0</v>
      </c>
      <c r="CG119" s="353">
        <f>'7d-AtRisk_RawData'!CG41</f>
        <v>0</v>
      </c>
      <c r="CH119" s="398"/>
      <c r="CJ119" s="351">
        <f>'7d-AtRisk_RawData'!CJ41</f>
        <v>0</v>
      </c>
      <c r="CK119" s="352">
        <f>'7d-AtRisk_RawData'!CK41</f>
        <v>7</v>
      </c>
      <c r="CL119" s="352">
        <f>'7d-AtRisk_RawData'!CL41</f>
        <v>0</v>
      </c>
      <c r="CM119" s="352">
        <f>'7d-AtRisk_RawData'!CM41</f>
        <v>4</v>
      </c>
      <c r="CN119" s="352">
        <f>'7d-AtRisk_RawData'!CN41</f>
        <v>0</v>
      </c>
      <c r="CO119" s="352">
        <f>'7d-AtRisk_RawData'!CO41</f>
        <v>0</v>
      </c>
      <c r="CP119" s="352">
        <f>'7d-AtRisk_RawData'!CP41</f>
        <v>0</v>
      </c>
      <c r="CQ119" s="352">
        <f>'7d-AtRisk_RawData'!CQ41</f>
        <v>0</v>
      </c>
      <c r="CR119" s="352">
        <f>'7d-AtRisk_RawData'!CR41</f>
        <v>0</v>
      </c>
      <c r="CS119" s="353">
        <f>'7d-AtRisk_RawData'!CS41</f>
        <v>0</v>
      </c>
      <c r="CT119" s="398"/>
      <c r="CV119" s="351">
        <f>'7d-AtRisk_RawData'!CV41</f>
        <v>0</v>
      </c>
      <c r="CW119" s="352">
        <f>'7d-AtRisk_RawData'!CW41</f>
        <v>7</v>
      </c>
      <c r="CX119" s="352">
        <f>'7d-AtRisk_RawData'!CX41</f>
        <v>0</v>
      </c>
      <c r="CY119" s="352">
        <f>'7d-AtRisk_RawData'!CY41</f>
        <v>2</v>
      </c>
      <c r="CZ119" s="352">
        <f>'7d-AtRisk_RawData'!CZ41</f>
        <v>0</v>
      </c>
      <c r="DA119" s="352">
        <f>'7d-AtRisk_RawData'!DA41</f>
        <v>0</v>
      </c>
      <c r="DB119" s="352">
        <f>'7d-AtRisk_RawData'!DB41</f>
        <v>0</v>
      </c>
      <c r="DC119" s="352">
        <f>'7d-AtRisk_RawData'!DC41</f>
        <v>0</v>
      </c>
      <c r="DD119" s="352">
        <f>'7d-AtRisk_RawData'!DD41</f>
        <v>0</v>
      </c>
      <c r="DE119" s="353">
        <f>'7d-AtRisk_RawData'!DE41</f>
        <v>0</v>
      </c>
      <c r="DF119" s="398"/>
      <c r="DH119" s="351">
        <f>'7d-AtRisk_RawData'!DH41</f>
        <v>1</v>
      </c>
      <c r="DI119" s="352">
        <f>'7d-AtRisk_RawData'!DI41</f>
        <v>4</v>
      </c>
      <c r="DJ119" s="352">
        <f>'7d-AtRisk_RawData'!DJ41</f>
        <v>0</v>
      </c>
      <c r="DK119" s="352">
        <f>'7d-AtRisk_RawData'!DK41</f>
        <v>5</v>
      </c>
      <c r="DL119" s="352">
        <f>'7d-AtRisk_RawData'!DL41</f>
        <v>0</v>
      </c>
      <c r="DM119" s="352">
        <f>'7d-AtRisk_RawData'!DM41</f>
        <v>0</v>
      </c>
      <c r="DN119" s="352">
        <f>'7d-AtRisk_RawData'!DN41</f>
        <v>0</v>
      </c>
      <c r="DO119" s="352">
        <f>'7d-AtRisk_RawData'!DO41</f>
        <v>0</v>
      </c>
      <c r="DP119" s="352">
        <f>'7d-AtRisk_RawData'!DP41</f>
        <v>0</v>
      </c>
      <c r="DQ119" s="353">
        <f>'7d-AtRisk_RawData'!DQ41</f>
        <v>0</v>
      </c>
      <c r="DR119" s="398"/>
      <c r="DT119" s="351">
        <f>'7d-AtRisk_RawData'!DT41</f>
        <v>0</v>
      </c>
      <c r="DU119" s="352">
        <f>'7d-AtRisk_RawData'!DU41</f>
        <v>10</v>
      </c>
      <c r="DV119" s="352">
        <f>'7d-AtRisk_RawData'!DV41</f>
        <v>0</v>
      </c>
      <c r="DW119" s="352">
        <f>'7d-AtRisk_RawData'!DW41</f>
        <v>3</v>
      </c>
      <c r="DX119" s="352">
        <f>'7d-AtRisk_RawData'!DX41</f>
        <v>0</v>
      </c>
      <c r="DY119" s="352">
        <f>'7d-AtRisk_RawData'!DY41</f>
        <v>0</v>
      </c>
      <c r="DZ119" s="352">
        <f>'7d-AtRisk_RawData'!DZ41</f>
        <v>0</v>
      </c>
      <c r="EA119" s="352">
        <f>'7d-AtRisk_RawData'!EA41</f>
        <v>0</v>
      </c>
      <c r="EB119" s="352">
        <f>'7d-AtRisk_RawData'!EB41</f>
        <v>0</v>
      </c>
      <c r="EC119" s="353">
        <f>'7d-AtRisk_RawData'!EC41</f>
        <v>0</v>
      </c>
      <c r="ED119" s="398"/>
    </row>
    <row r="120" spans="1:134" ht="15.75" thickBot="1" x14ac:dyDescent="0.3">
      <c r="A120" s="1472"/>
      <c r="B120" t="s">
        <v>92</v>
      </c>
      <c r="C120" s="317" t="s">
        <v>140</v>
      </c>
      <c r="D120" s="351">
        <f>'7d-AtRisk_RawData'!D42</f>
        <v>0</v>
      </c>
      <c r="E120" s="352">
        <f>'7d-AtRisk_RawData'!E42</f>
        <v>26</v>
      </c>
      <c r="F120" s="352">
        <f>'7d-AtRisk_RawData'!F42</f>
        <v>0</v>
      </c>
      <c r="G120" s="352">
        <f>'7d-AtRisk_RawData'!G42</f>
        <v>0</v>
      </c>
      <c r="H120" s="352">
        <f>'7d-AtRisk_RawData'!H42</f>
        <v>0</v>
      </c>
      <c r="I120" s="352">
        <f>'7d-AtRisk_RawData'!I42</f>
        <v>0</v>
      </c>
      <c r="J120" s="352">
        <f>'7d-AtRisk_RawData'!J42</f>
        <v>0</v>
      </c>
      <c r="K120" s="352">
        <f>'7d-AtRisk_RawData'!K42</f>
        <v>0</v>
      </c>
      <c r="L120" s="352">
        <f>'7d-AtRisk_RawData'!L42</f>
        <v>0</v>
      </c>
      <c r="M120" s="353">
        <f>'7d-AtRisk_RawData'!M42</f>
        <v>0</v>
      </c>
      <c r="N120" s="398"/>
      <c r="P120" s="351">
        <f>'7d-AtRisk_RawData'!P42</f>
        <v>0</v>
      </c>
      <c r="Q120" s="352">
        <f>'7d-AtRisk_RawData'!Q42</f>
        <v>15</v>
      </c>
      <c r="R120" s="352">
        <f>'7d-AtRisk_RawData'!R42</f>
        <v>0</v>
      </c>
      <c r="S120" s="352">
        <f>'7d-AtRisk_RawData'!S42</f>
        <v>0</v>
      </c>
      <c r="T120" s="352">
        <f>'7d-AtRisk_RawData'!T42</f>
        <v>0</v>
      </c>
      <c r="U120" s="352">
        <f>'7d-AtRisk_RawData'!U42</f>
        <v>0</v>
      </c>
      <c r="V120" s="352">
        <f>'7d-AtRisk_RawData'!V42</f>
        <v>0</v>
      </c>
      <c r="W120" s="352">
        <f>'7d-AtRisk_RawData'!W42</f>
        <v>0</v>
      </c>
      <c r="X120" s="352">
        <f>'7d-AtRisk_RawData'!X42</f>
        <v>0</v>
      </c>
      <c r="Y120" s="353">
        <f>'7d-AtRisk_RawData'!Y42</f>
        <v>0</v>
      </c>
      <c r="Z120" s="398"/>
      <c r="AB120" s="351">
        <f>'7d-AtRisk_RawData'!AB42</f>
        <v>0</v>
      </c>
      <c r="AC120" s="352">
        <f>'7d-AtRisk_RawData'!AC42</f>
        <v>7</v>
      </c>
      <c r="AD120" s="352">
        <f>'7d-AtRisk_RawData'!AD42</f>
        <v>0</v>
      </c>
      <c r="AE120" s="352">
        <f>'7d-AtRisk_RawData'!AE42</f>
        <v>0</v>
      </c>
      <c r="AF120" s="352">
        <f>'7d-AtRisk_RawData'!AF42</f>
        <v>0</v>
      </c>
      <c r="AG120" s="352">
        <f>'7d-AtRisk_RawData'!AG42</f>
        <v>0</v>
      </c>
      <c r="AH120" s="352">
        <f>'7d-AtRisk_RawData'!AH42</f>
        <v>0</v>
      </c>
      <c r="AI120" s="352">
        <f>'7d-AtRisk_RawData'!AI42</f>
        <v>0</v>
      </c>
      <c r="AJ120" s="352">
        <f>'7d-AtRisk_RawData'!AJ42</f>
        <v>0</v>
      </c>
      <c r="AK120" s="353">
        <f>'7d-AtRisk_RawData'!AK42</f>
        <v>0</v>
      </c>
      <c r="AL120" s="398"/>
      <c r="AN120" s="351">
        <f>'7d-AtRisk_RawData'!AN42</f>
        <v>0</v>
      </c>
      <c r="AO120" s="352">
        <f>'7d-AtRisk_RawData'!AO42</f>
        <v>11</v>
      </c>
      <c r="AP120" s="352">
        <f>'7d-AtRisk_RawData'!AP42</f>
        <v>0</v>
      </c>
      <c r="AQ120" s="352">
        <f>'7d-AtRisk_RawData'!AQ42</f>
        <v>0</v>
      </c>
      <c r="AR120" s="352">
        <f>'7d-AtRisk_RawData'!AR42</f>
        <v>0</v>
      </c>
      <c r="AS120" s="352">
        <f>'7d-AtRisk_RawData'!AS42</f>
        <v>0</v>
      </c>
      <c r="AT120" s="352">
        <f>'7d-AtRisk_RawData'!AT42</f>
        <v>0</v>
      </c>
      <c r="AU120" s="352">
        <f>'7d-AtRisk_RawData'!AU42</f>
        <v>0</v>
      </c>
      <c r="AV120" s="352">
        <f>'7d-AtRisk_RawData'!AV42</f>
        <v>0</v>
      </c>
      <c r="AW120" s="353">
        <f>'7d-AtRisk_RawData'!AW42</f>
        <v>0</v>
      </c>
      <c r="AX120" s="398"/>
      <c r="AZ120" s="351">
        <f>'7d-AtRisk_RawData'!AZ42</f>
        <v>0</v>
      </c>
      <c r="BA120" s="352">
        <f>'7d-AtRisk_RawData'!BA42</f>
        <v>12</v>
      </c>
      <c r="BB120" s="352">
        <f>'7d-AtRisk_RawData'!BB42</f>
        <v>0</v>
      </c>
      <c r="BC120" s="352">
        <f>'7d-AtRisk_RawData'!BC42</f>
        <v>0</v>
      </c>
      <c r="BD120" s="352">
        <f>'7d-AtRisk_RawData'!BD42</f>
        <v>0</v>
      </c>
      <c r="BE120" s="352">
        <f>'7d-AtRisk_RawData'!BE42</f>
        <v>0</v>
      </c>
      <c r="BF120" s="352">
        <f>'7d-AtRisk_RawData'!BF42</f>
        <v>0</v>
      </c>
      <c r="BG120" s="352">
        <f>'7d-AtRisk_RawData'!BG42</f>
        <v>0</v>
      </c>
      <c r="BH120" s="352">
        <f>'7d-AtRisk_RawData'!BH42</f>
        <v>0</v>
      </c>
      <c r="BI120" s="353">
        <f>'7d-AtRisk_RawData'!BI42</f>
        <v>0</v>
      </c>
      <c r="BJ120" s="398"/>
      <c r="BL120" s="351">
        <f>'7d-AtRisk_RawData'!BL42</f>
        <v>0</v>
      </c>
      <c r="BM120" s="352">
        <f>'7d-AtRisk_RawData'!BM42</f>
        <v>5</v>
      </c>
      <c r="BN120" s="352">
        <f>'7d-AtRisk_RawData'!BN42</f>
        <v>0</v>
      </c>
      <c r="BO120" s="352">
        <f>'7d-AtRisk_RawData'!BO42</f>
        <v>0</v>
      </c>
      <c r="BP120" s="352">
        <f>'7d-AtRisk_RawData'!BP42</f>
        <v>0</v>
      </c>
      <c r="BQ120" s="352">
        <f>'7d-AtRisk_RawData'!BQ42</f>
        <v>0</v>
      </c>
      <c r="BR120" s="352">
        <f>'7d-AtRisk_RawData'!BR42</f>
        <v>0</v>
      </c>
      <c r="BS120" s="352">
        <f>'7d-AtRisk_RawData'!BS42</f>
        <v>0</v>
      </c>
      <c r="BT120" s="352">
        <f>'7d-AtRisk_RawData'!BT42</f>
        <v>0</v>
      </c>
      <c r="BU120" s="353">
        <f>'7d-AtRisk_RawData'!BU42</f>
        <v>0</v>
      </c>
      <c r="BV120" s="398"/>
      <c r="BX120" s="351">
        <f>'7d-AtRisk_RawData'!BX42</f>
        <v>0</v>
      </c>
      <c r="BY120" s="352">
        <f>'7d-AtRisk_RawData'!BY42</f>
        <v>5</v>
      </c>
      <c r="BZ120" s="352">
        <f>'7d-AtRisk_RawData'!BZ42</f>
        <v>0</v>
      </c>
      <c r="CA120" s="352">
        <f>'7d-AtRisk_RawData'!CA42</f>
        <v>0</v>
      </c>
      <c r="CB120" s="352">
        <f>'7d-AtRisk_RawData'!CB42</f>
        <v>0</v>
      </c>
      <c r="CC120" s="352">
        <f>'7d-AtRisk_RawData'!CC42</f>
        <v>0</v>
      </c>
      <c r="CD120" s="352">
        <f>'7d-AtRisk_RawData'!CD42</f>
        <v>0</v>
      </c>
      <c r="CE120" s="352">
        <f>'7d-AtRisk_RawData'!CE42</f>
        <v>0</v>
      </c>
      <c r="CF120" s="352">
        <f>'7d-AtRisk_RawData'!CF42</f>
        <v>0</v>
      </c>
      <c r="CG120" s="353">
        <f>'7d-AtRisk_RawData'!CG42</f>
        <v>0</v>
      </c>
      <c r="CH120" s="398"/>
      <c r="CJ120" s="351">
        <f>'7d-AtRisk_RawData'!CJ42</f>
        <v>7</v>
      </c>
      <c r="CK120" s="352">
        <f>'7d-AtRisk_RawData'!CK42</f>
        <v>5</v>
      </c>
      <c r="CL120" s="352">
        <f>'7d-AtRisk_RawData'!CL42</f>
        <v>0</v>
      </c>
      <c r="CM120" s="352">
        <f>'7d-AtRisk_RawData'!CM42</f>
        <v>0</v>
      </c>
      <c r="CN120" s="352">
        <f>'7d-AtRisk_RawData'!CN42</f>
        <v>0</v>
      </c>
      <c r="CO120" s="352">
        <f>'7d-AtRisk_RawData'!CO42</f>
        <v>0</v>
      </c>
      <c r="CP120" s="352">
        <f>'7d-AtRisk_RawData'!CP42</f>
        <v>0</v>
      </c>
      <c r="CQ120" s="352">
        <f>'7d-AtRisk_RawData'!CQ42</f>
        <v>0</v>
      </c>
      <c r="CR120" s="352">
        <f>'7d-AtRisk_RawData'!CR42</f>
        <v>0</v>
      </c>
      <c r="CS120" s="353">
        <f>'7d-AtRisk_RawData'!CS42</f>
        <v>0</v>
      </c>
      <c r="CT120" s="398"/>
      <c r="CV120" s="351">
        <f>'7d-AtRisk_RawData'!CV42</f>
        <v>6</v>
      </c>
      <c r="CW120" s="352">
        <f>'7d-AtRisk_RawData'!CW42</f>
        <v>4</v>
      </c>
      <c r="CX120" s="352">
        <f>'7d-AtRisk_RawData'!CX42</f>
        <v>0</v>
      </c>
      <c r="CY120" s="352">
        <f>'7d-AtRisk_RawData'!CY42</f>
        <v>0</v>
      </c>
      <c r="CZ120" s="352">
        <f>'7d-AtRisk_RawData'!CZ42</f>
        <v>0</v>
      </c>
      <c r="DA120" s="352">
        <f>'7d-AtRisk_RawData'!DA42</f>
        <v>0</v>
      </c>
      <c r="DB120" s="352">
        <f>'7d-AtRisk_RawData'!DB42</f>
        <v>0</v>
      </c>
      <c r="DC120" s="352">
        <f>'7d-AtRisk_RawData'!DC42</f>
        <v>0</v>
      </c>
      <c r="DD120" s="352">
        <f>'7d-AtRisk_RawData'!DD42</f>
        <v>0</v>
      </c>
      <c r="DE120" s="353">
        <f>'7d-AtRisk_RawData'!DE42</f>
        <v>0</v>
      </c>
      <c r="DF120" s="398"/>
      <c r="DH120" s="351">
        <f>'7d-AtRisk_RawData'!DH42</f>
        <v>9</v>
      </c>
      <c r="DI120" s="352">
        <f>'7d-AtRisk_RawData'!DI42</f>
        <v>11</v>
      </c>
      <c r="DJ120" s="352">
        <f>'7d-AtRisk_RawData'!DJ42</f>
        <v>0</v>
      </c>
      <c r="DK120" s="352">
        <f>'7d-AtRisk_RawData'!DK42</f>
        <v>0</v>
      </c>
      <c r="DL120" s="352">
        <f>'7d-AtRisk_RawData'!DL42</f>
        <v>0</v>
      </c>
      <c r="DM120" s="352">
        <f>'7d-AtRisk_RawData'!DM42</f>
        <v>0</v>
      </c>
      <c r="DN120" s="352">
        <f>'7d-AtRisk_RawData'!DN42</f>
        <v>0</v>
      </c>
      <c r="DO120" s="352">
        <f>'7d-AtRisk_RawData'!DO42</f>
        <v>0</v>
      </c>
      <c r="DP120" s="352">
        <f>'7d-AtRisk_RawData'!DP42</f>
        <v>0</v>
      </c>
      <c r="DQ120" s="353">
        <f>'7d-AtRisk_RawData'!DQ42</f>
        <v>0</v>
      </c>
      <c r="DR120" s="398"/>
      <c r="DT120" s="351">
        <f>'7d-AtRisk_RawData'!DT42</f>
        <v>8</v>
      </c>
      <c r="DU120" s="352">
        <f>'7d-AtRisk_RawData'!DU42</f>
        <v>16</v>
      </c>
      <c r="DV120" s="352">
        <f>'7d-AtRisk_RawData'!DV42</f>
        <v>0</v>
      </c>
      <c r="DW120" s="352">
        <f>'7d-AtRisk_RawData'!DW42</f>
        <v>0</v>
      </c>
      <c r="DX120" s="352">
        <f>'7d-AtRisk_RawData'!DX42</f>
        <v>0</v>
      </c>
      <c r="DY120" s="352">
        <f>'7d-AtRisk_RawData'!DY42</f>
        <v>0</v>
      </c>
      <c r="DZ120" s="352">
        <f>'7d-AtRisk_RawData'!DZ42</f>
        <v>0</v>
      </c>
      <c r="EA120" s="352">
        <f>'7d-AtRisk_RawData'!EA42</f>
        <v>0</v>
      </c>
      <c r="EB120" s="352">
        <f>'7d-AtRisk_RawData'!EB42</f>
        <v>0</v>
      </c>
      <c r="EC120" s="353">
        <f>'7d-AtRisk_RawData'!EC42</f>
        <v>0</v>
      </c>
      <c r="ED120" s="398"/>
    </row>
    <row r="121" spans="1:134" x14ac:dyDescent="0.25">
      <c r="A121" s="467"/>
      <c r="D121" s="399">
        <f t="shared" ref="D121:M121" si="242">SUM(D118:D120)</f>
        <v>0</v>
      </c>
      <c r="E121" s="400">
        <f t="shared" si="242"/>
        <v>31</v>
      </c>
      <c r="F121" s="400">
        <f t="shared" si="242"/>
        <v>0</v>
      </c>
      <c r="G121" s="400">
        <f t="shared" si="242"/>
        <v>47</v>
      </c>
      <c r="H121" s="400">
        <f t="shared" si="242"/>
        <v>0</v>
      </c>
      <c r="I121" s="400">
        <f t="shared" si="242"/>
        <v>0</v>
      </c>
      <c r="J121" s="400">
        <f t="shared" si="242"/>
        <v>0</v>
      </c>
      <c r="K121" s="400">
        <f t="shared" si="242"/>
        <v>0</v>
      </c>
      <c r="L121" s="400">
        <f t="shared" si="242"/>
        <v>0</v>
      </c>
      <c r="M121" s="401">
        <f t="shared" si="242"/>
        <v>0</v>
      </c>
      <c r="N121" s="470">
        <f>SUM(D121:M121)</f>
        <v>78</v>
      </c>
      <c r="P121" s="399">
        <f t="shared" ref="P121:Y121" si="243">SUM(P118:P120)</f>
        <v>0</v>
      </c>
      <c r="Q121" s="400">
        <f t="shared" si="243"/>
        <v>19</v>
      </c>
      <c r="R121" s="400">
        <f t="shared" si="243"/>
        <v>0</v>
      </c>
      <c r="S121" s="400">
        <f t="shared" si="243"/>
        <v>44</v>
      </c>
      <c r="T121" s="400">
        <f t="shared" si="243"/>
        <v>0</v>
      </c>
      <c r="U121" s="400">
        <f t="shared" si="243"/>
        <v>0</v>
      </c>
      <c r="V121" s="400">
        <f t="shared" si="243"/>
        <v>0</v>
      </c>
      <c r="W121" s="400">
        <f t="shared" si="243"/>
        <v>0</v>
      </c>
      <c r="X121" s="400">
        <f t="shared" si="243"/>
        <v>0</v>
      </c>
      <c r="Y121" s="401">
        <f t="shared" si="243"/>
        <v>0</v>
      </c>
      <c r="Z121" s="470">
        <f>SUM(P121:Y121)</f>
        <v>63</v>
      </c>
      <c r="AB121" s="399">
        <f t="shared" ref="AB121:AK121" si="244">SUM(AB118:AB120)</f>
        <v>0</v>
      </c>
      <c r="AC121" s="400">
        <f t="shared" si="244"/>
        <v>14</v>
      </c>
      <c r="AD121" s="400">
        <f t="shared" si="244"/>
        <v>0</v>
      </c>
      <c r="AE121" s="400">
        <f t="shared" si="244"/>
        <v>39</v>
      </c>
      <c r="AF121" s="400">
        <f t="shared" si="244"/>
        <v>0</v>
      </c>
      <c r="AG121" s="400">
        <f t="shared" si="244"/>
        <v>0</v>
      </c>
      <c r="AH121" s="400">
        <f t="shared" si="244"/>
        <v>0</v>
      </c>
      <c r="AI121" s="400">
        <f t="shared" si="244"/>
        <v>0</v>
      </c>
      <c r="AJ121" s="400">
        <f t="shared" si="244"/>
        <v>0</v>
      </c>
      <c r="AK121" s="401">
        <f t="shared" si="244"/>
        <v>0</v>
      </c>
      <c r="AL121" s="470">
        <f>SUM(AB121:AK121)</f>
        <v>53</v>
      </c>
      <c r="AN121" s="399">
        <f t="shared" ref="AN121:AW121" si="245">SUM(AN118:AN120)</f>
        <v>0</v>
      </c>
      <c r="AO121" s="400">
        <f t="shared" si="245"/>
        <v>19</v>
      </c>
      <c r="AP121" s="400">
        <f t="shared" si="245"/>
        <v>0</v>
      </c>
      <c r="AQ121" s="400">
        <f t="shared" si="245"/>
        <v>47</v>
      </c>
      <c r="AR121" s="400">
        <f t="shared" si="245"/>
        <v>0</v>
      </c>
      <c r="AS121" s="400">
        <f t="shared" si="245"/>
        <v>0</v>
      </c>
      <c r="AT121" s="400">
        <f t="shared" si="245"/>
        <v>0</v>
      </c>
      <c r="AU121" s="400">
        <f t="shared" si="245"/>
        <v>0</v>
      </c>
      <c r="AV121" s="400">
        <f t="shared" si="245"/>
        <v>0</v>
      </c>
      <c r="AW121" s="401">
        <f t="shared" si="245"/>
        <v>0</v>
      </c>
      <c r="AX121" s="470">
        <f>SUM(AN121:AW121)</f>
        <v>66</v>
      </c>
      <c r="AZ121" s="399">
        <f t="shared" ref="AZ121:BI121" si="246">SUM(AZ118:AZ120)</f>
        <v>0</v>
      </c>
      <c r="BA121" s="400">
        <f t="shared" si="246"/>
        <v>13</v>
      </c>
      <c r="BB121" s="400">
        <f t="shared" si="246"/>
        <v>0</v>
      </c>
      <c r="BC121" s="400">
        <f t="shared" si="246"/>
        <v>32</v>
      </c>
      <c r="BD121" s="400">
        <f t="shared" si="246"/>
        <v>0</v>
      </c>
      <c r="BE121" s="400">
        <f t="shared" si="246"/>
        <v>0</v>
      </c>
      <c r="BF121" s="400">
        <f t="shared" si="246"/>
        <v>0</v>
      </c>
      <c r="BG121" s="400">
        <f t="shared" si="246"/>
        <v>0</v>
      </c>
      <c r="BH121" s="400">
        <f t="shared" si="246"/>
        <v>0</v>
      </c>
      <c r="BI121" s="401">
        <f t="shared" si="246"/>
        <v>0</v>
      </c>
      <c r="BJ121" s="470">
        <f>SUM(AZ121:BI121)</f>
        <v>45</v>
      </c>
      <c r="BL121" s="399">
        <f t="shared" ref="BL121:BU121" si="247">SUM(BL118:BL120)</f>
        <v>0</v>
      </c>
      <c r="BM121" s="400">
        <f t="shared" si="247"/>
        <v>8</v>
      </c>
      <c r="BN121" s="400">
        <f t="shared" si="247"/>
        <v>0</v>
      </c>
      <c r="BO121" s="400">
        <f t="shared" si="247"/>
        <v>31</v>
      </c>
      <c r="BP121" s="400">
        <f t="shared" si="247"/>
        <v>0</v>
      </c>
      <c r="BQ121" s="400">
        <f t="shared" si="247"/>
        <v>0</v>
      </c>
      <c r="BR121" s="400">
        <f t="shared" si="247"/>
        <v>0</v>
      </c>
      <c r="BS121" s="400">
        <f t="shared" si="247"/>
        <v>0</v>
      </c>
      <c r="BT121" s="400">
        <f t="shared" si="247"/>
        <v>0</v>
      </c>
      <c r="BU121" s="401">
        <f t="shared" si="247"/>
        <v>0</v>
      </c>
      <c r="BV121" s="470">
        <f>SUM(BL121:BU121)</f>
        <v>39</v>
      </c>
      <c r="BX121" s="399">
        <f t="shared" ref="BX121:CG121" si="248">SUM(BX118:BX120)</f>
        <v>0</v>
      </c>
      <c r="BY121" s="400">
        <f t="shared" si="248"/>
        <v>14</v>
      </c>
      <c r="BZ121" s="400">
        <f t="shared" si="248"/>
        <v>0</v>
      </c>
      <c r="CA121" s="400">
        <f t="shared" si="248"/>
        <v>25</v>
      </c>
      <c r="CB121" s="400">
        <f t="shared" si="248"/>
        <v>0</v>
      </c>
      <c r="CC121" s="400">
        <f t="shared" si="248"/>
        <v>0</v>
      </c>
      <c r="CD121" s="400">
        <f t="shared" si="248"/>
        <v>0</v>
      </c>
      <c r="CE121" s="400">
        <f t="shared" si="248"/>
        <v>0</v>
      </c>
      <c r="CF121" s="400">
        <f t="shared" si="248"/>
        <v>0</v>
      </c>
      <c r="CG121" s="401">
        <f t="shared" si="248"/>
        <v>0</v>
      </c>
      <c r="CH121" s="470">
        <f>SUM(BX121:CG121)</f>
        <v>39</v>
      </c>
      <c r="CJ121" s="399">
        <f t="shared" ref="CJ121:CS121" si="249">SUM(CJ118:CJ120)</f>
        <v>7</v>
      </c>
      <c r="CK121" s="400">
        <f t="shared" si="249"/>
        <v>14</v>
      </c>
      <c r="CL121" s="400">
        <f t="shared" si="249"/>
        <v>0</v>
      </c>
      <c r="CM121" s="400">
        <f t="shared" si="249"/>
        <v>24</v>
      </c>
      <c r="CN121" s="400">
        <f t="shared" si="249"/>
        <v>0</v>
      </c>
      <c r="CO121" s="400">
        <f t="shared" si="249"/>
        <v>0</v>
      </c>
      <c r="CP121" s="400">
        <f t="shared" si="249"/>
        <v>0</v>
      </c>
      <c r="CQ121" s="400">
        <f t="shared" si="249"/>
        <v>0</v>
      </c>
      <c r="CR121" s="400">
        <f t="shared" si="249"/>
        <v>0</v>
      </c>
      <c r="CS121" s="401">
        <f t="shared" si="249"/>
        <v>0</v>
      </c>
      <c r="CT121" s="470">
        <f>SUM(CJ121:CS121)</f>
        <v>45</v>
      </c>
      <c r="CV121" s="399">
        <f t="shared" ref="CV121:DE121" si="250">SUM(CV118:CV120)</f>
        <v>6</v>
      </c>
      <c r="CW121" s="400">
        <f t="shared" si="250"/>
        <v>17</v>
      </c>
      <c r="CX121" s="400">
        <f t="shared" si="250"/>
        <v>0</v>
      </c>
      <c r="CY121" s="400">
        <f t="shared" si="250"/>
        <v>27</v>
      </c>
      <c r="CZ121" s="400">
        <f t="shared" si="250"/>
        <v>0</v>
      </c>
      <c r="DA121" s="400">
        <f t="shared" si="250"/>
        <v>0</v>
      </c>
      <c r="DB121" s="400">
        <f t="shared" si="250"/>
        <v>0</v>
      </c>
      <c r="DC121" s="400">
        <f t="shared" si="250"/>
        <v>0</v>
      </c>
      <c r="DD121" s="400">
        <f t="shared" si="250"/>
        <v>0</v>
      </c>
      <c r="DE121" s="401">
        <f t="shared" si="250"/>
        <v>0</v>
      </c>
      <c r="DF121" s="470">
        <f>SUM(CV121:DE121)</f>
        <v>50</v>
      </c>
      <c r="DH121" s="399">
        <f t="shared" ref="DH121:DQ121" si="251">SUM(DH118:DH120)</f>
        <v>10</v>
      </c>
      <c r="DI121" s="400">
        <f t="shared" si="251"/>
        <v>21</v>
      </c>
      <c r="DJ121" s="400">
        <f t="shared" si="251"/>
        <v>0</v>
      </c>
      <c r="DK121" s="400">
        <f t="shared" si="251"/>
        <v>31</v>
      </c>
      <c r="DL121" s="400">
        <f t="shared" si="251"/>
        <v>0</v>
      </c>
      <c r="DM121" s="400">
        <f t="shared" si="251"/>
        <v>0</v>
      </c>
      <c r="DN121" s="400">
        <f t="shared" si="251"/>
        <v>0</v>
      </c>
      <c r="DO121" s="400">
        <f t="shared" si="251"/>
        <v>0</v>
      </c>
      <c r="DP121" s="400">
        <f t="shared" si="251"/>
        <v>0</v>
      </c>
      <c r="DQ121" s="401">
        <f t="shared" si="251"/>
        <v>0</v>
      </c>
      <c r="DR121" s="470">
        <f>SUM(DH121:DQ121)</f>
        <v>62</v>
      </c>
      <c r="DT121" s="399">
        <f t="shared" ref="DT121:EC121" si="252">SUM(DT118:DT120)</f>
        <v>8</v>
      </c>
      <c r="DU121" s="400">
        <f t="shared" si="252"/>
        <v>36</v>
      </c>
      <c r="DV121" s="400">
        <f t="shared" si="252"/>
        <v>0</v>
      </c>
      <c r="DW121" s="400">
        <f t="shared" si="252"/>
        <v>34</v>
      </c>
      <c r="DX121" s="400">
        <f t="shared" si="252"/>
        <v>0</v>
      </c>
      <c r="DY121" s="400">
        <f t="shared" si="252"/>
        <v>0</v>
      </c>
      <c r="DZ121" s="400">
        <f t="shared" si="252"/>
        <v>0</v>
      </c>
      <c r="EA121" s="400">
        <f t="shared" si="252"/>
        <v>0</v>
      </c>
      <c r="EB121" s="400">
        <f t="shared" si="252"/>
        <v>0</v>
      </c>
      <c r="EC121" s="401">
        <f t="shared" si="252"/>
        <v>0</v>
      </c>
      <c r="ED121" s="470">
        <f>SUM(DT121:EC121)</f>
        <v>78</v>
      </c>
    </row>
    <row r="122" spans="1:134" ht="15.75" thickBot="1" x14ac:dyDescent="0.3">
      <c r="A122" s="467"/>
      <c r="D122" s="351"/>
      <c r="E122" s="352"/>
      <c r="F122" s="352"/>
      <c r="G122" s="352"/>
      <c r="H122" s="352"/>
      <c r="I122" s="352"/>
      <c r="J122" s="352"/>
      <c r="K122" s="352"/>
      <c r="L122" s="352"/>
      <c r="M122" s="353"/>
      <c r="N122" s="398"/>
      <c r="P122" s="351"/>
      <c r="Q122" s="352"/>
      <c r="R122" s="352"/>
      <c r="S122" s="352"/>
      <c r="T122" s="352"/>
      <c r="U122" s="352"/>
      <c r="V122" s="352"/>
      <c r="W122" s="352"/>
      <c r="X122" s="352"/>
      <c r="Y122" s="353"/>
      <c r="Z122" s="398"/>
      <c r="AB122" s="351"/>
      <c r="AC122" s="352"/>
      <c r="AD122" s="352"/>
      <c r="AE122" s="352"/>
      <c r="AF122" s="352"/>
      <c r="AG122" s="352"/>
      <c r="AH122" s="352"/>
      <c r="AI122" s="352"/>
      <c r="AJ122" s="352"/>
      <c r="AK122" s="353"/>
      <c r="AL122" s="398"/>
      <c r="AN122" s="351"/>
      <c r="AO122" s="352"/>
      <c r="AP122" s="352"/>
      <c r="AQ122" s="352"/>
      <c r="AR122" s="352"/>
      <c r="AS122" s="352"/>
      <c r="AT122" s="352"/>
      <c r="AU122" s="352"/>
      <c r="AV122" s="352"/>
      <c r="AW122" s="353"/>
      <c r="AX122" s="398"/>
      <c r="AZ122" s="351"/>
      <c r="BA122" s="352"/>
      <c r="BB122" s="352"/>
      <c r="BC122" s="352"/>
      <c r="BD122" s="352"/>
      <c r="BE122" s="352"/>
      <c r="BF122" s="352"/>
      <c r="BG122" s="352"/>
      <c r="BH122" s="352"/>
      <c r="BI122" s="353"/>
      <c r="BJ122" s="398"/>
      <c r="BL122" s="351"/>
      <c r="BM122" s="352"/>
      <c r="BN122" s="352"/>
      <c r="BO122" s="352"/>
      <c r="BP122" s="352"/>
      <c r="BQ122" s="352"/>
      <c r="BR122" s="352"/>
      <c r="BS122" s="352"/>
      <c r="BT122" s="352"/>
      <c r="BU122" s="353"/>
      <c r="BV122" s="398"/>
      <c r="BX122" s="351"/>
      <c r="BY122" s="352"/>
      <c r="BZ122" s="352"/>
      <c r="CA122" s="352"/>
      <c r="CB122" s="352"/>
      <c r="CC122" s="352"/>
      <c r="CD122" s="352"/>
      <c r="CE122" s="352"/>
      <c r="CF122" s="352"/>
      <c r="CG122" s="353"/>
      <c r="CH122" s="398"/>
      <c r="CJ122" s="351"/>
      <c r="CK122" s="352"/>
      <c r="CL122" s="352"/>
      <c r="CM122" s="352"/>
      <c r="CN122" s="352"/>
      <c r="CO122" s="352"/>
      <c r="CP122" s="352"/>
      <c r="CQ122" s="352"/>
      <c r="CR122" s="352"/>
      <c r="CS122" s="353"/>
      <c r="CT122" s="398"/>
      <c r="CV122" s="351"/>
      <c r="CW122" s="352"/>
      <c r="CX122" s="352"/>
      <c r="CY122" s="352"/>
      <c r="CZ122" s="352"/>
      <c r="DA122" s="352"/>
      <c r="DB122" s="352"/>
      <c r="DC122" s="352"/>
      <c r="DD122" s="352"/>
      <c r="DE122" s="353"/>
      <c r="DF122" s="398"/>
      <c r="DH122" s="351"/>
      <c r="DI122" s="352"/>
      <c r="DJ122" s="352"/>
      <c r="DK122" s="352"/>
      <c r="DL122" s="352"/>
      <c r="DM122" s="352"/>
      <c r="DN122" s="352"/>
      <c r="DO122" s="352"/>
      <c r="DP122" s="352"/>
      <c r="DQ122" s="353"/>
      <c r="DR122" s="398"/>
      <c r="DT122" s="351"/>
      <c r="DU122" s="352"/>
      <c r="DV122" s="352"/>
      <c r="DW122" s="352"/>
      <c r="DX122" s="352"/>
      <c r="DY122" s="352"/>
      <c r="DZ122" s="352"/>
      <c r="EA122" s="352"/>
      <c r="EB122" s="352"/>
      <c r="EC122" s="353"/>
      <c r="ED122" s="398"/>
    </row>
    <row r="123" spans="1:134" ht="15" customHeight="1" x14ac:dyDescent="0.25">
      <c r="A123" s="1470" t="s">
        <v>211</v>
      </c>
      <c r="B123" t="s">
        <v>92</v>
      </c>
      <c r="C123" s="317" t="s">
        <v>138</v>
      </c>
      <c r="D123" s="351">
        <f>D118*'8-Matrices'!$J$7</f>
        <v>0</v>
      </c>
      <c r="E123" s="352">
        <f>E118*'8-Matrices'!$K$7</f>
        <v>14520</v>
      </c>
      <c r="F123" s="352">
        <f>F118*'8-Matrices'!$L$7</f>
        <v>0</v>
      </c>
      <c r="G123" s="352">
        <f>G118*'8-Matrices'!$M$7</f>
        <v>592655</v>
      </c>
      <c r="H123" s="352">
        <f>H118*'8-Matrices'!$N$7</f>
        <v>0</v>
      </c>
      <c r="I123" s="352">
        <f>I118*'8-Matrices'!$O$7</f>
        <v>0</v>
      </c>
      <c r="J123" s="352">
        <f>J118*'8-Matrices'!$P$7</f>
        <v>0</v>
      </c>
      <c r="K123" s="352">
        <f>K118*'8-Matrices'!$Q$7</f>
        <v>0</v>
      </c>
      <c r="L123" s="352">
        <f>L118*'8-Matrices'!$R$7</f>
        <v>0</v>
      </c>
      <c r="M123" s="353">
        <f>M118*'8-Matrices'!$S$7</f>
        <v>0</v>
      </c>
      <c r="N123" s="398"/>
      <c r="P123" s="351">
        <f>P118*'8-Matrices'!$J$7</f>
        <v>0</v>
      </c>
      <c r="Q123" s="352">
        <f>Q118*'8-Matrices'!$K$7</f>
        <v>14520</v>
      </c>
      <c r="R123" s="352">
        <f>R118*'8-Matrices'!$L$7</f>
        <v>0</v>
      </c>
      <c r="S123" s="352">
        <f>S118*'8-Matrices'!$M$7</f>
        <v>520380</v>
      </c>
      <c r="T123" s="352">
        <f>T118*'8-Matrices'!$N$7</f>
        <v>0</v>
      </c>
      <c r="U123" s="352">
        <f>U118*'8-Matrices'!$O$7</f>
        <v>0</v>
      </c>
      <c r="V123" s="352">
        <f>V118*'8-Matrices'!$P$7</f>
        <v>0</v>
      </c>
      <c r="W123" s="352">
        <f>W118*'8-Matrices'!$Q$7</f>
        <v>0</v>
      </c>
      <c r="X123" s="352">
        <f>X118*'8-Matrices'!$R$7</f>
        <v>0</v>
      </c>
      <c r="Y123" s="353">
        <f>Y118*'8-Matrices'!$S$7</f>
        <v>0</v>
      </c>
      <c r="Z123" s="398"/>
      <c r="AB123" s="351">
        <f>AB118*'8-Matrices'!$J$7</f>
        <v>0</v>
      </c>
      <c r="AC123" s="352">
        <f>AC118*'8-Matrices'!$K$7</f>
        <v>21780</v>
      </c>
      <c r="AD123" s="352">
        <f>AD118*'8-Matrices'!$L$7</f>
        <v>0</v>
      </c>
      <c r="AE123" s="352">
        <f>AE118*'8-Matrices'!$M$7</f>
        <v>549290</v>
      </c>
      <c r="AF123" s="352">
        <f>AF118*'8-Matrices'!$N$7</f>
        <v>0</v>
      </c>
      <c r="AG123" s="352">
        <f>AG118*'8-Matrices'!$O$7</f>
        <v>0</v>
      </c>
      <c r="AH123" s="352">
        <f>AH118*'8-Matrices'!$P$7</f>
        <v>0</v>
      </c>
      <c r="AI123" s="352">
        <f>AI118*'8-Matrices'!$Q$7</f>
        <v>0</v>
      </c>
      <c r="AJ123" s="352">
        <f>AJ118*'8-Matrices'!$R$7</f>
        <v>0</v>
      </c>
      <c r="AK123" s="353">
        <f>AK118*'8-Matrices'!$S$7</f>
        <v>0</v>
      </c>
      <c r="AL123" s="398"/>
      <c r="AN123" s="351">
        <f>AN118*'8-Matrices'!$J$7</f>
        <v>0</v>
      </c>
      <c r="AO123" s="352">
        <f>AO118*'8-Matrices'!$K$7</f>
        <v>21780</v>
      </c>
      <c r="AP123" s="352">
        <f>AP118*'8-Matrices'!$L$7</f>
        <v>0</v>
      </c>
      <c r="AQ123" s="352">
        <f>AQ118*'8-Matrices'!$M$7</f>
        <v>636020</v>
      </c>
      <c r="AR123" s="352">
        <f>AR118*'8-Matrices'!$N$7</f>
        <v>0</v>
      </c>
      <c r="AS123" s="352">
        <f>AS118*'8-Matrices'!$O$7</f>
        <v>0</v>
      </c>
      <c r="AT123" s="352">
        <f>AT118*'8-Matrices'!$P$7</f>
        <v>0</v>
      </c>
      <c r="AU123" s="352">
        <f>AU118*'8-Matrices'!$Q$7</f>
        <v>0</v>
      </c>
      <c r="AV123" s="352">
        <f>AV118*'8-Matrices'!$R$7</f>
        <v>0</v>
      </c>
      <c r="AW123" s="353">
        <f>AW118*'8-Matrices'!$S$7</f>
        <v>0</v>
      </c>
      <c r="AX123" s="398"/>
      <c r="AZ123" s="351">
        <f>AZ118*'8-Matrices'!$J$7</f>
        <v>0</v>
      </c>
      <c r="BA123" s="352">
        <f>BA118*'8-Matrices'!$K$7</f>
        <v>0</v>
      </c>
      <c r="BB123" s="352">
        <f>BB118*'8-Matrices'!$L$7</f>
        <v>0</v>
      </c>
      <c r="BC123" s="352">
        <f>BC118*'8-Matrices'!$M$7</f>
        <v>404740</v>
      </c>
      <c r="BD123" s="352">
        <f>BD118*'8-Matrices'!$N$7</f>
        <v>0</v>
      </c>
      <c r="BE123" s="352">
        <f>BE118*'8-Matrices'!$O$7</f>
        <v>0</v>
      </c>
      <c r="BF123" s="352">
        <f>BF118*'8-Matrices'!$P$7</f>
        <v>0</v>
      </c>
      <c r="BG123" s="352">
        <f>BG118*'8-Matrices'!$Q$7</f>
        <v>0</v>
      </c>
      <c r="BH123" s="352">
        <f>BH118*'8-Matrices'!$R$7</f>
        <v>0</v>
      </c>
      <c r="BI123" s="353">
        <f>BI118*'8-Matrices'!$S$7</f>
        <v>0</v>
      </c>
      <c r="BJ123" s="398"/>
      <c r="BL123" s="351">
        <f>BL118*'8-Matrices'!$J$7</f>
        <v>0</v>
      </c>
      <c r="BM123" s="352">
        <f>BM118*'8-Matrices'!$K$7</f>
        <v>14520</v>
      </c>
      <c r="BN123" s="352">
        <f>BN118*'8-Matrices'!$L$7</f>
        <v>0</v>
      </c>
      <c r="BO123" s="352">
        <f>BO118*'8-Matrices'!$M$7</f>
        <v>448105</v>
      </c>
      <c r="BP123" s="352">
        <f>BP118*'8-Matrices'!$N$7</f>
        <v>0</v>
      </c>
      <c r="BQ123" s="352">
        <f>BQ118*'8-Matrices'!$O$7</f>
        <v>0</v>
      </c>
      <c r="BR123" s="352">
        <f>BR118*'8-Matrices'!$P$7</f>
        <v>0</v>
      </c>
      <c r="BS123" s="352">
        <f>BS118*'8-Matrices'!$Q$7</f>
        <v>0</v>
      </c>
      <c r="BT123" s="352">
        <f>BT118*'8-Matrices'!$R$7</f>
        <v>0</v>
      </c>
      <c r="BU123" s="353">
        <f>BU118*'8-Matrices'!$S$7</f>
        <v>0</v>
      </c>
      <c r="BV123" s="398"/>
      <c r="BX123" s="351">
        <f>BX118*'8-Matrices'!$J$7</f>
        <v>0</v>
      </c>
      <c r="BY123" s="352">
        <f>BY118*'8-Matrices'!$K$7</f>
        <v>29040</v>
      </c>
      <c r="BZ123" s="352">
        <f>BZ118*'8-Matrices'!$L$7</f>
        <v>0</v>
      </c>
      <c r="CA123" s="352">
        <f>CA118*'8-Matrices'!$M$7</f>
        <v>361375</v>
      </c>
      <c r="CB123" s="352">
        <f>CB118*'8-Matrices'!$N$7</f>
        <v>0</v>
      </c>
      <c r="CC123" s="352">
        <f>CC118*'8-Matrices'!$O$7</f>
        <v>0</v>
      </c>
      <c r="CD123" s="352">
        <f>CD118*'8-Matrices'!$P$7</f>
        <v>0</v>
      </c>
      <c r="CE123" s="352">
        <f>CE118*'8-Matrices'!$Q$7</f>
        <v>0</v>
      </c>
      <c r="CF123" s="352">
        <f>CF118*'8-Matrices'!$R$7</f>
        <v>0</v>
      </c>
      <c r="CG123" s="353">
        <f>CG118*'8-Matrices'!$S$7</f>
        <v>0</v>
      </c>
      <c r="CH123" s="398"/>
      <c r="CJ123" s="351">
        <f>CJ118*'8-Matrices'!$J$7</f>
        <v>0</v>
      </c>
      <c r="CK123" s="352">
        <f>CK118*'8-Matrices'!$K$7</f>
        <v>14520</v>
      </c>
      <c r="CL123" s="352">
        <f>CL118*'8-Matrices'!$L$7</f>
        <v>0</v>
      </c>
      <c r="CM123" s="352">
        <f>CM118*'8-Matrices'!$M$7</f>
        <v>289100</v>
      </c>
      <c r="CN123" s="352">
        <f>CN118*'8-Matrices'!$N$7</f>
        <v>0</v>
      </c>
      <c r="CO123" s="352">
        <f>CO118*'8-Matrices'!$O$7</f>
        <v>0</v>
      </c>
      <c r="CP123" s="352">
        <f>CP118*'8-Matrices'!$P$7</f>
        <v>0</v>
      </c>
      <c r="CQ123" s="352">
        <f>CQ118*'8-Matrices'!$Q$7</f>
        <v>0</v>
      </c>
      <c r="CR123" s="352">
        <f>CR118*'8-Matrices'!$R$7</f>
        <v>0</v>
      </c>
      <c r="CS123" s="353">
        <f>CS118*'8-Matrices'!$S$7</f>
        <v>0</v>
      </c>
      <c r="CT123" s="398"/>
      <c r="CV123" s="351">
        <f>CV118*'8-Matrices'!$J$7</f>
        <v>0</v>
      </c>
      <c r="CW123" s="352">
        <f>CW118*'8-Matrices'!$K$7</f>
        <v>43560</v>
      </c>
      <c r="CX123" s="352">
        <f>CX118*'8-Matrices'!$L$7</f>
        <v>0</v>
      </c>
      <c r="CY123" s="352">
        <f>CY118*'8-Matrices'!$M$7</f>
        <v>361375</v>
      </c>
      <c r="CZ123" s="352">
        <f>CZ118*'8-Matrices'!$N$7</f>
        <v>0</v>
      </c>
      <c r="DA123" s="352">
        <f>DA118*'8-Matrices'!$O$7</f>
        <v>0</v>
      </c>
      <c r="DB123" s="352">
        <f>DB118*'8-Matrices'!$P$7</f>
        <v>0</v>
      </c>
      <c r="DC123" s="352">
        <f>DC118*'8-Matrices'!$Q$7</f>
        <v>0</v>
      </c>
      <c r="DD123" s="352">
        <f>DD118*'8-Matrices'!$R$7</f>
        <v>0</v>
      </c>
      <c r="DE123" s="353">
        <f>DE118*'8-Matrices'!$S$7</f>
        <v>0</v>
      </c>
      <c r="DF123" s="398"/>
      <c r="DH123" s="351">
        <f>DH118*'8-Matrices'!$J$7</f>
        <v>0</v>
      </c>
      <c r="DI123" s="352">
        <f>DI118*'8-Matrices'!$K$7</f>
        <v>43560</v>
      </c>
      <c r="DJ123" s="352">
        <f>DJ118*'8-Matrices'!$L$7</f>
        <v>0</v>
      </c>
      <c r="DK123" s="352">
        <f>DK118*'8-Matrices'!$M$7</f>
        <v>375830</v>
      </c>
      <c r="DL123" s="352">
        <f>DL118*'8-Matrices'!$N$7</f>
        <v>0</v>
      </c>
      <c r="DM123" s="352">
        <f>DM118*'8-Matrices'!$O$7</f>
        <v>0</v>
      </c>
      <c r="DN123" s="352">
        <f>DN118*'8-Matrices'!$P$7</f>
        <v>0</v>
      </c>
      <c r="DO123" s="352">
        <f>DO118*'8-Matrices'!$Q$7</f>
        <v>0</v>
      </c>
      <c r="DP123" s="352">
        <f>DP118*'8-Matrices'!$R$7</f>
        <v>0</v>
      </c>
      <c r="DQ123" s="353">
        <f>DQ118*'8-Matrices'!$S$7</f>
        <v>0</v>
      </c>
      <c r="DR123" s="398"/>
      <c r="DT123" s="351">
        <f>DT118*'8-Matrices'!$J$7</f>
        <v>0</v>
      </c>
      <c r="DU123" s="352">
        <f>DU118*'8-Matrices'!$K$7</f>
        <v>72600</v>
      </c>
      <c r="DV123" s="352">
        <f>DV118*'8-Matrices'!$L$7</f>
        <v>0</v>
      </c>
      <c r="DW123" s="352">
        <f>DW118*'8-Matrices'!$M$7</f>
        <v>448105</v>
      </c>
      <c r="DX123" s="352">
        <f>DX118*'8-Matrices'!$N$7</f>
        <v>0</v>
      </c>
      <c r="DY123" s="352">
        <f>DY118*'8-Matrices'!$O$7</f>
        <v>0</v>
      </c>
      <c r="DZ123" s="352">
        <f>DZ118*'8-Matrices'!$P$7</f>
        <v>0</v>
      </c>
      <c r="EA123" s="352">
        <f>EA118*'8-Matrices'!$Q$7</f>
        <v>0</v>
      </c>
      <c r="EB123" s="352">
        <f>EB118*'8-Matrices'!$R$7</f>
        <v>0</v>
      </c>
      <c r="EC123" s="353">
        <f>EC118*'8-Matrices'!$S$7</f>
        <v>0</v>
      </c>
      <c r="ED123" s="398"/>
    </row>
    <row r="124" spans="1:134" x14ac:dyDescent="0.25">
      <c r="A124" s="1471"/>
      <c r="B124" t="s">
        <v>92</v>
      </c>
      <c r="C124" s="317" t="s">
        <v>139</v>
      </c>
      <c r="D124" s="351">
        <f>D119*'8-Matrices'!$J$8</f>
        <v>0</v>
      </c>
      <c r="E124" s="352">
        <f>E119*'8-Matrices'!$K$8</f>
        <v>31431</v>
      </c>
      <c r="F124" s="352">
        <f>F119*'8-Matrices'!$L$8</f>
        <v>0</v>
      </c>
      <c r="G124" s="352">
        <f>G119*'8-Matrices'!$M$8</f>
        <v>125160</v>
      </c>
      <c r="H124" s="352">
        <f>H119*'8-Matrices'!$N$8</f>
        <v>0</v>
      </c>
      <c r="I124" s="352">
        <f>I119*'8-Matrices'!$O$8</f>
        <v>0</v>
      </c>
      <c r="J124" s="352">
        <f>J119*'8-Matrices'!$P$8</f>
        <v>0</v>
      </c>
      <c r="K124" s="352">
        <f>K119*'8-Matrices'!$Q$8</f>
        <v>0</v>
      </c>
      <c r="L124" s="352">
        <f>L119*'8-Matrices'!$R$8</f>
        <v>0</v>
      </c>
      <c r="M124" s="353">
        <f>M119*'8-Matrices'!$S$8</f>
        <v>0</v>
      </c>
      <c r="N124" s="398"/>
      <c r="P124" s="351">
        <f>P119*'8-Matrices'!$J$8</f>
        <v>0</v>
      </c>
      <c r="Q124" s="352">
        <f>Q119*'8-Matrices'!$K$8</f>
        <v>20954</v>
      </c>
      <c r="R124" s="352">
        <f>R119*'8-Matrices'!$L$8</f>
        <v>0</v>
      </c>
      <c r="S124" s="352">
        <f>S119*'8-Matrices'!$M$8</f>
        <v>166880</v>
      </c>
      <c r="T124" s="352">
        <f>T119*'8-Matrices'!$N$8</f>
        <v>0</v>
      </c>
      <c r="U124" s="352">
        <f>U119*'8-Matrices'!$O$8</f>
        <v>0</v>
      </c>
      <c r="V124" s="352">
        <f>V119*'8-Matrices'!$P$8</f>
        <v>0</v>
      </c>
      <c r="W124" s="352">
        <f>W119*'8-Matrices'!$Q$8</f>
        <v>0</v>
      </c>
      <c r="X124" s="352">
        <f>X119*'8-Matrices'!$R$8</f>
        <v>0</v>
      </c>
      <c r="Y124" s="353">
        <f>Y119*'8-Matrices'!$S$8</f>
        <v>0</v>
      </c>
      <c r="Z124" s="398"/>
      <c r="AB124" s="351">
        <f>AB119*'8-Matrices'!$J$8</f>
        <v>0</v>
      </c>
      <c r="AC124" s="352">
        <f>AC119*'8-Matrices'!$K$8</f>
        <v>41908</v>
      </c>
      <c r="AD124" s="352">
        <f>AD119*'8-Matrices'!$L$8</f>
        <v>0</v>
      </c>
      <c r="AE124" s="352">
        <f>AE119*'8-Matrices'!$M$8</f>
        <v>20860</v>
      </c>
      <c r="AF124" s="352">
        <f>AF119*'8-Matrices'!$N$8</f>
        <v>0</v>
      </c>
      <c r="AG124" s="352">
        <f>AG119*'8-Matrices'!$O$8</f>
        <v>0</v>
      </c>
      <c r="AH124" s="352">
        <f>AH119*'8-Matrices'!$P$8</f>
        <v>0</v>
      </c>
      <c r="AI124" s="352">
        <f>AI119*'8-Matrices'!$Q$8</f>
        <v>0</v>
      </c>
      <c r="AJ124" s="352">
        <f>AJ119*'8-Matrices'!$R$8</f>
        <v>0</v>
      </c>
      <c r="AK124" s="353">
        <f>AK119*'8-Matrices'!$S$8</f>
        <v>0</v>
      </c>
      <c r="AL124" s="398"/>
      <c r="AN124" s="351">
        <f>AN119*'8-Matrices'!$J$8</f>
        <v>0</v>
      </c>
      <c r="AO124" s="352">
        <f>AO119*'8-Matrices'!$K$8</f>
        <v>52385</v>
      </c>
      <c r="AP124" s="352">
        <f>AP119*'8-Matrices'!$L$8</f>
        <v>0</v>
      </c>
      <c r="AQ124" s="352">
        <f>AQ119*'8-Matrices'!$M$8</f>
        <v>62580</v>
      </c>
      <c r="AR124" s="352">
        <f>AR119*'8-Matrices'!$N$8</f>
        <v>0</v>
      </c>
      <c r="AS124" s="352">
        <f>AS119*'8-Matrices'!$O$8</f>
        <v>0</v>
      </c>
      <c r="AT124" s="352">
        <f>AT119*'8-Matrices'!$P$8</f>
        <v>0</v>
      </c>
      <c r="AU124" s="352">
        <f>AU119*'8-Matrices'!$Q$8</f>
        <v>0</v>
      </c>
      <c r="AV124" s="352">
        <f>AV119*'8-Matrices'!$R$8</f>
        <v>0</v>
      </c>
      <c r="AW124" s="353">
        <f>AW119*'8-Matrices'!$S$8</f>
        <v>0</v>
      </c>
      <c r="AX124" s="398"/>
      <c r="AZ124" s="351">
        <f>AZ119*'8-Matrices'!$J$8</f>
        <v>0</v>
      </c>
      <c r="BA124" s="352">
        <f>BA119*'8-Matrices'!$K$8</f>
        <v>10477</v>
      </c>
      <c r="BB124" s="352">
        <f>BB119*'8-Matrices'!$L$8</f>
        <v>0</v>
      </c>
      <c r="BC124" s="352">
        <f>BC119*'8-Matrices'!$M$8</f>
        <v>83440</v>
      </c>
      <c r="BD124" s="352">
        <f>BD119*'8-Matrices'!$N$8</f>
        <v>0</v>
      </c>
      <c r="BE124" s="352">
        <f>BE119*'8-Matrices'!$O$8</f>
        <v>0</v>
      </c>
      <c r="BF124" s="352">
        <f>BF119*'8-Matrices'!$P$8</f>
        <v>0</v>
      </c>
      <c r="BG124" s="352">
        <f>BG119*'8-Matrices'!$Q$8</f>
        <v>0</v>
      </c>
      <c r="BH124" s="352">
        <f>BH119*'8-Matrices'!$R$8</f>
        <v>0</v>
      </c>
      <c r="BI124" s="353">
        <f>BI119*'8-Matrices'!$S$8</f>
        <v>0</v>
      </c>
      <c r="BJ124" s="398"/>
      <c r="BL124" s="351">
        <f>BL119*'8-Matrices'!$J$8</f>
        <v>0</v>
      </c>
      <c r="BM124" s="352">
        <f>BM119*'8-Matrices'!$K$8</f>
        <v>10477</v>
      </c>
      <c r="BN124" s="352">
        <f>BN119*'8-Matrices'!$L$8</f>
        <v>0</v>
      </c>
      <c r="BO124" s="352">
        <f>BO119*'8-Matrices'!$M$8</f>
        <v>0</v>
      </c>
      <c r="BP124" s="352">
        <f>BP119*'8-Matrices'!$N$8</f>
        <v>0</v>
      </c>
      <c r="BQ124" s="352">
        <f>BQ119*'8-Matrices'!$O$8</f>
        <v>0</v>
      </c>
      <c r="BR124" s="352">
        <f>BR119*'8-Matrices'!$P$8</f>
        <v>0</v>
      </c>
      <c r="BS124" s="352">
        <f>BS119*'8-Matrices'!$Q$8</f>
        <v>0</v>
      </c>
      <c r="BT124" s="352">
        <f>BT119*'8-Matrices'!$R$8</f>
        <v>0</v>
      </c>
      <c r="BU124" s="353">
        <f>BU119*'8-Matrices'!$S$8</f>
        <v>0</v>
      </c>
      <c r="BV124" s="398"/>
      <c r="BX124" s="351">
        <f>BX119*'8-Matrices'!$J$8</f>
        <v>0</v>
      </c>
      <c r="BY124" s="352">
        <f>BY119*'8-Matrices'!$K$8</f>
        <v>52385</v>
      </c>
      <c r="BZ124" s="352">
        <f>BZ119*'8-Matrices'!$L$8</f>
        <v>0</v>
      </c>
      <c r="CA124" s="352">
        <f>CA119*'8-Matrices'!$M$8</f>
        <v>0</v>
      </c>
      <c r="CB124" s="352">
        <f>CB119*'8-Matrices'!$N$8</f>
        <v>0</v>
      </c>
      <c r="CC124" s="352">
        <f>CC119*'8-Matrices'!$O$8</f>
        <v>0</v>
      </c>
      <c r="CD124" s="352">
        <f>CD119*'8-Matrices'!$P$8</f>
        <v>0</v>
      </c>
      <c r="CE124" s="352">
        <f>CE119*'8-Matrices'!$Q$8</f>
        <v>0</v>
      </c>
      <c r="CF124" s="352">
        <f>CF119*'8-Matrices'!$R$8</f>
        <v>0</v>
      </c>
      <c r="CG124" s="353">
        <f>CG119*'8-Matrices'!$S$8</f>
        <v>0</v>
      </c>
      <c r="CH124" s="398"/>
      <c r="CJ124" s="351">
        <f>CJ119*'8-Matrices'!$J$8</f>
        <v>0</v>
      </c>
      <c r="CK124" s="352">
        <f>CK119*'8-Matrices'!$K$8</f>
        <v>73339</v>
      </c>
      <c r="CL124" s="352">
        <f>CL119*'8-Matrices'!$L$8</f>
        <v>0</v>
      </c>
      <c r="CM124" s="352">
        <f>CM119*'8-Matrices'!$M$8</f>
        <v>83440</v>
      </c>
      <c r="CN124" s="352">
        <f>CN119*'8-Matrices'!$N$8</f>
        <v>0</v>
      </c>
      <c r="CO124" s="352">
        <f>CO119*'8-Matrices'!$O$8</f>
        <v>0</v>
      </c>
      <c r="CP124" s="352">
        <f>CP119*'8-Matrices'!$P$8</f>
        <v>0</v>
      </c>
      <c r="CQ124" s="352">
        <f>CQ119*'8-Matrices'!$Q$8</f>
        <v>0</v>
      </c>
      <c r="CR124" s="352">
        <f>CR119*'8-Matrices'!$R$8</f>
        <v>0</v>
      </c>
      <c r="CS124" s="353">
        <f>CS119*'8-Matrices'!$S$8</f>
        <v>0</v>
      </c>
      <c r="CT124" s="398"/>
      <c r="CV124" s="351">
        <f>CV119*'8-Matrices'!$J$8</f>
        <v>0</v>
      </c>
      <c r="CW124" s="352">
        <f>CW119*'8-Matrices'!$K$8</f>
        <v>73339</v>
      </c>
      <c r="CX124" s="352">
        <f>CX119*'8-Matrices'!$L$8</f>
        <v>0</v>
      </c>
      <c r="CY124" s="352">
        <f>CY119*'8-Matrices'!$M$8</f>
        <v>41720</v>
      </c>
      <c r="CZ124" s="352">
        <f>CZ119*'8-Matrices'!$N$8</f>
        <v>0</v>
      </c>
      <c r="DA124" s="352">
        <f>DA119*'8-Matrices'!$O$8</f>
        <v>0</v>
      </c>
      <c r="DB124" s="352">
        <f>DB119*'8-Matrices'!$P$8</f>
        <v>0</v>
      </c>
      <c r="DC124" s="352">
        <f>DC119*'8-Matrices'!$Q$8</f>
        <v>0</v>
      </c>
      <c r="DD124" s="352">
        <f>DD119*'8-Matrices'!$R$8</f>
        <v>0</v>
      </c>
      <c r="DE124" s="353">
        <f>DE119*'8-Matrices'!$S$8</f>
        <v>0</v>
      </c>
      <c r="DF124" s="398"/>
      <c r="DH124" s="351">
        <f>DH119*'8-Matrices'!$J$8</f>
        <v>7143</v>
      </c>
      <c r="DI124" s="352">
        <f>DI119*'8-Matrices'!$K$8</f>
        <v>41908</v>
      </c>
      <c r="DJ124" s="352">
        <f>DJ119*'8-Matrices'!$L$8</f>
        <v>0</v>
      </c>
      <c r="DK124" s="352">
        <f>DK119*'8-Matrices'!$M$8</f>
        <v>104300</v>
      </c>
      <c r="DL124" s="352">
        <f>DL119*'8-Matrices'!$N$8</f>
        <v>0</v>
      </c>
      <c r="DM124" s="352">
        <f>DM119*'8-Matrices'!$O$8</f>
        <v>0</v>
      </c>
      <c r="DN124" s="352">
        <f>DN119*'8-Matrices'!$P$8</f>
        <v>0</v>
      </c>
      <c r="DO124" s="352">
        <f>DO119*'8-Matrices'!$Q$8</f>
        <v>0</v>
      </c>
      <c r="DP124" s="352">
        <f>DP119*'8-Matrices'!$R$8</f>
        <v>0</v>
      </c>
      <c r="DQ124" s="353">
        <f>DQ119*'8-Matrices'!$S$8</f>
        <v>0</v>
      </c>
      <c r="DR124" s="398"/>
      <c r="DT124" s="351">
        <f>DT119*'8-Matrices'!$J$8</f>
        <v>0</v>
      </c>
      <c r="DU124" s="352">
        <f>DU119*'8-Matrices'!$K$8</f>
        <v>104770</v>
      </c>
      <c r="DV124" s="352">
        <f>DV119*'8-Matrices'!$L$8</f>
        <v>0</v>
      </c>
      <c r="DW124" s="352">
        <f>DW119*'8-Matrices'!$M$8</f>
        <v>62580</v>
      </c>
      <c r="DX124" s="352">
        <f>DX119*'8-Matrices'!$N$8</f>
        <v>0</v>
      </c>
      <c r="DY124" s="352">
        <f>DY119*'8-Matrices'!$O$8</f>
        <v>0</v>
      </c>
      <c r="DZ124" s="352">
        <f>DZ119*'8-Matrices'!$P$8</f>
        <v>0</v>
      </c>
      <c r="EA124" s="352">
        <f>EA119*'8-Matrices'!$Q$8</f>
        <v>0</v>
      </c>
      <c r="EB124" s="352">
        <f>EB119*'8-Matrices'!$R$8</f>
        <v>0</v>
      </c>
      <c r="EC124" s="353">
        <f>EC119*'8-Matrices'!$S$8</f>
        <v>0</v>
      </c>
      <c r="ED124" s="398"/>
    </row>
    <row r="125" spans="1:134" ht="15.75" thickBot="1" x14ac:dyDescent="0.3">
      <c r="A125" s="1472"/>
      <c r="B125" t="s">
        <v>92</v>
      </c>
      <c r="C125" s="317" t="s">
        <v>140</v>
      </c>
      <c r="D125" s="351">
        <f>D120*'8-Matrices'!$J$9</f>
        <v>0</v>
      </c>
      <c r="E125" s="352">
        <f>E120*'8-Matrices'!$K$9</f>
        <v>399204</v>
      </c>
      <c r="F125" s="352">
        <f>F120*'8-Matrices'!$L$9</f>
        <v>0</v>
      </c>
      <c r="G125" s="352">
        <f>G120*'8-Matrices'!$M$9</f>
        <v>0</v>
      </c>
      <c r="H125" s="352">
        <f>H120*'8-Matrices'!$N$9</f>
        <v>0</v>
      </c>
      <c r="I125" s="352">
        <f>I120*'8-Matrices'!$O$9</f>
        <v>0</v>
      </c>
      <c r="J125" s="352">
        <f>J120*'8-Matrices'!$P$9</f>
        <v>0</v>
      </c>
      <c r="K125" s="352">
        <f>K120*'8-Matrices'!$Q$9</f>
        <v>0</v>
      </c>
      <c r="L125" s="352">
        <f>L120*'8-Matrices'!$R$9</f>
        <v>0</v>
      </c>
      <c r="M125" s="353">
        <f>M120*'8-Matrices'!$S$9</f>
        <v>0</v>
      </c>
      <c r="N125" s="398"/>
      <c r="P125" s="351">
        <f>P120*'8-Matrices'!$J$9</f>
        <v>0</v>
      </c>
      <c r="Q125" s="352">
        <f>Q120*'8-Matrices'!$K$9</f>
        <v>230310</v>
      </c>
      <c r="R125" s="352">
        <f>R120*'8-Matrices'!$L$9</f>
        <v>0</v>
      </c>
      <c r="S125" s="352">
        <f>S120*'8-Matrices'!$M$9</f>
        <v>0</v>
      </c>
      <c r="T125" s="352">
        <f>T120*'8-Matrices'!$N$9</f>
        <v>0</v>
      </c>
      <c r="U125" s="352">
        <f>U120*'8-Matrices'!$O$9</f>
        <v>0</v>
      </c>
      <c r="V125" s="352">
        <f>V120*'8-Matrices'!$P$9</f>
        <v>0</v>
      </c>
      <c r="W125" s="352">
        <f>W120*'8-Matrices'!$Q$9</f>
        <v>0</v>
      </c>
      <c r="X125" s="352">
        <f>X120*'8-Matrices'!$R$9</f>
        <v>0</v>
      </c>
      <c r="Y125" s="353">
        <f>Y120*'8-Matrices'!$S$9</f>
        <v>0</v>
      </c>
      <c r="Z125" s="398"/>
      <c r="AB125" s="351">
        <f>AB120*'8-Matrices'!$J$9</f>
        <v>0</v>
      </c>
      <c r="AC125" s="352">
        <f>AC120*'8-Matrices'!$K$9</f>
        <v>107478</v>
      </c>
      <c r="AD125" s="352">
        <f>AD120*'8-Matrices'!$L$9</f>
        <v>0</v>
      </c>
      <c r="AE125" s="352">
        <f>AE120*'8-Matrices'!$M$9</f>
        <v>0</v>
      </c>
      <c r="AF125" s="352">
        <f>AF120*'8-Matrices'!$N$9</f>
        <v>0</v>
      </c>
      <c r="AG125" s="352">
        <f>AG120*'8-Matrices'!$O$9</f>
        <v>0</v>
      </c>
      <c r="AH125" s="352">
        <f>AH120*'8-Matrices'!$P$9</f>
        <v>0</v>
      </c>
      <c r="AI125" s="352">
        <f>AI120*'8-Matrices'!$Q$9</f>
        <v>0</v>
      </c>
      <c r="AJ125" s="352">
        <f>AJ120*'8-Matrices'!$R$9</f>
        <v>0</v>
      </c>
      <c r="AK125" s="353">
        <f>AK120*'8-Matrices'!$S$9</f>
        <v>0</v>
      </c>
      <c r="AL125" s="398"/>
      <c r="AN125" s="351">
        <f>AN120*'8-Matrices'!$J$9</f>
        <v>0</v>
      </c>
      <c r="AO125" s="352">
        <f>AO120*'8-Matrices'!$K$9</f>
        <v>168894</v>
      </c>
      <c r="AP125" s="352">
        <f>AP120*'8-Matrices'!$L$9</f>
        <v>0</v>
      </c>
      <c r="AQ125" s="352">
        <f>AQ120*'8-Matrices'!$M$9</f>
        <v>0</v>
      </c>
      <c r="AR125" s="352">
        <f>AR120*'8-Matrices'!$N$9</f>
        <v>0</v>
      </c>
      <c r="AS125" s="352">
        <f>AS120*'8-Matrices'!$O$9</f>
        <v>0</v>
      </c>
      <c r="AT125" s="352">
        <f>AT120*'8-Matrices'!$P$9</f>
        <v>0</v>
      </c>
      <c r="AU125" s="352">
        <f>AU120*'8-Matrices'!$Q$9</f>
        <v>0</v>
      </c>
      <c r="AV125" s="352">
        <f>AV120*'8-Matrices'!$R$9</f>
        <v>0</v>
      </c>
      <c r="AW125" s="353">
        <f>AW120*'8-Matrices'!$S$9</f>
        <v>0</v>
      </c>
      <c r="AX125" s="398"/>
      <c r="AZ125" s="351">
        <f>AZ120*'8-Matrices'!$J$9</f>
        <v>0</v>
      </c>
      <c r="BA125" s="352">
        <f>BA120*'8-Matrices'!$K$9</f>
        <v>184248</v>
      </c>
      <c r="BB125" s="352">
        <f>BB120*'8-Matrices'!$L$9</f>
        <v>0</v>
      </c>
      <c r="BC125" s="352">
        <f>BC120*'8-Matrices'!$M$9</f>
        <v>0</v>
      </c>
      <c r="BD125" s="352">
        <f>BD120*'8-Matrices'!$N$9</f>
        <v>0</v>
      </c>
      <c r="BE125" s="352">
        <f>BE120*'8-Matrices'!$O$9</f>
        <v>0</v>
      </c>
      <c r="BF125" s="352">
        <f>BF120*'8-Matrices'!$P$9</f>
        <v>0</v>
      </c>
      <c r="BG125" s="352">
        <f>BG120*'8-Matrices'!$Q$9</f>
        <v>0</v>
      </c>
      <c r="BH125" s="352">
        <f>BH120*'8-Matrices'!$R$9</f>
        <v>0</v>
      </c>
      <c r="BI125" s="353">
        <f>BI120*'8-Matrices'!$S$9</f>
        <v>0</v>
      </c>
      <c r="BJ125" s="398"/>
      <c r="BL125" s="351">
        <f>BL120*'8-Matrices'!$J$9</f>
        <v>0</v>
      </c>
      <c r="BM125" s="352">
        <f>BM120*'8-Matrices'!$K$9</f>
        <v>76770</v>
      </c>
      <c r="BN125" s="352">
        <f>BN120*'8-Matrices'!$L$9</f>
        <v>0</v>
      </c>
      <c r="BO125" s="352">
        <f>BO120*'8-Matrices'!$M$9</f>
        <v>0</v>
      </c>
      <c r="BP125" s="352">
        <f>BP120*'8-Matrices'!$N$9</f>
        <v>0</v>
      </c>
      <c r="BQ125" s="352">
        <f>BQ120*'8-Matrices'!$O$9</f>
        <v>0</v>
      </c>
      <c r="BR125" s="352">
        <f>BR120*'8-Matrices'!$P$9</f>
        <v>0</v>
      </c>
      <c r="BS125" s="352">
        <f>BS120*'8-Matrices'!$Q$9</f>
        <v>0</v>
      </c>
      <c r="BT125" s="352">
        <f>BT120*'8-Matrices'!$R$9</f>
        <v>0</v>
      </c>
      <c r="BU125" s="353">
        <f>BU120*'8-Matrices'!$S$9</f>
        <v>0</v>
      </c>
      <c r="BV125" s="398"/>
      <c r="BX125" s="351">
        <f>BX120*'8-Matrices'!$J$9</f>
        <v>0</v>
      </c>
      <c r="BY125" s="352">
        <f>BY120*'8-Matrices'!$K$9</f>
        <v>76770</v>
      </c>
      <c r="BZ125" s="352">
        <f>BZ120*'8-Matrices'!$L$9</f>
        <v>0</v>
      </c>
      <c r="CA125" s="352">
        <f>CA120*'8-Matrices'!$M$9</f>
        <v>0</v>
      </c>
      <c r="CB125" s="352">
        <f>CB120*'8-Matrices'!$N$9</f>
        <v>0</v>
      </c>
      <c r="CC125" s="352">
        <f>CC120*'8-Matrices'!$O$9</f>
        <v>0</v>
      </c>
      <c r="CD125" s="352">
        <f>CD120*'8-Matrices'!$P$9</f>
        <v>0</v>
      </c>
      <c r="CE125" s="352">
        <f>CE120*'8-Matrices'!$Q$9</f>
        <v>0</v>
      </c>
      <c r="CF125" s="352">
        <f>CF120*'8-Matrices'!$R$9</f>
        <v>0</v>
      </c>
      <c r="CG125" s="353">
        <f>CG120*'8-Matrices'!$S$9</f>
        <v>0</v>
      </c>
      <c r="CH125" s="398"/>
      <c r="CJ125" s="351">
        <f>CJ120*'8-Matrices'!$J$9</f>
        <v>73283</v>
      </c>
      <c r="CK125" s="352">
        <f>CK120*'8-Matrices'!$K$9</f>
        <v>76770</v>
      </c>
      <c r="CL125" s="352">
        <f>CL120*'8-Matrices'!$L$9</f>
        <v>0</v>
      </c>
      <c r="CM125" s="352">
        <f>CM120*'8-Matrices'!$M$9</f>
        <v>0</v>
      </c>
      <c r="CN125" s="352">
        <f>CN120*'8-Matrices'!$N$9</f>
        <v>0</v>
      </c>
      <c r="CO125" s="352">
        <f>CO120*'8-Matrices'!$O$9</f>
        <v>0</v>
      </c>
      <c r="CP125" s="352">
        <f>CP120*'8-Matrices'!$P$9</f>
        <v>0</v>
      </c>
      <c r="CQ125" s="352">
        <f>CQ120*'8-Matrices'!$Q$9</f>
        <v>0</v>
      </c>
      <c r="CR125" s="352">
        <f>CR120*'8-Matrices'!$R$9</f>
        <v>0</v>
      </c>
      <c r="CS125" s="353">
        <f>CS120*'8-Matrices'!$S$9</f>
        <v>0</v>
      </c>
      <c r="CT125" s="398"/>
      <c r="CV125" s="351">
        <f>CV120*'8-Matrices'!$J$9</f>
        <v>62814</v>
      </c>
      <c r="CW125" s="352">
        <f>CW120*'8-Matrices'!$K$9</f>
        <v>61416</v>
      </c>
      <c r="CX125" s="352">
        <f>CX120*'8-Matrices'!$L$9</f>
        <v>0</v>
      </c>
      <c r="CY125" s="352">
        <f>CY120*'8-Matrices'!$M$9</f>
        <v>0</v>
      </c>
      <c r="CZ125" s="352">
        <f>CZ120*'8-Matrices'!$N$9</f>
        <v>0</v>
      </c>
      <c r="DA125" s="352">
        <f>DA120*'8-Matrices'!$O$9</f>
        <v>0</v>
      </c>
      <c r="DB125" s="352">
        <f>DB120*'8-Matrices'!$P$9</f>
        <v>0</v>
      </c>
      <c r="DC125" s="352">
        <f>DC120*'8-Matrices'!$Q$9</f>
        <v>0</v>
      </c>
      <c r="DD125" s="352">
        <f>DD120*'8-Matrices'!$R$9</f>
        <v>0</v>
      </c>
      <c r="DE125" s="353">
        <f>DE120*'8-Matrices'!$S$9</f>
        <v>0</v>
      </c>
      <c r="DF125" s="398"/>
      <c r="DH125" s="351">
        <f>DH120*'8-Matrices'!$J$9</f>
        <v>94221</v>
      </c>
      <c r="DI125" s="352">
        <f>DI120*'8-Matrices'!$K$9</f>
        <v>168894</v>
      </c>
      <c r="DJ125" s="352">
        <f>DJ120*'8-Matrices'!$L$9</f>
        <v>0</v>
      </c>
      <c r="DK125" s="352">
        <f>DK120*'8-Matrices'!$M$9</f>
        <v>0</v>
      </c>
      <c r="DL125" s="352">
        <f>DL120*'8-Matrices'!$N$9</f>
        <v>0</v>
      </c>
      <c r="DM125" s="352">
        <f>DM120*'8-Matrices'!$O$9</f>
        <v>0</v>
      </c>
      <c r="DN125" s="352">
        <f>DN120*'8-Matrices'!$P$9</f>
        <v>0</v>
      </c>
      <c r="DO125" s="352">
        <f>DO120*'8-Matrices'!$Q$9</f>
        <v>0</v>
      </c>
      <c r="DP125" s="352">
        <f>DP120*'8-Matrices'!$R$9</f>
        <v>0</v>
      </c>
      <c r="DQ125" s="353">
        <f>DQ120*'8-Matrices'!$S$9</f>
        <v>0</v>
      </c>
      <c r="DR125" s="398"/>
      <c r="DT125" s="351">
        <f>DT120*'8-Matrices'!$J$9</f>
        <v>83752</v>
      </c>
      <c r="DU125" s="352">
        <f>DU120*'8-Matrices'!$K$9</f>
        <v>245664</v>
      </c>
      <c r="DV125" s="352">
        <f>DV120*'8-Matrices'!$L$9</f>
        <v>0</v>
      </c>
      <c r="DW125" s="352">
        <f>DW120*'8-Matrices'!$M$9</f>
        <v>0</v>
      </c>
      <c r="DX125" s="352">
        <f>DX120*'8-Matrices'!$N$9</f>
        <v>0</v>
      </c>
      <c r="DY125" s="352">
        <f>DY120*'8-Matrices'!$O$9</f>
        <v>0</v>
      </c>
      <c r="DZ125" s="352">
        <f>DZ120*'8-Matrices'!$P$9</f>
        <v>0</v>
      </c>
      <c r="EA125" s="352">
        <f>EA120*'8-Matrices'!$Q$9</f>
        <v>0</v>
      </c>
      <c r="EB125" s="352">
        <f>EB120*'8-Matrices'!$R$9</f>
        <v>0</v>
      </c>
      <c r="EC125" s="353">
        <f>EC120*'8-Matrices'!$S$9</f>
        <v>0</v>
      </c>
      <c r="ED125" s="398"/>
    </row>
    <row r="126" spans="1:134" ht="30.75" thickBot="1" x14ac:dyDescent="0.3">
      <c r="A126" s="318" t="s">
        <v>212</v>
      </c>
      <c r="B126" s="293" t="s">
        <v>92</v>
      </c>
      <c r="C126" s="316"/>
      <c r="D126" s="404">
        <f t="shared" ref="D126:M126" si="253">SUM(D123:D125)</f>
        <v>0</v>
      </c>
      <c r="E126" s="405">
        <f t="shared" si="253"/>
        <v>445155</v>
      </c>
      <c r="F126" s="405">
        <f t="shared" si="253"/>
        <v>0</v>
      </c>
      <c r="G126" s="405">
        <f t="shared" si="253"/>
        <v>717815</v>
      </c>
      <c r="H126" s="405">
        <f t="shared" si="253"/>
        <v>0</v>
      </c>
      <c r="I126" s="405">
        <f t="shared" si="253"/>
        <v>0</v>
      </c>
      <c r="J126" s="405">
        <f t="shared" si="253"/>
        <v>0</v>
      </c>
      <c r="K126" s="405">
        <f t="shared" si="253"/>
        <v>0</v>
      </c>
      <c r="L126" s="405">
        <f t="shared" si="253"/>
        <v>0</v>
      </c>
      <c r="M126" s="406">
        <f t="shared" si="253"/>
        <v>0</v>
      </c>
      <c r="N126" s="471">
        <f>SUM(D126:M126)</f>
        <v>1162970</v>
      </c>
      <c r="O126" s="316"/>
      <c r="P126" s="404">
        <f t="shared" ref="P126:Y126" si="254">SUM(P123:P125)</f>
        <v>0</v>
      </c>
      <c r="Q126" s="405">
        <f t="shared" si="254"/>
        <v>265784</v>
      </c>
      <c r="R126" s="405">
        <f t="shared" si="254"/>
        <v>0</v>
      </c>
      <c r="S126" s="405">
        <f t="shared" si="254"/>
        <v>687260</v>
      </c>
      <c r="T126" s="405">
        <f t="shared" si="254"/>
        <v>0</v>
      </c>
      <c r="U126" s="405">
        <f t="shared" si="254"/>
        <v>0</v>
      </c>
      <c r="V126" s="405">
        <f t="shared" si="254"/>
        <v>0</v>
      </c>
      <c r="W126" s="405">
        <f t="shared" si="254"/>
        <v>0</v>
      </c>
      <c r="X126" s="405">
        <f t="shared" si="254"/>
        <v>0</v>
      </c>
      <c r="Y126" s="406">
        <f t="shared" si="254"/>
        <v>0</v>
      </c>
      <c r="Z126" s="471">
        <f>SUM(P126:Y126)</f>
        <v>953044</v>
      </c>
      <c r="AA126" s="316"/>
      <c r="AB126" s="404">
        <f t="shared" ref="AB126:AK126" si="255">SUM(AB123:AB125)</f>
        <v>0</v>
      </c>
      <c r="AC126" s="405">
        <f t="shared" si="255"/>
        <v>171166</v>
      </c>
      <c r="AD126" s="405">
        <f t="shared" si="255"/>
        <v>0</v>
      </c>
      <c r="AE126" s="405">
        <f t="shared" si="255"/>
        <v>570150</v>
      </c>
      <c r="AF126" s="405">
        <f t="shared" si="255"/>
        <v>0</v>
      </c>
      <c r="AG126" s="405">
        <f t="shared" si="255"/>
        <v>0</v>
      </c>
      <c r="AH126" s="405">
        <f t="shared" si="255"/>
        <v>0</v>
      </c>
      <c r="AI126" s="405">
        <f t="shared" si="255"/>
        <v>0</v>
      </c>
      <c r="AJ126" s="405">
        <f t="shared" si="255"/>
        <v>0</v>
      </c>
      <c r="AK126" s="406">
        <f t="shared" si="255"/>
        <v>0</v>
      </c>
      <c r="AL126" s="471">
        <f>SUM(AB126:AK126)</f>
        <v>741316</v>
      </c>
      <c r="AN126" s="404">
        <f t="shared" ref="AN126:AW126" si="256">SUM(AN123:AN125)</f>
        <v>0</v>
      </c>
      <c r="AO126" s="405">
        <f t="shared" si="256"/>
        <v>243059</v>
      </c>
      <c r="AP126" s="405">
        <f t="shared" si="256"/>
        <v>0</v>
      </c>
      <c r="AQ126" s="405">
        <f t="shared" si="256"/>
        <v>698600</v>
      </c>
      <c r="AR126" s="405">
        <f t="shared" si="256"/>
        <v>0</v>
      </c>
      <c r="AS126" s="405">
        <f t="shared" si="256"/>
        <v>0</v>
      </c>
      <c r="AT126" s="405">
        <f t="shared" si="256"/>
        <v>0</v>
      </c>
      <c r="AU126" s="405">
        <f t="shared" si="256"/>
        <v>0</v>
      </c>
      <c r="AV126" s="405">
        <f t="shared" si="256"/>
        <v>0</v>
      </c>
      <c r="AW126" s="406">
        <f t="shared" si="256"/>
        <v>0</v>
      </c>
      <c r="AX126" s="471">
        <f>SUM(AN126:AW126)</f>
        <v>941659</v>
      </c>
      <c r="AZ126" s="404">
        <f t="shared" ref="AZ126:BI126" si="257">SUM(AZ123:AZ125)</f>
        <v>0</v>
      </c>
      <c r="BA126" s="405">
        <f t="shared" si="257"/>
        <v>194725</v>
      </c>
      <c r="BB126" s="405">
        <f t="shared" si="257"/>
        <v>0</v>
      </c>
      <c r="BC126" s="405">
        <f t="shared" si="257"/>
        <v>488180</v>
      </c>
      <c r="BD126" s="405">
        <f t="shared" si="257"/>
        <v>0</v>
      </c>
      <c r="BE126" s="405">
        <f t="shared" si="257"/>
        <v>0</v>
      </c>
      <c r="BF126" s="405">
        <f t="shared" si="257"/>
        <v>0</v>
      </c>
      <c r="BG126" s="405">
        <f t="shared" si="257"/>
        <v>0</v>
      </c>
      <c r="BH126" s="405">
        <f t="shared" si="257"/>
        <v>0</v>
      </c>
      <c r="BI126" s="406">
        <f t="shared" si="257"/>
        <v>0</v>
      </c>
      <c r="BJ126" s="471">
        <f>SUM(AZ126:BI126)</f>
        <v>682905</v>
      </c>
      <c r="BL126" s="404">
        <f t="shared" ref="BL126:BU126" si="258">SUM(BL123:BL125)</f>
        <v>0</v>
      </c>
      <c r="BM126" s="405">
        <f t="shared" si="258"/>
        <v>101767</v>
      </c>
      <c r="BN126" s="405">
        <f t="shared" si="258"/>
        <v>0</v>
      </c>
      <c r="BO126" s="405">
        <f t="shared" si="258"/>
        <v>448105</v>
      </c>
      <c r="BP126" s="405">
        <f t="shared" si="258"/>
        <v>0</v>
      </c>
      <c r="BQ126" s="405">
        <f t="shared" si="258"/>
        <v>0</v>
      </c>
      <c r="BR126" s="405">
        <f t="shared" si="258"/>
        <v>0</v>
      </c>
      <c r="BS126" s="405">
        <f t="shared" si="258"/>
        <v>0</v>
      </c>
      <c r="BT126" s="405">
        <f t="shared" si="258"/>
        <v>0</v>
      </c>
      <c r="BU126" s="406">
        <f t="shared" si="258"/>
        <v>0</v>
      </c>
      <c r="BV126" s="471">
        <f>SUM(BL126:BU126)</f>
        <v>549872</v>
      </c>
      <c r="BX126" s="404">
        <f t="shared" ref="BX126:CG126" si="259">SUM(BX123:BX125)</f>
        <v>0</v>
      </c>
      <c r="BY126" s="405">
        <f t="shared" si="259"/>
        <v>158195</v>
      </c>
      <c r="BZ126" s="405">
        <f t="shared" si="259"/>
        <v>0</v>
      </c>
      <c r="CA126" s="405">
        <f t="shared" si="259"/>
        <v>361375</v>
      </c>
      <c r="CB126" s="405">
        <f t="shared" si="259"/>
        <v>0</v>
      </c>
      <c r="CC126" s="405">
        <f t="shared" si="259"/>
        <v>0</v>
      </c>
      <c r="CD126" s="405">
        <f t="shared" si="259"/>
        <v>0</v>
      </c>
      <c r="CE126" s="405">
        <f t="shared" si="259"/>
        <v>0</v>
      </c>
      <c r="CF126" s="405">
        <f t="shared" si="259"/>
        <v>0</v>
      </c>
      <c r="CG126" s="406">
        <f t="shared" si="259"/>
        <v>0</v>
      </c>
      <c r="CH126" s="471">
        <f>SUM(BX126:CG126)</f>
        <v>519570</v>
      </c>
      <c r="CJ126" s="404">
        <f t="shared" ref="CJ126:CS126" si="260">SUM(CJ123:CJ125)</f>
        <v>73283</v>
      </c>
      <c r="CK126" s="405">
        <f t="shared" si="260"/>
        <v>164629</v>
      </c>
      <c r="CL126" s="405">
        <f t="shared" si="260"/>
        <v>0</v>
      </c>
      <c r="CM126" s="405">
        <f t="shared" si="260"/>
        <v>372540</v>
      </c>
      <c r="CN126" s="405">
        <f t="shared" si="260"/>
        <v>0</v>
      </c>
      <c r="CO126" s="405">
        <f t="shared" si="260"/>
        <v>0</v>
      </c>
      <c r="CP126" s="405">
        <f t="shared" si="260"/>
        <v>0</v>
      </c>
      <c r="CQ126" s="405">
        <f t="shared" si="260"/>
        <v>0</v>
      </c>
      <c r="CR126" s="405">
        <f t="shared" si="260"/>
        <v>0</v>
      </c>
      <c r="CS126" s="406">
        <f t="shared" si="260"/>
        <v>0</v>
      </c>
      <c r="CT126" s="471">
        <f>SUM(CJ126:CS126)</f>
        <v>610452</v>
      </c>
      <c r="CV126" s="404">
        <f t="shared" ref="CV126:DE126" si="261">SUM(CV123:CV125)</f>
        <v>62814</v>
      </c>
      <c r="CW126" s="405">
        <f t="shared" si="261"/>
        <v>178315</v>
      </c>
      <c r="CX126" s="405">
        <f t="shared" si="261"/>
        <v>0</v>
      </c>
      <c r="CY126" s="405">
        <f t="shared" si="261"/>
        <v>403095</v>
      </c>
      <c r="CZ126" s="405">
        <f t="shared" si="261"/>
        <v>0</v>
      </c>
      <c r="DA126" s="405">
        <f t="shared" si="261"/>
        <v>0</v>
      </c>
      <c r="DB126" s="405">
        <f t="shared" si="261"/>
        <v>0</v>
      </c>
      <c r="DC126" s="405">
        <f t="shared" si="261"/>
        <v>0</v>
      </c>
      <c r="DD126" s="405">
        <f t="shared" si="261"/>
        <v>0</v>
      </c>
      <c r="DE126" s="406">
        <f t="shared" si="261"/>
        <v>0</v>
      </c>
      <c r="DF126" s="471">
        <f>SUM(CV126:DE126)</f>
        <v>644224</v>
      </c>
      <c r="DH126" s="404">
        <f t="shared" ref="DH126:DQ126" si="262">SUM(DH123:DH125)</f>
        <v>101364</v>
      </c>
      <c r="DI126" s="405">
        <f t="shared" si="262"/>
        <v>254362</v>
      </c>
      <c r="DJ126" s="405">
        <f t="shared" si="262"/>
        <v>0</v>
      </c>
      <c r="DK126" s="405">
        <f t="shared" si="262"/>
        <v>480130</v>
      </c>
      <c r="DL126" s="405">
        <f t="shared" si="262"/>
        <v>0</v>
      </c>
      <c r="DM126" s="405">
        <f t="shared" si="262"/>
        <v>0</v>
      </c>
      <c r="DN126" s="405">
        <f t="shared" si="262"/>
        <v>0</v>
      </c>
      <c r="DO126" s="405">
        <f t="shared" si="262"/>
        <v>0</v>
      </c>
      <c r="DP126" s="405">
        <f t="shared" si="262"/>
        <v>0</v>
      </c>
      <c r="DQ126" s="406">
        <f t="shared" si="262"/>
        <v>0</v>
      </c>
      <c r="DR126" s="471">
        <f>SUM(DH126:DQ126)</f>
        <v>835856</v>
      </c>
      <c r="DT126" s="404">
        <f t="shared" ref="DT126:EC126" si="263">SUM(DT123:DT125)</f>
        <v>83752</v>
      </c>
      <c r="DU126" s="405">
        <f t="shared" si="263"/>
        <v>423034</v>
      </c>
      <c r="DV126" s="405">
        <f t="shared" si="263"/>
        <v>0</v>
      </c>
      <c r="DW126" s="405">
        <f t="shared" si="263"/>
        <v>510685</v>
      </c>
      <c r="DX126" s="405">
        <f t="shared" si="263"/>
        <v>0</v>
      </c>
      <c r="DY126" s="405">
        <f t="shared" si="263"/>
        <v>0</v>
      </c>
      <c r="DZ126" s="405">
        <f t="shared" si="263"/>
        <v>0</v>
      </c>
      <c r="EA126" s="405">
        <f t="shared" si="263"/>
        <v>0</v>
      </c>
      <c r="EB126" s="405">
        <f t="shared" si="263"/>
        <v>0</v>
      </c>
      <c r="EC126" s="406">
        <f t="shared" si="263"/>
        <v>0</v>
      </c>
      <c r="ED126" s="471">
        <f>SUM(DT126:EC126)</f>
        <v>1017471</v>
      </c>
    </row>
    <row r="127" spans="1:134" ht="15.75" thickBot="1" x14ac:dyDescent="0.3">
      <c r="A127" s="305"/>
      <c r="B127" s="306"/>
      <c r="C127" s="307"/>
      <c r="D127" s="408"/>
      <c r="E127" s="407"/>
      <c r="F127" s="407"/>
      <c r="G127" s="407"/>
      <c r="H127" s="407"/>
      <c r="I127" s="407"/>
      <c r="J127" s="407"/>
      <c r="K127" s="407"/>
      <c r="L127" s="407"/>
      <c r="M127" s="409"/>
      <c r="N127" s="410"/>
      <c r="O127" s="307"/>
      <c r="P127" s="408"/>
      <c r="Q127" s="407"/>
      <c r="R127" s="407"/>
      <c r="S127" s="407"/>
      <c r="T127" s="407"/>
      <c r="U127" s="407"/>
      <c r="V127" s="407"/>
      <c r="W127" s="407"/>
      <c r="X127" s="407"/>
      <c r="Y127" s="409"/>
      <c r="Z127" s="410"/>
      <c r="AA127" s="307"/>
      <c r="AB127" s="408"/>
      <c r="AC127" s="407"/>
      <c r="AD127" s="407"/>
      <c r="AE127" s="407"/>
      <c r="AF127" s="407"/>
      <c r="AG127" s="407"/>
      <c r="AH127" s="407"/>
      <c r="AI127" s="407"/>
      <c r="AJ127" s="407"/>
      <c r="AK127" s="409"/>
      <c r="AL127" s="410"/>
      <c r="AN127" s="408"/>
      <c r="AO127" s="407"/>
      <c r="AP127" s="407"/>
      <c r="AQ127" s="407"/>
      <c r="AR127" s="407"/>
      <c r="AS127" s="407"/>
      <c r="AT127" s="407"/>
      <c r="AU127" s="407"/>
      <c r="AV127" s="407"/>
      <c r="AW127" s="409"/>
      <c r="AX127" s="410"/>
      <c r="AZ127" s="408"/>
      <c r="BA127" s="407"/>
      <c r="BB127" s="407"/>
      <c r="BC127" s="407"/>
      <c r="BD127" s="407"/>
      <c r="BE127" s="407"/>
      <c r="BF127" s="407"/>
      <c r="BG127" s="407"/>
      <c r="BH127" s="407"/>
      <c r="BI127" s="409"/>
      <c r="BJ127" s="410"/>
      <c r="BL127" s="408"/>
      <c r="BM127" s="407"/>
      <c r="BN127" s="407"/>
      <c r="BO127" s="407"/>
      <c r="BP127" s="407"/>
      <c r="BQ127" s="407"/>
      <c r="BR127" s="407"/>
      <c r="BS127" s="407"/>
      <c r="BT127" s="407"/>
      <c r="BU127" s="409"/>
      <c r="BV127" s="410"/>
      <c r="BX127" s="408"/>
      <c r="BY127" s="407"/>
      <c r="BZ127" s="407"/>
      <c r="CA127" s="407"/>
      <c r="CB127" s="407"/>
      <c r="CC127" s="407"/>
      <c r="CD127" s="407"/>
      <c r="CE127" s="407"/>
      <c r="CF127" s="407"/>
      <c r="CG127" s="409"/>
      <c r="CH127" s="410"/>
      <c r="CJ127" s="408"/>
      <c r="CK127" s="407"/>
      <c r="CL127" s="407"/>
      <c r="CM127" s="407"/>
      <c r="CN127" s="407"/>
      <c r="CO127" s="407"/>
      <c r="CP127" s="407"/>
      <c r="CQ127" s="407"/>
      <c r="CR127" s="407"/>
      <c r="CS127" s="409"/>
      <c r="CT127" s="410"/>
      <c r="CV127" s="408"/>
      <c r="CW127" s="407"/>
      <c r="CX127" s="407"/>
      <c r="CY127" s="407"/>
      <c r="CZ127" s="407"/>
      <c r="DA127" s="407"/>
      <c r="DB127" s="407"/>
      <c r="DC127" s="407"/>
      <c r="DD127" s="407"/>
      <c r="DE127" s="409"/>
      <c r="DF127" s="410"/>
      <c r="DH127" s="408"/>
      <c r="DI127" s="407"/>
      <c r="DJ127" s="407"/>
      <c r="DK127" s="407"/>
      <c r="DL127" s="407"/>
      <c r="DM127" s="407"/>
      <c r="DN127" s="407"/>
      <c r="DO127" s="407"/>
      <c r="DP127" s="407"/>
      <c r="DQ127" s="409"/>
      <c r="DR127" s="410"/>
      <c r="DT127" s="408"/>
      <c r="DU127" s="407"/>
      <c r="DV127" s="407"/>
      <c r="DW127" s="407"/>
      <c r="DX127" s="407"/>
      <c r="DY127" s="407"/>
      <c r="DZ127" s="407"/>
      <c r="EA127" s="407"/>
      <c r="EB127" s="407"/>
      <c r="EC127" s="409"/>
      <c r="ED127" s="410"/>
    </row>
    <row r="128" spans="1:134" ht="15" customHeight="1" x14ac:dyDescent="0.25">
      <c r="A128" s="1470" t="s">
        <v>210</v>
      </c>
      <c r="B128" s="285" t="s">
        <v>93</v>
      </c>
      <c r="C128" s="319" t="s">
        <v>138</v>
      </c>
      <c r="D128" s="342">
        <f>'7d-AtRisk_RawData'!D43</f>
        <v>0</v>
      </c>
      <c r="E128" s="343">
        <f>'7d-AtRisk_RawData'!E43</f>
        <v>13</v>
      </c>
      <c r="F128" s="343">
        <f>'7d-AtRisk_RawData'!F43</f>
        <v>0</v>
      </c>
      <c r="G128" s="343">
        <f>'7d-AtRisk_RawData'!G43</f>
        <v>99</v>
      </c>
      <c r="H128" s="343">
        <f>'7d-AtRisk_RawData'!H43</f>
        <v>0</v>
      </c>
      <c r="I128" s="343">
        <f>'7d-AtRisk_RawData'!I43</f>
        <v>0</v>
      </c>
      <c r="J128" s="343">
        <f>'7d-AtRisk_RawData'!J43</f>
        <v>0</v>
      </c>
      <c r="K128" s="343">
        <f>'7d-AtRisk_RawData'!K43</f>
        <v>0</v>
      </c>
      <c r="L128" s="343">
        <f>'7d-AtRisk_RawData'!L43</f>
        <v>0</v>
      </c>
      <c r="M128" s="344">
        <f>'7d-AtRisk_RawData'!M43</f>
        <v>0</v>
      </c>
      <c r="N128" s="396"/>
      <c r="O128" s="319"/>
      <c r="P128" s="342">
        <f>'7d-AtRisk_RawData'!P43</f>
        <v>0</v>
      </c>
      <c r="Q128" s="343">
        <f>'7d-AtRisk_RawData'!Q43</f>
        <v>18</v>
      </c>
      <c r="R128" s="343">
        <f>'7d-AtRisk_RawData'!R43</f>
        <v>0</v>
      </c>
      <c r="S128" s="343">
        <f>'7d-AtRisk_RawData'!S43</f>
        <v>68</v>
      </c>
      <c r="T128" s="343">
        <f>'7d-AtRisk_RawData'!T43</f>
        <v>0</v>
      </c>
      <c r="U128" s="343">
        <f>'7d-AtRisk_RawData'!U43</f>
        <v>0</v>
      </c>
      <c r="V128" s="343">
        <f>'7d-AtRisk_RawData'!V43</f>
        <v>0</v>
      </c>
      <c r="W128" s="343">
        <f>'7d-AtRisk_RawData'!W43</f>
        <v>0</v>
      </c>
      <c r="X128" s="343">
        <f>'7d-AtRisk_RawData'!X43</f>
        <v>0</v>
      </c>
      <c r="Y128" s="344">
        <f>'7d-AtRisk_RawData'!Y43</f>
        <v>0</v>
      </c>
      <c r="Z128" s="396"/>
      <c r="AA128" s="319"/>
      <c r="AB128" s="342">
        <f>'7d-AtRisk_RawData'!AB43</f>
        <v>0</v>
      </c>
      <c r="AC128" s="343">
        <f>'7d-AtRisk_RawData'!AC43</f>
        <v>14</v>
      </c>
      <c r="AD128" s="343">
        <f>'7d-AtRisk_RawData'!AD43</f>
        <v>0</v>
      </c>
      <c r="AE128" s="343">
        <f>'7d-AtRisk_RawData'!AE43</f>
        <v>96</v>
      </c>
      <c r="AF128" s="343">
        <f>'7d-AtRisk_RawData'!AF43</f>
        <v>0</v>
      </c>
      <c r="AG128" s="343">
        <f>'7d-AtRisk_RawData'!AG43</f>
        <v>0</v>
      </c>
      <c r="AH128" s="343">
        <f>'7d-AtRisk_RawData'!AH43</f>
        <v>0</v>
      </c>
      <c r="AI128" s="343">
        <f>'7d-AtRisk_RawData'!AI43</f>
        <v>0</v>
      </c>
      <c r="AJ128" s="343">
        <f>'7d-AtRisk_RawData'!AJ43</f>
        <v>0</v>
      </c>
      <c r="AK128" s="344">
        <f>'7d-AtRisk_RawData'!AK43</f>
        <v>0</v>
      </c>
      <c r="AL128" s="396"/>
      <c r="AN128" s="342">
        <f>'7d-AtRisk_RawData'!AN43</f>
        <v>0</v>
      </c>
      <c r="AO128" s="343">
        <f>'7d-AtRisk_RawData'!AO43</f>
        <v>9</v>
      </c>
      <c r="AP128" s="343">
        <f>'7d-AtRisk_RawData'!AP43</f>
        <v>0</v>
      </c>
      <c r="AQ128" s="343">
        <f>'7d-AtRisk_RawData'!AQ43</f>
        <v>110</v>
      </c>
      <c r="AR128" s="343">
        <f>'7d-AtRisk_RawData'!AR43</f>
        <v>0</v>
      </c>
      <c r="AS128" s="343">
        <f>'7d-AtRisk_RawData'!AS43</f>
        <v>0</v>
      </c>
      <c r="AT128" s="343">
        <f>'7d-AtRisk_RawData'!AT43</f>
        <v>0</v>
      </c>
      <c r="AU128" s="343">
        <f>'7d-AtRisk_RawData'!AU43</f>
        <v>0</v>
      </c>
      <c r="AV128" s="343">
        <f>'7d-AtRisk_RawData'!AV43</f>
        <v>0</v>
      </c>
      <c r="AW128" s="344">
        <f>'7d-AtRisk_RawData'!AW43</f>
        <v>0</v>
      </c>
      <c r="AX128" s="396"/>
      <c r="AZ128" s="342">
        <f>'7d-AtRisk_RawData'!AZ43</f>
        <v>0</v>
      </c>
      <c r="BA128" s="343">
        <f>'7d-AtRisk_RawData'!BA43</f>
        <v>19</v>
      </c>
      <c r="BB128" s="343">
        <f>'7d-AtRisk_RawData'!BB43</f>
        <v>0</v>
      </c>
      <c r="BC128" s="343">
        <f>'7d-AtRisk_RawData'!BC43</f>
        <v>117</v>
      </c>
      <c r="BD128" s="343">
        <f>'7d-AtRisk_RawData'!BD43</f>
        <v>0</v>
      </c>
      <c r="BE128" s="343">
        <f>'7d-AtRisk_RawData'!BE43</f>
        <v>0</v>
      </c>
      <c r="BF128" s="343">
        <f>'7d-AtRisk_RawData'!BF43</f>
        <v>0</v>
      </c>
      <c r="BG128" s="343">
        <f>'7d-AtRisk_RawData'!BG43</f>
        <v>0</v>
      </c>
      <c r="BH128" s="343">
        <f>'7d-AtRisk_RawData'!BH43</f>
        <v>0</v>
      </c>
      <c r="BI128" s="344">
        <f>'7d-AtRisk_RawData'!BI43</f>
        <v>0</v>
      </c>
      <c r="BJ128" s="396"/>
      <c r="BL128" s="342">
        <f>'7d-AtRisk_RawData'!BL43</f>
        <v>0</v>
      </c>
      <c r="BM128" s="343">
        <f>'7d-AtRisk_RawData'!BM43</f>
        <v>18</v>
      </c>
      <c r="BN128" s="343">
        <f>'7d-AtRisk_RawData'!BN43</f>
        <v>0</v>
      </c>
      <c r="BO128" s="343">
        <f>'7d-AtRisk_RawData'!BO43</f>
        <v>80</v>
      </c>
      <c r="BP128" s="343">
        <f>'7d-AtRisk_RawData'!BP43</f>
        <v>0</v>
      </c>
      <c r="BQ128" s="343">
        <f>'7d-AtRisk_RawData'!BQ43</f>
        <v>0</v>
      </c>
      <c r="BR128" s="343">
        <f>'7d-AtRisk_RawData'!BR43</f>
        <v>0</v>
      </c>
      <c r="BS128" s="343">
        <f>'7d-AtRisk_RawData'!BS43</f>
        <v>0</v>
      </c>
      <c r="BT128" s="343">
        <f>'7d-AtRisk_RawData'!BT43</f>
        <v>0</v>
      </c>
      <c r="BU128" s="344">
        <f>'7d-AtRisk_RawData'!BU43</f>
        <v>0</v>
      </c>
      <c r="BV128" s="396"/>
      <c r="BX128" s="342">
        <f>'7d-AtRisk_RawData'!BX43</f>
        <v>0</v>
      </c>
      <c r="BY128" s="343">
        <f>'7d-AtRisk_RawData'!BY43</f>
        <v>8</v>
      </c>
      <c r="BZ128" s="343">
        <f>'7d-AtRisk_RawData'!BZ43</f>
        <v>0</v>
      </c>
      <c r="CA128" s="343">
        <f>'7d-AtRisk_RawData'!CA43</f>
        <v>87</v>
      </c>
      <c r="CB128" s="343">
        <f>'7d-AtRisk_RawData'!CB43</f>
        <v>0</v>
      </c>
      <c r="CC128" s="343">
        <f>'7d-AtRisk_RawData'!CC43</f>
        <v>0</v>
      </c>
      <c r="CD128" s="343">
        <f>'7d-AtRisk_RawData'!CD43</f>
        <v>0</v>
      </c>
      <c r="CE128" s="343">
        <f>'7d-AtRisk_RawData'!CE43</f>
        <v>0</v>
      </c>
      <c r="CF128" s="343">
        <f>'7d-AtRisk_RawData'!CF43</f>
        <v>0</v>
      </c>
      <c r="CG128" s="344">
        <f>'7d-AtRisk_RawData'!CG43</f>
        <v>0</v>
      </c>
      <c r="CH128" s="396"/>
      <c r="CJ128" s="342">
        <f>'7d-AtRisk_RawData'!CJ43</f>
        <v>0</v>
      </c>
      <c r="CK128" s="343">
        <f>'7d-AtRisk_RawData'!CK43</f>
        <v>7</v>
      </c>
      <c r="CL128" s="343">
        <f>'7d-AtRisk_RawData'!CL43</f>
        <v>0</v>
      </c>
      <c r="CM128" s="343">
        <f>'7d-AtRisk_RawData'!CM43</f>
        <v>77</v>
      </c>
      <c r="CN128" s="343">
        <f>'7d-AtRisk_RawData'!CN43</f>
        <v>0</v>
      </c>
      <c r="CO128" s="343">
        <f>'7d-AtRisk_RawData'!CO43</f>
        <v>0</v>
      </c>
      <c r="CP128" s="343">
        <f>'7d-AtRisk_RawData'!CP43</f>
        <v>0</v>
      </c>
      <c r="CQ128" s="343">
        <f>'7d-AtRisk_RawData'!CQ43</f>
        <v>0</v>
      </c>
      <c r="CR128" s="343">
        <f>'7d-AtRisk_RawData'!CR43</f>
        <v>0</v>
      </c>
      <c r="CS128" s="344">
        <f>'7d-AtRisk_RawData'!CS43</f>
        <v>0</v>
      </c>
      <c r="CT128" s="396"/>
      <c r="CV128" s="342">
        <f>'7d-AtRisk_RawData'!CV43</f>
        <v>0</v>
      </c>
      <c r="CW128" s="343">
        <f>'7d-AtRisk_RawData'!CW43</f>
        <v>5</v>
      </c>
      <c r="CX128" s="343">
        <f>'7d-AtRisk_RawData'!CX43</f>
        <v>0</v>
      </c>
      <c r="CY128" s="343">
        <f>'7d-AtRisk_RawData'!CY43</f>
        <v>84</v>
      </c>
      <c r="CZ128" s="343">
        <f>'7d-AtRisk_RawData'!CZ43</f>
        <v>0</v>
      </c>
      <c r="DA128" s="343">
        <f>'7d-AtRisk_RawData'!DA43</f>
        <v>0</v>
      </c>
      <c r="DB128" s="343">
        <f>'7d-AtRisk_RawData'!DB43</f>
        <v>0</v>
      </c>
      <c r="DC128" s="343">
        <f>'7d-AtRisk_RawData'!DC43</f>
        <v>0</v>
      </c>
      <c r="DD128" s="343">
        <f>'7d-AtRisk_RawData'!DD43</f>
        <v>0</v>
      </c>
      <c r="DE128" s="344">
        <f>'7d-AtRisk_RawData'!DE43</f>
        <v>0</v>
      </c>
      <c r="DF128" s="396"/>
      <c r="DH128" s="342">
        <f>'7d-AtRisk_RawData'!DH43</f>
        <v>0</v>
      </c>
      <c r="DI128" s="343">
        <f>'7d-AtRisk_RawData'!DI43</f>
        <v>4</v>
      </c>
      <c r="DJ128" s="343">
        <f>'7d-AtRisk_RawData'!DJ43</f>
        <v>0</v>
      </c>
      <c r="DK128" s="343">
        <f>'7d-AtRisk_RawData'!DK43</f>
        <v>67</v>
      </c>
      <c r="DL128" s="343">
        <f>'7d-AtRisk_RawData'!DL43</f>
        <v>0</v>
      </c>
      <c r="DM128" s="343">
        <f>'7d-AtRisk_RawData'!DM43</f>
        <v>0</v>
      </c>
      <c r="DN128" s="343">
        <f>'7d-AtRisk_RawData'!DN43</f>
        <v>0</v>
      </c>
      <c r="DO128" s="343">
        <f>'7d-AtRisk_RawData'!DO43</f>
        <v>0</v>
      </c>
      <c r="DP128" s="343">
        <f>'7d-AtRisk_RawData'!DP43</f>
        <v>0</v>
      </c>
      <c r="DQ128" s="344">
        <f>'7d-AtRisk_RawData'!DQ43</f>
        <v>0</v>
      </c>
      <c r="DR128" s="396"/>
      <c r="DT128" s="342">
        <f>'7d-AtRisk_RawData'!DT43</f>
        <v>0</v>
      </c>
      <c r="DU128" s="343">
        <f>'7d-AtRisk_RawData'!DU43</f>
        <v>10</v>
      </c>
      <c r="DV128" s="343">
        <f>'7d-AtRisk_RawData'!DV43</f>
        <v>0</v>
      </c>
      <c r="DW128" s="343">
        <f>'7d-AtRisk_RawData'!DW43</f>
        <v>46</v>
      </c>
      <c r="DX128" s="343">
        <f>'7d-AtRisk_RawData'!DX43</f>
        <v>0</v>
      </c>
      <c r="DY128" s="343">
        <f>'7d-AtRisk_RawData'!DY43</f>
        <v>0</v>
      </c>
      <c r="DZ128" s="343">
        <f>'7d-AtRisk_RawData'!DZ43</f>
        <v>0</v>
      </c>
      <c r="EA128" s="343">
        <f>'7d-AtRisk_RawData'!EA43</f>
        <v>0</v>
      </c>
      <c r="EB128" s="343">
        <f>'7d-AtRisk_RawData'!EB43</f>
        <v>0</v>
      </c>
      <c r="EC128" s="344">
        <f>'7d-AtRisk_RawData'!EC43</f>
        <v>0</v>
      </c>
      <c r="ED128" s="396"/>
    </row>
    <row r="129" spans="1:134" x14ac:dyDescent="0.25">
      <c r="A129" s="1471"/>
      <c r="B129" t="s">
        <v>93</v>
      </c>
      <c r="C129" s="317" t="s">
        <v>139</v>
      </c>
      <c r="D129" s="351">
        <f>'7d-AtRisk_RawData'!D44</f>
        <v>0</v>
      </c>
      <c r="E129" s="352">
        <f>'7d-AtRisk_RawData'!E44</f>
        <v>15</v>
      </c>
      <c r="F129" s="352">
        <f>'7d-AtRisk_RawData'!F44</f>
        <v>0</v>
      </c>
      <c r="G129" s="352">
        <f>'7d-AtRisk_RawData'!G44</f>
        <v>8</v>
      </c>
      <c r="H129" s="352">
        <f>'7d-AtRisk_RawData'!H44</f>
        <v>0</v>
      </c>
      <c r="I129" s="352">
        <f>'7d-AtRisk_RawData'!I44</f>
        <v>0</v>
      </c>
      <c r="J129" s="352">
        <f>'7d-AtRisk_RawData'!J44</f>
        <v>0</v>
      </c>
      <c r="K129" s="352">
        <f>'7d-AtRisk_RawData'!K44</f>
        <v>0</v>
      </c>
      <c r="L129" s="352">
        <f>'7d-AtRisk_RawData'!L44</f>
        <v>0</v>
      </c>
      <c r="M129" s="353">
        <f>'7d-AtRisk_RawData'!M44</f>
        <v>0</v>
      </c>
      <c r="N129" s="398"/>
      <c r="P129" s="351">
        <f>'7d-AtRisk_RawData'!P44</f>
        <v>0</v>
      </c>
      <c r="Q129" s="352">
        <f>'7d-AtRisk_RawData'!Q44</f>
        <v>17</v>
      </c>
      <c r="R129" s="352">
        <f>'7d-AtRisk_RawData'!R44</f>
        <v>0</v>
      </c>
      <c r="S129" s="352">
        <f>'7d-AtRisk_RawData'!S44</f>
        <v>18</v>
      </c>
      <c r="T129" s="352">
        <f>'7d-AtRisk_RawData'!T44</f>
        <v>0</v>
      </c>
      <c r="U129" s="352">
        <f>'7d-AtRisk_RawData'!U44</f>
        <v>0</v>
      </c>
      <c r="V129" s="352">
        <f>'7d-AtRisk_RawData'!V44</f>
        <v>0</v>
      </c>
      <c r="W129" s="352">
        <f>'7d-AtRisk_RawData'!W44</f>
        <v>0</v>
      </c>
      <c r="X129" s="352">
        <f>'7d-AtRisk_RawData'!X44</f>
        <v>0</v>
      </c>
      <c r="Y129" s="353">
        <f>'7d-AtRisk_RawData'!Y44</f>
        <v>0</v>
      </c>
      <c r="Z129" s="398"/>
      <c r="AB129" s="351">
        <f>'7d-AtRisk_RawData'!AB44</f>
        <v>0</v>
      </c>
      <c r="AC129" s="352">
        <f>'7d-AtRisk_RawData'!AC44</f>
        <v>32</v>
      </c>
      <c r="AD129" s="352">
        <f>'7d-AtRisk_RawData'!AD44</f>
        <v>0</v>
      </c>
      <c r="AE129" s="352">
        <f>'7d-AtRisk_RawData'!AE44</f>
        <v>19</v>
      </c>
      <c r="AF129" s="352">
        <f>'7d-AtRisk_RawData'!AF44</f>
        <v>0</v>
      </c>
      <c r="AG129" s="352">
        <f>'7d-AtRisk_RawData'!AG44</f>
        <v>0</v>
      </c>
      <c r="AH129" s="352">
        <f>'7d-AtRisk_RawData'!AH44</f>
        <v>0</v>
      </c>
      <c r="AI129" s="352">
        <f>'7d-AtRisk_RawData'!AI44</f>
        <v>0</v>
      </c>
      <c r="AJ129" s="352">
        <f>'7d-AtRisk_RawData'!AJ44</f>
        <v>0</v>
      </c>
      <c r="AK129" s="353">
        <f>'7d-AtRisk_RawData'!AK44</f>
        <v>0</v>
      </c>
      <c r="AL129" s="398"/>
      <c r="AN129" s="351">
        <f>'7d-AtRisk_RawData'!AN44</f>
        <v>0</v>
      </c>
      <c r="AO129" s="352">
        <f>'7d-AtRisk_RawData'!AO44</f>
        <v>33</v>
      </c>
      <c r="AP129" s="352">
        <f>'7d-AtRisk_RawData'!AP44</f>
        <v>0</v>
      </c>
      <c r="AQ129" s="352">
        <f>'7d-AtRisk_RawData'!AQ44</f>
        <v>14</v>
      </c>
      <c r="AR129" s="352">
        <f>'7d-AtRisk_RawData'!AR44</f>
        <v>0</v>
      </c>
      <c r="AS129" s="352">
        <f>'7d-AtRisk_RawData'!AS44</f>
        <v>0</v>
      </c>
      <c r="AT129" s="352">
        <f>'7d-AtRisk_RawData'!AT44</f>
        <v>0</v>
      </c>
      <c r="AU129" s="352">
        <f>'7d-AtRisk_RawData'!AU44</f>
        <v>0</v>
      </c>
      <c r="AV129" s="352">
        <f>'7d-AtRisk_RawData'!AV44</f>
        <v>0</v>
      </c>
      <c r="AW129" s="353">
        <f>'7d-AtRisk_RawData'!AW44</f>
        <v>0</v>
      </c>
      <c r="AX129" s="398"/>
      <c r="AZ129" s="351">
        <f>'7d-AtRisk_RawData'!AZ44</f>
        <v>0</v>
      </c>
      <c r="BA129" s="352">
        <f>'7d-AtRisk_RawData'!BA44</f>
        <v>27</v>
      </c>
      <c r="BB129" s="352">
        <f>'7d-AtRisk_RawData'!BB44</f>
        <v>0</v>
      </c>
      <c r="BC129" s="352">
        <f>'7d-AtRisk_RawData'!BC44</f>
        <v>28</v>
      </c>
      <c r="BD129" s="352">
        <f>'7d-AtRisk_RawData'!BD44</f>
        <v>0</v>
      </c>
      <c r="BE129" s="352">
        <f>'7d-AtRisk_RawData'!BE44</f>
        <v>0</v>
      </c>
      <c r="BF129" s="352">
        <f>'7d-AtRisk_RawData'!BF44</f>
        <v>0</v>
      </c>
      <c r="BG129" s="352">
        <f>'7d-AtRisk_RawData'!BG44</f>
        <v>0</v>
      </c>
      <c r="BH129" s="352">
        <f>'7d-AtRisk_RawData'!BH44</f>
        <v>0</v>
      </c>
      <c r="BI129" s="353">
        <f>'7d-AtRisk_RawData'!BI44</f>
        <v>0</v>
      </c>
      <c r="BJ129" s="398"/>
      <c r="BL129" s="351">
        <f>'7d-AtRisk_RawData'!BL44</f>
        <v>0</v>
      </c>
      <c r="BM129" s="352">
        <f>'7d-AtRisk_RawData'!BM44</f>
        <v>24</v>
      </c>
      <c r="BN129" s="352">
        <f>'7d-AtRisk_RawData'!BN44</f>
        <v>0</v>
      </c>
      <c r="BO129" s="352">
        <f>'7d-AtRisk_RawData'!BO44</f>
        <v>22</v>
      </c>
      <c r="BP129" s="352">
        <f>'7d-AtRisk_RawData'!BP44</f>
        <v>0</v>
      </c>
      <c r="BQ129" s="352">
        <f>'7d-AtRisk_RawData'!BQ44</f>
        <v>0</v>
      </c>
      <c r="BR129" s="352">
        <f>'7d-AtRisk_RawData'!BR44</f>
        <v>0</v>
      </c>
      <c r="BS129" s="352">
        <f>'7d-AtRisk_RawData'!BS44</f>
        <v>0</v>
      </c>
      <c r="BT129" s="352">
        <f>'7d-AtRisk_RawData'!BT44</f>
        <v>0</v>
      </c>
      <c r="BU129" s="353">
        <f>'7d-AtRisk_RawData'!BU44</f>
        <v>0</v>
      </c>
      <c r="BV129" s="398"/>
      <c r="BX129" s="351">
        <f>'7d-AtRisk_RawData'!BX44</f>
        <v>0</v>
      </c>
      <c r="BY129" s="352">
        <f>'7d-AtRisk_RawData'!BY44</f>
        <v>12</v>
      </c>
      <c r="BZ129" s="352">
        <f>'7d-AtRisk_RawData'!BZ44</f>
        <v>0</v>
      </c>
      <c r="CA129" s="352">
        <f>'7d-AtRisk_RawData'!CA44</f>
        <v>22</v>
      </c>
      <c r="CB129" s="352">
        <f>'7d-AtRisk_RawData'!CB44</f>
        <v>0</v>
      </c>
      <c r="CC129" s="352">
        <f>'7d-AtRisk_RawData'!CC44</f>
        <v>0</v>
      </c>
      <c r="CD129" s="352">
        <f>'7d-AtRisk_RawData'!CD44</f>
        <v>0</v>
      </c>
      <c r="CE129" s="352">
        <f>'7d-AtRisk_RawData'!CE44</f>
        <v>0</v>
      </c>
      <c r="CF129" s="352">
        <f>'7d-AtRisk_RawData'!CF44</f>
        <v>0</v>
      </c>
      <c r="CG129" s="353">
        <f>'7d-AtRisk_RawData'!CG44</f>
        <v>0</v>
      </c>
      <c r="CH129" s="398"/>
      <c r="CJ129" s="351">
        <f>'7d-AtRisk_RawData'!CJ44</f>
        <v>0</v>
      </c>
      <c r="CK129" s="352">
        <f>'7d-AtRisk_RawData'!CK44</f>
        <v>13</v>
      </c>
      <c r="CL129" s="352">
        <f>'7d-AtRisk_RawData'!CL44</f>
        <v>0</v>
      </c>
      <c r="CM129" s="352">
        <f>'7d-AtRisk_RawData'!CM44</f>
        <v>19</v>
      </c>
      <c r="CN129" s="352">
        <f>'7d-AtRisk_RawData'!CN44</f>
        <v>0</v>
      </c>
      <c r="CO129" s="352">
        <f>'7d-AtRisk_RawData'!CO44</f>
        <v>0</v>
      </c>
      <c r="CP129" s="352">
        <f>'7d-AtRisk_RawData'!CP44</f>
        <v>0</v>
      </c>
      <c r="CQ129" s="352">
        <f>'7d-AtRisk_RawData'!CQ44</f>
        <v>0</v>
      </c>
      <c r="CR129" s="352">
        <f>'7d-AtRisk_RawData'!CR44</f>
        <v>0</v>
      </c>
      <c r="CS129" s="353">
        <f>'7d-AtRisk_RawData'!CS44</f>
        <v>0</v>
      </c>
      <c r="CT129" s="398"/>
      <c r="CV129" s="351">
        <f>'7d-AtRisk_RawData'!CV44</f>
        <v>0</v>
      </c>
      <c r="CW129" s="352">
        <f>'7d-AtRisk_RawData'!CW44</f>
        <v>19</v>
      </c>
      <c r="CX129" s="352">
        <f>'7d-AtRisk_RawData'!CX44</f>
        <v>0</v>
      </c>
      <c r="CY129" s="352">
        <f>'7d-AtRisk_RawData'!CY44</f>
        <v>6</v>
      </c>
      <c r="CZ129" s="352">
        <f>'7d-AtRisk_RawData'!CZ44</f>
        <v>0</v>
      </c>
      <c r="DA129" s="352">
        <f>'7d-AtRisk_RawData'!DA44</f>
        <v>0</v>
      </c>
      <c r="DB129" s="352">
        <f>'7d-AtRisk_RawData'!DB44</f>
        <v>0</v>
      </c>
      <c r="DC129" s="352">
        <f>'7d-AtRisk_RawData'!DC44</f>
        <v>0</v>
      </c>
      <c r="DD129" s="352">
        <f>'7d-AtRisk_RawData'!DD44</f>
        <v>0</v>
      </c>
      <c r="DE129" s="353">
        <f>'7d-AtRisk_RawData'!DE44</f>
        <v>0</v>
      </c>
      <c r="DF129" s="398"/>
      <c r="DH129" s="351">
        <f>'7d-AtRisk_RawData'!DH44</f>
        <v>0</v>
      </c>
      <c r="DI129" s="352">
        <f>'7d-AtRisk_RawData'!DI44</f>
        <v>30</v>
      </c>
      <c r="DJ129" s="352">
        <f>'7d-AtRisk_RawData'!DJ44</f>
        <v>0</v>
      </c>
      <c r="DK129" s="352">
        <f>'7d-AtRisk_RawData'!DK44</f>
        <v>21</v>
      </c>
      <c r="DL129" s="352">
        <f>'7d-AtRisk_RawData'!DL44</f>
        <v>0</v>
      </c>
      <c r="DM129" s="352">
        <f>'7d-AtRisk_RawData'!DM44</f>
        <v>0</v>
      </c>
      <c r="DN129" s="352">
        <f>'7d-AtRisk_RawData'!DN44</f>
        <v>0</v>
      </c>
      <c r="DO129" s="352">
        <f>'7d-AtRisk_RawData'!DO44</f>
        <v>0</v>
      </c>
      <c r="DP129" s="352">
        <f>'7d-AtRisk_RawData'!DP44</f>
        <v>0</v>
      </c>
      <c r="DQ129" s="353">
        <f>'7d-AtRisk_RawData'!DQ44</f>
        <v>0</v>
      </c>
      <c r="DR129" s="398"/>
      <c r="DT129" s="351">
        <f>'7d-AtRisk_RawData'!DT44</f>
        <v>0</v>
      </c>
      <c r="DU129" s="352">
        <f>'7d-AtRisk_RawData'!DU44</f>
        <v>30</v>
      </c>
      <c r="DV129" s="352">
        <f>'7d-AtRisk_RawData'!DV44</f>
        <v>0</v>
      </c>
      <c r="DW129" s="352">
        <f>'7d-AtRisk_RawData'!DW44</f>
        <v>18</v>
      </c>
      <c r="DX129" s="352">
        <f>'7d-AtRisk_RawData'!DX44</f>
        <v>0</v>
      </c>
      <c r="DY129" s="352">
        <f>'7d-AtRisk_RawData'!DY44</f>
        <v>0</v>
      </c>
      <c r="DZ129" s="352">
        <f>'7d-AtRisk_RawData'!DZ44</f>
        <v>0</v>
      </c>
      <c r="EA129" s="352">
        <f>'7d-AtRisk_RawData'!EA44</f>
        <v>0</v>
      </c>
      <c r="EB129" s="352">
        <f>'7d-AtRisk_RawData'!EB44</f>
        <v>0</v>
      </c>
      <c r="EC129" s="353">
        <f>'7d-AtRisk_RawData'!EC44</f>
        <v>0</v>
      </c>
      <c r="ED129" s="398"/>
    </row>
    <row r="130" spans="1:134" ht="15.75" thickBot="1" x14ac:dyDescent="0.3">
      <c r="A130" s="1472"/>
      <c r="B130" t="s">
        <v>93</v>
      </c>
      <c r="C130" s="317" t="s">
        <v>140</v>
      </c>
      <c r="D130" s="351">
        <f>'7d-AtRisk_RawData'!D45</f>
        <v>0</v>
      </c>
      <c r="E130" s="352">
        <f>'7d-AtRisk_RawData'!E45</f>
        <v>8</v>
      </c>
      <c r="F130" s="352">
        <f>'7d-AtRisk_RawData'!F45</f>
        <v>0</v>
      </c>
      <c r="G130" s="352">
        <f>'7d-AtRisk_RawData'!G45</f>
        <v>22</v>
      </c>
      <c r="H130" s="352">
        <f>'7d-AtRisk_RawData'!H45</f>
        <v>0</v>
      </c>
      <c r="I130" s="352">
        <f>'7d-AtRisk_RawData'!I45</f>
        <v>0</v>
      </c>
      <c r="J130" s="352">
        <f>'7d-AtRisk_RawData'!J45</f>
        <v>0</v>
      </c>
      <c r="K130" s="352">
        <f>'7d-AtRisk_RawData'!K45</f>
        <v>0</v>
      </c>
      <c r="L130" s="352">
        <f>'7d-AtRisk_RawData'!L45</f>
        <v>0</v>
      </c>
      <c r="M130" s="353">
        <f>'7d-AtRisk_RawData'!M45</f>
        <v>0</v>
      </c>
      <c r="N130" s="398"/>
      <c r="P130" s="351">
        <f>'7d-AtRisk_RawData'!P45</f>
        <v>0</v>
      </c>
      <c r="Q130" s="352">
        <f>'7d-AtRisk_RawData'!Q45</f>
        <v>10</v>
      </c>
      <c r="R130" s="352">
        <f>'7d-AtRisk_RawData'!R45</f>
        <v>0</v>
      </c>
      <c r="S130" s="352">
        <f>'7d-AtRisk_RawData'!S45</f>
        <v>35</v>
      </c>
      <c r="T130" s="352">
        <f>'7d-AtRisk_RawData'!T45</f>
        <v>0</v>
      </c>
      <c r="U130" s="352">
        <f>'7d-AtRisk_RawData'!U45</f>
        <v>0</v>
      </c>
      <c r="V130" s="352">
        <f>'7d-AtRisk_RawData'!V45</f>
        <v>0</v>
      </c>
      <c r="W130" s="352">
        <f>'7d-AtRisk_RawData'!W45</f>
        <v>0</v>
      </c>
      <c r="X130" s="352">
        <f>'7d-AtRisk_RawData'!X45</f>
        <v>0</v>
      </c>
      <c r="Y130" s="353">
        <f>'7d-AtRisk_RawData'!Y45</f>
        <v>0</v>
      </c>
      <c r="Z130" s="398"/>
      <c r="AB130" s="351">
        <f>'7d-AtRisk_RawData'!AB45</f>
        <v>0</v>
      </c>
      <c r="AC130" s="352">
        <f>'7d-AtRisk_RawData'!AC45</f>
        <v>8</v>
      </c>
      <c r="AD130" s="352">
        <f>'7d-AtRisk_RawData'!AD45</f>
        <v>0</v>
      </c>
      <c r="AE130" s="352">
        <f>'7d-AtRisk_RawData'!AE45</f>
        <v>36</v>
      </c>
      <c r="AF130" s="352">
        <f>'7d-AtRisk_RawData'!AF45</f>
        <v>0</v>
      </c>
      <c r="AG130" s="352">
        <f>'7d-AtRisk_RawData'!AG45</f>
        <v>0</v>
      </c>
      <c r="AH130" s="352">
        <f>'7d-AtRisk_RawData'!AH45</f>
        <v>0</v>
      </c>
      <c r="AI130" s="352">
        <f>'7d-AtRisk_RawData'!AI45</f>
        <v>0</v>
      </c>
      <c r="AJ130" s="352">
        <f>'7d-AtRisk_RawData'!AJ45</f>
        <v>0</v>
      </c>
      <c r="AK130" s="353">
        <f>'7d-AtRisk_RawData'!AK45</f>
        <v>0</v>
      </c>
      <c r="AL130" s="398"/>
      <c r="AN130" s="351">
        <f>'7d-AtRisk_RawData'!AN45</f>
        <v>14</v>
      </c>
      <c r="AO130" s="352">
        <f>'7d-AtRisk_RawData'!AO45</f>
        <v>5</v>
      </c>
      <c r="AP130" s="352">
        <f>'7d-AtRisk_RawData'!AP45</f>
        <v>0</v>
      </c>
      <c r="AQ130" s="352">
        <f>'7d-AtRisk_RawData'!AQ45</f>
        <v>21</v>
      </c>
      <c r="AR130" s="352">
        <f>'7d-AtRisk_RawData'!AR45</f>
        <v>0</v>
      </c>
      <c r="AS130" s="352">
        <f>'7d-AtRisk_RawData'!AS45</f>
        <v>0</v>
      </c>
      <c r="AT130" s="352">
        <f>'7d-AtRisk_RawData'!AT45</f>
        <v>0</v>
      </c>
      <c r="AU130" s="352">
        <f>'7d-AtRisk_RawData'!AU45</f>
        <v>0</v>
      </c>
      <c r="AV130" s="352">
        <f>'7d-AtRisk_RawData'!AV45</f>
        <v>0</v>
      </c>
      <c r="AW130" s="353">
        <f>'7d-AtRisk_RawData'!AW45</f>
        <v>0</v>
      </c>
      <c r="AX130" s="398"/>
      <c r="AZ130" s="351">
        <f>'7d-AtRisk_RawData'!AZ45</f>
        <v>22</v>
      </c>
      <c r="BA130" s="352">
        <f>'7d-AtRisk_RawData'!BA45</f>
        <v>10</v>
      </c>
      <c r="BB130" s="352">
        <f>'7d-AtRisk_RawData'!BB45</f>
        <v>0</v>
      </c>
      <c r="BC130" s="352">
        <f>'7d-AtRisk_RawData'!BC45</f>
        <v>17</v>
      </c>
      <c r="BD130" s="352">
        <f>'7d-AtRisk_RawData'!BD45</f>
        <v>0</v>
      </c>
      <c r="BE130" s="352">
        <f>'7d-AtRisk_RawData'!BE45</f>
        <v>0</v>
      </c>
      <c r="BF130" s="352">
        <f>'7d-AtRisk_RawData'!BF45</f>
        <v>0</v>
      </c>
      <c r="BG130" s="352">
        <f>'7d-AtRisk_RawData'!BG45</f>
        <v>0</v>
      </c>
      <c r="BH130" s="352">
        <f>'7d-AtRisk_RawData'!BH45</f>
        <v>0</v>
      </c>
      <c r="BI130" s="353">
        <f>'7d-AtRisk_RawData'!BI45</f>
        <v>0</v>
      </c>
      <c r="BJ130" s="398"/>
      <c r="BL130" s="351">
        <f>'7d-AtRisk_RawData'!BL45</f>
        <v>7</v>
      </c>
      <c r="BM130" s="352">
        <f>'7d-AtRisk_RawData'!BM45</f>
        <v>9</v>
      </c>
      <c r="BN130" s="352">
        <f>'7d-AtRisk_RawData'!BN45</f>
        <v>0</v>
      </c>
      <c r="BO130" s="352">
        <f>'7d-AtRisk_RawData'!BO45</f>
        <v>29</v>
      </c>
      <c r="BP130" s="352">
        <f>'7d-AtRisk_RawData'!BP45</f>
        <v>0</v>
      </c>
      <c r="BQ130" s="352">
        <f>'7d-AtRisk_RawData'!BQ45</f>
        <v>0</v>
      </c>
      <c r="BR130" s="352">
        <f>'7d-AtRisk_RawData'!BR45</f>
        <v>0</v>
      </c>
      <c r="BS130" s="352">
        <f>'7d-AtRisk_RawData'!BS45</f>
        <v>0</v>
      </c>
      <c r="BT130" s="352">
        <f>'7d-AtRisk_RawData'!BT45</f>
        <v>0</v>
      </c>
      <c r="BU130" s="353">
        <f>'7d-AtRisk_RawData'!BU45</f>
        <v>0</v>
      </c>
      <c r="BV130" s="398"/>
      <c r="BX130" s="351">
        <f>'7d-AtRisk_RawData'!BX45</f>
        <v>16</v>
      </c>
      <c r="BY130" s="352">
        <f>'7d-AtRisk_RawData'!BY45</f>
        <v>8</v>
      </c>
      <c r="BZ130" s="352">
        <f>'7d-AtRisk_RawData'!BZ45</f>
        <v>0</v>
      </c>
      <c r="CA130" s="352">
        <f>'7d-AtRisk_RawData'!CA45</f>
        <v>28</v>
      </c>
      <c r="CB130" s="352">
        <f>'7d-AtRisk_RawData'!CB45</f>
        <v>0</v>
      </c>
      <c r="CC130" s="352">
        <f>'7d-AtRisk_RawData'!CC45</f>
        <v>0</v>
      </c>
      <c r="CD130" s="352">
        <f>'7d-AtRisk_RawData'!CD45</f>
        <v>0</v>
      </c>
      <c r="CE130" s="352">
        <f>'7d-AtRisk_RawData'!CE45</f>
        <v>0</v>
      </c>
      <c r="CF130" s="352">
        <f>'7d-AtRisk_RawData'!CF45</f>
        <v>0</v>
      </c>
      <c r="CG130" s="353">
        <f>'7d-AtRisk_RawData'!CG45</f>
        <v>0</v>
      </c>
      <c r="CH130" s="398"/>
      <c r="CJ130" s="351">
        <f>'7d-AtRisk_RawData'!CJ45</f>
        <v>10</v>
      </c>
      <c r="CK130" s="352">
        <f>'7d-AtRisk_RawData'!CK45</f>
        <v>6</v>
      </c>
      <c r="CL130" s="352">
        <f>'7d-AtRisk_RawData'!CL45</f>
        <v>0</v>
      </c>
      <c r="CM130" s="352">
        <f>'7d-AtRisk_RawData'!CM45</f>
        <v>32</v>
      </c>
      <c r="CN130" s="352">
        <f>'7d-AtRisk_RawData'!CN45</f>
        <v>0</v>
      </c>
      <c r="CO130" s="352">
        <f>'7d-AtRisk_RawData'!CO45</f>
        <v>0</v>
      </c>
      <c r="CP130" s="352">
        <f>'7d-AtRisk_RawData'!CP45</f>
        <v>0</v>
      </c>
      <c r="CQ130" s="352">
        <f>'7d-AtRisk_RawData'!CQ45</f>
        <v>0</v>
      </c>
      <c r="CR130" s="352">
        <f>'7d-AtRisk_RawData'!CR45</f>
        <v>0</v>
      </c>
      <c r="CS130" s="353">
        <f>'7d-AtRisk_RawData'!CS45</f>
        <v>0</v>
      </c>
      <c r="CT130" s="398"/>
      <c r="CV130" s="351">
        <f>'7d-AtRisk_RawData'!CV45</f>
        <v>16</v>
      </c>
      <c r="CW130" s="352">
        <f>'7d-AtRisk_RawData'!CW45</f>
        <v>7</v>
      </c>
      <c r="CX130" s="352">
        <f>'7d-AtRisk_RawData'!CX45</f>
        <v>0</v>
      </c>
      <c r="CY130" s="352">
        <f>'7d-AtRisk_RawData'!CY45</f>
        <v>25</v>
      </c>
      <c r="CZ130" s="352">
        <f>'7d-AtRisk_RawData'!CZ45</f>
        <v>0</v>
      </c>
      <c r="DA130" s="352">
        <f>'7d-AtRisk_RawData'!DA45</f>
        <v>0</v>
      </c>
      <c r="DB130" s="352">
        <f>'7d-AtRisk_RawData'!DB45</f>
        <v>0</v>
      </c>
      <c r="DC130" s="352">
        <f>'7d-AtRisk_RawData'!DC45</f>
        <v>0</v>
      </c>
      <c r="DD130" s="352">
        <f>'7d-AtRisk_RawData'!DD45</f>
        <v>0</v>
      </c>
      <c r="DE130" s="353">
        <f>'7d-AtRisk_RawData'!DE45</f>
        <v>0</v>
      </c>
      <c r="DF130" s="398"/>
      <c r="DH130" s="351">
        <f>'7d-AtRisk_RawData'!DH45</f>
        <v>16</v>
      </c>
      <c r="DI130" s="352">
        <f>'7d-AtRisk_RawData'!DI45</f>
        <v>10</v>
      </c>
      <c r="DJ130" s="352">
        <f>'7d-AtRisk_RawData'!DJ45</f>
        <v>0</v>
      </c>
      <c r="DK130" s="352">
        <f>'7d-AtRisk_RawData'!DK45</f>
        <v>17</v>
      </c>
      <c r="DL130" s="352">
        <f>'7d-AtRisk_RawData'!DL45</f>
        <v>0</v>
      </c>
      <c r="DM130" s="352">
        <f>'7d-AtRisk_RawData'!DM45</f>
        <v>0</v>
      </c>
      <c r="DN130" s="352">
        <f>'7d-AtRisk_RawData'!DN45</f>
        <v>0</v>
      </c>
      <c r="DO130" s="352">
        <f>'7d-AtRisk_RawData'!DO45</f>
        <v>0</v>
      </c>
      <c r="DP130" s="352">
        <f>'7d-AtRisk_RawData'!DP45</f>
        <v>0</v>
      </c>
      <c r="DQ130" s="353">
        <f>'7d-AtRisk_RawData'!DQ45</f>
        <v>0</v>
      </c>
      <c r="DR130" s="398"/>
      <c r="DT130" s="351">
        <f>'7d-AtRisk_RawData'!DT45</f>
        <v>4</v>
      </c>
      <c r="DU130" s="352">
        <f>'7d-AtRisk_RawData'!DU45</f>
        <v>5</v>
      </c>
      <c r="DV130" s="352">
        <f>'7d-AtRisk_RawData'!DV45</f>
        <v>0</v>
      </c>
      <c r="DW130" s="352">
        <f>'7d-AtRisk_RawData'!DW45</f>
        <v>21</v>
      </c>
      <c r="DX130" s="352">
        <f>'7d-AtRisk_RawData'!DX45</f>
        <v>0</v>
      </c>
      <c r="DY130" s="352">
        <f>'7d-AtRisk_RawData'!DY45</f>
        <v>0</v>
      </c>
      <c r="DZ130" s="352">
        <f>'7d-AtRisk_RawData'!DZ45</f>
        <v>0</v>
      </c>
      <c r="EA130" s="352">
        <f>'7d-AtRisk_RawData'!EA45</f>
        <v>0</v>
      </c>
      <c r="EB130" s="352">
        <f>'7d-AtRisk_RawData'!EB45</f>
        <v>0</v>
      </c>
      <c r="EC130" s="353">
        <f>'7d-AtRisk_RawData'!EC45</f>
        <v>0</v>
      </c>
      <c r="ED130" s="398"/>
    </row>
    <row r="131" spans="1:134" x14ac:dyDescent="0.25">
      <c r="A131" s="468"/>
      <c r="D131" s="399">
        <f t="shared" ref="D131:M131" si="264">SUM(D128:D130)</f>
        <v>0</v>
      </c>
      <c r="E131" s="400">
        <f t="shared" si="264"/>
        <v>36</v>
      </c>
      <c r="F131" s="400">
        <f t="shared" si="264"/>
        <v>0</v>
      </c>
      <c r="G131" s="400">
        <f t="shared" si="264"/>
        <v>129</v>
      </c>
      <c r="H131" s="400">
        <f t="shared" si="264"/>
        <v>0</v>
      </c>
      <c r="I131" s="400">
        <f t="shared" si="264"/>
        <v>0</v>
      </c>
      <c r="J131" s="400">
        <f t="shared" si="264"/>
        <v>0</v>
      </c>
      <c r="K131" s="400">
        <f t="shared" si="264"/>
        <v>0</v>
      </c>
      <c r="L131" s="400">
        <f t="shared" si="264"/>
        <v>0</v>
      </c>
      <c r="M131" s="401">
        <f t="shared" si="264"/>
        <v>0</v>
      </c>
      <c r="N131" s="470">
        <f>SUM(D131:M131)</f>
        <v>165</v>
      </c>
      <c r="P131" s="399">
        <f t="shared" ref="P131:Y131" si="265">SUM(P128:P130)</f>
        <v>0</v>
      </c>
      <c r="Q131" s="400">
        <f t="shared" si="265"/>
        <v>45</v>
      </c>
      <c r="R131" s="400">
        <f t="shared" si="265"/>
        <v>0</v>
      </c>
      <c r="S131" s="400">
        <f t="shared" si="265"/>
        <v>121</v>
      </c>
      <c r="T131" s="400">
        <f t="shared" si="265"/>
        <v>0</v>
      </c>
      <c r="U131" s="400">
        <f t="shared" si="265"/>
        <v>0</v>
      </c>
      <c r="V131" s="400">
        <f t="shared" si="265"/>
        <v>0</v>
      </c>
      <c r="W131" s="400">
        <f t="shared" si="265"/>
        <v>0</v>
      </c>
      <c r="X131" s="400">
        <f t="shared" si="265"/>
        <v>0</v>
      </c>
      <c r="Y131" s="401">
        <f t="shared" si="265"/>
        <v>0</v>
      </c>
      <c r="Z131" s="470">
        <f>SUM(P131:Y131)</f>
        <v>166</v>
      </c>
      <c r="AB131" s="399">
        <f t="shared" ref="AB131:AK131" si="266">SUM(AB128:AB130)</f>
        <v>0</v>
      </c>
      <c r="AC131" s="400">
        <f t="shared" si="266"/>
        <v>54</v>
      </c>
      <c r="AD131" s="400">
        <f t="shared" si="266"/>
        <v>0</v>
      </c>
      <c r="AE131" s="400">
        <f t="shared" si="266"/>
        <v>151</v>
      </c>
      <c r="AF131" s="400">
        <f t="shared" si="266"/>
        <v>0</v>
      </c>
      <c r="AG131" s="400">
        <f t="shared" si="266"/>
        <v>0</v>
      </c>
      <c r="AH131" s="400">
        <f t="shared" si="266"/>
        <v>0</v>
      </c>
      <c r="AI131" s="400">
        <f t="shared" si="266"/>
        <v>0</v>
      </c>
      <c r="AJ131" s="400">
        <f t="shared" si="266"/>
        <v>0</v>
      </c>
      <c r="AK131" s="401">
        <f t="shared" si="266"/>
        <v>0</v>
      </c>
      <c r="AL131" s="470">
        <f>SUM(AB131:AK131)</f>
        <v>205</v>
      </c>
      <c r="AN131" s="399">
        <f t="shared" ref="AN131:AW131" si="267">SUM(AN128:AN130)</f>
        <v>14</v>
      </c>
      <c r="AO131" s="400">
        <f t="shared" si="267"/>
        <v>47</v>
      </c>
      <c r="AP131" s="400">
        <f t="shared" si="267"/>
        <v>0</v>
      </c>
      <c r="AQ131" s="400">
        <f t="shared" si="267"/>
        <v>145</v>
      </c>
      <c r="AR131" s="400">
        <f t="shared" si="267"/>
        <v>0</v>
      </c>
      <c r="AS131" s="400">
        <f t="shared" si="267"/>
        <v>0</v>
      </c>
      <c r="AT131" s="400">
        <f t="shared" si="267"/>
        <v>0</v>
      </c>
      <c r="AU131" s="400">
        <f t="shared" si="267"/>
        <v>0</v>
      </c>
      <c r="AV131" s="400">
        <f t="shared" si="267"/>
        <v>0</v>
      </c>
      <c r="AW131" s="401">
        <f t="shared" si="267"/>
        <v>0</v>
      </c>
      <c r="AX131" s="470">
        <f>SUM(AN131:AW131)</f>
        <v>206</v>
      </c>
      <c r="AZ131" s="399">
        <f t="shared" ref="AZ131:BI131" si="268">SUM(AZ128:AZ130)</f>
        <v>22</v>
      </c>
      <c r="BA131" s="400">
        <f t="shared" si="268"/>
        <v>56</v>
      </c>
      <c r="BB131" s="400">
        <f t="shared" si="268"/>
        <v>0</v>
      </c>
      <c r="BC131" s="400">
        <f t="shared" si="268"/>
        <v>162</v>
      </c>
      <c r="BD131" s="400">
        <f t="shared" si="268"/>
        <v>0</v>
      </c>
      <c r="BE131" s="400">
        <f t="shared" si="268"/>
        <v>0</v>
      </c>
      <c r="BF131" s="400">
        <f t="shared" si="268"/>
        <v>0</v>
      </c>
      <c r="BG131" s="400">
        <f t="shared" si="268"/>
        <v>0</v>
      </c>
      <c r="BH131" s="400">
        <f t="shared" si="268"/>
        <v>0</v>
      </c>
      <c r="BI131" s="401">
        <f t="shared" si="268"/>
        <v>0</v>
      </c>
      <c r="BJ131" s="470">
        <f>SUM(AZ131:BI131)</f>
        <v>240</v>
      </c>
      <c r="BL131" s="399">
        <f t="shared" ref="BL131:BU131" si="269">SUM(BL128:BL130)</f>
        <v>7</v>
      </c>
      <c r="BM131" s="400">
        <f t="shared" si="269"/>
        <v>51</v>
      </c>
      <c r="BN131" s="400">
        <f t="shared" si="269"/>
        <v>0</v>
      </c>
      <c r="BO131" s="400">
        <f t="shared" si="269"/>
        <v>131</v>
      </c>
      <c r="BP131" s="400">
        <f t="shared" si="269"/>
        <v>0</v>
      </c>
      <c r="BQ131" s="400">
        <f t="shared" si="269"/>
        <v>0</v>
      </c>
      <c r="BR131" s="400">
        <f t="shared" si="269"/>
        <v>0</v>
      </c>
      <c r="BS131" s="400">
        <f t="shared" si="269"/>
        <v>0</v>
      </c>
      <c r="BT131" s="400">
        <f t="shared" si="269"/>
        <v>0</v>
      </c>
      <c r="BU131" s="401">
        <f t="shared" si="269"/>
        <v>0</v>
      </c>
      <c r="BV131" s="470">
        <f>SUM(BL131:BU131)</f>
        <v>189</v>
      </c>
      <c r="BX131" s="399">
        <f t="shared" ref="BX131:CG131" si="270">SUM(BX128:BX130)</f>
        <v>16</v>
      </c>
      <c r="BY131" s="400">
        <f t="shared" si="270"/>
        <v>28</v>
      </c>
      <c r="BZ131" s="400">
        <f t="shared" si="270"/>
        <v>0</v>
      </c>
      <c r="CA131" s="400">
        <f t="shared" si="270"/>
        <v>137</v>
      </c>
      <c r="CB131" s="400">
        <f t="shared" si="270"/>
        <v>0</v>
      </c>
      <c r="CC131" s="400">
        <f t="shared" si="270"/>
        <v>0</v>
      </c>
      <c r="CD131" s="400">
        <f t="shared" si="270"/>
        <v>0</v>
      </c>
      <c r="CE131" s="400">
        <f t="shared" si="270"/>
        <v>0</v>
      </c>
      <c r="CF131" s="400">
        <f t="shared" si="270"/>
        <v>0</v>
      </c>
      <c r="CG131" s="401">
        <f t="shared" si="270"/>
        <v>0</v>
      </c>
      <c r="CH131" s="470">
        <f>SUM(BX131:CG131)</f>
        <v>181</v>
      </c>
      <c r="CJ131" s="399">
        <f t="shared" ref="CJ131:CS131" si="271">SUM(CJ128:CJ130)</f>
        <v>10</v>
      </c>
      <c r="CK131" s="400">
        <f t="shared" si="271"/>
        <v>26</v>
      </c>
      <c r="CL131" s="400">
        <f t="shared" si="271"/>
        <v>0</v>
      </c>
      <c r="CM131" s="400">
        <f t="shared" si="271"/>
        <v>128</v>
      </c>
      <c r="CN131" s="400">
        <f t="shared" si="271"/>
        <v>0</v>
      </c>
      <c r="CO131" s="400">
        <f t="shared" si="271"/>
        <v>0</v>
      </c>
      <c r="CP131" s="400">
        <f t="shared" si="271"/>
        <v>0</v>
      </c>
      <c r="CQ131" s="400">
        <f t="shared" si="271"/>
        <v>0</v>
      </c>
      <c r="CR131" s="400">
        <f t="shared" si="271"/>
        <v>0</v>
      </c>
      <c r="CS131" s="401">
        <f t="shared" si="271"/>
        <v>0</v>
      </c>
      <c r="CT131" s="470">
        <f>SUM(CJ131:CS131)</f>
        <v>164</v>
      </c>
      <c r="CV131" s="399">
        <f t="shared" ref="CV131:DE131" si="272">SUM(CV128:CV130)</f>
        <v>16</v>
      </c>
      <c r="CW131" s="400">
        <f t="shared" si="272"/>
        <v>31</v>
      </c>
      <c r="CX131" s="400">
        <f t="shared" si="272"/>
        <v>0</v>
      </c>
      <c r="CY131" s="400">
        <f t="shared" si="272"/>
        <v>115</v>
      </c>
      <c r="CZ131" s="400">
        <f t="shared" si="272"/>
        <v>0</v>
      </c>
      <c r="DA131" s="400">
        <f t="shared" si="272"/>
        <v>0</v>
      </c>
      <c r="DB131" s="400">
        <f t="shared" si="272"/>
        <v>0</v>
      </c>
      <c r="DC131" s="400">
        <f t="shared" si="272"/>
        <v>0</v>
      </c>
      <c r="DD131" s="400">
        <f t="shared" si="272"/>
        <v>0</v>
      </c>
      <c r="DE131" s="401">
        <f t="shared" si="272"/>
        <v>0</v>
      </c>
      <c r="DF131" s="470">
        <f>SUM(CV131:DE131)</f>
        <v>162</v>
      </c>
      <c r="DH131" s="399">
        <f t="shared" ref="DH131:DQ131" si="273">SUM(DH128:DH130)</f>
        <v>16</v>
      </c>
      <c r="DI131" s="400">
        <f t="shared" si="273"/>
        <v>44</v>
      </c>
      <c r="DJ131" s="400">
        <f t="shared" si="273"/>
        <v>0</v>
      </c>
      <c r="DK131" s="400">
        <f t="shared" si="273"/>
        <v>105</v>
      </c>
      <c r="DL131" s="400">
        <f t="shared" si="273"/>
        <v>0</v>
      </c>
      <c r="DM131" s="400">
        <f t="shared" si="273"/>
        <v>0</v>
      </c>
      <c r="DN131" s="400">
        <f t="shared" si="273"/>
        <v>0</v>
      </c>
      <c r="DO131" s="400">
        <f t="shared" si="273"/>
        <v>0</v>
      </c>
      <c r="DP131" s="400">
        <f t="shared" si="273"/>
        <v>0</v>
      </c>
      <c r="DQ131" s="401">
        <f t="shared" si="273"/>
        <v>0</v>
      </c>
      <c r="DR131" s="470">
        <f>SUM(DH131:DQ131)</f>
        <v>165</v>
      </c>
      <c r="DT131" s="399">
        <f t="shared" ref="DT131:EC131" si="274">SUM(DT128:DT130)</f>
        <v>4</v>
      </c>
      <c r="DU131" s="400">
        <f t="shared" si="274"/>
        <v>45</v>
      </c>
      <c r="DV131" s="400">
        <f t="shared" si="274"/>
        <v>0</v>
      </c>
      <c r="DW131" s="400">
        <f t="shared" si="274"/>
        <v>85</v>
      </c>
      <c r="DX131" s="400">
        <f t="shared" si="274"/>
        <v>0</v>
      </c>
      <c r="DY131" s="400">
        <f t="shared" si="274"/>
        <v>0</v>
      </c>
      <c r="DZ131" s="400">
        <f t="shared" si="274"/>
        <v>0</v>
      </c>
      <c r="EA131" s="400">
        <f t="shared" si="274"/>
        <v>0</v>
      </c>
      <c r="EB131" s="400">
        <f t="shared" si="274"/>
        <v>0</v>
      </c>
      <c r="EC131" s="401">
        <f t="shared" si="274"/>
        <v>0</v>
      </c>
      <c r="ED131" s="470">
        <f>SUM(DT131:EC131)</f>
        <v>134</v>
      </c>
    </row>
    <row r="132" spans="1:134" ht="15.75" thickBot="1" x14ac:dyDescent="0.3">
      <c r="A132" s="469"/>
      <c r="D132" s="351"/>
      <c r="E132" s="352"/>
      <c r="F132" s="352"/>
      <c r="G132" s="352"/>
      <c r="H132" s="352"/>
      <c r="I132" s="352"/>
      <c r="J132" s="352"/>
      <c r="K132" s="352"/>
      <c r="L132" s="352"/>
      <c r="M132" s="353"/>
      <c r="N132" s="398"/>
      <c r="P132" s="351"/>
      <c r="Q132" s="352"/>
      <c r="R132" s="352"/>
      <c r="S132" s="352"/>
      <c r="T132" s="352"/>
      <c r="U132" s="352"/>
      <c r="V132" s="352"/>
      <c r="W132" s="352"/>
      <c r="X132" s="352"/>
      <c r="Y132" s="353"/>
      <c r="Z132" s="398"/>
      <c r="AB132" s="351"/>
      <c r="AC132" s="352"/>
      <c r="AD132" s="352"/>
      <c r="AE132" s="352"/>
      <c r="AF132" s="352"/>
      <c r="AG132" s="352"/>
      <c r="AH132" s="352"/>
      <c r="AI132" s="352"/>
      <c r="AJ132" s="352"/>
      <c r="AK132" s="353"/>
      <c r="AL132" s="398"/>
      <c r="AN132" s="351"/>
      <c r="AO132" s="352"/>
      <c r="AP132" s="352"/>
      <c r="AQ132" s="352"/>
      <c r="AR132" s="352"/>
      <c r="AS132" s="352"/>
      <c r="AT132" s="352"/>
      <c r="AU132" s="352"/>
      <c r="AV132" s="352"/>
      <c r="AW132" s="353"/>
      <c r="AX132" s="398"/>
      <c r="AZ132" s="351"/>
      <c r="BA132" s="352"/>
      <c r="BB132" s="352"/>
      <c r="BC132" s="352"/>
      <c r="BD132" s="352"/>
      <c r="BE132" s="352"/>
      <c r="BF132" s="352"/>
      <c r="BG132" s="352"/>
      <c r="BH132" s="352"/>
      <c r="BI132" s="353"/>
      <c r="BJ132" s="398"/>
      <c r="BL132" s="351"/>
      <c r="BM132" s="352"/>
      <c r="BN132" s="352"/>
      <c r="BO132" s="352"/>
      <c r="BP132" s="352"/>
      <c r="BQ132" s="352"/>
      <c r="BR132" s="352"/>
      <c r="BS132" s="352"/>
      <c r="BT132" s="352"/>
      <c r="BU132" s="353"/>
      <c r="BV132" s="398"/>
      <c r="BX132" s="351"/>
      <c r="BY132" s="352"/>
      <c r="BZ132" s="352"/>
      <c r="CA132" s="352"/>
      <c r="CB132" s="352"/>
      <c r="CC132" s="352"/>
      <c r="CD132" s="352"/>
      <c r="CE132" s="352"/>
      <c r="CF132" s="352"/>
      <c r="CG132" s="353"/>
      <c r="CH132" s="398"/>
      <c r="CJ132" s="351"/>
      <c r="CK132" s="352"/>
      <c r="CL132" s="352"/>
      <c r="CM132" s="352"/>
      <c r="CN132" s="352"/>
      <c r="CO132" s="352"/>
      <c r="CP132" s="352"/>
      <c r="CQ132" s="352"/>
      <c r="CR132" s="352"/>
      <c r="CS132" s="353"/>
      <c r="CT132" s="398"/>
      <c r="CV132" s="351"/>
      <c r="CW132" s="352"/>
      <c r="CX132" s="352"/>
      <c r="CY132" s="352"/>
      <c r="CZ132" s="352"/>
      <c r="DA132" s="352"/>
      <c r="DB132" s="352"/>
      <c r="DC132" s="352"/>
      <c r="DD132" s="352"/>
      <c r="DE132" s="353"/>
      <c r="DF132" s="398"/>
      <c r="DH132" s="351"/>
      <c r="DI132" s="352"/>
      <c r="DJ132" s="352"/>
      <c r="DK132" s="352"/>
      <c r="DL132" s="352"/>
      <c r="DM132" s="352"/>
      <c r="DN132" s="352"/>
      <c r="DO132" s="352"/>
      <c r="DP132" s="352"/>
      <c r="DQ132" s="353"/>
      <c r="DR132" s="398"/>
      <c r="DT132" s="351"/>
      <c r="DU132" s="352"/>
      <c r="DV132" s="352"/>
      <c r="DW132" s="352"/>
      <c r="DX132" s="352"/>
      <c r="DY132" s="352"/>
      <c r="DZ132" s="352"/>
      <c r="EA132" s="352"/>
      <c r="EB132" s="352"/>
      <c r="EC132" s="353"/>
      <c r="ED132" s="398"/>
    </row>
    <row r="133" spans="1:134" ht="15" customHeight="1" x14ac:dyDescent="0.25">
      <c r="A133" s="1470" t="s">
        <v>211</v>
      </c>
      <c r="B133" t="s">
        <v>93</v>
      </c>
      <c r="C133" s="317" t="s">
        <v>138</v>
      </c>
      <c r="D133" s="351">
        <f>D128*'8-Matrices'!$J$7</f>
        <v>0</v>
      </c>
      <c r="E133" s="352">
        <f>E128*'8-Matrices'!$K$7</f>
        <v>94380</v>
      </c>
      <c r="F133" s="352">
        <f>F128*'8-Matrices'!$L$7</f>
        <v>0</v>
      </c>
      <c r="G133" s="352">
        <f>G128*'8-Matrices'!$M$7</f>
        <v>1431045</v>
      </c>
      <c r="H133" s="352">
        <f>H128*'8-Matrices'!$N$7</f>
        <v>0</v>
      </c>
      <c r="I133" s="352">
        <f>I128*'8-Matrices'!$O$7</f>
        <v>0</v>
      </c>
      <c r="J133" s="352">
        <f>J128*'8-Matrices'!$P$7</f>
        <v>0</v>
      </c>
      <c r="K133" s="352">
        <f>K128*'8-Matrices'!$Q$7</f>
        <v>0</v>
      </c>
      <c r="L133" s="352">
        <f>L128*'8-Matrices'!$R$7</f>
        <v>0</v>
      </c>
      <c r="M133" s="353">
        <f>M128*'8-Matrices'!$S$7</f>
        <v>0</v>
      </c>
      <c r="N133" s="398"/>
      <c r="P133" s="351">
        <f>P128*'8-Matrices'!$J$7</f>
        <v>0</v>
      </c>
      <c r="Q133" s="352">
        <f>Q128*'8-Matrices'!$K$7</f>
        <v>130680</v>
      </c>
      <c r="R133" s="352">
        <f>R128*'8-Matrices'!$L$7</f>
        <v>0</v>
      </c>
      <c r="S133" s="352">
        <f>S128*'8-Matrices'!$M$7</f>
        <v>982940</v>
      </c>
      <c r="T133" s="352">
        <f>T128*'8-Matrices'!$N$7</f>
        <v>0</v>
      </c>
      <c r="U133" s="352">
        <f>U128*'8-Matrices'!$O$7</f>
        <v>0</v>
      </c>
      <c r="V133" s="352">
        <f>V128*'8-Matrices'!$P$7</f>
        <v>0</v>
      </c>
      <c r="W133" s="352">
        <f>W128*'8-Matrices'!$Q$7</f>
        <v>0</v>
      </c>
      <c r="X133" s="352">
        <f>X128*'8-Matrices'!$R$7</f>
        <v>0</v>
      </c>
      <c r="Y133" s="353">
        <f>Y128*'8-Matrices'!$S$7</f>
        <v>0</v>
      </c>
      <c r="Z133" s="398"/>
      <c r="AB133" s="351">
        <f>AB128*'8-Matrices'!$J$7</f>
        <v>0</v>
      </c>
      <c r="AC133" s="352">
        <f>AC128*'8-Matrices'!$K$7</f>
        <v>101640</v>
      </c>
      <c r="AD133" s="352">
        <f>AD128*'8-Matrices'!$L$7</f>
        <v>0</v>
      </c>
      <c r="AE133" s="352">
        <f>AE128*'8-Matrices'!$M$7</f>
        <v>1387680</v>
      </c>
      <c r="AF133" s="352">
        <f>AF128*'8-Matrices'!$N$7</f>
        <v>0</v>
      </c>
      <c r="AG133" s="352">
        <f>AG128*'8-Matrices'!$O$7</f>
        <v>0</v>
      </c>
      <c r="AH133" s="352">
        <f>AH128*'8-Matrices'!$P$7</f>
        <v>0</v>
      </c>
      <c r="AI133" s="352">
        <f>AI128*'8-Matrices'!$Q$7</f>
        <v>0</v>
      </c>
      <c r="AJ133" s="352">
        <f>AJ128*'8-Matrices'!$R$7</f>
        <v>0</v>
      </c>
      <c r="AK133" s="353">
        <f>AK128*'8-Matrices'!$S$7</f>
        <v>0</v>
      </c>
      <c r="AL133" s="398"/>
      <c r="AN133" s="351">
        <f>AN128*'8-Matrices'!$J$7</f>
        <v>0</v>
      </c>
      <c r="AO133" s="352">
        <f>AO128*'8-Matrices'!$K$7</f>
        <v>65340</v>
      </c>
      <c r="AP133" s="352">
        <f>AP128*'8-Matrices'!$L$7</f>
        <v>0</v>
      </c>
      <c r="AQ133" s="352">
        <f>AQ128*'8-Matrices'!$M$7</f>
        <v>1590050</v>
      </c>
      <c r="AR133" s="352">
        <f>AR128*'8-Matrices'!$N$7</f>
        <v>0</v>
      </c>
      <c r="AS133" s="352">
        <f>AS128*'8-Matrices'!$O$7</f>
        <v>0</v>
      </c>
      <c r="AT133" s="352">
        <f>AT128*'8-Matrices'!$P$7</f>
        <v>0</v>
      </c>
      <c r="AU133" s="352">
        <f>AU128*'8-Matrices'!$Q$7</f>
        <v>0</v>
      </c>
      <c r="AV133" s="352">
        <f>AV128*'8-Matrices'!$R$7</f>
        <v>0</v>
      </c>
      <c r="AW133" s="353">
        <f>AW128*'8-Matrices'!$S$7</f>
        <v>0</v>
      </c>
      <c r="AX133" s="398"/>
      <c r="AZ133" s="351">
        <f>AZ128*'8-Matrices'!$J$7</f>
        <v>0</v>
      </c>
      <c r="BA133" s="352">
        <f>BA128*'8-Matrices'!$K$7</f>
        <v>137940</v>
      </c>
      <c r="BB133" s="352">
        <f>BB128*'8-Matrices'!$L$7</f>
        <v>0</v>
      </c>
      <c r="BC133" s="352">
        <f>BC128*'8-Matrices'!$M$7</f>
        <v>1691235</v>
      </c>
      <c r="BD133" s="352">
        <f>BD128*'8-Matrices'!$N$7</f>
        <v>0</v>
      </c>
      <c r="BE133" s="352">
        <f>BE128*'8-Matrices'!$O$7</f>
        <v>0</v>
      </c>
      <c r="BF133" s="352">
        <f>BF128*'8-Matrices'!$P$7</f>
        <v>0</v>
      </c>
      <c r="BG133" s="352">
        <f>BG128*'8-Matrices'!$Q$7</f>
        <v>0</v>
      </c>
      <c r="BH133" s="352">
        <f>BH128*'8-Matrices'!$R$7</f>
        <v>0</v>
      </c>
      <c r="BI133" s="353">
        <f>BI128*'8-Matrices'!$S$7</f>
        <v>0</v>
      </c>
      <c r="BJ133" s="398"/>
      <c r="BL133" s="351">
        <f>BL128*'8-Matrices'!$J$7</f>
        <v>0</v>
      </c>
      <c r="BM133" s="352">
        <f>BM128*'8-Matrices'!$K$7</f>
        <v>130680</v>
      </c>
      <c r="BN133" s="352">
        <f>BN128*'8-Matrices'!$L$7</f>
        <v>0</v>
      </c>
      <c r="BO133" s="352">
        <f>BO128*'8-Matrices'!$M$7</f>
        <v>1156400</v>
      </c>
      <c r="BP133" s="352">
        <f>BP128*'8-Matrices'!$N$7</f>
        <v>0</v>
      </c>
      <c r="BQ133" s="352">
        <f>BQ128*'8-Matrices'!$O$7</f>
        <v>0</v>
      </c>
      <c r="BR133" s="352">
        <f>BR128*'8-Matrices'!$P$7</f>
        <v>0</v>
      </c>
      <c r="BS133" s="352">
        <f>BS128*'8-Matrices'!$Q$7</f>
        <v>0</v>
      </c>
      <c r="BT133" s="352">
        <f>BT128*'8-Matrices'!$R$7</f>
        <v>0</v>
      </c>
      <c r="BU133" s="353">
        <f>BU128*'8-Matrices'!$S$7</f>
        <v>0</v>
      </c>
      <c r="BV133" s="398"/>
      <c r="BX133" s="351">
        <f>BX128*'8-Matrices'!$J$7</f>
        <v>0</v>
      </c>
      <c r="BY133" s="352">
        <f>BY128*'8-Matrices'!$K$7</f>
        <v>58080</v>
      </c>
      <c r="BZ133" s="352">
        <f>BZ128*'8-Matrices'!$L$7</f>
        <v>0</v>
      </c>
      <c r="CA133" s="352">
        <f>CA128*'8-Matrices'!$M$7</f>
        <v>1257585</v>
      </c>
      <c r="CB133" s="352">
        <f>CB128*'8-Matrices'!$N$7</f>
        <v>0</v>
      </c>
      <c r="CC133" s="352">
        <f>CC128*'8-Matrices'!$O$7</f>
        <v>0</v>
      </c>
      <c r="CD133" s="352">
        <f>CD128*'8-Matrices'!$P$7</f>
        <v>0</v>
      </c>
      <c r="CE133" s="352">
        <f>CE128*'8-Matrices'!$Q$7</f>
        <v>0</v>
      </c>
      <c r="CF133" s="352">
        <f>CF128*'8-Matrices'!$R$7</f>
        <v>0</v>
      </c>
      <c r="CG133" s="353">
        <f>CG128*'8-Matrices'!$S$7</f>
        <v>0</v>
      </c>
      <c r="CH133" s="398"/>
      <c r="CJ133" s="351">
        <f>CJ128*'8-Matrices'!$J$7</f>
        <v>0</v>
      </c>
      <c r="CK133" s="352">
        <f>CK128*'8-Matrices'!$K$7</f>
        <v>50820</v>
      </c>
      <c r="CL133" s="352">
        <f>CL128*'8-Matrices'!$L$7</f>
        <v>0</v>
      </c>
      <c r="CM133" s="352">
        <f>CM128*'8-Matrices'!$M$7</f>
        <v>1113035</v>
      </c>
      <c r="CN133" s="352">
        <f>CN128*'8-Matrices'!$N$7</f>
        <v>0</v>
      </c>
      <c r="CO133" s="352">
        <f>CO128*'8-Matrices'!$O$7</f>
        <v>0</v>
      </c>
      <c r="CP133" s="352">
        <f>CP128*'8-Matrices'!$P$7</f>
        <v>0</v>
      </c>
      <c r="CQ133" s="352">
        <f>CQ128*'8-Matrices'!$Q$7</f>
        <v>0</v>
      </c>
      <c r="CR133" s="352">
        <f>CR128*'8-Matrices'!$R$7</f>
        <v>0</v>
      </c>
      <c r="CS133" s="353">
        <f>CS128*'8-Matrices'!$S$7</f>
        <v>0</v>
      </c>
      <c r="CT133" s="398"/>
      <c r="CV133" s="351">
        <f>CV128*'8-Matrices'!$J$7</f>
        <v>0</v>
      </c>
      <c r="CW133" s="352">
        <f>CW128*'8-Matrices'!$K$7</f>
        <v>36300</v>
      </c>
      <c r="CX133" s="352">
        <f>CX128*'8-Matrices'!$L$7</f>
        <v>0</v>
      </c>
      <c r="CY133" s="352">
        <f>CY128*'8-Matrices'!$M$7</f>
        <v>1214220</v>
      </c>
      <c r="CZ133" s="352">
        <f>CZ128*'8-Matrices'!$N$7</f>
        <v>0</v>
      </c>
      <c r="DA133" s="352">
        <f>DA128*'8-Matrices'!$O$7</f>
        <v>0</v>
      </c>
      <c r="DB133" s="352">
        <f>DB128*'8-Matrices'!$P$7</f>
        <v>0</v>
      </c>
      <c r="DC133" s="352">
        <f>DC128*'8-Matrices'!$Q$7</f>
        <v>0</v>
      </c>
      <c r="DD133" s="352">
        <f>DD128*'8-Matrices'!$R$7</f>
        <v>0</v>
      </c>
      <c r="DE133" s="353">
        <f>DE128*'8-Matrices'!$S$7</f>
        <v>0</v>
      </c>
      <c r="DF133" s="398"/>
      <c r="DH133" s="351">
        <f>DH128*'8-Matrices'!$J$7</f>
        <v>0</v>
      </c>
      <c r="DI133" s="352">
        <f>DI128*'8-Matrices'!$K$7</f>
        <v>29040</v>
      </c>
      <c r="DJ133" s="352">
        <f>DJ128*'8-Matrices'!$L$7</f>
        <v>0</v>
      </c>
      <c r="DK133" s="352">
        <f>DK128*'8-Matrices'!$M$7</f>
        <v>968485</v>
      </c>
      <c r="DL133" s="352">
        <f>DL128*'8-Matrices'!$N$7</f>
        <v>0</v>
      </c>
      <c r="DM133" s="352">
        <f>DM128*'8-Matrices'!$O$7</f>
        <v>0</v>
      </c>
      <c r="DN133" s="352">
        <f>DN128*'8-Matrices'!$P$7</f>
        <v>0</v>
      </c>
      <c r="DO133" s="352">
        <f>DO128*'8-Matrices'!$Q$7</f>
        <v>0</v>
      </c>
      <c r="DP133" s="352">
        <f>DP128*'8-Matrices'!$R$7</f>
        <v>0</v>
      </c>
      <c r="DQ133" s="353">
        <f>DQ128*'8-Matrices'!$S$7</f>
        <v>0</v>
      </c>
      <c r="DR133" s="398"/>
      <c r="DT133" s="351">
        <f>DT128*'8-Matrices'!$J$7</f>
        <v>0</v>
      </c>
      <c r="DU133" s="352">
        <f>DU128*'8-Matrices'!$K$7</f>
        <v>72600</v>
      </c>
      <c r="DV133" s="352">
        <f>DV128*'8-Matrices'!$L$7</f>
        <v>0</v>
      </c>
      <c r="DW133" s="352">
        <f>DW128*'8-Matrices'!$M$7</f>
        <v>664930</v>
      </c>
      <c r="DX133" s="352">
        <f>DX128*'8-Matrices'!$N$7</f>
        <v>0</v>
      </c>
      <c r="DY133" s="352">
        <f>DY128*'8-Matrices'!$O$7</f>
        <v>0</v>
      </c>
      <c r="DZ133" s="352">
        <f>DZ128*'8-Matrices'!$P$7</f>
        <v>0</v>
      </c>
      <c r="EA133" s="352">
        <f>EA128*'8-Matrices'!$Q$7</f>
        <v>0</v>
      </c>
      <c r="EB133" s="352">
        <f>EB128*'8-Matrices'!$R$7</f>
        <v>0</v>
      </c>
      <c r="EC133" s="353">
        <f>EC128*'8-Matrices'!$S$7</f>
        <v>0</v>
      </c>
      <c r="ED133" s="398"/>
    </row>
    <row r="134" spans="1:134" x14ac:dyDescent="0.25">
      <c r="A134" s="1471"/>
      <c r="B134" t="s">
        <v>93</v>
      </c>
      <c r="C134" s="317" t="s">
        <v>139</v>
      </c>
      <c r="D134" s="351">
        <f>D129*'8-Matrices'!$J$8</f>
        <v>0</v>
      </c>
      <c r="E134" s="352">
        <f>E129*'8-Matrices'!$K$8</f>
        <v>157155</v>
      </c>
      <c r="F134" s="352">
        <f>F129*'8-Matrices'!$L$8</f>
        <v>0</v>
      </c>
      <c r="G134" s="352">
        <f>G129*'8-Matrices'!$M$8</f>
        <v>166880</v>
      </c>
      <c r="H134" s="352">
        <f>H129*'8-Matrices'!$N$8</f>
        <v>0</v>
      </c>
      <c r="I134" s="352">
        <f>I129*'8-Matrices'!$O$8</f>
        <v>0</v>
      </c>
      <c r="J134" s="352">
        <f>J129*'8-Matrices'!$P$8</f>
        <v>0</v>
      </c>
      <c r="K134" s="352">
        <f>K129*'8-Matrices'!$Q$8</f>
        <v>0</v>
      </c>
      <c r="L134" s="352">
        <f>L129*'8-Matrices'!$R$8</f>
        <v>0</v>
      </c>
      <c r="M134" s="353">
        <f>M129*'8-Matrices'!$S$8</f>
        <v>0</v>
      </c>
      <c r="N134" s="398"/>
      <c r="P134" s="351">
        <f>P129*'8-Matrices'!$J$8</f>
        <v>0</v>
      </c>
      <c r="Q134" s="352">
        <f>Q129*'8-Matrices'!$K$8</f>
        <v>178109</v>
      </c>
      <c r="R134" s="352">
        <f>R129*'8-Matrices'!$L$8</f>
        <v>0</v>
      </c>
      <c r="S134" s="352">
        <f>S129*'8-Matrices'!$M$8</f>
        <v>375480</v>
      </c>
      <c r="T134" s="352">
        <f>T129*'8-Matrices'!$N$8</f>
        <v>0</v>
      </c>
      <c r="U134" s="352">
        <f>U129*'8-Matrices'!$O$8</f>
        <v>0</v>
      </c>
      <c r="V134" s="352">
        <f>V129*'8-Matrices'!$P$8</f>
        <v>0</v>
      </c>
      <c r="W134" s="352">
        <f>W129*'8-Matrices'!$Q$8</f>
        <v>0</v>
      </c>
      <c r="X134" s="352">
        <f>X129*'8-Matrices'!$R$8</f>
        <v>0</v>
      </c>
      <c r="Y134" s="353">
        <f>Y129*'8-Matrices'!$S$8</f>
        <v>0</v>
      </c>
      <c r="Z134" s="398"/>
      <c r="AB134" s="351">
        <f>AB129*'8-Matrices'!$J$8</f>
        <v>0</v>
      </c>
      <c r="AC134" s="352">
        <f>AC129*'8-Matrices'!$K$8</f>
        <v>335264</v>
      </c>
      <c r="AD134" s="352">
        <f>AD129*'8-Matrices'!$L$8</f>
        <v>0</v>
      </c>
      <c r="AE134" s="352">
        <f>AE129*'8-Matrices'!$M$8</f>
        <v>396340</v>
      </c>
      <c r="AF134" s="352">
        <f>AF129*'8-Matrices'!$N$8</f>
        <v>0</v>
      </c>
      <c r="AG134" s="352">
        <f>AG129*'8-Matrices'!$O$8</f>
        <v>0</v>
      </c>
      <c r="AH134" s="352">
        <f>AH129*'8-Matrices'!$P$8</f>
        <v>0</v>
      </c>
      <c r="AI134" s="352">
        <f>AI129*'8-Matrices'!$Q$8</f>
        <v>0</v>
      </c>
      <c r="AJ134" s="352">
        <f>AJ129*'8-Matrices'!$R$8</f>
        <v>0</v>
      </c>
      <c r="AK134" s="353">
        <f>AK129*'8-Matrices'!$S$8</f>
        <v>0</v>
      </c>
      <c r="AL134" s="398"/>
      <c r="AN134" s="351">
        <f>AN129*'8-Matrices'!$J$8</f>
        <v>0</v>
      </c>
      <c r="AO134" s="352">
        <f>AO129*'8-Matrices'!$K$8</f>
        <v>345741</v>
      </c>
      <c r="AP134" s="352">
        <f>AP129*'8-Matrices'!$L$8</f>
        <v>0</v>
      </c>
      <c r="AQ134" s="352">
        <f>AQ129*'8-Matrices'!$M$8</f>
        <v>292040</v>
      </c>
      <c r="AR134" s="352">
        <f>AR129*'8-Matrices'!$N$8</f>
        <v>0</v>
      </c>
      <c r="AS134" s="352">
        <f>AS129*'8-Matrices'!$O$8</f>
        <v>0</v>
      </c>
      <c r="AT134" s="352">
        <f>AT129*'8-Matrices'!$P$8</f>
        <v>0</v>
      </c>
      <c r="AU134" s="352">
        <f>AU129*'8-Matrices'!$Q$8</f>
        <v>0</v>
      </c>
      <c r="AV134" s="352">
        <f>AV129*'8-Matrices'!$R$8</f>
        <v>0</v>
      </c>
      <c r="AW134" s="353">
        <f>AW129*'8-Matrices'!$S$8</f>
        <v>0</v>
      </c>
      <c r="AX134" s="398"/>
      <c r="AZ134" s="351">
        <f>AZ129*'8-Matrices'!$J$8</f>
        <v>0</v>
      </c>
      <c r="BA134" s="352">
        <f>BA129*'8-Matrices'!$K$8</f>
        <v>282879</v>
      </c>
      <c r="BB134" s="352">
        <f>BB129*'8-Matrices'!$L$8</f>
        <v>0</v>
      </c>
      <c r="BC134" s="352">
        <f>BC129*'8-Matrices'!$M$8</f>
        <v>584080</v>
      </c>
      <c r="BD134" s="352">
        <f>BD129*'8-Matrices'!$N$8</f>
        <v>0</v>
      </c>
      <c r="BE134" s="352">
        <f>BE129*'8-Matrices'!$O$8</f>
        <v>0</v>
      </c>
      <c r="BF134" s="352">
        <f>BF129*'8-Matrices'!$P$8</f>
        <v>0</v>
      </c>
      <c r="BG134" s="352">
        <f>BG129*'8-Matrices'!$Q$8</f>
        <v>0</v>
      </c>
      <c r="BH134" s="352">
        <f>BH129*'8-Matrices'!$R$8</f>
        <v>0</v>
      </c>
      <c r="BI134" s="353">
        <f>BI129*'8-Matrices'!$S$8</f>
        <v>0</v>
      </c>
      <c r="BJ134" s="398"/>
      <c r="BL134" s="351">
        <f>BL129*'8-Matrices'!$J$8</f>
        <v>0</v>
      </c>
      <c r="BM134" s="352">
        <f>BM129*'8-Matrices'!$K$8</f>
        <v>251448</v>
      </c>
      <c r="BN134" s="352">
        <f>BN129*'8-Matrices'!$L$8</f>
        <v>0</v>
      </c>
      <c r="BO134" s="352">
        <f>BO129*'8-Matrices'!$M$8</f>
        <v>458920</v>
      </c>
      <c r="BP134" s="352">
        <f>BP129*'8-Matrices'!$N$8</f>
        <v>0</v>
      </c>
      <c r="BQ134" s="352">
        <f>BQ129*'8-Matrices'!$O$8</f>
        <v>0</v>
      </c>
      <c r="BR134" s="352">
        <f>BR129*'8-Matrices'!$P$8</f>
        <v>0</v>
      </c>
      <c r="BS134" s="352">
        <f>BS129*'8-Matrices'!$Q$8</f>
        <v>0</v>
      </c>
      <c r="BT134" s="352">
        <f>BT129*'8-Matrices'!$R$8</f>
        <v>0</v>
      </c>
      <c r="BU134" s="353">
        <f>BU129*'8-Matrices'!$S$8</f>
        <v>0</v>
      </c>
      <c r="BV134" s="398"/>
      <c r="BX134" s="351">
        <f>BX129*'8-Matrices'!$J$8</f>
        <v>0</v>
      </c>
      <c r="BY134" s="352">
        <f>BY129*'8-Matrices'!$K$8</f>
        <v>125724</v>
      </c>
      <c r="BZ134" s="352">
        <f>BZ129*'8-Matrices'!$L$8</f>
        <v>0</v>
      </c>
      <c r="CA134" s="352">
        <f>CA129*'8-Matrices'!$M$8</f>
        <v>458920</v>
      </c>
      <c r="CB134" s="352">
        <f>CB129*'8-Matrices'!$N$8</f>
        <v>0</v>
      </c>
      <c r="CC134" s="352">
        <f>CC129*'8-Matrices'!$O$8</f>
        <v>0</v>
      </c>
      <c r="CD134" s="352">
        <f>CD129*'8-Matrices'!$P$8</f>
        <v>0</v>
      </c>
      <c r="CE134" s="352">
        <f>CE129*'8-Matrices'!$Q$8</f>
        <v>0</v>
      </c>
      <c r="CF134" s="352">
        <f>CF129*'8-Matrices'!$R$8</f>
        <v>0</v>
      </c>
      <c r="CG134" s="353">
        <f>CG129*'8-Matrices'!$S$8</f>
        <v>0</v>
      </c>
      <c r="CH134" s="398"/>
      <c r="CJ134" s="351">
        <f>CJ129*'8-Matrices'!$J$8</f>
        <v>0</v>
      </c>
      <c r="CK134" s="352">
        <f>CK129*'8-Matrices'!$K$8</f>
        <v>136201</v>
      </c>
      <c r="CL134" s="352">
        <f>CL129*'8-Matrices'!$L$8</f>
        <v>0</v>
      </c>
      <c r="CM134" s="352">
        <f>CM129*'8-Matrices'!$M$8</f>
        <v>396340</v>
      </c>
      <c r="CN134" s="352">
        <f>CN129*'8-Matrices'!$N$8</f>
        <v>0</v>
      </c>
      <c r="CO134" s="352">
        <f>CO129*'8-Matrices'!$O$8</f>
        <v>0</v>
      </c>
      <c r="CP134" s="352">
        <f>CP129*'8-Matrices'!$P$8</f>
        <v>0</v>
      </c>
      <c r="CQ134" s="352">
        <f>CQ129*'8-Matrices'!$Q$8</f>
        <v>0</v>
      </c>
      <c r="CR134" s="352">
        <f>CR129*'8-Matrices'!$R$8</f>
        <v>0</v>
      </c>
      <c r="CS134" s="353">
        <f>CS129*'8-Matrices'!$S$8</f>
        <v>0</v>
      </c>
      <c r="CT134" s="398"/>
      <c r="CV134" s="351">
        <f>CV129*'8-Matrices'!$J$8</f>
        <v>0</v>
      </c>
      <c r="CW134" s="352">
        <f>CW129*'8-Matrices'!$K$8</f>
        <v>199063</v>
      </c>
      <c r="CX134" s="352">
        <f>CX129*'8-Matrices'!$L$8</f>
        <v>0</v>
      </c>
      <c r="CY134" s="352">
        <f>CY129*'8-Matrices'!$M$8</f>
        <v>125160</v>
      </c>
      <c r="CZ134" s="352">
        <f>CZ129*'8-Matrices'!$N$8</f>
        <v>0</v>
      </c>
      <c r="DA134" s="352">
        <f>DA129*'8-Matrices'!$O$8</f>
        <v>0</v>
      </c>
      <c r="DB134" s="352">
        <f>DB129*'8-Matrices'!$P$8</f>
        <v>0</v>
      </c>
      <c r="DC134" s="352">
        <f>DC129*'8-Matrices'!$Q$8</f>
        <v>0</v>
      </c>
      <c r="DD134" s="352">
        <f>DD129*'8-Matrices'!$R$8</f>
        <v>0</v>
      </c>
      <c r="DE134" s="353">
        <f>DE129*'8-Matrices'!$S$8</f>
        <v>0</v>
      </c>
      <c r="DF134" s="398"/>
      <c r="DH134" s="351">
        <f>DH129*'8-Matrices'!$J$8</f>
        <v>0</v>
      </c>
      <c r="DI134" s="352">
        <f>DI129*'8-Matrices'!$K$8</f>
        <v>314310</v>
      </c>
      <c r="DJ134" s="352">
        <f>DJ129*'8-Matrices'!$L$8</f>
        <v>0</v>
      </c>
      <c r="DK134" s="352">
        <f>DK129*'8-Matrices'!$M$8</f>
        <v>438060</v>
      </c>
      <c r="DL134" s="352">
        <f>DL129*'8-Matrices'!$N$8</f>
        <v>0</v>
      </c>
      <c r="DM134" s="352">
        <f>DM129*'8-Matrices'!$O$8</f>
        <v>0</v>
      </c>
      <c r="DN134" s="352">
        <f>DN129*'8-Matrices'!$P$8</f>
        <v>0</v>
      </c>
      <c r="DO134" s="352">
        <f>DO129*'8-Matrices'!$Q$8</f>
        <v>0</v>
      </c>
      <c r="DP134" s="352">
        <f>DP129*'8-Matrices'!$R$8</f>
        <v>0</v>
      </c>
      <c r="DQ134" s="353">
        <f>DQ129*'8-Matrices'!$S$8</f>
        <v>0</v>
      </c>
      <c r="DR134" s="398"/>
      <c r="DT134" s="351">
        <f>DT129*'8-Matrices'!$J$8</f>
        <v>0</v>
      </c>
      <c r="DU134" s="352">
        <f>DU129*'8-Matrices'!$K$8</f>
        <v>314310</v>
      </c>
      <c r="DV134" s="352">
        <f>DV129*'8-Matrices'!$L$8</f>
        <v>0</v>
      </c>
      <c r="DW134" s="352">
        <f>DW129*'8-Matrices'!$M$8</f>
        <v>375480</v>
      </c>
      <c r="DX134" s="352">
        <f>DX129*'8-Matrices'!$N$8</f>
        <v>0</v>
      </c>
      <c r="DY134" s="352">
        <f>DY129*'8-Matrices'!$O$8</f>
        <v>0</v>
      </c>
      <c r="DZ134" s="352">
        <f>DZ129*'8-Matrices'!$P$8</f>
        <v>0</v>
      </c>
      <c r="EA134" s="352">
        <f>EA129*'8-Matrices'!$Q$8</f>
        <v>0</v>
      </c>
      <c r="EB134" s="352">
        <f>EB129*'8-Matrices'!$R$8</f>
        <v>0</v>
      </c>
      <c r="EC134" s="353">
        <f>EC129*'8-Matrices'!$S$8</f>
        <v>0</v>
      </c>
      <c r="ED134" s="398"/>
    </row>
    <row r="135" spans="1:134" ht="15.75" thickBot="1" x14ac:dyDescent="0.3">
      <c r="A135" s="1472"/>
      <c r="B135" t="s">
        <v>93</v>
      </c>
      <c r="C135" s="317" t="s">
        <v>140</v>
      </c>
      <c r="D135" s="351">
        <f>D130*'8-Matrices'!$J$9</f>
        <v>0</v>
      </c>
      <c r="E135" s="352">
        <f>E130*'8-Matrices'!$K$9</f>
        <v>122832</v>
      </c>
      <c r="F135" s="352">
        <f>F130*'8-Matrices'!$L$9</f>
        <v>0</v>
      </c>
      <c r="G135" s="352">
        <f>G130*'8-Matrices'!$M$9</f>
        <v>672540</v>
      </c>
      <c r="H135" s="352">
        <f>H130*'8-Matrices'!$N$9</f>
        <v>0</v>
      </c>
      <c r="I135" s="352">
        <f>I130*'8-Matrices'!$O$9</f>
        <v>0</v>
      </c>
      <c r="J135" s="352">
        <f>J130*'8-Matrices'!$P$9</f>
        <v>0</v>
      </c>
      <c r="K135" s="352">
        <f>K130*'8-Matrices'!$Q$9</f>
        <v>0</v>
      </c>
      <c r="L135" s="352">
        <f>L130*'8-Matrices'!$R$9</f>
        <v>0</v>
      </c>
      <c r="M135" s="353">
        <f>M130*'8-Matrices'!$S$9</f>
        <v>0</v>
      </c>
      <c r="N135" s="398"/>
      <c r="P135" s="351">
        <f>P130*'8-Matrices'!$J$9</f>
        <v>0</v>
      </c>
      <c r="Q135" s="352">
        <f>Q130*'8-Matrices'!$K$9</f>
        <v>153540</v>
      </c>
      <c r="R135" s="352">
        <f>R130*'8-Matrices'!$L$9</f>
        <v>0</v>
      </c>
      <c r="S135" s="352">
        <f>S130*'8-Matrices'!$M$9</f>
        <v>1069950</v>
      </c>
      <c r="T135" s="352">
        <f>T130*'8-Matrices'!$N$9</f>
        <v>0</v>
      </c>
      <c r="U135" s="352">
        <f>U130*'8-Matrices'!$O$9</f>
        <v>0</v>
      </c>
      <c r="V135" s="352">
        <f>V130*'8-Matrices'!$P$9</f>
        <v>0</v>
      </c>
      <c r="W135" s="352">
        <f>W130*'8-Matrices'!$Q$9</f>
        <v>0</v>
      </c>
      <c r="X135" s="352">
        <f>X130*'8-Matrices'!$R$9</f>
        <v>0</v>
      </c>
      <c r="Y135" s="353">
        <f>Y130*'8-Matrices'!$S$9</f>
        <v>0</v>
      </c>
      <c r="Z135" s="398"/>
      <c r="AB135" s="351">
        <f>AB130*'8-Matrices'!$J$9</f>
        <v>0</v>
      </c>
      <c r="AC135" s="352">
        <f>AC130*'8-Matrices'!$K$9</f>
        <v>122832</v>
      </c>
      <c r="AD135" s="352">
        <f>AD130*'8-Matrices'!$L$9</f>
        <v>0</v>
      </c>
      <c r="AE135" s="352">
        <f>AE130*'8-Matrices'!$M$9</f>
        <v>1100520</v>
      </c>
      <c r="AF135" s="352">
        <f>AF130*'8-Matrices'!$N$9</f>
        <v>0</v>
      </c>
      <c r="AG135" s="352">
        <f>AG130*'8-Matrices'!$O$9</f>
        <v>0</v>
      </c>
      <c r="AH135" s="352">
        <f>AH130*'8-Matrices'!$P$9</f>
        <v>0</v>
      </c>
      <c r="AI135" s="352">
        <f>AI130*'8-Matrices'!$Q$9</f>
        <v>0</v>
      </c>
      <c r="AJ135" s="352">
        <f>AJ130*'8-Matrices'!$R$9</f>
        <v>0</v>
      </c>
      <c r="AK135" s="353">
        <f>AK130*'8-Matrices'!$S$9</f>
        <v>0</v>
      </c>
      <c r="AL135" s="398"/>
      <c r="AN135" s="351">
        <f>AN130*'8-Matrices'!$J$9</f>
        <v>146566</v>
      </c>
      <c r="AO135" s="352">
        <f>AO130*'8-Matrices'!$K$9</f>
        <v>76770</v>
      </c>
      <c r="AP135" s="352">
        <f>AP130*'8-Matrices'!$L$9</f>
        <v>0</v>
      </c>
      <c r="AQ135" s="352">
        <f>AQ130*'8-Matrices'!$M$9</f>
        <v>641970</v>
      </c>
      <c r="AR135" s="352">
        <f>AR130*'8-Matrices'!$N$9</f>
        <v>0</v>
      </c>
      <c r="AS135" s="352">
        <f>AS130*'8-Matrices'!$O$9</f>
        <v>0</v>
      </c>
      <c r="AT135" s="352">
        <f>AT130*'8-Matrices'!$P$9</f>
        <v>0</v>
      </c>
      <c r="AU135" s="352">
        <f>AU130*'8-Matrices'!$Q$9</f>
        <v>0</v>
      </c>
      <c r="AV135" s="352">
        <f>AV130*'8-Matrices'!$R$9</f>
        <v>0</v>
      </c>
      <c r="AW135" s="353">
        <f>AW130*'8-Matrices'!$S$9</f>
        <v>0</v>
      </c>
      <c r="AX135" s="398"/>
      <c r="AZ135" s="351">
        <f>AZ130*'8-Matrices'!$J$9</f>
        <v>230318</v>
      </c>
      <c r="BA135" s="352">
        <f>BA130*'8-Matrices'!$K$9</f>
        <v>153540</v>
      </c>
      <c r="BB135" s="352">
        <f>BB130*'8-Matrices'!$L$9</f>
        <v>0</v>
      </c>
      <c r="BC135" s="352">
        <f>BC130*'8-Matrices'!$M$9</f>
        <v>519690</v>
      </c>
      <c r="BD135" s="352">
        <f>BD130*'8-Matrices'!$N$9</f>
        <v>0</v>
      </c>
      <c r="BE135" s="352">
        <f>BE130*'8-Matrices'!$O$9</f>
        <v>0</v>
      </c>
      <c r="BF135" s="352">
        <f>BF130*'8-Matrices'!$P$9</f>
        <v>0</v>
      </c>
      <c r="BG135" s="352">
        <f>BG130*'8-Matrices'!$Q$9</f>
        <v>0</v>
      </c>
      <c r="BH135" s="352">
        <f>BH130*'8-Matrices'!$R$9</f>
        <v>0</v>
      </c>
      <c r="BI135" s="353">
        <f>BI130*'8-Matrices'!$S$9</f>
        <v>0</v>
      </c>
      <c r="BJ135" s="398"/>
      <c r="BL135" s="351">
        <f>BL130*'8-Matrices'!$J$9</f>
        <v>73283</v>
      </c>
      <c r="BM135" s="352">
        <f>BM130*'8-Matrices'!$K$9</f>
        <v>138186</v>
      </c>
      <c r="BN135" s="352">
        <f>BN130*'8-Matrices'!$L$9</f>
        <v>0</v>
      </c>
      <c r="BO135" s="352">
        <f>BO130*'8-Matrices'!$M$9</f>
        <v>886530</v>
      </c>
      <c r="BP135" s="352">
        <f>BP130*'8-Matrices'!$N$9</f>
        <v>0</v>
      </c>
      <c r="BQ135" s="352">
        <f>BQ130*'8-Matrices'!$O$9</f>
        <v>0</v>
      </c>
      <c r="BR135" s="352">
        <f>BR130*'8-Matrices'!$P$9</f>
        <v>0</v>
      </c>
      <c r="BS135" s="352">
        <f>BS130*'8-Matrices'!$Q$9</f>
        <v>0</v>
      </c>
      <c r="BT135" s="352">
        <f>BT130*'8-Matrices'!$R$9</f>
        <v>0</v>
      </c>
      <c r="BU135" s="353">
        <f>BU130*'8-Matrices'!$S$9</f>
        <v>0</v>
      </c>
      <c r="BV135" s="398"/>
      <c r="BX135" s="351">
        <f>BX130*'8-Matrices'!$J$9</f>
        <v>167504</v>
      </c>
      <c r="BY135" s="352">
        <f>BY130*'8-Matrices'!$K$9</f>
        <v>122832</v>
      </c>
      <c r="BZ135" s="352">
        <f>BZ130*'8-Matrices'!$L$9</f>
        <v>0</v>
      </c>
      <c r="CA135" s="352">
        <f>CA130*'8-Matrices'!$M$9</f>
        <v>855960</v>
      </c>
      <c r="CB135" s="352">
        <f>CB130*'8-Matrices'!$N$9</f>
        <v>0</v>
      </c>
      <c r="CC135" s="352">
        <f>CC130*'8-Matrices'!$O$9</f>
        <v>0</v>
      </c>
      <c r="CD135" s="352">
        <f>CD130*'8-Matrices'!$P$9</f>
        <v>0</v>
      </c>
      <c r="CE135" s="352">
        <f>CE130*'8-Matrices'!$Q$9</f>
        <v>0</v>
      </c>
      <c r="CF135" s="352">
        <f>CF130*'8-Matrices'!$R$9</f>
        <v>0</v>
      </c>
      <c r="CG135" s="353">
        <f>CG130*'8-Matrices'!$S$9</f>
        <v>0</v>
      </c>
      <c r="CH135" s="398"/>
      <c r="CJ135" s="351">
        <f>CJ130*'8-Matrices'!$J$9</f>
        <v>104690</v>
      </c>
      <c r="CK135" s="352">
        <f>CK130*'8-Matrices'!$K$9</f>
        <v>92124</v>
      </c>
      <c r="CL135" s="352">
        <f>CL130*'8-Matrices'!$L$9</f>
        <v>0</v>
      </c>
      <c r="CM135" s="352">
        <f>CM130*'8-Matrices'!$M$9</f>
        <v>978240</v>
      </c>
      <c r="CN135" s="352">
        <f>CN130*'8-Matrices'!$N$9</f>
        <v>0</v>
      </c>
      <c r="CO135" s="352">
        <f>CO130*'8-Matrices'!$O$9</f>
        <v>0</v>
      </c>
      <c r="CP135" s="352">
        <f>CP130*'8-Matrices'!$P$9</f>
        <v>0</v>
      </c>
      <c r="CQ135" s="352">
        <f>CQ130*'8-Matrices'!$Q$9</f>
        <v>0</v>
      </c>
      <c r="CR135" s="352">
        <f>CR130*'8-Matrices'!$R$9</f>
        <v>0</v>
      </c>
      <c r="CS135" s="353">
        <f>CS130*'8-Matrices'!$S$9</f>
        <v>0</v>
      </c>
      <c r="CT135" s="398"/>
      <c r="CV135" s="351">
        <f>CV130*'8-Matrices'!$J$9</f>
        <v>167504</v>
      </c>
      <c r="CW135" s="352">
        <f>CW130*'8-Matrices'!$K$9</f>
        <v>107478</v>
      </c>
      <c r="CX135" s="352">
        <f>CX130*'8-Matrices'!$L$9</f>
        <v>0</v>
      </c>
      <c r="CY135" s="352">
        <f>CY130*'8-Matrices'!$M$9</f>
        <v>764250</v>
      </c>
      <c r="CZ135" s="352">
        <f>CZ130*'8-Matrices'!$N$9</f>
        <v>0</v>
      </c>
      <c r="DA135" s="352">
        <f>DA130*'8-Matrices'!$O$9</f>
        <v>0</v>
      </c>
      <c r="DB135" s="352">
        <f>DB130*'8-Matrices'!$P$9</f>
        <v>0</v>
      </c>
      <c r="DC135" s="352">
        <f>DC130*'8-Matrices'!$Q$9</f>
        <v>0</v>
      </c>
      <c r="DD135" s="352">
        <f>DD130*'8-Matrices'!$R$9</f>
        <v>0</v>
      </c>
      <c r="DE135" s="353">
        <f>DE130*'8-Matrices'!$S$9</f>
        <v>0</v>
      </c>
      <c r="DF135" s="398"/>
      <c r="DH135" s="351">
        <f>DH130*'8-Matrices'!$J$9</f>
        <v>167504</v>
      </c>
      <c r="DI135" s="352">
        <f>DI130*'8-Matrices'!$K$9</f>
        <v>153540</v>
      </c>
      <c r="DJ135" s="352">
        <f>DJ130*'8-Matrices'!$L$9</f>
        <v>0</v>
      </c>
      <c r="DK135" s="352">
        <f>DK130*'8-Matrices'!$M$9</f>
        <v>519690</v>
      </c>
      <c r="DL135" s="352">
        <f>DL130*'8-Matrices'!$N$9</f>
        <v>0</v>
      </c>
      <c r="DM135" s="352">
        <f>DM130*'8-Matrices'!$O$9</f>
        <v>0</v>
      </c>
      <c r="DN135" s="352">
        <f>DN130*'8-Matrices'!$P$9</f>
        <v>0</v>
      </c>
      <c r="DO135" s="352">
        <f>DO130*'8-Matrices'!$Q$9</f>
        <v>0</v>
      </c>
      <c r="DP135" s="352">
        <f>DP130*'8-Matrices'!$R$9</f>
        <v>0</v>
      </c>
      <c r="DQ135" s="353">
        <f>DQ130*'8-Matrices'!$S$9</f>
        <v>0</v>
      </c>
      <c r="DR135" s="398"/>
      <c r="DT135" s="351">
        <f>DT130*'8-Matrices'!$J$9</f>
        <v>41876</v>
      </c>
      <c r="DU135" s="352">
        <f>DU130*'8-Matrices'!$K$9</f>
        <v>76770</v>
      </c>
      <c r="DV135" s="352">
        <f>DV130*'8-Matrices'!$L$9</f>
        <v>0</v>
      </c>
      <c r="DW135" s="352">
        <f>DW130*'8-Matrices'!$M$9</f>
        <v>641970</v>
      </c>
      <c r="DX135" s="352">
        <f>DX130*'8-Matrices'!$N$9</f>
        <v>0</v>
      </c>
      <c r="DY135" s="352">
        <f>DY130*'8-Matrices'!$O$9</f>
        <v>0</v>
      </c>
      <c r="DZ135" s="352">
        <f>DZ130*'8-Matrices'!$P$9</f>
        <v>0</v>
      </c>
      <c r="EA135" s="352">
        <f>EA130*'8-Matrices'!$Q$9</f>
        <v>0</v>
      </c>
      <c r="EB135" s="352">
        <f>EB130*'8-Matrices'!$R$9</f>
        <v>0</v>
      </c>
      <c r="EC135" s="353">
        <f>EC130*'8-Matrices'!$S$9</f>
        <v>0</v>
      </c>
      <c r="ED135" s="398"/>
    </row>
    <row r="136" spans="1:134" ht="30.75" thickBot="1" x14ac:dyDescent="0.3">
      <c r="A136" s="318" t="s">
        <v>212</v>
      </c>
      <c r="B136" s="293" t="s">
        <v>93</v>
      </c>
      <c r="C136" s="316"/>
      <c r="D136" s="404">
        <f t="shared" ref="D136:M136" si="275">SUM(D133:D135)</f>
        <v>0</v>
      </c>
      <c r="E136" s="405">
        <f t="shared" si="275"/>
        <v>374367</v>
      </c>
      <c r="F136" s="405">
        <f t="shared" si="275"/>
        <v>0</v>
      </c>
      <c r="G136" s="405">
        <f t="shared" si="275"/>
        <v>2270465</v>
      </c>
      <c r="H136" s="405">
        <f t="shared" si="275"/>
        <v>0</v>
      </c>
      <c r="I136" s="405">
        <f t="shared" si="275"/>
        <v>0</v>
      </c>
      <c r="J136" s="405">
        <f t="shared" si="275"/>
        <v>0</v>
      </c>
      <c r="K136" s="405">
        <f t="shared" si="275"/>
        <v>0</v>
      </c>
      <c r="L136" s="405">
        <f t="shared" si="275"/>
        <v>0</v>
      </c>
      <c r="M136" s="406">
        <f t="shared" si="275"/>
        <v>0</v>
      </c>
      <c r="N136" s="471">
        <f>SUM(D136:M136)</f>
        <v>2644832</v>
      </c>
      <c r="O136" s="316"/>
      <c r="P136" s="404">
        <f t="shared" ref="P136:Y136" si="276">SUM(P133:P135)</f>
        <v>0</v>
      </c>
      <c r="Q136" s="405">
        <f t="shared" si="276"/>
        <v>462329</v>
      </c>
      <c r="R136" s="405">
        <f t="shared" si="276"/>
        <v>0</v>
      </c>
      <c r="S136" s="405">
        <f t="shared" si="276"/>
        <v>2428370</v>
      </c>
      <c r="T136" s="405">
        <f t="shared" si="276"/>
        <v>0</v>
      </c>
      <c r="U136" s="405">
        <f t="shared" si="276"/>
        <v>0</v>
      </c>
      <c r="V136" s="405">
        <f t="shared" si="276"/>
        <v>0</v>
      </c>
      <c r="W136" s="405">
        <f t="shared" si="276"/>
        <v>0</v>
      </c>
      <c r="X136" s="405">
        <f t="shared" si="276"/>
        <v>0</v>
      </c>
      <c r="Y136" s="406">
        <f t="shared" si="276"/>
        <v>0</v>
      </c>
      <c r="Z136" s="471">
        <f>SUM(P136:Y136)</f>
        <v>2890699</v>
      </c>
      <c r="AA136" s="316"/>
      <c r="AB136" s="404">
        <f t="shared" ref="AB136:AK136" si="277">SUM(AB133:AB135)</f>
        <v>0</v>
      </c>
      <c r="AC136" s="405">
        <f t="shared" si="277"/>
        <v>559736</v>
      </c>
      <c r="AD136" s="405">
        <f t="shared" si="277"/>
        <v>0</v>
      </c>
      <c r="AE136" s="405">
        <f t="shared" si="277"/>
        <v>2884540</v>
      </c>
      <c r="AF136" s="405">
        <f t="shared" si="277"/>
        <v>0</v>
      </c>
      <c r="AG136" s="405">
        <f t="shared" si="277"/>
        <v>0</v>
      </c>
      <c r="AH136" s="405">
        <f t="shared" si="277"/>
        <v>0</v>
      </c>
      <c r="AI136" s="405">
        <f t="shared" si="277"/>
        <v>0</v>
      </c>
      <c r="AJ136" s="405">
        <f t="shared" si="277"/>
        <v>0</v>
      </c>
      <c r="AK136" s="406">
        <f t="shared" si="277"/>
        <v>0</v>
      </c>
      <c r="AL136" s="471">
        <f>SUM(AB136:AK136)</f>
        <v>3444276</v>
      </c>
      <c r="AN136" s="404">
        <f t="shared" ref="AN136:AW136" si="278">SUM(AN133:AN135)</f>
        <v>146566</v>
      </c>
      <c r="AO136" s="405">
        <f t="shared" si="278"/>
        <v>487851</v>
      </c>
      <c r="AP136" s="405">
        <f t="shared" si="278"/>
        <v>0</v>
      </c>
      <c r="AQ136" s="405">
        <f t="shared" si="278"/>
        <v>2524060</v>
      </c>
      <c r="AR136" s="405">
        <f t="shared" si="278"/>
        <v>0</v>
      </c>
      <c r="AS136" s="405">
        <f t="shared" si="278"/>
        <v>0</v>
      </c>
      <c r="AT136" s="405">
        <f t="shared" si="278"/>
        <v>0</v>
      </c>
      <c r="AU136" s="405">
        <f t="shared" si="278"/>
        <v>0</v>
      </c>
      <c r="AV136" s="405">
        <f t="shared" si="278"/>
        <v>0</v>
      </c>
      <c r="AW136" s="406">
        <f t="shared" si="278"/>
        <v>0</v>
      </c>
      <c r="AX136" s="471">
        <f>SUM(AN136:AW136)</f>
        <v>3158477</v>
      </c>
      <c r="AZ136" s="404">
        <f t="shared" ref="AZ136:BI136" si="279">SUM(AZ133:AZ135)</f>
        <v>230318</v>
      </c>
      <c r="BA136" s="405">
        <f t="shared" si="279"/>
        <v>574359</v>
      </c>
      <c r="BB136" s="405">
        <f t="shared" si="279"/>
        <v>0</v>
      </c>
      <c r="BC136" s="405">
        <f t="shared" si="279"/>
        <v>2795005</v>
      </c>
      <c r="BD136" s="405">
        <f t="shared" si="279"/>
        <v>0</v>
      </c>
      <c r="BE136" s="405">
        <f t="shared" si="279"/>
        <v>0</v>
      </c>
      <c r="BF136" s="405">
        <f t="shared" si="279"/>
        <v>0</v>
      </c>
      <c r="BG136" s="405">
        <f t="shared" si="279"/>
        <v>0</v>
      </c>
      <c r="BH136" s="405">
        <f t="shared" si="279"/>
        <v>0</v>
      </c>
      <c r="BI136" s="406">
        <f t="shared" si="279"/>
        <v>0</v>
      </c>
      <c r="BJ136" s="471">
        <f>SUM(AZ136:BI136)</f>
        <v>3599682</v>
      </c>
      <c r="BL136" s="404">
        <f t="shared" ref="BL136:BU136" si="280">SUM(BL133:BL135)</f>
        <v>73283</v>
      </c>
      <c r="BM136" s="405">
        <f t="shared" si="280"/>
        <v>520314</v>
      </c>
      <c r="BN136" s="405">
        <f t="shared" si="280"/>
        <v>0</v>
      </c>
      <c r="BO136" s="405">
        <f t="shared" si="280"/>
        <v>2501850</v>
      </c>
      <c r="BP136" s="405">
        <f t="shared" si="280"/>
        <v>0</v>
      </c>
      <c r="BQ136" s="405">
        <f t="shared" si="280"/>
        <v>0</v>
      </c>
      <c r="BR136" s="405">
        <f t="shared" si="280"/>
        <v>0</v>
      </c>
      <c r="BS136" s="405">
        <f t="shared" si="280"/>
        <v>0</v>
      </c>
      <c r="BT136" s="405">
        <f t="shared" si="280"/>
        <v>0</v>
      </c>
      <c r="BU136" s="406">
        <f t="shared" si="280"/>
        <v>0</v>
      </c>
      <c r="BV136" s="471">
        <f>SUM(BL136:BU136)</f>
        <v>3095447</v>
      </c>
      <c r="BX136" s="404">
        <f t="shared" ref="BX136:CG136" si="281">SUM(BX133:BX135)</f>
        <v>167504</v>
      </c>
      <c r="BY136" s="405">
        <f t="shared" si="281"/>
        <v>306636</v>
      </c>
      <c r="BZ136" s="405">
        <f t="shared" si="281"/>
        <v>0</v>
      </c>
      <c r="CA136" s="405">
        <f t="shared" si="281"/>
        <v>2572465</v>
      </c>
      <c r="CB136" s="405">
        <f t="shared" si="281"/>
        <v>0</v>
      </c>
      <c r="CC136" s="405">
        <f t="shared" si="281"/>
        <v>0</v>
      </c>
      <c r="CD136" s="405">
        <f t="shared" si="281"/>
        <v>0</v>
      </c>
      <c r="CE136" s="405">
        <f t="shared" si="281"/>
        <v>0</v>
      </c>
      <c r="CF136" s="405">
        <f t="shared" si="281"/>
        <v>0</v>
      </c>
      <c r="CG136" s="406">
        <f t="shared" si="281"/>
        <v>0</v>
      </c>
      <c r="CH136" s="471">
        <f>SUM(BX136:CG136)</f>
        <v>3046605</v>
      </c>
      <c r="CJ136" s="404">
        <f t="shared" ref="CJ136:CS136" si="282">SUM(CJ133:CJ135)</f>
        <v>104690</v>
      </c>
      <c r="CK136" s="405">
        <f t="shared" si="282"/>
        <v>279145</v>
      </c>
      <c r="CL136" s="405">
        <f t="shared" si="282"/>
        <v>0</v>
      </c>
      <c r="CM136" s="405">
        <f t="shared" si="282"/>
        <v>2487615</v>
      </c>
      <c r="CN136" s="405">
        <f t="shared" si="282"/>
        <v>0</v>
      </c>
      <c r="CO136" s="405">
        <f t="shared" si="282"/>
        <v>0</v>
      </c>
      <c r="CP136" s="405">
        <f t="shared" si="282"/>
        <v>0</v>
      </c>
      <c r="CQ136" s="405">
        <f t="shared" si="282"/>
        <v>0</v>
      </c>
      <c r="CR136" s="405">
        <f t="shared" si="282"/>
        <v>0</v>
      </c>
      <c r="CS136" s="406">
        <f t="shared" si="282"/>
        <v>0</v>
      </c>
      <c r="CT136" s="471">
        <f>SUM(CJ136:CS136)</f>
        <v>2871450</v>
      </c>
      <c r="CV136" s="404">
        <f t="shared" ref="CV136:DE136" si="283">SUM(CV133:CV135)</f>
        <v>167504</v>
      </c>
      <c r="CW136" s="405">
        <f t="shared" si="283"/>
        <v>342841</v>
      </c>
      <c r="CX136" s="405">
        <f t="shared" si="283"/>
        <v>0</v>
      </c>
      <c r="CY136" s="405">
        <f t="shared" si="283"/>
        <v>2103630</v>
      </c>
      <c r="CZ136" s="405">
        <f t="shared" si="283"/>
        <v>0</v>
      </c>
      <c r="DA136" s="405">
        <f t="shared" si="283"/>
        <v>0</v>
      </c>
      <c r="DB136" s="405">
        <f t="shared" si="283"/>
        <v>0</v>
      </c>
      <c r="DC136" s="405">
        <f t="shared" si="283"/>
        <v>0</v>
      </c>
      <c r="DD136" s="405">
        <f t="shared" si="283"/>
        <v>0</v>
      </c>
      <c r="DE136" s="406">
        <f t="shared" si="283"/>
        <v>0</v>
      </c>
      <c r="DF136" s="471">
        <f>SUM(CV136:DE136)</f>
        <v>2613975</v>
      </c>
      <c r="DH136" s="404">
        <f t="shared" ref="DH136:DQ136" si="284">SUM(DH133:DH135)</f>
        <v>167504</v>
      </c>
      <c r="DI136" s="405">
        <f t="shared" si="284"/>
        <v>496890</v>
      </c>
      <c r="DJ136" s="405">
        <f t="shared" si="284"/>
        <v>0</v>
      </c>
      <c r="DK136" s="405">
        <f t="shared" si="284"/>
        <v>1926235</v>
      </c>
      <c r="DL136" s="405">
        <f t="shared" si="284"/>
        <v>0</v>
      </c>
      <c r="DM136" s="405">
        <f t="shared" si="284"/>
        <v>0</v>
      </c>
      <c r="DN136" s="405">
        <f t="shared" si="284"/>
        <v>0</v>
      </c>
      <c r="DO136" s="405">
        <f t="shared" si="284"/>
        <v>0</v>
      </c>
      <c r="DP136" s="405">
        <f t="shared" si="284"/>
        <v>0</v>
      </c>
      <c r="DQ136" s="406">
        <f t="shared" si="284"/>
        <v>0</v>
      </c>
      <c r="DR136" s="471">
        <f>SUM(DH136:DQ136)</f>
        <v>2590629</v>
      </c>
      <c r="DT136" s="404">
        <f t="shared" ref="DT136:EC136" si="285">SUM(DT133:DT135)</f>
        <v>41876</v>
      </c>
      <c r="DU136" s="405">
        <f t="shared" si="285"/>
        <v>463680</v>
      </c>
      <c r="DV136" s="405">
        <f t="shared" si="285"/>
        <v>0</v>
      </c>
      <c r="DW136" s="405">
        <f t="shared" si="285"/>
        <v>1682380</v>
      </c>
      <c r="DX136" s="405">
        <f t="shared" si="285"/>
        <v>0</v>
      </c>
      <c r="DY136" s="405">
        <f t="shared" si="285"/>
        <v>0</v>
      </c>
      <c r="DZ136" s="405">
        <f t="shared" si="285"/>
        <v>0</v>
      </c>
      <c r="EA136" s="405">
        <f t="shared" si="285"/>
        <v>0</v>
      </c>
      <c r="EB136" s="405">
        <f t="shared" si="285"/>
        <v>0</v>
      </c>
      <c r="EC136" s="406">
        <f t="shared" si="285"/>
        <v>0</v>
      </c>
      <c r="ED136" s="471">
        <f>SUM(DT136:EC136)</f>
        <v>2187936</v>
      </c>
    </row>
    <row r="137" spans="1:134" ht="15.75" thickBot="1" x14ac:dyDescent="0.3">
      <c r="A137" s="305"/>
      <c r="B137" s="306"/>
      <c r="C137" s="307"/>
      <c r="D137" s="408"/>
      <c r="E137" s="407"/>
      <c r="F137" s="407"/>
      <c r="G137" s="407"/>
      <c r="H137" s="407"/>
      <c r="I137" s="407"/>
      <c r="J137" s="407"/>
      <c r="K137" s="407"/>
      <c r="L137" s="407"/>
      <c r="M137" s="409"/>
      <c r="N137" s="410"/>
      <c r="O137" s="307"/>
      <c r="P137" s="408"/>
      <c r="Q137" s="407"/>
      <c r="R137" s="407"/>
      <c r="S137" s="407"/>
      <c r="T137" s="407"/>
      <c r="U137" s="407"/>
      <c r="V137" s="407"/>
      <c r="W137" s="407"/>
      <c r="X137" s="407"/>
      <c r="Y137" s="409"/>
      <c r="Z137" s="410"/>
      <c r="AA137" s="307"/>
      <c r="AB137" s="408"/>
      <c r="AC137" s="407"/>
      <c r="AD137" s="407"/>
      <c r="AE137" s="407"/>
      <c r="AF137" s="407"/>
      <c r="AG137" s="407"/>
      <c r="AH137" s="407"/>
      <c r="AI137" s="407"/>
      <c r="AJ137" s="407"/>
      <c r="AK137" s="409"/>
      <c r="AL137" s="410"/>
      <c r="AN137" s="408"/>
      <c r="AO137" s="407"/>
      <c r="AP137" s="407"/>
      <c r="AQ137" s="407"/>
      <c r="AR137" s="407"/>
      <c r="AS137" s="407"/>
      <c r="AT137" s="407"/>
      <c r="AU137" s="407"/>
      <c r="AV137" s="407"/>
      <c r="AW137" s="409"/>
      <c r="AX137" s="410"/>
      <c r="AZ137" s="408"/>
      <c r="BA137" s="407"/>
      <c r="BB137" s="407"/>
      <c r="BC137" s="407"/>
      <c r="BD137" s="407"/>
      <c r="BE137" s="407"/>
      <c r="BF137" s="407"/>
      <c r="BG137" s="407"/>
      <c r="BH137" s="407"/>
      <c r="BI137" s="409"/>
      <c r="BJ137" s="410"/>
      <c r="BL137" s="408"/>
      <c r="BM137" s="407"/>
      <c r="BN137" s="407"/>
      <c r="BO137" s="407"/>
      <c r="BP137" s="407"/>
      <c r="BQ137" s="407"/>
      <c r="BR137" s="407"/>
      <c r="BS137" s="407"/>
      <c r="BT137" s="407"/>
      <c r="BU137" s="409"/>
      <c r="BV137" s="410"/>
      <c r="BX137" s="408"/>
      <c r="BY137" s="407"/>
      <c r="BZ137" s="407"/>
      <c r="CA137" s="407"/>
      <c r="CB137" s="407"/>
      <c r="CC137" s="407"/>
      <c r="CD137" s="407"/>
      <c r="CE137" s="407"/>
      <c r="CF137" s="407"/>
      <c r="CG137" s="409"/>
      <c r="CH137" s="410"/>
      <c r="CJ137" s="408"/>
      <c r="CK137" s="407"/>
      <c r="CL137" s="407"/>
      <c r="CM137" s="407"/>
      <c r="CN137" s="407"/>
      <c r="CO137" s="407"/>
      <c r="CP137" s="407"/>
      <c r="CQ137" s="407"/>
      <c r="CR137" s="407"/>
      <c r="CS137" s="409"/>
      <c r="CT137" s="410"/>
      <c r="CV137" s="408"/>
      <c r="CW137" s="407"/>
      <c r="CX137" s="407"/>
      <c r="CY137" s="407"/>
      <c r="CZ137" s="407"/>
      <c r="DA137" s="407"/>
      <c r="DB137" s="407"/>
      <c r="DC137" s="407"/>
      <c r="DD137" s="407"/>
      <c r="DE137" s="409"/>
      <c r="DF137" s="410"/>
      <c r="DH137" s="408"/>
      <c r="DI137" s="407"/>
      <c r="DJ137" s="407"/>
      <c r="DK137" s="407"/>
      <c r="DL137" s="407"/>
      <c r="DM137" s="407"/>
      <c r="DN137" s="407"/>
      <c r="DO137" s="407"/>
      <c r="DP137" s="407"/>
      <c r="DQ137" s="409"/>
      <c r="DR137" s="410"/>
      <c r="DT137" s="408"/>
      <c r="DU137" s="407"/>
      <c r="DV137" s="407"/>
      <c r="DW137" s="407"/>
      <c r="DX137" s="407"/>
      <c r="DY137" s="407"/>
      <c r="DZ137" s="407"/>
      <c r="EA137" s="407"/>
      <c r="EB137" s="407"/>
      <c r="EC137" s="409"/>
      <c r="ED137" s="410"/>
    </row>
    <row r="138" spans="1:134" ht="15" customHeight="1" x14ac:dyDescent="0.25">
      <c r="A138" s="1470" t="s">
        <v>210</v>
      </c>
      <c r="B138" s="285" t="s">
        <v>94</v>
      </c>
      <c r="C138" s="319" t="s">
        <v>138</v>
      </c>
      <c r="D138" s="342">
        <f>'7d-AtRisk_RawData'!D46</f>
        <v>0</v>
      </c>
      <c r="E138" s="343">
        <f>'7d-AtRisk_RawData'!E46</f>
        <v>0</v>
      </c>
      <c r="F138" s="343">
        <f>'7d-AtRisk_RawData'!F46</f>
        <v>0</v>
      </c>
      <c r="G138" s="343">
        <f>'7d-AtRisk_RawData'!G46</f>
        <v>10</v>
      </c>
      <c r="H138" s="343">
        <f>'7d-AtRisk_RawData'!H46</f>
        <v>0</v>
      </c>
      <c r="I138" s="343">
        <f>'7d-AtRisk_RawData'!I46</f>
        <v>0</v>
      </c>
      <c r="J138" s="343">
        <f>'7d-AtRisk_RawData'!J46</f>
        <v>0</v>
      </c>
      <c r="K138" s="343">
        <f>'7d-AtRisk_RawData'!K46</f>
        <v>0</v>
      </c>
      <c r="L138" s="343">
        <f>'7d-AtRisk_RawData'!L46</f>
        <v>0</v>
      </c>
      <c r="M138" s="344">
        <f>'7d-AtRisk_RawData'!M46</f>
        <v>0</v>
      </c>
      <c r="N138" s="396"/>
      <c r="O138" s="319"/>
      <c r="P138" s="342">
        <f>'7d-AtRisk_RawData'!P46</f>
        <v>0</v>
      </c>
      <c r="Q138" s="343">
        <f>'7d-AtRisk_RawData'!Q46</f>
        <v>0</v>
      </c>
      <c r="R138" s="343">
        <f>'7d-AtRisk_RawData'!R46</f>
        <v>0</v>
      </c>
      <c r="S138" s="343">
        <f>'7d-AtRisk_RawData'!S46</f>
        <v>19</v>
      </c>
      <c r="T138" s="343">
        <f>'7d-AtRisk_RawData'!T46</f>
        <v>0</v>
      </c>
      <c r="U138" s="343">
        <f>'7d-AtRisk_RawData'!U46</f>
        <v>0</v>
      </c>
      <c r="V138" s="343">
        <f>'7d-AtRisk_RawData'!V46</f>
        <v>0</v>
      </c>
      <c r="W138" s="343">
        <f>'7d-AtRisk_RawData'!W46</f>
        <v>0</v>
      </c>
      <c r="X138" s="343">
        <f>'7d-AtRisk_RawData'!X46</f>
        <v>0</v>
      </c>
      <c r="Y138" s="344">
        <f>'7d-AtRisk_RawData'!Y46</f>
        <v>0</v>
      </c>
      <c r="Z138" s="396"/>
      <c r="AA138" s="319"/>
      <c r="AB138" s="342">
        <f>'7d-AtRisk_RawData'!AB46</f>
        <v>0</v>
      </c>
      <c r="AC138" s="343">
        <f>'7d-AtRisk_RawData'!AC46</f>
        <v>0</v>
      </c>
      <c r="AD138" s="343">
        <f>'7d-AtRisk_RawData'!AD46</f>
        <v>0</v>
      </c>
      <c r="AE138" s="343">
        <f>'7d-AtRisk_RawData'!AE46</f>
        <v>23</v>
      </c>
      <c r="AF138" s="343">
        <f>'7d-AtRisk_RawData'!AF46</f>
        <v>0</v>
      </c>
      <c r="AG138" s="343">
        <f>'7d-AtRisk_RawData'!AG46</f>
        <v>0</v>
      </c>
      <c r="AH138" s="343">
        <f>'7d-AtRisk_RawData'!AH46</f>
        <v>0</v>
      </c>
      <c r="AI138" s="343">
        <f>'7d-AtRisk_RawData'!AI46</f>
        <v>0</v>
      </c>
      <c r="AJ138" s="343">
        <f>'7d-AtRisk_RawData'!AJ46</f>
        <v>0</v>
      </c>
      <c r="AK138" s="344">
        <f>'7d-AtRisk_RawData'!AK46</f>
        <v>0</v>
      </c>
      <c r="AL138" s="396"/>
      <c r="AN138" s="342">
        <f>'7d-AtRisk_RawData'!AN46</f>
        <v>0</v>
      </c>
      <c r="AO138" s="343">
        <f>'7d-AtRisk_RawData'!AO46</f>
        <v>0</v>
      </c>
      <c r="AP138" s="343">
        <f>'7d-AtRisk_RawData'!AP46</f>
        <v>0</v>
      </c>
      <c r="AQ138" s="343">
        <f>'7d-AtRisk_RawData'!AQ46</f>
        <v>13</v>
      </c>
      <c r="AR138" s="343">
        <f>'7d-AtRisk_RawData'!AR46</f>
        <v>0</v>
      </c>
      <c r="AS138" s="343">
        <f>'7d-AtRisk_RawData'!AS46</f>
        <v>0</v>
      </c>
      <c r="AT138" s="343">
        <f>'7d-AtRisk_RawData'!AT46</f>
        <v>0</v>
      </c>
      <c r="AU138" s="343">
        <f>'7d-AtRisk_RawData'!AU46</f>
        <v>0</v>
      </c>
      <c r="AV138" s="343">
        <f>'7d-AtRisk_RawData'!AV46</f>
        <v>0</v>
      </c>
      <c r="AW138" s="344">
        <f>'7d-AtRisk_RawData'!AW46</f>
        <v>0</v>
      </c>
      <c r="AX138" s="396"/>
      <c r="AZ138" s="342">
        <f>'7d-AtRisk_RawData'!AZ46</f>
        <v>0</v>
      </c>
      <c r="BA138" s="343">
        <f>'7d-AtRisk_RawData'!BA46</f>
        <v>0</v>
      </c>
      <c r="BB138" s="343">
        <f>'7d-AtRisk_RawData'!BB46</f>
        <v>0</v>
      </c>
      <c r="BC138" s="343">
        <f>'7d-AtRisk_RawData'!BC46</f>
        <v>19</v>
      </c>
      <c r="BD138" s="343">
        <f>'7d-AtRisk_RawData'!BD46</f>
        <v>0</v>
      </c>
      <c r="BE138" s="343">
        <f>'7d-AtRisk_RawData'!BE46</f>
        <v>0</v>
      </c>
      <c r="BF138" s="343">
        <f>'7d-AtRisk_RawData'!BF46</f>
        <v>0</v>
      </c>
      <c r="BG138" s="343">
        <f>'7d-AtRisk_RawData'!BG46</f>
        <v>0</v>
      </c>
      <c r="BH138" s="343">
        <f>'7d-AtRisk_RawData'!BH46</f>
        <v>0</v>
      </c>
      <c r="BI138" s="344">
        <f>'7d-AtRisk_RawData'!BI46</f>
        <v>0</v>
      </c>
      <c r="BJ138" s="396"/>
      <c r="BL138" s="342">
        <f>'7d-AtRisk_RawData'!BL46</f>
        <v>0</v>
      </c>
      <c r="BM138" s="343">
        <f>'7d-AtRisk_RawData'!BM46</f>
        <v>0</v>
      </c>
      <c r="BN138" s="343">
        <f>'7d-AtRisk_RawData'!BN46</f>
        <v>0</v>
      </c>
      <c r="BO138" s="343">
        <f>'7d-AtRisk_RawData'!BO46</f>
        <v>5</v>
      </c>
      <c r="BP138" s="343">
        <f>'7d-AtRisk_RawData'!BP46</f>
        <v>0</v>
      </c>
      <c r="BQ138" s="343">
        <f>'7d-AtRisk_RawData'!BQ46</f>
        <v>0</v>
      </c>
      <c r="BR138" s="343">
        <f>'7d-AtRisk_RawData'!BR46</f>
        <v>0</v>
      </c>
      <c r="BS138" s="343">
        <f>'7d-AtRisk_RawData'!BS46</f>
        <v>0</v>
      </c>
      <c r="BT138" s="343">
        <f>'7d-AtRisk_RawData'!BT46</f>
        <v>0</v>
      </c>
      <c r="BU138" s="344">
        <f>'7d-AtRisk_RawData'!BU46</f>
        <v>0</v>
      </c>
      <c r="BV138" s="396"/>
      <c r="BX138" s="342">
        <f>'7d-AtRisk_RawData'!BX46</f>
        <v>0</v>
      </c>
      <c r="BY138" s="343">
        <f>'7d-AtRisk_RawData'!BY46</f>
        <v>0</v>
      </c>
      <c r="BZ138" s="343">
        <f>'7d-AtRisk_RawData'!BZ46</f>
        <v>0</v>
      </c>
      <c r="CA138" s="343">
        <f>'7d-AtRisk_RawData'!CA46</f>
        <v>11</v>
      </c>
      <c r="CB138" s="343">
        <f>'7d-AtRisk_RawData'!CB46</f>
        <v>0</v>
      </c>
      <c r="CC138" s="343">
        <f>'7d-AtRisk_RawData'!CC46</f>
        <v>0</v>
      </c>
      <c r="CD138" s="343">
        <f>'7d-AtRisk_RawData'!CD46</f>
        <v>0</v>
      </c>
      <c r="CE138" s="343">
        <f>'7d-AtRisk_RawData'!CE46</f>
        <v>0</v>
      </c>
      <c r="CF138" s="343">
        <f>'7d-AtRisk_RawData'!CF46</f>
        <v>0</v>
      </c>
      <c r="CG138" s="344">
        <f>'7d-AtRisk_RawData'!CG46</f>
        <v>0</v>
      </c>
      <c r="CH138" s="396"/>
      <c r="CJ138" s="342">
        <f>'7d-AtRisk_RawData'!CJ46</f>
        <v>0</v>
      </c>
      <c r="CK138" s="343">
        <f>'7d-AtRisk_RawData'!CK46</f>
        <v>0</v>
      </c>
      <c r="CL138" s="343">
        <f>'7d-AtRisk_RawData'!CL46</f>
        <v>0</v>
      </c>
      <c r="CM138" s="343">
        <f>'7d-AtRisk_RawData'!CM46</f>
        <v>21</v>
      </c>
      <c r="CN138" s="343">
        <f>'7d-AtRisk_RawData'!CN46</f>
        <v>0</v>
      </c>
      <c r="CO138" s="343">
        <f>'7d-AtRisk_RawData'!CO46</f>
        <v>0</v>
      </c>
      <c r="CP138" s="343">
        <f>'7d-AtRisk_RawData'!CP46</f>
        <v>0</v>
      </c>
      <c r="CQ138" s="343">
        <f>'7d-AtRisk_RawData'!CQ46</f>
        <v>0</v>
      </c>
      <c r="CR138" s="343">
        <f>'7d-AtRisk_RawData'!CR46</f>
        <v>0</v>
      </c>
      <c r="CS138" s="344">
        <f>'7d-AtRisk_RawData'!CS46</f>
        <v>0</v>
      </c>
      <c r="CT138" s="396"/>
      <c r="CV138" s="342">
        <f>'7d-AtRisk_RawData'!CV46</f>
        <v>0</v>
      </c>
      <c r="CW138" s="343">
        <f>'7d-AtRisk_RawData'!CW46</f>
        <v>0</v>
      </c>
      <c r="CX138" s="343">
        <f>'7d-AtRisk_RawData'!CX46</f>
        <v>0</v>
      </c>
      <c r="CY138" s="343">
        <f>'7d-AtRisk_RawData'!CY46</f>
        <v>25</v>
      </c>
      <c r="CZ138" s="343">
        <f>'7d-AtRisk_RawData'!CZ46</f>
        <v>0</v>
      </c>
      <c r="DA138" s="343">
        <f>'7d-AtRisk_RawData'!DA46</f>
        <v>0</v>
      </c>
      <c r="DB138" s="343">
        <f>'7d-AtRisk_RawData'!DB46</f>
        <v>0</v>
      </c>
      <c r="DC138" s="343">
        <f>'7d-AtRisk_RawData'!DC46</f>
        <v>0</v>
      </c>
      <c r="DD138" s="343">
        <f>'7d-AtRisk_RawData'!DD46</f>
        <v>0</v>
      </c>
      <c r="DE138" s="344">
        <f>'7d-AtRisk_RawData'!DE46</f>
        <v>0</v>
      </c>
      <c r="DF138" s="396"/>
      <c r="DH138" s="342">
        <f>'7d-AtRisk_RawData'!DH46</f>
        <v>0</v>
      </c>
      <c r="DI138" s="343">
        <f>'7d-AtRisk_RawData'!DI46</f>
        <v>0</v>
      </c>
      <c r="DJ138" s="343">
        <f>'7d-AtRisk_RawData'!DJ46</f>
        <v>0</v>
      </c>
      <c r="DK138" s="343">
        <f>'7d-AtRisk_RawData'!DK46</f>
        <v>9</v>
      </c>
      <c r="DL138" s="343">
        <f>'7d-AtRisk_RawData'!DL46</f>
        <v>0</v>
      </c>
      <c r="DM138" s="343">
        <f>'7d-AtRisk_RawData'!DM46</f>
        <v>0</v>
      </c>
      <c r="DN138" s="343">
        <f>'7d-AtRisk_RawData'!DN46</f>
        <v>0</v>
      </c>
      <c r="DO138" s="343">
        <f>'7d-AtRisk_RawData'!DO46</f>
        <v>0</v>
      </c>
      <c r="DP138" s="343">
        <f>'7d-AtRisk_RawData'!DP46</f>
        <v>0</v>
      </c>
      <c r="DQ138" s="344">
        <f>'7d-AtRisk_RawData'!DQ46</f>
        <v>0</v>
      </c>
      <c r="DR138" s="396"/>
      <c r="DT138" s="342">
        <f>'7d-AtRisk_RawData'!DT46</f>
        <v>0</v>
      </c>
      <c r="DU138" s="343">
        <f>'7d-AtRisk_RawData'!DU46</f>
        <v>0</v>
      </c>
      <c r="DV138" s="343">
        <f>'7d-AtRisk_RawData'!DV46</f>
        <v>0</v>
      </c>
      <c r="DW138" s="343">
        <f>'7d-AtRisk_RawData'!DW46</f>
        <v>15</v>
      </c>
      <c r="DX138" s="343">
        <f>'7d-AtRisk_RawData'!DX46</f>
        <v>0</v>
      </c>
      <c r="DY138" s="343">
        <f>'7d-AtRisk_RawData'!DY46</f>
        <v>0</v>
      </c>
      <c r="DZ138" s="343">
        <f>'7d-AtRisk_RawData'!DZ46</f>
        <v>0</v>
      </c>
      <c r="EA138" s="343">
        <f>'7d-AtRisk_RawData'!EA46</f>
        <v>0</v>
      </c>
      <c r="EB138" s="343">
        <f>'7d-AtRisk_RawData'!EB46</f>
        <v>0</v>
      </c>
      <c r="EC138" s="344">
        <f>'7d-AtRisk_RawData'!EC46</f>
        <v>0</v>
      </c>
      <c r="ED138" s="396"/>
    </row>
    <row r="139" spans="1:134" x14ac:dyDescent="0.25">
      <c r="A139" s="1471"/>
      <c r="B139" t="s">
        <v>94</v>
      </c>
      <c r="C139" s="317" t="s">
        <v>139</v>
      </c>
      <c r="D139" s="351">
        <f>'7d-AtRisk_RawData'!D47</f>
        <v>0</v>
      </c>
      <c r="E139" s="352">
        <f>'7d-AtRisk_RawData'!E47</f>
        <v>0</v>
      </c>
      <c r="F139" s="352">
        <f>'7d-AtRisk_RawData'!F47</f>
        <v>0</v>
      </c>
      <c r="G139" s="352">
        <f>'7d-AtRisk_RawData'!G47</f>
        <v>7</v>
      </c>
      <c r="H139" s="352">
        <f>'7d-AtRisk_RawData'!H47</f>
        <v>0</v>
      </c>
      <c r="I139" s="352">
        <f>'7d-AtRisk_RawData'!I47</f>
        <v>0</v>
      </c>
      <c r="J139" s="352">
        <f>'7d-AtRisk_RawData'!J47</f>
        <v>0</v>
      </c>
      <c r="K139" s="352">
        <f>'7d-AtRisk_RawData'!K47</f>
        <v>0</v>
      </c>
      <c r="L139" s="352">
        <f>'7d-AtRisk_RawData'!L47</f>
        <v>0</v>
      </c>
      <c r="M139" s="353">
        <f>'7d-AtRisk_RawData'!M47</f>
        <v>0</v>
      </c>
      <c r="N139" s="398"/>
      <c r="P139" s="351">
        <f>'7d-AtRisk_RawData'!P47</f>
        <v>0</v>
      </c>
      <c r="Q139" s="352">
        <f>'7d-AtRisk_RawData'!Q47</f>
        <v>0</v>
      </c>
      <c r="R139" s="352">
        <f>'7d-AtRisk_RawData'!R47</f>
        <v>0</v>
      </c>
      <c r="S139" s="352">
        <f>'7d-AtRisk_RawData'!S47</f>
        <v>7</v>
      </c>
      <c r="T139" s="352">
        <f>'7d-AtRisk_RawData'!T47</f>
        <v>0</v>
      </c>
      <c r="U139" s="352">
        <f>'7d-AtRisk_RawData'!U47</f>
        <v>0</v>
      </c>
      <c r="V139" s="352">
        <f>'7d-AtRisk_RawData'!V47</f>
        <v>0</v>
      </c>
      <c r="W139" s="352">
        <f>'7d-AtRisk_RawData'!W47</f>
        <v>0</v>
      </c>
      <c r="X139" s="352">
        <f>'7d-AtRisk_RawData'!X47</f>
        <v>0</v>
      </c>
      <c r="Y139" s="353">
        <f>'7d-AtRisk_RawData'!Y47</f>
        <v>0</v>
      </c>
      <c r="Z139" s="398"/>
      <c r="AB139" s="351">
        <f>'7d-AtRisk_RawData'!AB47</f>
        <v>0</v>
      </c>
      <c r="AC139" s="352">
        <f>'7d-AtRisk_RawData'!AC47</f>
        <v>0</v>
      </c>
      <c r="AD139" s="352">
        <f>'7d-AtRisk_RawData'!AD47</f>
        <v>0</v>
      </c>
      <c r="AE139" s="352">
        <f>'7d-AtRisk_RawData'!AE47</f>
        <v>7</v>
      </c>
      <c r="AF139" s="352">
        <f>'7d-AtRisk_RawData'!AF47</f>
        <v>0</v>
      </c>
      <c r="AG139" s="352">
        <f>'7d-AtRisk_RawData'!AG47</f>
        <v>0</v>
      </c>
      <c r="AH139" s="352">
        <f>'7d-AtRisk_RawData'!AH47</f>
        <v>0</v>
      </c>
      <c r="AI139" s="352">
        <f>'7d-AtRisk_RawData'!AI47</f>
        <v>0</v>
      </c>
      <c r="AJ139" s="352">
        <f>'7d-AtRisk_RawData'!AJ47</f>
        <v>0</v>
      </c>
      <c r="AK139" s="353">
        <f>'7d-AtRisk_RawData'!AK47</f>
        <v>0</v>
      </c>
      <c r="AL139" s="398"/>
      <c r="AN139" s="351">
        <f>'7d-AtRisk_RawData'!AN47</f>
        <v>0</v>
      </c>
      <c r="AO139" s="352">
        <f>'7d-AtRisk_RawData'!AO47</f>
        <v>0</v>
      </c>
      <c r="AP139" s="352">
        <f>'7d-AtRisk_RawData'!AP47</f>
        <v>0</v>
      </c>
      <c r="AQ139" s="352">
        <f>'7d-AtRisk_RawData'!AQ47</f>
        <v>8</v>
      </c>
      <c r="AR139" s="352">
        <f>'7d-AtRisk_RawData'!AR47</f>
        <v>0</v>
      </c>
      <c r="AS139" s="352">
        <f>'7d-AtRisk_RawData'!AS47</f>
        <v>0</v>
      </c>
      <c r="AT139" s="352">
        <f>'7d-AtRisk_RawData'!AT47</f>
        <v>0</v>
      </c>
      <c r="AU139" s="352">
        <f>'7d-AtRisk_RawData'!AU47</f>
        <v>0</v>
      </c>
      <c r="AV139" s="352">
        <f>'7d-AtRisk_RawData'!AV47</f>
        <v>0</v>
      </c>
      <c r="AW139" s="353">
        <f>'7d-AtRisk_RawData'!AW47</f>
        <v>0</v>
      </c>
      <c r="AX139" s="398"/>
      <c r="AZ139" s="351">
        <f>'7d-AtRisk_RawData'!AZ47</f>
        <v>0</v>
      </c>
      <c r="BA139" s="352">
        <f>'7d-AtRisk_RawData'!BA47</f>
        <v>0</v>
      </c>
      <c r="BB139" s="352">
        <f>'7d-AtRisk_RawData'!BB47</f>
        <v>0</v>
      </c>
      <c r="BC139" s="352">
        <f>'7d-AtRisk_RawData'!BC47</f>
        <v>3</v>
      </c>
      <c r="BD139" s="352">
        <f>'7d-AtRisk_RawData'!BD47</f>
        <v>0</v>
      </c>
      <c r="BE139" s="352">
        <f>'7d-AtRisk_RawData'!BE47</f>
        <v>0</v>
      </c>
      <c r="BF139" s="352">
        <f>'7d-AtRisk_RawData'!BF47</f>
        <v>0</v>
      </c>
      <c r="BG139" s="352">
        <f>'7d-AtRisk_RawData'!BG47</f>
        <v>0</v>
      </c>
      <c r="BH139" s="352">
        <f>'7d-AtRisk_RawData'!BH47</f>
        <v>0</v>
      </c>
      <c r="BI139" s="353">
        <f>'7d-AtRisk_RawData'!BI47</f>
        <v>0</v>
      </c>
      <c r="BJ139" s="398"/>
      <c r="BL139" s="351">
        <f>'7d-AtRisk_RawData'!BL47</f>
        <v>0</v>
      </c>
      <c r="BM139" s="352">
        <f>'7d-AtRisk_RawData'!BM47</f>
        <v>1</v>
      </c>
      <c r="BN139" s="352">
        <f>'7d-AtRisk_RawData'!BN47</f>
        <v>0</v>
      </c>
      <c r="BO139" s="352">
        <f>'7d-AtRisk_RawData'!BO47</f>
        <v>3</v>
      </c>
      <c r="BP139" s="352">
        <f>'7d-AtRisk_RawData'!BP47</f>
        <v>0</v>
      </c>
      <c r="BQ139" s="352">
        <f>'7d-AtRisk_RawData'!BQ47</f>
        <v>0</v>
      </c>
      <c r="BR139" s="352">
        <f>'7d-AtRisk_RawData'!BR47</f>
        <v>0</v>
      </c>
      <c r="BS139" s="352">
        <f>'7d-AtRisk_RawData'!BS47</f>
        <v>0</v>
      </c>
      <c r="BT139" s="352">
        <f>'7d-AtRisk_RawData'!BT47</f>
        <v>0</v>
      </c>
      <c r="BU139" s="353">
        <f>'7d-AtRisk_RawData'!BU47</f>
        <v>0</v>
      </c>
      <c r="BV139" s="398"/>
      <c r="BX139" s="351">
        <f>'7d-AtRisk_RawData'!BX47</f>
        <v>0</v>
      </c>
      <c r="BY139" s="352">
        <f>'7d-AtRisk_RawData'!BY47</f>
        <v>0</v>
      </c>
      <c r="BZ139" s="352">
        <f>'7d-AtRisk_RawData'!BZ47</f>
        <v>0</v>
      </c>
      <c r="CA139" s="352">
        <f>'7d-AtRisk_RawData'!CA47</f>
        <v>2</v>
      </c>
      <c r="CB139" s="352">
        <f>'7d-AtRisk_RawData'!CB47</f>
        <v>0</v>
      </c>
      <c r="CC139" s="352">
        <f>'7d-AtRisk_RawData'!CC47</f>
        <v>0</v>
      </c>
      <c r="CD139" s="352">
        <f>'7d-AtRisk_RawData'!CD47</f>
        <v>0</v>
      </c>
      <c r="CE139" s="352">
        <f>'7d-AtRisk_RawData'!CE47</f>
        <v>0</v>
      </c>
      <c r="CF139" s="352">
        <f>'7d-AtRisk_RawData'!CF47</f>
        <v>0</v>
      </c>
      <c r="CG139" s="353">
        <f>'7d-AtRisk_RawData'!CG47</f>
        <v>0</v>
      </c>
      <c r="CH139" s="398"/>
      <c r="CJ139" s="351">
        <f>'7d-AtRisk_RawData'!CJ47</f>
        <v>1</v>
      </c>
      <c r="CK139" s="352">
        <f>'7d-AtRisk_RawData'!CK47</f>
        <v>0</v>
      </c>
      <c r="CL139" s="352">
        <f>'7d-AtRisk_RawData'!CL47</f>
        <v>0</v>
      </c>
      <c r="CM139" s="352">
        <f>'7d-AtRisk_RawData'!CM47</f>
        <v>5</v>
      </c>
      <c r="CN139" s="352">
        <f>'7d-AtRisk_RawData'!CN47</f>
        <v>0</v>
      </c>
      <c r="CO139" s="352">
        <f>'7d-AtRisk_RawData'!CO47</f>
        <v>0</v>
      </c>
      <c r="CP139" s="352">
        <f>'7d-AtRisk_RawData'!CP47</f>
        <v>0</v>
      </c>
      <c r="CQ139" s="352">
        <f>'7d-AtRisk_RawData'!CQ47</f>
        <v>0</v>
      </c>
      <c r="CR139" s="352">
        <f>'7d-AtRisk_RawData'!CR47</f>
        <v>0</v>
      </c>
      <c r="CS139" s="353">
        <f>'7d-AtRisk_RawData'!CS47</f>
        <v>0</v>
      </c>
      <c r="CT139" s="398"/>
      <c r="CV139" s="351">
        <f>'7d-AtRisk_RawData'!CV47</f>
        <v>0</v>
      </c>
      <c r="CW139" s="352">
        <f>'7d-AtRisk_RawData'!CW47</f>
        <v>0</v>
      </c>
      <c r="CX139" s="352">
        <f>'7d-AtRisk_RawData'!CX47</f>
        <v>0</v>
      </c>
      <c r="CY139" s="352">
        <f>'7d-AtRisk_RawData'!CY47</f>
        <v>1</v>
      </c>
      <c r="CZ139" s="352">
        <f>'7d-AtRisk_RawData'!CZ47</f>
        <v>0</v>
      </c>
      <c r="DA139" s="352">
        <f>'7d-AtRisk_RawData'!DA47</f>
        <v>0</v>
      </c>
      <c r="DB139" s="352">
        <f>'7d-AtRisk_RawData'!DB47</f>
        <v>0</v>
      </c>
      <c r="DC139" s="352">
        <f>'7d-AtRisk_RawData'!DC47</f>
        <v>0</v>
      </c>
      <c r="DD139" s="352">
        <f>'7d-AtRisk_RawData'!DD47</f>
        <v>0</v>
      </c>
      <c r="DE139" s="353">
        <f>'7d-AtRisk_RawData'!DE47</f>
        <v>0</v>
      </c>
      <c r="DF139" s="398"/>
      <c r="DH139" s="351">
        <f>'7d-AtRisk_RawData'!DH47</f>
        <v>0</v>
      </c>
      <c r="DI139" s="352">
        <f>'7d-AtRisk_RawData'!DI47</f>
        <v>0</v>
      </c>
      <c r="DJ139" s="352">
        <f>'7d-AtRisk_RawData'!DJ47</f>
        <v>0</v>
      </c>
      <c r="DK139" s="352">
        <f>'7d-AtRisk_RawData'!DK47</f>
        <v>2</v>
      </c>
      <c r="DL139" s="352">
        <f>'7d-AtRisk_RawData'!DL47</f>
        <v>0</v>
      </c>
      <c r="DM139" s="352">
        <f>'7d-AtRisk_RawData'!DM47</f>
        <v>0</v>
      </c>
      <c r="DN139" s="352">
        <f>'7d-AtRisk_RawData'!DN47</f>
        <v>0</v>
      </c>
      <c r="DO139" s="352">
        <f>'7d-AtRisk_RawData'!DO47</f>
        <v>0</v>
      </c>
      <c r="DP139" s="352">
        <f>'7d-AtRisk_RawData'!DP47</f>
        <v>0</v>
      </c>
      <c r="DQ139" s="353">
        <f>'7d-AtRisk_RawData'!DQ47</f>
        <v>0</v>
      </c>
      <c r="DR139" s="398"/>
      <c r="DT139" s="351">
        <f>'7d-AtRisk_RawData'!DT47</f>
        <v>0</v>
      </c>
      <c r="DU139" s="352">
        <f>'7d-AtRisk_RawData'!DU47</f>
        <v>0</v>
      </c>
      <c r="DV139" s="352">
        <f>'7d-AtRisk_RawData'!DV47</f>
        <v>0</v>
      </c>
      <c r="DW139" s="352">
        <f>'7d-AtRisk_RawData'!DW47</f>
        <v>0</v>
      </c>
      <c r="DX139" s="352">
        <f>'7d-AtRisk_RawData'!DX47</f>
        <v>0</v>
      </c>
      <c r="DY139" s="352">
        <f>'7d-AtRisk_RawData'!DY47</f>
        <v>0</v>
      </c>
      <c r="DZ139" s="352">
        <f>'7d-AtRisk_RawData'!DZ47</f>
        <v>0</v>
      </c>
      <c r="EA139" s="352">
        <f>'7d-AtRisk_RawData'!EA47</f>
        <v>0</v>
      </c>
      <c r="EB139" s="352">
        <f>'7d-AtRisk_RawData'!EB47</f>
        <v>0</v>
      </c>
      <c r="EC139" s="353">
        <f>'7d-AtRisk_RawData'!EC47</f>
        <v>0</v>
      </c>
      <c r="ED139" s="398"/>
    </row>
    <row r="140" spans="1:134" ht="15.75" thickBot="1" x14ac:dyDescent="0.3">
      <c r="A140" s="1472"/>
      <c r="B140" t="s">
        <v>94</v>
      </c>
      <c r="C140" s="317" t="s">
        <v>140</v>
      </c>
      <c r="D140" s="351">
        <f>'7d-AtRisk_RawData'!D48</f>
        <v>0</v>
      </c>
      <c r="E140" s="352">
        <f>'7d-AtRisk_RawData'!E48</f>
        <v>0</v>
      </c>
      <c r="F140" s="352">
        <f>'7d-AtRisk_RawData'!F48</f>
        <v>0</v>
      </c>
      <c r="G140" s="352">
        <f>'7d-AtRisk_RawData'!G48</f>
        <v>0</v>
      </c>
      <c r="H140" s="352">
        <f>'7d-AtRisk_RawData'!H48</f>
        <v>0</v>
      </c>
      <c r="I140" s="352">
        <f>'7d-AtRisk_RawData'!I48</f>
        <v>0</v>
      </c>
      <c r="J140" s="352">
        <f>'7d-AtRisk_RawData'!J48</f>
        <v>0</v>
      </c>
      <c r="K140" s="352">
        <f>'7d-AtRisk_RawData'!K48</f>
        <v>0</v>
      </c>
      <c r="L140" s="352">
        <f>'7d-AtRisk_RawData'!L48</f>
        <v>0</v>
      </c>
      <c r="M140" s="353">
        <f>'7d-AtRisk_RawData'!M48</f>
        <v>0</v>
      </c>
      <c r="N140" s="398"/>
      <c r="P140" s="351">
        <f>'7d-AtRisk_RawData'!P48</f>
        <v>0</v>
      </c>
      <c r="Q140" s="352">
        <f>'7d-AtRisk_RawData'!Q48</f>
        <v>0</v>
      </c>
      <c r="R140" s="352">
        <f>'7d-AtRisk_RawData'!R48</f>
        <v>0</v>
      </c>
      <c r="S140" s="352">
        <f>'7d-AtRisk_RawData'!S48</f>
        <v>0</v>
      </c>
      <c r="T140" s="352">
        <f>'7d-AtRisk_RawData'!T48</f>
        <v>0</v>
      </c>
      <c r="U140" s="352">
        <f>'7d-AtRisk_RawData'!U48</f>
        <v>0</v>
      </c>
      <c r="V140" s="352">
        <f>'7d-AtRisk_RawData'!V48</f>
        <v>0</v>
      </c>
      <c r="W140" s="352">
        <f>'7d-AtRisk_RawData'!W48</f>
        <v>0</v>
      </c>
      <c r="X140" s="352">
        <f>'7d-AtRisk_RawData'!X48</f>
        <v>0</v>
      </c>
      <c r="Y140" s="353">
        <f>'7d-AtRisk_RawData'!Y48</f>
        <v>0</v>
      </c>
      <c r="Z140" s="398"/>
      <c r="AB140" s="351">
        <f>'7d-AtRisk_RawData'!AB48</f>
        <v>5</v>
      </c>
      <c r="AC140" s="352">
        <f>'7d-AtRisk_RawData'!AC48</f>
        <v>0</v>
      </c>
      <c r="AD140" s="352">
        <f>'7d-AtRisk_RawData'!AD48</f>
        <v>0</v>
      </c>
      <c r="AE140" s="352">
        <f>'7d-AtRisk_RawData'!AE48</f>
        <v>4</v>
      </c>
      <c r="AF140" s="352">
        <f>'7d-AtRisk_RawData'!AF48</f>
        <v>0</v>
      </c>
      <c r="AG140" s="352">
        <f>'7d-AtRisk_RawData'!AG48</f>
        <v>0</v>
      </c>
      <c r="AH140" s="352">
        <f>'7d-AtRisk_RawData'!AH48</f>
        <v>0</v>
      </c>
      <c r="AI140" s="352">
        <f>'7d-AtRisk_RawData'!AI48</f>
        <v>0</v>
      </c>
      <c r="AJ140" s="352">
        <f>'7d-AtRisk_RawData'!AJ48</f>
        <v>0</v>
      </c>
      <c r="AK140" s="353">
        <f>'7d-AtRisk_RawData'!AK48</f>
        <v>0</v>
      </c>
      <c r="AL140" s="398"/>
      <c r="AN140" s="351">
        <f>'7d-AtRisk_RawData'!AN48</f>
        <v>13</v>
      </c>
      <c r="AO140" s="352">
        <f>'7d-AtRisk_RawData'!AO48</f>
        <v>0</v>
      </c>
      <c r="AP140" s="352">
        <f>'7d-AtRisk_RawData'!AP48</f>
        <v>0</v>
      </c>
      <c r="AQ140" s="352">
        <f>'7d-AtRisk_RawData'!AQ48</f>
        <v>1</v>
      </c>
      <c r="AR140" s="352">
        <f>'7d-AtRisk_RawData'!AR48</f>
        <v>0</v>
      </c>
      <c r="AS140" s="352">
        <f>'7d-AtRisk_RawData'!AS48</f>
        <v>0</v>
      </c>
      <c r="AT140" s="352">
        <f>'7d-AtRisk_RawData'!AT48</f>
        <v>0</v>
      </c>
      <c r="AU140" s="352">
        <f>'7d-AtRisk_RawData'!AU48</f>
        <v>0</v>
      </c>
      <c r="AV140" s="352">
        <f>'7d-AtRisk_RawData'!AV48</f>
        <v>0</v>
      </c>
      <c r="AW140" s="353">
        <f>'7d-AtRisk_RawData'!AW48</f>
        <v>0</v>
      </c>
      <c r="AX140" s="398"/>
      <c r="AZ140" s="351">
        <f>'7d-AtRisk_RawData'!AZ48</f>
        <v>14</v>
      </c>
      <c r="BA140" s="352">
        <f>'7d-AtRisk_RawData'!BA48</f>
        <v>0</v>
      </c>
      <c r="BB140" s="352">
        <f>'7d-AtRisk_RawData'!BB48</f>
        <v>0</v>
      </c>
      <c r="BC140" s="352">
        <f>'7d-AtRisk_RawData'!BC48</f>
        <v>0</v>
      </c>
      <c r="BD140" s="352">
        <f>'7d-AtRisk_RawData'!BD48</f>
        <v>0</v>
      </c>
      <c r="BE140" s="352">
        <f>'7d-AtRisk_RawData'!BE48</f>
        <v>0</v>
      </c>
      <c r="BF140" s="352">
        <f>'7d-AtRisk_RawData'!BF48</f>
        <v>0</v>
      </c>
      <c r="BG140" s="352">
        <f>'7d-AtRisk_RawData'!BG48</f>
        <v>0</v>
      </c>
      <c r="BH140" s="352">
        <f>'7d-AtRisk_RawData'!BH48</f>
        <v>0</v>
      </c>
      <c r="BI140" s="353">
        <f>'7d-AtRisk_RawData'!BI48</f>
        <v>0</v>
      </c>
      <c r="BJ140" s="398"/>
      <c r="BL140" s="351">
        <f>'7d-AtRisk_RawData'!BL48</f>
        <v>5</v>
      </c>
      <c r="BM140" s="352">
        <f>'7d-AtRisk_RawData'!BM48</f>
        <v>0</v>
      </c>
      <c r="BN140" s="352">
        <f>'7d-AtRisk_RawData'!BN48</f>
        <v>0</v>
      </c>
      <c r="BO140" s="352">
        <f>'7d-AtRisk_RawData'!BO48</f>
        <v>1</v>
      </c>
      <c r="BP140" s="352">
        <f>'7d-AtRisk_RawData'!BP48</f>
        <v>0</v>
      </c>
      <c r="BQ140" s="352">
        <f>'7d-AtRisk_RawData'!BQ48</f>
        <v>0</v>
      </c>
      <c r="BR140" s="352">
        <f>'7d-AtRisk_RawData'!BR48</f>
        <v>0</v>
      </c>
      <c r="BS140" s="352">
        <f>'7d-AtRisk_RawData'!BS48</f>
        <v>0</v>
      </c>
      <c r="BT140" s="352">
        <f>'7d-AtRisk_RawData'!BT48</f>
        <v>0</v>
      </c>
      <c r="BU140" s="353">
        <f>'7d-AtRisk_RawData'!BU48</f>
        <v>0</v>
      </c>
      <c r="BV140" s="398"/>
      <c r="BX140" s="351">
        <f>'7d-AtRisk_RawData'!BX48</f>
        <v>6</v>
      </c>
      <c r="BY140" s="352">
        <f>'7d-AtRisk_RawData'!BY48</f>
        <v>0</v>
      </c>
      <c r="BZ140" s="352">
        <f>'7d-AtRisk_RawData'!BZ48</f>
        <v>0</v>
      </c>
      <c r="CA140" s="352">
        <f>'7d-AtRisk_RawData'!CA48</f>
        <v>0</v>
      </c>
      <c r="CB140" s="352">
        <f>'7d-AtRisk_RawData'!CB48</f>
        <v>0</v>
      </c>
      <c r="CC140" s="352">
        <f>'7d-AtRisk_RawData'!CC48</f>
        <v>0</v>
      </c>
      <c r="CD140" s="352">
        <f>'7d-AtRisk_RawData'!CD48</f>
        <v>0</v>
      </c>
      <c r="CE140" s="352">
        <f>'7d-AtRisk_RawData'!CE48</f>
        <v>0</v>
      </c>
      <c r="CF140" s="352">
        <f>'7d-AtRisk_RawData'!CF48</f>
        <v>0</v>
      </c>
      <c r="CG140" s="353">
        <f>'7d-AtRisk_RawData'!CG48</f>
        <v>0</v>
      </c>
      <c r="CH140" s="398"/>
      <c r="CJ140" s="351">
        <f>'7d-AtRisk_RawData'!CJ48</f>
        <v>0</v>
      </c>
      <c r="CK140" s="352">
        <f>'7d-AtRisk_RawData'!CK48</f>
        <v>0</v>
      </c>
      <c r="CL140" s="352">
        <f>'7d-AtRisk_RawData'!CL48</f>
        <v>0</v>
      </c>
      <c r="CM140" s="352">
        <f>'7d-AtRisk_RawData'!CM48</f>
        <v>0</v>
      </c>
      <c r="CN140" s="352">
        <f>'7d-AtRisk_RawData'!CN48</f>
        <v>0</v>
      </c>
      <c r="CO140" s="352">
        <f>'7d-AtRisk_RawData'!CO48</f>
        <v>0</v>
      </c>
      <c r="CP140" s="352">
        <f>'7d-AtRisk_RawData'!CP48</f>
        <v>0</v>
      </c>
      <c r="CQ140" s="352">
        <f>'7d-AtRisk_RawData'!CQ48</f>
        <v>0</v>
      </c>
      <c r="CR140" s="352">
        <f>'7d-AtRisk_RawData'!CR48</f>
        <v>0</v>
      </c>
      <c r="CS140" s="353">
        <f>'7d-AtRisk_RawData'!CS48</f>
        <v>0</v>
      </c>
      <c r="CT140" s="398"/>
      <c r="CV140" s="351">
        <f>'7d-AtRisk_RawData'!CV48</f>
        <v>0</v>
      </c>
      <c r="CW140" s="352">
        <f>'7d-AtRisk_RawData'!CW48</f>
        <v>0</v>
      </c>
      <c r="CX140" s="352">
        <f>'7d-AtRisk_RawData'!CX48</f>
        <v>0</v>
      </c>
      <c r="CY140" s="352">
        <f>'7d-AtRisk_RawData'!CY48</f>
        <v>0</v>
      </c>
      <c r="CZ140" s="352">
        <f>'7d-AtRisk_RawData'!CZ48</f>
        <v>0</v>
      </c>
      <c r="DA140" s="352">
        <f>'7d-AtRisk_RawData'!DA48</f>
        <v>0</v>
      </c>
      <c r="DB140" s="352">
        <f>'7d-AtRisk_RawData'!DB48</f>
        <v>0</v>
      </c>
      <c r="DC140" s="352">
        <f>'7d-AtRisk_RawData'!DC48</f>
        <v>0</v>
      </c>
      <c r="DD140" s="352">
        <f>'7d-AtRisk_RawData'!DD48</f>
        <v>0</v>
      </c>
      <c r="DE140" s="353">
        <f>'7d-AtRisk_RawData'!DE48</f>
        <v>0</v>
      </c>
      <c r="DF140" s="398"/>
      <c r="DH140" s="351">
        <f>'7d-AtRisk_RawData'!DH48</f>
        <v>3</v>
      </c>
      <c r="DI140" s="352">
        <f>'7d-AtRisk_RawData'!DI48</f>
        <v>0</v>
      </c>
      <c r="DJ140" s="352">
        <f>'7d-AtRisk_RawData'!DJ48</f>
        <v>0</v>
      </c>
      <c r="DK140" s="352">
        <f>'7d-AtRisk_RawData'!DK48</f>
        <v>0</v>
      </c>
      <c r="DL140" s="352">
        <f>'7d-AtRisk_RawData'!DL48</f>
        <v>0</v>
      </c>
      <c r="DM140" s="352">
        <f>'7d-AtRisk_RawData'!DM48</f>
        <v>0</v>
      </c>
      <c r="DN140" s="352">
        <f>'7d-AtRisk_RawData'!DN48</f>
        <v>0</v>
      </c>
      <c r="DO140" s="352">
        <f>'7d-AtRisk_RawData'!DO48</f>
        <v>0</v>
      </c>
      <c r="DP140" s="352">
        <f>'7d-AtRisk_RawData'!DP48</f>
        <v>0</v>
      </c>
      <c r="DQ140" s="353">
        <f>'7d-AtRisk_RawData'!DQ48</f>
        <v>0</v>
      </c>
      <c r="DR140" s="398"/>
      <c r="DT140" s="351">
        <f>'7d-AtRisk_RawData'!DT48</f>
        <v>2</v>
      </c>
      <c r="DU140" s="352">
        <f>'7d-AtRisk_RawData'!DU48</f>
        <v>0</v>
      </c>
      <c r="DV140" s="352">
        <f>'7d-AtRisk_RawData'!DV48</f>
        <v>0</v>
      </c>
      <c r="DW140" s="352">
        <f>'7d-AtRisk_RawData'!DW48</f>
        <v>1</v>
      </c>
      <c r="DX140" s="352">
        <f>'7d-AtRisk_RawData'!DX48</f>
        <v>0</v>
      </c>
      <c r="DY140" s="352">
        <f>'7d-AtRisk_RawData'!DY48</f>
        <v>0</v>
      </c>
      <c r="DZ140" s="352">
        <f>'7d-AtRisk_RawData'!DZ48</f>
        <v>0</v>
      </c>
      <c r="EA140" s="352">
        <f>'7d-AtRisk_RawData'!EA48</f>
        <v>0</v>
      </c>
      <c r="EB140" s="352">
        <f>'7d-AtRisk_RawData'!EB48</f>
        <v>0</v>
      </c>
      <c r="EC140" s="353">
        <f>'7d-AtRisk_RawData'!EC48</f>
        <v>0</v>
      </c>
      <c r="ED140" s="398"/>
    </row>
    <row r="141" spans="1:134" x14ac:dyDescent="0.25">
      <c r="A141" s="320"/>
      <c r="D141" s="399">
        <f t="shared" ref="D141:M141" si="286">SUM(D138:D140)</f>
        <v>0</v>
      </c>
      <c r="E141" s="400">
        <f t="shared" si="286"/>
        <v>0</v>
      </c>
      <c r="F141" s="400">
        <f t="shared" si="286"/>
        <v>0</v>
      </c>
      <c r="G141" s="400">
        <f t="shared" si="286"/>
        <v>17</v>
      </c>
      <c r="H141" s="400">
        <f t="shared" si="286"/>
        <v>0</v>
      </c>
      <c r="I141" s="400">
        <f t="shared" si="286"/>
        <v>0</v>
      </c>
      <c r="J141" s="400">
        <f t="shared" si="286"/>
        <v>0</v>
      </c>
      <c r="K141" s="400">
        <f t="shared" si="286"/>
        <v>0</v>
      </c>
      <c r="L141" s="400">
        <f t="shared" si="286"/>
        <v>0</v>
      </c>
      <c r="M141" s="401">
        <f t="shared" si="286"/>
        <v>0</v>
      </c>
      <c r="N141" s="470">
        <f>SUM(D141:M141)</f>
        <v>17</v>
      </c>
      <c r="P141" s="399">
        <f t="shared" ref="P141:Y141" si="287">SUM(P138:P140)</f>
        <v>0</v>
      </c>
      <c r="Q141" s="400">
        <f t="shared" si="287"/>
        <v>0</v>
      </c>
      <c r="R141" s="400">
        <f t="shared" si="287"/>
        <v>0</v>
      </c>
      <c r="S141" s="400">
        <f t="shared" si="287"/>
        <v>26</v>
      </c>
      <c r="T141" s="400">
        <f t="shared" si="287"/>
        <v>0</v>
      </c>
      <c r="U141" s="400">
        <f t="shared" si="287"/>
        <v>0</v>
      </c>
      <c r="V141" s="400">
        <f t="shared" si="287"/>
        <v>0</v>
      </c>
      <c r="W141" s="400">
        <f t="shared" si="287"/>
        <v>0</v>
      </c>
      <c r="X141" s="400">
        <f t="shared" si="287"/>
        <v>0</v>
      </c>
      <c r="Y141" s="401">
        <f t="shared" si="287"/>
        <v>0</v>
      </c>
      <c r="Z141" s="470">
        <f>SUM(P141:Y141)</f>
        <v>26</v>
      </c>
      <c r="AB141" s="399">
        <f t="shared" ref="AB141:AK141" si="288">SUM(AB138:AB140)</f>
        <v>5</v>
      </c>
      <c r="AC141" s="400">
        <f t="shared" si="288"/>
        <v>0</v>
      </c>
      <c r="AD141" s="400">
        <f t="shared" si="288"/>
        <v>0</v>
      </c>
      <c r="AE141" s="400">
        <f t="shared" si="288"/>
        <v>34</v>
      </c>
      <c r="AF141" s="400">
        <f t="shared" si="288"/>
        <v>0</v>
      </c>
      <c r="AG141" s="400">
        <f t="shared" si="288"/>
        <v>0</v>
      </c>
      <c r="AH141" s="400">
        <f t="shared" si="288"/>
        <v>0</v>
      </c>
      <c r="AI141" s="400">
        <f t="shared" si="288"/>
        <v>0</v>
      </c>
      <c r="AJ141" s="400">
        <f t="shared" si="288"/>
        <v>0</v>
      </c>
      <c r="AK141" s="401">
        <f t="shared" si="288"/>
        <v>0</v>
      </c>
      <c r="AL141" s="470">
        <f>SUM(AB141:AK141)</f>
        <v>39</v>
      </c>
      <c r="AN141" s="399">
        <f t="shared" ref="AN141:AW141" si="289">SUM(AN138:AN140)</f>
        <v>13</v>
      </c>
      <c r="AO141" s="400">
        <f t="shared" si="289"/>
        <v>0</v>
      </c>
      <c r="AP141" s="400">
        <f t="shared" si="289"/>
        <v>0</v>
      </c>
      <c r="AQ141" s="400">
        <f t="shared" si="289"/>
        <v>22</v>
      </c>
      <c r="AR141" s="400">
        <f t="shared" si="289"/>
        <v>0</v>
      </c>
      <c r="AS141" s="400">
        <f t="shared" si="289"/>
        <v>0</v>
      </c>
      <c r="AT141" s="400">
        <f t="shared" si="289"/>
        <v>0</v>
      </c>
      <c r="AU141" s="400">
        <f t="shared" si="289"/>
        <v>0</v>
      </c>
      <c r="AV141" s="400">
        <f t="shared" si="289"/>
        <v>0</v>
      </c>
      <c r="AW141" s="401">
        <f t="shared" si="289"/>
        <v>0</v>
      </c>
      <c r="AX141" s="470">
        <f>SUM(AN141:AW141)</f>
        <v>35</v>
      </c>
      <c r="AZ141" s="399">
        <f t="shared" ref="AZ141:BI141" si="290">SUM(AZ138:AZ140)</f>
        <v>14</v>
      </c>
      <c r="BA141" s="400">
        <f t="shared" si="290"/>
        <v>0</v>
      </c>
      <c r="BB141" s="400">
        <f t="shared" si="290"/>
        <v>0</v>
      </c>
      <c r="BC141" s="400">
        <f t="shared" si="290"/>
        <v>22</v>
      </c>
      <c r="BD141" s="400">
        <f t="shared" si="290"/>
        <v>0</v>
      </c>
      <c r="BE141" s="400">
        <f t="shared" si="290"/>
        <v>0</v>
      </c>
      <c r="BF141" s="400">
        <f t="shared" si="290"/>
        <v>0</v>
      </c>
      <c r="BG141" s="400">
        <f t="shared" si="290"/>
        <v>0</v>
      </c>
      <c r="BH141" s="400">
        <f t="shared" si="290"/>
        <v>0</v>
      </c>
      <c r="BI141" s="401">
        <f t="shared" si="290"/>
        <v>0</v>
      </c>
      <c r="BJ141" s="470">
        <f>SUM(AZ141:BI141)</f>
        <v>36</v>
      </c>
      <c r="BL141" s="399">
        <f t="shared" ref="BL141:BU141" si="291">SUM(BL138:BL140)</f>
        <v>5</v>
      </c>
      <c r="BM141" s="400">
        <f t="shared" si="291"/>
        <v>1</v>
      </c>
      <c r="BN141" s="400">
        <f t="shared" si="291"/>
        <v>0</v>
      </c>
      <c r="BO141" s="400">
        <f t="shared" si="291"/>
        <v>9</v>
      </c>
      <c r="BP141" s="400">
        <f t="shared" si="291"/>
        <v>0</v>
      </c>
      <c r="BQ141" s="400">
        <f t="shared" si="291"/>
        <v>0</v>
      </c>
      <c r="BR141" s="400">
        <f t="shared" si="291"/>
        <v>0</v>
      </c>
      <c r="BS141" s="400">
        <f t="shared" si="291"/>
        <v>0</v>
      </c>
      <c r="BT141" s="400">
        <f t="shared" si="291"/>
        <v>0</v>
      </c>
      <c r="BU141" s="401">
        <f t="shared" si="291"/>
        <v>0</v>
      </c>
      <c r="BV141" s="470">
        <f>SUM(BL141:BU141)</f>
        <v>15</v>
      </c>
      <c r="BX141" s="399">
        <f t="shared" ref="BX141:CG141" si="292">SUM(BX138:BX140)</f>
        <v>6</v>
      </c>
      <c r="BY141" s="400">
        <f t="shared" si="292"/>
        <v>0</v>
      </c>
      <c r="BZ141" s="400">
        <f t="shared" si="292"/>
        <v>0</v>
      </c>
      <c r="CA141" s="400">
        <f t="shared" si="292"/>
        <v>13</v>
      </c>
      <c r="CB141" s="400">
        <f t="shared" si="292"/>
        <v>0</v>
      </c>
      <c r="CC141" s="400">
        <f t="shared" si="292"/>
        <v>0</v>
      </c>
      <c r="CD141" s="400">
        <f t="shared" si="292"/>
        <v>0</v>
      </c>
      <c r="CE141" s="400">
        <f t="shared" si="292"/>
        <v>0</v>
      </c>
      <c r="CF141" s="400">
        <f t="shared" si="292"/>
        <v>0</v>
      </c>
      <c r="CG141" s="401">
        <f t="shared" si="292"/>
        <v>0</v>
      </c>
      <c r="CH141" s="470">
        <f>SUM(BX141:CG141)</f>
        <v>19</v>
      </c>
      <c r="CJ141" s="399">
        <f t="shared" ref="CJ141:CS141" si="293">SUM(CJ138:CJ140)</f>
        <v>1</v>
      </c>
      <c r="CK141" s="400">
        <f t="shared" si="293"/>
        <v>0</v>
      </c>
      <c r="CL141" s="400">
        <f t="shared" si="293"/>
        <v>0</v>
      </c>
      <c r="CM141" s="400">
        <f t="shared" si="293"/>
        <v>26</v>
      </c>
      <c r="CN141" s="400">
        <f t="shared" si="293"/>
        <v>0</v>
      </c>
      <c r="CO141" s="400">
        <f t="shared" si="293"/>
        <v>0</v>
      </c>
      <c r="CP141" s="400">
        <f t="shared" si="293"/>
        <v>0</v>
      </c>
      <c r="CQ141" s="400">
        <f t="shared" si="293"/>
        <v>0</v>
      </c>
      <c r="CR141" s="400">
        <f t="shared" si="293"/>
        <v>0</v>
      </c>
      <c r="CS141" s="401">
        <f t="shared" si="293"/>
        <v>0</v>
      </c>
      <c r="CT141" s="470">
        <f>SUM(CJ141:CS141)</f>
        <v>27</v>
      </c>
      <c r="CV141" s="399">
        <f t="shared" ref="CV141:DE141" si="294">SUM(CV138:CV140)</f>
        <v>0</v>
      </c>
      <c r="CW141" s="400">
        <f t="shared" si="294"/>
        <v>0</v>
      </c>
      <c r="CX141" s="400">
        <f t="shared" si="294"/>
        <v>0</v>
      </c>
      <c r="CY141" s="400">
        <f t="shared" si="294"/>
        <v>26</v>
      </c>
      <c r="CZ141" s="400">
        <f t="shared" si="294"/>
        <v>0</v>
      </c>
      <c r="DA141" s="400">
        <f t="shared" si="294"/>
        <v>0</v>
      </c>
      <c r="DB141" s="400">
        <f t="shared" si="294"/>
        <v>0</v>
      </c>
      <c r="DC141" s="400">
        <f t="shared" si="294"/>
        <v>0</v>
      </c>
      <c r="DD141" s="400">
        <f t="shared" si="294"/>
        <v>0</v>
      </c>
      <c r="DE141" s="401">
        <f t="shared" si="294"/>
        <v>0</v>
      </c>
      <c r="DF141" s="470">
        <f>SUM(CV141:DE141)</f>
        <v>26</v>
      </c>
      <c r="DH141" s="399">
        <f t="shared" ref="DH141:DQ141" si="295">SUM(DH138:DH140)</f>
        <v>3</v>
      </c>
      <c r="DI141" s="400">
        <f t="shared" si="295"/>
        <v>0</v>
      </c>
      <c r="DJ141" s="400">
        <f t="shared" si="295"/>
        <v>0</v>
      </c>
      <c r="DK141" s="400">
        <f t="shared" si="295"/>
        <v>11</v>
      </c>
      <c r="DL141" s="400">
        <f t="shared" si="295"/>
        <v>0</v>
      </c>
      <c r="DM141" s="400">
        <f t="shared" si="295"/>
        <v>0</v>
      </c>
      <c r="DN141" s="400">
        <f t="shared" si="295"/>
        <v>0</v>
      </c>
      <c r="DO141" s="400">
        <f t="shared" si="295"/>
        <v>0</v>
      </c>
      <c r="DP141" s="400">
        <f t="shared" si="295"/>
        <v>0</v>
      </c>
      <c r="DQ141" s="401">
        <f t="shared" si="295"/>
        <v>0</v>
      </c>
      <c r="DR141" s="470">
        <f>SUM(DH141:DQ141)</f>
        <v>14</v>
      </c>
      <c r="DT141" s="399">
        <f t="shared" ref="DT141:EC141" si="296">SUM(DT138:DT140)</f>
        <v>2</v>
      </c>
      <c r="DU141" s="400">
        <f t="shared" si="296"/>
        <v>0</v>
      </c>
      <c r="DV141" s="400">
        <f t="shared" si="296"/>
        <v>0</v>
      </c>
      <c r="DW141" s="400">
        <f t="shared" si="296"/>
        <v>16</v>
      </c>
      <c r="DX141" s="400">
        <f t="shared" si="296"/>
        <v>0</v>
      </c>
      <c r="DY141" s="400">
        <f t="shared" si="296"/>
        <v>0</v>
      </c>
      <c r="DZ141" s="400">
        <f t="shared" si="296"/>
        <v>0</v>
      </c>
      <c r="EA141" s="400">
        <f t="shared" si="296"/>
        <v>0</v>
      </c>
      <c r="EB141" s="400">
        <f t="shared" si="296"/>
        <v>0</v>
      </c>
      <c r="EC141" s="401">
        <f t="shared" si="296"/>
        <v>0</v>
      </c>
      <c r="ED141" s="470">
        <f>SUM(DT141:EC141)</f>
        <v>18</v>
      </c>
    </row>
    <row r="142" spans="1:134" ht="15.75" thickBot="1" x14ac:dyDescent="0.3">
      <c r="A142" s="320"/>
      <c r="D142" s="351"/>
      <c r="E142" s="352"/>
      <c r="F142" s="352"/>
      <c r="G142" s="352"/>
      <c r="H142" s="352"/>
      <c r="I142" s="352"/>
      <c r="J142" s="352"/>
      <c r="K142" s="352"/>
      <c r="L142" s="352"/>
      <c r="M142" s="353"/>
      <c r="N142" s="398"/>
      <c r="P142" s="351"/>
      <c r="Q142" s="352"/>
      <c r="R142" s="352"/>
      <c r="S142" s="352"/>
      <c r="T142" s="352"/>
      <c r="U142" s="352"/>
      <c r="V142" s="352"/>
      <c r="W142" s="352"/>
      <c r="X142" s="352"/>
      <c r="Y142" s="353"/>
      <c r="Z142" s="398"/>
      <c r="AB142" s="351"/>
      <c r="AC142" s="352"/>
      <c r="AD142" s="352"/>
      <c r="AE142" s="352"/>
      <c r="AF142" s="352"/>
      <c r="AG142" s="352"/>
      <c r="AH142" s="352"/>
      <c r="AI142" s="352"/>
      <c r="AJ142" s="352"/>
      <c r="AK142" s="353"/>
      <c r="AL142" s="398"/>
      <c r="AN142" s="351"/>
      <c r="AO142" s="352"/>
      <c r="AP142" s="352"/>
      <c r="AQ142" s="352"/>
      <c r="AR142" s="352"/>
      <c r="AS142" s="352"/>
      <c r="AT142" s="352"/>
      <c r="AU142" s="352"/>
      <c r="AV142" s="352"/>
      <c r="AW142" s="353"/>
      <c r="AX142" s="398"/>
      <c r="AZ142" s="351"/>
      <c r="BA142" s="352"/>
      <c r="BB142" s="352"/>
      <c r="BC142" s="352"/>
      <c r="BD142" s="352"/>
      <c r="BE142" s="352"/>
      <c r="BF142" s="352"/>
      <c r="BG142" s="352"/>
      <c r="BH142" s="352"/>
      <c r="BI142" s="353"/>
      <c r="BJ142" s="398"/>
      <c r="BL142" s="351"/>
      <c r="BM142" s="352"/>
      <c r="BN142" s="352"/>
      <c r="BO142" s="352"/>
      <c r="BP142" s="352"/>
      <c r="BQ142" s="352"/>
      <c r="BR142" s="352"/>
      <c r="BS142" s="352"/>
      <c r="BT142" s="352"/>
      <c r="BU142" s="353"/>
      <c r="BV142" s="398"/>
      <c r="BX142" s="351"/>
      <c r="BY142" s="352"/>
      <c r="BZ142" s="352"/>
      <c r="CA142" s="352"/>
      <c r="CB142" s="352"/>
      <c r="CC142" s="352"/>
      <c r="CD142" s="352"/>
      <c r="CE142" s="352"/>
      <c r="CF142" s="352"/>
      <c r="CG142" s="353"/>
      <c r="CH142" s="398"/>
      <c r="CJ142" s="351"/>
      <c r="CK142" s="352"/>
      <c r="CL142" s="352"/>
      <c r="CM142" s="352"/>
      <c r="CN142" s="352"/>
      <c r="CO142" s="352"/>
      <c r="CP142" s="352"/>
      <c r="CQ142" s="352"/>
      <c r="CR142" s="352"/>
      <c r="CS142" s="353"/>
      <c r="CT142" s="398"/>
      <c r="CV142" s="351"/>
      <c r="CW142" s="352"/>
      <c r="CX142" s="352"/>
      <c r="CY142" s="352"/>
      <c r="CZ142" s="352"/>
      <c r="DA142" s="352"/>
      <c r="DB142" s="352"/>
      <c r="DC142" s="352"/>
      <c r="DD142" s="352"/>
      <c r="DE142" s="353"/>
      <c r="DF142" s="398"/>
      <c r="DH142" s="351"/>
      <c r="DI142" s="352"/>
      <c r="DJ142" s="352"/>
      <c r="DK142" s="352"/>
      <c r="DL142" s="352"/>
      <c r="DM142" s="352"/>
      <c r="DN142" s="352"/>
      <c r="DO142" s="352"/>
      <c r="DP142" s="352"/>
      <c r="DQ142" s="353"/>
      <c r="DR142" s="398"/>
      <c r="DT142" s="351"/>
      <c r="DU142" s="352"/>
      <c r="DV142" s="352"/>
      <c r="DW142" s="352"/>
      <c r="DX142" s="352"/>
      <c r="DY142" s="352"/>
      <c r="DZ142" s="352"/>
      <c r="EA142" s="352"/>
      <c r="EB142" s="352"/>
      <c r="EC142" s="353"/>
      <c r="ED142" s="398"/>
    </row>
    <row r="143" spans="1:134" ht="15" customHeight="1" x14ac:dyDescent="0.25">
      <c r="A143" s="1470" t="s">
        <v>211</v>
      </c>
      <c r="B143" t="s">
        <v>94</v>
      </c>
      <c r="C143" s="317" t="s">
        <v>138</v>
      </c>
      <c r="D143" s="351">
        <f>D138*'8-Matrices'!$J$7</f>
        <v>0</v>
      </c>
      <c r="E143" s="352">
        <f>E138*'8-Matrices'!$K$7</f>
        <v>0</v>
      </c>
      <c r="F143" s="352">
        <f>F138*'8-Matrices'!$L$7</f>
        <v>0</v>
      </c>
      <c r="G143" s="352">
        <f>G138*'8-Matrices'!$M$7</f>
        <v>144550</v>
      </c>
      <c r="H143" s="352">
        <f>H138*'8-Matrices'!$N$7</f>
        <v>0</v>
      </c>
      <c r="I143" s="352">
        <f>I138*'8-Matrices'!$O$7</f>
        <v>0</v>
      </c>
      <c r="J143" s="352">
        <f>J138*'8-Matrices'!$P$7</f>
        <v>0</v>
      </c>
      <c r="K143" s="352">
        <f>K138*'8-Matrices'!$Q$7</f>
        <v>0</v>
      </c>
      <c r="L143" s="352">
        <f>L138*'8-Matrices'!$R$7</f>
        <v>0</v>
      </c>
      <c r="M143" s="353">
        <f>M138*'8-Matrices'!$S$7</f>
        <v>0</v>
      </c>
      <c r="N143" s="398"/>
      <c r="P143" s="351">
        <f>P138*'8-Matrices'!$J$7</f>
        <v>0</v>
      </c>
      <c r="Q143" s="352">
        <f>Q138*'8-Matrices'!$K$7</f>
        <v>0</v>
      </c>
      <c r="R143" s="352">
        <f>R138*'8-Matrices'!$L$7</f>
        <v>0</v>
      </c>
      <c r="S143" s="352">
        <f>S138*'8-Matrices'!$M$7</f>
        <v>274645</v>
      </c>
      <c r="T143" s="352">
        <f>T138*'8-Matrices'!$N$7</f>
        <v>0</v>
      </c>
      <c r="U143" s="352">
        <f>U138*'8-Matrices'!$O$7</f>
        <v>0</v>
      </c>
      <c r="V143" s="352">
        <f>V138*'8-Matrices'!$P$7</f>
        <v>0</v>
      </c>
      <c r="W143" s="352">
        <f>W138*'8-Matrices'!$Q$7</f>
        <v>0</v>
      </c>
      <c r="X143" s="352">
        <f>X138*'8-Matrices'!$R$7</f>
        <v>0</v>
      </c>
      <c r="Y143" s="353">
        <f>Y138*'8-Matrices'!$S$7</f>
        <v>0</v>
      </c>
      <c r="Z143" s="398"/>
      <c r="AB143" s="351">
        <f>AB138*'8-Matrices'!$J$7</f>
        <v>0</v>
      </c>
      <c r="AC143" s="352">
        <f>AC138*'8-Matrices'!$K$7</f>
        <v>0</v>
      </c>
      <c r="AD143" s="352">
        <f>AD138*'8-Matrices'!$L$7</f>
        <v>0</v>
      </c>
      <c r="AE143" s="352">
        <f>AE138*'8-Matrices'!$M$7</f>
        <v>332465</v>
      </c>
      <c r="AF143" s="352">
        <f>AF138*'8-Matrices'!$N$7</f>
        <v>0</v>
      </c>
      <c r="AG143" s="352">
        <f>AG138*'8-Matrices'!$O$7</f>
        <v>0</v>
      </c>
      <c r="AH143" s="352">
        <f>AH138*'8-Matrices'!$P$7</f>
        <v>0</v>
      </c>
      <c r="AI143" s="352">
        <f>AI138*'8-Matrices'!$Q$7</f>
        <v>0</v>
      </c>
      <c r="AJ143" s="352">
        <f>AJ138*'8-Matrices'!$R$7</f>
        <v>0</v>
      </c>
      <c r="AK143" s="353">
        <f>AK138*'8-Matrices'!$S$7</f>
        <v>0</v>
      </c>
      <c r="AL143" s="398"/>
      <c r="AN143" s="351">
        <f>AN138*'8-Matrices'!$J$7</f>
        <v>0</v>
      </c>
      <c r="AO143" s="352">
        <f>AO138*'8-Matrices'!$K$7</f>
        <v>0</v>
      </c>
      <c r="AP143" s="352">
        <f>AP138*'8-Matrices'!$L$7</f>
        <v>0</v>
      </c>
      <c r="AQ143" s="352">
        <f>AQ138*'8-Matrices'!$M$7</f>
        <v>187915</v>
      </c>
      <c r="AR143" s="352">
        <f>AR138*'8-Matrices'!$N$7</f>
        <v>0</v>
      </c>
      <c r="AS143" s="352">
        <f>AS138*'8-Matrices'!$O$7</f>
        <v>0</v>
      </c>
      <c r="AT143" s="352">
        <f>AT138*'8-Matrices'!$P$7</f>
        <v>0</v>
      </c>
      <c r="AU143" s="352">
        <f>AU138*'8-Matrices'!$Q$7</f>
        <v>0</v>
      </c>
      <c r="AV143" s="352">
        <f>AV138*'8-Matrices'!$R$7</f>
        <v>0</v>
      </c>
      <c r="AW143" s="353">
        <f>AW138*'8-Matrices'!$S$7</f>
        <v>0</v>
      </c>
      <c r="AX143" s="398"/>
      <c r="AZ143" s="351">
        <f>AZ138*'8-Matrices'!$J$7</f>
        <v>0</v>
      </c>
      <c r="BA143" s="352">
        <f>BA138*'8-Matrices'!$K$7</f>
        <v>0</v>
      </c>
      <c r="BB143" s="352">
        <f>BB138*'8-Matrices'!$L$7</f>
        <v>0</v>
      </c>
      <c r="BC143" s="352">
        <f>BC138*'8-Matrices'!$M$7</f>
        <v>274645</v>
      </c>
      <c r="BD143" s="352">
        <f>BD138*'8-Matrices'!$N$7</f>
        <v>0</v>
      </c>
      <c r="BE143" s="352">
        <f>BE138*'8-Matrices'!$O$7</f>
        <v>0</v>
      </c>
      <c r="BF143" s="352">
        <f>BF138*'8-Matrices'!$P$7</f>
        <v>0</v>
      </c>
      <c r="BG143" s="352">
        <f>BG138*'8-Matrices'!$Q$7</f>
        <v>0</v>
      </c>
      <c r="BH143" s="352">
        <f>BH138*'8-Matrices'!$R$7</f>
        <v>0</v>
      </c>
      <c r="BI143" s="353">
        <f>BI138*'8-Matrices'!$S$7</f>
        <v>0</v>
      </c>
      <c r="BJ143" s="398"/>
      <c r="BL143" s="351">
        <f>BL138*'8-Matrices'!$J$7</f>
        <v>0</v>
      </c>
      <c r="BM143" s="352">
        <f>BM138*'8-Matrices'!$K$7</f>
        <v>0</v>
      </c>
      <c r="BN143" s="352">
        <f>BN138*'8-Matrices'!$L$7</f>
        <v>0</v>
      </c>
      <c r="BO143" s="352">
        <f>BO138*'8-Matrices'!$M$7</f>
        <v>72275</v>
      </c>
      <c r="BP143" s="352">
        <f>BP138*'8-Matrices'!$N$7</f>
        <v>0</v>
      </c>
      <c r="BQ143" s="352">
        <f>BQ138*'8-Matrices'!$O$7</f>
        <v>0</v>
      </c>
      <c r="BR143" s="352">
        <f>BR138*'8-Matrices'!$P$7</f>
        <v>0</v>
      </c>
      <c r="BS143" s="352">
        <f>BS138*'8-Matrices'!$Q$7</f>
        <v>0</v>
      </c>
      <c r="BT143" s="352">
        <f>BT138*'8-Matrices'!$R$7</f>
        <v>0</v>
      </c>
      <c r="BU143" s="353">
        <f>BU138*'8-Matrices'!$S$7</f>
        <v>0</v>
      </c>
      <c r="BV143" s="398"/>
      <c r="BX143" s="351">
        <f>BX138*'8-Matrices'!$J$7</f>
        <v>0</v>
      </c>
      <c r="BY143" s="352">
        <f>BY138*'8-Matrices'!$K$7</f>
        <v>0</v>
      </c>
      <c r="BZ143" s="352">
        <f>BZ138*'8-Matrices'!$L$7</f>
        <v>0</v>
      </c>
      <c r="CA143" s="352">
        <f>CA138*'8-Matrices'!$M$7</f>
        <v>159005</v>
      </c>
      <c r="CB143" s="352">
        <f>CB138*'8-Matrices'!$N$7</f>
        <v>0</v>
      </c>
      <c r="CC143" s="352">
        <f>CC138*'8-Matrices'!$O$7</f>
        <v>0</v>
      </c>
      <c r="CD143" s="352">
        <f>CD138*'8-Matrices'!$P$7</f>
        <v>0</v>
      </c>
      <c r="CE143" s="352">
        <f>CE138*'8-Matrices'!$Q$7</f>
        <v>0</v>
      </c>
      <c r="CF143" s="352">
        <f>CF138*'8-Matrices'!$R$7</f>
        <v>0</v>
      </c>
      <c r="CG143" s="353">
        <f>CG138*'8-Matrices'!$S$7</f>
        <v>0</v>
      </c>
      <c r="CH143" s="398"/>
      <c r="CJ143" s="351">
        <f>CJ138*'8-Matrices'!$J$7</f>
        <v>0</v>
      </c>
      <c r="CK143" s="352">
        <f>CK138*'8-Matrices'!$K$7</f>
        <v>0</v>
      </c>
      <c r="CL143" s="352">
        <f>CL138*'8-Matrices'!$L$7</f>
        <v>0</v>
      </c>
      <c r="CM143" s="352">
        <f>CM138*'8-Matrices'!$M$7</f>
        <v>303555</v>
      </c>
      <c r="CN143" s="352">
        <f>CN138*'8-Matrices'!$N$7</f>
        <v>0</v>
      </c>
      <c r="CO143" s="352">
        <f>CO138*'8-Matrices'!$O$7</f>
        <v>0</v>
      </c>
      <c r="CP143" s="352">
        <f>CP138*'8-Matrices'!$P$7</f>
        <v>0</v>
      </c>
      <c r="CQ143" s="352">
        <f>CQ138*'8-Matrices'!$Q$7</f>
        <v>0</v>
      </c>
      <c r="CR143" s="352">
        <f>CR138*'8-Matrices'!$R$7</f>
        <v>0</v>
      </c>
      <c r="CS143" s="353">
        <f>CS138*'8-Matrices'!$S$7</f>
        <v>0</v>
      </c>
      <c r="CT143" s="398"/>
      <c r="CV143" s="351">
        <f>CV138*'8-Matrices'!$J$7</f>
        <v>0</v>
      </c>
      <c r="CW143" s="352">
        <f>CW138*'8-Matrices'!$K$7</f>
        <v>0</v>
      </c>
      <c r="CX143" s="352">
        <f>CX138*'8-Matrices'!$L$7</f>
        <v>0</v>
      </c>
      <c r="CY143" s="352">
        <f>CY138*'8-Matrices'!$M$7</f>
        <v>361375</v>
      </c>
      <c r="CZ143" s="352">
        <f>CZ138*'8-Matrices'!$N$7</f>
        <v>0</v>
      </c>
      <c r="DA143" s="352">
        <f>DA138*'8-Matrices'!$O$7</f>
        <v>0</v>
      </c>
      <c r="DB143" s="352">
        <f>DB138*'8-Matrices'!$P$7</f>
        <v>0</v>
      </c>
      <c r="DC143" s="352">
        <f>DC138*'8-Matrices'!$Q$7</f>
        <v>0</v>
      </c>
      <c r="DD143" s="352">
        <f>DD138*'8-Matrices'!$R$7</f>
        <v>0</v>
      </c>
      <c r="DE143" s="353">
        <f>DE138*'8-Matrices'!$S$7</f>
        <v>0</v>
      </c>
      <c r="DF143" s="398"/>
      <c r="DH143" s="351">
        <f>DH138*'8-Matrices'!$J$7</f>
        <v>0</v>
      </c>
      <c r="DI143" s="352">
        <f>DI138*'8-Matrices'!$K$7</f>
        <v>0</v>
      </c>
      <c r="DJ143" s="352">
        <f>DJ138*'8-Matrices'!$L$7</f>
        <v>0</v>
      </c>
      <c r="DK143" s="352">
        <f>DK138*'8-Matrices'!$M$7</f>
        <v>130095</v>
      </c>
      <c r="DL143" s="352">
        <f>DL138*'8-Matrices'!$N$7</f>
        <v>0</v>
      </c>
      <c r="DM143" s="352">
        <f>DM138*'8-Matrices'!$O$7</f>
        <v>0</v>
      </c>
      <c r="DN143" s="352">
        <f>DN138*'8-Matrices'!$P$7</f>
        <v>0</v>
      </c>
      <c r="DO143" s="352">
        <f>DO138*'8-Matrices'!$Q$7</f>
        <v>0</v>
      </c>
      <c r="DP143" s="352">
        <f>DP138*'8-Matrices'!$R$7</f>
        <v>0</v>
      </c>
      <c r="DQ143" s="353">
        <f>DQ138*'8-Matrices'!$S$7</f>
        <v>0</v>
      </c>
      <c r="DR143" s="398"/>
      <c r="DT143" s="351">
        <f>DT138*'8-Matrices'!$J$7</f>
        <v>0</v>
      </c>
      <c r="DU143" s="352">
        <f>DU138*'8-Matrices'!$K$7</f>
        <v>0</v>
      </c>
      <c r="DV143" s="352">
        <f>DV138*'8-Matrices'!$L$7</f>
        <v>0</v>
      </c>
      <c r="DW143" s="352">
        <f>DW138*'8-Matrices'!$M$7</f>
        <v>216825</v>
      </c>
      <c r="DX143" s="352">
        <f>DX138*'8-Matrices'!$N$7</f>
        <v>0</v>
      </c>
      <c r="DY143" s="352">
        <f>DY138*'8-Matrices'!$O$7</f>
        <v>0</v>
      </c>
      <c r="DZ143" s="352">
        <f>DZ138*'8-Matrices'!$P$7</f>
        <v>0</v>
      </c>
      <c r="EA143" s="352">
        <f>EA138*'8-Matrices'!$Q$7</f>
        <v>0</v>
      </c>
      <c r="EB143" s="352">
        <f>EB138*'8-Matrices'!$R$7</f>
        <v>0</v>
      </c>
      <c r="EC143" s="353">
        <f>EC138*'8-Matrices'!$S$7</f>
        <v>0</v>
      </c>
      <c r="ED143" s="398"/>
    </row>
    <row r="144" spans="1:134" x14ac:dyDescent="0.25">
      <c r="A144" s="1471"/>
      <c r="B144" t="s">
        <v>94</v>
      </c>
      <c r="C144" s="317" t="s">
        <v>139</v>
      </c>
      <c r="D144" s="351">
        <f>D139*'8-Matrices'!$J$8</f>
        <v>0</v>
      </c>
      <c r="E144" s="352">
        <f>E139*'8-Matrices'!$K$8</f>
        <v>0</v>
      </c>
      <c r="F144" s="352">
        <f>F139*'8-Matrices'!$L$8</f>
        <v>0</v>
      </c>
      <c r="G144" s="352">
        <f>G139*'8-Matrices'!$M$8</f>
        <v>146020</v>
      </c>
      <c r="H144" s="352">
        <f>H139*'8-Matrices'!$N$8</f>
        <v>0</v>
      </c>
      <c r="I144" s="352">
        <f>I139*'8-Matrices'!$O$8</f>
        <v>0</v>
      </c>
      <c r="J144" s="352">
        <f>J139*'8-Matrices'!$P$8</f>
        <v>0</v>
      </c>
      <c r="K144" s="352">
        <f>K139*'8-Matrices'!$Q$8</f>
        <v>0</v>
      </c>
      <c r="L144" s="352">
        <f>L139*'8-Matrices'!$R$8</f>
        <v>0</v>
      </c>
      <c r="M144" s="353">
        <f>M139*'8-Matrices'!$S$8</f>
        <v>0</v>
      </c>
      <c r="N144" s="398"/>
      <c r="P144" s="351">
        <f>P139*'8-Matrices'!$J$8</f>
        <v>0</v>
      </c>
      <c r="Q144" s="352">
        <f>Q139*'8-Matrices'!$K$8</f>
        <v>0</v>
      </c>
      <c r="R144" s="352">
        <f>R139*'8-Matrices'!$L$8</f>
        <v>0</v>
      </c>
      <c r="S144" s="352">
        <f>S139*'8-Matrices'!$M$8</f>
        <v>146020</v>
      </c>
      <c r="T144" s="352">
        <f>T139*'8-Matrices'!$N$8</f>
        <v>0</v>
      </c>
      <c r="U144" s="352">
        <f>U139*'8-Matrices'!$O$8</f>
        <v>0</v>
      </c>
      <c r="V144" s="352">
        <f>V139*'8-Matrices'!$P$8</f>
        <v>0</v>
      </c>
      <c r="W144" s="352">
        <f>W139*'8-Matrices'!$Q$8</f>
        <v>0</v>
      </c>
      <c r="X144" s="352">
        <f>X139*'8-Matrices'!$R$8</f>
        <v>0</v>
      </c>
      <c r="Y144" s="353">
        <f>Y139*'8-Matrices'!$S$8</f>
        <v>0</v>
      </c>
      <c r="Z144" s="398"/>
      <c r="AB144" s="351">
        <f>AB139*'8-Matrices'!$J$8</f>
        <v>0</v>
      </c>
      <c r="AC144" s="352">
        <f>AC139*'8-Matrices'!$K$8</f>
        <v>0</v>
      </c>
      <c r="AD144" s="352">
        <f>AD139*'8-Matrices'!$L$8</f>
        <v>0</v>
      </c>
      <c r="AE144" s="352">
        <f>AE139*'8-Matrices'!$M$8</f>
        <v>146020</v>
      </c>
      <c r="AF144" s="352">
        <f>AF139*'8-Matrices'!$N$8</f>
        <v>0</v>
      </c>
      <c r="AG144" s="352">
        <f>AG139*'8-Matrices'!$O$8</f>
        <v>0</v>
      </c>
      <c r="AH144" s="352">
        <f>AH139*'8-Matrices'!$P$8</f>
        <v>0</v>
      </c>
      <c r="AI144" s="352">
        <f>AI139*'8-Matrices'!$Q$8</f>
        <v>0</v>
      </c>
      <c r="AJ144" s="352">
        <f>AJ139*'8-Matrices'!$R$8</f>
        <v>0</v>
      </c>
      <c r="AK144" s="353">
        <f>AK139*'8-Matrices'!$S$8</f>
        <v>0</v>
      </c>
      <c r="AL144" s="398"/>
      <c r="AN144" s="351">
        <f>AN139*'8-Matrices'!$J$8</f>
        <v>0</v>
      </c>
      <c r="AO144" s="352">
        <f>AO139*'8-Matrices'!$K$8</f>
        <v>0</v>
      </c>
      <c r="AP144" s="352">
        <f>AP139*'8-Matrices'!$L$8</f>
        <v>0</v>
      </c>
      <c r="AQ144" s="352">
        <f>AQ139*'8-Matrices'!$M$8</f>
        <v>166880</v>
      </c>
      <c r="AR144" s="352">
        <f>AR139*'8-Matrices'!$N$8</f>
        <v>0</v>
      </c>
      <c r="AS144" s="352">
        <f>AS139*'8-Matrices'!$O$8</f>
        <v>0</v>
      </c>
      <c r="AT144" s="352">
        <f>AT139*'8-Matrices'!$P$8</f>
        <v>0</v>
      </c>
      <c r="AU144" s="352">
        <f>AU139*'8-Matrices'!$Q$8</f>
        <v>0</v>
      </c>
      <c r="AV144" s="352">
        <f>AV139*'8-Matrices'!$R$8</f>
        <v>0</v>
      </c>
      <c r="AW144" s="353">
        <f>AW139*'8-Matrices'!$S$8</f>
        <v>0</v>
      </c>
      <c r="AX144" s="398"/>
      <c r="AZ144" s="351">
        <f>AZ139*'8-Matrices'!$J$8</f>
        <v>0</v>
      </c>
      <c r="BA144" s="352">
        <f>BA139*'8-Matrices'!$K$8</f>
        <v>0</v>
      </c>
      <c r="BB144" s="352">
        <f>BB139*'8-Matrices'!$L$8</f>
        <v>0</v>
      </c>
      <c r="BC144" s="352">
        <f>BC139*'8-Matrices'!$M$8</f>
        <v>62580</v>
      </c>
      <c r="BD144" s="352">
        <f>BD139*'8-Matrices'!$N$8</f>
        <v>0</v>
      </c>
      <c r="BE144" s="352">
        <f>BE139*'8-Matrices'!$O$8</f>
        <v>0</v>
      </c>
      <c r="BF144" s="352">
        <f>BF139*'8-Matrices'!$P$8</f>
        <v>0</v>
      </c>
      <c r="BG144" s="352">
        <f>BG139*'8-Matrices'!$Q$8</f>
        <v>0</v>
      </c>
      <c r="BH144" s="352">
        <f>BH139*'8-Matrices'!$R$8</f>
        <v>0</v>
      </c>
      <c r="BI144" s="353">
        <f>BI139*'8-Matrices'!$S$8</f>
        <v>0</v>
      </c>
      <c r="BJ144" s="398"/>
      <c r="BL144" s="351">
        <f>BL139*'8-Matrices'!$J$8</f>
        <v>0</v>
      </c>
      <c r="BM144" s="352">
        <f>BM139*'8-Matrices'!$K$8</f>
        <v>10477</v>
      </c>
      <c r="BN144" s="352">
        <f>BN139*'8-Matrices'!$L$8</f>
        <v>0</v>
      </c>
      <c r="BO144" s="352">
        <f>BO139*'8-Matrices'!$M$8</f>
        <v>62580</v>
      </c>
      <c r="BP144" s="352">
        <f>BP139*'8-Matrices'!$N$8</f>
        <v>0</v>
      </c>
      <c r="BQ144" s="352">
        <f>BQ139*'8-Matrices'!$O$8</f>
        <v>0</v>
      </c>
      <c r="BR144" s="352">
        <f>BR139*'8-Matrices'!$P$8</f>
        <v>0</v>
      </c>
      <c r="BS144" s="352">
        <f>BS139*'8-Matrices'!$Q$8</f>
        <v>0</v>
      </c>
      <c r="BT144" s="352">
        <f>BT139*'8-Matrices'!$R$8</f>
        <v>0</v>
      </c>
      <c r="BU144" s="353">
        <f>BU139*'8-Matrices'!$S$8</f>
        <v>0</v>
      </c>
      <c r="BV144" s="398"/>
      <c r="BX144" s="351">
        <f>BX139*'8-Matrices'!$J$8</f>
        <v>0</v>
      </c>
      <c r="BY144" s="352">
        <f>BY139*'8-Matrices'!$K$8</f>
        <v>0</v>
      </c>
      <c r="BZ144" s="352">
        <f>BZ139*'8-Matrices'!$L$8</f>
        <v>0</v>
      </c>
      <c r="CA144" s="352">
        <f>CA139*'8-Matrices'!$M$8</f>
        <v>41720</v>
      </c>
      <c r="CB144" s="352">
        <f>CB139*'8-Matrices'!$N$8</f>
        <v>0</v>
      </c>
      <c r="CC144" s="352">
        <f>CC139*'8-Matrices'!$O$8</f>
        <v>0</v>
      </c>
      <c r="CD144" s="352">
        <f>CD139*'8-Matrices'!$P$8</f>
        <v>0</v>
      </c>
      <c r="CE144" s="352">
        <f>CE139*'8-Matrices'!$Q$8</f>
        <v>0</v>
      </c>
      <c r="CF144" s="352">
        <f>CF139*'8-Matrices'!$R$8</f>
        <v>0</v>
      </c>
      <c r="CG144" s="353">
        <f>CG139*'8-Matrices'!$S$8</f>
        <v>0</v>
      </c>
      <c r="CH144" s="398"/>
      <c r="CJ144" s="351">
        <f>CJ139*'8-Matrices'!$J$8</f>
        <v>7143</v>
      </c>
      <c r="CK144" s="352">
        <f>CK139*'8-Matrices'!$K$8</f>
        <v>0</v>
      </c>
      <c r="CL144" s="352">
        <f>CL139*'8-Matrices'!$L$8</f>
        <v>0</v>
      </c>
      <c r="CM144" s="352">
        <f>CM139*'8-Matrices'!$M$8</f>
        <v>104300</v>
      </c>
      <c r="CN144" s="352">
        <f>CN139*'8-Matrices'!$N$8</f>
        <v>0</v>
      </c>
      <c r="CO144" s="352">
        <f>CO139*'8-Matrices'!$O$8</f>
        <v>0</v>
      </c>
      <c r="CP144" s="352">
        <f>CP139*'8-Matrices'!$P$8</f>
        <v>0</v>
      </c>
      <c r="CQ144" s="352">
        <f>CQ139*'8-Matrices'!$Q$8</f>
        <v>0</v>
      </c>
      <c r="CR144" s="352">
        <f>CR139*'8-Matrices'!$R$8</f>
        <v>0</v>
      </c>
      <c r="CS144" s="353">
        <f>CS139*'8-Matrices'!$S$8</f>
        <v>0</v>
      </c>
      <c r="CT144" s="398"/>
      <c r="CV144" s="351">
        <f>CV139*'8-Matrices'!$J$8</f>
        <v>0</v>
      </c>
      <c r="CW144" s="352">
        <f>CW139*'8-Matrices'!$K$8</f>
        <v>0</v>
      </c>
      <c r="CX144" s="352">
        <f>CX139*'8-Matrices'!$L$8</f>
        <v>0</v>
      </c>
      <c r="CY144" s="352">
        <f>CY139*'8-Matrices'!$M$8</f>
        <v>20860</v>
      </c>
      <c r="CZ144" s="352">
        <f>CZ139*'8-Matrices'!$N$8</f>
        <v>0</v>
      </c>
      <c r="DA144" s="352">
        <f>DA139*'8-Matrices'!$O$8</f>
        <v>0</v>
      </c>
      <c r="DB144" s="352">
        <f>DB139*'8-Matrices'!$P$8</f>
        <v>0</v>
      </c>
      <c r="DC144" s="352">
        <f>DC139*'8-Matrices'!$Q$8</f>
        <v>0</v>
      </c>
      <c r="DD144" s="352">
        <f>DD139*'8-Matrices'!$R$8</f>
        <v>0</v>
      </c>
      <c r="DE144" s="353">
        <f>DE139*'8-Matrices'!$S$8</f>
        <v>0</v>
      </c>
      <c r="DF144" s="398"/>
      <c r="DH144" s="351">
        <f>DH139*'8-Matrices'!$J$8</f>
        <v>0</v>
      </c>
      <c r="DI144" s="352">
        <f>DI139*'8-Matrices'!$K$8</f>
        <v>0</v>
      </c>
      <c r="DJ144" s="352">
        <f>DJ139*'8-Matrices'!$L$8</f>
        <v>0</v>
      </c>
      <c r="DK144" s="352">
        <f>DK139*'8-Matrices'!$M$8</f>
        <v>41720</v>
      </c>
      <c r="DL144" s="352">
        <f>DL139*'8-Matrices'!$N$8</f>
        <v>0</v>
      </c>
      <c r="DM144" s="352">
        <f>DM139*'8-Matrices'!$O$8</f>
        <v>0</v>
      </c>
      <c r="DN144" s="352">
        <f>DN139*'8-Matrices'!$P$8</f>
        <v>0</v>
      </c>
      <c r="DO144" s="352">
        <f>DO139*'8-Matrices'!$Q$8</f>
        <v>0</v>
      </c>
      <c r="DP144" s="352">
        <f>DP139*'8-Matrices'!$R$8</f>
        <v>0</v>
      </c>
      <c r="DQ144" s="353">
        <f>DQ139*'8-Matrices'!$S$8</f>
        <v>0</v>
      </c>
      <c r="DR144" s="398"/>
      <c r="DT144" s="351">
        <f>DT139*'8-Matrices'!$J$8</f>
        <v>0</v>
      </c>
      <c r="DU144" s="352">
        <f>DU139*'8-Matrices'!$K$8</f>
        <v>0</v>
      </c>
      <c r="DV144" s="352">
        <f>DV139*'8-Matrices'!$L$8</f>
        <v>0</v>
      </c>
      <c r="DW144" s="352">
        <f>DW139*'8-Matrices'!$M$8</f>
        <v>0</v>
      </c>
      <c r="DX144" s="352">
        <f>DX139*'8-Matrices'!$N$8</f>
        <v>0</v>
      </c>
      <c r="DY144" s="352">
        <f>DY139*'8-Matrices'!$O$8</f>
        <v>0</v>
      </c>
      <c r="DZ144" s="352">
        <f>DZ139*'8-Matrices'!$P$8</f>
        <v>0</v>
      </c>
      <c r="EA144" s="352">
        <f>EA139*'8-Matrices'!$Q$8</f>
        <v>0</v>
      </c>
      <c r="EB144" s="352">
        <f>EB139*'8-Matrices'!$R$8</f>
        <v>0</v>
      </c>
      <c r="EC144" s="353">
        <f>EC139*'8-Matrices'!$S$8</f>
        <v>0</v>
      </c>
      <c r="ED144" s="398"/>
    </row>
    <row r="145" spans="1:134" ht="15.75" thickBot="1" x14ac:dyDescent="0.3">
      <c r="A145" s="1472"/>
      <c r="B145" t="s">
        <v>94</v>
      </c>
      <c r="C145" s="317" t="s">
        <v>140</v>
      </c>
      <c r="D145" s="351">
        <f>D140*'8-Matrices'!$J$9</f>
        <v>0</v>
      </c>
      <c r="E145" s="352">
        <f>E140*'8-Matrices'!$K$9</f>
        <v>0</v>
      </c>
      <c r="F145" s="352">
        <f>F140*'8-Matrices'!$L$9</f>
        <v>0</v>
      </c>
      <c r="G145" s="352">
        <f>G140*'8-Matrices'!$M$9</f>
        <v>0</v>
      </c>
      <c r="H145" s="352">
        <f>H140*'8-Matrices'!$N$9</f>
        <v>0</v>
      </c>
      <c r="I145" s="352">
        <f>I140*'8-Matrices'!$O$9</f>
        <v>0</v>
      </c>
      <c r="J145" s="352">
        <f>J140*'8-Matrices'!$P$9</f>
        <v>0</v>
      </c>
      <c r="K145" s="352">
        <f>K140*'8-Matrices'!$Q$9</f>
        <v>0</v>
      </c>
      <c r="L145" s="352">
        <f>L140*'8-Matrices'!$R$9</f>
        <v>0</v>
      </c>
      <c r="M145" s="353">
        <f>M140*'8-Matrices'!$S$9</f>
        <v>0</v>
      </c>
      <c r="N145" s="398"/>
      <c r="P145" s="351">
        <f>P140*'8-Matrices'!$J$9</f>
        <v>0</v>
      </c>
      <c r="Q145" s="352">
        <f>Q140*'8-Matrices'!$K$9</f>
        <v>0</v>
      </c>
      <c r="R145" s="352">
        <f>R140*'8-Matrices'!$L$9</f>
        <v>0</v>
      </c>
      <c r="S145" s="352">
        <f>S140*'8-Matrices'!$M$9</f>
        <v>0</v>
      </c>
      <c r="T145" s="352">
        <f>T140*'8-Matrices'!$N$9</f>
        <v>0</v>
      </c>
      <c r="U145" s="352">
        <f>U140*'8-Matrices'!$O$9</f>
        <v>0</v>
      </c>
      <c r="V145" s="352">
        <f>V140*'8-Matrices'!$P$9</f>
        <v>0</v>
      </c>
      <c r="W145" s="352">
        <f>W140*'8-Matrices'!$Q$9</f>
        <v>0</v>
      </c>
      <c r="X145" s="352">
        <f>X140*'8-Matrices'!$R$9</f>
        <v>0</v>
      </c>
      <c r="Y145" s="353">
        <f>Y140*'8-Matrices'!$S$9</f>
        <v>0</v>
      </c>
      <c r="Z145" s="398"/>
      <c r="AB145" s="351">
        <f>AB140*'8-Matrices'!$J$9</f>
        <v>52345</v>
      </c>
      <c r="AC145" s="352">
        <f>AC140*'8-Matrices'!$K$9</f>
        <v>0</v>
      </c>
      <c r="AD145" s="352">
        <f>AD140*'8-Matrices'!$L$9</f>
        <v>0</v>
      </c>
      <c r="AE145" s="352">
        <f>AE140*'8-Matrices'!$M$9</f>
        <v>122280</v>
      </c>
      <c r="AF145" s="352">
        <f>AF140*'8-Matrices'!$N$9</f>
        <v>0</v>
      </c>
      <c r="AG145" s="352">
        <f>AG140*'8-Matrices'!$O$9</f>
        <v>0</v>
      </c>
      <c r="AH145" s="352">
        <f>AH140*'8-Matrices'!$P$9</f>
        <v>0</v>
      </c>
      <c r="AI145" s="352">
        <f>AI140*'8-Matrices'!$Q$9</f>
        <v>0</v>
      </c>
      <c r="AJ145" s="352">
        <f>AJ140*'8-Matrices'!$R$9</f>
        <v>0</v>
      </c>
      <c r="AK145" s="353">
        <f>AK140*'8-Matrices'!$S$9</f>
        <v>0</v>
      </c>
      <c r="AL145" s="398"/>
      <c r="AN145" s="351">
        <f>AN140*'8-Matrices'!$J$9</f>
        <v>136097</v>
      </c>
      <c r="AO145" s="352">
        <f>AO140*'8-Matrices'!$K$9</f>
        <v>0</v>
      </c>
      <c r="AP145" s="352">
        <f>AP140*'8-Matrices'!$L$9</f>
        <v>0</v>
      </c>
      <c r="AQ145" s="352">
        <f>AQ140*'8-Matrices'!$M$9</f>
        <v>30570</v>
      </c>
      <c r="AR145" s="352">
        <f>AR140*'8-Matrices'!$N$9</f>
        <v>0</v>
      </c>
      <c r="AS145" s="352">
        <f>AS140*'8-Matrices'!$O$9</f>
        <v>0</v>
      </c>
      <c r="AT145" s="352">
        <f>AT140*'8-Matrices'!$P$9</f>
        <v>0</v>
      </c>
      <c r="AU145" s="352">
        <f>AU140*'8-Matrices'!$Q$9</f>
        <v>0</v>
      </c>
      <c r="AV145" s="352">
        <f>AV140*'8-Matrices'!$R$9</f>
        <v>0</v>
      </c>
      <c r="AW145" s="353">
        <f>AW140*'8-Matrices'!$S$9</f>
        <v>0</v>
      </c>
      <c r="AX145" s="398"/>
      <c r="AZ145" s="351">
        <f>AZ140*'8-Matrices'!$J$9</f>
        <v>146566</v>
      </c>
      <c r="BA145" s="352">
        <f>BA140*'8-Matrices'!$K$9</f>
        <v>0</v>
      </c>
      <c r="BB145" s="352">
        <f>BB140*'8-Matrices'!$L$9</f>
        <v>0</v>
      </c>
      <c r="BC145" s="352">
        <f>BC140*'8-Matrices'!$M$9</f>
        <v>0</v>
      </c>
      <c r="BD145" s="352">
        <f>BD140*'8-Matrices'!$N$9</f>
        <v>0</v>
      </c>
      <c r="BE145" s="352">
        <f>BE140*'8-Matrices'!$O$9</f>
        <v>0</v>
      </c>
      <c r="BF145" s="352">
        <f>BF140*'8-Matrices'!$P$9</f>
        <v>0</v>
      </c>
      <c r="BG145" s="352">
        <f>BG140*'8-Matrices'!$Q$9</f>
        <v>0</v>
      </c>
      <c r="BH145" s="352">
        <f>BH140*'8-Matrices'!$R$9</f>
        <v>0</v>
      </c>
      <c r="BI145" s="353">
        <f>BI140*'8-Matrices'!$S$9</f>
        <v>0</v>
      </c>
      <c r="BJ145" s="398"/>
      <c r="BL145" s="351">
        <f>BL140*'8-Matrices'!$J$9</f>
        <v>52345</v>
      </c>
      <c r="BM145" s="352">
        <f>BM140*'8-Matrices'!$K$9</f>
        <v>0</v>
      </c>
      <c r="BN145" s="352">
        <f>BN140*'8-Matrices'!$L$9</f>
        <v>0</v>
      </c>
      <c r="BO145" s="352">
        <f>BO140*'8-Matrices'!$M$9</f>
        <v>30570</v>
      </c>
      <c r="BP145" s="352">
        <f>BP140*'8-Matrices'!$N$9</f>
        <v>0</v>
      </c>
      <c r="BQ145" s="352">
        <f>BQ140*'8-Matrices'!$O$9</f>
        <v>0</v>
      </c>
      <c r="BR145" s="352">
        <f>BR140*'8-Matrices'!$P$9</f>
        <v>0</v>
      </c>
      <c r="BS145" s="352">
        <f>BS140*'8-Matrices'!$Q$9</f>
        <v>0</v>
      </c>
      <c r="BT145" s="352">
        <f>BT140*'8-Matrices'!$R$9</f>
        <v>0</v>
      </c>
      <c r="BU145" s="353">
        <f>BU140*'8-Matrices'!$S$9</f>
        <v>0</v>
      </c>
      <c r="BV145" s="398"/>
      <c r="BX145" s="351">
        <f>BX140*'8-Matrices'!$J$9</f>
        <v>62814</v>
      </c>
      <c r="BY145" s="352">
        <f>BY140*'8-Matrices'!$K$9</f>
        <v>0</v>
      </c>
      <c r="BZ145" s="352">
        <f>BZ140*'8-Matrices'!$L$9</f>
        <v>0</v>
      </c>
      <c r="CA145" s="352">
        <f>CA140*'8-Matrices'!$M$9</f>
        <v>0</v>
      </c>
      <c r="CB145" s="352">
        <f>CB140*'8-Matrices'!$N$9</f>
        <v>0</v>
      </c>
      <c r="CC145" s="352">
        <f>CC140*'8-Matrices'!$O$9</f>
        <v>0</v>
      </c>
      <c r="CD145" s="352">
        <f>CD140*'8-Matrices'!$P$9</f>
        <v>0</v>
      </c>
      <c r="CE145" s="352">
        <f>CE140*'8-Matrices'!$Q$9</f>
        <v>0</v>
      </c>
      <c r="CF145" s="352">
        <f>CF140*'8-Matrices'!$R$9</f>
        <v>0</v>
      </c>
      <c r="CG145" s="353">
        <f>CG140*'8-Matrices'!$S$9</f>
        <v>0</v>
      </c>
      <c r="CH145" s="398"/>
      <c r="CJ145" s="351">
        <f>CJ140*'8-Matrices'!$J$9</f>
        <v>0</v>
      </c>
      <c r="CK145" s="352">
        <f>CK140*'8-Matrices'!$K$9</f>
        <v>0</v>
      </c>
      <c r="CL145" s="352">
        <f>CL140*'8-Matrices'!$L$9</f>
        <v>0</v>
      </c>
      <c r="CM145" s="352">
        <f>CM140*'8-Matrices'!$M$9</f>
        <v>0</v>
      </c>
      <c r="CN145" s="352">
        <f>CN140*'8-Matrices'!$N$9</f>
        <v>0</v>
      </c>
      <c r="CO145" s="352">
        <f>CO140*'8-Matrices'!$O$9</f>
        <v>0</v>
      </c>
      <c r="CP145" s="352">
        <f>CP140*'8-Matrices'!$P$9</f>
        <v>0</v>
      </c>
      <c r="CQ145" s="352">
        <f>CQ140*'8-Matrices'!$Q$9</f>
        <v>0</v>
      </c>
      <c r="CR145" s="352">
        <f>CR140*'8-Matrices'!$R$9</f>
        <v>0</v>
      </c>
      <c r="CS145" s="353">
        <f>CS140*'8-Matrices'!$S$9</f>
        <v>0</v>
      </c>
      <c r="CT145" s="398"/>
      <c r="CV145" s="351">
        <f>CV140*'8-Matrices'!$J$9</f>
        <v>0</v>
      </c>
      <c r="CW145" s="352">
        <f>CW140*'8-Matrices'!$K$9</f>
        <v>0</v>
      </c>
      <c r="CX145" s="352">
        <f>CX140*'8-Matrices'!$L$9</f>
        <v>0</v>
      </c>
      <c r="CY145" s="352">
        <f>CY140*'8-Matrices'!$M$9</f>
        <v>0</v>
      </c>
      <c r="CZ145" s="352">
        <f>CZ140*'8-Matrices'!$N$9</f>
        <v>0</v>
      </c>
      <c r="DA145" s="352">
        <f>DA140*'8-Matrices'!$O$9</f>
        <v>0</v>
      </c>
      <c r="DB145" s="352">
        <f>DB140*'8-Matrices'!$P$9</f>
        <v>0</v>
      </c>
      <c r="DC145" s="352">
        <f>DC140*'8-Matrices'!$Q$9</f>
        <v>0</v>
      </c>
      <c r="DD145" s="352">
        <f>DD140*'8-Matrices'!$R$9</f>
        <v>0</v>
      </c>
      <c r="DE145" s="353">
        <f>DE140*'8-Matrices'!$S$9</f>
        <v>0</v>
      </c>
      <c r="DF145" s="398"/>
      <c r="DH145" s="351">
        <f>DH140*'8-Matrices'!$J$9</f>
        <v>31407</v>
      </c>
      <c r="DI145" s="352">
        <f>DI140*'8-Matrices'!$K$9</f>
        <v>0</v>
      </c>
      <c r="DJ145" s="352">
        <f>DJ140*'8-Matrices'!$L$9</f>
        <v>0</v>
      </c>
      <c r="DK145" s="352">
        <f>DK140*'8-Matrices'!$M$9</f>
        <v>0</v>
      </c>
      <c r="DL145" s="352">
        <f>DL140*'8-Matrices'!$N$9</f>
        <v>0</v>
      </c>
      <c r="DM145" s="352">
        <f>DM140*'8-Matrices'!$O$9</f>
        <v>0</v>
      </c>
      <c r="DN145" s="352">
        <f>DN140*'8-Matrices'!$P$9</f>
        <v>0</v>
      </c>
      <c r="DO145" s="352">
        <f>DO140*'8-Matrices'!$Q$9</f>
        <v>0</v>
      </c>
      <c r="DP145" s="352">
        <f>DP140*'8-Matrices'!$R$9</f>
        <v>0</v>
      </c>
      <c r="DQ145" s="353">
        <f>DQ140*'8-Matrices'!$S$9</f>
        <v>0</v>
      </c>
      <c r="DR145" s="398"/>
      <c r="DT145" s="351">
        <f>DT140*'8-Matrices'!$J$9</f>
        <v>20938</v>
      </c>
      <c r="DU145" s="352">
        <f>DU140*'8-Matrices'!$K$9</f>
        <v>0</v>
      </c>
      <c r="DV145" s="352">
        <f>DV140*'8-Matrices'!$L$9</f>
        <v>0</v>
      </c>
      <c r="DW145" s="352">
        <f>DW140*'8-Matrices'!$M$9</f>
        <v>30570</v>
      </c>
      <c r="DX145" s="352">
        <f>DX140*'8-Matrices'!$N$9</f>
        <v>0</v>
      </c>
      <c r="DY145" s="352">
        <f>DY140*'8-Matrices'!$O$9</f>
        <v>0</v>
      </c>
      <c r="DZ145" s="352">
        <f>DZ140*'8-Matrices'!$P$9</f>
        <v>0</v>
      </c>
      <c r="EA145" s="352">
        <f>EA140*'8-Matrices'!$Q$9</f>
        <v>0</v>
      </c>
      <c r="EB145" s="352">
        <f>EB140*'8-Matrices'!$R$9</f>
        <v>0</v>
      </c>
      <c r="EC145" s="353">
        <f>EC140*'8-Matrices'!$S$9</f>
        <v>0</v>
      </c>
      <c r="ED145" s="398"/>
    </row>
    <row r="146" spans="1:134" ht="30.75" thickBot="1" x14ac:dyDescent="0.3">
      <c r="A146" s="318" t="s">
        <v>212</v>
      </c>
      <c r="B146" s="293" t="s">
        <v>94</v>
      </c>
      <c r="C146" s="316"/>
      <c r="D146" s="404">
        <f t="shared" ref="D146:M146" si="297">SUM(D143:D145)</f>
        <v>0</v>
      </c>
      <c r="E146" s="405">
        <f t="shared" si="297"/>
        <v>0</v>
      </c>
      <c r="F146" s="405">
        <f t="shared" si="297"/>
        <v>0</v>
      </c>
      <c r="G146" s="405">
        <f t="shared" si="297"/>
        <v>290570</v>
      </c>
      <c r="H146" s="405">
        <f t="shared" si="297"/>
        <v>0</v>
      </c>
      <c r="I146" s="405">
        <f t="shared" si="297"/>
        <v>0</v>
      </c>
      <c r="J146" s="405">
        <f t="shared" si="297"/>
        <v>0</v>
      </c>
      <c r="K146" s="405">
        <f t="shared" si="297"/>
        <v>0</v>
      </c>
      <c r="L146" s="405">
        <f t="shared" si="297"/>
        <v>0</v>
      </c>
      <c r="M146" s="406">
        <f t="shared" si="297"/>
        <v>0</v>
      </c>
      <c r="N146" s="471">
        <f>SUM(D146:M146)</f>
        <v>290570</v>
      </c>
      <c r="O146" s="316"/>
      <c r="P146" s="404">
        <f t="shared" ref="P146:Y146" si="298">SUM(P143:P145)</f>
        <v>0</v>
      </c>
      <c r="Q146" s="405">
        <f t="shared" si="298"/>
        <v>0</v>
      </c>
      <c r="R146" s="405">
        <f t="shared" si="298"/>
        <v>0</v>
      </c>
      <c r="S146" s="405">
        <f t="shared" si="298"/>
        <v>420665</v>
      </c>
      <c r="T146" s="405">
        <f t="shared" si="298"/>
        <v>0</v>
      </c>
      <c r="U146" s="405">
        <f t="shared" si="298"/>
        <v>0</v>
      </c>
      <c r="V146" s="405">
        <f t="shared" si="298"/>
        <v>0</v>
      </c>
      <c r="W146" s="405">
        <f t="shared" si="298"/>
        <v>0</v>
      </c>
      <c r="X146" s="405">
        <f t="shared" si="298"/>
        <v>0</v>
      </c>
      <c r="Y146" s="406">
        <f t="shared" si="298"/>
        <v>0</v>
      </c>
      <c r="Z146" s="471">
        <f>SUM(P146:Y146)</f>
        <v>420665</v>
      </c>
      <c r="AA146" s="316"/>
      <c r="AB146" s="404">
        <f t="shared" ref="AB146:AK146" si="299">SUM(AB143:AB145)</f>
        <v>52345</v>
      </c>
      <c r="AC146" s="405">
        <f t="shared" si="299"/>
        <v>0</v>
      </c>
      <c r="AD146" s="405">
        <f t="shared" si="299"/>
        <v>0</v>
      </c>
      <c r="AE146" s="405">
        <f t="shared" si="299"/>
        <v>600765</v>
      </c>
      <c r="AF146" s="405">
        <f t="shared" si="299"/>
        <v>0</v>
      </c>
      <c r="AG146" s="405">
        <f t="shared" si="299"/>
        <v>0</v>
      </c>
      <c r="AH146" s="405">
        <f t="shared" si="299"/>
        <v>0</v>
      </c>
      <c r="AI146" s="405">
        <f t="shared" si="299"/>
        <v>0</v>
      </c>
      <c r="AJ146" s="405">
        <f t="shared" si="299"/>
        <v>0</v>
      </c>
      <c r="AK146" s="406">
        <f t="shared" si="299"/>
        <v>0</v>
      </c>
      <c r="AL146" s="471">
        <f>SUM(AB146:AK146)</f>
        <v>653110</v>
      </c>
      <c r="AN146" s="404">
        <f t="shared" ref="AN146:AW146" si="300">SUM(AN143:AN145)</f>
        <v>136097</v>
      </c>
      <c r="AO146" s="405">
        <f t="shared" si="300"/>
        <v>0</v>
      </c>
      <c r="AP146" s="405">
        <f t="shared" si="300"/>
        <v>0</v>
      </c>
      <c r="AQ146" s="405">
        <f t="shared" si="300"/>
        <v>385365</v>
      </c>
      <c r="AR146" s="405">
        <f t="shared" si="300"/>
        <v>0</v>
      </c>
      <c r="AS146" s="405">
        <f t="shared" si="300"/>
        <v>0</v>
      </c>
      <c r="AT146" s="405">
        <f t="shared" si="300"/>
        <v>0</v>
      </c>
      <c r="AU146" s="405">
        <f t="shared" si="300"/>
        <v>0</v>
      </c>
      <c r="AV146" s="405">
        <f t="shared" si="300"/>
        <v>0</v>
      </c>
      <c r="AW146" s="406">
        <f t="shared" si="300"/>
        <v>0</v>
      </c>
      <c r="AX146" s="471">
        <f>SUM(AN146:AW146)</f>
        <v>521462</v>
      </c>
      <c r="AZ146" s="404">
        <f t="shared" ref="AZ146:BI146" si="301">SUM(AZ143:AZ145)</f>
        <v>146566</v>
      </c>
      <c r="BA146" s="405">
        <f t="shared" si="301"/>
        <v>0</v>
      </c>
      <c r="BB146" s="405">
        <f t="shared" si="301"/>
        <v>0</v>
      </c>
      <c r="BC146" s="405">
        <f t="shared" si="301"/>
        <v>337225</v>
      </c>
      <c r="BD146" s="405">
        <f t="shared" si="301"/>
        <v>0</v>
      </c>
      <c r="BE146" s="405">
        <f t="shared" si="301"/>
        <v>0</v>
      </c>
      <c r="BF146" s="405">
        <f t="shared" si="301"/>
        <v>0</v>
      </c>
      <c r="BG146" s="405">
        <f t="shared" si="301"/>
        <v>0</v>
      </c>
      <c r="BH146" s="405">
        <f t="shared" si="301"/>
        <v>0</v>
      </c>
      <c r="BI146" s="406">
        <f t="shared" si="301"/>
        <v>0</v>
      </c>
      <c r="BJ146" s="471">
        <f>SUM(AZ146:BI146)</f>
        <v>483791</v>
      </c>
      <c r="BL146" s="404">
        <f t="shared" ref="BL146:BU146" si="302">SUM(BL143:BL145)</f>
        <v>52345</v>
      </c>
      <c r="BM146" s="405">
        <f t="shared" si="302"/>
        <v>10477</v>
      </c>
      <c r="BN146" s="405">
        <f t="shared" si="302"/>
        <v>0</v>
      </c>
      <c r="BO146" s="405">
        <f t="shared" si="302"/>
        <v>165425</v>
      </c>
      <c r="BP146" s="405">
        <f t="shared" si="302"/>
        <v>0</v>
      </c>
      <c r="BQ146" s="405">
        <f t="shared" si="302"/>
        <v>0</v>
      </c>
      <c r="BR146" s="405">
        <f t="shared" si="302"/>
        <v>0</v>
      </c>
      <c r="BS146" s="405">
        <f t="shared" si="302"/>
        <v>0</v>
      </c>
      <c r="BT146" s="405">
        <f t="shared" si="302"/>
        <v>0</v>
      </c>
      <c r="BU146" s="406">
        <f t="shared" si="302"/>
        <v>0</v>
      </c>
      <c r="BV146" s="471">
        <f>SUM(BL146:BU146)</f>
        <v>228247</v>
      </c>
      <c r="BX146" s="404">
        <f t="shared" ref="BX146:CG146" si="303">SUM(BX143:BX145)</f>
        <v>62814</v>
      </c>
      <c r="BY146" s="405">
        <f t="shared" si="303"/>
        <v>0</v>
      </c>
      <c r="BZ146" s="405">
        <f t="shared" si="303"/>
        <v>0</v>
      </c>
      <c r="CA146" s="405">
        <f t="shared" si="303"/>
        <v>200725</v>
      </c>
      <c r="CB146" s="405">
        <f t="shared" si="303"/>
        <v>0</v>
      </c>
      <c r="CC146" s="405">
        <f t="shared" si="303"/>
        <v>0</v>
      </c>
      <c r="CD146" s="405">
        <f t="shared" si="303"/>
        <v>0</v>
      </c>
      <c r="CE146" s="405">
        <f t="shared" si="303"/>
        <v>0</v>
      </c>
      <c r="CF146" s="405">
        <f t="shared" si="303"/>
        <v>0</v>
      </c>
      <c r="CG146" s="406">
        <f t="shared" si="303"/>
        <v>0</v>
      </c>
      <c r="CH146" s="471">
        <f>SUM(BX146:CG146)</f>
        <v>263539</v>
      </c>
      <c r="CJ146" s="404">
        <f t="shared" ref="CJ146:CS146" si="304">SUM(CJ143:CJ145)</f>
        <v>7143</v>
      </c>
      <c r="CK146" s="405">
        <f t="shared" si="304"/>
        <v>0</v>
      </c>
      <c r="CL146" s="405">
        <f t="shared" si="304"/>
        <v>0</v>
      </c>
      <c r="CM146" s="405">
        <f t="shared" si="304"/>
        <v>407855</v>
      </c>
      <c r="CN146" s="405">
        <f t="shared" si="304"/>
        <v>0</v>
      </c>
      <c r="CO146" s="405">
        <f t="shared" si="304"/>
        <v>0</v>
      </c>
      <c r="CP146" s="405">
        <f t="shared" si="304"/>
        <v>0</v>
      </c>
      <c r="CQ146" s="405">
        <f t="shared" si="304"/>
        <v>0</v>
      </c>
      <c r="CR146" s="405">
        <f t="shared" si="304"/>
        <v>0</v>
      </c>
      <c r="CS146" s="406">
        <f t="shared" si="304"/>
        <v>0</v>
      </c>
      <c r="CT146" s="471">
        <f>SUM(CJ146:CS146)</f>
        <v>414998</v>
      </c>
      <c r="CV146" s="404">
        <f t="shared" ref="CV146:DE146" si="305">SUM(CV143:CV145)</f>
        <v>0</v>
      </c>
      <c r="CW146" s="405">
        <f t="shared" si="305"/>
        <v>0</v>
      </c>
      <c r="CX146" s="405">
        <f t="shared" si="305"/>
        <v>0</v>
      </c>
      <c r="CY146" s="405">
        <f t="shared" si="305"/>
        <v>382235</v>
      </c>
      <c r="CZ146" s="405">
        <f t="shared" si="305"/>
        <v>0</v>
      </c>
      <c r="DA146" s="405">
        <f t="shared" si="305"/>
        <v>0</v>
      </c>
      <c r="DB146" s="405">
        <f t="shared" si="305"/>
        <v>0</v>
      </c>
      <c r="DC146" s="405">
        <f t="shared" si="305"/>
        <v>0</v>
      </c>
      <c r="DD146" s="405">
        <f t="shared" si="305"/>
        <v>0</v>
      </c>
      <c r="DE146" s="406">
        <f t="shared" si="305"/>
        <v>0</v>
      </c>
      <c r="DF146" s="471">
        <f>SUM(CV146:DE146)</f>
        <v>382235</v>
      </c>
      <c r="DH146" s="404">
        <f t="shared" ref="DH146:DQ146" si="306">SUM(DH143:DH145)</f>
        <v>31407</v>
      </c>
      <c r="DI146" s="405">
        <f t="shared" si="306"/>
        <v>0</v>
      </c>
      <c r="DJ146" s="405">
        <f t="shared" si="306"/>
        <v>0</v>
      </c>
      <c r="DK146" s="405">
        <f t="shared" si="306"/>
        <v>171815</v>
      </c>
      <c r="DL146" s="405">
        <f t="shared" si="306"/>
        <v>0</v>
      </c>
      <c r="DM146" s="405">
        <f t="shared" si="306"/>
        <v>0</v>
      </c>
      <c r="DN146" s="405">
        <f t="shared" si="306"/>
        <v>0</v>
      </c>
      <c r="DO146" s="405">
        <f t="shared" si="306"/>
        <v>0</v>
      </c>
      <c r="DP146" s="405">
        <f t="shared" si="306"/>
        <v>0</v>
      </c>
      <c r="DQ146" s="406">
        <f t="shared" si="306"/>
        <v>0</v>
      </c>
      <c r="DR146" s="471">
        <f>SUM(DH146:DQ146)</f>
        <v>203222</v>
      </c>
      <c r="DT146" s="404">
        <f t="shared" ref="DT146:EC146" si="307">SUM(DT143:DT145)</f>
        <v>20938</v>
      </c>
      <c r="DU146" s="405">
        <f t="shared" si="307"/>
        <v>0</v>
      </c>
      <c r="DV146" s="405">
        <f t="shared" si="307"/>
        <v>0</v>
      </c>
      <c r="DW146" s="405">
        <f t="shared" si="307"/>
        <v>247395</v>
      </c>
      <c r="DX146" s="405">
        <f t="shared" si="307"/>
        <v>0</v>
      </c>
      <c r="DY146" s="405">
        <f t="shared" si="307"/>
        <v>0</v>
      </c>
      <c r="DZ146" s="405">
        <f t="shared" si="307"/>
        <v>0</v>
      </c>
      <c r="EA146" s="405">
        <f t="shared" si="307"/>
        <v>0</v>
      </c>
      <c r="EB146" s="405">
        <f t="shared" si="307"/>
        <v>0</v>
      </c>
      <c r="EC146" s="406">
        <f t="shared" si="307"/>
        <v>0</v>
      </c>
      <c r="ED146" s="471">
        <f>SUM(DT146:EC146)</f>
        <v>268333</v>
      </c>
    </row>
    <row r="147" spans="1:134" ht="15.75" thickBot="1" x14ac:dyDescent="0.3">
      <c r="A147" s="305"/>
      <c r="B147" s="306"/>
      <c r="C147" s="307"/>
      <c r="D147" s="408"/>
      <c r="E147" s="407"/>
      <c r="F147" s="407"/>
      <c r="G147" s="407"/>
      <c r="H147" s="407"/>
      <c r="I147" s="407"/>
      <c r="J147" s="407"/>
      <c r="K147" s="407"/>
      <c r="L147" s="407"/>
      <c r="M147" s="409"/>
      <c r="N147" s="410"/>
      <c r="O147" s="307"/>
      <c r="P147" s="408"/>
      <c r="Q147" s="407"/>
      <c r="R147" s="407"/>
      <c r="S147" s="407"/>
      <c r="T147" s="407"/>
      <c r="U147" s="407"/>
      <c r="V147" s="407"/>
      <c r="W147" s="407"/>
      <c r="X147" s="407"/>
      <c r="Y147" s="409"/>
      <c r="Z147" s="410"/>
      <c r="AA147" s="307"/>
      <c r="AB147" s="408"/>
      <c r="AC147" s="407"/>
      <c r="AD147" s="407"/>
      <c r="AE147" s="407"/>
      <c r="AF147" s="407"/>
      <c r="AG147" s="407"/>
      <c r="AH147" s="407"/>
      <c r="AI147" s="407"/>
      <c r="AJ147" s="407"/>
      <c r="AK147" s="409"/>
      <c r="AL147" s="410"/>
      <c r="AN147" s="408"/>
      <c r="AO147" s="407"/>
      <c r="AP147" s="407"/>
      <c r="AQ147" s="407"/>
      <c r="AR147" s="407"/>
      <c r="AS147" s="407"/>
      <c r="AT147" s="407"/>
      <c r="AU147" s="407"/>
      <c r="AV147" s="407"/>
      <c r="AW147" s="409"/>
      <c r="AX147" s="410"/>
      <c r="AZ147" s="408"/>
      <c r="BA147" s="407"/>
      <c r="BB147" s="407"/>
      <c r="BC147" s="407"/>
      <c r="BD147" s="407"/>
      <c r="BE147" s="407"/>
      <c r="BF147" s="407"/>
      <c r="BG147" s="407"/>
      <c r="BH147" s="407"/>
      <c r="BI147" s="409"/>
      <c r="BJ147" s="410"/>
      <c r="BL147" s="408"/>
      <c r="BM147" s="407"/>
      <c r="BN147" s="407"/>
      <c r="BO147" s="407"/>
      <c r="BP147" s="407"/>
      <c r="BQ147" s="407"/>
      <c r="BR147" s="407"/>
      <c r="BS147" s="407"/>
      <c r="BT147" s="407"/>
      <c r="BU147" s="409"/>
      <c r="BV147" s="410"/>
      <c r="BX147" s="408"/>
      <c r="BY147" s="407"/>
      <c r="BZ147" s="407"/>
      <c r="CA147" s="407"/>
      <c r="CB147" s="407"/>
      <c r="CC147" s="407"/>
      <c r="CD147" s="407"/>
      <c r="CE147" s="407"/>
      <c r="CF147" s="407"/>
      <c r="CG147" s="409"/>
      <c r="CH147" s="410"/>
      <c r="CJ147" s="408"/>
      <c r="CK147" s="407"/>
      <c r="CL147" s="407"/>
      <c r="CM147" s="407"/>
      <c r="CN147" s="407"/>
      <c r="CO147" s="407"/>
      <c r="CP147" s="407"/>
      <c r="CQ147" s="407"/>
      <c r="CR147" s="407"/>
      <c r="CS147" s="409"/>
      <c r="CT147" s="410"/>
      <c r="CV147" s="408"/>
      <c r="CW147" s="407"/>
      <c r="CX147" s="407"/>
      <c r="CY147" s="407"/>
      <c r="CZ147" s="407"/>
      <c r="DA147" s="407"/>
      <c r="DB147" s="407"/>
      <c r="DC147" s="407"/>
      <c r="DD147" s="407"/>
      <c r="DE147" s="409"/>
      <c r="DF147" s="410"/>
      <c r="DH147" s="408"/>
      <c r="DI147" s="407"/>
      <c r="DJ147" s="407"/>
      <c r="DK147" s="407"/>
      <c r="DL147" s="407"/>
      <c r="DM147" s="407"/>
      <c r="DN147" s="407"/>
      <c r="DO147" s="407"/>
      <c r="DP147" s="407"/>
      <c r="DQ147" s="409"/>
      <c r="DR147" s="410"/>
      <c r="DT147" s="408"/>
      <c r="DU147" s="407"/>
      <c r="DV147" s="407"/>
      <c r="DW147" s="407"/>
      <c r="DX147" s="407"/>
      <c r="DY147" s="407"/>
      <c r="DZ147" s="407"/>
      <c r="EA147" s="407"/>
      <c r="EB147" s="407"/>
      <c r="EC147" s="409"/>
      <c r="ED147" s="410"/>
    </row>
    <row r="148" spans="1:134" ht="15" customHeight="1" x14ac:dyDescent="0.25">
      <c r="A148" s="1470" t="s">
        <v>210</v>
      </c>
      <c r="B148" s="285" t="s">
        <v>95</v>
      </c>
      <c r="C148" s="319" t="s">
        <v>138</v>
      </c>
      <c r="D148" s="342">
        <f>'7d-AtRisk_RawData'!D49</f>
        <v>0</v>
      </c>
      <c r="E148" s="343">
        <f>'7d-AtRisk_RawData'!E49</f>
        <v>13</v>
      </c>
      <c r="F148" s="343">
        <f>'7d-AtRisk_RawData'!F49</f>
        <v>0</v>
      </c>
      <c r="G148" s="343">
        <f>'7d-AtRisk_RawData'!G49</f>
        <v>54</v>
      </c>
      <c r="H148" s="343">
        <f>'7d-AtRisk_RawData'!H49</f>
        <v>0</v>
      </c>
      <c r="I148" s="343">
        <f>'7d-AtRisk_RawData'!I49</f>
        <v>0</v>
      </c>
      <c r="J148" s="343">
        <f>'7d-AtRisk_RawData'!J49</f>
        <v>0</v>
      </c>
      <c r="K148" s="343">
        <f>'7d-AtRisk_RawData'!K49</f>
        <v>0</v>
      </c>
      <c r="L148" s="343">
        <f>'7d-AtRisk_RawData'!L49</f>
        <v>0</v>
      </c>
      <c r="M148" s="344">
        <f>'7d-AtRisk_RawData'!M49</f>
        <v>0</v>
      </c>
      <c r="N148" s="396"/>
      <c r="O148" s="319"/>
      <c r="P148" s="342">
        <f>'7d-AtRisk_RawData'!P49</f>
        <v>0</v>
      </c>
      <c r="Q148" s="343">
        <f>'7d-AtRisk_RawData'!Q49</f>
        <v>8</v>
      </c>
      <c r="R148" s="343">
        <f>'7d-AtRisk_RawData'!R49</f>
        <v>0</v>
      </c>
      <c r="S148" s="343">
        <f>'7d-AtRisk_RawData'!S49</f>
        <v>71</v>
      </c>
      <c r="T148" s="343">
        <f>'7d-AtRisk_RawData'!T49</f>
        <v>0</v>
      </c>
      <c r="U148" s="343">
        <f>'7d-AtRisk_RawData'!U49</f>
        <v>0</v>
      </c>
      <c r="V148" s="343">
        <f>'7d-AtRisk_RawData'!V49</f>
        <v>0</v>
      </c>
      <c r="W148" s="343">
        <f>'7d-AtRisk_RawData'!W49</f>
        <v>0</v>
      </c>
      <c r="X148" s="343">
        <f>'7d-AtRisk_RawData'!X49</f>
        <v>0</v>
      </c>
      <c r="Y148" s="344">
        <f>'7d-AtRisk_RawData'!Y49</f>
        <v>0</v>
      </c>
      <c r="Z148" s="396"/>
      <c r="AA148" s="319"/>
      <c r="AB148" s="342">
        <f>'7d-AtRisk_RawData'!AB49</f>
        <v>0</v>
      </c>
      <c r="AC148" s="343">
        <f>'7d-AtRisk_RawData'!AC49</f>
        <v>6</v>
      </c>
      <c r="AD148" s="343">
        <f>'7d-AtRisk_RawData'!AD49</f>
        <v>0</v>
      </c>
      <c r="AE148" s="343">
        <f>'7d-AtRisk_RawData'!AE49</f>
        <v>64</v>
      </c>
      <c r="AF148" s="343">
        <f>'7d-AtRisk_RawData'!AF49</f>
        <v>0</v>
      </c>
      <c r="AG148" s="343">
        <f>'7d-AtRisk_RawData'!AG49</f>
        <v>0</v>
      </c>
      <c r="AH148" s="343">
        <f>'7d-AtRisk_RawData'!AH49</f>
        <v>0</v>
      </c>
      <c r="AI148" s="343">
        <f>'7d-AtRisk_RawData'!AI49</f>
        <v>0</v>
      </c>
      <c r="AJ148" s="343">
        <f>'7d-AtRisk_RawData'!AJ49</f>
        <v>0</v>
      </c>
      <c r="AK148" s="344">
        <f>'7d-AtRisk_RawData'!AK49</f>
        <v>0</v>
      </c>
      <c r="AL148" s="396"/>
      <c r="AN148" s="342">
        <f>'7d-AtRisk_RawData'!AN49</f>
        <v>0</v>
      </c>
      <c r="AO148" s="343">
        <f>'7d-AtRisk_RawData'!AO49</f>
        <v>2</v>
      </c>
      <c r="AP148" s="343">
        <f>'7d-AtRisk_RawData'!AP49</f>
        <v>0</v>
      </c>
      <c r="AQ148" s="343">
        <f>'7d-AtRisk_RawData'!AQ49</f>
        <v>66</v>
      </c>
      <c r="AR148" s="343">
        <f>'7d-AtRisk_RawData'!AR49</f>
        <v>0</v>
      </c>
      <c r="AS148" s="343">
        <f>'7d-AtRisk_RawData'!AS49</f>
        <v>0</v>
      </c>
      <c r="AT148" s="343">
        <f>'7d-AtRisk_RawData'!AT49</f>
        <v>0</v>
      </c>
      <c r="AU148" s="343">
        <f>'7d-AtRisk_RawData'!AU49</f>
        <v>0</v>
      </c>
      <c r="AV148" s="343">
        <f>'7d-AtRisk_RawData'!AV49</f>
        <v>0</v>
      </c>
      <c r="AW148" s="344">
        <f>'7d-AtRisk_RawData'!AW49</f>
        <v>0</v>
      </c>
      <c r="AX148" s="396"/>
      <c r="AZ148" s="342">
        <f>'7d-AtRisk_RawData'!AZ49</f>
        <v>0</v>
      </c>
      <c r="BA148" s="343">
        <f>'7d-AtRisk_RawData'!BA49</f>
        <v>3</v>
      </c>
      <c r="BB148" s="343">
        <f>'7d-AtRisk_RawData'!BB49</f>
        <v>0</v>
      </c>
      <c r="BC148" s="343">
        <f>'7d-AtRisk_RawData'!BC49</f>
        <v>67</v>
      </c>
      <c r="BD148" s="343">
        <f>'7d-AtRisk_RawData'!BD49</f>
        <v>0</v>
      </c>
      <c r="BE148" s="343">
        <f>'7d-AtRisk_RawData'!BE49</f>
        <v>0</v>
      </c>
      <c r="BF148" s="343">
        <f>'7d-AtRisk_RawData'!BF49</f>
        <v>0</v>
      </c>
      <c r="BG148" s="343">
        <f>'7d-AtRisk_RawData'!BG49</f>
        <v>0</v>
      </c>
      <c r="BH148" s="343">
        <f>'7d-AtRisk_RawData'!BH49</f>
        <v>0</v>
      </c>
      <c r="BI148" s="344">
        <f>'7d-AtRisk_RawData'!BI49</f>
        <v>0</v>
      </c>
      <c r="BJ148" s="396"/>
      <c r="BL148" s="342">
        <f>'7d-AtRisk_RawData'!BL49</f>
        <v>0</v>
      </c>
      <c r="BM148" s="343">
        <f>'7d-AtRisk_RawData'!BM49</f>
        <v>5</v>
      </c>
      <c r="BN148" s="343">
        <f>'7d-AtRisk_RawData'!BN49</f>
        <v>0</v>
      </c>
      <c r="BO148" s="343">
        <f>'7d-AtRisk_RawData'!BO49</f>
        <v>52</v>
      </c>
      <c r="BP148" s="343">
        <f>'7d-AtRisk_RawData'!BP49</f>
        <v>0</v>
      </c>
      <c r="BQ148" s="343">
        <f>'7d-AtRisk_RawData'!BQ49</f>
        <v>0</v>
      </c>
      <c r="BR148" s="343">
        <f>'7d-AtRisk_RawData'!BR49</f>
        <v>0</v>
      </c>
      <c r="BS148" s="343">
        <f>'7d-AtRisk_RawData'!BS49</f>
        <v>0</v>
      </c>
      <c r="BT148" s="343">
        <f>'7d-AtRisk_RawData'!BT49</f>
        <v>0</v>
      </c>
      <c r="BU148" s="344">
        <f>'7d-AtRisk_RawData'!BU49</f>
        <v>0</v>
      </c>
      <c r="BV148" s="396"/>
      <c r="BX148" s="342">
        <f>'7d-AtRisk_RawData'!BX49</f>
        <v>0</v>
      </c>
      <c r="BY148" s="343">
        <f>'7d-AtRisk_RawData'!BY49</f>
        <v>2</v>
      </c>
      <c r="BZ148" s="343">
        <f>'7d-AtRisk_RawData'!BZ49</f>
        <v>0</v>
      </c>
      <c r="CA148" s="343">
        <f>'7d-AtRisk_RawData'!CA49</f>
        <v>50</v>
      </c>
      <c r="CB148" s="343">
        <f>'7d-AtRisk_RawData'!CB49</f>
        <v>0</v>
      </c>
      <c r="CC148" s="343">
        <f>'7d-AtRisk_RawData'!CC49</f>
        <v>0</v>
      </c>
      <c r="CD148" s="343">
        <f>'7d-AtRisk_RawData'!CD49</f>
        <v>0</v>
      </c>
      <c r="CE148" s="343">
        <f>'7d-AtRisk_RawData'!CE49</f>
        <v>0</v>
      </c>
      <c r="CF148" s="343">
        <f>'7d-AtRisk_RawData'!CF49</f>
        <v>0</v>
      </c>
      <c r="CG148" s="344">
        <f>'7d-AtRisk_RawData'!CG49</f>
        <v>0</v>
      </c>
      <c r="CH148" s="396"/>
      <c r="CJ148" s="342">
        <f>'7d-AtRisk_RawData'!CJ49</f>
        <v>0</v>
      </c>
      <c r="CK148" s="343">
        <f>'7d-AtRisk_RawData'!CK49</f>
        <v>3</v>
      </c>
      <c r="CL148" s="343">
        <f>'7d-AtRisk_RawData'!CL49</f>
        <v>0</v>
      </c>
      <c r="CM148" s="343">
        <f>'7d-AtRisk_RawData'!CM49</f>
        <v>32</v>
      </c>
      <c r="CN148" s="343">
        <f>'7d-AtRisk_RawData'!CN49</f>
        <v>0</v>
      </c>
      <c r="CO148" s="343">
        <f>'7d-AtRisk_RawData'!CO49</f>
        <v>0</v>
      </c>
      <c r="CP148" s="343">
        <f>'7d-AtRisk_RawData'!CP49</f>
        <v>0</v>
      </c>
      <c r="CQ148" s="343">
        <f>'7d-AtRisk_RawData'!CQ49</f>
        <v>0</v>
      </c>
      <c r="CR148" s="343">
        <f>'7d-AtRisk_RawData'!CR49</f>
        <v>0</v>
      </c>
      <c r="CS148" s="344">
        <f>'7d-AtRisk_RawData'!CS49</f>
        <v>0</v>
      </c>
      <c r="CT148" s="396"/>
      <c r="CV148" s="342">
        <f>'7d-AtRisk_RawData'!CV49</f>
        <v>0</v>
      </c>
      <c r="CW148" s="343">
        <f>'7d-AtRisk_RawData'!CW49</f>
        <v>2</v>
      </c>
      <c r="CX148" s="343">
        <f>'7d-AtRisk_RawData'!CX49</f>
        <v>0</v>
      </c>
      <c r="CY148" s="343">
        <f>'7d-AtRisk_RawData'!CY49</f>
        <v>30</v>
      </c>
      <c r="CZ148" s="343">
        <f>'7d-AtRisk_RawData'!CZ49</f>
        <v>0</v>
      </c>
      <c r="DA148" s="343">
        <f>'7d-AtRisk_RawData'!DA49</f>
        <v>0</v>
      </c>
      <c r="DB148" s="343">
        <f>'7d-AtRisk_RawData'!DB49</f>
        <v>0</v>
      </c>
      <c r="DC148" s="343">
        <f>'7d-AtRisk_RawData'!DC49</f>
        <v>0</v>
      </c>
      <c r="DD148" s="343">
        <f>'7d-AtRisk_RawData'!DD49</f>
        <v>0</v>
      </c>
      <c r="DE148" s="344">
        <f>'7d-AtRisk_RawData'!DE49</f>
        <v>0</v>
      </c>
      <c r="DF148" s="396"/>
      <c r="DH148" s="342">
        <f>'7d-AtRisk_RawData'!DH49</f>
        <v>0</v>
      </c>
      <c r="DI148" s="343">
        <f>'7d-AtRisk_RawData'!DI49</f>
        <v>0</v>
      </c>
      <c r="DJ148" s="343">
        <f>'7d-AtRisk_RawData'!DJ49</f>
        <v>0</v>
      </c>
      <c r="DK148" s="343">
        <f>'7d-AtRisk_RawData'!DK49</f>
        <v>47</v>
      </c>
      <c r="DL148" s="343">
        <f>'7d-AtRisk_RawData'!DL49</f>
        <v>0</v>
      </c>
      <c r="DM148" s="343">
        <f>'7d-AtRisk_RawData'!DM49</f>
        <v>0</v>
      </c>
      <c r="DN148" s="343">
        <f>'7d-AtRisk_RawData'!DN49</f>
        <v>0</v>
      </c>
      <c r="DO148" s="343">
        <f>'7d-AtRisk_RawData'!DO49</f>
        <v>0</v>
      </c>
      <c r="DP148" s="343">
        <f>'7d-AtRisk_RawData'!DP49</f>
        <v>0</v>
      </c>
      <c r="DQ148" s="344">
        <f>'7d-AtRisk_RawData'!DQ49</f>
        <v>0</v>
      </c>
      <c r="DR148" s="396"/>
      <c r="DT148" s="342">
        <f>'7d-AtRisk_RawData'!DT49</f>
        <v>0</v>
      </c>
      <c r="DU148" s="343">
        <f>'7d-AtRisk_RawData'!DU49</f>
        <v>1</v>
      </c>
      <c r="DV148" s="343">
        <f>'7d-AtRisk_RawData'!DV49</f>
        <v>0</v>
      </c>
      <c r="DW148" s="343">
        <f>'7d-AtRisk_RawData'!DW49</f>
        <v>40</v>
      </c>
      <c r="DX148" s="343">
        <f>'7d-AtRisk_RawData'!DX49</f>
        <v>0</v>
      </c>
      <c r="DY148" s="343">
        <f>'7d-AtRisk_RawData'!DY49</f>
        <v>0</v>
      </c>
      <c r="DZ148" s="343">
        <f>'7d-AtRisk_RawData'!DZ49</f>
        <v>0</v>
      </c>
      <c r="EA148" s="343">
        <f>'7d-AtRisk_RawData'!EA49</f>
        <v>0</v>
      </c>
      <c r="EB148" s="343">
        <f>'7d-AtRisk_RawData'!EB49</f>
        <v>0</v>
      </c>
      <c r="EC148" s="344">
        <f>'7d-AtRisk_RawData'!EC49</f>
        <v>0</v>
      </c>
      <c r="ED148" s="396"/>
    </row>
    <row r="149" spans="1:134" x14ac:dyDescent="0.25">
      <c r="A149" s="1471"/>
      <c r="B149" t="s">
        <v>95</v>
      </c>
      <c r="C149" s="317" t="s">
        <v>139</v>
      </c>
      <c r="D149" s="351">
        <f>'7d-AtRisk_RawData'!D50</f>
        <v>0</v>
      </c>
      <c r="E149" s="352">
        <f>'7d-AtRisk_RawData'!E50</f>
        <v>15</v>
      </c>
      <c r="F149" s="352">
        <f>'7d-AtRisk_RawData'!F50</f>
        <v>0</v>
      </c>
      <c r="G149" s="352">
        <f>'7d-AtRisk_RawData'!G50</f>
        <v>2</v>
      </c>
      <c r="H149" s="352">
        <f>'7d-AtRisk_RawData'!H50</f>
        <v>0</v>
      </c>
      <c r="I149" s="352">
        <f>'7d-AtRisk_RawData'!I50</f>
        <v>0</v>
      </c>
      <c r="J149" s="352">
        <f>'7d-AtRisk_RawData'!J50</f>
        <v>0</v>
      </c>
      <c r="K149" s="352">
        <f>'7d-AtRisk_RawData'!K50</f>
        <v>0</v>
      </c>
      <c r="L149" s="352">
        <f>'7d-AtRisk_RawData'!L50</f>
        <v>0</v>
      </c>
      <c r="M149" s="353">
        <f>'7d-AtRisk_RawData'!M50</f>
        <v>0</v>
      </c>
      <c r="N149" s="398"/>
      <c r="P149" s="351">
        <f>'7d-AtRisk_RawData'!P50</f>
        <v>0</v>
      </c>
      <c r="Q149" s="352">
        <f>'7d-AtRisk_RawData'!Q50</f>
        <v>19</v>
      </c>
      <c r="R149" s="352">
        <f>'7d-AtRisk_RawData'!R50</f>
        <v>0</v>
      </c>
      <c r="S149" s="352">
        <f>'7d-AtRisk_RawData'!S50</f>
        <v>0</v>
      </c>
      <c r="T149" s="352">
        <f>'7d-AtRisk_RawData'!T50</f>
        <v>0</v>
      </c>
      <c r="U149" s="352">
        <f>'7d-AtRisk_RawData'!U50</f>
        <v>0</v>
      </c>
      <c r="V149" s="352">
        <f>'7d-AtRisk_RawData'!V50</f>
        <v>0</v>
      </c>
      <c r="W149" s="352">
        <f>'7d-AtRisk_RawData'!W50</f>
        <v>0</v>
      </c>
      <c r="X149" s="352">
        <f>'7d-AtRisk_RawData'!X50</f>
        <v>0</v>
      </c>
      <c r="Y149" s="353">
        <f>'7d-AtRisk_RawData'!Y50</f>
        <v>0</v>
      </c>
      <c r="Z149" s="398"/>
      <c r="AB149" s="351">
        <f>'7d-AtRisk_RawData'!AB50</f>
        <v>0</v>
      </c>
      <c r="AC149" s="352">
        <f>'7d-AtRisk_RawData'!AC50</f>
        <v>12</v>
      </c>
      <c r="AD149" s="352">
        <f>'7d-AtRisk_RawData'!AD50</f>
        <v>0</v>
      </c>
      <c r="AE149" s="352">
        <f>'7d-AtRisk_RawData'!AE50</f>
        <v>0</v>
      </c>
      <c r="AF149" s="352">
        <f>'7d-AtRisk_RawData'!AF50</f>
        <v>0</v>
      </c>
      <c r="AG149" s="352">
        <f>'7d-AtRisk_RawData'!AG50</f>
        <v>0</v>
      </c>
      <c r="AH149" s="352">
        <f>'7d-AtRisk_RawData'!AH50</f>
        <v>0</v>
      </c>
      <c r="AI149" s="352">
        <f>'7d-AtRisk_RawData'!AI50</f>
        <v>0</v>
      </c>
      <c r="AJ149" s="352">
        <f>'7d-AtRisk_RawData'!AJ50</f>
        <v>0</v>
      </c>
      <c r="AK149" s="353">
        <f>'7d-AtRisk_RawData'!AK50</f>
        <v>0</v>
      </c>
      <c r="AL149" s="398"/>
      <c r="AN149" s="351">
        <f>'7d-AtRisk_RawData'!AN50</f>
        <v>0</v>
      </c>
      <c r="AO149" s="352">
        <f>'7d-AtRisk_RawData'!AO50</f>
        <v>20</v>
      </c>
      <c r="AP149" s="352">
        <f>'7d-AtRisk_RawData'!AP50</f>
        <v>0</v>
      </c>
      <c r="AQ149" s="352">
        <f>'7d-AtRisk_RawData'!AQ50</f>
        <v>0</v>
      </c>
      <c r="AR149" s="352">
        <f>'7d-AtRisk_RawData'!AR50</f>
        <v>0</v>
      </c>
      <c r="AS149" s="352">
        <f>'7d-AtRisk_RawData'!AS50</f>
        <v>0</v>
      </c>
      <c r="AT149" s="352">
        <f>'7d-AtRisk_RawData'!AT50</f>
        <v>0</v>
      </c>
      <c r="AU149" s="352">
        <f>'7d-AtRisk_RawData'!AU50</f>
        <v>0</v>
      </c>
      <c r="AV149" s="352">
        <f>'7d-AtRisk_RawData'!AV50</f>
        <v>0</v>
      </c>
      <c r="AW149" s="353">
        <f>'7d-AtRisk_RawData'!AW50</f>
        <v>0</v>
      </c>
      <c r="AX149" s="398"/>
      <c r="AZ149" s="351">
        <f>'7d-AtRisk_RawData'!AZ50</f>
        <v>0</v>
      </c>
      <c r="BA149" s="352">
        <f>'7d-AtRisk_RawData'!BA50</f>
        <v>10</v>
      </c>
      <c r="BB149" s="352">
        <f>'7d-AtRisk_RawData'!BB50</f>
        <v>0</v>
      </c>
      <c r="BC149" s="352">
        <f>'7d-AtRisk_RawData'!BC50</f>
        <v>0</v>
      </c>
      <c r="BD149" s="352">
        <f>'7d-AtRisk_RawData'!BD50</f>
        <v>0</v>
      </c>
      <c r="BE149" s="352">
        <f>'7d-AtRisk_RawData'!BE50</f>
        <v>0</v>
      </c>
      <c r="BF149" s="352">
        <f>'7d-AtRisk_RawData'!BF50</f>
        <v>0</v>
      </c>
      <c r="BG149" s="352">
        <f>'7d-AtRisk_RawData'!BG50</f>
        <v>0</v>
      </c>
      <c r="BH149" s="352">
        <f>'7d-AtRisk_RawData'!BH50</f>
        <v>0</v>
      </c>
      <c r="BI149" s="353">
        <f>'7d-AtRisk_RawData'!BI50</f>
        <v>0</v>
      </c>
      <c r="BJ149" s="398"/>
      <c r="BL149" s="351">
        <f>'7d-AtRisk_RawData'!BL50</f>
        <v>0</v>
      </c>
      <c r="BM149" s="352">
        <f>'7d-AtRisk_RawData'!BM50</f>
        <v>10</v>
      </c>
      <c r="BN149" s="352">
        <f>'7d-AtRisk_RawData'!BN50</f>
        <v>0</v>
      </c>
      <c r="BO149" s="352">
        <f>'7d-AtRisk_RawData'!BO50</f>
        <v>0</v>
      </c>
      <c r="BP149" s="352">
        <f>'7d-AtRisk_RawData'!BP50</f>
        <v>0</v>
      </c>
      <c r="BQ149" s="352">
        <f>'7d-AtRisk_RawData'!BQ50</f>
        <v>0</v>
      </c>
      <c r="BR149" s="352">
        <f>'7d-AtRisk_RawData'!BR50</f>
        <v>0</v>
      </c>
      <c r="BS149" s="352">
        <f>'7d-AtRisk_RawData'!BS50</f>
        <v>0</v>
      </c>
      <c r="BT149" s="352">
        <f>'7d-AtRisk_RawData'!BT50</f>
        <v>0</v>
      </c>
      <c r="BU149" s="353">
        <f>'7d-AtRisk_RawData'!BU50</f>
        <v>0</v>
      </c>
      <c r="BV149" s="398"/>
      <c r="BX149" s="351">
        <f>'7d-AtRisk_RawData'!BX50</f>
        <v>0</v>
      </c>
      <c r="BY149" s="352">
        <f>'7d-AtRisk_RawData'!BY50</f>
        <v>18</v>
      </c>
      <c r="BZ149" s="352">
        <f>'7d-AtRisk_RawData'!BZ50</f>
        <v>0</v>
      </c>
      <c r="CA149" s="352">
        <f>'7d-AtRisk_RawData'!CA50</f>
        <v>0</v>
      </c>
      <c r="CB149" s="352">
        <f>'7d-AtRisk_RawData'!CB50</f>
        <v>0</v>
      </c>
      <c r="CC149" s="352">
        <f>'7d-AtRisk_RawData'!CC50</f>
        <v>0</v>
      </c>
      <c r="CD149" s="352">
        <f>'7d-AtRisk_RawData'!CD50</f>
        <v>0</v>
      </c>
      <c r="CE149" s="352">
        <f>'7d-AtRisk_RawData'!CE50</f>
        <v>0</v>
      </c>
      <c r="CF149" s="352">
        <f>'7d-AtRisk_RawData'!CF50</f>
        <v>0</v>
      </c>
      <c r="CG149" s="353">
        <f>'7d-AtRisk_RawData'!CG50</f>
        <v>0</v>
      </c>
      <c r="CH149" s="398"/>
      <c r="CJ149" s="351">
        <f>'7d-AtRisk_RawData'!CJ50</f>
        <v>0</v>
      </c>
      <c r="CK149" s="352">
        <f>'7d-AtRisk_RawData'!CK50</f>
        <v>11</v>
      </c>
      <c r="CL149" s="352">
        <f>'7d-AtRisk_RawData'!CL50</f>
        <v>0</v>
      </c>
      <c r="CM149" s="352">
        <f>'7d-AtRisk_RawData'!CM50</f>
        <v>0</v>
      </c>
      <c r="CN149" s="352">
        <f>'7d-AtRisk_RawData'!CN50</f>
        <v>0</v>
      </c>
      <c r="CO149" s="352">
        <f>'7d-AtRisk_RawData'!CO50</f>
        <v>0</v>
      </c>
      <c r="CP149" s="352">
        <f>'7d-AtRisk_RawData'!CP50</f>
        <v>0</v>
      </c>
      <c r="CQ149" s="352">
        <f>'7d-AtRisk_RawData'!CQ50</f>
        <v>0</v>
      </c>
      <c r="CR149" s="352">
        <f>'7d-AtRisk_RawData'!CR50</f>
        <v>0</v>
      </c>
      <c r="CS149" s="353">
        <f>'7d-AtRisk_RawData'!CS50</f>
        <v>0</v>
      </c>
      <c r="CT149" s="398"/>
      <c r="CV149" s="351">
        <f>'7d-AtRisk_RawData'!CV50</f>
        <v>0</v>
      </c>
      <c r="CW149" s="352">
        <f>'7d-AtRisk_RawData'!CW50</f>
        <v>21</v>
      </c>
      <c r="CX149" s="352">
        <f>'7d-AtRisk_RawData'!CX50</f>
        <v>0</v>
      </c>
      <c r="CY149" s="352">
        <f>'7d-AtRisk_RawData'!CY50</f>
        <v>0</v>
      </c>
      <c r="CZ149" s="352">
        <f>'7d-AtRisk_RawData'!CZ50</f>
        <v>0</v>
      </c>
      <c r="DA149" s="352">
        <f>'7d-AtRisk_RawData'!DA50</f>
        <v>0</v>
      </c>
      <c r="DB149" s="352">
        <f>'7d-AtRisk_RawData'!DB50</f>
        <v>0</v>
      </c>
      <c r="DC149" s="352">
        <f>'7d-AtRisk_RawData'!DC50</f>
        <v>0</v>
      </c>
      <c r="DD149" s="352">
        <f>'7d-AtRisk_RawData'!DD50</f>
        <v>0</v>
      </c>
      <c r="DE149" s="353">
        <f>'7d-AtRisk_RawData'!DE50</f>
        <v>0</v>
      </c>
      <c r="DF149" s="398"/>
      <c r="DH149" s="351">
        <f>'7d-AtRisk_RawData'!DH50</f>
        <v>0</v>
      </c>
      <c r="DI149" s="352">
        <f>'7d-AtRisk_RawData'!DI50</f>
        <v>17</v>
      </c>
      <c r="DJ149" s="352">
        <f>'7d-AtRisk_RawData'!DJ50</f>
        <v>0</v>
      </c>
      <c r="DK149" s="352">
        <f>'7d-AtRisk_RawData'!DK50</f>
        <v>0</v>
      </c>
      <c r="DL149" s="352">
        <f>'7d-AtRisk_RawData'!DL50</f>
        <v>0</v>
      </c>
      <c r="DM149" s="352">
        <f>'7d-AtRisk_RawData'!DM50</f>
        <v>0</v>
      </c>
      <c r="DN149" s="352">
        <f>'7d-AtRisk_RawData'!DN50</f>
        <v>0</v>
      </c>
      <c r="DO149" s="352">
        <f>'7d-AtRisk_RawData'!DO50</f>
        <v>0</v>
      </c>
      <c r="DP149" s="352">
        <f>'7d-AtRisk_RawData'!DP50</f>
        <v>0</v>
      </c>
      <c r="DQ149" s="353">
        <f>'7d-AtRisk_RawData'!DQ50</f>
        <v>0</v>
      </c>
      <c r="DR149" s="398"/>
      <c r="DT149" s="351">
        <f>'7d-AtRisk_RawData'!DT50</f>
        <v>0</v>
      </c>
      <c r="DU149" s="352">
        <f>'7d-AtRisk_RawData'!DU50</f>
        <v>11</v>
      </c>
      <c r="DV149" s="352">
        <f>'7d-AtRisk_RawData'!DV50</f>
        <v>0</v>
      </c>
      <c r="DW149" s="352">
        <f>'7d-AtRisk_RawData'!DW50</f>
        <v>0</v>
      </c>
      <c r="DX149" s="352">
        <f>'7d-AtRisk_RawData'!DX50</f>
        <v>0</v>
      </c>
      <c r="DY149" s="352">
        <f>'7d-AtRisk_RawData'!DY50</f>
        <v>0</v>
      </c>
      <c r="DZ149" s="352">
        <f>'7d-AtRisk_RawData'!DZ50</f>
        <v>0</v>
      </c>
      <c r="EA149" s="352">
        <f>'7d-AtRisk_RawData'!EA50</f>
        <v>0</v>
      </c>
      <c r="EB149" s="352">
        <f>'7d-AtRisk_RawData'!EB50</f>
        <v>0</v>
      </c>
      <c r="EC149" s="353">
        <f>'7d-AtRisk_RawData'!EC50</f>
        <v>0</v>
      </c>
      <c r="ED149" s="398"/>
    </row>
    <row r="150" spans="1:134" ht="15.75" thickBot="1" x14ac:dyDescent="0.3">
      <c r="A150" s="1472"/>
      <c r="B150" t="s">
        <v>95</v>
      </c>
      <c r="C150" s="317" t="s">
        <v>140</v>
      </c>
      <c r="D150" s="351">
        <f>'7d-AtRisk_RawData'!D51</f>
        <v>10</v>
      </c>
      <c r="E150" s="352">
        <f>'7d-AtRisk_RawData'!E51</f>
        <v>7</v>
      </c>
      <c r="F150" s="352">
        <f>'7d-AtRisk_RawData'!F51</f>
        <v>0</v>
      </c>
      <c r="G150" s="352">
        <f>'7d-AtRisk_RawData'!G51</f>
        <v>0</v>
      </c>
      <c r="H150" s="352">
        <f>'7d-AtRisk_RawData'!H51</f>
        <v>0</v>
      </c>
      <c r="I150" s="352">
        <f>'7d-AtRisk_RawData'!I51</f>
        <v>0</v>
      </c>
      <c r="J150" s="352">
        <f>'7d-AtRisk_RawData'!J51</f>
        <v>0</v>
      </c>
      <c r="K150" s="352">
        <f>'7d-AtRisk_RawData'!K51</f>
        <v>0</v>
      </c>
      <c r="L150" s="352">
        <f>'7d-AtRisk_RawData'!L51</f>
        <v>0</v>
      </c>
      <c r="M150" s="353">
        <f>'7d-AtRisk_RawData'!M51</f>
        <v>0</v>
      </c>
      <c r="N150" s="398"/>
      <c r="P150" s="351">
        <f>'7d-AtRisk_RawData'!P51</f>
        <v>5</v>
      </c>
      <c r="Q150" s="352">
        <f>'7d-AtRisk_RawData'!Q51</f>
        <v>10</v>
      </c>
      <c r="R150" s="352">
        <f>'7d-AtRisk_RawData'!R51</f>
        <v>0</v>
      </c>
      <c r="S150" s="352">
        <f>'7d-AtRisk_RawData'!S51</f>
        <v>3</v>
      </c>
      <c r="T150" s="352">
        <f>'7d-AtRisk_RawData'!T51</f>
        <v>0</v>
      </c>
      <c r="U150" s="352">
        <f>'7d-AtRisk_RawData'!U51</f>
        <v>0</v>
      </c>
      <c r="V150" s="352">
        <f>'7d-AtRisk_RawData'!V51</f>
        <v>0</v>
      </c>
      <c r="W150" s="352">
        <f>'7d-AtRisk_RawData'!W51</f>
        <v>0</v>
      </c>
      <c r="X150" s="352">
        <f>'7d-AtRisk_RawData'!X51</f>
        <v>0</v>
      </c>
      <c r="Y150" s="353">
        <f>'7d-AtRisk_RawData'!Y51</f>
        <v>0</v>
      </c>
      <c r="Z150" s="398"/>
      <c r="AB150" s="351">
        <f>'7d-AtRisk_RawData'!AB51</f>
        <v>5</v>
      </c>
      <c r="AC150" s="352">
        <f>'7d-AtRisk_RawData'!AC51</f>
        <v>5</v>
      </c>
      <c r="AD150" s="352">
        <f>'7d-AtRisk_RawData'!AD51</f>
        <v>0</v>
      </c>
      <c r="AE150" s="352">
        <f>'7d-AtRisk_RawData'!AE51</f>
        <v>0</v>
      </c>
      <c r="AF150" s="352">
        <f>'7d-AtRisk_RawData'!AF51</f>
        <v>0</v>
      </c>
      <c r="AG150" s="352">
        <f>'7d-AtRisk_RawData'!AG51</f>
        <v>0</v>
      </c>
      <c r="AH150" s="352">
        <f>'7d-AtRisk_RawData'!AH51</f>
        <v>0</v>
      </c>
      <c r="AI150" s="352">
        <f>'7d-AtRisk_RawData'!AI51</f>
        <v>0</v>
      </c>
      <c r="AJ150" s="352">
        <f>'7d-AtRisk_RawData'!AJ51</f>
        <v>0</v>
      </c>
      <c r="AK150" s="353">
        <f>'7d-AtRisk_RawData'!AK51</f>
        <v>0</v>
      </c>
      <c r="AL150" s="398"/>
      <c r="AN150" s="351">
        <f>'7d-AtRisk_RawData'!AN51</f>
        <v>8</v>
      </c>
      <c r="AO150" s="352">
        <f>'7d-AtRisk_RawData'!AO51</f>
        <v>0</v>
      </c>
      <c r="AP150" s="352">
        <f>'7d-AtRisk_RawData'!AP51</f>
        <v>0</v>
      </c>
      <c r="AQ150" s="352">
        <f>'7d-AtRisk_RawData'!AQ51</f>
        <v>4</v>
      </c>
      <c r="AR150" s="352">
        <f>'7d-AtRisk_RawData'!AR51</f>
        <v>0</v>
      </c>
      <c r="AS150" s="352">
        <f>'7d-AtRisk_RawData'!AS51</f>
        <v>0</v>
      </c>
      <c r="AT150" s="352">
        <f>'7d-AtRisk_RawData'!AT51</f>
        <v>0</v>
      </c>
      <c r="AU150" s="352">
        <f>'7d-AtRisk_RawData'!AU51</f>
        <v>0</v>
      </c>
      <c r="AV150" s="352">
        <f>'7d-AtRisk_RawData'!AV51</f>
        <v>0</v>
      </c>
      <c r="AW150" s="353">
        <f>'7d-AtRisk_RawData'!AW51</f>
        <v>0</v>
      </c>
      <c r="AX150" s="398"/>
      <c r="AZ150" s="351">
        <f>'7d-AtRisk_RawData'!AZ51</f>
        <v>10</v>
      </c>
      <c r="BA150" s="352">
        <f>'7d-AtRisk_RawData'!BA51</f>
        <v>0</v>
      </c>
      <c r="BB150" s="352">
        <f>'7d-AtRisk_RawData'!BB51</f>
        <v>0</v>
      </c>
      <c r="BC150" s="352">
        <f>'7d-AtRisk_RawData'!BC51</f>
        <v>6</v>
      </c>
      <c r="BD150" s="352">
        <f>'7d-AtRisk_RawData'!BD51</f>
        <v>0</v>
      </c>
      <c r="BE150" s="352">
        <f>'7d-AtRisk_RawData'!BE51</f>
        <v>0</v>
      </c>
      <c r="BF150" s="352">
        <f>'7d-AtRisk_RawData'!BF51</f>
        <v>0</v>
      </c>
      <c r="BG150" s="352">
        <f>'7d-AtRisk_RawData'!BG51</f>
        <v>0</v>
      </c>
      <c r="BH150" s="352">
        <f>'7d-AtRisk_RawData'!BH51</f>
        <v>0</v>
      </c>
      <c r="BI150" s="353">
        <f>'7d-AtRisk_RawData'!BI51</f>
        <v>0</v>
      </c>
      <c r="BJ150" s="398"/>
      <c r="BL150" s="351">
        <f>'7d-AtRisk_RawData'!BL51</f>
        <v>14</v>
      </c>
      <c r="BM150" s="352">
        <f>'7d-AtRisk_RawData'!BM51</f>
        <v>6</v>
      </c>
      <c r="BN150" s="352">
        <f>'7d-AtRisk_RawData'!BN51</f>
        <v>0</v>
      </c>
      <c r="BO150" s="352">
        <f>'7d-AtRisk_RawData'!BO51</f>
        <v>1</v>
      </c>
      <c r="BP150" s="352">
        <f>'7d-AtRisk_RawData'!BP51</f>
        <v>0</v>
      </c>
      <c r="BQ150" s="352">
        <f>'7d-AtRisk_RawData'!BQ51</f>
        <v>0</v>
      </c>
      <c r="BR150" s="352">
        <f>'7d-AtRisk_RawData'!BR51</f>
        <v>0</v>
      </c>
      <c r="BS150" s="352">
        <f>'7d-AtRisk_RawData'!BS51</f>
        <v>0</v>
      </c>
      <c r="BT150" s="352">
        <f>'7d-AtRisk_RawData'!BT51</f>
        <v>0</v>
      </c>
      <c r="BU150" s="353">
        <f>'7d-AtRisk_RawData'!BU51</f>
        <v>0</v>
      </c>
      <c r="BV150" s="398"/>
      <c r="BX150" s="351">
        <f>'7d-AtRisk_RawData'!BX51</f>
        <v>7</v>
      </c>
      <c r="BY150" s="352">
        <f>'7d-AtRisk_RawData'!BY51</f>
        <v>1</v>
      </c>
      <c r="BZ150" s="352">
        <f>'7d-AtRisk_RawData'!BZ51</f>
        <v>0</v>
      </c>
      <c r="CA150" s="352">
        <f>'7d-AtRisk_RawData'!CA51</f>
        <v>10</v>
      </c>
      <c r="CB150" s="352">
        <f>'7d-AtRisk_RawData'!CB51</f>
        <v>0</v>
      </c>
      <c r="CC150" s="352">
        <f>'7d-AtRisk_RawData'!CC51</f>
        <v>0</v>
      </c>
      <c r="CD150" s="352">
        <f>'7d-AtRisk_RawData'!CD51</f>
        <v>0</v>
      </c>
      <c r="CE150" s="352">
        <f>'7d-AtRisk_RawData'!CE51</f>
        <v>0</v>
      </c>
      <c r="CF150" s="352">
        <f>'7d-AtRisk_RawData'!CF51</f>
        <v>0</v>
      </c>
      <c r="CG150" s="353">
        <f>'7d-AtRisk_RawData'!CG51</f>
        <v>0</v>
      </c>
      <c r="CH150" s="398"/>
      <c r="CJ150" s="351">
        <f>'7d-AtRisk_RawData'!CJ51</f>
        <v>20</v>
      </c>
      <c r="CK150" s="352">
        <f>'7d-AtRisk_RawData'!CK51</f>
        <v>0</v>
      </c>
      <c r="CL150" s="352">
        <f>'7d-AtRisk_RawData'!CL51</f>
        <v>0</v>
      </c>
      <c r="CM150" s="352">
        <f>'7d-AtRisk_RawData'!CM51</f>
        <v>8</v>
      </c>
      <c r="CN150" s="352">
        <f>'7d-AtRisk_RawData'!CN51</f>
        <v>0</v>
      </c>
      <c r="CO150" s="352">
        <f>'7d-AtRisk_RawData'!CO51</f>
        <v>0</v>
      </c>
      <c r="CP150" s="352">
        <f>'7d-AtRisk_RawData'!CP51</f>
        <v>0</v>
      </c>
      <c r="CQ150" s="352">
        <f>'7d-AtRisk_RawData'!CQ51</f>
        <v>0</v>
      </c>
      <c r="CR150" s="352">
        <f>'7d-AtRisk_RawData'!CR51</f>
        <v>0</v>
      </c>
      <c r="CS150" s="353">
        <f>'7d-AtRisk_RawData'!CS51</f>
        <v>0</v>
      </c>
      <c r="CT150" s="398"/>
      <c r="CV150" s="351">
        <f>'7d-AtRisk_RawData'!CV51</f>
        <v>11</v>
      </c>
      <c r="CW150" s="352">
        <f>'7d-AtRisk_RawData'!CW51</f>
        <v>0</v>
      </c>
      <c r="CX150" s="352">
        <f>'7d-AtRisk_RawData'!CX51</f>
        <v>0</v>
      </c>
      <c r="CY150" s="352">
        <f>'7d-AtRisk_RawData'!CY51</f>
        <v>7</v>
      </c>
      <c r="CZ150" s="352">
        <f>'7d-AtRisk_RawData'!CZ51</f>
        <v>0</v>
      </c>
      <c r="DA150" s="352">
        <f>'7d-AtRisk_RawData'!DA51</f>
        <v>0</v>
      </c>
      <c r="DB150" s="352">
        <f>'7d-AtRisk_RawData'!DB51</f>
        <v>0</v>
      </c>
      <c r="DC150" s="352">
        <f>'7d-AtRisk_RawData'!DC51</f>
        <v>0</v>
      </c>
      <c r="DD150" s="352">
        <f>'7d-AtRisk_RawData'!DD51</f>
        <v>0</v>
      </c>
      <c r="DE150" s="353">
        <f>'7d-AtRisk_RawData'!DE51</f>
        <v>0</v>
      </c>
      <c r="DF150" s="398"/>
      <c r="DH150" s="351">
        <f>'7d-AtRisk_RawData'!DH51</f>
        <v>30</v>
      </c>
      <c r="DI150" s="352">
        <f>'7d-AtRisk_RawData'!DI51</f>
        <v>0</v>
      </c>
      <c r="DJ150" s="352">
        <f>'7d-AtRisk_RawData'!DJ51</f>
        <v>0</v>
      </c>
      <c r="DK150" s="352">
        <f>'7d-AtRisk_RawData'!DK51</f>
        <v>12</v>
      </c>
      <c r="DL150" s="352">
        <f>'7d-AtRisk_RawData'!DL51</f>
        <v>0</v>
      </c>
      <c r="DM150" s="352">
        <f>'7d-AtRisk_RawData'!DM51</f>
        <v>0</v>
      </c>
      <c r="DN150" s="352">
        <f>'7d-AtRisk_RawData'!DN51</f>
        <v>0</v>
      </c>
      <c r="DO150" s="352">
        <f>'7d-AtRisk_RawData'!DO51</f>
        <v>0</v>
      </c>
      <c r="DP150" s="352">
        <f>'7d-AtRisk_RawData'!DP51</f>
        <v>0</v>
      </c>
      <c r="DQ150" s="353">
        <f>'7d-AtRisk_RawData'!DQ51</f>
        <v>0</v>
      </c>
      <c r="DR150" s="398"/>
      <c r="DT150" s="351">
        <f>'7d-AtRisk_RawData'!DT51</f>
        <v>17</v>
      </c>
      <c r="DU150" s="352">
        <f>'7d-AtRisk_RawData'!DU51</f>
        <v>0</v>
      </c>
      <c r="DV150" s="352">
        <f>'7d-AtRisk_RawData'!DV51</f>
        <v>0</v>
      </c>
      <c r="DW150" s="352">
        <f>'7d-AtRisk_RawData'!DW51</f>
        <v>8</v>
      </c>
      <c r="DX150" s="352">
        <f>'7d-AtRisk_RawData'!DX51</f>
        <v>0</v>
      </c>
      <c r="DY150" s="352">
        <f>'7d-AtRisk_RawData'!DY51</f>
        <v>0</v>
      </c>
      <c r="DZ150" s="352">
        <f>'7d-AtRisk_RawData'!DZ51</f>
        <v>0</v>
      </c>
      <c r="EA150" s="352">
        <f>'7d-AtRisk_RawData'!EA51</f>
        <v>0</v>
      </c>
      <c r="EB150" s="352">
        <f>'7d-AtRisk_RawData'!EB51</f>
        <v>0</v>
      </c>
      <c r="EC150" s="353">
        <f>'7d-AtRisk_RawData'!EC51</f>
        <v>0</v>
      </c>
      <c r="ED150" s="398"/>
    </row>
    <row r="151" spans="1:134" x14ac:dyDescent="0.25">
      <c r="A151" s="320"/>
      <c r="D151" s="399">
        <f t="shared" ref="D151:M151" si="308">SUM(D148:D150)</f>
        <v>10</v>
      </c>
      <c r="E151" s="400">
        <f t="shared" si="308"/>
        <v>35</v>
      </c>
      <c r="F151" s="400">
        <f t="shared" si="308"/>
        <v>0</v>
      </c>
      <c r="G151" s="400">
        <f t="shared" si="308"/>
        <v>56</v>
      </c>
      <c r="H151" s="400">
        <f t="shared" si="308"/>
        <v>0</v>
      </c>
      <c r="I151" s="400">
        <f t="shared" si="308"/>
        <v>0</v>
      </c>
      <c r="J151" s="400">
        <f t="shared" si="308"/>
        <v>0</v>
      </c>
      <c r="K151" s="400">
        <f t="shared" si="308"/>
        <v>0</v>
      </c>
      <c r="L151" s="400">
        <f t="shared" si="308"/>
        <v>0</v>
      </c>
      <c r="M151" s="401">
        <f t="shared" si="308"/>
        <v>0</v>
      </c>
      <c r="N151" s="470">
        <f>SUM(D151:M151)</f>
        <v>101</v>
      </c>
      <c r="P151" s="399">
        <f t="shared" ref="P151:Y151" si="309">SUM(P148:P150)</f>
        <v>5</v>
      </c>
      <c r="Q151" s="400">
        <f t="shared" si="309"/>
        <v>37</v>
      </c>
      <c r="R151" s="400">
        <f t="shared" si="309"/>
        <v>0</v>
      </c>
      <c r="S151" s="400">
        <f t="shared" si="309"/>
        <v>74</v>
      </c>
      <c r="T151" s="400">
        <f t="shared" si="309"/>
        <v>0</v>
      </c>
      <c r="U151" s="400">
        <f t="shared" si="309"/>
        <v>0</v>
      </c>
      <c r="V151" s="400">
        <f t="shared" si="309"/>
        <v>0</v>
      </c>
      <c r="W151" s="400">
        <f t="shared" si="309"/>
        <v>0</v>
      </c>
      <c r="X151" s="400">
        <f t="shared" si="309"/>
        <v>0</v>
      </c>
      <c r="Y151" s="401">
        <f t="shared" si="309"/>
        <v>0</v>
      </c>
      <c r="Z151" s="470">
        <f>SUM(P151:Y151)</f>
        <v>116</v>
      </c>
      <c r="AB151" s="399">
        <f t="shared" ref="AB151:AK151" si="310">SUM(AB148:AB150)</f>
        <v>5</v>
      </c>
      <c r="AC151" s="400">
        <f t="shared" si="310"/>
        <v>23</v>
      </c>
      <c r="AD151" s="400">
        <f t="shared" si="310"/>
        <v>0</v>
      </c>
      <c r="AE151" s="400">
        <f t="shared" si="310"/>
        <v>64</v>
      </c>
      <c r="AF151" s="400">
        <f t="shared" si="310"/>
        <v>0</v>
      </c>
      <c r="AG151" s="400">
        <f t="shared" si="310"/>
        <v>0</v>
      </c>
      <c r="AH151" s="400">
        <f t="shared" si="310"/>
        <v>0</v>
      </c>
      <c r="AI151" s="400">
        <f t="shared" si="310"/>
        <v>0</v>
      </c>
      <c r="AJ151" s="400">
        <f t="shared" si="310"/>
        <v>0</v>
      </c>
      <c r="AK151" s="401">
        <f t="shared" si="310"/>
        <v>0</v>
      </c>
      <c r="AL151" s="470">
        <f>SUM(AB151:AK151)</f>
        <v>92</v>
      </c>
      <c r="AN151" s="399">
        <f t="shared" ref="AN151:AW151" si="311">SUM(AN148:AN150)</f>
        <v>8</v>
      </c>
      <c r="AO151" s="400">
        <f t="shared" si="311"/>
        <v>22</v>
      </c>
      <c r="AP151" s="400">
        <f t="shared" si="311"/>
        <v>0</v>
      </c>
      <c r="AQ151" s="400">
        <f t="shared" si="311"/>
        <v>70</v>
      </c>
      <c r="AR151" s="400">
        <f t="shared" si="311"/>
        <v>0</v>
      </c>
      <c r="AS151" s="400">
        <f t="shared" si="311"/>
        <v>0</v>
      </c>
      <c r="AT151" s="400">
        <f t="shared" si="311"/>
        <v>0</v>
      </c>
      <c r="AU151" s="400">
        <f t="shared" si="311"/>
        <v>0</v>
      </c>
      <c r="AV151" s="400">
        <f t="shared" si="311"/>
        <v>0</v>
      </c>
      <c r="AW151" s="401">
        <f t="shared" si="311"/>
        <v>0</v>
      </c>
      <c r="AX151" s="470">
        <f>SUM(AN151:AW151)</f>
        <v>100</v>
      </c>
      <c r="AZ151" s="399">
        <f t="shared" ref="AZ151:BI151" si="312">SUM(AZ148:AZ150)</f>
        <v>10</v>
      </c>
      <c r="BA151" s="400">
        <f t="shared" si="312"/>
        <v>13</v>
      </c>
      <c r="BB151" s="400">
        <f t="shared" si="312"/>
        <v>0</v>
      </c>
      <c r="BC151" s="400">
        <f t="shared" si="312"/>
        <v>73</v>
      </c>
      <c r="BD151" s="400">
        <f t="shared" si="312"/>
        <v>0</v>
      </c>
      <c r="BE151" s="400">
        <f t="shared" si="312"/>
        <v>0</v>
      </c>
      <c r="BF151" s="400">
        <f t="shared" si="312"/>
        <v>0</v>
      </c>
      <c r="BG151" s="400">
        <f t="shared" si="312"/>
        <v>0</v>
      </c>
      <c r="BH151" s="400">
        <f t="shared" si="312"/>
        <v>0</v>
      </c>
      <c r="BI151" s="401">
        <f t="shared" si="312"/>
        <v>0</v>
      </c>
      <c r="BJ151" s="470">
        <f>SUM(AZ151:BI151)</f>
        <v>96</v>
      </c>
      <c r="BL151" s="399">
        <f t="shared" ref="BL151:BU151" si="313">SUM(BL148:BL150)</f>
        <v>14</v>
      </c>
      <c r="BM151" s="400">
        <f t="shared" si="313"/>
        <v>21</v>
      </c>
      <c r="BN151" s="400">
        <f t="shared" si="313"/>
        <v>0</v>
      </c>
      <c r="BO151" s="400">
        <f t="shared" si="313"/>
        <v>53</v>
      </c>
      <c r="BP151" s="400">
        <f t="shared" si="313"/>
        <v>0</v>
      </c>
      <c r="BQ151" s="400">
        <f t="shared" si="313"/>
        <v>0</v>
      </c>
      <c r="BR151" s="400">
        <f t="shared" si="313"/>
        <v>0</v>
      </c>
      <c r="BS151" s="400">
        <f t="shared" si="313"/>
        <v>0</v>
      </c>
      <c r="BT151" s="400">
        <f t="shared" si="313"/>
        <v>0</v>
      </c>
      <c r="BU151" s="401">
        <f t="shared" si="313"/>
        <v>0</v>
      </c>
      <c r="BV151" s="470">
        <f>SUM(BL151:BU151)</f>
        <v>88</v>
      </c>
      <c r="BX151" s="399">
        <f t="shared" ref="BX151:CG151" si="314">SUM(BX148:BX150)</f>
        <v>7</v>
      </c>
      <c r="BY151" s="400">
        <f t="shared" si="314"/>
        <v>21</v>
      </c>
      <c r="BZ151" s="400">
        <f t="shared" si="314"/>
        <v>0</v>
      </c>
      <c r="CA151" s="400">
        <f t="shared" si="314"/>
        <v>60</v>
      </c>
      <c r="CB151" s="400">
        <f t="shared" si="314"/>
        <v>0</v>
      </c>
      <c r="CC151" s="400">
        <f t="shared" si="314"/>
        <v>0</v>
      </c>
      <c r="CD151" s="400">
        <f t="shared" si="314"/>
        <v>0</v>
      </c>
      <c r="CE151" s="400">
        <f t="shared" si="314"/>
        <v>0</v>
      </c>
      <c r="CF151" s="400">
        <f t="shared" si="314"/>
        <v>0</v>
      </c>
      <c r="CG151" s="401">
        <f t="shared" si="314"/>
        <v>0</v>
      </c>
      <c r="CH151" s="470">
        <f>SUM(BX151:CG151)</f>
        <v>88</v>
      </c>
      <c r="CJ151" s="399">
        <f t="shared" ref="CJ151:CS151" si="315">SUM(CJ148:CJ150)</f>
        <v>20</v>
      </c>
      <c r="CK151" s="400">
        <f t="shared" si="315"/>
        <v>14</v>
      </c>
      <c r="CL151" s="400">
        <f t="shared" si="315"/>
        <v>0</v>
      </c>
      <c r="CM151" s="400">
        <f t="shared" si="315"/>
        <v>40</v>
      </c>
      <c r="CN151" s="400">
        <f t="shared" si="315"/>
        <v>0</v>
      </c>
      <c r="CO151" s="400">
        <f t="shared" si="315"/>
        <v>0</v>
      </c>
      <c r="CP151" s="400">
        <f t="shared" si="315"/>
        <v>0</v>
      </c>
      <c r="CQ151" s="400">
        <f t="shared" si="315"/>
        <v>0</v>
      </c>
      <c r="CR151" s="400">
        <f t="shared" si="315"/>
        <v>0</v>
      </c>
      <c r="CS151" s="401">
        <f t="shared" si="315"/>
        <v>0</v>
      </c>
      <c r="CT151" s="470">
        <f>SUM(CJ151:CS151)</f>
        <v>74</v>
      </c>
      <c r="CV151" s="399">
        <f t="shared" ref="CV151:DE151" si="316">SUM(CV148:CV150)</f>
        <v>11</v>
      </c>
      <c r="CW151" s="400">
        <f t="shared" si="316"/>
        <v>23</v>
      </c>
      <c r="CX151" s="400">
        <f t="shared" si="316"/>
        <v>0</v>
      </c>
      <c r="CY151" s="400">
        <f t="shared" si="316"/>
        <v>37</v>
      </c>
      <c r="CZ151" s="400">
        <f t="shared" si="316"/>
        <v>0</v>
      </c>
      <c r="DA151" s="400">
        <f t="shared" si="316"/>
        <v>0</v>
      </c>
      <c r="DB151" s="400">
        <f t="shared" si="316"/>
        <v>0</v>
      </c>
      <c r="DC151" s="400">
        <f t="shared" si="316"/>
        <v>0</v>
      </c>
      <c r="DD151" s="400">
        <f t="shared" si="316"/>
        <v>0</v>
      </c>
      <c r="DE151" s="401">
        <f t="shared" si="316"/>
        <v>0</v>
      </c>
      <c r="DF151" s="470">
        <f>SUM(CV151:DE151)</f>
        <v>71</v>
      </c>
      <c r="DH151" s="399">
        <f t="shared" ref="DH151:DQ151" si="317">SUM(DH148:DH150)</f>
        <v>30</v>
      </c>
      <c r="DI151" s="400">
        <f t="shared" si="317"/>
        <v>17</v>
      </c>
      <c r="DJ151" s="400">
        <f t="shared" si="317"/>
        <v>0</v>
      </c>
      <c r="DK151" s="400">
        <f t="shared" si="317"/>
        <v>59</v>
      </c>
      <c r="DL151" s="400">
        <f t="shared" si="317"/>
        <v>0</v>
      </c>
      <c r="DM151" s="400">
        <f t="shared" si="317"/>
        <v>0</v>
      </c>
      <c r="DN151" s="400">
        <f t="shared" si="317"/>
        <v>0</v>
      </c>
      <c r="DO151" s="400">
        <f t="shared" si="317"/>
        <v>0</v>
      </c>
      <c r="DP151" s="400">
        <f t="shared" si="317"/>
        <v>0</v>
      </c>
      <c r="DQ151" s="401">
        <f t="shared" si="317"/>
        <v>0</v>
      </c>
      <c r="DR151" s="470">
        <f>SUM(DH151:DQ151)</f>
        <v>106</v>
      </c>
      <c r="DT151" s="399">
        <f t="shared" ref="DT151:EC151" si="318">SUM(DT148:DT150)</f>
        <v>17</v>
      </c>
      <c r="DU151" s="400">
        <f t="shared" si="318"/>
        <v>12</v>
      </c>
      <c r="DV151" s="400">
        <f t="shared" si="318"/>
        <v>0</v>
      </c>
      <c r="DW151" s="400">
        <f t="shared" si="318"/>
        <v>48</v>
      </c>
      <c r="DX151" s="400">
        <f t="shared" si="318"/>
        <v>0</v>
      </c>
      <c r="DY151" s="400">
        <f t="shared" si="318"/>
        <v>0</v>
      </c>
      <c r="DZ151" s="400">
        <f t="shared" si="318"/>
        <v>0</v>
      </c>
      <c r="EA151" s="400">
        <f t="shared" si="318"/>
        <v>0</v>
      </c>
      <c r="EB151" s="400">
        <f t="shared" si="318"/>
        <v>0</v>
      </c>
      <c r="EC151" s="401">
        <f t="shared" si="318"/>
        <v>0</v>
      </c>
      <c r="ED151" s="470">
        <f>SUM(DT151:EC151)</f>
        <v>77</v>
      </c>
    </row>
    <row r="152" spans="1:134" ht="15.75" thickBot="1" x14ac:dyDescent="0.3">
      <c r="A152" s="320"/>
      <c r="D152" s="351"/>
      <c r="E152" s="352"/>
      <c r="F152" s="352"/>
      <c r="G152" s="352"/>
      <c r="H152" s="352"/>
      <c r="I152" s="352"/>
      <c r="J152" s="352"/>
      <c r="K152" s="352"/>
      <c r="L152" s="352"/>
      <c r="M152" s="353"/>
      <c r="N152" s="398"/>
      <c r="P152" s="351"/>
      <c r="Q152" s="352"/>
      <c r="R152" s="352"/>
      <c r="S152" s="352"/>
      <c r="T152" s="352"/>
      <c r="U152" s="352"/>
      <c r="V152" s="352"/>
      <c r="W152" s="352"/>
      <c r="X152" s="352"/>
      <c r="Y152" s="353"/>
      <c r="Z152" s="398"/>
      <c r="AB152" s="351"/>
      <c r="AC152" s="352"/>
      <c r="AD152" s="352"/>
      <c r="AE152" s="352"/>
      <c r="AF152" s="352"/>
      <c r="AG152" s="352"/>
      <c r="AH152" s="352"/>
      <c r="AI152" s="352"/>
      <c r="AJ152" s="352"/>
      <c r="AK152" s="353"/>
      <c r="AL152" s="398"/>
      <c r="AN152" s="351"/>
      <c r="AO152" s="352"/>
      <c r="AP152" s="352"/>
      <c r="AQ152" s="352"/>
      <c r="AR152" s="352"/>
      <c r="AS152" s="352"/>
      <c r="AT152" s="352"/>
      <c r="AU152" s="352"/>
      <c r="AV152" s="352"/>
      <c r="AW152" s="353"/>
      <c r="AX152" s="398"/>
      <c r="AZ152" s="351"/>
      <c r="BA152" s="352"/>
      <c r="BB152" s="352"/>
      <c r="BC152" s="352"/>
      <c r="BD152" s="352"/>
      <c r="BE152" s="352"/>
      <c r="BF152" s="352"/>
      <c r="BG152" s="352"/>
      <c r="BH152" s="352"/>
      <c r="BI152" s="353"/>
      <c r="BJ152" s="398"/>
      <c r="BL152" s="351"/>
      <c r="BM152" s="352"/>
      <c r="BN152" s="352"/>
      <c r="BO152" s="352"/>
      <c r="BP152" s="352"/>
      <c r="BQ152" s="352"/>
      <c r="BR152" s="352"/>
      <c r="BS152" s="352"/>
      <c r="BT152" s="352"/>
      <c r="BU152" s="353"/>
      <c r="BV152" s="398"/>
      <c r="BX152" s="351"/>
      <c r="BY152" s="352"/>
      <c r="BZ152" s="352"/>
      <c r="CA152" s="352"/>
      <c r="CB152" s="352"/>
      <c r="CC152" s="352"/>
      <c r="CD152" s="352"/>
      <c r="CE152" s="352"/>
      <c r="CF152" s="352"/>
      <c r="CG152" s="353"/>
      <c r="CH152" s="398"/>
      <c r="CJ152" s="351"/>
      <c r="CK152" s="352"/>
      <c r="CL152" s="352"/>
      <c r="CM152" s="352"/>
      <c r="CN152" s="352"/>
      <c r="CO152" s="352"/>
      <c r="CP152" s="352"/>
      <c r="CQ152" s="352"/>
      <c r="CR152" s="352"/>
      <c r="CS152" s="353"/>
      <c r="CT152" s="398"/>
      <c r="CV152" s="351"/>
      <c r="CW152" s="352"/>
      <c r="CX152" s="352"/>
      <c r="CY152" s="352"/>
      <c r="CZ152" s="352"/>
      <c r="DA152" s="352"/>
      <c r="DB152" s="352"/>
      <c r="DC152" s="352"/>
      <c r="DD152" s="352"/>
      <c r="DE152" s="353"/>
      <c r="DF152" s="398"/>
      <c r="DH152" s="351"/>
      <c r="DI152" s="352"/>
      <c r="DJ152" s="352"/>
      <c r="DK152" s="352"/>
      <c r="DL152" s="352"/>
      <c r="DM152" s="352"/>
      <c r="DN152" s="352"/>
      <c r="DO152" s="352"/>
      <c r="DP152" s="352"/>
      <c r="DQ152" s="353"/>
      <c r="DR152" s="398"/>
      <c r="DT152" s="351"/>
      <c r="DU152" s="352"/>
      <c r="DV152" s="352"/>
      <c r="DW152" s="352"/>
      <c r="DX152" s="352"/>
      <c r="DY152" s="352"/>
      <c r="DZ152" s="352"/>
      <c r="EA152" s="352"/>
      <c r="EB152" s="352"/>
      <c r="EC152" s="353"/>
      <c r="ED152" s="398"/>
    </row>
    <row r="153" spans="1:134" ht="15" customHeight="1" x14ac:dyDescent="0.25">
      <c r="A153" s="1470" t="s">
        <v>211</v>
      </c>
      <c r="B153" t="s">
        <v>95</v>
      </c>
      <c r="C153" s="317" t="s">
        <v>138</v>
      </c>
      <c r="D153" s="351">
        <f>D148*'8-Matrices'!$J$7</f>
        <v>0</v>
      </c>
      <c r="E153" s="352">
        <f>E148*'8-Matrices'!$K$7</f>
        <v>94380</v>
      </c>
      <c r="F153" s="352">
        <f>F148*'8-Matrices'!$L$7</f>
        <v>0</v>
      </c>
      <c r="G153" s="352">
        <f>G148*'8-Matrices'!$M$7</f>
        <v>780570</v>
      </c>
      <c r="H153" s="352">
        <f>H148*'8-Matrices'!$N$7</f>
        <v>0</v>
      </c>
      <c r="I153" s="352">
        <f>I148*'8-Matrices'!$O$7</f>
        <v>0</v>
      </c>
      <c r="J153" s="352">
        <f>J148*'8-Matrices'!$P$7</f>
        <v>0</v>
      </c>
      <c r="K153" s="352">
        <f>K148*'8-Matrices'!$Q$7</f>
        <v>0</v>
      </c>
      <c r="L153" s="352">
        <f>L148*'8-Matrices'!$R$7</f>
        <v>0</v>
      </c>
      <c r="M153" s="353">
        <f>M148*'8-Matrices'!$S$7</f>
        <v>0</v>
      </c>
      <c r="N153" s="398"/>
      <c r="P153" s="351">
        <f>P148*'8-Matrices'!$J$7</f>
        <v>0</v>
      </c>
      <c r="Q153" s="352">
        <f>Q148*'8-Matrices'!$K$7</f>
        <v>58080</v>
      </c>
      <c r="R153" s="352">
        <f>R148*'8-Matrices'!$L$7</f>
        <v>0</v>
      </c>
      <c r="S153" s="352">
        <f>S148*'8-Matrices'!$M$7</f>
        <v>1026305</v>
      </c>
      <c r="T153" s="352">
        <f>T148*'8-Matrices'!$N$7</f>
        <v>0</v>
      </c>
      <c r="U153" s="352">
        <f>U148*'8-Matrices'!$O$7</f>
        <v>0</v>
      </c>
      <c r="V153" s="352">
        <f>V148*'8-Matrices'!$P$7</f>
        <v>0</v>
      </c>
      <c r="W153" s="352">
        <f>W148*'8-Matrices'!$Q$7</f>
        <v>0</v>
      </c>
      <c r="X153" s="352">
        <f>X148*'8-Matrices'!$R$7</f>
        <v>0</v>
      </c>
      <c r="Y153" s="353">
        <f>Y148*'8-Matrices'!$S$7</f>
        <v>0</v>
      </c>
      <c r="Z153" s="398"/>
      <c r="AB153" s="351">
        <f>AB148*'8-Matrices'!$J$7</f>
        <v>0</v>
      </c>
      <c r="AC153" s="352">
        <f>AC148*'8-Matrices'!$K$7</f>
        <v>43560</v>
      </c>
      <c r="AD153" s="352">
        <f>AD148*'8-Matrices'!$L$7</f>
        <v>0</v>
      </c>
      <c r="AE153" s="352">
        <f>AE148*'8-Matrices'!$M$7</f>
        <v>925120</v>
      </c>
      <c r="AF153" s="352">
        <f>AF148*'8-Matrices'!$N$7</f>
        <v>0</v>
      </c>
      <c r="AG153" s="352">
        <f>AG148*'8-Matrices'!$O$7</f>
        <v>0</v>
      </c>
      <c r="AH153" s="352">
        <f>AH148*'8-Matrices'!$P$7</f>
        <v>0</v>
      </c>
      <c r="AI153" s="352">
        <f>AI148*'8-Matrices'!$Q$7</f>
        <v>0</v>
      </c>
      <c r="AJ153" s="352">
        <f>AJ148*'8-Matrices'!$R$7</f>
        <v>0</v>
      </c>
      <c r="AK153" s="353">
        <f>AK148*'8-Matrices'!$S$7</f>
        <v>0</v>
      </c>
      <c r="AL153" s="398"/>
      <c r="AN153" s="351">
        <f>AN148*'8-Matrices'!$J$7</f>
        <v>0</v>
      </c>
      <c r="AO153" s="352">
        <f>AO148*'8-Matrices'!$K$7</f>
        <v>14520</v>
      </c>
      <c r="AP153" s="352">
        <f>AP148*'8-Matrices'!$L$7</f>
        <v>0</v>
      </c>
      <c r="AQ153" s="352">
        <f>AQ148*'8-Matrices'!$M$7</f>
        <v>954030</v>
      </c>
      <c r="AR153" s="352">
        <f>AR148*'8-Matrices'!$N$7</f>
        <v>0</v>
      </c>
      <c r="AS153" s="352">
        <f>AS148*'8-Matrices'!$O$7</f>
        <v>0</v>
      </c>
      <c r="AT153" s="352">
        <f>AT148*'8-Matrices'!$P$7</f>
        <v>0</v>
      </c>
      <c r="AU153" s="352">
        <f>AU148*'8-Matrices'!$Q$7</f>
        <v>0</v>
      </c>
      <c r="AV153" s="352">
        <f>AV148*'8-Matrices'!$R$7</f>
        <v>0</v>
      </c>
      <c r="AW153" s="353">
        <f>AW148*'8-Matrices'!$S$7</f>
        <v>0</v>
      </c>
      <c r="AX153" s="398"/>
      <c r="AZ153" s="351">
        <f>AZ148*'8-Matrices'!$J$7</f>
        <v>0</v>
      </c>
      <c r="BA153" s="352">
        <f>BA148*'8-Matrices'!$K$7</f>
        <v>21780</v>
      </c>
      <c r="BB153" s="352">
        <f>BB148*'8-Matrices'!$L$7</f>
        <v>0</v>
      </c>
      <c r="BC153" s="352">
        <f>BC148*'8-Matrices'!$M$7</f>
        <v>968485</v>
      </c>
      <c r="BD153" s="352">
        <f>BD148*'8-Matrices'!$N$7</f>
        <v>0</v>
      </c>
      <c r="BE153" s="352">
        <f>BE148*'8-Matrices'!$O$7</f>
        <v>0</v>
      </c>
      <c r="BF153" s="352">
        <f>BF148*'8-Matrices'!$P$7</f>
        <v>0</v>
      </c>
      <c r="BG153" s="352">
        <f>BG148*'8-Matrices'!$Q$7</f>
        <v>0</v>
      </c>
      <c r="BH153" s="352">
        <f>BH148*'8-Matrices'!$R$7</f>
        <v>0</v>
      </c>
      <c r="BI153" s="353">
        <f>BI148*'8-Matrices'!$S$7</f>
        <v>0</v>
      </c>
      <c r="BJ153" s="398"/>
      <c r="BL153" s="351">
        <f>BL148*'8-Matrices'!$J$7</f>
        <v>0</v>
      </c>
      <c r="BM153" s="352">
        <f>BM148*'8-Matrices'!$K$7</f>
        <v>36300</v>
      </c>
      <c r="BN153" s="352">
        <f>BN148*'8-Matrices'!$L$7</f>
        <v>0</v>
      </c>
      <c r="BO153" s="352">
        <f>BO148*'8-Matrices'!$M$7</f>
        <v>751660</v>
      </c>
      <c r="BP153" s="352">
        <f>BP148*'8-Matrices'!$N$7</f>
        <v>0</v>
      </c>
      <c r="BQ153" s="352">
        <f>BQ148*'8-Matrices'!$O$7</f>
        <v>0</v>
      </c>
      <c r="BR153" s="352">
        <f>BR148*'8-Matrices'!$P$7</f>
        <v>0</v>
      </c>
      <c r="BS153" s="352">
        <f>BS148*'8-Matrices'!$Q$7</f>
        <v>0</v>
      </c>
      <c r="BT153" s="352">
        <f>BT148*'8-Matrices'!$R$7</f>
        <v>0</v>
      </c>
      <c r="BU153" s="353">
        <f>BU148*'8-Matrices'!$S$7</f>
        <v>0</v>
      </c>
      <c r="BV153" s="398"/>
      <c r="BX153" s="351">
        <f>BX148*'8-Matrices'!$J$7</f>
        <v>0</v>
      </c>
      <c r="BY153" s="352">
        <f>BY148*'8-Matrices'!$K$7</f>
        <v>14520</v>
      </c>
      <c r="BZ153" s="352">
        <f>BZ148*'8-Matrices'!$L$7</f>
        <v>0</v>
      </c>
      <c r="CA153" s="352">
        <f>CA148*'8-Matrices'!$M$7</f>
        <v>722750</v>
      </c>
      <c r="CB153" s="352">
        <f>CB148*'8-Matrices'!$N$7</f>
        <v>0</v>
      </c>
      <c r="CC153" s="352">
        <f>CC148*'8-Matrices'!$O$7</f>
        <v>0</v>
      </c>
      <c r="CD153" s="352">
        <f>CD148*'8-Matrices'!$P$7</f>
        <v>0</v>
      </c>
      <c r="CE153" s="352">
        <f>CE148*'8-Matrices'!$Q$7</f>
        <v>0</v>
      </c>
      <c r="CF153" s="352">
        <f>CF148*'8-Matrices'!$R$7</f>
        <v>0</v>
      </c>
      <c r="CG153" s="353">
        <f>CG148*'8-Matrices'!$S$7</f>
        <v>0</v>
      </c>
      <c r="CH153" s="398"/>
      <c r="CJ153" s="351">
        <f>CJ148*'8-Matrices'!$J$7</f>
        <v>0</v>
      </c>
      <c r="CK153" s="352">
        <f>CK148*'8-Matrices'!$K$7</f>
        <v>21780</v>
      </c>
      <c r="CL153" s="352">
        <f>CL148*'8-Matrices'!$L$7</f>
        <v>0</v>
      </c>
      <c r="CM153" s="352">
        <f>CM148*'8-Matrices'!$M$7</f>
        <v>462560</v>
      </c>
      <c r="CN153" s="352">
        <f>CN148*'8-Matrices'!$N$7</f>
        <v>0</v>
      </c>
      <c r="CO153" s="352">
        <f>CO148*'8-Matrices'!$O$7</f>
        <v>0</v>
      </c>
      <c r="CP153" s="352">
        <f>CP148*'8-Matrices'!$P$7</f>
        <v>0</v>
      </c>
      <c r="CQ153" s="352">
        <f>CQ148*'8-Matrices'!$Q$7</f>
        <v>0</v>
      </c>
      <c r="CR153" s="352">
        <f>CR148*'8-Matrices'!$R$7</f>
        <v>0</v>
      </c>
      <c r="CS153" s="353">
        <f>CS148*'8-Matrices'!$S$7</f>
        <v>0</v>
      </c>
      <c r="CT153" s="398"/>
      <c r="CV153" s="351">
        <f>CV148*'8-Matrices'!$J$7</f>
        <v>0</v>
      </c>
      <c r="CW153" s="352">
        <f>CW148*'8-Matrices'!$K$7</f>
        <v>14520</v>
      </c>
      <c r="CX153" s="352">
        <f>CX148*'8-Matrices'!$L$7</f>
        <v>0</v>
      </c>
      <c r="CY153" s="352">
        <f>CY148*'8-Matrices'!$M$7</f>
        <v>433650</v>
      </c>
      <c r="CZ153" s="352">
        <f>CZ148*'8-Matrices'!$N$7</f>
        <v>0</v>
      </c>
      <c r="DA153" s="352">
        <f>DA148*'8-Matrices'!$O$7</f>
        <v>0</v>
      </c>
      <c r="DB153" s="352">
        <f>DB148*'8-Matrices'!$P$7</f>
        <v>0</v>
      </c>
      <c r="DC153" s="352">
        <f>DC148*'8-Matrices'!$Q$7</f>
        <v>0</v>
      </c>
      <c r="DD153" s="352">
        <f>DD148*'8-Matrices'!$R$7</f>
        <v>0</v>
      </c>
      <c r="DE153" s="353">
        <f>DE148*'8-Matrices'!$S$7</f>
        <v>0</v>
      </c>
      <c r="DF153" s="398"/>
      <c r="DH153" s="351">
        <f>DH148*'8-Matrices'!$J$7</f>
        <v>0</v>
      </c>
      <c r="DI153" s="352">
        <f>DI148*'8-Matrices'!$K$7</f>
        <v>0</v>
      </c>
      <c r="DJ153" s="352">
        <f>DJ148*'8-Matrices'!$L$7</f>
        <v>0</v>
      </c>
      <c r="DK153" s="352">
        <f>DK148*'8-Matrices'!$M$7</f>
        <v>679385</v>
      </c>
      <c r="DL153" s="352">
        <f>DL148*'8-Matrices'!$N$7</f>
        <v>0</v>
      </c>
      <c r="DM153" s="352">
        <f>DM148*'8-Matrices'!$O$7</f>
        <v>0</v>
      </c>
      <c r="DN153" s="352">
        <f>DN148*'8-Matrices'!$P$7</f>
        <v>0</v>
      </c>
      <c r="DO153" s="352">
        <f>DO148*'8-Matrices'!$Q$7</f>
        <v>0</v>
      </c>
      <c r="DP153" s="352">
        <f>DP148*'8-Matrices'!$R$7</f>
        <v>0</v>
      </c>
      <c r="DQ153" s="353">
        <f>DQ148*'8-Matrices'!$S$7</f>
        <v>0</v>
      </c>
      <c r="DR153" s="398"/>
      <c r="DT153" s="351">
        <f>DT148*'8-Matrices'!$J$7</f>
        <v>0</v>
      </c>
      <c r="DU153" s="352">
        <f>DU148*'8-Matrices'!$K$7</f>
        <v>7260</v>
      </c>
      <c r="DV153" s="352">
        <f>DV148*'8-Matrices'!$L$7</f>
        <v>0</v>
      </c>
      <c r="DW153" s="352">
        <f>DW148*'8-Matrices'!$M$7</f>
        <v>578200</v>
      </c>
      <c r="DX153" s="352">
        <f>DX148*'8-Matrices'!$N$7</f>
        <v>0</v>
      </c>
      <c r="DY153" s="352">
        <f>DY148*'8-Matrices'!$O$7</f>
        <v>0</v>
      </c>
      <c r="DZ153" s="352">
        <f>DZ148*'8-Matrices'!$P$7</f>
        <v>0</v>
      </c>
      <c r="EA153" s="352">
        <f>EA148*'8-Matrices'!$Q$7</f>
        <v>0</v>
      </c>
      <c r="EB153" s="352">
        <f>EB148*'8-Matrices'!$R$7</f>
        <v>0</v>
      </c>
      <c r="EC153" s="353">
        <f>EC148*'8-Matrices'!$S$7</f>
        <v>0</v>
      </c>
      <c r="ED153" s="398"/>
    </row>
    <row r="154" spans="1:134" x14ac:dyDescent="0.25">
      <c r="A154" s="1471"/>
      <c r="B154" t="s">
        <v>95</v>
      </c>
      <c r="C154" s="317" t="s">
        <v>139</v>
      </c>
      <c r="D154" s="351">
        <f>D149*'8-Matrices'!$J$8</f>
        <v>0</v>
      </c>
      <c r="E154" s="352">
        <f>E149*'8-Matrices'!$K$8</f>
        <v>157155</v>
      </c>
      <c r="F154" s="352">
        <f>F149*'8-Matrices'!$L$8</f>
        <v>0</v>
      </c>
      <c r="G154" s="352">
        <f>G149*'8-Matrices'!$M$8</f>
        <v>41720</v>
      </c>
      <c r="H154" s="352">
        <f>H149*'8-Matrices'!$N$8</f>
        <v>0</v>
      </c>
      <c r="I154" s="352">
        <f>I149*'8-Matrices'!$O$8</f>
        <v>0</v>
      </c>
      <c r="J154" s="352">
        <f>J149*'8-Matrices'!$P$8</f>
        <v>0</v>
      </c>
      <c r="K154" s="352">
        <f>K149*'8-Matrices'!$Q$8</f>
        <v>0</v>
      </c>
      <c r="L154" s="352">
        <f>L149*'8-Matrices'!$R$8</f>
        <v>0</v>
      </c>
      <c r="M154" s="353">
        <f>M149*'8-Matrices'!$S$8</f>
        <v>0</v>
      </c>
      <c r="N154" s="398"/>
      <c r="P154" s="351">
        <f>P149*'8-Matrices'!$J$8</f>
        <v>0</v>
      </c>
      <c r="Q154" s="352">
        <f>Q149*'8-Matrices'!$K$8</f>
        <v>199063</v>
      </c>
      <c r="R154" s="352">
        <f>R149*'8-Matrices'!$L$8</f>
        <v>0</v>
      </c>
      <c r="S154" s="352">
        <f>S149*'8-Matrices'!$M$8</f>
        <v>0</v>
      </c>
      <c r="T154" s="352">
        <f>T149*'8-Matrices'!$N$8</f>
        <v>0</v>
      </c>
      <c r="U154" s="352">
        <f>U149*'8-Matrices'!$O$8</f>
        <v>0</v>
      </c>
      <c r="V154" s="352">
        <f>V149*'8-Matrices'!$P$8</f>
        <v>0</v>
      </c>
      <c r="W154" s="352">
        <f>W149*'8-Matrices'!$Q$8</f>
        <v>0</v>
      </c>
      <c r="X154" s="352">
        <f>X149*'8-Matrices'!$R$8</f>
        <v>0</v>
      </c>
      <c r="Y154" s="353">
        <f>Y149*'8-Matrices'!$S$8</f>
        <v>0</v>
      </c>
      <c r="Z154" s="398"/>
      <c r="AB154" s="351">
        <f>AB149*'8-Matrices'!$J$8</f>
        <v>0</v>
      </c>
      <c r="AC154" s="352">
        <f>AC149*'8-Matrices'!$K$8</f>
        <v>125724</v>
      </c>
      <c r="AD154" s="352">
        <f>AD149*'8-Matrices'!$L$8</f>
        <v>0</v>
      </c>
      <c r="AE154" s="352">
        <f>AE149*'8-Matrices'!$M$8</f>
        <v>0</v>
      </c>
      <c r="AF154" s="352">
        <f>AF149*'8-Matrices'!$N$8</f>
        <v>0</v>
      </c>
      <c r="AG154" s="352">
        <f>AG149*'8-Matrices'!$O$8</f>
        <v>0</v>
      </c>
      <c r="AH154" s="352">
        <f>AH149*'8-Matrices'!$P$8</f>
        <v>0</v>
      </c>
      <c r="AI154" s="352">
        <f>AI149*'8-Matrices'!$Q$8</f>
        <v>0</v>
      </c>
      <c r="AJ154" s="352">
        <f>AJ149*'8-Matrices'!$R$8</f>
        <v>0</v>
      </c>
      <c r="AK154" s="353">
        <f>AK149*'8-Matrices'!$S$8</f>
        <v>0</v>
      </c>
      <c r="AL154" s="398"/>
      <c r="AN154" s="351">
        <f>AN149*'8-Matrices'!$J$8</f>
        <v>0</v>
      </c>
      <c r="AO154" s="352">
        <f>AO149*'8-Matrices'!$K$8</f>
        <v>209540</v>
      </c>
      <c r="AP154" s="352">
        <f>AP149*'8-Matrices'!$L$8</f>
        <v>0</v>
      </c>
      <c r="AQ154" s="352">
        <f>AQ149*'8-Matrices'!$M$8</f>
        <v>0</v>
      </c>
      <c r="AR154" s="352">
        <f>AR149*'8-Matrices'!$N$8</f>
        <v>0</v>
      </c>
      <c r="AS154" s="352">
        <f>AS149*'8-Matrices'!$O$8</f>
        <v>0</v>
      </c>
      <c r="AT154" s="352">
        <f>AT149*'8-Matrices'!$P$8</f>
        <v>0</v>
      </c>
      <c r="AU154" s="352">
        <f>AU149*'8-Matrices'!$Q$8</f>
        <v>0</v>
      </c>
      <c r="AV154" s="352">
        <f>AV149*'8-Matrices'!$R$8</f>
        <v>0</v>
      </c>
      <c r="AW154" s="353">
        <f>AW149*'8-Matrices'!$S$8</f>
        <v>0</v>
      </c>
      <c r="AX154" s="398"/>
      <c r="AZ154" s="351">
        <f>AZ149*'8-Matrices'!$J$8</f>
        <v>0</v>
      </c>
      <c r="BA154" s="352">
        <f>BA149*'8-Matrices'!$K$8</f>
        <v>104770</v>
      </c>
      <c r="BB154" s="352">
        <f>BB149*'8-Matrices'!$L$8</f>
        <v>0</v>
      </c>
      <c r="BC154" s="352">
        <f>BC149*'8-Matrices'!$M$8</f>
        <v>0</v>
      </c>
      <c r="BD154" s="352">
        <f>BD149*'8-Matrices'!$N$8</f>
        <v>0</v>
      </c>
      <c r="BE154" s="352">
        <f>BE149*'8-Matrices'!$O$8</f>
        <v>0</v>
      </c>
      <c r="BF154" s="352">
        <f>BF149*'8-Matrices'!$P$8</f>
        <v>0</v>
      </c>
      <c r="BG154" s="352">
        <f>BG149*'8-Matrices'!$Q$8</f>
        <v>0</v>
      </c>
      <c r="BH154" s="352">
        <f>BH149*'8-Matrices'!$R$8</f>
        <v>0</v>
      </c>
      <c r="BI154" s="353">
        <f>BI149*'8-Matrices'!$S$8</f>
        <v>0</v>
      </c>
      <c r="BJ154" s="398"/>
      <c r="BL154" s="351">
        <f>BL149*'8-Matrices'!$J$8</f>
        <v>0</v>
      </c>
      <c r="BM154" s="352">
        <f>BM149*'8-Matrices'!$K$8</f>
        <v>104770</v>
      </c>
      <c r="BN154" s="352">
        <f>BN149*'8-Matrices'!$L$8</f>
        <v>0</v>
      </c>
      <c r="BO154" s="352">
        <f>BO149*'8-Matrices'!$M$8</f>
        <v>0</v>
      </c>
      <c r="BP154" s="352">
        <f>BP149*'8-Matrices'!$N$8</f>
        <v>0</v>
      </c>
      <c r="BQ154" s="352">
        <f>BQ149*'8-Matrices'!$O$8</f>
        <v>0</v>
      </c>
      <c r="BR154" s="352">
        <f>BR149*'8-Matrices'!$P$8</f>
        <v>0</v>
      </c>
      <c r="BS154" s="352">
        <f>BS149*'8-Matrices'!$Q$8</f>
        <v>0</v>
      </c>
      <c r="BT154" s="352">
        <f>BT149*'8-Matrices'!$R$8</f>
        <v>0</v>
      </c>
      <c r="BU154" s="353">
        <f>BU149*'8-Matrices'!$S$8</f>
        <v>0</v>
      </c>
      <c r="BV154" s="398"/>
      <c r="BX154" s="351">
        <f>BX149*'8-Matrices'!$J$8</f>
        <v>0</v>
      </c>
      <c r="BY154" s="352">
        <f>BY149*'8-Matrices'!$K$8</f>
        <v>188586</v>
      </c>
      <c r="BZ154" s="352">
        <f>BZ149*'8-Matrices'!$L$8</f>
        <v>0</v>
      </c>
      <c r="CA154" s="352">
        <f>CA149*'8-Matrices'!$M$8</f>
        <v>0</v>
      </c>
      <c r="CB154" s="352">
        <f>CB149*'8-Matrices'!$N$8</f>
        <v>0</v>
      </c>
      <c r="CC154" s="352">
        <f>CC149*'8-Matrices'!$O$8</f>
        <v>0</v>
      </c>
      <c r="CD154" s="352">
        <f>CD149*'8-Matrices'!$P$8</f>
        <v>0</v>
      </c>
      <c r="CE154" s="352">
        <f>CE149*'8-Matrices'!$Q$8</f>
        <v>0</v>
      </c>
      <c r="CF154" s="352">
        <f>CF149*'8-Matrices'!$R$8</f>
        <v>0</v>
      </c>
      <c r="CG154" s="353">
        <f>CG149*'8-Matrices'!$S$8</f>
        <v>0</v>
      </c>
      <c r="CH154" s="398"/>
      <c r="CJ154" s="351">
        <f>CJ149*'8-Matrices'!$J$8</f>
        <v>0</v>
      </c>
      <c r="CK154" s="352">
        <f>CK149*'8-Matrices'!$K$8</f>
        <v>115247</v>
      </c>
      <c r="CL154" s="352">
        <f>CL149*'8-Matrices'!$L$8</f>
        <v>0</v>
      </c>
      <c r="CM154" s="352">
        <f>CM149*'8-Matrices'!$M$8</f>
        <v>0</v>
      </c>
      <c r="CN154" s="352">
        <f>CN149*'8-Matrices'!$N$8</f>
        <v>0</v>
      </c>
      <c r="CO154" s="352">
        <f>CO149*'8-Matrices'!$O$8</f>
        <v>0</v>
      </c>
      <c r="CP154" s="352">
        <f>CP149*'8-Matrices'!$P$8</f>
        <v>0</v>
      </c>
      <c r="CQ154" s="352">
        <f>CQ149*'8-Matrices'!$Q$8</f>
        <v>0</v>
      </c>
      <c r="CR154" s="352">
        <f>CR149*'8-Matrices'!$R$8</f>
        <v>0</v>
      </c>
      <c r="CS154" s="353">
        <f>CS149*'8-Matrices'!$S$8</f>
        <v>0</v>
      </c>
      <c r="CT154" s="398"/>
      <c r="CV154" s="351">
        <f>CV149*'8-Matrices'!$J$8</f>
        <v>0</v>
      </c>
      <c r="CW154" s="352">
        <f>CW149*'8-Matrices'!$K$8</f>
        <v>220017</v>
      </c>
      <c r="CX154" s="352">
        <f>CX149*'8-Matrices'!$L$8</f>
        <v>0</v>
      </c>
      <c r="CY154" s="352">
        <f>CY149*'8-Matrices'!$M$8</f>
        <v>0</v>
      </c>
      <c r="CZ154" s="352">
        <f>CZ149*'8-Matrices'!$N$8</f>
        <v>0</v>
      </c>
      <c r="DA154" s="352">
        <f>DA149*'8-Matrices'!$O$8</f>
        <v>0</v>
      </c>
      <c r="DB154" s="352">
        <f>DB149*'8-Matrices'!$P$8</f>
        <v>0</v>
      </c>
      <c r="DC154" s="352">
        <f>DC149*'8-Matrices'!$Q$8</f>
        <v>0</v>
      </c>
      <c r="DD154" s="352">
        <f>DD149*'8-Matrices'!$R$8</f>
        <v>0</v>
      </c>
      <c r="DE154" s="353">
        <f>DE149*'8-Matrices'!$S$8</f>
        <v>0</v>
      </c>
      <c r="DF154" s="398"/>
      <c r="DH154" s="351">
        <f>DH149*'8-Matrices'!$J$8</f>
        <v>0</v>
      </c>
      <c r="DI154" s="352">
        <f>DI149*'8-Matrices'!$K$8</f>
        <v>178109</v>
      </c>
      <c r="DJ154" s="352">
        <f>DJ149*'8-Matrices'!$L$8</f>
        <v>0</v>
      </c>
      <c r="DK154" s="352">
        <f>DK149*'8-Matrices'!$M$8</f>
        <v>0</v>
      </c>
      <c r="DL154" s="352">
        <f>DL149*'8-Matrices'!$N$8</f>
        <v>0</v>
      </c>
      <c r="DM154" s="352">
        <f>DM149*'8-Matrices'!$O$8</f>
        <v>0</v>
      </c>
      <c r="DN154" s="352">
        <f>DN149*'8-Matrices'!$P$8</f>
        <v>0</v>
      </c>
      <c r="DO154" s="352">
        <f>DO149*'8-Matrices'!$Q$8</f>
        <v>0</v>
      </c>
      <c r="DP154" s="352">
        <f>DP149*'8-Matrices'!$R$8</f>
        <v>0</v>
      </c>
      <c r="DQ154" s="353">
        <f>DQ149*'8-Matrices'!$S$8</f>
        <v>0</v>
      </c>
      <c r="DR154" s="398"/>
      <c r="DT154" s="351">
        <f>DT149*'8-Matrices'!$J$8</f>
        <v>0</v>
      </c>
      <c r="DU154" s="352">
        <f>DU149*'8-Matrices'!$K$8</f>
        <v>115247</v>
      </c>
      <c r="DV154" s="352">
        <f>DV149*'8-Matrices'!$L$8</f>
        <v>0</v>
      </c>
      <c r="DW154" s="352">
        <f>DW149*'8-Matrices'!$M$8</f>
        <v>0</v>
      </c>
      <c r="DX154" s="352">
        <f>DX149*'8-Matrices'!$N$8</f>
        <v>0</v>
      </c>
      <c r="DY154" s="352">
        <f>DY149*'8-Matrices'!$O$8</f>
        <v>0</v>
      </c>
      <c r="DZ154" s="352">
        <f>DZ149*'8-Matrices'!$P$8</f>
        <v>0</v>
      </c>
      <c r="EA154" s="352">
        <f>EA149*'8-Matrices'!$Q$8</f>
        <v>0</v>
      </c>
      <c r="EB154" s="352">
        <f>EB149*'8-Matrices'!$R$8</f>
        <v>0</v>
      </c>
      <c r="EC154" s="353">
        <f>EC149*'8-Matrices'!$S$8</f>
        <v>0</v>
      </c>
      <c r="ED154" s="398"/>
    </row>
    <row r="155" spans="1:134" ht="15.75" thickBot="1" x14ac:dyDescent="0.3">
      <c r="A155" s="1472"/>
      <c r="B155" t="s">
        <v>95</v>
      </c>
      <c r="C155" s="317" t="s">
        <v>140</v>
      </c>
      <c r="D155" s="351">
        <f>D150*'8-Matrices'!$J$9</f>
        <v>104690</v>
      </c>
      <c r="E155" s="352">
        <f>E150*'8-Matrices'!$K$9</f>
        <v>107478</v>
      </c>
      <c r="F155" s="352">
        <f>F150*'8-Matrices'!$L$9</f>
        <v>0</v>
      </c>
      <c r="G155" s="352">
        <f>G150*'8-Matrices'!$M$9</f>
        <v>0</v>
      </c>
      <c r="H155" s="352">
        <f>H150*'8-Matrices'!$N$9</f>
        <v>0</v>
      </c>
      <c r="I155" s="352">
        <f>I150*'8-Matrices'!$O$9</f>
        <v>0</v>
      </c>
      <c r="J155" s="352">
        <f>J150*'8-Matrices'!$P$9</f>
        <v>0</v>
      </c>
      <c r="K155" s="352">
        <f>K150*'8-Matrices'!$Q$9</f>
        <v>0</v>
      </c>
      <c r="L155" s="352">
        <f>L150*'8-Matrices'!$R$9</f>
        <v>0</v>
      </c>
      <c r="M155" s="353">
        <f>M150*'8-Matrices'!$S$9</f>
        <v>0</v>
      </c>
      <c r="N155" s="398"/>
      <c r="P155" s="351">
        <f>P150*'8-Matrices'!$J$9</f>
        <v>52345</v>
      </c>
      <c r="Q155" s="352">
        <f>Q150*'8-Matrices'!$K$9</f>
        <v>153540</v>
      </c>
      <c r="R155" s="352">
        <f>R150*'8-Matrices'!$L$9</f>
        <v>0</v>
      </c>
      <c r="S155" s="352">
        <f>S150*'8-Matrices'!$M$9</f>
        <v>91710</v>
      </c>
      <c r="T155" s="352">
        <f>T150*'8-Matrices'!$N$9</f>
        <v>0</v>
      </c>
      <c r="U155" s="352">
        <f>U150*'8-Matrices'!$O$9</f>
        <v>0</v>
      </c>
      <c r="V155" s="352">
        <f>V150*'8-Matrices'!$P$9</f>
        <v>0</v>
      </c>
      <c r="W155" s="352">
        <f>W150*'8-Matrices'!$Q$9</f>
        <v>0</v>
      </c>
      <c r="X155" s="352">
        <f>X150*'8-Matrices'!$R$9</f>
        <v>0</v>
      </c>
      <c r="Y155" s="353">
        <f>Y150*'8-Matrices'!$S$9</f>
        <v>0</v>
      </c>
      <c r="Z155" s="398"/>
      <c r="AB155" s="351">
        <f>AB150*'8-Matrices'!$J$9</f>
        <v>52345</v>
      </c>
      <c r="AC155" s="352">
        <f>AC150*'8-Matrices'!$K$9</f>
        <v>76770</v>
      </c>
      <c r="AD155" s="352">
        <f>AD150*'8-Matrices'!$L$9</f>
        <v>0</v>
      </c>
      <c r="AE155" s="352">
        <f>AE150*'8-Matrices'!$M$9</f>
        <v>0</v>
      </c>
      <c r="AF155" s="352">
        <f>AF150*'8-Matrices'!$N$9</f>
        <v>0</v>
      </c>
      <c r="AG155" s="352">
        <f>AG150*'8-Matrices'!$O$9</f>
        <v>0</v>
      </c>
      <c r="AH155" s="352">
        <f>AH150*'8-Matrices'!$P$9</f>
        <v>0</v>
      </c>
      <c r="AI155" s="352">
        <f>AI150*'8-Matrices'!$Q$9</f>
        <v>0</v>
      </c>
      <c r="AJ155" s="352">
        <f>AJ150*'8-Matrices'!$R$9</f>
        <v>0</v>
      </c>
      <c r="AK155" s="353">
        <f>AK150*'8-Matrices'!$S$9</f>
        <v>0</v>
      </c>
      <c r="AL155" s="398"/>
      <c r="AN155" s="351">
        <f>AN150*'8-Matrices'!$J$9</f>
        <v>83752</v>
      </c>
      <c r="AO155" s="352">
        <f>AO150*'8-Matrices'!$K$9</f>
        <v>0</v>
      </c>
      <c r="AP155" s="352">
        <f>AP150*'8-Matrices'!$L$9</f>
        <v>0</v>
      </c>
      <c r="AQ155" s="352">
        <f>AQ150*'8-Matrices'!$M$9</f>
        <v>122280</v>
      </c>
      <c r="AR155" s="352">
        <f>AR150*'8-Matrices'!$N$9</f>
        <v>0</v>
      </c>
      <c r="AS155" s="352">
        <f>AS150*'8-Matrices'!$O$9</f>
        <v>0</v>
      </c>
      <c r="AT155" s="352">
        <f>AT150*'8-Matrices'!$P$9</f>
        <v>0</v>
      </c>
      <c r="AU155" s="352">
        <f>AU150*'8-Matrices'!$Q$9</f>
        <v>0</v>
      </c>
      <c r="AV155" s="352">
        <f>AV150*'8-Matrices'!$R$9</f>
        <v>0</v>
      </c>
      <c r="AW155" s="353">
        <f>AW150*'8-Matrices'!$S$9</f>
        <v>0</v>
      </c>
      <c r="AX155" s="398"/>
      <c r="AZ155" s="351">
        <f>AZ150*'8-Matrices'!$J$9</f>
        <v>104690</v>
      </c>
      <c r="BA155" s="352">
        <f>BA150*'8-Matrices'!$K$9</f>
        <v>0</v>
      </c>
      <c r="BB155" s="352">
        <f>BB150*'8-Matrices'!$L$9</f>
        <v>0</v>
      </c>
      <c r="BC155" s="352">
        <f>BC150*'8-Matrices'!$M$9</f>
        <v>183420</v>
      </c>
      <c r="BD155" s="352">
        <f>BD150*'8-Matrices'!$N$9</f>
        <v>0</v>
      </c>
      <c r="BE155" s="352">
        <f>BE150*'8-Matrices'!$O$9</f>
        <v>0</v>
      </c>
      <c r="BF155" s="352">
        <f>BF150*'8-Matrices'!$P$9</f>
        <v>0</v>
      </c>
      <c r="BG155" s="352">
        <f>BG150*'8-Matrices'!$Q$9</f>
        <v>0</v>
      </c>
      <c r="BH155" s="352">
        <f>BH150*'8-Matrices'!$R$9</f>
        <v>0</v>
      </c>
      <c r="BI155" s="353">
        <f>BI150*'8-Matrices'!$S$9</f>
        <v>0</v>
      </c>
      <c r="BJ155" s="398"/>
      <c r="BL155" s="351">
        <f>BL150*'8-Matrices'!$J$9</f>
        <v>146566</v>
      </c>
      <c r="BM155" s="352">
        <f>BM150*'8-Matrices'!$K$9</f>
        <v>92124</v>
      </c>
      <c r="BN155" s="352">
        <f>BN150*'8-Matrices'!$L$9</f>
        <v>0</v>
      </c>
      <c r="BO155" s="352">
        <f>BO150*'8-Matrices'!$M$9</f>
        <v>30570</v>
      </c>
      <c r="BP155" s="352">
        <f>BP150*'8-Matrices'!$N$9</f>
        <v>0</v>
      </c>
      <c r="BQ155" s="352">
        <f>BQ150*'8-Matrices'!$O$9</f>
        <v>0</v>
      </c>
      <c r="BR155" s="352">
        <f>BR150*'8-Matrices'!$P$9</f>
        <v>0</v>
      </c>
      <c r="BS155" s="352">
        <f>BS150*'8-Matrices'!$Q$9</f>
        <v>0</v>
      </c>
      <c r="BT155" s="352">
        <f>BT150*'8-Matrices'!$R$9</f>
        <v>0</v>
      </c>
      <c r="BU155" s="353">
        <f>BU150*'8-Matrices'!$S$9</f>
        <v>0</v>
      </c>
      <c r="BV155" s="398"/>
      <c r="BX155" s="351">
        <f>BX150*'8-Matrices'!$J$9</f>
        <v>73283</v>
      </c>
      <c r="BY155" s="352">
        <f>BY150*'8-Matrices'!$K$9</f>
        <v>15354</v>
      </c>
      <c r="BZ155" s="352">
        <f>BZ150*'8-Matrices'!$L$9</f>
        <v>0</v>
      </c>
      <c r="CA155" s="352">
        <f>CA150*'8-Matrices'!$M$9</f>
        <v>305700</v>
      </c>
      <c r="CB155" s="352">
        <f>CB150*'8-Matrices'!$N$9</f>
        <v>0</v>
      </c>
      <c r="CC155" s="352">
        <f>CC150*'8-Matrices'!$O$9</f>
        <v>0</v>
      </c>
      <c r="CD155" s="352">
        <f>CD150*'8-Matrices'!$P$9</f>
        <v>0</v>
      </c>
      <c r="CE155" s="352">
        <f>CE150*'8-Matrices'!$Q$9</f>
        <v>0</v>
      </c>
      <c r="CF155" s="352">
        <f>CF150*'8-Matrices'!$R$9</f>
        <v>0</v>
      </c>
      <c r="CG155" s="353">
        <f>CG150*'8-Matrices'!$S$9</f>
        <v>0</v>
      </c>
      <c r="CH155" s="398"/>
      <c r="CJ155" s="351">
        <f>CJ150*'8-Matrices'!$J$9</f>
        <v>209380</v>
      </c>
      <c r="CK155" s="352">
        <f>CK150*'8-Matrices'!$K$9</f>
        <v>0</v>
      </c>
      <c r="CL155" s="352">
        <f>CL150*'8-Matrices'!$L$9</f>
        <v>0</v>
      </c>
      <c r="CM155" s="352">
        <f>CM150*'8-Matrices'!$M$9</f>
        <v>244560</v>
      </c>
      <c r="CN155" s="352">
        <f>CN150*'8-Matrices'!$N$9</f>
        <v>0</v>
      </c>
      <c r="CO155" s="352">
        <f>CO150*'8-Matrices'!$O$9</f>
        <v>0</v>
      </c>
      <c r="CP155" s="352">
        <f>CP150*'8-Matrices'!$P$9</f>
        <v>0</v>
      </c>
      <c r="CQ155" s="352">
        <f>CQ150*'8-Matrices'!$Q$9</f>
        <v>0</v>
      </c>
      <c r="CR155" s="352">
        <f>CR150*'8-Matrices'!$R$9</f>
        <v>0</v>
      </c>
      <c r="CS155" s="353">
        <f>CS150*'8-Matrices'!$S$9</f>
        <v>0</v>
      </c>
      <c r="CT155" s="398"/>
      <c r="CV155" s="351">
        <f>CV150*'8-Matrices'!$J$9</f>
        <v>115159</v>
      </c>
      <c r="CW155" s="352">
        <f>CW150*'8-Matrices'!$K$9</f>
        <v>0</v>
      </c>
      <c r="CX155" s="352">
        <f>CX150*'8-Matrices'!$L$9</f>
        <v>0</v>
      </c>
      <c r="CY155" s="352">
        <f>CY150*'8-Matrices'!$M$9</f>
        <v>213990</v>
      </c>
      <c r="CZ155" s="352">
        <f>CZ150*'8-Matrices'!$N$9</f>
        <v>0</v>
      </c>
      <c r="DA155" s="352">
        <f>DA150*'8-Matrices'!$O$9</f>
        <v>0</v>
      </c>
      <c r="DB155" s="352">
        <f>DB150*'8-Matrices'!$P$9</f>
        <v>0</v>
      </c>
      <c r="DC155" s="352">
        <f>DC150*'8-Matrices'!$Q$9</f>
        <v>0</v>
      </c>
      <c r="DD155" s="352">
        <f>DD150*'8-Matrices'!$R$9</f>
        <v>0</v>
      </c>
      <c r="DE155" s="353">
        <f>DE150*'8-Matrices'!$S$9</f>
        <v>0</v>
      </c>
      <c r="DF155" s="398"/>
      <c r="DH155" s="351">
        <f>DH150*'8-Matrices'!$J$9</f>
        <v>314070</v>
      </c>
      <c r="DI155" s="352">
        <f>DI150*'8-Matrices'!$K$9</f>
        <v>0</v>
      </c>
      <c r="DJ155" s="352">
        <f>DJ150*'8-Matrices'!$L$9</f>
        <v>0</v>
      </c>
      <c r="DK155" s="352">
        <f>DK150*'8-Matrices'!$M$9</f>
        <v>366840</v>
      </c>
      <c r="DL155" s="352">
        <f>DL150*'8-Matrices'!$N$9</f>
        <v>0</v>
      </c>
      <c r="DM155" s="352">
        <f>DM150*'8-Matrices'!$O$9</f>
        <v>0</v>
      </c>
      <c r="DN155" s="352">
        <f>DN150*'8-Matrices'!$P$9</f>
        <v>0</v>
      </c>
      <c r="DO155" s="352">
        <f>DO150*'8-Matrices'!$Q$9</f>
        <v>0</v>
      </c>
      <c r="DP155" s="352">
        <f>DP150*'8-Matrices'!$R$9</f>
        <v>0</v>
      </c>
      <c r="DQ155" s="353">
        <f>DQ150*'8-Matrices'!$S$9</f>
        <v>0</v>
      </c>
      <c r="DR155" s="398"/>
      <c r="DT155" s="351">
        <f>DT150*'8-Matrices'!$J$9</f>
        <v>177973</v>
      </c>
      <c r="DU155" s="352">
        <f>DU150*'8-Matrices'!$K$9</f>
        <v>0</v>
      </c>
      <c r="DV155" s="352">
        <f>DV150*'8-Matrices'!$L$9</f>
        <v>0</v>
      </c>
      <c r="DW155" s="352">
        <f>DW150*'8-Matrices'!$M$9</f>
        <v>244560</v>
      </c>
      <c r="DX155" s="352">
        <f>DX150*'8-Matrices'!$N$9</f>
        <v>0</v>
      </c>
      <c r="DY155" s="352">
        <f>DY150*'8-Matrices'!$O$9</f>
        <v>0</v>
      </c>
      <c r="DZ155" s="352">
        <f>DZ150*'8-Matrices'!$P$9</f>
        <v>0</v>
      </c>
      <c r="EA155" s="352">
        <f>EA150*'8-Matrices'!$Q$9</f>
        <v>0</v>
      </c>
      <c r="EB155" s="352">
        <f>EB150*'8-Matrices'!$R$9</f>
        <v>0</v>
      </c>
      <c r="EC155" s="353">
        <f>EC150*'8-Matrices'!$S$9</f>
        <v>0</v>
      </c>
      <c r="ED155" s="398"/>
    </row>
    <row r="156" spans="1:134" ht="30.75" thickBot="1" x14ac:dyDescent="0.3">
      <c r="A156" s="318" t="s">
        <v>212</v>
      </c>
      <c r="B156" s="293" t="s">
        <v>95</v>
      </c>
      <c r="C156" s="316"/>
      <c r="D156" s="404">
        <f t="shared" ref="D156:M156" si="319">SUM(D153:D155)</f>
        <v>104690</v>
      </c>
      <c r="E156" s="405">
        <f t="shared" si="319"/>
        <v>359013</v>
      </c>
      <c r="F156" s="405">
        <f t="shared" si="319"/>
        <v>0</v>
      </c>
      <c r="G156" s="405">
        <f t="shared" si="319"/>
        <v>822290</v>
      </c>
      <c r="H156" s="405">
        <f t="shared" si="319"/>
        <v>0</v>
      </c>
      <c r="I156" s="405">
        <f t="shared" si="319"/>
        <v>0</v>
      </c>
      <c r="J156" s="405">
        <f t="shared" si="319"/>
        <v>0</v>
      </c>
      <c r="K156" s="405">
        <f t="shared" si="319"/>
        <v>0</v>
      </c>
      <c r="L156" s="405">
        <f t="shared" si="319"/>
        <v>0</v>
      </c>
      <c r="M156" s="406">
        <f t="shared" si="319"/>
        <v>0</v>
      </c>
      <c r="N156" s="471">
        <f>SUM(D156:M156)</f>
        <v>1285993</v>
      </c>
      <c r="O156" s="316"/>
      <c r="P156" s="404">
        <f t="shared" ref="P156:Y156" si="320">SUM(P153:P155)</f>
        <v>52345</v>
      </c>
      <c r="Q156" s="405">
        <f t="shared" si="320"/>
        <v>410683</v>
      </c>
      <c r="R156" s="405">
        <f t="shared" si="320"/>
        <v>0</v>
      </c>
      <c r="S156" s="405">
        <f t="shared" si="320"/>
        <v>1118015</v>
      </c>
      <c r="T156" s="405">
        <f t="shared" si="320"/>
        <v>0</v>
      </c>
      <c r="U156" s="405">
        <f t="shared" si="320"/>
        <v>0</v>
      </c>
      <c r="V156" s="405">
        <f t="shared" si="320"/>
        <v>0</v>
      </c>
      <c r="W156" s="405">
        <f t="shared" si="320"/>
        <v>0</v>
      </c>
      <c r="X156" s="405">
        <f t="shared" si="320"/>
        <v>0</v>
      </c>
      <c r="Y156" s="406">
        <f t="shared" si="320"/>
        <v>0</v>
      </c>
      <c r="Z156" s="471">
        <f>SUM(P156:Y156)</f>
        <v>1581043</v>
      </c>
      <c r="AA156" s="316"/>
      <c r="AB156" s="404">
        <f t="shared" ref="AB156:AK156" si="321">SUM(AB153:AB155)</f>
        <v>52345</v>
      </c>
      <c r="AC156" s="405">
        <f t="shared" si="321"/>
        <v>246054</v>
      </c>
      <c r="AD156" s="405">
        <f t="shared" si="321"/>
        <v>0</v>
      </c>
      <c r="AE156" s="405">
        <f t="shared" si="321"/>
        <v>925120</v>
      </c>
      <c r="AF156" s="405">
        <f t="shared" si="321"/>
        <v>0</v>
      </c>
      <c r="AG156" s="405">
        <f t="shared" si="321"/>
        <v>0</v>
      </c>
      <c r="AH156" s="405">
        <f t="shared" si="321"/>
        <v>0</v>
      </c>
      <c r="AI156" s="405">
        <f t="shared" si="321"/>
        <v>0</v>
      </c>
      <c r="AJ156" s="405">
        <f t="shared" si="321"/>
        <v>0</v>
      </c>
      <c r="AK156" s="406">
        <f t="shared" si="321"/>
        <v>0</v>
      </c>
      <c r="AL156" s="471">
        <f>SUM(AB156:AK156)</f>
        <v>1223519</v>
      </c>
      <c r="AN156" s="404">
        <f t="shared" ref="AN156:AW156" si="322">SUM(AN153:AN155)</f>
        <v>83752</v>
      </c>
      <c r="AO156" s="405">
        <f t="shared" si="322"/>
        <v>224060</v>
      </c>
      <c r="AP156" s="405">
        <f t="shared" si="322"/>
        <v>0</v>
      </c>
      <c r="AQ156" s="405">
        <f t="shared" si="322"/>
        <v>1076310</v>
      </c>
      <c r="AR156" s="405">
        <f t="shared" si="322"/>
        <v>0</v>
      </c>
      <c r="AS156" s="405">
        <f t="shared" si="322"/>
        <v>0</v>
      </c>
      <c r="AT156" s="405">
        <f t="shared" si="322"/>
        <v>0</v>
      </c>
      <c r="AU156" s="405">
        <f t="shared" si="322"/>
        <v>0</v>
      </c>
      <c r="AV156" s="405">
        <f t="shared" si="322"/>
        <v>0</v>
      </c>
      <c r="AW156" s="406">
        <f t="shared" si="322"/>
        <v>0</v>
      </c>
      <c r="AX156" s="471">
        <f>SUM(AN156:AW156)</f>
        <v>1384122</v>
      </c>
      <c r="AZ156" s="404">
        <f t="shared" ref="AZ156:BI156" si="323">SUM(AZ153:AZ155)</f>
        <v>104690</v>
      </c>
      <c r="BA156" s="405">
        <f t="shared" si="323"/>
        <v>126550</v>
      </c>
      <c r="BB156" s="405">
        <f t="shared" si="323"/>
        <v>0</v>
      </c>
      <c r="BC156" s="405">
        <f t="shared" si="323"/>
        <v>1151905</v>
      </c>
      <c r="BD156" s="405">
        <f t="shared" si="323"/>
        <v>0</v>
      </c>
      <c r="BE156" s="405">
        <f t="shared" si="323"/>
        <v>0</v>
      </c>
      <c r="BF156" s="405">
        <f t="shared" si="323"/>
        <v>0</v>
      </c>
      <c r="BG156" s="405">
        <f t="shared" si="323"/>
        <v>0</v>
      </c>
      <c r="BH156" s="405">
        <f t="shared" si="323"/>
        <v>0</v>
      </c>
      <c r="BI156" s="406">
        <f t="shared" si="323"/>
        <v>0</v>
      </c>
      <c r="BJ156" s="471">
        <f>SUM(AZ156:BI156)</f>
        <v>1383145</v>
      </c>
      <c r="BL156" s="404">
        <f t="shared" ref="BL156:BU156" si="324">SUM(BL153:BL155)</f>
        <v>146566</v>
      </c>
      <c r="BM156" s="405">
        <f t="shared" si="324"/>
        <v>233194</v>
      </c>
      <c r="BN156" s="405">
        <f t="shared" si="324"/>
        <v>0</v>
      </c>
      <c r="BO156" s="405">
        <f t="shared" si="324"/>
        <v>782230</v>
      </c>
      <c r="BP156" s="405">
        <f t="shared" si="324"/>
        <v>0</v>
      </c>
      <c r="BQ156" s="405">
        <f t="shared" si="324"/>
        <v>0</v>
      </c>
      <c r="BR156" s="405">
        <f t="shared" si="324"/>
        <v>0</v>
      </c>
      <c r="BS156" s="405">
        <f t="shared" si="324"/>
        <v>0</v>
      </c>
      <c r="BT156" s="405">
        <f t="shared" si="324"/>
        <v>0</v>
      </c>
      <c r="BU156" s="406">
        <f t="shared" si="324"/>
        <v>0</v>
      </c>
      <c r="BV156" s="471">
        <f>SUM(BL156:BU156)</f>
        <v>1161990</v>
      </c>
      <c r="BX156" s="404">
        <f t="shared" ref="BX156:CG156" si="325">SUM(BX153:BX155)</f>
        <v>73283</v>
      </c>
      <c r="BY156" s="405">
        <f t="shared" si="325"/>
        <v>218460</v>
      </c>
      <c r="BZ156" s="405">
        <f t="shared" si="325"/>
        <v>0</v>
      </c>
      <c r="CA156" s="405">
        <f t="shared" si="325"/>
        <v>1028450</v>
      </c>
      <c r="CB156" s="405">
        <f t="shared" si="325"/>
        <v>0</v>
      </c>
      <c r="CC156" s="405">
        <f t="shared" si="325"/>
        <v>0</v>
      </c>
      <c r="CD156" s="405">
        <f t="shared" si="325"/>
        <v>0</v>
      </c>
      <c r="CE156" s="405">
        <f t="shared" si="325"/>
        <v>0</v>
      </c>
      <c r="CF156" s="405">
        <f t="shared" si="325"/>
        <v>0</v>
      </c>
      <c r="CG156" s="406">
        <f t="shared" si="325"/>
        <v>0</v>
      </c>
      <c r="CH156" s="471">
        <f>SUM(BX156:CG156)</f>
        <v>1320193</v>
      </c>
      <c r="CJ156" s="404">
        <f t="shared" ref="CJ156:CS156" si="326">SUM(CJ153:CJ155)</f>
        <v>209380</v>
      </c>
      <c r="CK156" s="405">
        <f t="shared" si="326"/>
        <v>137027</v>
      </c>
      <c r="CL156" s="405">
        <f t="shared" si="326"/>
        <v>0</v>
      </c>
      <c r="CM156" s="405">
        <f t="shared" si="326"/>
        <v>707120</v>
      </c>
      <c r="CN156" s="405">
        <f t="shared" si="326"/>
        <v>0</v>
      </c>
      <c r="CO156" s="405">
        <f t="shared" si="326"/>
        <v>0</v>
      </c>
      <c r="CP156" s="405">
        <f t="shared" si="326"/>
        <v>0</v>
      </c>
      <c r="CQ156" s="405">
        <f t="shared" si="326"/>
        <v>0</v>
      </c>
      <c r="CR156" s="405">
        <f t="shared" si="326"/>
        <v>0</v>
      </c>
      <c r="CS156" s="406">
        <f t="shared" si="326"/>
        <v>0</v>
      </c>
      <c r="CT156" s="471">
        <f>SUM(CJ156:CS156)</f>
        <v>1053527</v>
      </c>
      <c r="CV156" s="404">
        <f t="shared" ref="CV156:DE156" si="327">SUM(CV153:CV155)</f>
        <v>115159</v>
      </c>
      <c r="CW156" s="405">
        <f t="shared" si="327"/>
        <v>234537</v>
      </c>
      <c r="CX156" s="405">
        <f t="shared" si="327"/>
        <v>0</v>
      </c>
      <c r="CY156" s="405">
        <f t="shared" si="327"/>
        <v>647640</v>
      </c>
      <c r="CZ156" s="405">
        <f t="shared" si="327"/>
        <v>0</v>
      </c>
      <c r="DA156" s="405">
        <f t="shared" si="327"/>
        <v>0</v>
      </c>
      <c r="DB156" s="405">
        <f t="shared" si="327"/>
        <v>0</v>
      </c>
      <c r="DC156" s="405">
        <f t="shared" si="327"/>
        <v>0</v>
      </c>
      <c r="DD156" s="405">
        <f t="shared" si="327"/>
        <v>0</v>
      </c>
      <c r="DE156" s="406">
        <f t="shared" si="327"/>
        <v>0</v>
      </c>
      <c r="DF156" s="471">
        <f>SUM(CV156:DE156)</f>
        <v>997336</v>
      </c>
      <c r="DH156" s="404">
        <f t="shared" ref="DH156:DQ156" si="328">SUM(DH153:DH155)</f>
        <v>314070</v>
      </c>
      <c r="DI156" s="405">
        <f t="shared" si="328"/>
        <v>178109</v>
      </c>
      <c r="DJ156" s="405">
        <f t="shared" si="328"/>
        <v>0</v>
      </c>
      <c r="DK156" s="405">
        <f t="shared" si="328"/>
        <v>1046225</v>
      </c>
      <c r="DL156" s="405">
        <f t="shared" si="328"/>
        <v>0</v>
      </c>
      <c r="DM156" s="405">
        <f t="shared" si="328"/>
        <v>0</v>
      </c>
      <c r="DN156" s="405">
        <f t="shared" si="328"/>
        <v>0</v>
      </c>
      <c r="DO156" s="405">
        <f t="shared" si="328"/>
        <v>0</v>
      </c>
      <c r="DP156" s="405">
        <f t="shared" si="328"/>
        <v>0</v>
      </c>
      <c r="DQ156" s="406">
        <f t="shared" si="328"/>
        <v>0</v>
      </c>
      <c r="DR156" s="471">
        <f>SUM(DH156:DQ156)</f>
        <v>1538404</v>
      </c>
      <c r="DT156" s="404">
        <f t="shared" ref="DT156:EC156" si="329">SUM(DT153:DT155)</f>
        <v>177973</v>
      </c>
      <c r="DU156" s="405">
        <f t="shared" si="329"/>
        <v>122507</v>
      </c>
      <c r="DV156" s="405">
        <f t="shared" si="329"/>
        <v>0</v>
      </c>
      <c r="DW156" s="405">
        <f t="shared" si="329"/>
        <v>822760</v>
      </c>
      <c r="DX156" s="405">
        <f t="shared" si="329"/>
        <v>0</v>
      </c>
      <c r="DY156" s="405">
        <f t="shared" si="329"/>
        <v>0</v>
      </c>
      <c r="DZ156" s="405">
        <f t="shared" si="329"/>
        <v>0</v>
      </c>
      <c r="EA156" s="405">
        <f t="shared" si="329"/>
        <v>0</v>
      </c>
      <c r="EB156" s="405">
        <f t="shared" si="329"/>
        <v>0</v>
      </c>
      <c r="EC156" s="406">
        <f t="shared" si="329"/>
        <v>0</v>
      </c>
      <c r="ED156" s="471">
        <f>SUM(DT156:EC156)</f>
        <v>1123240</v>
      </c>
    </row>
    <row r="157" spans="1:134" ht="15.75" thickBot="1" x14ac:dyDescent="0.3">
      <c r="A157" s="305"/>
      <c r="B157" s="306"/>
      <c r="C157" s="307"/>
      <c r="D157" s="408"/>
      <c r="E157" s="407"/>
      <c r="F157" s="407"/>
      <c r="G157" s="407"/>
      <c r="H157" s="407"/>
      <c r="I157" s="407"/>
      <c r="J157" s="407"/>
      <c r="K157" s="407"/>
      <c r="L157" s="407"/>
      <c r="M157" s="409"/>
      <c r="N157" s="410"/>
      <c r="O157" s="307"/>
      <c r="P157" s="408"/>
      <c r="Q157" s="407"/>
      <c r="R157" s="407"/>
      <c r="S157" s="407"/>
      <c r="T157" s="407"/>
      <c r="U157" s="407"/>
      <c r="V157" s="407"/>
      <c r="W157" s="407"/>
      <c r="X157" s="407"/>
      <c r="Y157" s="409"/>
      <c r="Z157" s="410"/>
      <c r="AA157" s="307"/>
      <c r="AB157" s="408"/>
      <c r="AC157" s="407"/>
      <c r="AD157" s="407"/>
      <c r="AE157" s="407"/>
      <c r="AF157" s="407"/>
      <c r="AG157" s="407"/>
      <c r="AH157" s="407"/>
      <c r="AI157" s="407"/>
      <c r="AJ157" s="407"/>
      <c r="AK157" s="409"/>
      <c r="AL157" s="410"/>
      <c r="AN157" s="408"/>
      <c r="AO157" s="407"/>
      <c r="AP157" s="407"/>
      <c r="AQ157" s="407"/>
      <c r="AR157" s="407"/>
      <c r="AS157" s="407"/>
      <c r="AT157" s="407"/>
      <c r="AU157" s="407"/>
      <c r="AV157" s="407"/>
      <c r="AW157" s="409"/>
      <c r="AX157" s="410"/>
      <c r="AZ157" s="408"/>
      <c r="BA157" s="407"/>
      <c r="BB157" s="407"/>
      <c r="BC157" s="407"/>
      <c r="BD157" s="407"/>
      <c r="BE157" s="407"/>
      <c r="BF157" s="407"/>
      <c r="BG157" s="407"/>
      <c r="BH157" s="407"/>
      <c r="BI157" s="409"/>
      <c r="BJ157" s="410"/>
      <c r="BL157" s="408"/>
      <c r="BM157" s="407"/>
      <c r="BN157" s="407"/>
      <c r="BO157" s="407"/>
      <c r="BP157" s="407"/>
      <c r="BQ157" s="407"/>
      <c r="BR157" s="407"/>
      <c r="BS157" s="407"/>
      <c r="BT157" s="407"/>
      <c r="BU157" s="409"/>
      <c r="BV157" s="410"/>
      <c r="BX157" s="408"/>
      <c r="BY157" s="407"/>
      <c r="BZ157" s="407"/>
      <c r="CA157" s="407"/>
      <c r="CB157" s="407"/>
      <c r="CC157" s="407"/>
      <c r="CD157" s="407"/>
      <c r="CE157" s="407"/>
      <c r="CF157" s="407"/>
      <c r="CG157" s="409"/>
      <c r="CH157" s="410"/>
      <c r="CJ157" s="408"/>
      <c r="CK157" s="407"/>
      <c r="CL157" s="407"/>
      <c r="CM157" s="407"/>
      <c r="CN157" s="407"/>
      <c r="CO157" s="407"/>
      <c r="CP157" s="407"/>
      <c r="CQ157" s="407"/>
      <c r="CR157" s="407"/>
      <c r="CS157" s="409"/>
      <c r="CT157" s="410"/>
      <c r="CV157" s="408"/>
      <c r="CW157" s="407"/>
      <c r="CX157" s="407"/>
      <c r="CY157" s="407"/>
      <c r="CZ157" s="407"/>
      <c r="DA157" s="407"/>
      <c r="DB157" s="407"/>
      <c r="DC157" s="407"/>
      <c r="DD157" s="407"/>
      <c r="DE157" s="409"/>
      <c r="DF157" s="410"/>
      <c r="DH157" s="408"/>
      <c r="DI157" s="407"/>
      <c r="DJ157" s="407"/>
      <c r="DK157" s="407"/>
      <c r="DL157" s="407"/>
      <c r="DM157" s="407"/>
      <c r="DN157" s="407"/>
      <c r="DO157" s="407"/>
      <c r="DP157" s="407"/>
      <c r="DQ157" s="409"/>
      <c r="DR157" s="410"/>
      <c r="DT157" s="408"/>
      <c r="DU157" s="407"/>
      <c r="DV157" s="407"/>
      <c r="DW157" s="407"/>
      <c r="DX157" s="407"/>
      <c r="DY157" s="407"/>
      <c r="DZ157" s="407"/>
      <c r="EA157" s="407"/>
      <c r="EB157" s="407"/>
      <c r="EC157" s="409"/>
      <c r="ED157" s="410"/>
    </row>
    <row r="158" spans="1:134" ht="15" customHeight="1" x14ac:dyDescent="0.25">
      <c r="A158" s="1470" t="s">
        <v>210</v>
      </c>
      <c r="B158" s="285" t="s">
        <v>96</v>
      </c>
      <c r="C158" s="319" t="s">
        <v>138</v>
      </c>
      <c r="D158" s="342">
        <f>'7d-AtRisk_RawData'!D52</f>
        <v>0</v>
      </c>
      <c r="E158" s="343">
        <f>'7d-AtRisk_RawData'!E52</f>
        <v>0</v>
      </c>
      <c r="F158" s="343">
        <f>'7d-AtRisk_RawData'!F52</f>
        <v>0</v>
      </c>
      <c r="G158" s="343">
        <f>'7d-AtRisk_RawData'!G52</f>
        <v>109</v>
      </c>
      <c r="H158" s="343">
        <f>'7d-AtRisk_RawData'!H52</f>
        <v>0</v>
      </c>
      <c r="I158" s="343">
        <f>'7d-AtRisk_RawData'!I52</f>
        <v>0</v>
      </c>
      <c r="J158" s="343">
        <f>'7d-AtRisk_RawData'!J52</f>
        <v>0</v>
      </c>
      <c r="K158" s="343">
        <f>'7d-AtRisk_RawData'!K52</f>
        <v>0</v>
      </c>
      <c r="L158" s="343">
        <f>'7d-AtRisk_RawData'!L52</f>
        <v>0</v>
      </c>
      <c r="M158" s="344">
        <f>'7d-AtRisk_RawData'!M52</f>
        <v>0</v>
      </c>
      <c r="N158" s="396"/>
      <c r="O158" s="319"/>
      <c r="P158" s="342">
        <f>'7d-AtRisk_RawData'!P52</f>
        <v>0</v>
      </c>
      <c r="Q158" s="343">
        <f>'7d-AtRisk_RawData'!Q52</f>
        <v>1</v>
      </c>
      <c r="R158" s="343">
        <f>'7d-AtRisk_RawData'!R52</f>
        <v>0</v>
      </c>
      <c r="S158" s="343">
        <f>'7d-AtRisk_RawData'!S52</f>
        <v>97</v>
      </c>
      <c r="T158" s="343">
        <f>'7d-AtRisk_RawData'!T52</f>
        <v>0</v>
      </c>
      <c r="U158" s="343">
        <f>'7d-AtRisk_RawData'!U52</f>
        <v>0</v>
      </c>
      <c r="V158" s="343">
        <f>'7d-AtRisk_RawData'!V52</f>
        <v>0</v>
      </c>
      <c r="W158" s="343">
        <f>'7d-AtRisk_RawData'!W52</f>
        <v>0</v>
      </c>
      <c r="X158" s="343">
        <f>'7d-AtRisk_RawData'!X52</f>
        <v>0</v>
      </c>
      <c r="Y158" s="344">
        <f>'7d-AtRisk_RawData'!Y52</f>
        <v>0</v>
      </c>
      <c r="Z158" s="396"/>
      <c r="AA158" s="319"/>
      <c r="AB158" s="342">
        <f>'7d-AtRisk_RawData'!AB52</f>
        <v>0</v>
      </c>
      <c r="AC158" s="343">
        <f>'7d-AtRisk_RawData'!AC52</f>
        <v>0</v>
      </c>
      <c r="AD158" s="343">
        <f>'7d-AtRisk_RawData'!AD52</f>
        <v>0</v>
      </c>
      <c r="AE158" s="343">
        <f>'7d-AtRisk_RawData'!AE52</f>
        <v>64</v>
      </c>
      <c r="AF158" s="343">
        <f>'7d-AtRisk_RawData'!AF52</f>
        <v>0</v>
      </c>
      <c r="AG158" s="343">
        <f>'7d-AtRisk_RawData'!AG52</f>
        <v>0</v>
      </c>
      <c r="AH158" s="343">
        <f>'7d-AtRisk_RawData'!AH52</f>
        <v>0</v>
      </c>
      <c r="AI158" s="343">
        <f>'7d-AtRisk_RawData'!AI52</f>
        <v>0</v>
      </c>
      <c r="AJ158" s="343">
        <f>'7d-AtRisk_RawData'!AJ52</f>
        <v>0</v>
      </c>
      <c r="AK158" s="344">
        <f>'7d-AtRisk_RawData'!AK52</f>
        <v>0</v>
      </c>
      <c r="AL158" s="396"/>
      <c r="AN158" s="342">
        <f>'7d-AtRisk_RawData'!AN52</f>
        <v>0</v>
      </c>
      <c r="AO158" s="343">
        <f>'7d-AtRisk_RawData'!AO52</f>
        <v>0</v>
      </c>
      <c r="AP158" s="343">
        <f>'7d-AtRisk_RawData'!AP52</f>
        <v>0</v>
      </c>
      <c r="AQ158" s="343">
        <f>'7d-AtRisk_RawData'!AQ52</f>
        <v>71</v>
      </c>
      <c r="AR158" s="343">
        <f>'7d-AtRisk_RawData'!AR52</f>
        <v>0</v>
      </c>
      <c r="AS158" s="343">
        <f>'7d-AtRisk_RawData'!AS52</f>
        <v>0</v>
      </c>
      <c r="AT158" s="343">
        <f>'7d-AtRisk_RawData'!AT52</f>
        <v>0</v>
      </c>
      <c r="AU158" s="343">
        <f>'7d-AtRisk_RawData'!AU52</f>
        <v>0</v>
      </c>
      <c r="AV158" s="343">
        <f>'7d-AtRisk_RawData'!AV52</f>
        <v>0</v>
      </c>
      <c r="AW158" s="344">
        <f>'7d-AtRisk_RawData'!AW52</f>
        <v>0</v>
      </c>
      <c r="AX158" s="396"/>
      <c r="AZ158" s="342">
        <f>'7d-AtRisk_RawData'!AZ52</f>
        <v>0</v>
      </c>
      <c r="BA158" s="343">
        <f>'7d-AtRisk_RawData'!BA52</f>
        <v>0</v>
      </c>
      <c r="BB158" s="343">
        <f>'7d-AtRisk_RawData'!BB52</f>
        <v>0</v>
      </c>
      <c r="BC158" s="343">
        <f>'7d-AtRisk_RawData'!BC52</f>
        <v>62</v>
      </c>
      <c r="BD158" s="343">
        <f>'7d-AtRisk_RawData'!BD52</f>
        <v>0</v>
      </c>
      <c r="BE158" s="343">
        <f>'7d-AtRisk_RawData'!BE52</f>
        <v>0</v>
      </c>
      <c r="BF158" s="343">
        <f>'7d-AtRisk_RawData'!BF52</f>
        <v>0</v>
      </c>
      <c r="BG158" s="343">
        <f>'7d-AtRisk_RawData'!BG52</f>
        <v>0</v>
      </c>
      <c r="BH158" s="343">
        <f>'7d-AtRisk_RawData'!BH52</f>
        <v>0</v>
      </c>
      <c r="BI158" s="344">
        <f>'7d-AtRisk_RawData'!BI52</f>
        <v>0</v>
      </c>
      <c r="BJ158" s="396"/>
      <c r="BL158" s="342">
        <f>'7d-AtRisk_RawData'!BL52</f>
        <v>0</v>
      </c>
      <c r="BM158" s="343">
        <f>'7d-AtRisk_RawData'!BM52</f>
        <v>1</v>
      </c>
      <c r="BN158" s="343">
        <f>'7d-AtRisk_RawData'!BN52</f>
        <v>0</v>
      </c>
      <c r="BO158" s="343">
        <f>'7d-AtRisk_RawData'!BO52</f>
        <v>66</v>
      </c>
      <c r="BP158" s="343">
        <f>'7d-AtRisk_RawData'!BP52</f>
        <v>0</v>
      </c>
      <c r="BQ158" s="343">
        <f>'7d-AtRisk_RawData'!BQ52</f>
        <v>0</v>
      </c>
      <c r="BR158" s="343">
        <f>'7d-AtRisk_RawData'!BR52</f>
        <v>0</v>
      </c>
      <c r="BS158" s="343">
        <f>'7d-AtRisk_RawData'!BS52</f>
        <v>0</v>
      </c>
      <c r="BT158" s="343">
        <f>'7d-AtRisk_RawData'!BT52</f>
        <v>0</v>
      </c>
      <c r="BU158" s="344">
        <f>'7d-AtRisk_RawData'!BU52</f>
        <v>0</v>
      </c>
      <c r="BV158" s="396"/>
      <c r="BX158" s="342">
        <f>'7d-AtRisk_RawData'!BX52</f>
        <v>0</v>
      </c>
      <c r="BY158" s="343">
        <f>'7d-AtRisk_RawData'!BY52</f>
        <v>0</v>
      </c>
      <c r="BZ158" s="343">
        <f>'7d-AtRisk_RawData'!BZ52</f>
        <v>0</v>
      </c>
      <c r="CA158" s="343">
        <f>'7d-AtRisk_RawData'!CA52</f>
        <v>61</v>
      </c>
      <c r="CB158" s="343">
        <f>'7d-AtRisk_RawData'!CB52</f>
        <v>0</v>
      </c>
      <c r="CC158" s="343">
        <f>'7d-AtRisk_RawData'!CC52</f>
        <v>0</v>
      </c>
      <c r="CD158" s="343">
        <f>'7d-AtRisk_RawData'!CD52</f>
        <v>0</v>
      </c>
      <c r="CE158" s="343">
        <f>'7d-AtRisk_RawData'!CE52</f>
        <v>0</v>
      </c>
      <c r="CF158" s="343">
        <f>'7d-AtRisk_RawData'!CF52</f>
        <v>0</v>
      </c>
      <c r="CG158" s="344">
        <f>'7d-AtRisk_RawData'!CG52</f>
        <v>0</v>
      </c>
      <c r="CH158" s="396"/>
      <c r="CJ158" s="342">
        <f>'7d-AtRisk_RawData'!CJ52</f>
        <v>0</v>
      </c>
      <c r="CK158" s="343">
        <f>'7d-AtRisk_RawData'!CK52</f>
        <v>2</v>
      </c>
      <c r="CL158" s="343">
        <f>'7d-AtRisk_RawData'!CL52</f>
        <v>0</v>
      </c>
      <c r="CM158" s="343">
        <f>'7d-AtRisk_RawData'!CM52</f>
        <v>59</v>
      </c>
      <c r="CN158" s="343">
        <f>'7d-AtRisk_RawData'!CN52</f>
        <v>0</v>
      </c>
      <c r="CO158" s="343">
        <f>'7d-AtRisk_RawData'!CO52</f>
        <v>0</v>
      </c>
      <c r="CP158" s="343">
        <f>'7d-AtRisk_RawData'!CP52</f>
        <v>0</v>
      </c>
      <c r="CQ158" s="343">
        <f>'7d-AtRisk_RawData'!CQ52</f>
        <v>0</v>
      </c>
      <c r="CR158" s="343">
        <f>'7d-AtRisk_RawData'!CR52</f>
        <v>0</v>
      </c>
      <c r="CS158" s="344">
        <f>'7d-AtRisk_RawData'!CS52</f>
        <v>0</v>
      </c>
      <c r="CT158" s="396"/>
      <c r="CV158" s="342">
        <f>'7d-AtRisk_RawData'!CV52</f>
        <v>0</v>
      </c>
      <c r="CW158" s="343">
        <f>'7d-AtRisk_RawData'!CW52</f>
        <v>0</v>
      </c>
      <c r="CX158" s="343">
        <f>'7d-AtRisk_RawData'!CX52</f>
        <v>0</v>
      </c>
      <c r="CY158" s="343">
        <f>'7d-AtRisk_RawData'!CY52</f>
        <v>53</v>
      </c>
      <c r="CZ158" s="343">
        <f>'7d-AtRisk_RawData'!CZ52</f>
        <v>0</v>
      </c>
      <c r="DA158" s="343">
        <f>'7d-AtRisk_RawData'!DA52</f>
        <v>0</v>
      </c>
      <c r="DB158" s="343">
        <f>'7d-AtRisk_RawData'!DB52</f>
        <v>0</v>
      </c>
      <c r="DC158" s="343">
        <f>'7d-AtRisk_RawData'!DC52</f>
        <v>0</v>
      </c>
      <c r="DD158" s="343">
        <f>'7d-AtRisk_RawData'!DD52</f>
        <v>0</v>
      </c>
      <c r="DE158" s="344">
        <f>'7d-AtRisk_RawData'!DE52</f>
        <v>0</v>
      </c>
      <c r="DF158" s="396"/>
      <c r="DH158" s="342">
        <f>'7d-AtRisk_RawData'!DH52</f>
        <v>0</v>
      </c>
      <c r="DI158" s="343">
        <f>'7d-AtRisk_RawData'!DI52</f>
        <v>0</v>
      </c>
      <c r="DJ158" s="343">
        <f>'7d-AtRisk_RawData'!DJ52</f>
        <v>0</v>
      </c>
      <c r="DK158" s="343">
        <f>'7d-AtRisk_RawData'!DK52</f>
        <v>36</v>
      </c>
      <c r="DL158" s="343">
        <f>'7d-AtRisk_RawData'!DL52</f>
        <v>0</v>
      </c>
      <c r="DM158" s="343">
        <f>'7d-AtRisk_RawData'!DM52</f>
        <v>0</v>
      </c>
      <c r="DN158" s="343">
        <f>'7d-AtRisk_RawData'!DN52</f>
        <v>0</v>
      </c>
      <c r="DO158" s="343">
        <f>'7d-AtRisk_RawData'!DO52</f>
        <v>0</v>
      </c>
      <c r="DP158" s="343">
        <f>'7d-AtRisk_RawData'!DP52</f>
        <v>0</v>
      </c>
      <c r="DQ158" s="344">
        <f>'7d-AtRisk_RawData'!DQ52</f>
        <v>0</v>
      </c>
      <c r="DR158" s="396"/>
      <c r="DT158" s="342">
        <f>'7d-AtRisk_RawData'!DT52</f>
        <v>0</v>
      </c>
      <c r="DU158" s="343">
        <f>'7d-AtRisk_RawData'!DU52</f>
        <v>0</v>
      </c>
      <c r="DV158" s="343">
        <f>'7d-AtRisk_RawData'!DV52</f>
        <v>0</v>
      </c>
      <c r="DW158" s="343">
        <f>'7d-AtRisk_RawData'!DW52</f>
        <v>26</v>
      </c>
      <c r="DX158" s="343">
        <f>'7d-AtRisk_RawData'!DX52</f>
        <v>0</v>
      </c>
      <c r="DY158" s="343">
        <f>'7d-AtRisk_RawData'!DY52</f>
        <v>0</v>
      </c>
      <c r="DZ158" s="343">
        <f>'7d-AtRisk_RawData'!DZ52</f>
        <v>0</v>
      </c>
      <c r="EA158" s="343">
        <f>'7d-AtRisk_RawData'!EA52</f>
        <v>0</v>
      </c>
      <c r="EB158" s="343">
        <f>'7d-AtRisk_RawData'!EB52</f>
        <v>0</v>
      </c>
      <c r="EC158" s="344">
        <f>'7d-AtRisk_RawData'!EC52</f>
        <v>0</v>
      </c>
      <c r="ED158" s="396"/>
    </row>
    <row r="159" spans="1:134" x14ac:dyDescent="0.25">
      <c r="A159" s="1471"/>
      <c r="B159" t="s">
        <v>96</v>
      </c>
      <c r="C159" s="317" t="s">
        <v>139</v>
      </c>
      <c r="D159" s="351">
        <f>'7d-AtRisk_RawData'!D53</f>
        <v>0</v>
      </c>
      <c r="E159" s="352">
        <f>'7d-AtRisk_RawData'!E53</f>
        <v>2</v>
      </c>
      <c r="F159" s="352">
        <f>'7d-AtRisk_RawData'!F53</f>
        <v>0</v>
      </c>
      <c r="G159" s="352">
        <f>'7d-AtRisk_RawData'!G53</f>
        <v>5</v>
      </c>
      <c r="H159" s="352">
        <f>'7d-AtRisk_RawData'!H53</f>
        <v>0</v>
      </c>
      <c r="I159" s="352">
        <f>'7d-AtRisk_RawData'!I53</f>
        <v>0</v>
      </c>
      <c r="J159" s="352">
        <f>'7d-AtRisk_RawData'!J53</f>
        <v>0</v>
      </c>
      <c r="K159" s="352">
        <f>'7d-AtRisk_RawData'!K53</f>
        <v>0</v>
      </c>
      <c r="L159" s="352">
        <f>'7d-AtRisk_RawData'!L53</f>
        <v>0</v>
      </c>
      <c r="M159" s="353">
        <f>'7d-AtRisk_RawData'!M53</f>
        <v>0</v>
      </c>
      <c r="N159" s="398"/>
      <c r="P159" s="351">
        <f>'7d-AtRisk_RawData'!P53</f>
        <v>0</v>
      </c>
      <c r="Q159" s="352">
        <f>'7d-AtRisk_RawData'!Q53</f>
        <v>0</v>
      </c>
      <c r="R159" s="352">
        <f>'7d-AtRisk_RawData'!R53</f>
        <v>0</v>
      </c>
      <c r="S159" s="352">
        <f>'7d-AtRisk_RawData'!S53</f>
        <v>6</v>
      </c>
      <c r="T159" s="352">
        <f>'7d-AtRisk_RawData'!T53</f>
        <v>0</v>
      </c>
      <c r="U159" s="352">
        <f>'7d-AtRisk_RawData'!U53</f>
        <v>0</v>
      </c>
      <c r="V159" s="352">
        <f>'7d-AtRisk_RawData'!V53</f>
        <v>0</v>
      </c>
      <c r="W159" s="352">
        <f>'7d-AtRisk_RawData'!W53</f>
        <v>0</v>
      </c>
      <c r="X159" s="352">
        <f>'7d-AtRisk_RawData'!X53</f>
        <v>0</v>
      </c>
      <c r="Y159" s="353">
        <f>'7d-AtRisk_RawData'!Y53</f>
        <v>0</v>
      </c>
      <c r="Z159" s="398"/>
      <c r="AB159" s="351">
        <f>'7d-AtRisk_RawData'!AB53</f>
        <v>0</v>
      </c>
      <c r="AC159" s="352">
        <f>'7d-AtRisk_RawData'!AC53</f>
        <v>4</v>
      </c>
      <c r="AD159" s="352">
        <f>'7d-AtRisk_RawData'!AD53</f>
        <v>0</v>
      </c>
      <c r="AE159" s="352">
        <f>'7d-AtRisk_RawData'!AE53</f>
        <v>7</v>
      </c>
      <c r="AF159" s="352">
        <f>'7d-AtRisk_RawData'!AF53</f>
        <v>0</v>
      </c>
      <c r="AG159" s="352">
        <f>'7d-AtRisk_RawData'!AG53</f>
        <v>0</v>
      </c>
      <c r="AH159" s="352">
        <f>'7d-AtRisk_RawData'!AH53</f>
        <v>0</v>
      </c>
      <c r="AI159" s="352">
        <f>'7d-AtRisk_RawData'!AI53</f>
        <v>0</v>
      </c>
      <c r="AJ159" s="352">
        <f>'7d-AtRisk_RawData'!AJ53</f>
        <v>0</v>
      </c>
      <c r="AK159" s="353">
        <f>'7d-AtRisk_RawData'!AK53</f>
        <v>0</v>
      </c>
      <c r="AL159" s="398"/>
      <c r="AN159" s="351">
        <f>'7d-AtRisk_RawData'!AN53</f>
        <v>0</v>
      </c>
      <c r="AO159" s="352">
        <f>'7d-AtRisk_RawData'!AO53</f>
        <v>2</v>
      </c>
      <c r="AP159" s="352">
        <f>'7d-AtRisk_RawData'!AP53</f>
        <v>0</v>
      </c>
      <c r="AQ159" s="352">
        <f>'7d-AtRisk_RawData'!AQ53</f>
        <v>10</v>
      </c>
      <c r="AR159" s="352">
        <f>'7d-AtRisk_RawData'!AR53</f>
        <v>0</v>
      </c>
      <c r="AS159" s="352">
        <f>'7d-AtRisk_RawData'!AS53</f>
        <v>0</v>
      </c>
      <c r="AT159" s="352">
        <f>'7d-AtRisk_RawData'!AT53</f>
        <v>0</v>
      </c>
      <c r="AU159" s="352">
        <f>'7d-AtRisk_RawData'!AU53</f>
        <v>0</v>
      </c>
      <c r="AV159" s="352">
        <f>'7d-AtRisk_RawData'!AV53</f>
        <v>0</v>
      </c>
      <c r="AW159" s="353">
        <f>'7d-AtRisk_RawData'!AW53</f>
        <v>0</v>
      </c>
      <c r="AX159" s="398"/>
      <c r="AZ159" s="351">
        <f>'7d-AtRisk_RawData'!AZ53</f>
        <v>0</v>
      </c>
      <c r="BA159" s="352">
        <f>'7d-AtRisk_RawData'!BA53</f>
        <v>3</v>
      </c>
      <c r="BB159" s="352">
        <f>'7d-AtRisk_RawData'!BB53</f>
        <v>0</v>
      </c>
      <c r="BC159" s="352">
        <f>'7d-AtRisk_RawData'!BC53</f>
        <v>10</v>
      </c>
      <c r="BD159" s="352">
        <f>'7d-AtRisk_RawData'!BD53</f>
        <v>0</v>
      </c>
      <c r="BE159" s="352">
        <f>'7d-AtRisk_RawData'!BE53</f>
        <v>0</v>
      </c>
      <c r="BF159" s="352">
        <f>'7d-AtRisk_RawData'!BF53</f>
        <v>0</v>
      </c>
      <c r="BG159" s="352">
        <f>'7d-AtRisk_RawData'!BG53</f>
        <v>0</v>
      </c>
      <c r="BH159" s="352">
        <f>'7d-AtRisk_RawData'!BH53</f>
        <v>0</v>
      </c>
      <c r="BI159" s="353">
        <f>'7d-AtRisk_RawData'!BI53</f>
        <v>0</v>
      </c>
      <c r="BJ159" s="398"/>
      <c r="BL159" s="351">
        <f>'7d-AtRisk_RawData'!BL53</f>
        <v>0</v>
      </c>
      <c r="BM159" s="352">
        <f>'7d-AtRisk_RawData'!BM53</f>
        <v>0</v>
      </c>
      <c r="BN159" s="352">
        <f>'7d-AtRisk_RawData'!BN53</f>
        <v>0</v>
      </c>
      <c r="BO159" s="352">
        <f>'7d-AtRisk_RawData'!BO53</f>
        <v>6</v>
      </c>
      <c r="BP159" s="352">
        <f>'7d-AtRisk_RawData'!BP53</f>
        <v>0</v>
      </c>
      <c r="BQ159" s="352">
        <f>'7d-AtRisk_RawData'!BQ53</f>
        <v>0</v>
      </c>
      <c r="BR159" s="352">
        <f>'7d-AtRisk_RawData'!BR53</f>
        <v>0</v>
      </c>
      <c r="BS159" s="352">
        <f>'7d-AtRisk_RawData'!BS53</f>
        <v>0</v>
      </c>
      <c r="BT159" s="352">
        <f>'7d-AtRisk_RawData'!BT53</f>
        <v>0</v>
      </c>
      <c r="BU159" s="353">
        <f>'7d-AtRisk_RawData'!BU53</f>
        <v>0</v>
      </c>
      <c r="BV159" s="398"/>
      <c r="BX159" s="351">
        <f>'7d-AtRisk_RawData'!BX53</f>
        <v>0</v>
      </c>
      <c r="BY159" s="352">
        <f>'7d-AtRisk_RawData'!BY53</f>
        <v>0</v>
      </c>
      <c r="BZ159" s="352">
        <f>'7d-AtRisk_RawData'!BZ53</f>
        <v>0</v>
      </c>
      <c r="CA159" s="352">
        <f>'7d-AtRisk_RawData'!CA53</f>
        <v>3</v>
      </c>
      <c r="CB159" s="352">
        <f>'7d-AtRisk_RawData'!CB53</f>
        <v>0</v>
      </c>
      <c r="CC159" s="352">
        <f>'7d-AtRisk_RawData'!CC53</f>
        <v>0</v>
      </c>
      <c r="CD159" s="352">
        <f>'7d-AtRisk_RawData'!CD53</f>
        <v>0</v>
      </c>
      <c r="CE159" s="352">
        <f>'7d-AtRisk_RawData'!CE53</f>
        <v>0</v>
      </c>
      <c r="CF159" s="352">
        <f>'7d-AtRisk_RawData'!CF53</f>
        <v>0</v>
      </c>
      <c r="CG159" s="353">
        <f>'7d-AtRisk_RawData'!CG53</f>
        <v>0</v>
      </c>
      <c r="CH159" s="398"/>
      <c r="CJ159" s="351">
        <f>'7d-AtRisk_RawData'!CJ53</f>
        <v>0</v>
      </c>
      <c r="CK159" s="352">
        <f>'7d-AtRisk_RawData'!CK53</f>
        <v>0</v>
      </c>
      <c r="CL159" s="352">
        <f>'7d-AtRisk_RawData'!CL53</f>
        <v>0</v>
      </c>
      <c r="CM159" s="352">
        <f>'7d-AtRisk_RawData'!CM53</f>
        <v>9</v>
      </c>
      <c r="CN159" s="352">
        <f>'7d-AtRisk_RawData'!CN53</f>
        <v>0</v>
      </c>
      <c r="CO159" s="352">
        <f>'7d-AtRisk_RawData'!CO53</f>
        <v>0</v>
      </c>
      <c r="CP159" s="352">
        <f>'7d-AtRisk_RawData'!CP53</f>
        <v>0</v>
      </c>
      <c r="CQ159" s="352">
        <f>'7d-AtRisk_RawData'!CQ53</f>
        <v>0</v>
      </c>
      <c r="CR159" s="352">
        <f>'7d-AtRisk_RawData'!CR53</f>
        <v>0</v>
      </c>
      <c r="CS159" s="353">
        <f>'7d-AtRisk_RawData'!CS53</f>
        <v>0</v>
      </c>
      <c r="CT159" s="398"/>
      <c r="CV159" s="351">
        <f>'7d-AtRisk_RawData'!CV53</f>
        <v>0</v>
      </c>
      <c r="CW159" s="352">
        <f>'7d-AtRisk_RawData'!CW53</f>
        <v>0</v>
      </c>
      <c r="CX159" s="352">
        <f>'7d-AtRisk_RawData'!CX53</f>
        <v>0</v>
      </c>
      <c r="CY159" s="352">
        <f>'7d-AtRisk_RawData'!CY53</f>
        <v>1</v>
      </c>
      <c r="CZ159" s="352">
        <f>'7d-AtRisk_RawData'!CZ53</f>
        <v>0</v>
      </c>
      <c r="DA159" s="352">
        <f>'7d-AtRisk_RawData'!DA53</f>
        <v>0</v>
      </c>
      <c r="DB159" s="352">
        <f>'7d-AtRisk_RawData'!DB53</f>
        <v>0</v>
      </c>
      <c r="DC159" s="352">
        <f>'7d-AtRisk_RawData'!DC53</f>
        <v>0</v>
      </c>
      <c r="DD159" s="352">
        <f>'7d-AtRisk_RawData'!DD53</f>
        <v>0</v>
      </c>
      <c r="DE159" s="353">
        <f>'7d-AtRisk_RawData'!DE53</f>
        <v>0</v>
      </c>
      <c r="DF159" s="398"/>
      <c r="DH159" s="351">
        <f>'7d-AtRisk_RawData'!DH53</f>
        <v>0</v>
      </c>
      <c r="DI159" s="352">
        <f>'7d-AtRisk_RawData'!DI53</f>
        <v>0</v>
      </c>
      <c r="DJ159" s="352">
        <f>'7d-AtRisk_RawData'!DJ53</f>
        <v>0</v>
      </c>
      <c r="DK159" s="352">
        <f>'7d-AtRisk_RawData'!DK53</f>
        <v>3</v>
      </c>
      <c r="DL159" s="352">
        <f>'7d-AtRisk_RawData'!DL53</f>
        <v>0</v>
      </c>
      <c r="DM159" s="352">
        <f>'7d-AtRisk_RawData'!DM53</f>
        <v>0</v>
      </c>
      <c r="DN159" s="352">
        <f>'7d-AtRisk_RawData'!DN53</f>
        <v>0</v>
      </c>
      <c r="DO159" s="352">
        <f>'7d-AtRisk_RawData'!DO53</f>
        <v>0</v>
      </c>
      <c r="DP159" s="352">
        <f>'7d-AtRisk_RawData'!DP53</f>
        <v>0</v>
      </c>
      <c r="DQ159" s="353">
        <f>'7d-AtRisk_RawData'!DQ53</f>
        <v>0</v>
      </c>
      <c r="DR159" s="398"/>
      <c r="DT159" s="351">
        <f>'7d-AtRisk_RawData'!DT53</f>
        <v>0</v>
      </c>
      <c r="DU159" s="352">
        <f>'7d-AtRisk_RawData'!DU53</f>
        <v>0</v>
      </c>
      <c r="DV159" s="352">
        <f>'7d-AtRisk_RawData'!DV53</f>
        <v>0</v>
      </c>
      <c r="DW159" s="352">
        <f>'7d-AtRisk_RawData'!DW53</f>
        <v>5</v>
      </c>
      <c r="DX159" s="352">
        <f>'7d-AtRisk_RawData'!DX53</f>
        <v>0</v>
      </c>
      <c r="DY159" s="352">
        <f>'7d-AtRisk_RawData'!DY53</f>
        <v>0</v>
      </c>
      <c r="DZ159" s="352">
        <f>'7d-AtRisk_RawData'!DZ53</f>
        <v>0</v>
      </c>
      <c r="EA159" s="352">
        <f>'7d-AtRisk_RawData'!EA53</f>
        <v>0</v>
      </c>
      <c r="EB159" s="352">
        <f>'7d-AtRisk_RawData'!EB53</f>
        <v>0</v>
      </c>
      <c r="EC159" s="353">
        <f>'7d-AtRisk_RawData'!EC53</f>
        <v>0</v>
      </c>
      <c r="ED159" s="398"/>
    </row>
    <row r="160" spans="1:134" ht="15.75" thickBot="1" x14ac:dyDescent="0.3">
      <c r="A160" s="1472"/>
      <c r="B160" t="s">
        <v>96</v>
      </c>
      <c r="C160" s="317" t="s">
        <v>140</v>
      </c>
      <c r="D160" s="351">
        <f>'7d-AtRisk_RawData'!D54</f>
        <v>26</v>
      </c>
      <c r="E160" s="352">
        <f>'7d-AtRisk_RawData'!E54</f>
        <v>0</v>
      </c>
      <c r="F160" s="352">
        <f>'7d-AtRisk_RawData'!F54</f>
        <v>0</v>
      </c>
      <c r="G160" s="352">
        <f>'7d-AtRisk_RawData'!G54</f>
        <v>10</v>
      </c>
      <c r="H160" s="352">
        <f>'7d-AtRisk_RawData'!H54</f>
        <v>0</v>
      </c>
      <c r="I160" s="352">
        <f>'7d-AtRisk_RawData'!I54</f>
        <v>0</v>
      </c>
      <c r="J160" s="352">
        <f>'7d-AtRisk_RawData'!J54</f>
        <v>0</v>
      </c>
      <c r="K160" s="352">
        <f>'7d-AtRisk_RawData'!K54</f>
        <v>0</v>
      </c>
      <c r="L160" s="352">
        <f>'7d-AtRisk_RawData'!L54</f>
        <v>0</v>
      </c>
      <c r="M160" s="353">
        <f>'7d-AtRisk_RawData'!M54</f>
        <v>0</v>
      </c>
      <c r="N160" s="398"/>
      <c r="P160" s="351">
        <f>'7d-AtRisk_RawData'!P54</f>
        <v>34</v>
      </c>
      <c r="Q160" s="352">
        <f>'7d-AtRisk_RawData'!Q54</f>
        <v>2</v>
      </c>
      <c r="R160" s="352">
        <f>'7d-AtRisk_RawData'!R54</f>
        <v>0</v>
      </c>
      <c r="S160" s="352">
        <f>'7d-AtRisk_RawData'!S54</f>
        <v>13</v>
      </c>
      <c r="T160" s="352">
        <f>'7d-AtRisk_RawData'!T54</f>
        <v>0</v>
      </c>
      <c r="U160" s="352">
        <f>'7d-AtRisk_RawData'!U54</f>
        <v>0</v>
      </c>
      <c r="V160" s="352">
        <f>'7d-AtRisk_RawData'!V54</f>
        <v>0</v>
      </c>
      <c r="W160" s="352">
        <f>'7d-AtRisk_RawData'!W54</f>
        <v>0</v>
      </c>
      <c r="X160" s="352">
        <f>'7d-AtRisk_RawData'!X54</f>
        <v>0</v>
      </c>
      <c r="Y160" s="353">
        <f>'7d-AtRisk_RawData'!Y54</f>
        <v>0</v>
      </c>
      <c r="Z160" s="398"/>
      <c r="AB160" s="351">
        <f>'7d-AtRisk_RawData'!AB54</f>
        <v>43</v>
      </c>
      <c r="AC160" s="352">
        <f>'7d-AtRisk_RawData'!AC54</f>
        <v>1</v>
      </c>
      <c r="AD160" s="352">
        <f>'7d-AtRisk_RawData'!AD54</f>
        <v>0</v>
      </c>
      <c r="AE160" s="352">
        <f>'7d-AtRisk_RawData'!AE54</f>
        <v>8</v>
      </c>
      <c r="AF160" s="352">
        <f>'7d-AtRisk_RawData'!AF54</f>
        <v>0</v>
      </c>
      <c r="AG160" s="352">
        <f>'7d-AtRisk_RawData'!AG54</f>
        <v>0</v>
      </c>
      <c r="AH160" s="352">
        <f>'7d-AtRisk_RawData'!AH54</f>
        <v>0</v>
      </c>
      <c r="AI160" s="352">
        <f>'7d-AtRisk_RawData'!AI54</f>
        <v>0</v>
      </c>
      <c r="AJ160" s="352">
        <f>'7d-AtRisk_RawData'!AJ54</f>
        <v>0</v>
      </c>
      <c r="AK160" s="353">
        <f>'7d-AtRisk_RawData'!AK54</f>
        <v>0</v>
      </c>
      <c r="AL160" s="398"/>
      <c r="AN160" s="351">
        <f>'7d-AtRisk_RawData'!AN54</f>
        <v>33</v>
      </c>
      <c r="AO160" s="352">
        <f>'7d-AtRisk_RawData'!AO54</f>
        <v>3</v>
      </c>
      <c r="AP160" s="352">
        <f>'7d-AtRisk_RawData'!AP54</f>
        <v>0</v>
      </c>
      <c r="AQ160" s="352">
        <f>'7d-AtRisk_RawData'!AQ54</f>
        <v>4</v>
      </c>
      <c r="AR160" s="352">
        <f>'7d-AtRisk_RawData'!AR54</f>
        <v>0</v>
      </c>
      <c r="AS160" s="352">
        <f>'7d-AtRisk_RawData'!AS54</f>
        <v>0</v>
      </c>
      <c r="AT160" s="352">
        <f>'7d-AtRisk_RawData'!AT54</f>
        <v>0</v>
      </c>
      <c r="AU160" s="352">
        <f>'7d-AtRisk_RawData'!AU54</f>
        <v>0</v>
      </c>
      <c r="AV160" s="352">
        <f>'7d-AtRisk_RawData'!AV54</f>
        <v>0</v>
      </c>
      <c r="AW160" s="353">
        <f>'7d-AtRisk_RawData'!AW54</f>
        <v>0</v>
      </c>
      <c r="AX160" s="398"/>
      <c r="AZ160" s="351">
        <f>'7d-AtRisk_RawData'!AZ54</f>
        <v>21</v>
      </c>
      <c r="BA160" s="352">
        <f>'7d-AtRisk_RawData'!BA54</f>
        <v>1</v>
      </c>
      <c r="BB160" s="352">
        <f>'7d-AtRisk_RawData'!BB54</f>
        <v>0</v>
      </c>
      <c r="BC160" s="352">
        <f>'7d-AtRisk_RawData'!BC54</f>
        <v>10</v>
      </c>
      <c r="BD160" s="352">
        <f>'7d-AtRisk_RawData'!BD54</f>
        <v>0</v>
      </c>
      <c r="BE160" s="352">
        <f>'7d-AtRisk_RawData'!BE54</f>
        <v>0</v>
      </c>
      <c r="BF160" s="352">
        <f>'7d-AtRisk_RawData'!BF54</f>
        <v>0</v>
      </c>
      <c r="BG160" s="352">
        <f>'7d-AtRisk_RawData'!BG54</f>
        <v>0</v>
      </c>
      <c r="BH160" s="352">
        <f>'7d-AtRisk_RawData'!BH54</f>
        <v>0</v>
      </c>
      <c r="BI160" s="353">
        <f>'7d-AtRisk_RawData'!BI54</f>
        <v>0</v>
      </c>
      <c r="BJ160" s="398"/>
      <c r="BL160" s="351">
        <f>'7d-AtRisk_RawData'!BL54</f>
        <v>27</v>
      </c>
      <c r="BM160" s="352">
        <f>'7d-AtRisk_RawData'!BM54</f>
        <v>3</v>
      </c>
      <c r="BN160" s="352">
        <f>'7d-AtRisk_RawData'!BN54</f>
        <v>0</v>
      </c>
      <c r="BO160" s="352">
        <f>'7d-AtRisk_RawData'!BO54</f>
        <v>4</v>
      </c>
      <c r="BP160" s="352">
        <f>'7d-AtRisk_RawData'!BP54</f>
        <v>0</v>
      </c>
      <c r="BQ160" s="352">
        <f>'7d-AtRisk_RawData'!BQ54</f>
        <v>0</v>
      </c>
      <c r="BR160" s="352">
        <f>'7d-AtRisk_RawData'!BR54</f>
        <v>0</v>
      </c>
      <c r="BS160" s="352">
        <f>'7d-AtRisk_RawData'!BS54</f>
        <v>0</v>
      </c>
      <c r="BT160" s="352">
        <f>'7d-AtRisk_RawData'!BT54</f>
        <v>0</v>
      </c>
      <c r="BU160" s="353">
        <f>'7d-AtRisk_RawData'!BU54</f>
        <v>0</v>
      </c>
      <c r="BV160" s="398"/>
      <c r="BX160" s="351">
        <f>'7d-AtRisk_RawData'!BX54</f>
        <v>11</v>
      </c>
      <c r="BY160" s="352">
        <f>'7d-AtRisk_RawData'!BY54</f>
        <v>1</v>
      </c>
      <c r="BZ160" s="352">
        <f>'7d-AtRisk_RawData'!BZ54</f>
        <v>0</v>
      </c>
      <c r="CA160" s="352">
        <f>'7d-AtRisk_RawData'!CA54</f>
        <v>3</v>
      </c>
      <c r="CB160" s="352">
        <f>'7d-AtRisk_RawData'!CB54</f>
        <v>0</v>
      </c>
      <c r="CC160" s="352">
        <f>'7d-AtRisk_RawData'!CC54</f>
        <v>0</v>
      </c>
      <c r="CD160" s="352">
        <f>'7d-AtRisk_RawData'!CD54</f>
        <v>0</v>
      </c>
      <c r="CE160" s="352">
        <f>'7d-AtRisk_RawData'!CE54</f>
        <v>0</v>
      </c>
      <c r="CF160" s="352">
        <f>'7d-AtRisk_RawData'!CF54</f>
        <v>0</v>
      </c>
      <c r="CG160" s="353">
        <f>'7d-AtRisk_RawData'!CG54</f>
        <v>0</v>
      </c>
      <c r="CH160" s="398"/>
      <c r="CJ160" s="351">
        <f>'7d-AtRisk_RawData'!CJ54</f>
        <v>26</v>
      </c>
      <c r="CK160" s="352">
        <f>'7d-AtRisk_RawData'!CK54</f>
        <v>2</v>
      </c>
      <c r="CL160" s="352">
        <f>'7d-AtRisk_RawData'!CL54</f>
        <v>0</v>
      </c>
      <c r="CM160" s="352">
        <f>'7d-AtRisk_RawData'!CM54</f>
        <v>5</v>
      </c>
      <c r="CN160" s="352">
        <f>'7d-AtRisk_RawData'!CN54</f>
        <v>0</v>
      </c>
      <c r="CO160" s="352">
        <f>'7d-AtRisk_RawData'!CO54</f>
        <v>0</v>
      </c>
      <c r="CP160" s="352">
        <f>'7d-AtRisk_RawData'!CP54</f>
        <v>0</v>
      </c>
      <c r="CQ160" s="352">
        <f>'7d-AtRisk_RawData'!CQ54</f>
        <v>0</v>
      </c>
      <c r="CR160" s="352">
        <f>'7d-AtRisk_RawData'!CR54</f>
        <v>0</v>
      </c>
      <c r="CS160" s="353">
        <f>'7d-AtRisk_RawData'!CS54</f>
        <v>0</v>
      </c>
      <c r="CT160" s="398"/>
      <c r="CV160" s="351">
        <f>'7d-AtRisk_RawData'!CV54</f>
        <v>17</v>
      </c>
      <c r="CW160" s="352">
        <f>'7d-AtRisk_RawData'!CW54</f>
        <v>0</v>
      </c>
      <c r="CX160" s="352">
        <f>'7d-AtRisk_RawData'!CX54</f>
        <v>0</v>
      </c>
      <c r="CY160" s="352">
        <f>'7d-AtRisk_RawData'!CY54</f>
        <v>6</v>
      </c>
      <c r="CZ160" s="352">
        <f>'7d-AtRisk_RawData'!CZ54</f>
        <v>0</v>
      </c>
      <c r="DA160" s="352">
        <f>'7d-AtRisk_RawData'!DA54</f>
        <v>0</v>
      </c>
      <c r="DB160" s="352">
        <f>'7d-AtRisk_RawData'!DB54</f>
        <v>0</v>
      </c>
      <c r="DC160" s="352">
        <f>'7d-AtRisk_RawData'!DC54</f>
        <v>0</v>
      </c>
      <c r="DD160" s="352">
        <f>'7d-AtRisk_RawData'!DD54</f>
        <v>0</v>
      </c>
      <c r="DE160" s="353">
        <f>'7d-AtRisk_RawData'!DE54</f>
        <v>0</v>
      </c>
      <c r="DF160" s="398"/>
      <c r="DH160" s="351">
        <f>'7d-AtRisk_RawData'!DH54</f>
        <v>20</v>
      </c>
      <c r="DI160" s="352">
        <f>'7d-AtRisk_RawData'!DI54</f>
        <v>3</v>
      </c>
      <c r="DJ160" s="352">
        <f>'7d-AtRisk_RawData'!DJ54</f>
        <v>0</v>
      </c>
      <c r="DK160" s="352">
        <f>'7d-AtRisk_RawData'!DK54</f>
        <v>7</v>
      </c>
      <c r="DL160" s="352">
        <f>'7d-AtRisk_RawData'!DL54</f>
        <v>0</v>
      </c>
      <c r="DM160" s="352">
        <f>'7d-AtRisk_RawData'!DM54</f>
        <v>0</v>
      </c>
      <c r="DN160" s="352">
        <f>'7d-AtRisk_RawData'!DN54</f>
        <v>0</v>
      </c>
      <c r="DO160" s="352">
        <f>'7d-AtRisk_RawData'!DO54</f>
        <v>0</v>
      </c>
      <c r="DP160" s="352">
        <f>'7d-AtRisk_RawData'!DP54</f>
        <v>0</v>
      </c>
      <c r="DQ160" s="353">
        <f>'7d-AtRisk_RawData'!DQ54</f>
        <v>0</v>
      </c>
      <c r="DR160" s="398"/>
      <c r="DT160" s="351">
        <f>'7d-AtRisk_RawData'!DT54</f>
        <v>13</v>
      </c>
      <c r="DU160" s="352">
        <f>'7d-AtRisk_RawData'!DU54</f>
        <v>0</v>
      </c>
      <c r="DV160" s="352">
        <f>'7d-AtRisk_RawData'!DV54</f>
        <v>0</v>
      </c>
      <c r="DW160" s="352">
        <f>'7d-AtRisk_RawData'!DW54</f>
        <v>11</v>
      </c>
      <c r="DX160" s="352">
        <f>'7d-AtRisk_RawData'!DX54</f>
        <v>0</v>
      </c>
      <c r="DY160" s="352">
        <f>'7d-AtRisk_RawData'!DY54</f>
        <v>0</v>
      </c>
      <c r="DZ160" s="352">
        <f>'7d-AtRisk_RawData'!DZ54</f>
        <v>0</v>
      </c>
      <c r="EA160" s="352">
        <f>'7d-AtRisk_RawData'!EA54</f>
        <v>0</v>
      </c>
      <c r="EB160" s="352">
        <f>'7d-AtRisk_RawData'!EB54</f>
        <v>0</v>
      </c>
      <c r="EC160" s="353">
        <f>'7d-AtRisk_RawData'!EC54</f>
        <v>0</v>
      </c>
      <c r="ED160" s="398"/>
    </row>
    <row r="161" spans="1:134" x14ac:dyDescent="0.25">
      <c r="A161" s="320"/>
      <c r="D161" s="399">
        <f t="shared" ref="D161:M161" si="330">SUM(D158:D160)</f>
        <v>26</v>
      </c>
      <c r="E161" s="400">
        <f t="shared" si="330"/>
        <v>2</v>
      </c>
      <c r="F161" s="400">
        <f t="shared" si="330"/>
        <v>0</v>
      </c>
      <c r="G161" s="400">
        <f t="shared" si="330"/>
        <v>124</v>
      </c>
      <c r="H161" s="400">
        <f t="shared" si="330"/>
        <v>0</v>
      </c>
      <c r="I161" s="400">
        <f t="shared" si="330"/>
        <v>0</v>
      </c>
      <c r="J161" s="400">
        <f t="shared" si="330"/>
        <v>0</v>
      </c>
      <c r="K161" s="400">
        <f t="shared" si="330"/>
        <v>0</v>
      </c>
      <c r="L161" s="400">
        <f t="shared" si="330"/>
        <v>0</v>
      </c>
      <c r="M161" s="401">
        <f t="shared" si="330"/>
        <v>0</v>
      </c>
      <c r="N161" s="470">
        <f>SUM(D161:M161)</f>
        <v>152</v>
      </c>
      <c r="P161" s="399">
        <f t="shared" ref="P161:Y161" si="331">SUM(P158:P160)</f>
        <v>34</v>
      </c>
      <c r="Q161" s="400">
        <f t="shared" si="331"/>
        <v>3</v>
      </c>
      <c r="R161" s="400">
        <f t="shared" si="331"/>
        <v>0</v>
      </c>
      <c r="S161" s="400">
        <f t="shared" si="331"/>
        <v>116</v>
      </c>
      <c r="T161" s="400">
        <f t="shared" si="331"/>
        <v>0</v>
      </c>
      <c r="U161" s="400">
        <f t="shared" si="331"/>
        <v>0</v>
      </c>
      <c r="V161" s="400">
        <f t="shared" si="331"/>
        <v>0</v>
      </c>
      <c r="W161" s="400">
        <f t="shared" si="331"/>
        <v>0</v>
      </c>
      <c r="X161" s="400">
        <f t="shared" si="331"/>
        <v>0</v>
      </c>
      <c r="Y161" s="401">
        <f t="shared" si="331"/>
        <v>0</v>
      </c>
      <c r="Z161" s="470">
        <f>SUM(P161:Y161)</f>
        <v>153</v>
      </c>
      <c r="AB161" s="399">
        <f t="shared" ref="AB161:AK161" si="332">SUM(AB158:AB160)</f>
        <v>43</v>
      </c>
      <c r="AC161" s="400">
        <f t="shared" si="332"/>
        <v>5</v>
      </c>
      <c r="AD161" s="400">
        <f t="shared" si="332"/>
        <v>0</v>
      </c>
      <c r="AE161" s="400">
        <f t="shared" si="332"/>
        <v>79</v>
      </c>
      <c r="AF161" s="400">
        <f t="shared" si="332"/>
        <v>0</v>
      </c>
      <c r="AG161" s="400">
        <f t="shared" si="332"/>
        <v>0</v>
      </c>
      <c r="AH161" s="400">
        <f t="shared" si="332"/>
        <v>0</v>
      </c>
      <c r="AI161" s="400">
        <f t="shared" si="332"/>
        <v>0</v>
      </c>
      <c r="AJ161" s="400">
        <f t="shared" si="332"/>
        <v>0</v>
      </c>
      <c r="AK161" s="401">
        <f t="shared" si="332"/>
        <v>0</v>
      </c>
      <c r="AL161" s="470">
        <f>SUM(AB161:AK161)</f>
        <v>127</v>
      </c>
      <c r="AN161" s="399">
        <f t="shared" ref="AN161:AW161" si="333">SUM(AN158:AN160)</f>
        <v>33</v>
      </c>
      <c r="AO161" s="400">
        <f t="shared" si="333"/>
        <v>5</v>
      </c>
      <c r="AP161" s="400">
        <f t="shared" si="333"/>
        <v>0</v>
      </c>
      <c r="AQ161" s="400">
        <f t="shared" si="333"/>
        <v>85</v>
      </c>
      <c r="AR161" s="400">
        <f t="shared" si="333"/>
        <v>0</v>
      </c>
      <c r="AS161" s="400">
        <f t="shared" si="333"/>
        <v>0</v>
      </c>
      <c r="AT161" s="400">
        <f t="shared" si="333"/>
        <v>0</v>
      </c>
      <c r="AU161" s="400">
        <f t="shared" si="333"/>
        <v>0</v>
      </c>
      <c r="AV161" s="400">
        <f t="shared" si="333"/>
        <v>0</v>
      </c>
      <c r="AW161" s="401">
        <f t="shared" si="333"/>
        <v>0</v>
      </c>
      <c r="AX161" s="470">
        <f>SUM(AN161:AW161)</f>
        <v>123</v>
      </c>
      <c r="AZ161" s="399">
        <f t="shared" ref="AZ161:BI161" si="334">SUM(AZ158:AZ160)</f>
        <v>21</v>
      </c>
      <c r="BA161" s="400">
        <f t="shared" si="334"/>
        <v>4</v>
      </c>
      <c r="BB161" s="400">
        <f t="shared" si="334"/>
        <v>0</v>
      </c>
      <c r="BC161" s="400">
        <f t="shared" si="334"/>
        <v>82</v>
      </c>
      <c r="BD161" s="400">
        <f t="shared" si="334"/>
        <v>0</v>
      </c>
      <c r="BE161" s="400">
        <f t="shared" si="334"/>
        <v>0</v>
      </c>
      <c r="BF161" s="400">
        <f t="shared" si="334"/>
        <v>0</v>
      </c>
      <c r="BG161" s="400">
        <f t="shared" si="334"/>
        <v>0</v>
      </c>
      <c r="BH161" s="400">
        <f t="shared" si="334"/>
        <v>0</v>
      </c>
      <c r="BI161" s="401">
        <f t="shared" si="334"/>
        <v>0</v>
      </c>
      <c r="BJ161" s="470">
        <f>SUM(AZ161:BI161)</f>
        <v>107</v>
      </c>
      <c r="BL161" s="399">
        <f t="shared" ref="BL161:BU161" si="335">SUM(BL158:BL160)</f>
        <v>27</v>
      </c>
      <c r="BM161" s="400">
        <f t="shared" si="335"/>
        <v>4</v>
      </c>
      <c r="BN161" s="400">
        <f t="shared" si="335"/>
        <v>0</v>
      </c>
      <c r="BO161" s="400">
        <f t="shared" si="335"/>
        <v>76</v>
      </c>
      <c r="BP161" s="400">
        <f t="shared" si="335"/>
        <v>0</v>
      </c>
      <c r="BQ161" s="400">
        <f t="shared" si="335"/>
        <v>0</v>
      </c>
      <c r="BR161" s="400">
        <f t="shared" si="335"/>
        <v>0</v>
      </c>
      <c r="BS161" s="400">
        <f t="shared" si="335"/>
        <v>0</v>
      </c>
      <c r="BT161" s="400">
        <f t="shared" si="335"/>
        <v>0</v>
      </c>
      <c r="BU161" s="401">
        <f t="shared" si="335"/>
        <v>0</v>
      </c>
      <c r="BV161" s="470">
        <f>SUM(BL161:BU161)</f>
        <v>107</v>
      </c>
      <c r="BX161" s="399">
        <f t="shared" ref="BX161:CG161" si="336">SUM(BX158:BX160)</f>
        <v>11</v>
      </c>
      <c r="BY161" s="400">
        <f t="shared" si="336"/>
        <v>1</v>
      </c>
      <c r="BZ161" s="400">
        <f t="shared" si="336"/>
        <v>0</v>
      </c>
      <c r="CA161" s="400">
        <f t="shared" si="336"/>
        <v>67</v>
      </c>
      <c r="CB161" s="400">
        <f t="shared" si="336"/>
        <v>0</v>
      </c>
      <c r="CC161" s="400">
        <f t="shared" si="336"/>
        <v>0</v>
      </c>
      <c r="CD161" s="400">
        <f t="shared" si="336"/>
        <v>0</v>
      </c>
      <c r="CE161" s="400">
        <f t="shared" si="336"/>
        <v>0</v>
      </c>
      <c r="CF161" s="400">
        <f t="shared" si="336"/>
        <v>0</v>
      </c>
      <c r="CG161" s="401">
        <f t="shared" si="336"/>
        <v>0</v>
      </c>
      <c r="CH161" s="470">
        <f>SUM(BX161:CG161)</f>
        <v>79</v>
      </c>
      <c r="CJ161" s="399">
        <f t="shared" ref="CJ161:CS161" si="337">SUM(CJ158:CJ160)</f>
        <v>26</v>
      </c>
      <c r="CK161" s="400">
        <f t="shared" si="337"/>
        <v>4</v>
      </c>
      <c r="CL161" s="400">
        <f t="shared" si="337"/>
        <v>0</v>
      </c>
      <c r="CM161" s="400">
        <f t="shared" si="337"/>
        <v>73</v>
      </c>
      <c r="CN161" s="400">
        <f t="shared" si="337"/>
        <v>0</v>
      </c>
      <c r="CO161" s="400">
        <f t="shared" si="337"/>
        <v>0</v>
      </c>
      <c r="CP161" s="400">
        <f t="shared" si="337"/>
        <v>0</v>
      </c>
      <c r="CQ161" s="400">
        <f t="shared" si="337"/>
        <v>0</v>
      </c>
      <c r="CR161" s="400">
        <f t="shared" si="337"/>
        <v>0</v>
      </c>
      <c r="CS161" s="401">
        <f t="shared" si="337"/>
        <v>0</v>
      </c>
      <c r="CT161" s="470">
        <f>SUM(CJ161:CS161)</f>
        <v>103</v>
      </c>
      <c r="CV161" s="399">
        <f t="shared" ref="CV161:DE161" si="338">SUM(CV158:CV160)</f>
        <v>17</v>
      </c>
      <c r="CW161" s="400">
        <f t="shared" si="338"/>
        <v>0</v>
      </c>
      <c r="CX161" s="400">
        <f t="shared" si="338"/>
        <v>0</v>
      </c>
      <c r="CY161" s="400">
        <f t="shared" si="338"/>
        <v>60</v>
      </c>
      <c r="CZ161" s="400">
        <f t="shared" si="338"/>
        <v>0</v>
      </c>
      <c r="DA161" s="400">
        <f t="shared" si="338"/>
        <v>0</v>
      </c>
      <c r="DB161" s="400">
        <f t="shared" si="338"/>
        <v>0</v>
      </c>
      <c r="DC161" s="400">
        <f t="shared" si="338"/>
        <v>0</v>
      </c>
      <c r="DD161" s="400">
        <f t="shared" si="338"/>
        <v>0</v>
      </c>
      <c r="DE161" s="401">
        <f t="shared" si="338"/>
        <v>0</v>
      </c>
      <c r="DF161" s="470">
        <f>SUM(CV161:DE161)</f>
        <v>77</v>
      </c>
      <c r="DH161" s="399">
        <f t="shared" ref="DH161:DQ161" si="339">SUM(DH158:DH160)</f>
        <v>20</v>
      </c>
      <c r="DI161" s="400">
        <f t="shared" si="339"/>
        <v>3</v>
      </c>
      <c r="DJ161" s="400">
        <f t="shared" si="339"/>
        <v>0</v>
      </c>
      <c r="DK161" s="400">
        <f t="shared" si="339"/>
        <v>46</v>
      </c>
      <c r="DL161" s="400">
        <f t="shared" si="339"/>
        <v>0</v>
      </c>
      <c r="DM161" s="400">
        <f t="shared" si="339"/>
        <v>0</v>
      </c>
      <c r="DN161" s="400">
        <f t="shared" si="339"/>
        <v>0</v>
      </c>
      <c r="DO161" s="400">
        <f t="shared" si="339"/>
        <v>0</v>
      </c>
      <c r="DP161" s="400">
        <f t="shared" si="339"/>
        <v>0</v>
      </c>
      <c r="DQ161" s="401">
        <f t="shared" si="339"/>
        <v>0</v>
      </c>
      <c r="DR161" s="470">
        <f>SUM(DH161:DQ161)</f>
        <v>69</v>
      </c>
      <c r="DT161" s="399">
        <f t="shared" ref="DT161:EC161" si="340">SUM(DT158:DT160)</f>
        <v>13</v>
      </c>
      <c r="DU161" s="400">
        <f t="shared" si="340"/>
        <v>0</v>
      </c>
      <c r="DV161" s="400">
        <f t="shared" si="340"/>
        <v>0</v>
      </c>
      <c r="DW161" s="400">
        <f t="shared" si="340"/>
        <v>42</v>
      </c>
      <c r="DX161" s="400">
        <f t="shared" si="340"/>
        <v>0</v>
      </c>
      <c r="DY161" s="400">
        <f t="shared" si="340"/>
        <v>0</v>
      </c>
      <c r="DZ161" s="400">
        <f t="shared" si="340"/>
        <v>0</v>
      </c>
      <c r="EA161" s="400">
        <f t="shared" si="340"/>
        <v>0</v>
      </c>
      <c r="EB161" s="400">
        <f t="shared" si="340"/>
        <v>0</v>
      </c>
      <c r="EC161" s="401">
        <f t="shared" si="340"/>
        <v>0</v>
      </c>
      <c r="ED161" s="470">
        <f>SUM(DT161:EC161)</f>
        <v>55</v>
      </c>
    </row>
    <row r="162" spans="1:134" ht="15.75" thickBot="1" x14ac:dyDescent="0.3">
      <c r="A162" s="320"/>
      <c r="D162" s="351"/>
      <c r="E162" s="352"/>
      <c r="F162" s="352"/>
      <c r="G162" s="352"/>
      <c r="H162" s="352"/>
      <c r="I162" s="352"/>
      <c r="J162" s="352"/>
      <c r="K162" s="352"/>
      <c r="L162" s="352"/>
      <c r="M162" s="353"/>
      <c r="N162" s="398"/>
      <c r="P162" s="351"/>
      <c r="Q162" s="352"/>
      <c r="R162" s="352"/>
      <c r="S162" s="352"/>
      <c r="T162" s="352"/>
      <c r="U162" s="352"/>
      <c r="V162" s="352"/>
      <c r="W162" s="352"/>
      <c r="X162" s="352"/>
      <c r="Y162" s="353"/>
      <c r="Z162" s="398"/>
      <c r="AB162" s="351"/>
      <c r="AC162" s="352"/>
      <c r="AD162" s="352"/>
      <c r="AE162" s="352"/>
      <c r="AF162" s="352"/>
      <c r="AG162" s="352"/>
      <c r="AH162" s="352"/>
      <c r="AI162" s="352"/>
      <c r="AJ162" s="352"/>
      <c r="AK162" s="353"/>
      <c r="AL162" s="398"/>
      <c r="AN162" s="351"/>
      <c r="AO162" s="352"/>
      <c r="AP162" s="352"/>
      <c r="AQ162" s="352"/>
      <c r="AR162" s="352"/>
      <c r="AS162" s="352"/>
      <c r="AT162" s="352"/>
      <c r="AU162" s="352"/>
      <c r="AV162" s="352"/>
      <c r="AW162" s="353"/>
      <c r="AX162" s="398"/>
      <c r="AZ162" s="351"/>
      <c r="BA162" s="352"/>
      <c r="BB162" s="352"/>
      <c r="BC162" s="352"/>
      <c r="BD162" s="352"/>
      <c r="BE162" s="352"/>
      <c r="BF162" s="352"/>
      <c r="BG162" s="352"/>
      <c r="BH162" s="352"/>
      <c r="BI162" s="353"/>
      <c r="BJ162" s="398"/>
      <c r="BL162" s="351"/>
      <c r="BM162" s="352"/>
      <c r="BN162" s="352"/>
      <c r="BO162" s="352"/>
      <c r="BP162" s="352"/>
      <c r="BQ162" s="352"/>
      <c r="BR162" s="352"/>
      <c r="BS162" s="352"/>
      <c r="BT162" s="352"/>
      <c r="BU162" s="353"/>
      <c r="BV162" s="398"/>
      <c r="BX162" s="351"/>
      <c r="BY162" s="352"/>
      <c r="BZ162" s="352"/>
      <c r="CA162" s="352"/>
      <c r="CB162" s="352"/>
      <c r="CC162" s="352"/>
      <c r="CD162" s="352"/>
      <c r="CE162" s="352"/>
      <c r="CF162" s="352"/>
      <c r="CG162" s="353"/>
      <c r="CH162" s="398"/>
      <c r="CJ162" s="351"/>
      <c r="CK162" s="352"/>
      <c r="CL162" s="352"/>
      <c r="CM162" s="352"/>
      <c r="CN162" s="352"/>
      <c r="CO162" s="352"/>
      <c r="CP162" s="352"/>
      <c r="CQ162" s="352"/>
      <c r="CR162" s="352"/>
      <c r="CS162" s="353"/>
      <c r="CT162" s="398"/>
      <c r="CV162" s="351"/>
      <c r="CW162" s="352"/>
      <c r="CX162" s="352"/>
      <c r="CY162" s="352"/>
      <c r="CZ162" s="352"/>
      <c r="DA162" s="352"/>
      <c r="DB162" s="352"/>
      <c r="DC162" s="352"/>
      <c r="DD162" s="352"/>
      <c r="DE162" s="353"/>
      <c r="DF162" s="398"/>
      <c r="DH162" s="351"/>
      <c r="DI162" s="352"/>
      <c r="DJ162" s="352"/>
      <c r="DK162" s="352"/>
      <c r="DL162" s="352"/>
      <c r="DM162" s="352"/>
      <c r="DN162" s="352"/>
      <c r="DO162" s="352"/>
      <c r="DP162" s="352"/>
      <c r="DQ162" s="353"/>
      <c r="DR162" s="398"/>
      <c r="DT162" s="351"/>
      <c r="DU162" s="352"/>
      <c r="DV162" s="352"/>
      <c r="DW162" s="352"/>
      <c r="DX162" s="352"/>
      <c r="DY162" s="352"/>
      <c r="DZ162" s="352"/>
      <c r="EA162" s="352"/>
      <c r="EB162" s="352"/>
      <c r="EC162" s="353"/>
      <c r="ED162" s="398"/>
    </row>
    <row r="163" spans="1:134" ht="15" customHeight="1" x14ac:dyDescent="0.25">
      <c r="A163" s="1470" t="s">
        <v>211</v>
      </c>
      <c r="B163" t="s">
        <v>96</v>
      </c>
      <c r="C163" s="317" t="s">
        <v>138</v>
      </c>
      <c r="D163" s="351">
        <f>D158*'8-Matrices'!$J$7</f>
        <v>0</v>
      </c>
      <c r="E163" s="352">
        <f>E158*'8-Matrices'!$K$7</f>
        <v>0</v>
      </c>
      <c r="F163" s="352">
        <f>F158*'8-Matrices'!$L$7</f>
        <v>0</v>
      </c>
      <c r="G163" s="352">
        <f>G158*'8-Matrices'!$M$7</f>
        <v>1575595</v>
      </c>
      <c r="H163" s="352">
        <f>H158*'8-Matrices'!$N$7</f>
        <v>0</v>
      </c>
      <c r="I163" s="352">
        <f>I158*'8-Matrices'!$O$7</f>
        <v>0</v>
      </c>
      <c r="J163" s="352">
        <f>J158*'8-Matrices'!$P$7</f>
        <v>0</v>
      </c>
      <c r="K163" s="352">
        <f>K158*'8-Matrices'!$Q$7</f>
        <v>0</v>
      </c>
      <c r="L163" s="352">
        <f>L158*'8-Matrices'!$R$7</f>
        <v>0</v>
      </c>
      <c r="M163" s="353">
        <f>M158*'8-Matrices'!$S$7</f>
        <v>0</v>
      </c>
      <c r="N163" s="398"/>
      <c r="P163" s="351">
        <f>P158*'8-Matrices'!$J$7</f>
        <v>0</v>
      </c>
      <c r="Q163" s="352">
        <f>Q158*'8-Matrices'!$K$7</f>
        <v>7260</v>
      </c>
      <c r="R163" s="352">
        <f>R158*'8-Matrices'!$L$7</f>
        <v>0</v>
      </c>
      <c r="S163" s="352">
        <f>S158*'8-Matrices'!$M$7</f>
        <v>1402135</v>
      </c>
      <c r="T163" s="352">
        <f>T158*'8-Matrices'!$N$7</f>
        <v>0</v>
      </c>
      <c r="U163" s="352">
        <f>U158*'8-Matrices'!$O$7</f>
        <v>0</v>
      </c>
      <c r="V163" s="352">
        <f>V158*'8-Matrices'!$P$7</f>
        <v>0</v>
      </c>
      <c r="W163" s="352">
        <f>W158*'8-Matrices'!$Q$7</f>
        <v>0</v>
      </c>
      <c r="X163" s="352">
        <f>X158*'8-Matrices'!$R$7</f>
        <v>0</v>
      </c>
      <c r="Y163" s="353">
        <f>Y158*'8-Matrices'!$S$7</f>
        <v>0</v>
      </c>
      <c r="Z163" s="398"/>
      <c r="AB163" s="351">
        <f>AB158*'8-Matrices'!$J$7</f>
        <v>0</v>
      </c>
      <c r="AC163" s="352">
        <f>AC158*'8-Matrices'!$K$7</f>
        <v>0</v>
      </c>
      <c r="AD163" s="352">
        <f>AD158*'8-Matrices'!$L$7</f>
        <v>0</v>
      </c>
      <c r="AE163" s="352">
        <f>AE158*'8-Matrices'!$M$7</f>
        <v>925120</v>
      </c>
      <c r="AF163" s="352">
        <f>AF158*'8-Matrices'!$N$7</f>
        <v>0</v>
      </c>
      <c r="AG163" s="352">
        <f>AG158*'8-Matrices'!$O$7</f>
        <v>0</v>
      </c>
      <c r="AH163" s="352">
        <f>AH158*'8-Matrices'!$P$7</f>
        <v>0</v>
      </c>
      <c r="AI163" s="352">
        <f>AI158*'8-Matrices'!$Q$7</f>
        <v>0</v>
      </c>
      <c r="AJ163" s="352">
        <f>AJ158*'8-Matrices'!$R$7</f>
        <v>0</v>
      </c>
      <c r="AK163" s="353">
        <f>AK158*'8-Matrices'!$S$7</f>
        <v>0</v>
      </c>
      <c r="AL163" s="398"/>
      <c r="AN163" s="351">
        <f>AN158*'8-Matrices'!$J$7</f>
        <v>0</v>
      </c>
      <c r="AO163" s="352">
        <f>AO158*'8-Matrices'!$K$7</f>
        <v>0</v>
      </c>
      <c r="AP163" s="352">
        <f>AP158*'8-Matrices'!$L$7</f>
        <v>0</v>
      </c>
      <c r="AQ163" s="352">
        <f>AQ158*'8-Matrices'!$M$7</f>
        <v>1026305</v>
      </c>
      <c r="AR163" s="352">
        <f>AR158*'8-Matrices'!$N$7</f>
        <v>0</v>
      </c>
      <c r="AS163" s="352">
        <f>AS158*'8-Matrices'!$O$7</f>
        <v>0</v>
      </c>
      <c r="AT163" s="352">
        <f>AT158*'8-Matrices'!$P$7</f>
        <v>0</v>
      </c>
      <c r="AU163" s="352">
        <f>AU158*'8-Matrices'!$Q$7</f>
        <v>0</v>
      </c>
      <c r="AV163" s="352">
        <f>AV158*'8-Matrices'!$R$7</f>
        <v>0</v>
      </c>
      <c r="AW163" s="353">
        <f>AW158*'8-Matrices'!$S$7</f>
        <v>0</v>
      </c>
      <c r="AX163" s="398"/>
      <c r="AZ163" s="351">
        <f>AZ158*'8-Matrices'!$J$7</f>
        <v>0</v>
      </c>
      <c r="BA163" s="352">
        <f>BA158*'8-Matrices'!$K$7</f>
        <v>0</v>
      </c>
      <c r="BB163" s="352">
        <f>BB158*'8-Matrices'!$L$7</f>
        <v>0</v>
      </c>
      <c r="BC163" s="352">
        <f>BC158*'8-Matrices'!$M$7</f>
        <v>896210</v>
      </c>
      <c r="BD163" s="352">
        <f>BD158*'8-Matrices'!$N$7</f>
        <v>0</v>
      </c>
      <c r="BE163" s="352">
        <f>BE158*'8-Matrices'!$O$7</f>
        <v>0</v>
      </c>
      <c r="BF163" s="352">
        <f>BF158*'8-Matrices'!$P$7</f>
        <v>0</v>
      </c>
      <c r="BG163" s="352">
        <f>BG158*'8-Matrices'!$Q$7</f>
        <v>0</v>
      </c>
      <c r="BH163" s="352">
        <f>BH158*'8-Matrices'!$R$7</f>
        <v>0</v>
      </c>
      <c r="BI163" s="353">
        <f>BI158*'8-Matrices'!$S$7</f>
        <v>0</v>
      </c>
      <c r="BJ163" s="398"/>
      <c r="BL163" s="351">
        <f>BL158*'8-Matrices'!$J$7</f>
        <v>0</v>
      </c>
      <c r="BM163" s="352">
        <f>BM158*'8-Matrices'!$K$7</f>
        <v>7260</v>
      </c>
      <c r="BN163" s="352">
        <f>BN158*'8-Matrices'!$L$7</f>
        <v>0</v>
      </c>
      <c r="BO163" s="352">
        <f>BO158*'8-Matrices'!$M$7</f>
        <v>954030</v>
      </c>
      <c r="BP163" s="352">
        <f>BP158*'8-Matrices'!$N$7</f>
        <v>0</v>
      </c>
      <c r="BQ163" s="352">
        <f>BQ158*'8-Matrices'!$O$7</f>
        <v>0</v>
      </c>
      <c r="BR163" s="352">
        <f>BR158*'8-Matrices'!$P$7</f>
        <v>0</v>
      </c>
      <c r="BS163" s="352">
        <f>BS158*'8-Matrices'!$Q$7</f>
        <v>0</v>
      </c>
      <c r="BT163" s="352">
        <f>BT158*'8-Matrices'!$R$7</f>
        <v>0</v>
      </c>
      <c r="BU163" s="353">
        <f>BU158*'8-Matrices'!$S$7</f>
        <v>0</v>
      </c>
      <c r="BV163" s="398"/>
      <c r="BX163" s="351">
        <f>BX158*'8-Matrices'!$J$7</f>
        <v>0</v>
      </c>
      <c r="BY163" s="352">
        <f>BY158*'8-Matrices'!$K$7</f>
        <v>0</v>
      </c>
      <c r="BZ163" s="352">
        <f>BZ158*'8-Matrices'!$L$7</f>
        <v>0</v>
      </c>
      <c r="CA163" s="352">
        <f>CA158*'8-Matrices'!$M$7</f>
        <v>881755</v>
      </c>
      <c r="CB163" s="352">
        <f>CB158*'8-Matrices'!$N$7</f>
        <v>0</v>
      </c>
      <c r="CC163" s="352">
        <f>CC158*'8-Matrices'!$O$7</f>
        <v>0</v>
      </c>
      <c r="CD163" s="352">
        <f>CD158*'8-Matrices'!$P$7</f>
        <v>0</v>
      </c>
      <c r="CE163" s="352">
        <f>CE158*'8-Matrices'!$Q$7</f>
        <v>0</v>
      </c>
      <c r="CF163" s="352">
        <f>CF158*'8-Matrices'!$R$7</f>
        <v>0</v>
      </c>
      <c r="CG163" s="353">
        <f>CG158*'8-Matrices'!$S$7</f>
        <v>0</v>
      </c>
      <c r="CH163" s="398"/>
      <c r="CJ163" s="351">
        <f>CJ158*'8-Matrices'!$J$7</f>
        <v>0</v>
      </c>
      <c r="CK163" s="352">
        <f>CK158*'8-Matrices'!$K$7</f>
        <v>14520</v>
      </c>
      <c r="CL163" s="352">
        <f>CL158*'8-Matrices'!$L$7</f>
        <v>0</v>
      </c>
      <c r="CM163" s="352">
        <f>CM158*'8-Matrices'!$M$7</f>
        <v>852845</v>
      </c>
      <c r="CN163" s="352">
        <f>CN158*'8-Matrices'!$N$7</f>
        <v>0</v>
      </c>
      <c r="CO163" s="352">
        <f>CO158*'8-Matrices'!$O$7</f>
        <v>0</v>
      </c>
      <c r="CP163" s="352">
        <f>CP158*'8-Matrices'!$P$7</f>
        <v>0</v>
      </c>
      <c r="CQ163" s="352">
        <f>CQ158*'8-Matrices'!$Q$7</f>
        <v>0</v>
      </c>
      <c r="CR163" s="352">
        <f>CR158*'8-Matrices'!$R$7</f>
        <v>0</v>
      </c>
      <c r="CS163" s="353">
        <f>CS158*'8-Matrices'!$S$7</f>
        <v>0</v>
      </c>
      <c r="CT163" s="398"/>
      <c r="CV163" s="351">
        <f>CV158*'8-Matrices'!$J$7</f>
        <v>0</v>
      </c>
      <c r="CW163" s="352">
        <f>CW158*'8-Matrices'!$K$7</f>
        <v>0</v>
      </c>
      <c r="CX163" s="352">
        <f>CX158*'8-Matrices'!$L$7</f>
        <v>0</v>
      </c>
      <c r="CY163" s="352">
        <f>CY158*'8-Matrices'!$M$7</f>
        <v>766115</v>
      </c>
      <c r="CZ163" s="352">
        <f>CZ158*'8-Matrices'!$N$7</f>
        <v>0</v>
      </c>
      <c r="DA163" s="352">
        <f>DA158*'8-Matrices'!$O$7</f>
        <v>0</v>
      </c>
      <c r="DB163" s="352">
        <f>DB158*'8-Matrices'!$P$7</f>
        <v>0</v>
      </c>
      <c r="DC163" s="352">
        <f>DC158*'8-Matrices'!$Q$7</f>
        <v>0</v>
      </c>
      <c r="DD163" s="352">
        <f>DD158*'8-Matrices'!$R$7</f>
        <v>0</v>
      </c>
      <c r="DE163" s="353">
        <f>DE158*'8-Matrices'!$S$7</f>
        <v>0</v>
      </c>
      <c r="DF163" s="398"/>
      <c r="DH163" s="351">
        <f>DH158*'8-Matrices'!$J$7</f>
        <v>0</v>
      </c>
      <c r="DI163" s="352">
        <f>DI158*'8-Matrices'!$K$7</f>
        <v>0</v>
      </c>
      <c r="DJ163" s="352">
        <f>DJ158*'8-Matrices'!$L$7</f>
        <v>0</v>
      </c>
      <c r="DK163" s="352">
        <f>DK158*'8-Matrices'!$M$7</f>
        <v>520380</v>
      </c>
      <c r="DL163" s="352">
        <f>DL158*'8-Matrices'!$N$7</f>
        <v>0</v>
      </c>
      <c r="DM163" s="352">
        <f>DM158*'8-Matrices'!$O$7</f>
        <v>0</v>
      </c>
      <c r="DN163" s="352">
        <f>DN158*'8-Matrices'!$P$7</f>
        <v>0</v>
      </c>
      <c r="DO163" s="352">
        <f>DO158*'8-Matrices'!$Q$7</f>
        <v>0</v>
      </c>
      <c r="DP163" s="352">
        <f>DP158*'8-Matrices'!$R$7</f>
        <v>0</v>
      </c>
      <c r="DQ163" s="353">
        <f>DQ158*'8-Matrices'!$S$7</f>
        <v>0</v>
      </c>
      <c r="DR163" s="398"/>
      <c r="DT163" s="351">
        <f>DT158*'8-Matrices'!$J$7</f>
        <v>0</v>
      </c>
      <c r="DU163" s="352">
        <f>DU158*'8-Matrices'!$K$7</f>
        <v>0</v>
      </c>
      <c r="DV163" s="352">
        <f>DV158*'8-Matrices'!$L$7</f>
        <v>0</v>
      </c>
      <c r="DW163" s="352">
        <f>DW158*'8-Matrices'!$M$7</f>
        <v>375830</v>
      </c>
      <c r="DX163" s="352">
        <f>DX158*'8-Matrices'!$N$7</f>
        <v>0</v>
      </c>
      <c r="DY163" s="352">
        <f>DY158*'8-Matrices'!$O$7</f>
        <v>0</v>
      </c>
      <c r="DZ163" s="352">
        <f>DZ158*'8-Matrices'!$P$7</f>
        <v>0</v>
      </c>
      <c r="EA163" s="352">
        <f>EA158*'8-Matrices'!$Q$7</f>
        <v>0</v>
      </c>
      <c r="EB163" s="352">
        <f>EB158*'8-Matrices'!$R$7</f>
        <v>0</v>
      </c>
      <c r="EC163" s="353">
        <f>EC158*'8-Matrices'!$S$7</f>
        <v>0</v>
      </c>
      <c r="ED163" s="398"/>
    </row>
    <row r="164" spans="1:134" x14ac:dyDescent="0.25">
      <c r="A164" s="1471"/>
      <c r="B164" t="s">
        <v>96</v>
      </c>
      <c r="C164" s="317" t="s">
        <v>139</v>
      </c>
      <c r="D164" s="351">
        <f>D159*'8-Matrices'!$J$8</f>
        <v>0</v>
      </c>
      <c r="E164" s="352">
        <f>E159*'8-Matrices'!$K$8</f>
        <v>20954</v>
      </c>
      <c r="F164" s="352">
        <f>F159*'8-Matrices'!$L$8</f>
        <v>0</v>
      </c>
      <c r="G164" s="352">
        <f>G159*'8-Matrices'!$M$8</f>
        <v>104300</v>
      </c>
      <c r="H164" s="352">
        <f>H159*'8-Matrices'!$N$8</f>
        <v>0</v>
      </c>
      <c r="I164" s="352">
        <f>I159*'8-Matrices'!$O$8</f>
        <v>0</v>
      </c>
      <c r="J164" s="352">
        <f>J159*'8-Matrices'!$P$8</f>
        <v>0</v>
      </c>
      <c r="K164" s="352">
        <f>K159*'8-Matrices'!$Q$8</f>
        <v>0</v>
      </c>
      <c r="L164" s="352">
        <f>L159*'8-Matrices'!$R$8</f>
        <v>0</v>
      </c>
      <c r="M164" s="353">
        <f>M159*'8-Matrices'!$S$8</f>
        <v>0</v>
      </c>
      <c r="N164" s="398"/>
      <c r="P164" s="351">
        <f>P159*'8-Matrices'!$J$8</f>
        <v>0</v>
      </c>
      <c r="Q164" s="352">
        <f>Q159*'8-Matrices'!$K$8</f>
        <v>0</v>
      </c>
      <c r="R164" s="352">
        <f>R159*'8-Matrices'!$L$8</f>
        <v>0</v>
      </c>
      <c r="S164" s="352">
        <f>S159*'8-Matrices'!$M$8</f>
        <v>125160</v>
      </c>
      <c r="T164" s="352">
        <f>T159*'8-Matrices'!$N$8</f>
        <v>0</v>
      </c>
      <c r="U164" s="352">
        <f>U159*'8-Matrices'!$O$8</f>
        <v>0</v>
      </c>
      <c r="V164" s="352">
        <f>V159*'8-Matrices'!$P$8</f>
        <v>0</v>
      </c>
      <c r="W164" s="352">
        <f>W159*'8-Matrices'!$Q$8</f>
        <v>0</v>
      </c>
      <c r="X164" s="352">
        <f>X159*'8-Matrices'!$R$8</f>
        <v>0</v>
      </c>
      <c r="Y164" s="353">
        <f>Y159*'8-Matrices'!$S$8</f>
        <v>0</v>
      </c>
      <c r="Z164" s="398"/>
      <c r="AB164" s="351">
        <f>AB159*'8-Matrices'!$J$8</f>
        <v>0</v>
      </c>
      <c r="AC164" s="352">
        <f>AC159*'8-Matrices'!$K$8</f>
        <v>41908</v>
      </c>
      <c r="AD164" s="352">
        <f>AD159*'8-Matrices'!$L$8</f>
        <v>0</v>
      </c>
      <c r="AE164" s="352">
        <f>AE159*'8-Matrices'!$M$8</f>
        <v>146020</v>
      </c>
      <c r="AF164" s="352">
        <f>AF159*'8-Matrices'!$N$8</f>
        <v>0</v>
      </c>
      <c r="AG164" s="352">
        <f>AG159*'8-Matrices'!$O$8</f>
        <v>0</v>
      </c>
      <c r="AH164" s="352">
        <f>AH159*'8-Matrices'!$P$8</f>
        <v>0</v>
      </c>
      <c r="AI164" s="352">
        <f>AI159*'8-Matrices'!$Q$8</f>
        <v>0</v>
      </c>
      <c r="AJ164" s="352">
        <f>AJ159*'8-Matrices'!$R$8</f>
        <v>0</v>
      </c>
      <c r="AK164" s="353">
        <f>AK159*'8-Matrices'!$S$8</f>
        <v>0</v>
      </c>
      <c r="AL164" s="398"/>
      <c r="AN164" s="351">
        <f>AN159*'8-Matrices'!$J$8</f>
        <v>0</v>
      </c>
      <c r="AO164" s="352">
        <f>AO159*'8-Matrices'!$K$8</f>
        <v>20954</v>
      </c>
      <c r="AP164" s="352">
        <f>AP159*'8-Matrices'!$L$8</f>
        <v>0</v>
      </c>
      <c r="AQ164" s="352">
        <f>AQ159*'8-Matrices'!$M$8</f>
        <v>208600</v>
      </c>
      <c r="AR164" s="352">
        <f>AR159*'8-Matrices'!$N$8</f>
        <v>0</v>
      </c>
      <c r="AS164" s="352">
        <f>AS159*'8-Matrices'!$O$8</f>
        <v>0</v>
      </c>
      <c r="AT164" s="352">
        <f>AT159*'8-Matrices'!$P$8</f>
        <v>0</v>
      </c>
      <c r="AU164" s="352">
        <f>AU159*'8-Matrices'!$Q$8</f>
        <v>0</v>
      </c>
      <c r="AV164" s="352">
        <f>AV159*'8-Matrices'!$R$8</f>
        <v>0</v>
      </c>
      <c r="AW164" s="353">
        <f>AW159*'8-Matrices'!$S$8</f>
        <v>0</v>
      </c>
      <c r="AX164" s="398"/>
      <c r="AZ164" s="351">
        <f>AZ159*'8-Matrices'!$J$8</f>
        <v>0</v>
      </c>
      <c r="BA164" s="352">
        <f>BA159*'8-Matrices'!$K$8</f>
        <v>31431</v>
      </c>
      <c r="BB164" s="352">
        <f>BB159*'8-Matrices'!$L$8</f>
        <v>0</v>
      </c>
      <c r="BC164" s="352">
        <f>BC159*'8-Matrices'!$M$8</f>
        <v>208600</v>
      </c>
      <c r="BD164" s="352">
        <f>BD159*'8-Matrices'!$N$8</f>
        <v>0</v>
      </c>
      <c r="BE164" s="352">
        <f>BE159*'8-Matrices'!$O$8</f>
        <v>0</v>
      </c>
      <c r="BF164" s="352">
        <f>BF159*'8-Matrices'!$P$8</f>
        <v>0</v>
      </c>
      <c r="BG164" s="352">
        <f>BG159*'8-Matrices'!$Q$8</f>
        <v>0</v>
      </c>
      <c r="BH164" s="352">
        <f>BH159*'8-Matrices'!$R$8</f>
        <v>0</v>
      </c>
      <c r="BI164" s="353">
        <f>BI159*'8-Matrices'!$S$8</f>
        <v>0</v>
      </c>
      <c r="BJ164" s="398"/>
      <c r="BL164" s="351">
        <f>BL159*'8-Matrices'!$J$8</f>
        <v>0</v>
      </c>
      <c r="BM164" s="352">
        <f>BM159*'8-Matrices'!$K$8</f>
        <v>0</v>
      </c>
      <c r="BN164" s="352">
        <f>BN159*'8-Matrices'!$L$8</f>
        <v>0</v>
      </c>
      <c r="BO164" s="352">
        <f>BO159*'8-Matrices'!$M$8</f>
        <v>125160</v>
      </c>
      <c r="BP164" s="352">
        <f>BP159*'8-Matrices'!$N$8</f>
        <v>0</v>
      </c>
      <c r="BQ164" s="352">
        <f>BQ159*'8-Matrices'!$O$8</f>
        <v>0</v>
      </c>
      <c r="BR164" s="352">
        <f>BR159*'8-Matrices'!$P$8</f>
        <v>0</v>
      </c>
      <c r="BS164" s="352">
        <f>BS159*'8-Matrices'!$Q$8</f>
        <v>0</v>
      </c>
      <c r="BT164" s="352">
        <f>BT159*'8-Matrices'!$R$8</f>
        <v>0</v>
      </c>
      <c r="BU164" s="353">
        <f>BU159*'8-Matrices'!$S$8</f>
        <v>0</v>
      </c>
      <c r="BV164" s="398"/>
      <c r="BX164" s="351">
        <f>BX159*'8-Matrices'!$J$8</f>
        <v>0</v>
      </c>
      <c r="BY164" s="352">
        <f>BY159*'8-Matrices'!$K$8</f>
        <v>0</v>
      </c>
      <c r="BZ164" s="352">
        <f>BZ159*'8-Matrices'!$L$8</f>
        <v>0</v>
      </c>
      <c r="CA164" s="352">
        <f>CA159*'8-Matrices'!$M$8</f>
        <v>62580</v>
      </c>
      <c r="CB164" s="352">
        <f>CB159*'8-Matrices'!$N$8</f>
        <v>0</v>
      </c>
      <c r="CC164" s="352">
        <f>CC159*'8-Matrices'!$O$8</f>
        <v>0</v>
      </c>
      <c r="CD164" s="352">
        <f>CD159*'8-Matrices'!$P$8</f>
        <v>0</v>
      </c>
      <c r="CE164" s="352">
        <f>CE159*'8-Matrices'!$Q$8</f>
        <v>0</v>
      </c>
      <c r="CF164" s="352">
        <f>CF159*'8-Matrices'!$R$8</f>
        <v>0</v>
      </c>
      <c r="CG164" s="353">
        <f>CG159*'8-Matrices'!$S$8</f>
        <v>0</v>
      </c>
      <c r="CH164" s="398"/>
      <c r="CJ164" s="351">
        <f>CJ159*'8-Matrices'!$J$8</f>
        <v>0</v>
      </c>
      <c r="CK164" s="352">
        <f>CK159*'8-Matrices'!$K$8</f>
        <v>0</v>
      </c>
      <c r="CL164" s="352">
        <f>CL159*'8-Matrices'!$L$8</f>
        <v>0</v>
      </c>
      <c r="CM164" s="352">
        <f>CM159*'8-Matrices'!$M$8</f>
        <v>187740</v>
      </c>
      <c r="CN164" s="352">
        <f>CN159*'8-Matrices'!$N$8</f>
        <v>0</v>
      </c>
      <c r="CO164" s="352">
        <f>CO159*'8-Matrices'!$O$8</f>
        <v>0</v>
      </c>
      <c r="CP164" s="352">
        <f>CP159*'8-Matrices'!$P$8</f>
        <v>0</v>
      </c>
      <c r="CQ164" s="352">
        <f>CQ159*'8-Matrices'!$Q$8</f>
        <v>0</v>
      </c>
      <c r="CR164" s="352">
        <f>CR159*'8-Matrices'!$R$8</f>
        <v>0</v>
      </c>
      <c r="CS164" s="353">
        <f>CS159*'8-Matrices'!$S$8</f>
        <v>0</v>
      </c>
      <c r="CT164" s="398"/>
      <c r="CV164" s="351">
        <f>CV159*'8-Matrices'!$J$8</f>
        <v>0</v>
      </c>
      <c r="CW164" s="352">
        <f>CW159*'8-Matrices'!$K$8</f>
        <v>0</v>
      </c>
      <c r="CX164" s="352">
        <f>CX159*'8-Matrices'!$L$8</f>
        <v>0</v>
      </c>
      <c r="CY164" s="352">
        <f>CY159*'8-Matrices'!$M$8</f>
        <v>20860</v>
      </c>
      <c r="CZ164" s="352">
        <f>CZ159*'8-Matrices'!$N$8</f>
        <v>0</v>
      </c>
      <c r="DA164" s="352">
        <f>DA159*'8-Matrices'!$O$8</f>
        <v>0</v>
      </c>
      <c r="DB164" s="352">
        <f>DB159*'8-Matrices'!$P$8</f>
        <v>0</v>
      </c>
      <c r="DC164" s="352">
        <f>DC159*'8-Matrices'!$Q$8</f>
        <v>0</v>
      </c>
      <c r="DD164" s="352">
        <f>DD159*'8-Matrices'!$R$8</f>
        <v>0</v>
      </c>
      <c r="DE164" s="353">
        <f>DE159*'8-Matrices'!$S$8</f>
        <v>0</v>
      </c>
      <c r="DF164" s="398"/>
      <c r="DH164" s="351">
        <f>DH159*'8-Matrices'!$J$8</f>
        <v>0</v>
      </c>
      <c r="DI164" s="352">
        <f>DI159*'8-Matrices'!$K$8</f>
        <v>0</v>
      </c>
      <c r="DJ164" s="352">
        <f>DJ159*'8-Matrices'!$L$8</f>
        <v>0</v>
      </c>
      <c r="DK164" s="352">
        <f>DK159*'8-Matrices'!$M$8</f>
        <v>62580</v>
      </c>
      <c r="DL164" s="352">
        <f>DL159*'8-Matrices'!$N$8</f>
        <v>0</v>
      </c>
      <c r="DM164" s="352">
        <f>DM159*'8-Matrices'!$O$8</f>
        <v>0</v>
      </c>
      <c r="DN164" s="352">
        <f>DN159*'8-Matrices'!$P$8</f>
        <v>0</v>
      </c>
      <c r="DO164" s="352">
        <f>DO159*'8-Matrices'!$Q$8</f>
        <v>0</v>
      </c>
      <c r="DP164" s="352">
        <f>DP159*'8-Matrices'!$R$8</f>
        <v>0</v>
      </c>
      <c r="DQ164" s="353">
        <f>DQ159*'8-Matrices'!$S$8</f>
        <v>0</v>
      </c>
      <c r="DR164" s="398"/>
      <c r="DT164" s="351">
        <f>DT159*'8-Matrices'!$J$8</f>
        <v>0</v>
      </c>
      <c r="DU164" s="352">
        <f>DU159*'8-Matrices'!$K$8</f>
        <v>0</v>
      </c>
      <c r="DV164" s="352">
        <f>DV159*'8-Matrices'!$L$8</f>
        <v>0</v>
      </c>
      <c r="DW164" s="352">
        <f>DW159*'8-Matrices'!$M$8</f>
        <v>104300</v>
      </c>
      <c r="DX164" s="352">
        <f>DX159*'8-Matrices'!$N$8</f>
        <v>0</v>
      </c>
      <c r="DY164" s="352">
        <f>DY159*'8-Matrices'!$O$8</f>
        <v>0</v>
      </c>
      <c r="DZ164" s="352">
        <f>DZ159*'8-Matrices'!$P$8</f>
        <v>0</v>
      </c>
      <c r="EA164" s="352">
        <f>EA159*'8-Matrices'!$Q$8</f>
        <v>0</v>
      </c>
      <c r="EB164" s="352">
        <f>EB159*'8-Matrices'!$R$8</f>
        <v>0</v>
      </c>
      <c r="EC164" s="353">
        <f>EC159*'8-Matrices'!$S$8</f>
        <v>0</v>
      </c>
      <c r="ED164" s="398"/>
    </row>
    <row r="165" spans="1:134" ht="15.75" thickBot="1" x14ac:dyDescent="0.3">
      <c r="A165" s="1472"/>
      <c r="B165" t="s">
        <v>96</v>
      </c>
      <c r="C165" s="317" t="s">
        <v>140</v>
      </c>
      <c r="D165" s="351">
        <f>D160*'8-Matrices'!$J$9</f>
        <v>272194</v>
      </c>
      <c r="E165" s="352">
        <f>E160*'8-Matrices'!$K$9</f>
        <v>0</v>
      </c>
      <c r="F165" s="352">
        <f>F160*'8-Matrices'!$L$9</f>
        <v>0</v>
      </c>
      <c r="G165" s="352">
        <f>G160*'8-Matrices'!$M$9</f>
        <v>305700</v>
      </c>
      <c r="H165" s="352">
        <f>H160*'8-Matrices'!$N$9</f>
        <v>0</v>
      </c>
      <c r="I165" s="352">
        <f>I160*'8-Matrices'!$O$9</f>
        <v>0</v>
      </c>
      <c r="J165" s="352">
        <f>J160*'8-Matrices'!$P$9</f>
        <v>0</v>
      </c>
      <c r="K165" s="352">
        <f>K160*'8-Matrices'!$Q$9</f>
        <v>0</v>
      </c>
      <c r="L165" s="352">
        <f>L160*'8-Matrices'!$R$9</f>
        <v>0</v>
      </c>
      <c r="M165" s="353">
        <f>M160*'8-Matrices'!$S$9</f>
        <v>0</v>
      </c>
      <c r="N165" s="398"/>
      <c r="P165" s="351">
        <f>P160*'8-Matrices'!$J$9</f>
        <v>355946</v>
      </c>
      <c r="Q165" s="352">
        <f>Q160*'8-Matrices'!$K$9</f>
        <v>30708</v>
      </c>
      <c r="R165" s="352">
        <f>R160*'8-Matrices'!$L$9</f>
        <v>0</v>
      </c>
      <c r="S165" s="352">
        <f>S160*'8-Matrices'!$M$9</f>
        <v>397410</v>
      </c>
      <c r="T165" s="352">
        <f>T160*'8-Matrices'!$N$9</f>
        <v>0</v>
      </c>
      <c r="U165" s="352">
        <f>U160*'8-Matrices'!$O$9</f>
        <v>0</v>
      </c>
      <c r="V165" s="352">
        <f>V160*'8-Matrices'!$P$9</f>
        <v>0</v>
      </c>
      <c r="W165" s="352">
        <f>W160*'8-Matrices'!$Q$9</f>
        <v>0</v>
      </c>
      <c r="X165" s="352">
        <f>X160*'8-Matrices'!$R$9</f>
        <v>0</v>
      </c>
      <c r="Y165" s="353">
        <f>Y160*'8-Matrices'!$S$9</f>
        <v>0</v>
      </c>
      <c r="Z165" s="398"/>
      <c r="AB165" s="351">
        <f>AB160*'8-Matrices'!$J$9</f>
        <v>450167</v>
      </c>
      <c r="AC165" s="352">
        <f>AC160*'8-Matrices'!$K$9</f>
        <v>15354</v>
      </c>
      <c r="AD165" s="352">
        <f>AD160*'8-Matrices'!$L$9</f>
        <v>0</v>
      </c>
      <c r="AE165" s="352">
        <f>AE160*'8-Matrices'!$M$9</f>
        <v>244560</v>
      </c>
      <c r="AF165" s="352">
        <f>AF160*'8-Matrices'!$N$9</f>
        <v>0</v>
      </c>
      <c r="AG165" s="352">
        <f>AG160*'8-Matrices'!$O$9</f>
        <v>0</v>
      </c>
      <c r="AH165" s="352">
        <f>AH160*'8-Matrices'!$P$9</f>
        <v>0</v>
      </c>
      <c r="AI165" s="352">
        <f>AI160*'8-Matrices'!$Q$9</f>
        <v>0</v>
      </c>
      <c r="AJ165" s="352">
        <f>AJ160*'8-Matrices'!$R$9</f>
        <v>0</v>
      </c>
      <c r="AK165" s="353">
        <f>AK160*'8-Matrices'!$S$9</f>
        <v>0</v>
      </c>
      <c r="AL165" s="398"/>
      <c r="AN165" s="351">
        <f>AN160*'8-Matrices'!$J$9</f>
        <v>345477</v>
      </c>
      <c r="AO165" s="352">
        <f>AO160*'8-Matrices'!$K$9</f>
        <v>46062</v>
      </c>
      <c r="AP165" s="352">
        <f>AP160*'8-Matrices'!$L$9</f>
        <v>0</v>
      </c>
      <c r="AQ165" s="352">
        <f>AQ160*'8-Matrices'!$M$9</f>
        <v>122280</v>
      </c>
      <c r="AR165" s="352">
        <f>AR160*'8-Matrices'!$N$9</f>
        <v>0</v>
      </c>
      <c r="AS165" s="352">
        <f>AS160*'8-Matrices'!$O$9</f>
        <v>0</v>
      </c>
      <c r="AT165" s="352">
        <f>AT160*'8-Matrices'!$P$9</f>
        <v>0</v>
      </c>
      <c r="AU165" s="352">
        <f>AU160*'8-Matrices'!$Q$9</f>
        <v>0</v>
      </c>
      <c r="AV165" s="352">
        <f>AV160*'8-Matrices'!$R$9</f>
        <v>0</v>
      </c>
      <c r="AW165" s="353">
        <f>AW160*'8-Matrices'!$S$9</f>
        <v>0</v>
      </c>
      <c r="AX165" s="398"/>
      <c r="AZ165" s="351">
        <f>AZ160*'8-Matrices'!$J$9</f>
        <v>219849</v>
      </c>
      <c r="BA165" s="352">
        <f>BA160*'8-Matrices'!$K$9</f>
        <v>15354</v>
      </c>
      <c r="BB165" s="352">
        <f>BB160*'8-Matrices'!$L$9</f>
        <v>0</v>
      </c>
      <c r="BC165" s="352">
        <f>BC160*'8-Matrices'!$M$9</f>
        <v>305700</v>
      </c>
      <c r="BD165" s="352">
        <f>BD160*'8-Matrices'!$N$9</f>
        <v>0</v>
      </c>
      <c r="BE165" s="352">
        <f>BE160*'8-Matrices'!$O$9</f>
        <v>0</v>
      </c>
      <c r="BF165" s="352">
        <f>BF160*'8-Matrices'!$P$9</f>
        <v>0</v>
      </c>
      <c r="BG165" s="352">
        <f>BG160*'8-Matrices'!$Q$9</f>
        <v>0</v>
      </c>
      <c r="BH165" s="352">
        <f>BH160*'8-Matrices'!$R$9</f>
        <v>0</v>
      </c>
      <c r="BI165" s="353">
        <f>BI160*'8-Matrices'!$S$9</f>
        <v>0</v>
      </c>
      <c r="BJ165" s="398"/>
      <c r="BL165" s="351">
        <f>BL160*'8-Matrices'!$J$9</f>
        <v>282663</v>
      </c>
      <c r="BM165" s="352">
        <f>BM160*'8-Matrices'!$K$9</f>
        <v>46062</v>
      </c>
      <c r="BN165" s="352">
        <f>BN160*'8-Matrices'!$L$9</f>
        <v>0</v>
      </c>
      <c r="BO165" s="352">
        <f>BO160*'8-Matrices'!$M$9</f>
        <v>122280</v>
      </c>
      <c r="BP165" s="352">
        <f>BP160*'8-Matrices'!$N$9</f>
        <v>0</v>
      </c>
      <c r="BQ165" s="352">
        <f>BQ160*'8-Matrices'!$O$9</f>
        <v>0</v>
      </c>
      <c r="BR165" s="352">
        <f>BR160*'8-Matrices'!$P$9</f>
        <v>0</v>
      </c>
      <c r="BS165" s="352">
        <f>BS160*'8-Matrices'!$Q$9</f>
        <v>0</v>
      </c>
      <c r="BT165" s="352">
        <f>BT160*'8-Matrices'!$R$9</f>
        <v>0</v>
      </c>
      <c r="BU165" s="353">
        <f>BU160*'8-Matrices'!$S$9</f>
        <v>0</v>
      </c>
      <c r="BV165" s="398"/>
      <c r="BX165" s="351">
        <f>BX160*'8-Matrices'!$J$9</f>
        <v>115159</v>
      </c>
      <c r="BY165" s="352">
        <f>BY160*'8-Matrices'!$K$9</f>
        <v>15354</v>
      </c>
      <c r="BZ165" s="352">
        <f>BZ160*'8-Matrices'!$L$9</f>
        <v>0</v>
      </c>
      <c r="CA165" s="352">
        <f>CA160*'8-Matrices'!$M$9</f>
        <v>91710</v>
      </c>
      <c r="CB165" s="352">
        <f>CB160*'8-Matrices'!$N$9</f>
        <v>0</v>
      </c>
      <c r="CC165" s="352">
        <f>CC160*'8-Matrices'!$O$9</f>
        <v>0</v>
      </c>
      <c r="CD165" s="352">
        <f>CD160*'8-Matrices'!$P$9</f>
        <v>0</v>
      </c>
      <c r="CE165" s="352">
        <f>CE160*'8-Matrices'!$Q$9</f>
        <v>0</v>
      </c>
      <c r="CF165" s="352">
        <f>CF160*'8-Matrices'!$R$9</f>
        <v>0</v>
      </c>
      <c r="CG165" s="353">
        <f>CG160*'8-Matrices'!$S$9</f>
        <v>0</v>
      </c>
      <c r="CH165" s="398"/>
      <c r="CJ165" s="351">
        <f>CJ160*'8-Matrices'!$J$9</f>
        <v>272194</v>
      </c>
      <c r="CK165" s="352">
        <f>CK160*'8-Matrices'!$K$9</f>
        <v>30708</v>
      </c>
      <c r="CL165" s="352">
        <f>CL160*'8-Matrices'!$L$9</f>
        <v>0</v>
      </c>
      <c r="CM165" s="352">
        <f>CM160*'8-Matrices'!$M$9</f>
        <v>152850</v>
      </c>
      <c r="CN165" s="352">
        <f>CN160*'8-Matrices'!$N$9</f>
        <v>0</v>
      </c>
      <c r="CO165" s="352">
        <f>CO160*'8-Matrices'!$O$9</f>
        <v>0</v>
      </c>
      <c r="CP165" s="352">
        <f>CP160*'8-Matrices'!$P$9</f>
        <v>0</v>
      </c>
      <c r="CQ165" s="352">
        <f>CQ160*'8-Matrices'!$Q$9</f>
        <v>0</v>
      </c>
      <c r="CR165" s="352">
        <f>CR160*'8-Matrices'!$R$9</f>
        <v>0</v>
      </c>
      <c r="CS165" s="353">
        <f>CS160*'8-Matrices'!$S$9</f>
        <v>0</v>
      </c>
      <c r="CT165" s="398"/>
      <c r="CV165" s="351">
        <f>CV160*'8-Matrices'!$J$9</f>
        <v>177973</v>
      </c>
      <c r="CW165" s="352">
        <f>CW160*'8-Matrices'!$K$9</f>
        <v>0</v>
      </c>
      <c r="CX165" s="352">
        <f>CX160*'8-Matrices'!$L$9</f>
        <v>0</v>
      </c>
      <c r="CY165" s="352">
        <f>CY160*'8-Matrices'!$M$9</f>
        <v>183420</v>
      </c>
      <c r="CZ165" s="352">
        <f>CZ160*'8-Matrices'!$N$9</f>
        <v>0</v>
      </c>
      <c r="DA165" s="352">
        <f>DA160*'8-Matrices'!$O$9</f>
        <v>0</v>
      </c>
      <c r="DB165" s="352">
        <f>DB160*'8-Matrices'!$P$9</f>
        <v>0</v>
      </c>
      <c r="DC165" s="352">
        <f>DC160*'8-Matrices'!$Q$9</f>
        <v>0</v>
      </c>
      <c r="DD165" s="352">
        <f>DD160*'8-Matrices'!$R$9</f>
        <v>0</v>
      </c>
      <c r="DE165" s="353">
        <f>DE160*'8-Matrices'!$S$9</f>
        <v>0</v>
      </c>
      <c r="DF165" s="398"/>
      <c r="DH165" s="351">
        <f>DH160*'8-Matrices'!$J$9</f>
        <v>209380</v>
      </c>
      <c r="DI165" s="352">
        <f>DI160*'8-Matrices'!$K$9</f>
        <v>46062</v>
      </c>
      <c r="DJ165" s="352">
        <f>DJ160*'8-Matrices'!$L$9</f>
        <v>0</v>
      </c>
      <c r="DK165" s="352">
        <f>DK160*'8-Matrices'!$M$9</f>
        <v>213990</v>
      </c>
      <c r="DL165" s="352">
        <f>DL160*'8-Matrices'!$N$9</f>
        <v>0</v>
      </c>
      <c r="DM165" s="352">
        <f>DM160*'8-Matrices'!$O$9</f>
        <v>0</v>
      </c>
      <c r="DN165" s="352">
        <f>DN160*'8-Matrices'!$P$9</f>
        <v>0</v>
      </c>
      <c r="DO165" s="352">
        <f>DO160*'8-Matrices'!$Q$9</f>
        <v>0</v>
      </c>
      <c r="DP165" s="352">
        <f>DP160*'8-Matrices'!$R$9</f>
        <v>0</v>
      </c>
      <c r="DQ165" s="353">
        <f>DQ160*'8-Matrices'!$S$9</f>
        <v>0</v>
      </c>
      <c r="DR165" s="398"/>
      <c r="DT165" s="351">
        <f>DT160*'8-Matrices'!$J$9</f>
        <v>136097</v>
      </c>
      <c r="DU165" s="352">
        <f>DU160*'8-Matrices'!$K$9</f>
        <v>0</v>
      </c>
      <c r="DV165" s="352">
        <f>DV160*'8-Matrices'!$L$9</f>
        <v>0</v>
      </c>
      <c r="DW165" s="352">
        <f>DW160*'8-Matrices'!$M$9</f>
        <v>336270</v>
      </c>
      <c r="DX165" s="352">
        <f>DX160*'8-Matrices'!$N$9</f>
        <v>0</v>
      </c>
      <c r="DY165" s="352">
        <f>DY160*'8-Matrices'!$O$9</f>
        <v>0</v>
      </c>
      <c r="DZ165" s="352">
        <f>DZ160*'8-Matrices'!$P$9</f>
        <v>0</v>
      </c>
      <c r="EA165" s="352">
        <f>EA160*'8-Matrices'!$Q$9</f>
        <v>0</v>
      </c>
      <c r="EB165" s="352">
        <f>EB160*'8-Matrices'!$R$9</f>
        <v>0</v>
      </c>
      <c r="EC165" s="353">
        <f>EC160*'8-Matrices'!$S$9</f>
        <v>0</v>
      </c>
      <c r="ED165" s="398"/>
    </row>
    <row r="166" spans="1:134" ht="30.75" thickBot="1" x14ac:dyDescent="0.3">
      <c r="A166" s="318" t="s">
        <v>212</v>
      </c>
      <c r="B166" s="293" t="s">
        <v>96</v>
      </c>
      <c r="C166" s="316"/>
      <c r="D166" s="404">
        <f t="shared" ref="D166:M166" si="341">SUM(D163:D165)</f>
        <v>272194</v>
      </c>
      <c r="E166" s="405">
        <f t="shared" si="341"/>
        <v>20954</v>
      </c>
      <c r="F166" s="405">
        <f t="shared" si="341"/>
        <v>0</v>
      </c>
      <c r="G166" s="405">
        <f t="shared" si="341"/>
        <v>1985595</v>
      </c>
      <c r="H166" s="405">
        <f t="shared" si="341"/>
        <v>0</v>
      </c>
      <c r="I166" s="405">
        <f t="shared" si="341"/>
        <v>0</v>
      </c>
      <c r="J166" s="405">
        <f t="shared" si="341"/>
        <v>0</v>
      </c>
      <c r="K166" s="405">
        <f t="shared" si="341"/>
        <v>0</v>
      </c>
      <c r="L166" s="405">
        <f t="shared" si="341"/>
        <v>0</v>
      </c>
      <c r="M166" s="406">
        <f t="shared" si="341"/>
        <v>0</v>
      </c>
      <c r="N166" s="471">
        <f>SUM(D166:M166)</f>
        <v>2278743</v>
      </c>
      <c r="O166" s="316"/>
      <c r="P166" s="404">
        <f t="shared" ref="P166:Y166" si="342">SUM(P163:P165)</f>
        <v>355946</v>
      </c>
      <c r="Q166" s="405">
        <f t="shared" si="342"/>
        <v>37968</v>
      </c>
      <c r="R166" s="405">
        <f t="shared" si="342"/>
        <v>0</v>
      </c>
      <c r="S166" s="405">
        <f t="shared" si="342"/>
        <v>1924705</v>
      </c>
      <c r="T166" s="405">
        <f t="shared" si="342"/>
        <v>0</v>
      </c>
      <c r="U166" s="405">
        <f t="shared" si="342"/>
        <v>0</v>
      </c>
      <c r="V166" s="405">
        <f t="shared" si="342"/>
        <v>0</v>
      </c>
      <c r="W166" s="405">
        <f t="shared" si="342"/>
        <v>0</v>
      </c>
      <c r="X166" s="405">
        <f t="shared" si="342"/>
        <v>0</v>
      </c>
      <c r="Y166" s="406">
        <f t="shared" si="342"/>
        <v>0</v>
      </c>
      <c r="Z166" s="471">
        <f>SUM(P166:Y166)</f>
        <v>2318619</v>
      </c>
      <c r="AA166" s="316"/>
      <c r="AB166" s="404">
        <f t="shared" ref="AB166:AK166" si="343">SUM(AB163:AB165)</f>
        <v>450167</v>
      </c>
      <c r="AC166" s="405">
        <f t="shared" si="343"/>
        <v>57262</v>
      </c>
      <c r="AD166" s="405">
        <f t="shared" si="343"/>
        <v>0</v>
      </c>
      <c r="AE166" s="405">
        <f t="shared" si="343"/>
        <v>1315700</v>
      </c>
      <c r="AF166" s="405">
        <f t="shared" si="343"/>
        <v>0</v>
      </c>
      <c r="AG166" s="405">
        <f t="shared" si="343"/>
        <v>0</v>
      </c>
      <c r="AH166" s="405">
        <f t="shared" si="343"/>
        <v>0</v>
      </c>
      <c r="AI166" s="405">
        <f t="shared" si="343"/>
        <v>0</v>
      </c>
      <c r="AJ166" s="405">
        <f t="shared" si="343"/>
        <v>0</v>
      </c>
      <c r="AK166" s="406">
        <f t="shared" si="343"/>
        <v>0</v>
      </c>
      <c r="AL166" s="471">
        <f>SUM(AB166:AK166)</f>
        <v>1823129</v>
      </c>
      <c r="AN166" s="404">
        <f t="shared" ref="AN166:AW166" si="344">SUM(AN163:AN165)</f>
        <v>345477</v>
      </c>
      <c r="AO166" s="405">
        <f t="shared" si="344"/>
        <v>67016</v>
      </c>
      <c r="AP166" s="405">
        <f t="shared" si="344"/>
        <v>0</v>
      </c>
      <c r="AQ166" s="405">
        <f t="shared" si="344"/>
        <v>1357185</v>
      </c>
      <c r="AR166" s="405">
        <f t="shared" si="344"/>
        <v>0</v>
      </c>
      <c r="AS166" s="405">
        <f t="shared" si="344"/>
        <v>0</v>
      </c>
      <c r="AT166" s="405">
        <f t="shared" si="344"/>
        <v>0</v>
      </c>
      <c r="AU166" s="405">
        <f t="shared" si="344"/>
        <v>0</v>
      </c>
      <c r="AV166" s="405">
        <f t="shared" si="344"/>
        <v>0</v>
      </c>
      <c r="AW166" s="406">
        <f t="shared" si="344"/>
        <v>0</v>
      </c>
      <c r="AX166" s="471">
        <f>SUM(AN166:AW166)</f>
        <v>1769678</v>
      </c>
      <c r="AZ166" s="404">
        <f t="shared" ref="AZ166:BI166" si="345">SUM(AZ163:AZ165)</f>
        <v>219849</v>
      </c>
      <c r="BA166" s="405">
        <f t="shared" si="345"/>
        <v>46785</v>
      </c>
      <c r="BB166" s="405">
        <f t="shared" si="345"/>
        <v>0</v>
      </c>
      <c r="BC166" s="405">
        <f t="shared" si="345"/>
        <v>1410510</v>
      </c>
      <c r="BD166" s="405">
        <f t="shared" si="345"/>
        <v>0</v>
      </c>
      <c r="BE166" s="405">
        <f t="shared" si="345"/>
        <v>0</v>
      </c>
      <c r="BF166" s="405">
        <f t="shared" si="345"/>
        <v>0</v>
      </c>
      <c r="BG166" s="405">
        <f t="shared" si="345"/>
        <v>0</v>
      </c>
      <c r="BH166" s="405">
        <f t="shared" si="345"/>
        <v>0</v>
      </c>
      <c r="BI166" s="406">
        <f t="shared" si="345"/>
        <v>0</v>
      </c>
      <c r="BJ166" s="471">
        <f>SUM(AZ166:BI166)</f>
        <v>1677144</v>
      </c>
      <c r="BL166" s="404">
        <f t="shared" ref="BL166:BU166" si="346">SUM(BL163:BL165)</f>
        <v>282663</v>
      </c>
      <c r="BM166" s="405">
        <f t="shared" si="346"/>
        <v>53322</v>
      </c>
      <c r="BN166" s="405">
        <f t="shared" si="346"/>
        <v>0</v>
      </c>
      <c r="BO166" s="405">
        <f t="shared" si="346"/>
        <v>1201470</v>
      </c>
      <c r="BP166" s="405">
        <f t="shared" si="346"/>
        <v>0</v>
      </c>
      <c r="BQ166" s="405">
        <f t="shared" si="346"/>
        <v>0</v>
      </c>
      <c r="BR166" s="405">
        <f t="shared" si="346"/>
        <v>0</v>
      </c>
      <c r="BS166" s="405">
        <f t="shared" si="346"/>
        <v>0</v>
      </c>
      <c r="BT166" s="405">
        <f t="shared" si="346"/>
        <v>0</v>
      </c>
      <c r="BU166" s="406">
        <f t="shared" si="346"/>
        <v>0</v>
      </c>
      <c r="BV166" s="471">
        <f>SUM(BL166:BU166)</f>
        <v>1537455</v>
      </c>
      <c r="BX166" s="404">
        <f t="shared" ref="BX166:CG166" si="347">SUM(BX163:BX165)</f>
        <v>115159</v>
      </c>
      <c r="BY166" s="405">
        <f t="shared" si="347"/>
        <v>15354</v>
      </c>
      <c r="BZ166" s="405">
        <f t="shared" si="347"/>
        <v>0</v>
      </c>
      <c r="CA166" s="405">
        <f t="shared" si="347"/>
        <v>1036045</v>
      </c>
      <c r="CB166" s="405">
        <f t="shared" si="347"/>
        <v>0</v>
      </c>
      <c r="CC166" s="405">
        <f t="shared" si="347"/>
        <v>0</v>
      </c>
      <c r="CD166" s="405">
        <f t="shared" si="347"/>
        <v>0</v>
      </c>
      <c r="CE166" s="405">
        <f t="shared" si="347"/>
        <v>0</v>
      </c>
      <c r="CF166" s="405">
        <f t="shared" si="347"/>
        <v>0</v>
      </c>
      <c r="CG166" s="406">
        <f t="shared" si="347"/>
        <v>0</v>
      </c>
      <c r="CH166" s="471">
        <f>SUM(BX166:CG166)</f>
        <v>1166558</v>
      </c>
      <c r="CJ166" s="404">
        <f t="shared" ref="CJ166:CS166" si="348">SUM(CJ163:CJ165)</f>
        <v>272194</v>
      </c>
      <c r="CK166" s="405">
        <f t="shared" si="348"/>
        <v>45228</v>
      </c>
      <c r="CL166" s="405">
        <f t="shared" si="348"/>
        <v>0</v>
      </c>
      <c r="CM166" s="405">
        <f t="shared" si="348"/>
        <v>1193435</v>
      </c>
      <c r="CN166" s="405">
        <f t="shared" si="348"/>
        <v>0</v>
      </c>
      <c r="CO166" s="405">
        <f t="shared" si="348"/>
        <v>0</v>
      </c>
      <c r="CP166" s="405">
        <f t="shared" si="348"/>
        <v>0</v>
      </c>
      <c r="CQ166" s="405">
        <f t="shared" si="348"/>
        <v>0</v>
      </c>
      <c r="CR166" s="405">
        <f t="shared" si="348"/>
        <v>0</v>
      </c>
      <c r="CS166" s="406">
        <f t="shared" si="348"/>
        <v>0</v>
      </c>
      <c r="CT166" s="471">
        <f>SUM(CJ166:CS166)</f>
        <v>1510857</v>
      </c>
      <c r="CV166" s="404">
        <f t="shared" ref="CV166:DE166" si="349">SUM(CV163:CV165)</f>
        <v>177973</v>
      </c>
      <c r="CW166" s="405">
        <f t="shared" si="349"/>
        <v>0</v>
      </c>
      <c r="CX166" s="405">
        <f t="shared" si="349"/>
        <v>0</v>
      </c>
      <c r="CY166" s="405">
        <f t="shared" si="349"/>
        <v>970395</v>
      </c>
      <c r="CZ166" s="405">
        <f t="shared" si="349"/>
        <v>0</v>
      </c>
      <c r="DA166" s="405">
        <f t="shared" si="349"/>
        <v>0</v>
      </c>
      <c r="DB166" s="405">
        <f t="shared" si="349"/>
        <v>0</v>
      </c>
      <c r="DC166" s="405">
        <f t="shared" si="349"/>
        <v>0</v>
      </c>
      <c r="DD166" s="405">
        <f t="shared" si="349"/>
        <v>0</v>
      </c>
      <c r="DE166" s="406">
        <f t="shared" si="349"/>
        <v>0</v>
      </c>
      <c r="DF166" s="471">
        <f>SUM(CV166:DE166)</f>
        <v>1148368</v>
      </c>
      <c r="DH166" s="404">
        <f t="shared" ref="DH166:DQ166" si="350">SUM(DH163:DH165)</f>
        <v>209380</v>
      </c>
      <c r="DI166" s="405">
        <f t="shared" si="350"/>
        <v>46062</v>
      </c>
      <c r="DJ166" s="405">
        <f t="shared" si="350"/>
        <v>0</v>
      </c>
      <c r="DK166" s="405">
        <f t="shared" si="350"/>
        <v>796950</v>
      </c>
      <c r="DL166" s="405">
        <f t="shared" si="350"/>
        <v>0</v>
      </c>
      <c r="DM166" s="405">
        <f t="shared" si="350"/>
        <v>0</v>
      </c>
      <c r="DN166" s="405">
        <f t="shared" si="350"/>
        <v>0</v>
      </c>
      <c r="DO166" s="405">
        <f t="shared" si="350"/>
        <v>0</v>
      </c>
      <c r="DP166" s="405">
        <f t="shared" si="350"/>
        <v>0</v>
      </c>
      <c r="DQ166" s="406">
        <f t="shared" si="350"/>
        <v>0</v>
      </c>
      <c r="DR166" s="471">
        <f>SUM(DH166:DQ166)</f>
        <v>1052392</v>
      </c>
      <c r="DT166" s="404">
        <f t="shared" ref="DT166:EC166" si="351">SUM(DT163:DT165)</f>
        <v>136097</v>
      </c>
      <c r="DU166" s="405">
        <f t="shared" si="351"/>
        <v>0</v>
      </c>
      <c r="DV166" s="405">
        <f t="shared" si="351"/>
        <v>0</v>
      </c>
      <c r="DW166" s="405">
        <f t="shared" si="351"/>
        <v>816400</v>
      </c>
      <c r="DX166" s="405">
        <f t="shared" si="351"/>
        <v>0</v>
      </c>
      <c r="DY166" s="405">
        <f t="shared" si="351"/>
        <v>0</v>
      </c>
      <c r="DZ166" s="405">
        <f t="shared" si="351"/>
        <v>0</v>
      </c>
      <c r="EA166" s="405">
        <f t="shared" si="351"/>
        <v>0</v>
      </c>
      <c r="EB166" s="405">
        <f t="shared" si="351"/>
        <v>0</v>
      </c>
      <c r="EC166" s="406">
        <f t="shared" si="351"/>
        <v>0</v>
      </c>
      <c r="ED166" s="471">
        <f>SUM(DT166:EC166)</f>
        <v>952497</v>
      </c>
    </row>
    <row r="167" spans="1:134" ht="15.75" thickBot="1" x14ac:dyDescent="0.3">
      <c r="A167" s="305"/>
      <c r="B167" s="306"/>
      <c r="C167" s="307"/>
      <c r="D167" s="408"/>
      <c r="E167" s="407"/>
      <c r="F167" s="407"/>
      <c r="G167" s="407"/>
      <c r="H167" s="407"/>
      <c r="I167" s="407"/>
      <c r="J167" s="407"/>
      <c r="K167" s="407"/>
      <c r="L167" s="407"/>
      <c r="M167" s="409"/>
      <c r="N167" s="410"/>
      <c r="O167" s="307"/>
      <c r="P167" s="408"/>
      <c r="Q167" s="407"/>
      <c r="R167" s="407"/>
      <c r="S167" s="407"/>
      <c r="T167" s="407"/>
      <c r="U167" s="407"/>
      <c r="V167" s="407"/>
      <c r="W167" s="407"/>
      <c r="X167" s="407"/>
      <c r="Y167" s="409"/>
      <c r="Z167" s="410"/>
      <c r="AA167" s="307"/>
      <c r="AB167" s="408"/>
      <c r="AC167" s="407"/>
      <c r="AD167" s="407"/>
      <c r="AE167" s="407"/>
      <c r="AF167" s="407"/>
      <c r="AG167" s="407"/>
      <c r="AH167" s="407"/>
      <c r="AI167" s="407"/>
      <c r="AJ167" s="407"/>
      <c r="AK167" s="409"/>
      <c r="AL167" s="410"/>
      <c r="AN167" s="408"/>
      <c r="AO167" s="407"/>
      <c r="AP167" s="407"/>
      <c r="AQ167" s="407"/>
      <c r="AR167" s="407"/>
      <c r="AS167" s="407"/>
      <c r="AT167" s="407"/>
      <c r="AU167" s="407"/>
      <c r="AV167" s="407"/>
      <c r="AW167" s="409"/>
      <c r="AX167" s="410"/>
      <c r="AZ167" s="408"/>
      <c r="BA167" s="407"/>
      <c r="BB167" s="407"/>
      <c r="BC167" s="407"/>
      <c r="BD167" s="407"/>
      <c r="BE167" s="407"/>
      <c r="BF167" s="407"/>
      <c r="BG167" s="407"/>
      <c r="BH167" s="407"/>
      <c r="BI167" s="409"/>
      <c r="BJ167" s="410"/>
      <c r="BL167" s="408"/>
      <c r="BM167" s="407"/>
      <c r="BN167" s="407"/>
      <c r="BO167" s="407"/>
      <c r="BP167" s="407"/>
      <c r="BQ167" s="407"/>
      <c r="BR167" s="407"/>
      <c r="BS167" s="407"/>
      <c r="BT167" s="407"/>
      <c r="BU167" s="409"/>
      <c r="BV167" s="410"/>
      <c r="BX167" s="408"/>
      <c r="BY167" s="407"/>
      <c r="BZ167" s="407"/>
      <c r="CA167" s="407"/>
      <c r="CB167" s="407"/>
      <c r="CC167" s="407"/>
      <c r="CD167" s="407"/>
      <c r="CE167" s="407"/>
      <c r="CF167" s="407"/>
      <c r="CG167" s="409"/>
      <c r="CH167" s="410"/>
      <c r="CJ167" s="408"/>
      <c r="CK167" s="407"/>
      <c r="CL167" s="407"/>
      <c r="CM167" s="407"/>
      <c r="CN167" s="407"/>
      <c r="CO167" s="407"/>
      <c r="CP167" s="407"/>
      <c r="CQ167" s="407"/>
      <c r="CR167" s="407"/>
      <c r="CS167" s="409"/>
      <c r="CT167" s="410"/>
      <c r="CV167" s="408"/>
      <c r="CW167" s="407"/>
      <c r="CX167" s="407"/>
      <c r="CY167" s="407"/>
      <c r="CZ167" s="407"/>
      <c r="DA167" s="407"/>
      <c r="DB167" s="407"/>
      <c r="DC167" s="407"/>
      <c r="DD167" s="407"/>
      <c r="DE167" s="409"/>
      <c r="DF167" s="410"/>
      <c r="DH167" s="408"/>
      <c r="DI167" s="407"/>
      <c r="DJ167" s="407"/>
      <c r="DK167" s="407"/>
      <c r="DL167" s="407"/>
      <c r="DM167" s="407"/>
      <c r="DN167" s="407"/>
      <c r="DO167" s="407"/>
      <c r="DP167" s="407"/>
      <c r="DQ167" s="409"/>
      <c r="DR167" s="410"/>
      <c r="DT167" s="408"/>
      <c r="DU167" s="407"/>
      <c r="DV167" s="407"/>
      <c r="DW167" s="407"/>
      <c r="DX167" s="407"/>
      <c r="DY167" s="407"/>
      <c r="DZ167" s="407"/>
      <c r="EA167" s="407"/>
      <c r="EB167" s="407"/>
      <c r="EC167" s="409"/>
      <c r="ED167" s="410"/>
    </row>
    <row r="168" spans="1:134" ht="15" customHeight="1" x14ac:dyDescent="0.25">
      <c r="A168" s="1470" t="s">
        <v>210</v>
      </c>
      <c r="B168" s="285" t="s">
        <v>97</v>
      </c>
      <c r="C168" s="319" t="s">
        <v>138</v>
      </c>
      <c r="D168" s="342">
        <f>'7d-AtRisk_RawData'!D55</f>
        <v>0</v>
      </c>
      <c r="E168" s="343">
        <f>'7d-AtRisk_RawData'!E55</f>
        <v>251</v>
      </c>
      <c r="F168" s="343">
        <f>'7d-AtRisk_RawData'!F55</f>
        <v>13</v>
      </c>
      <c r="G168" s="343">
        <f>'7d-AtRisk_RawData'!G55</f>
        <v>1811</v>
      </c>
      <c r="H168" s="343">
        <f>'7d-AtRisk_RawData'!H55</f>
        <v>0</v>
      </c>
      <c r="I168" s="343">
        <f>'7d-AtRisk_RawData'!I55</f>
        <v>0</v>
      </c>
      <c r="J168" s="343">
        <f>'7d-AtRisk_RawData'!J55</f>
        <v>0</v>
      </c>
      <c r="K168" s="343">
        <f>'7d-AtRisk_RawData'!K55</f>
        <v>0</v>
      </c>
      <c r="L168" s="343">
        <f>'7d-AtRisk_RawData'!L55</f>
        <v>0</v>
      </c>
      <c r="M168" s="344">
        <f>'7d-AtRisk_RawData'!M55</f>
        <v>0</v>
      </c>
      <c r="N168" s="396"/>
      <c r="O168" s="319"/>
      <c r="P168" s="342">
        <f>'7d-AtRisk_RawData'!P55</f>
        <v>0</v>
      </c>
      <c r="Q168" s="343">
        <f>'7d-AtRisk_RawData'!Q55</f>
        <v>161</v>
      </c>
      <c r="R168" s="343">
        <f>'7d-AtRisk_RawData'!R55</f>
        <v>11</v>
      </c>
      <c r="S168" s="343">
        <f>'7d-AtRisk_RawData'!S55</f>
        <v>1425</v>
      </c>
      <c r="T168" s="343">
        <f>'7d-AtRisk_RawData'!T55</f>
        <v>0</v>
      </c>
      <c r="U168" s="343">
        <f>'7d-AtRisk_RawData'!U55</f>
        <v>0</v>
      </c>
      <c r="V168" s="343">
        <f>'7d-AtRisk_RawData'!V55</f>
        <v>0</v>
      </c>
      <c r="W168" s="343">
        <f>'7d-AtRisk_RawData'!W55</f>
        <v>0</v>
      </c>
      <c r="X168" s="343">
        <f>'7d-AtRisk_RawData'!X55</f>
        <v>0</v>
      </c>
      <c r="Y168" s="344">
        <f>'7d-AtRisk_RawData'!Y55</f>
        <v>0</v>
      </c>
      <c r="Z168" s="396"/>
      <c r="AA168" s="319"/>
      <c r="AB168" s="342">
        <f>'7d-AtRisk_RawData'!AB55</f>
        <v>0</v>
      </c>
      <c r="AC168" s="343">
        <f>'7d-AtRisk_RawData'!AC55</f>
        <v>1040</v>
      </c>
      <c r="AD168" s="343">
        <f>'7d-AtRisk_RawData'!AD55</f>
        <v>17</v>
      </c>
      <c r="AE168" s="343">
        <f>'7d-AtRisk_RawData'!AE55</f>
        <v>1524</v>
      </c>
      <c r="AF168" s="343">
        <f>'7d-AtRisk_RawData'!AF55</f>
        <v>0</v>
      </c>
      <c r="AG168" s="343">
        <f>'7d-AtRisk_RawData'!AG55</f>
        <v>0</v>
      </c>
      <c r="AH168" s="343">
        <f>'7d-AtRisk_RawData'!AH55</f>
        <v>0</v>
      </c>
      <c r="AI168" s="343">
        <f>'7d-AtRisk_RawData'!AI55</f>
        <v>0</v>
      </c>
      <c r="AJ168" s="343">
        <f>'7d-AtRisk_RawData'!AJ55</f>
        <v>0</v>
      </c>
      <c r="AK168" s="344">
        <f>'7d-AtRisk_RawData'!AK55</f>
        <v>0</v>
      </c>
      <c r="AL168" s="396"/>
      <c r="AN168" s="342">
        <f>'7d-AtRisk_RawData'!AN55</f>
        <v>0</v>
      </c>
      <c r="AO168" s="343">
        <f>'7d-AtRisk_RawData'!AO55</f>
        <v>583</v>
      </c>
      <c r="AP168" s="343">
        <f>'7d-AtRisk_RawData'!AP55</f>
        <v>6</v>
      </c>
      <c r="AQ168" s="343">
        <f>'7d-AtRisk_RawData'!AQ55</f>
        <v>1361</v>
      </c>
      <c r="AR168" s="343">
        <f>'7d-AtRisk_RawData'!AR55</f>
        <v>0</v>
      </c>
      <c r="AS168" s="343">
        <f>'7d-AtRisk_RawData'!AS55</f>
        <v>0</v>
      </c>
      <c r="AT168" s="343">
        <f>'7d-AtRisk_RawData'!AT55</f>
        <v>0</v>
      </c>
      <c r="AU168" s="343">
        <f>'7d-AtRisk_RawData'!AU55</f>
        <v>0</v>
      </c>
      <c r="AV168" s="343">
        <f>'7d-AtRisk_RawData'!AV55</f>
        <v>0</v>
      </c>
      <c r="AW168" s="344">
        <f>'7d-AtRisk_RawData'!AW55</f>
        <v>0</v>
      </c>
      <c r="AX168" s="396"/>
      <c r="AZ168" s="342">
        <f>'7d-AtRisk_RawData'!AZ55</f>
        <v>0</v>
      </c>
      <c r="BA168" s="343">
        <f>'7d-AtRisk_RawData'!BA55</f>
        <v>498</v>
      </c>
      <c r="BB168" s="343">
        <f>'7d-AtRisk_RawData'!BB55</f>
        <v>6</v>
      </c>
      <c r="BC168" s="343">
        <f>'7d-AtRisk_RawData'!BC55</f>
        <v>1188</v>
      </c>
      <c r="BD168" s="343">
        <f>'7d-AtRisk_RawData'!BD55</f>
        <v>0</v>
      </c>
      <c r="BE168" s="343">
        <f>'7d-AtRisk_RawData'!BE55</f>
        <v>0</v>
      </c>
      <c r="BF168" s="343">
        <f>'7d-AtRisk_RawData'!BF55</f>
        <v>0</v>
      </c>
      <c r="BG168" s="343">
        <f>'7d-AtRisk_RawData'!BG55</f>
        <v>0</v>
      </c>
      <c r="BH168" s="343">
        <f>'7d-AtRisk_RawData'!BH55</f>
        <v>0</v>
      </c>
      <c r="BI168" s="344">
        <f>'7d-AtRisk_RawData'!BI55</f>
        <v>0</v>
      </c>
      <c r="BJ168" s="396"/>
      <c r="BL168" s="342">
        <f>'7d-AtRisk_RawData'!BL55</f>
        <v>0</v>
      </c>
      <c r="BM168" s="343">
        <f>'7d-AtRisk_RawData'!BM55</f>
        <v>710</v>
      </c>
      <c r="BN168" s="343">
        <f>'7d-AtRisk_RawData'!BN55</f>
        <v>9</v>
      </c>
      <c r="BO168" s="343">
        <f>'7d-AtRisk_RawData'!BO55</f>
        <v>1061</v>
      </c>
      <c r="BP168" s="343">
        <f>'7d-AtRisk_RawData'!BP55</f>
        <v>0</v>
      </c>
      <c r="BQ168" s="343">
        <f>'7d-AtRisk_RawData'!BQ55</f>
        <v>0</v>
      </c>
      <c r="BR168" s="343">
        <f>'7d-AtRisk_RawData'!BR55</f>
        <v>0</v>
      </c>
      <c r="BS168" s="343">
        <f>'7d-AtRisk_RawData'!BS55</f>
        <v>0</v>
      </c>
      <c r="BT168" s="343">
        <f>'7d-AtRisk_RawData'!BT55</f>
        <v>0</v>
      </c>
      <c r="BU168" s="344">
        <f>'7d-AtRisk_RawData'!BU55</f>
        <v>0</v>
      </c>
      <c r="BV168" s="396"/>
      <c r="BX168" s="342">
        <f>'7d-AtRisk_RawData'!BX55</f>
        <v>0</v>
      </c>
      <c r="BY168" s="343">
        <f>'7d-AtRisk_RawData'!BY55</f>
        <v>636</v>
      </c>
      <c r="BZ168" s="343">
        <f>'7d-AtRisk_RawData'!BZ55</f>
        <v>6</v>
      </c>
      <c r="CA168" s="343">
        <f>'7d-AtRisk_RawData'!CA55</f>
        <v>980</v>
      </c>
      <c r="CB168" s="343">
        <f>'7d-AtRisk_RawData'!CB55</f>
        <v>0</v>
      </c>
      <c r="CC168" s="343">
        <f>'7d-AtRisk_RawData'!CC55</f>
        <v>0</v>
      </c>
      <c r="CD168" s="343">
        <f>'7d-AtRisk_RawData'!CD55</f>
        <v>0</v>
      </c>
      <c r="CE168" s="343">
        <f>'7d-AtRisk_RawData'!CE55</f>
        <v>0</v>
      </c>
      <c r="CF168" s="343">
        <f>'7d-AtRisk_RawData'!CF55</f>
        <v>0</v>
      </c>
      <c r="CG168" s="344">
        <f>'7d-AtRisk_RawData'!CG55</f>
        <v>0</v>
      </c>
      <c r="CH168" s="396"/>
      <c r="CJ168" s="342">
        <f>'7d-AtRisk_RawData'!CJ55</f>
        <v>137</v>
      </c>
      <c r="CK168" s="343">
        <f>'7d-AtRisk_RawData'!CK55</f>
        <v>133</v>
      </c>
      <c r="CL168" s="343">
        <f>'7d-AtRisk_RawData'!CL55</f>
        <v>6</v>
      </c>
      <c r="CM168" s="343">
        <f>'7d-AtRisk_RawData'!CM55</f>
        <v>928</v>
      </c>
      <c r="CN168" s="343">
        <f>'7d-AtRisk_RawData'!CN55</f>
        <v>0</v>
      </c>
      <c r="CO168" s="343">
        <f>'7d-AtRisk_RawData'!CO55</f>
        <v>0</v>
      </c>
      <c r="CP168" s="343">
        <f>'7d-AtRisk_RawData'!CP55</f>
        <v>0</v>
      </c>
      <c r="CQ168" s="343">
        <f>'7d-AtRisk_RawData'!CQ55</f>
        <v>0</v>
      </c>
      <c r="CR168" s="343">
        <f>'7d-AtRisk_RawData'!CR55</f>
        <v>0</v>
      </c>
      <c r="CS168" s="344">
        <f>'7d-AtRisk_RawData'!CS55</f>
        <v>0</v>
      </c>
      <c r="CT168" s="396"/>
      <c r="CV168" s="342">
        <f>'7d-AtRisk_RawData'!CV55</f>
        <v>63</v>
      </c>
      <c r="CW168" s="343">
        <f>'7d-AtRisk_RawData'!CW55</f>
        <v>138</v>
      </c>
      <c r="CX168" s="343">
        <f>'7d-AtRisk_RawData'!CX55</f>
        <v>8</v>
      </c>
      <c r="CY168" s="343">
        <f>'7d-AtRisk_RawData'!CY55</f>
        <v>780</v>
      </c>
      <c r="CZ168" s="343">
        <f>'7d-AtRisk_RawData'!CZ55</f>
        <v>0</v>
      </c>
      <c r="DA168" s="343">
        <f>'7d-AtRisk_RawData'!DA55</f>
        <v>0</v>
      </c>
      <c r="DB168" s="343">
        <f>'7d-AtRisk_RawData'!DB55</f>
        <v>0</v>
      </c>
      <c r="DC168" s="343">
        <f>'7d-AtRisk_RawData'!DC55</f>
        <v>0</v>
      </c>
      <c r="DD168" s="343">
        <f>'7d-AtRisk_RawData'!DD55</f>
        <v>0</v>
      </c>
      <c r="DE168" s="344">
        <f>'7d-AtRisk_RawData'!DE55</f>
        <v>0</v>
      </c>
      <c r="DF168" s="396"/>
      <c r="DH168" s="342">
        <f>'7d-AtRisk_RawData'!DH55</f>
        <v>44</v>
      </c>
      <c r="DI168" s="343">
        <f>'7d-AtRisk_RawData'!DI55</f>
        <v>132</v>
      </c>
      <c r="DJ168" s="343">
        <f>'7d-AtRisk_RawData'!DJ55</f>
        <v>3</v>
      </c>
      <c r="DK168" s="343">
        <f>'7d-AtRisk_RawData'!DK55</f>
        <v>765</v>
      </c>
      <c r="DL168" s="343">
        <f>'7d-AtRisk_RawData'!DL55</f>
        <v>0</v>
      </c>
      <c r="DM168" s="343">
        <f>'7d-AtRisk_RawData'!DM55</f>
        <v>0</v>
      </c>
      <c r="DN168" s="343">
        <f>'7d-AtRisk_RawData'!DN55</f>
        <v>0</v>
      </c>
      <c r="DO168" s="343">
        <f>'7d-AtRisk_RawData'!DO55</f>
        <v>0</v>
      </c>
      <c r="DP168" s="343">
        <f>'7d-AtRisk_RawData'!DP55</f>
        <v>0</v>
      </c>
      <c r="DQ168" s="344">
        <f>'7d-AtRisk_RawData'!DQ55</f>
        <v>0</v>
      </c>
      <c r="DR168" s="396"/>
      <c r="DT168" s="342">
        <f>'7d-AtRisk_RawData'!DT55</f>
        <v>32</v>
      </c>
      <c r="DU168" s="343">
        <f>'7d-AtRisk_RawData'!DU55</f>
        <v>96</v>
      </c>
      <c r="DV168" s="343">
        <f>'7d-AtRisk_RawData'!DV55</f>
        <v>13</v>
      </c>
      <c r="DW168" s="343">
        <f>'7d-AtRisk_RawData'!DW55</f>
        <v>716</v>
      </c>
      <c r="DX168" s="343">
        <f>'7d-AtRisk_RawData'!DX55</f>
        <v>0</v>
      </c>
      <c r="DY168" s="343">
        <f>'7d-AtRisk_RawData'!DY55</f>
        <v>0</v>
      </c>
      <c r="DZ168" s="343">
        <f>'7d-AtRisk_RawData'!DZ55</f>
        <v>0</v>
      </c>
      <c r="EA168" s="343">
        <f>'7d-AtRisk_RawData'!EA55</f>
        <v>0</v>
      </c>
      <c r="EB168" s="343">
        <f>'7d-AtRisk_RawData'!EB55</f>
        <v>0</v>
      </c>
      <c r="EC168" s="344">
        <f>'7d-AtRisk_RawData'!EC55</f>
        <v>0</v>
      </c>
      <c r="ED168" s="396"/>
    </row>
    <row r="169" spans="1:134" x14ac:dyDescent="0.25">
      <c r="A169" s="1471"/>
      <c r="B169" t="s">
        <v>97</v>
      </c>
      <c r="C169" s="317" t="s">
        <v>139</v>
      </c>
      <c r="D169" s="351">
        <f>'7d-AtRisk_RawData'!D56</f>
        <v>0</v>
      </c>
      <c r="E169" s="352">
        <f>'7d-AtRisk_RawData'!E56</f>
        <v>244</v>
      </c>
      <c r="F169" s="352">
        <f>'7d-AtRisk_RawData'!F56</f>
        <v>16</v>
      </c>
      <c r="G169" s="352">
        <f>'7d-AtRisk_RawData'!G56</f>
        <v>151</v>
      </c>
      <c r="H169" s="352">
        <f>'7d-AtRisk_RawData'!H56</f>
        <v>0</v>
      </c>
      <c r="I169" s="352">
        <f>'7d-AtRisk_RawData'!I56</f>
        <v>0</v>
      </c>
      <c r="J169" s="352">
        <f>'7d-AtRisk_RawData'!J56</f>
        <v>0</v>
      </c>
      <c r="K169" s="352">
        <f>'7d-AtRisk_RawData'!K56</f>
        <v>0</v>
      </c>
      <c r="L169" s="352">
        <f>'7d-AtRisk_RawData'!L56</f>
        <v>0</v>
      </c>
      <c r="M169" s="353">
        <f>'7d-AtRisk_RawData'!M56</f>
        <v>0</v>
      </c>
      <c r="N169" s="398"/>
      <c r="P169" s="351">
        <f>'7d-AtRisk_RawData'!P56</f>
        <v>0</v>
      </c>
      <c r="Q169" s="352">
        <f>'7d-AtRisk_RawData'!Q56</f>
        <v>176</v>
      </c>
      <c r="R169" s="352">
        <f>'7d-AtRisk_RawData'!R56</f>
        <v>14</v>
      </c>
      <c r="S169" s="352">
        <f>'7d-AtRisk_RawData'!S56</f>
        <v>172</v>
      </c>
      <c r="T169" s="352">
        <f>'7d-AtRisk_RawData'!T56</f>
        <v>0</v>
      </c>
      <c r="U169" s="352">
        <f>'7d-AtRisk_RawData'!U56</f>
        <v>0</v>
      </c>
      <c r="V169" s="352">
        <f>'7d-AtRisk_RawData'!V56</f>
        <v>0</v>
      </c>
      <c r="W169" s="352">
        <f>'7d-AtRisk_RawData'!W56</f>
        <v>0</v>
      </c>
      <c r="X169" s="352">
        <f>'7d-AtRisk_RawData'!X56</f>
        <v>0</v>
      </c>
      <c r="Y169" s="353">
        <f>'7d-AtRisk_RawData'!Y56</f>
        <v>0</v>
      </c>
      <c r="Z169" s="398"/>
      <c r="AB169" s="351">
        <f>'7d-AtRisk_RawData'!AB56</f>
        <v>0</v>
      </c>
      <c r="AC169" s="352">
        <f>'7d-AtRisk_RawData'!AC56</f>
        <v>171</v>
      </c>
      <c r="AD169" s="352">
        <f>'7d-AtRisk_RawData'!AD56</f>
        <v>11</v>
      </c>
      <c r="AE169" s="352">
        <f>'7d-AtRisk_RawData'!AE56</f>
        <v>157</v>
      </c>
      <c r="AF169" s="352">
        <f>'7d-AtRisk_RawData'!AF56</f>
        <v>0</v>
      </c>
      <c r="AG169" s="352">
        <f>'7d-AtRisk_RawData'!AG56</f>
        <v>0</v>
      </c>
      <c r="AH169" s="352">
        <f>'7d-AtRisk_RawData'!AH56</f>
        <v>0</v>
      </c>
      <c r="AI169" s="352">
        <f>'7d-AtRisk_RawData'!AI56</f>
        <v>0</v>
      </c>
      <c r="AJ169" s="352">
        <f>'7d-AtRisk_RawData'!AJ56</f>
        <v>0</v>
      </c>
      <c r="AK169" s="353">
        <f>'7d-AtRisk_RawData'!AK56</f>
        <v>0</v>
      </c>
      <c r="AL169" s="398"/>
      <c r="AN169" s="351">
        <f>'7d-AtRisk_RawData'!AN56</f>
        <v>1</v>
      </c>
      <c r="AO169" s="352">
        <f>'7d-AtRisk_RawData'!AO56</f>
        <v>110</v>
      </c>
      <c r="AP169" s="352">
        <f>'7d-AtRisk_RawData'!AP56</f>
        <v>6</v>
      </c>
      <c r="AQ169" s="352">
        <f>'7d-AtRisk_RawData'!AQ56</f>
        <v>137</v>
      </c>
      <c r="AR169" s="352">
        <f>'7d-AtRisk_RawData'!AR56</f>
        <v>0</v>
      </c>
      <c r="AS169" s="352">
        <f>'7d-AtRisk_RawData'!AS56</f>
        <v>0</v>
      </c>
      <c r="AT169" s="352">
        <f>'7d-AtRisk_RawData'!AT56</f>
        <v>0</v>
      </c>
      <c r="AU169" s="352">
        <f>'7d-AtRisk_RawData'!AU56</f>
        <v>0</v>
      </c>
      <c r="AV169" s="352">
        <f>'7d-AtRisk_RawData'!AV56</f>
        <v>0</v>
      </c>
      <c r="AW169" s="353">
        <f>'7d-AtRisk_RawData'!AW56</f>
        <v>0</v>
      </c>
      <c r="AX169" s="398"/>
      <c r="AZ169" s="351">
        <f>'7d-AtRisk_RawData'!AZ56</f>
        <v>0</v>
      </c>
      <c r="BA169" s="352">
        <f>'7d-AtRisk_RawData'!BA56</f>
        <v>146</v>
      </c>
      <c r="BB169" s="352">
        <f>'7d-AtRisk_RawData'!BB56</f>
        <v>15</v>
      </c>
      <c r="BC169" s="352">
        <f>'7d-AtRisk_RawData'!BC56</f>
        <v>149</v>
      </c>
      <c r="BD169" s="352">
        <f>'7d-AtRisk_RawData'!BD56</f>
        <v>0</v>
      </c>
      <c r="BE169" s="352">
        <f>'7d-AtRisk_RawData'!BE56</f>
        <v>0</v>
      </c>
      <c r="BF169" s="352">
        <f>'7d-AtRisk_RawData'!BF56</f>
        <v>0</v>
      </c>
      <c r="BG169" s="352">
        <f>'7d-AtRisk_RawData'!BG56</f>
        <v>0</v>
      </c>
      <c r="BH169" s="352">
        <f>'7d-AtRisk_RawData'!BH56</f>
        <v>0</v>
      </c>
      <c r="BI169" s="353">
        <f>'7d-AtRisk_RawData'!BI56</f>
        <v>0</v>
      </c>
      <c r="BJ169" s="398"/>
      <c r="BL169" s="351">
        <f>'7d-AtRisk_RawData'!BL56</f>
        <v>0</v>
      </c>
      <c r="BM169" s="352">
        <f>'7d-AtRisk_RawData'!BM56</f>
        <v>113</v>
      </c>
      <c r="BN169" s="352">
        <f>'7d-AtRisk_RawData'!BN56</f>
        <v>18</v>
      </c>
      <c r="BO169" s="352">
        <f>'7d-AtRisk_RawData'!BO56</f>
        <v>92</v>
      </c>
      <c r="BP169" s="352">
        <f>'7d-AtRisk_RawData'!BP56</f>
        <v>0</v>
      </c>
      <c r="BQ169" s="352">
        <f>'7d-AtRisk_RawData'!BQ56</f>
        <v>0</v>
      </c>
      <c r="BR169" s="352">
        <f>'7d-AtRisk_RawData'!BR56</f>
        <v>0</v>
      </c>
      <c r="BS169" s="352">
        <f>'7d-AtRisk_RawData'!BS56</f>
        <v>0</v>
      </c>
      <c r="BT169" s="352">
        <f>'7d-AtRisk_RawData'!BT56</f>
        <v>0</v>
      </c>
      <c r="BU169" s="353">
        <f>'7d-AtRisk_RawData'!BU56</f>
        <v>0</v>
      </c>
      <c r="BV169" s="398"/>
      <c r="BX169" s="351">
        <f>'7d-AtRisk_RawData'!BX56</f>
        <v>9</v>
      </c>
      <c r="BY169" s="352">
        <f>'7d-AtRisk_RawData'!BY56</f>
        <v>72</v>
      </c>
      <c r="BZ169" s="352">
        <f>'7d-AtRisk_RawData'!BZ56</f>
        <v>3</v>
      </c>
      <c r="CA169" s="352">
        <f>'7d-AtRisk_RawData'!CA56</f>
        <v>73</v>
      </c>
      <c r="CB169" s="352">
        <f>'7d-AtRisk_RawData'!CB56</f>
        <v>0</v>
      </c>
      <c r="CC169" s="352">
        <f>'7d-AtRisk_RawData'!CC56</f>
        <v>0</v>
      </c>
      <c r="CD169" s="352">
        <f>'7d-AtRisk_RawData'!CD56</f>
        <v>0</v>
      </c>
      <c r="CE169" s="352">
        <f>'7d-AtRisk_RawData'!CE56</f>
        <v>0</v>
      </c>
      <c r="CF169" s="352">
        <f>'7d-AtRisk_RawData'!CF56</f>
        <v>0</v>
      </c>
      <c r="CG169" s="353">
        <f>'7d-AtRisk_RawData'!CG56</f>
        <v>0</v>
      </c>
      <c r="CH169" s="398"/>
      <c r="CJ169" s="351">
        <f>'7d-AtRisk_RawData'!CJ56</f>
        <v>0</v>
      </c>
      <c r="CK169" s="352">
        <f>'7d-AtRisk_RawData'!CK56</f>
        <v>148</v>
      </c>
      <c r="CL169" s="352">
        <f>'7d-AtRisk_RawData'!CL56</f>
        <v>8</v>
      </c>
      <c r="CM169" s="352">
        <f>'7d-AtRisk_RawData'!CM56</f>
        <v>91</v>
      </c>
      <c r="CN169" s="352">
        <f>'7d-AtRisk_RawData'!CN56</f>
        <v>0</v>
      </c>
      <c r="CO169" s="352">
        <f>'7d-AtRisk_RawData'!CO56</f>
        <v>0</v>
      </c>
      <c r="CP169" s="352">
        <f>'7d-AtRisk_RawData'!CP56</f>
        <v>0</v>
      </c>
      <c r="CQ169" s="352">
        <f>'7d-AtRisk_RawData'!CQ56</f>
        <v>0</v>
      </c>
      <c r="CR169" s="352">
        <f>'7d-AtRisk_RawData'!CR56</f>
        <v>0</v>
      </c>
      <c r="CS169" s="353">
        <f>'7d-AtRisk_RawData'!CS56</f>
        <v>0</v>
      </c>
      <c r="CT169" s="398"/>
      <c r="CV169" s="351">
        <f>'7d-AtRisk_RawData'!CV56</f>
        <v>70</v>
      </c>
      <c r="CW169" s="352">
        <f>'7d-AtRisk_RawData'!CW56</f>
        <v>176</v>
      </c>
      <c r="CX169" s="352">
        <f>'7d-AtRisk_RawData'!CX56</f>
        <v>10</v>
      </c>
      <c r="CY169" s="352">
        <f>'7d-AtRisk_RawData'!CY56</f>
        <v>102</v>
      </c>
      <c r="CZ169" s="352">
        <f>'7d-AtRisk_RawData'!CZ56</f>
        <v>0</v>
      </c>
      <c r="DA169" s="352">
        <f>'7d-AtRisk_RawData'!DA56</f>
        <v>0</v>
      </c>
      <c r="DB169" s="352">
        <f>'7d-AtRisk_RawData'!DB56</f>
        <v>0</v>
      </c>
      <c r="DC169" s="352">
        <f>'7d-AtRisk_RawData'!DC56</f>
        <v>0</v>
      </c>
      <c r="DD169" s="352">
        <f>'7d-AtRisk_RawData'!DD56</f>
        <v>0</v>
      </c>
      <c r="DE169" s="353">
        <f>'7d-AtRisk_RawData'!DE56</f>
        <v>0</v>
      </c>
      <c r="DF169" s="398"/>
      <c r="DH169" s="351">
        <f>'7d-AtRisk_RawData'!DH56</f>
        <v>43</v>
      </c>
      <c r="DI169" s="352">
        <f>'7d-AtRisk_RawData'!DI56</f>
        <v>156</v>
      </c>
      <c r="DJ169" s="352">
        <f>'7d-AtRisk_RawData'!DJ56</f>
        <v>6</v>
      </c>
      <c r="DK169" s="352">
        <f>'7d-AtRisk_RawData'!DK56</f>
        <v>106</v>
      </c>
      <c r="DL169" s="352">
        <f>'7d-AtRisk_RawData'!DL56</f>
        <v>0</v>
      </c>
      <c r="DM169" s="352">
        <f>'7d-AtRisk_RawData'!DM56</f>
        <v>0</v>
      </c>
      <c r="DN169" s="352">
        <f>'7d-AtRisk_RawData'!DN56</f>
        <v>0</v>
      </c>
      <c r="DO169" s="352">
        <f>'7d-AtRisk_RawData'!DO56</f>
        <v>0</v>
      </c>
      <c r="DP169" s="352">
        <f>'7d-AtRisk_RawData'!DP56</f>
        <v>0</v>
      </c>
      <c r="DQ169" s="353">
        <f>'7d-AtRisk_RawData'!DQ56</f>
        <v>0</v>
      </c>
      <c r="DR169" s="398"/>
      <c r="DT169" s="351">
        <f>'7d-AtRisk_RawData'!DT56</f>
        <v>61</v>
      </c>
      <c r="DU169" s="352">
        <f>'7d-AtRisk_RawData'!DU56</f>
        <v>167</v>
      </c>
      <c r="DV169" s="352">
        <f>'7d-AtRisk_RawData'!DV56</f>
        <v>4</v>
      </c>
      <c r="DW169" s="352">
        <f>'7d-AtRisk_RawData'!DW56</f>
        <v>122</v>
      </c>
      <c r="DX169" s="352">
        <f>'7d-AtRisk_RawData'!DX56</f>
        <v>0</v>
      </c>
      <c r="DY169" s="352">
        <f>'7d-AtRisk_RawData'!DY56</f>
        <v>0</v>
      </c>
      <c r="DZ169" s="352">
        <f>'7d-AtRisk_RawData'!DZ56</f>
        <v>0</v>
      </c>
      <c r="EA169" s="352">
        <f>'7d-AtRisk_RawData'!EA56</f>
        <v>0</v>
      </c>
      <c r="EB169" s="352">
        <f>'7d-AtRisk_RawData'!EB56</f>
        <v>0</v>
      </c>
      <c r="EC169" s="353">
        <f>'7d-AtRisk_RawData'!EC56</f>
        <v>0</v>
      </c>
      <c r="ED169" s="398"/>
    </row>
    <row r="170" spans="1:134" ht="15.75" thickBot="1" x14ac:dyDescent="0.3">
      <c r="A170" s="1472"/>
      <c r="B170" t="s">
        <v>97</v>
      </c>
      <c r="C170" s="317" t="s">
        <v>140</v>
      </c>
      <c r="D170" s="351">
        <f>'7d-AtRisk_RawData'!D57</f>
        <v>181</v>
      </c>
      <c r="E170" s="352">
        <f>'7d-AtRisk_RawData'!E57</f>
        <v>80</v>
      </c>
      <c r="F170" s="352">
        <f>'7d-AtRisk_RawData'!F57</f>
        <v>0</v>
      </c>
      <c r="G170" s="352">
        <f>'7d-AtRisk_RawData'!G57</f>
        <v>222</v>
      </c>
      <c r="H170" s="352">
        <f>'7d-AtRisk_RawData'!H57</f>
        <v>0</v>
      </c>
      <c r="I170" s="352">
        <f>'7d-AtRisk_RawData'!I57</f>
        <v>0</v>
      </c>
      <c r="J170" s="352">
        <f>'7d-AtRisk_RawData'!J57</f>
        <v>0</v>
      </c>
      <c r="K170" s="352">
        <f>'7d-AtRisk_RawData'!K57</f>
        <v>0</v>
      </c>
      <c r="L170" s="352">
        <f>'7d-AtRisk_RawData'!L57</f>
        <v>0</v>
      </c>
      <c r="M170" s="353">
        <f>'7d-AtRisk_RawData'!M57</f>
        <v>0</v>
      </c>
      <c r="N170" s="398"/>
      <c r="P170" s="351">
        <f>'7d-AtRisk_RawData'!P57</f>
        <v>170</v>
      </c>
      <c r="Q170" s="352">
        <f>'7d-AtRisk_RawData'!Q57</f>
        <v>90</v>
      </c>
      <c r="R170" s="352">
        <f>'7d-AtRisk_RawData'!R57</f>
        <v>9</v>
      </c>
      <c r="S170" s="352">
        <f>'7d-AtRisk_RawData'!S57</f>
        <v>207</v>
      </c>
      <c r="T170" s="352">
        <f>'7d-AtRisk_RawData'!T57</f>
        <v>0</v>
      </c>
      <c r="U170" s="352">
        <f>'7d-AtRisk_RawData'!U57</f>
        <v>0</v>
      </c>
      <c r="V170" s="352">
        <f>'7d-AtRisk_RawData'!V57</f>
        <v>0</v>
      </c>
      <c r="W170" s="352">
        <f>'7d-AtRisk_RawData'!W57</f>
        <v>0</v>
      </c>
      <c r="X170" s="352">
        <f>'7d-AtRisk_RawData'!X57</f>
        <v>0</v>
      </c>
      <c r="Y170" s="353">
        <f>'7d-AtRisk_RawData'!Y57</f>
        <v>0</v>
      </c>
      <c r="Z170" s="398"/>
      <c r="AB170" s="351">
        <f>'7d-AtRisk_RawData'!AB57</f>
        <v>142</v>
      </c>
      <c r="AC170" s="352">
        <f>'7d-AtRisk_RawData'!AC57</f>
        <v>82</v>
      </c>
      <c r="AD170" s="352">
        <f>'7d-AtRisk_RawData'!AD57</f>
        <v>9</v>
      </c>
      <c r="AE170" s="352">
        <f>'7d-AtRisk_RawData'!AE57</f>
        <v>251</v>
      </c>
      <c r="AF170" s="352">
        <f>'7d-AtRisk_RawData'!AF57</f>
        <v>0</v>
      </c>
      <c r="AG170" s="352">
        <f>'7d-AtRisk_RawData'!AG57</f>
        <v>0</v>
      </c>
      <c r="AH170" s="352">
        <f>'7d-AtRisk_RawData'!AH57</f>
        <v>0</v>
      </c>
      <c r="AI170" s="352">
        <f>'7d-AtRisk_RawData'!AI57</f>
        <v>0</v>
      </c>
      <c r="AJ170" s="352">
        <f>'7d-AtRisk_RawData'!AJ57</f>
        <v>0</v>
      </c>
      <c r="AK170" s="353">
        <f>'7d-AtRisk_RawData'!AK57</f>
        <v>0</v>
      </c>
      <c r="AL170" s="398"/>
      <c r="AN170" s="351">
        <f>'7d-AtRisk_RawData'!AN57</f>
        <v>96</v>
      </c>
      <c r="AO170" s="352">
        <f>'7d-AtRisk_RawData'!AO57</f>
        <v>67</v>
      </c>
      <c r="AP170" s="352">
        <f>'7d-AtRisk_RawData'!AP57</f>
        <v>13</v>
      </c>
      <c r="AQ170" s="352">
        <f>'7d-AtRisk_RawData'!AQ57</f>
        <v>213</v>
      </c>
      <c r="AR170" s="352">
        <f>'7d-AtRisk_RawData'!AR57</f>
        <v>0</v>
      </c>
      <c r="AS170" s="352">
        <f>'7d-AtRisk_RawData'!AS57</f>
        <v>0</v>
      </c>
      <c r="AT170" s="352">
        <f>'7d-AtRisk_RawData'!AT57</f>
        <v>0</v>
      </c>
      <c r="AU170" s="352">
        <f>'7d-AtRisk_RawData'!AU57</f>
        <v>0</v>
      </c>
      <c r="AV170" s="352">
        <f>'7d-AtRisk_RawData'!AV57</f>
        <v>0</v>
      </c>
      <c r="AW170" s="353">
        <f>'7d-AtRisk_RawData'!AW57</f>
        <v>0</v>
      </c>
      <c r="AX170" s="398"/>
      <c r="AZ170" s="351">
        <f>'7d-AtRisk_RawData'!AZ57</f>
        <v>107</v>
      </c>
      <c r="BA170" s="352">
        <f>'7d-AtRisk_RawData'!BA57</f>
        <v>47</v>
      </c>
      <c r="BB170" s="352">
        <f>'7d-AtRisk_RawData'!BB57</f>
        <v>12</v>
      </c>
      <c r="BC170" s="352">
        <f>'7d-AtRisk_RawData'!BC57</f>
        <v>313</v>
      </c>
      <c r="BD170" s="352">
        <f>'7d-AtRisk_RawData'!BD57</f>
        <v>0</v>
      </c>
      <c r="BE170" s="352">
        <f>'7d-AtRisk_RawData'!BE57</f>
        <v>0</v>
      </c>
      <c r="BF170" s="352">
        <f>'7d-AtRisk_RawData'!BF57</f>
        <v>0</v>
      </c>
      <c r="BG170" s="352">
        <f>'7d-AtRisk_RawData'!BG57</f>
        <v>0</v>
      </c>
      <c r="BH170" s="352">
        <f>'7d-AtRisk_RawData'!BH57</f>
        <v>0</v>
      </c>
      <c r="BI170" s="353">
        <f>'7d-AtRisk_RawData'!BI57</f>
        <v>0</v>
      </c>
      <c r="BJ170" s="398"/>
      <c r="BL170" s="351">
        <f>'7d-AtRisk_RawData'!BL57</f>
        <v>75</v>
      </c>
      <c r="BM170" s="352">
        <f>'7d-AtRisk_RawData'!BM57</f>
        <v>53</v>
      </c>
      <c r="BN170" s="352">
        <f>'7d-AtRisk_RawData'!BN57</f>
        <v>14</v>
      </c>
      <c r="BO170" s="352">
        <f>'7d-AtRisk_RawData'!BO57</f>
        <v>350</v>
      </c>
      <c r="BP170" s="352">
        <f>'7d-AtRisk_RawData'!BP57</f>
        <v>0</v>
      </c>
      <c r="BQ170" s="352">
        <f>'7d-AtRisk_RawData'!BQ57</f>
        <v>0</v>
      </c>
      <c r="BR170" s="352">
        <f>'7d-AtRisk_RawData'!BR57</f>
        <v>0</v>
      </c>
      <c r="BS170" s="352">
        <f>'7d-AtRisk_RawData'!BS57</f>
        <v>0</v>
      </c>
      <c r="BT170" s="352">
        <f>'7d-AtRisk_RawData'!BT57</f>
        <v>0</v>
      </c>
      <c r="BU170" s="353">
        <f>'7d-AtRisk_RawData'!BU57</f>
        <v>0</v>
      </c>
      <c r="BV170" s="398"/>
      <c r="BX170" s="351">
        <f>'7d-AtRisk_RawData'!BX57</f>
        <v>79</v>
      </c>
      <c r="BY170" s="352">
        <f>'7d-AtRisk_RawData'!BY57</f>
        <v>43</v>
      </c>
      <c r="BZ170" s="352">
        <f>'7d-AtRisk_RawData'!BZ57</f>
        <v>12</v>
      </c>
      <c r="CA170" s="352">
        <f>'7d-AtRisk_RawData'!CA57</f>
        <v>249</v>
      </c>
      <c r="CB170" s="352">
        <f>'7d-AtRisk_RawData'!CB57</f>
        <v>0</v>
      </c>
      <c r="CC170" s="352">
        <f>'7d-AtRisk_RawData'!CC57</f>
        <v>0</v>
      </c>
      <c r="CD170" s="352">
        <f>'7d-AtRisk_RawData'!CD57</f>
        <v>0</v>
      </c>
      <c r="CE170" s="352">
        <f>'7d-AtRisk_RawData'!CE57</f>
        <v>0</v>
      </c>
      <c r="CF170" s="352">
        <f>'7d-AtRisk_RawData'!CF57</f>
        <v>0</v>
      </c>
      <c r="CG170" s="353">
        <f>'7d-AtRisk_RawData'!CG57</f>
        <v>0</v>
      </c>
      <c r="CH170" s="398"/>
      <c r="CJ170" s="351">
        <f>'7d-AtRisk_RawData'!CJ57</f>
        <v>90</v>
      </c>
      <c r="CK170" s="352">
        <f>'7d-AtRisk_RawData'!CK57</f>
        <v>72</v>
      </c>
      <c r="CL170" s="352">
        <f>'7d-AtRisk_RawData'!CL57</f>
        <v>23</v>
      </c>
      <c r="CM170" s="352">
        <f>'7d-AtRisk_RawData'!CM57</f>
        <v>274</v>
      </c>
      <c r="CN170" s="352">
        <f>'7d-AtRisk_RawData'!CN57</f>
        <v>0</v>
      </c>
      <c r="CO170" s="352">
        <f>'7d-AtRisk_RawData'!CO57</f>
        <v>0</v>
      </c>
      <c r="CP170" s="352">
        <f>'7d-AtRisk_RawData'!CP57</f>
        <v>0</v>
      </c>
      <c r="CQ170" s="352">
        <f>'7d-AtRisk_RawData'!CQ57</f>
        <v>0</v>
      </c>
      <c r="CR170" s="352">
        <f>'7d-AtRisk_RawData'!CR57</f>
        <v>0</v>
      </c>
      <c r="CS170" s="353">
        <f>'7d-AtRisk_RawData'!CS57</f>
        <v>0</v>
      </c>
      <c r="CT170" s="398"/>
      <c r="CV170" s="351">
        <f>'7d-AtRisk_RawData'!CV57</f>
        <v>124</v>
      </c>
      <c r="CW170" s="352">
        <f>'7d-AtRisk_RawData'!CW57</f>
        <v>62</v>
      </c>
      <c r="CX170" s="352">
        <f>'7d-AtRisk_RawData'!CX57</f>
        <v>19</v>
      </c>
      <c r="CY170" s="352">
        <f>'7d-AtRisk_RawData'!CY57</f>
        <v>275</v>
      </c>
      <c r="CZ170" s="352">
        <f>'7d-AtRisk_RawData'!CZ57</f>
        <v>0</v>
      </c>
      <c r="DA170" s="352">
        <f>'7d-AtRisk_RawData'!DA57</f>
        <v>0</v>
      </c>
      <c r="DB170" s="352">
        <f>'7d-AtRisk_RawData'!DB57</f>
        <v>0</v>
      </c>
      <c r="DC170" s="352">
        <f>'7d-AtRisk_RawData'!DC57</f>
        <v>0</v>
      </c>
      <c r="DD170" s="352">
        <f>'7d-AtRisk_RawData'!DD57</f>
        <v>0</v>
      </c>
      <c r="DE170" s="353">
        <f>'7d-AtRisk_RawData'!DE57</f>
        <v>0</v>
      </c>
      <c r="DF170" s="398"/>
      <c r="DH170" s="351">
        <f>'7d-AtRisk_RawData'!DH57</f>
        <v>108</v>
      </c>
      <c r="DI170" s="352">
        <f>'7d-AtRisk_RawData'!DI57</f>
        <v>44</v>
      </c>
      <c r="DJ170" s="352">
        <f>'7d-AtRisk_RawData'!DJ57</f>
        <v>12</v>
      </c>
      <c r="DK170" s="352">
        <f>'7d-AtRisk_RawData'!DK57</f>
        <v>249</v>
      </c>
      <c r="DL170" s="352">
        <f>'7d-AtRisk_RawData'!DL57</f>
        <v>0</v>
      </c>
      <c r="DM170" s="352">
        <f>'7d-AtRisk_RawData'!DM57</f>
        <v>0</v>
      </c>
      <c r="DN170" s="352">
        <f>'7d-AtRisk_RawData'!DN57</f>
        <v>0</v>
      </c>
      <c r="DO170" s="352">
        <f>'7d-AtRisk_RawData'!DO57</f>
        <v>0</v>
      </c>
      <c r="DP170" s="352">
        <f>'7d-AtRisk_RawData'!DP57</f>
        <v>0</v>
      </c>
      <c r="DQ170" s="353">
        <f>'7d-AtRisk_RawData'!DQ57</f>
        <v>0</v>
      </c>
      <c r="DR170" s="398"/>
      <c r="DT170" s="351">
        <f>'7d-AtRisk_RawData'!DT57</f>
        <v>88</v>
      </c>
      <c r="DU170" s="352">
        <f>'7d-AtRisk_RawData'!DU57</f>
        <v>27</v>
      </c>
      <c r="DV170" s="352">
        <f>'7d-AtRisk_RawData'!DV57</f>
        <v>5</v>
      </c>
      <c r="DW170" s="352">
        <f>'7d-AtRisk_RawData'!DW57</f>
        <v>213</v>
      </c>
      <c r="DX170" s="352">
        <f>'7d-AtRisk_RawData'!DX57</f>
        <v>0</v>
      </c>
      <c r="DY170" s="352">
        <f>'7d-AtRisk_RawData'!DY57</f>
        <v>0</v>
      </c>
      <c r="DZ170" s="352">
        <f>'7d-AtRisk_RawData'!DZ57</f>
        <v>0</v>
      </c>
      <c r="EA170" s="352">
        <f>'7d-AtRisk_RawData'!EA57</f>
        <v>0</v>
      </c>
      <c r="EB170" s="352">
        <f>'7d-AtRisk_RawData'!EB57</f>
        <v>0</v>
      </c>
      <c r="EC170" s="353">
        <f>'7d-AtRisk_RawData'!EC57</f>
        <v>0</v>
      </c>
      <c r="ED170" s="398"/>
    </row>
    <row r="171" spans="1:134" x14ac:dyDescent="0.25">
      <c r="A171" s="320"/>
      <c r="D171" s="399">
        <f t="shared" ref="D171:M171" si="352">SUM(D168:D170)</f>
        <v>181</v>
      </c>
      <c r="E171" s="400">
        <f t="shared" si="352"/>
        <v>575</v>
      </c>
      <c r="F171" s="400">
        <f t="shared" si="352"/>
        <v>29</v>
      </c>
      <c r="G171" s="400">
        <f t="shared" si="352"/>
        <v>2184</v>
      </c>
      <c r="H171" s="400">
        <f t="shared" si="352"/>
        <v>0</v>
      </c>
      <c r="I171" s="400">
        <f t="shared" si="352"/>
        <v>0</v>
      </c>
      <c r="J171" s="400">
        <f t="shared" si="352"/>
        <v>0</v>
      </c>
      <c r="K171" s="400">
        <f t="shared" si="352"/>
        <v>0</v>
      </c>
      <c r="L171" s="400">
        <f t="shared" si="352"/>
        <v>0</v>
      </c>
      <c r="M171" s="401">
        <f t="shared" si="352"/>
        <v>0</v>
      </c>
      <c r="N171" s="470">
        <f>SUM(D171:M171)</f>
        <v>2969</v>
      </c>
      <c r="P171" s="399">
        <f t="shared" ref="P171:Y171" si="353">SUM(P168:P170)</f>
        <v>170</v>
      </c>
      <c r="Q171" s="400">
        <f t="shared" si="353"/>
        <v>427</v>
      </c>
      <c r="R171" s="400">
        <f t="shared" si="353"/>
        <v>34</v>
      </c>
      <c r="S171" s="400">
        <f t="shared" si="353"/>
        <v>1804</v>
      </c>
      <c r="T171" s="400">
        <f t="shared" si="353"/>
        <v>0</v>
      </c>
      <c r="U171" s="400">
        <f t="shared" si="353"/>
        <v>0</v>
      </c>
      <c r="V171" s="400">
        <f t="shared" si="353"/>
        <v>0</v>
      </c>
      <c r="W171" s="400">
        <f t="shared" si="353"/>
        <v>0</v>
      </c>
      <c r="X171" s="400">
        <f t="shared" si="353"/>
        <v>0</v>
      </c>
      <c r="Y171" s="401">
        <f t="shared" si="353"/>
        <v>0</v>
      </c>
      <c r="Z171" s="470">
        <f>SUM(P171:Y171)</f>
        <v>2435</v>
      </c>
      <c r="AB171" s="399">
        <f t="shared" ref="AB171:AK171" si="354">SUM(AB168:AB170)</f>
        <v>142</v>
      </c>
      <c r="AC171" s="400">
        <f t="shared" si="354"/>
        <v>1293</v>
      </c>
      <c r="AD171" s="400">
        <f t="shared" si="354"/>
        <v>37</v>
      </c>
      <c r="AE171" s="400">
        <f t="shared" si="354"/>
        <v>1932</v>
      </c>
      <c r="AF171" s="400">
        <f t="shared" si="354"/>
        <v>0</v>
      </c>
      <c r="AG171" s="400">
        <f t="shared" si="354"/>
        <v>0</v>
      </c>
      <c r="AH171" s="400">
        <f t="shared" si="354"/>
        <v>0</v>
      </c>
      <c r="AI171" s="400">
        <f t="shared" si="354"/>
        <v>0</v>
      </c>
      <c r="AJ171" s="400">
        <f t="shared" si="354"/>
        <v>0</v>
      </c>
      <c r="AK171" s="401">
        <f t="shared" si="354"/>
        <v>0</v>
      </c>
      <c r="AL171" s="470">
        <f>SUM(AB171:AK171)</f>
        <v>3404</v>
      </c>
      <c r="AN171" s="399">
        <f t="shared" ref="AN171:AW171" si="355">SUM(AN168:AN170)</f>
        <v>97</v>
      </c>
      <c r="AO171" s="400">
        <f t="shared" si="355"/>
        <v>760</v>
      </c>
      <c r="AP171" s="400">
        <f t="shared" si="355"/>
        <v>25</v>
      </c>
      <c r="AQ171" s="400">
        <f t="shared" si="355"/>
        <v>1711</v>
      </c>
      <c r="AR171" s="400">
        <f t="shared" si="355"/>
        <v>0</v>
      </c>
      <c r="AS171" s="400">
        <f t="shared" si="355"/>
        <v>0</v>
      </c>
      <c r="AT171" s="400">
        <f t="shared" si="355"/>
        <v>0</v>
      </c>
      <c r="AU171" s="400">
        <f t="shared" si="355"/>
        <v>0</v>
      </c>
      <c r="AV171" s="400">
        <f t="shared" si="355"/>
        <v>0</v>
      </c>
      <c r="AW171" s="401">
        <f t="shared" si="355"/>
        <v>0</v>
      </c>
      <c r="AX171" s="470">
        <f>SUM(AN171:AW171)</f>
        <v>2593</v>
      </c>
      <c r="AZ171" s="399">
        <f t="shared" ref="AZ171:BI171" si="356">SUM(AZ168:AZ170)</f>
        <v>107</v>
      </c>
      <c r="BA171" s="400">
        <f t="shared" si="356"/>
        <v>691</v>
      </c>
      <c r="BB171" s="400">
        <f t="shared" si="356"/>
        <v>33</v>
      </c>
      <c r="BC171" s="400">
        <f t="shared" si="356"/>
        <v>1650</v>
      </c>
      <c r="BD171" s="400">
        <f t="shared" si="356"/>
        <v>0</v>
      </c>
      <c r="BE171" s="400">
        <f t="shared" si="356"/>
        <v>0</v>
      </c>
      <c r="BF171" s="400">
        <f t="shared" si="356"/>
        <v>0</v>
      </c>
      <c r="BG171" s="400">
        <f t="shared" si="356"/>
        <v>0</v>
      </c>
      <c r="BH171" s="400">
        <f t="shared" si="356"/>
        <v>0</v>
      </c>
      <c r="BI171" s="401">
        <f t="shared" si="356"/>
        <v>0</v>
      </c>
      <c r="BJ171" s="470">
        <f>SUM(AZ171:BI171)</f>
        <v>2481</v>
      </c>
      <c r="BL171" s="399">
        <f t="shared" ref="BL171:BU171" si="357">SUM(BL168:BL170)</f>
        <v>75</v>
      </c>
      <c r="BM171" s="400">
        <f t="shared" si="357"/>
        <v>876</v>
      </c>
      <c r="BN171" s="400">
        <f t="shared" si="357"/>
        <v>41</v>
      </c>
      <c r="BO171" s="400">
        <f t="shared" si="357"/>
        <v>1503</v>
      </c>
      <c r="BP171" s="400">
        <f t="shared" si="357"/>
        <v>0</v>
      </c>
      <c r="BQ171" s="400">
        <f t="shared" si="357"/>
        <v>0</v>
      </c>
      <c r="BR171" s="400">
        <f t="shared" si="357"/>
        <v>0</v>
      </c>
      <c r="BS171" s="400">
        <f t="shared" si="357"/>
        <v>0</v>
      </c>
      <c r="BT171" s="400">
        <f t="shared" si="357"/>
        <v>0</v>
      </c>
      <c r="BU171" s="401">
        <f t="shared" si="357"/>
        <v>0</v>
      </c>
      <c r="BV171" s="470">
        <f>SUM(BL171:BU171)</f>
        <v>2495</v>
      </c>
      <c r="BX171" s="399">
        <f t="shared" ref="BX171:CG171" si="358">SUM(BX168:BX170)</f>
        <v>88</v>
      </c>
      <c r="BY171" s="400">
        <f t="shared" si="358"/>
        <v>751</v>
      </c>
      <c r="BZ171" s="400">
        <f t="shared" si="358"/>
        <v>21</v>
      </c>
      <c r="CA171" s="400">
        <f t="shared" si="358"/>
        <v>1302</v>
      </c>
      <c r="CB171" s="400">
        <f t="shared" si="358"/>
        <v>0</v>
      </c>
      <c r="CC171" s="400">
        <f t="shared" si="358"/>
        <v>0</v>
      </c>
      <c r="CD171" s="400">
        <f t="shared" si="358"/>
        <v>0</v>
      </c>
      <c r="CE171" s="400">
        <f t="shared" si="358"/>
        <v>0</v>
      </c>
      <c r="CF171" s="400">
        <f t="shared" si="358"/>
        <v>0</v>
      </c>
      <c r="CG171" s="401">
        <f t="shared" si="358"/>
        <v>0</v>
      </c>
      <c r="CH171" s="470">
        <f>SUM(BX171:CG171)</f>
        <v>2162</v>
      </c>
      <c r="CJ171" s="399">
        <f t="shared" ref="CJ171:CS171" si="359">SUM(CJ168:CJ170)</f>
        <v>227</v>
      </c>
      <c r="CK171" s="400">
        <f t="shared" si="359"/>
        <v>353</v>
      </c>
      <c r="CL171" s="400">
        <f t="shared" si="359"/>
        <v>37</v>
      </c>
      <c r="CM171" s="400">
        <f t="shared" si="359"/>
        <v>1293</v>
      </c>
      <c r="CN171" s="400">
        <f t="shared" si="359"/>
        <v>0</v>
      </c>
      <c r="CO171" s="400">
        <f t="shared" si="359"/>
        <v>0</v>
      </c>
      <c r="CP171" s="400">
        <f t="shared" si="359"/>
        <v>0</v>
      </c>
      <c r="CQ171" s="400">
        <f t="shared" si="359"/>
        <v>0</v>
      </c>
      <c r="CR171" s="400">
        <f t="shared" si="359"/>
        <v>0</v>
      </c>
      <c r="CS171" s="401">
        <f t="shared" si="359"/>
        <v>0</v>
      </c>
      <c r="CT171" s="470">
        <f>SUM(CJ171:CS171)</f>
        <v>1910</v>
      </c>
      <c r="CV171" s="399">
        <f t="shared" ref="CV171:DE171" si="360">SUM(CV168:CV170)</f>
        <v>257</v>
      </c>
      <c r="CW171" s="400">
        <f t="shared" si="360"/>
        <v>376</v>
      </c>
      <c r="CX171" s="400">
        <f t="shared" si="360"/>
        <v>37</v>
      </c>
      <c r="CY171" s="400">
        <f t="shared" si="360"/>
        <v>1157</v>
      </c>
      <c r="CZ171" s="400">
        <f t="shared" si="360"/>
        <v>0</v>
      </c>
      <c r="DA171" s="400">
        <f t="shared" si="360"/>
        <v>0</v>
      </c>
      <c r="DB171" s="400">
        <f t="shared" si="360"/>
        <v>0</v>
      </c>
      <c r="DC171" s="400">
        <f t="shared" si="360"/>
        <v>0</v>
      </c>
      <c r="DD171" s="400">
        <f t="shared" si="360"/>
        <v>0</v>
      </c>
      <c r="DE171" s="401">
        <f t="shared" si="360"/>
        <v>0</v>
      </c>
      <c r="DF171" s="470">
        <f>SUM(CV171:DE171)</f>
        <v>1827</v>
      </c>
      <c r="DH171" s="399">
        <f t="shared" ref="DH171:DQ171" si="361">SUM(DH168:DH170)</f>
        <v>195</v>
      </c>
      <c r="DI171" s="400">
        <f t="shared" si="361"/>
        <v>332</v>
      </c>
      <c r="DJ171" s="400">
        <f t="shared" si="361"/>
        <v>21</v>
      </c>
      <c r="DK171" s="400">
        <f t="shared" si="361"/>
        <v>1120</v>
      </c>
      <c r="DL171" s="400">
        <f t="shared" si="361"/>
        <v>0</v>
      </c>
      <c r="DM171" s="400">
        <f t="shared" si="361"/>
        <v>0</v>
      </c>
      <c r="DN171" s="400">
        <f t="shared" si="361"/>
        <v>0</v>
      </c>
      <c r="DO171" s="400">
        <f t="shared" si="361"/>
        <v>0</v>
      </c>
      <c r="DP171" s="400">
        <f t="shared" si="361"/>
        <v>0</v>
      </c>
      <c r="DQ171" s="401">
        <f t="shared" si="361"/>
        <v>0</v>
      </c>
      <c r="DR171" s="470">
        <f>SUM(DH171:DQ171)</f>
        <v>1668</v>
      </c>
      <c r="DT171" s="399">
        <f t="shared" ref="DT171:EC171" si="362">SUM(DT168:DT170)</f>
        <v>181</v>
      </c>
      <c r="DU171" s="400">
        <f t="shared" si="362"/>
        <v>290</v>
      </c>
      <c r="DV171" s="400">
        <f t="shared" si="362"/>
        <v>22</v>
      </c>
      <c r="DW171" s="400">
        <f t="shared" si="362"/>
        <v>1051</v>
      </c>
      <c r="DX171" s="400">
        <f t="shared" si="362"/>
        <v>0</v>
      </c>
      <c r="DY171" s="400">
        <f t="shared" si="362"/>
        <v>0</v>
      </c>
      <c r="DZ171" s="400">
        <f t="shared" si="362"/>
        <v>0</v>
      </c>
      <c r="EA171" s="400">
        <f t="shared" si="362"/>
        <v>0</v>
      </c>
      <c r="EB171" s="400">
        <f t="shared" si="362"/>
        <v>0</v>
      </c>
      <c r="EC171" s="401">
        <f t="shared" si="362"/>
        <v>0</v>
      </c>
      <c r="ED171" s="470">
        <f>SUM(DT171:EC171)</f>
        <v>1544</v>
      </c>
    </row>
    <row r="172" spans="1:134" ht="15.75" thickBot="1" x14ac:dyDescent="0.3">
      <c r="A172" s="320"/>
      <c r="D172" s="351"/>
      <c r="E172" s="352"/>
      <c r="F172" s="352"/>
      <c r="G172" s="352"/>
      <c r="H172" s="352"/>
      <c r="I172" s="352"/>
      <c r="J172" s="352"/>
      <c r="K172" s="352"/>
      <c r="L172" s="352"/>
      <c r="M172" s="353"/>
      <c r="N172" s="398"/>
      <c r="P172" s="351"/>
      <c r="Q172" s="352"/>
      <c r="R172" s="352"/>
      <c r="S172" s="352"/>
      <c r="T172" s="352"/>
      <c r="U172" s="352"/>
      <c r="V172" s="352"/>
      <c r="W172" s="352"/>
      <c r="X172" s="352"/>
      <c r="Y172" s="353"/>
      <c r="Z172" s="398"/>
      <c r="AB172" s="351"/>
      <c r="AC172" s="352"/>
      <c r="AD172" s="352"/>
      <c r="AE172" s="352"/>
      <c r="AF172" s="352"/>
      <c r="AG172" s="352"/>
      <c r="AH172" s="352"/>
      <c r="AI172" s="352"/>
      <c r="AJ172" s="352"/>
      <c r="AK172" s="353"/>
      <c r="AL172" s="398"/>
      <c r="AN172" s="351"/>
      <c r="AO172" s="352"/>
      <c r="AP172" s="352"/>
      <c r="AQ172" s="352"/>
      <c r="AR172" s="352"/>
      <c r="AS172" s="352"/>
      <c r="AT172" s="352"/>
      <c r="AU172" s="352"/>
      <c r="AV172" s="352"/>
      <c r="AW172" s="353"/>
      <c r="AX172" s="398"/>
      <c r="AZ172" s="351"/>
      <c r="BA172" s="352"/>
      <c r="BB172" s="352"/>
      <c r="BC172" s="352"/>
      <c r="BD172" s="352"/>
      <c r="BE172" s="352"/>
      <c r="BF172" s="352"/>
      <c r="BG172" s="352"/>
      <c r="BH172" s="352"/>
      <c r="BI172" s="353"/>
      <c r="BJ172" s="398"/>
      <c r="BL172" s="351"/>
      <c r="BM172" s="352"/>
      <c r="BN172" s="352"/>
      <c r="BO172" s="352"/>
      <c r="BP172" s="352"/>
      <c r="BQ172" s="352"/>
      <c r="BR172" s="352"/>
      <c r="BS172" s="352"/>
      <c r="BT172" s="352"/>
      <c r="BU172" s="353"/>
      <c r="BV172" s="398"/>
      <c r="BX172" s="351"/>
      <c r="BY172" s="352"/>
      <c r="BZ172" s="352"/>
      <c r="CA172" s="352"/>
      <c r="CB172" s="352"/>
      <c r="CC172" s="352"/>
      <c r="CD172" s="352"/>
      <c r="CE172" s="352"/>
      <c r="CF172" s="352"/>
      <c r="CG172" s="353"/>
      <c r="CH172" s="398"/>
      <c r="CJ172" s="351"/>
      <c r="CK172" s="352"/>
      <c r="CL172" s="352"/>
      <c r="CM172" s="352"/>
      <c r="CN172" s="352"/>
      <c r="CO172" s="352"/>
      <c r="CP172" s="352"/>
      <c r="CQ172" s="352"/>
      <c r="CR172" s="352"/>
      <c r="CS172" s="353"/>
      <c r="CT172" s="398"/>
      <c r="CV172" s="351"/>
      <c r="CW172" s="352"/>
      <c r="CX172" s="352"/>
      <c r="CY172" s="352"/>
      <c r="CZ172" s="352"/>
      <c r="DA172" s="352"/>
      <c r="DB172" s="352"/>
      <c r="DC172" s="352"/>
      <c r="DD172" s="352"/>
      <c r="DE172" s="353"/>
      <c r="DF172" s="398"/>
      <c r="DH172" s="351"/>
      <c r="DI172" s="352"/>
      <c r="DJ172" s="352"/>
      <c r="DK172" s="352"/>
      <c r="DL172" s="352"/>
      <c r="DM172" s="352"/>
      <c r="DN172" s="352"/>
      <c r="DO172" s="352"/>
      <c r="DP172" s="352"/>
      <c r="DQ172" s="353"/>
      <c r="DR172" s="398"/>
      <c r="DT172" s="351"/>
      <c r="DU172" s="352"/>
      <c r="DV172" s="352"/>
      <c r="DW172" s="352"/>
      <c r="DX172" s="352"/>
      <c r="DY172" s="352"/>
      <c r="DZ172" s="352"/>
      <c r="EA172" s="352"/>
      <c r="EB172" s="352"/>
      <c r="EC172" s="353"/>
      <c r="ED172" s="398"/>
    </row>
    <row r="173" spans="1:134" ht="15" customHeight="1" x14ac:dyDescent="0.25">
      <c r="A173" s="1470" t="s">
        <v>211</v>
      </c>
      <c r="B173" t="s">
        <v>97</v>
      </c>
      <c r="C173" s="317" t="s">
        <v>138</v>
      </c>
      <c r="D173" s="351">
        <f>D168*'8-Matrices'!$J$7</f>
        <v>0</v>
      </c>
      <c r="E173" s="352">
        <f>E168*'8-Matrices'!$K$7</f>
        <v>1822260</v>
      </c>
      <c r="F173" s="352">
        <f>F168*'8-Matrices'!$L$7</f>
        <v>187915</v>
      </c>
      <c r="G173" s="352">
        <f>G168*'8-Matrices'!$M$7</f>
        <v>26178005</v>
      </c>
      <c r="H173" s="352">
        <f>H168*'8-Matrices'!$N$7</f>
        <v>0</v>
      </c>
      <c r="I173" s="352">
        <f>I168*'8-Matrices'!$O$7</f>
        <v>0</v>
      </c>
      <c r="J173" s="352">
        <f>J168*'8-Matrices'!$P$7</f>
        <v>0</v>
      </c>
      <c r="K173" s="352">
        <f>K168*'8-Matrices'!$Q$7</f>
        <v>0</v>
      </c>
      <c r="L173" s="352">
        <f>L168*'8-Matrices'!$R$7</f>
        <v>0</v>
      </c>
      <c r="M173" s="353">
        <f>M168*'8-Matrices'!$S$7</f>
        <v>0</v>
      </c>
      <c r="N173" s="398"/>
      <c r="P173" s="351">
        <f>P168*'8-Matrices'!$J$7</f>
        <v>0</v>
      </c>
      <c r="Q173" s="352">
        <f>Q168*'8-Matrices'!$K$7</f>
        <v>1168860</v>
      </c>
      <c r="R173" s="352">
        <f>R168*'8-Matrices'!$L$7</f>
        <v>159005</v>
      </c>
      <c r="S173" s="352">
        <f>S168*'8-Matrices'!$M$7</f>
        <v>20598375</v>
      </c>
      <c r="T173" s="352">
        <f>T168*'8-Matrices'!$N$7</f>
        <v>0</v>
      </c>
      <c r="U173" s="352">
        <f>U168*'8-Matrices'!$O$7</f>
        <v>0</v>
      </c>
      <c r="V173" s="352">
        <f>V168*'8-Matrices'!$P$7</f>
        <v>0</v>
      </c>
      <c r="W173" s="352">
        <f>W168*'8-Matrices'!$Q$7</f>
        <v>0</v>
      </c>
      <c r="X173" s="352">
        <f>X168*'8-Matrices'!$R$7</f>
        <v>0</v>
      </c>
      <c r="Y173" s="353">
        <f>Y168*'8-Matrices'!$S$7</f>
        <v>0</v>
      </c>
      <c r="Z173" s="398"/>
      <c r="AB173" s="351">
        <f>AB168*'8-Matrices'!$J$7</f>
        <v>0</v>
      </c>
      <c r="AC173" s="352">
        <f>AC168*'8-Matrices'!$K$7</f>
        <v>7550400</v>
      </c>
      <c r="AD173" s="352">
        <f>AD168*'8-Matrices'!$L$7</f>
        <v>245735</v>
      </c>
      <c r="AE173" s="352">
        <f>AE168*'8-Matrices'!$M$7</f>
        <v>22029420</v>
      </c>
      <c r="AF173" s="352">
        <f>AF168*'8-Matrices'!$N$7</f>
        <v>0</v>
      </c>
      <c r="AG173" s="352">
        <f>AG168*'8-Matrices'!$O$7</f>
        <v>0</v>
      </c>
      <c r="AH173" s="352">
        <f>AH168*'8-Matrices'!$P$7</f>
        <v>0</v>
      </c>
      <c r="AI173" s="352">
        <f>AI168*'8-Matrices'!$Q$7</f>
        <v>0</v>
      </c>
      <c r="AJ173" s="352">
        <f>AJ168*'8-Matrices'!$R$7</f>
        <v>0</v>
      </c>
      <c r="AK173" s="353">
        <f>AK168*'8-Matrices'!$S$7</f>
        <v>0</v>
      </c>
      <c r="AL173" s="398"/>
      <c r="AN173" s="351">
        <f>AN168*'8-Matrices'!$J$7</f>
        <v>0</v>
      </c>
      <c r="AO173" s="352">
        <f>AO168*'8-Matrices'!$K$7</f>
        <v>4232580</v>
      </c>
      <c r="AP173" s="352">
        <f>AP168*'8-Matrices'!$L$7</f>
        <v>86730</v>
      </c>
      <c r="AQ173" s="352">
        <f>AQ168*'8-Matrices'!$M$7</f>
        <v>19673255</v>
      </c>
      <c r="AR173" s="352">
        <f>AR168*'8-Matrices'!$N$7</f>
        <v>0</v>
      </c>
      <c r="AS173" s="352">
        <f>AS168*'8-Matrices'!$O$7</f>
        <v>0</v>
      </c>
      <c r="AT173" s="352">
        <f>AT168*'8-Matrices'!$P$7</f>
        <v>0</v>
      </c>
      <c r="AU173" s="352">
        <f>AU168*'8-Matrices'!$Q$7</f>
        <v>0</v>
      </c>
      <c r="AV173" s="352">
        <f>AV168*'8-Matrices'!$R$7</f>
        <v>0</v>
      </c>
      <c r="AW173" s="353">
        <f>AW168*'8-Matrices'!$S$7</f>
        <v>0</v>
      </c>
      <c r="AX173" s="398"/>
      <c r="AZ173" s="351">
        <f>AZ168*'8-Matrices'!$J$7</f>
        <v>0</v>
      </c>
      <c r="BA173" s="352">
        <f>BA168*'8-Matrices'!$K$7</f>
        <v>3615480</v>
      </c>
      <c r="BB173" s="352">
        <f>BB168*'8-Matrices'!$L$7</f>
        <v>86730</v>
      </c>
      <c r="BC173" s="352">
        <f>BC168*'8-Matrices'!$M$7</f>
        <v>17172540</v>
      </c>
      <c r="BD173" s="352">
        <f>BD168*'8-Matrices'!$N$7</f>
        <v>0</v>
      </c>
      <c r="BE173" s="352">
        <f>BE168*'8-Matrices'!$O$7</f>
        <v>0</v>
      </c>
      <c r="BF173" s="352">
        <f>BF168*'8-Matrices'!$P$7</f>
        <v>0</v>
      </c>
      <c r="BG173" s="352">
        <f>BG168*'8-Matrices'!$Q$7</f>
        <v>0</v>
      </c>
      <c r="BH173" s="352">
        <f>BH168*'8-Matrices'!$R$7</f>
        <v>0</v>
      </c>
      <c r="BI173" s="353">
        <f>BI168*'8-Matrices'!$S$7</f>
        <v>0</v>
      </c>
      <c r="BJ173" s="398"/>
      <c r="BL173" s="351">
        <f>BL168*'8-Matrices'!$J$7</f>
        <v>0</v>
      </c>
      <c r="BM173" s="352">
        <f>BM168*'8-Matrices'!$K$7</f>
        <v>5154600</v>
      </c>
      <c r="BN173" s="352">
        <f>BN168*'8-Matrices'!$L$7</f>
        <v>130095</v>
      </c>
      <c r="BO173" s="352">
        <f>BO168*'8-Matrices'!$M$7</f>
        <v>15336755</v>
      </c>
      <c r="BP173" s="352">
        <f>BP168*'8-Matrices'!$N$7</f>
        <v>0</v>
      </c>
      <c r="BQ173" s="352">
        <f>BQ168*'8-Matrices'!$O$7</f>
        <v>0</v>
      </c>
      <c r="BR173" s="352">
        <f>BR168*'8-Matrices'!$P$7</f>
        <v>0</v>
      </c>
      <c r="BS173" s="352">
        <f>BS168*'8-Matrices'!$Q$7</f>
        <v>0</v>
      </c>
      <c r="BT173" s="352">
        <f>BT168*'8-Matrices'!$R$7</f>
        <v>0</v>
      </c>
      <c r="BU173" s="353">
        <f>BU168*'8-Matrices'!$S$7</f>
        <v>0</v>
      </c>
      <c r="BV173" s="398"/>
      <c r="BX173" s="351">
        <f>BX168*'8-Matrices'!$J$7</f>
        <v>0</v>
      </c>
      <c r="BY173" s="352">
        <f>BY168*'8-Matrices'!$K$7</f>
        <v>4617360</v>
      </c>
      <c r="BZ173" s="352">
        <f>BZ168*'8-Matrices'!$L$7</f>
        <v>86730</v>
      </c>
      <c r="CA173" s="352">
        <f>CA168*'8-Matrices'!$M$7</f>
        <v>14165900</v>
      </c>
      <c r="CB173" s="352">
        <f>CB168*'8-Matrices'!$N$7</f>
        <v>0</v>
      </c>
      <c r="CC173" s="352">
        <f>CC168*'8-Matrices'!$O$7</f>
        <v>0</v>
      </c>
      <c r="CD173" s="352">
        <f>CD168*'8-Matrices'!$P$7</f>
        <v>0</v>
      </c>
      <c r="CE173" s="352">
        <f>CE168*'8-Matrices'!$Q$7</f>
        <v>0</v>
      </c>
      <c r="CF173" s="352">
        <f>CF168*'8-Matrices'!$R$7</f>
        <v>0</v>
      </c>
      <c r="CG173" s="353">
        <f>CG168*'8-Matrices'!$S$7</f>
        <v>0</v>
      </c>
      <c r="CH173" s="398"/>
      <c r="CJ173" s="351">
        <f>CJ168*'8-Matrices'!$J$7</f>
        <v>678150</v>
      </c>
      <c r="CK173" s="352">
        <f>CK168*'8-Matrices'!$K$7</f>
        <v>965580</v>
      </c>
      <c r="CL173" s="352">
        <f>CL168*'8-Matrices'!$L$7</f>
        <v>86730</v>
      </c>
      <c r="CM173" s="352">
        <f>CM168*'8-Matrices'!$M$7</f>
        <v>13414240</v>
      </c>
      <c r="CN173" s="352">
        <f>CN168*'8-Matrices'!$N$7</f>
        <v>0</v>
      </c>
      <c r="CO173" s="352">
        <f>CO168*'8-Matrices'!$O$7</f>
        <v>0</v>
      </c>
      <c r="CP173" s="352">
        <f>CP168*'8-Matrices'!$P$7</f>
        <v>0</v>
      </c>
      <c r="CQ173" s="352">
        <f>CQ168*'8-Matrices'!$Q$7</f>
        <v>0</v>
      </c>
      <c r="CR173" s="352">
        <f>CR168*'8-Matrices'!$R$7</f>
        <v>0</v>
      </c>
      <c r="CS173" s="353">
        <f>CS168*'8-Matrices'!$S$7</f>
        <v>0</v>
      </c>
      <c r="CT173" s="398"/>
      <c r="CV173" s="351">
        <f>CV168*'8-Matrices'!$J$7</f>
        <v>311850</v>
      </c>
      <c r="CW173" s="352">
        <f>CW168*'8-Matrices'!$K$7</f>
        <v>1001880</v>
      </c>
      <c r="CX173" s="352">
        <f>CX168*'8-Matrices'!$L$7</f>
        <v>115640</v>
      </c>
      <c r="CY173" s="352">
        <f>CY168*'8-Matrices'!$M$7</f>
        <v>11274900</v>
      </c>
      <c r="CZ173" s="352">
        <f>CZ168*'8-Matrices'!$N$7</f>
        <v>0</v>
      </c>
      <c r="DA173" s="352">
        <f>DA168*'8-Matrices'!$O$7</f>
        <v>0</v>
      </c>
      <c r="DB173" s="352">
        <f>DB168*'8-Matrices'!$P$7</f>
        <v>0</v>
      </c>
      <c r="DC173" s="352">
        <f>DC168*'8-Matrices'!$Q$7</f>
        <v>0</v>
      </c>
      <c r="DD173" s="352">
        <f>DD168*'8-Matrices'!$R$7</f>
        <v>0</v>
      </c>
      <c r="DE173" s="353">
        <f>DE168*'8-Matrices'!$S$7</f>
        <v>0</v>
      </c>
      <c r="DF173" s="398"/>
      <c r="DH173" s="351">
        <f>DH168*'8-Matrices'!$J$7</f>
        <v>217800</v>
      </c>
      <c r="DI173" s="352">
        <f>DI168*'8-Matrices'!$K$7</f>
        <v>958320</v>
      </c>
      <c r="DJ173" s="352">
        <f>DJ168*'8-Matrices'!$L$7</f>
        <v>43365</v>
      </c>
      <c r="DK173" s="352">
        <f>DK168*'8-Matrices'!$M$7</f>
        <v>11058075</v>
      </c>
      <c r="DL173" s="352">
        <f>DL168*'8-Matrices'!$N$7</f>
        <v>0</v>
      </c>
      <c r="DM173" s="352">
        <f>DM168*'8-Matrices'!$O$7</f>
        <v>0</v>
      </c>
      <c r="DN173" s="352">
        <f>DN168*'8-Matrices'!$P$7</f>
        <v>0</v>
      </c>
      <c r="DO173" s="352">
        <f>DO168*'8-Matrices'!$Q$7</f>
        <v>0</v>
      </c>
      <c r="DP173" s="352">
        <f>DP168*'8-Matrices'!$R$7</f>
        <v>0</v>
      </c>
      <c r="DQ173" s="353">
        <f>DQ168*'8-Matrices'!$S$7</f>
        <v>0</v>
      </c>
      <c r="DR173" s="398"/>
      <c r="DT173" s="351">
        <f>DT168*'8-Matrices'!$J$7</f>
        <v>158400</v>
      </c>
      <c r="DU173" s="352">
        <f>DU168*'8-Matrices'!$K$7</f>
        <v>696960</v>
      </c>
      <c r="DV173" s="352">
        <f>DV168*'8-Matrices'!$L$7</f>
        <v>187915</v>
      </c>
      <c r="DW173" s="352">
        <f>DW168*'8-Matrices'!$M$7</f>
        <v>10349780</v>
      </c>
      <c r="DX173" s="352">
        <f>DX168*'8-Matrices'!$N$7</f>
        <v>0</v>
      </c>
      <c r="DY173" s="352">
        <f>DY168*'8-Matrices'!$O$7</f>
        <v>0</v>
      </c>
      <c r="DZ173" s="352">
        <f>DZ168*'8-Matrices'!$P$7</f>
        <v>0</v>
      </c>
      <c r="EA173" s="352">
        <f>EA168*'8-Matrices'!$Q$7</f>
        <v>0</v>
      </c>
      <c r="EB173" s="352">
        <f>EB168*'8-Matrices'!$R$7</f>
        <v>0</v>
      </c>
      <c r="EC173" s="353">
        <f>EC168*'8-Matrices'!$S$7</f>
        <v>0</v>
      </c>
      <c r="ED173" s="398"/>
    </row>
    <row r="174" spans="1:134" x14ac:dyDescent="0.25">
      <c r="A174" s="1471"/>
      <c r="B174" t="s">
        <v>97</v>
      </c>
      <c r="C174" s="317" t="s">
        <v>139</v>
      </c>
      <c r="D174" s="351">
        <f>D169*'8-Matrices'!$J$8</f>
        <v>0</v>
      </c>
      <c r="E174" s="352">
        <f>E169*'8-Matrices'!$K$8</f>
        <v>2556388</v>
      </c>
      <c r="F174" s="352">
        <f>F169*'8-Matrices'!$L$8</f>
        <v>333760</v>
      </c>
      <c r="G174" s="352">
        <f>G169*'8-Matrices'!$M$8</f>
        <v>3149860</v>
      </c>
      <c r="H174" s="352">
        <f>H169*'8-Matrices'!$N$8</f>
        <v>0</v>
      </c>
      <c r="I174" s="352">
        <f>I169*'8-Matrices'!$O$8</f>
        <v>0</v>
      </c>
      <c r="J174" s="352">
        <f>J169*'8-Matrices'!$P$8</f>
        <v>0</v>
      </c>
      <c r="K174" s="352">
        <f>K169*'8-Matrices'!$Q$8</f>
        <v>0</v>
      </c>
      <c r="L174" s="352">
        <f>L169*'8-Matrices'!$R$8</f>
        <v>0</v>
      </c>
      <c r="M174" s="353">
        <f>M169*'8-Matrices'!$S$8</f>
        <v>0</v>
      </c>
      <c r="N174" s="398"/>
      <c r="P174" s="351">
        <f>P169*'8-Matrices'!$J$8</f>
        <v>0</v>
      </c>
      <c r="Q174" s="352">
        <f>Q169*'8-Matrices'!$K$8</f>
        <v>1843952</v>
      </c>
      <c r="R174" s="352">
        <f>R169*'8-Matrices'!$L$8</f>
        <v>292040</v>
      </c>
      <c r="S174" s="352">
        <f>S169*'8-Matrices'!$M$8</f>
        <v>3587920</v>
      </c>
      <c r="T174" s="352">
        <f>T169*'8-Matrices'!$N$8</f>
        <v>0</v>
      </c>
      <c r="U174" s="352">
        <f>U169*'8-Matrices'!$O$8</f>
        <v>0</v>
      </c>
      <c r="V174" s="352">
        <f>V169*'8-Matrices'!$P$8</f>
        <v>0</v>
      </c>
      <c r="W174" s="352">
        <f>W169*'8-Matrices'!$Q$8</f>
        <v>0</v>
      </c>
      <c r="X174" s="352">
        <f>X169*'8-Matrices'!$R$8</f>
        <v>0</v>
      </c>
      <c r="Y174" s="353">
        <f>Y169*'8-Matrices'!$S$8</f>
        <v>0</v>
      </c>
      <c r="Z174" s="398"/>
      <c r="AB174" s="351">
        <f>AB169*'8-Matrices'!$J$8</f>
        <v>0</v>
      </c>
      <c r="AC174" s="352">
        <f>AC169*'8-Matrices'!$K$8</f>
        <v>1791567</v>
      </c>
      <c r="AD174" s="352">
        <f>AD169*'8-Matrices'!$L$8</f>
        <v>229460</v>
      </c>
      <c r="AE174" s="352">
        <f>AE169*'8-Matrices'!$M$8</f>
        <v>3275020</v>
      </c>
      <c r="AF174" s="352">
        <f>AF169*'8-Matrices'!$N$8</f>
        <v>0</v>
      </c>
      <c r="AG174" s="352">
        <f>AG169*'8-Matrices'!$O$8</f>
        <v>0</v>
      </c>
      <c r="AH174" s="352">
        <f>AH169*'8-Matrices'!$P$8</f>
        <v>0</v>
      </c>
      <c r="AI174" s="352">
        <f>AI169*'8-Matrices'!$Q$8</f>
        <v>0</v>
      </c>
      <c r="AJ174" s="352">
        <f>AJ169*'8-Matrices'!$R$8</f>
        <v>0</v>
      </c>
      <c r="AK174" s="353">
        <f>AK169*'8-Matrices'!$S$8</f>
        <v>0</v>
      </c>
      <c r="AL174" s="398"/>
      <c r="AN174" s="351">
        <f>AN169*'8-Matrices'!$J$8</f>
        <v>7143</v>
      </c>
      <c r="AO174" s="352">
        <f>AO169*'8-Matrices'!$K$8</f>
        <v>1152470</v>
      </c>
      <c r="AP174" s="352">
        <f>AP169*'8-Matrices'!$L$8</f>
        <v>125160</v>
      </c>
      <c r="AQ174" s="352">
        <f>AQ169*'8-Matrices'!$M$8</f>
        <v>2857820</v>
      </c>
      <c r="AR174" s="352">
        <f>AR169*'8-Matrices'!$N$8</f>
        <v>0</v>
      </c>
      <c r="AS174" s="352">
        <f>AS169*'8-Matrices'!$O$8</f>
        <v>0</v>
      </c>
      <c r="AT174" s="352">
        <f>AT169*'8-Matrices'!$P$8</f>
        <v>0</v>
      </c>
      <c r="AU174" s="352">
        <f>AU169*'8-Matrices'!$Q$8</f>
        <v>0</v>
      </c>
      <c r="AV174" s="352">
        <f>AV169*'8-Matrices'!$R$8</f>
        <v>0</v>
      </c>
      <c r="AW174" s="353">
        <f>AW169*'8-Matrices'!$S$8</f>
        <v>0</v>
      </c>
      <c r="AX174" s="398"/>
      <c r="AZ174" s="351">
        <f>AZ169*'8-Matrices'!$J$8</f>
        <v>0</v>
      </c>
      <c r="BA174" s="352">
        <f>BA169*'8-Matrices'!$K$8</f>
        <v>1529642</v>
      </c>
      <c r="BB174" s="352">
        <f>BB169*'8-Matrices'!$L$8</f>
        <v>312900</v>
      </c>
      <c r="BC174" s="352">
        <f>BC169*'8-Matrices'!$M$8</f>
        <v>3108140</v>
      </c>
      <c r="BD174" s="352">
        <f>BD169*'8-Matrices'!$N$8</f>
        <v>0</v>
      </c>
      <c r="BE174" s="352">
        <f>BE169*'8-Matrices'!$O$8</f>
        <v>0</v>
      </c>
      <c r="BF174" s="352">
        <f>BF169*'8-Matrices'!$P$8</f>
        <v>0</v>
      </c>
      <c r="BG174" s="352">
        <f>BG169*'8-Matrices'!$Q$8</f>
        <v>0</v>
      </c>
      <c r="BH174" s="352">
        <f>BH169*'8-Matrices'!$R$8</f>
        <v>0</v>
      </c>
      <c r="BI174" s="353">
        <f>BI169*'8-Matrices'!$S$8</f>
        <v>0</v>
      </c>
      <c r="BJ174" s="398"/>
      <c r="BL174" s="351">
        <f>BL169*'8-Matrices'!$J$8</f>
        <v>0</v>
      </c>
      <c r="BM174" s="352">
        <f>BM169*'8-Matrices'!$K$8</f>
        <v>1183901</v>
      </c>
      <c r="BN174" s="352">
        <f>BN169*'8-Matrices'!$L$8</f>
        <v>375480</v>
      </c>
      <c r="BO174" s="352">
        <f>BO169*'8-Matrices'!$M$8</f>
        <v>1919120</v>
      </c>
      <c r="BP174" s="352">
        <f>BP169*'8-Matrices'!$N$8</f>
        <v>0</v>
      </c>
      <c r="BQ174" s="352">
        <f>BQ169*'8-Matrices'!$O$8</f>
        <v>0</v>
      </c>
      <c r="BR174" s="352">
        <f>BR169*'8-Matrices'!$P$8</f>
        <v>0</v>
      </c>
      <c r="BS174" s="352">
        <f>BS169*'8-Matrices'!$Q$8</f>
        <v>0</v>
      </c>
      <c r="BT174" s="352">
        <f>BT169*'8-Matrices'!$R$8</f>
        <v>0</v>
      </c>
      <c r="BU174" s="353">
        <f>BU169*'8-Matrices'!$S$8</f>
        <v>0</v>
      </c>
      <c r="BV174" s="398"/>
      <c r="BX174" s="351">
        <f>BX169*'8-Matrices'!$J$8</f>
        <v>64287</v>
      </c>
      <c r="BY174" s="352">
        <f>BY169*'8-Matrices'!$K$8</f>
        <v>754344</v>
      </c>
      <c r="BZ174" s="352">
        <f>BZ169*'8-Matrices'!$L$8</f>
        <v>62580</v>
      </c>
      <c r="CA174" s="352">
        <f>CA169*'8-Matrices'!$M$8</f>
        <v>1522780</v>
      </c>
      <c r="CB174" s="352">
        <f>CB169*'8-Matrices'!$N$8</f>
        <v>0</v>
      </c>
      <c r="CC174" s="352">
        <f>CC169*'8-Matrices'!$O$8</f>
        <v>0</v>
      </c>
      <c r="CD174" s="352">
        <f>CD169*'8-Matrices'!$P$8</f>
        <v>0</v>
      </c>
      <c r="CE174" s="352">
        <f>CE169*'8-Matrices'!$Q$8</f>
        <v>0</v>
      </c>
      <c r="CF174" s="352">
        <f>CF169*'8-Matrices'!$R$8</f>
        <v>0</v>
      </c>
      <c r="CG174" s="353">
        <f>CG169*'8-Matrices'!$S$8</f>
        <v>0</v>
      </c>
      <c r="CH174" s="398"/>
      <c r="CJ174" s="351">
        <f>CJ169*'8-Matrices'!$J$8</f>
        <v>0</v>
      </c>
      <c r="CK174" s="352">
        <f>CK169*'8-Matrices'!$K$8</f>
        <v>1550596</v>
      </c>
      <c r="CL174" s="352">
        <f>CL169*'8-Matrices'!$L$8</f>
        <v>166880</v>
      </c>
      <c r="CM174" s="352">
        <f>CM169*'8-Matrices'!$M$8</f>
        <v>1898260</v>
      </c>
      <c r="CN174" s="352">
        <f>CN169*'8-Matrices'!$N$8</f>
        <v>0</v>
      </c>
      <c r="CO174" s="352">
        <f>CO169*'8-Matrices'!$O$8</f>
        <v>0</v>
      </c>
      <c r="CP174" s="352">
        <f>CP169*'8-Matrices'!$P$8</f>
        <v>0</v>
      </c>
      <c r="CQ174" s="352">
        <f>CQ169*'8-Matrices'!$Q$8</f>
        <v>0</v>
      </c>
      <c r="CR174" s="352">
        <f>CR169*'8-Matrices'!$R$8</f>
        <v>0</v>
      </c>
      <c r="CS174" s="353">
        <f>CS169*'8-Matrices'!$S$8</f>
        <v>0</v>
      </c>
      <c r="CT174" s="398"/>
      <c r="CV174" s="351">
        <f>CV169*'8-Matrices'!$J$8</f>
        <v>500010</v>
      </c>
      <c r="CW174" s="352">
        <f>CW169*'8-Matrices'!$K$8</f>
        <v>1843952</v>
      </c>
      <c r="CX174" s="352">
        <f>CX169*'8-Matrices'!$L$8</f>
        <v>208600</v>
      </c>
      <c r="CY174" s="352">
        <f>CY169*'8-Matrices'!$M$8</f>
        <v>2127720</v>
      </c>
      <c r="CZ174" s="352">
        <f>CZ169*'8-Matrices'!$N$8</f>
        <v>0</v>
      </c>
      <c r="DA174" s="352">
        <f>DA169*'8-Matrices'!$O$8</f>
        <v>0</v>
      </c>
      <c r="DB174" s="352">
        <f>DB169*'8-Matrices'!$P$8</f>
        <v>0</v>
      </c>
      <c r="DC174" s="352">
        <f>DC169*'8-Matrices'!$Q$8</f>
        <v>0</v>
      </c>
      <c r="DD174" s="352">
        <f>DD169*'8-Matrices'!$R$8</f>
        <v>0</v>
      </c>
      <c r="DE174" s="353">
        <f>DE169*'8-Matrices'!$S$8</f>
        <v>0</v>
      </c>
      <c r="DF174" s="398"/>
      <c r="DH174" s="351">
        <f>DH169*'8-Matrices'!$J$8</f>
        <v>307149</v>
      </c>
      <c r="DI174" s="352">
        <f>DI169*'8-Matrices'!$K$8</f>
        <v>1634412</v>
      </c>
      <c r="DJ174" s="352">
        <f>DJ169*'8-Matrices'!$L$8</f>
        <v>125160</v>
      </c>
      <c r="DK174" s="352">
        <f>DK169*'8-Matrices'!$M$8</f>
        <v>2211160</v>
      </c>
      <c r="DL174" s="352">
        <f>DL169*'8-Matrices'!$N$8</f>
        <v>0</v>
      </c>
      <c r="DM174" s="352">
        <f>DM169*'8-Matrices'!$O$8</f>
        <v>0</v>
      </c>
      <c r="DN174" s="352">
        <f>DN169*'8-Matrices'!$P$8</f>
        <v>0</v>
      </c>
      <c r="DO174" s="352">
        <f>DO169*'8-Matrices'!$Q$8</f>
        <v>0</v>
      </c>
      <c r="DP174" s="352">
        <f>DP169*'8-Matrices'!$R$8</f>
        <v>0</v>
      </c>
      <c r="DQ174" s="353">
        <f>DQ169*'8-Matrices'!$S$8</f>
        <v>0</v>
      </c>
      <c r="DR174" s="398"/>
      <c r="DT174" s="351">
        <f>DT169*'8-Matrices'!$J$8</f>
        <v>435723</v>
      </c>
      <c r="DU174" s="352">
        <f>DU169*'8-Matrices'!$K$8</f>
        <v>1749659</v>
      </c>
      <c r="DV174" s="352">
        <f>DV169*'8-Matrices'!$L$8</f>
        <v>83440</v>
      </c>
      <c r="DW174" s="352">
        <f>DW169*'8-Matrices'!$M$8</f>
        <v>2544920</v>
      </c>
      <c r="DX174" s="352">
        <f>DX169*'8-Matrices'!$N$8</f>
        <v>0</v>
      </c>
      <c r="DY174" s="352">
        <f>DY169*'8-Matrices'!$O$8</f>
        <v>0</v>
      </c>
      <c r="DZ174" s="352">
        <f>DZ169*'8-Matrices'!$P$8</f>
        <v>0</v>
      </c>
      <c r="EA174" s="352">
        <f>EA169*'8-Matrices'!$Q$8</f>
        <v>0</v>
      </c>
      <c r="EB174" s="352">
        <f>EB169*'8-Matrices'!$R$8</f>
        <v>0</v>
      </c>
      <c r="EC174" s="353">
        <f>EC169*'8-Matrices'!$S$8</f>
        <v>0</v>
      </c>
      <c r="ED174" s="398"/>
    </row>
    <row r="175" spans="1:134" ht="15.75" thickBot="1" x14ac:dyDescent="0.3">
      <c r="A175" s="1472"/>
      <c r="B175" t="s">
        <v>97</v>
      </c>
      <c r="C175" s="317" t="s">
        <v>140</v>
      </c>
      <c r="D175" s="351">
        <f>D170*'8-Matrices'!$J$9</f>
        <v>1894889</v>
      </c>
      <c r="E175" s="352">
        <f>E170*'8-Matrices'!$K$9</f>
        <v>1228320</v>
      </c>
      <c r="F175" s="352">
        <f>F170*'8-Matrices'!$L$9</f>
        <v>0</v>
      </c>
      <c r="G175" s="352">
        <f>G170*'8-Matrices'!$M$9</f>
        <v>6786540</v>
      </c>
      <c r="H175" s="352">
        <f>H170*'8-Matrices'!$N$9</f>
        <v>0</v>
      </c>
      <c r="I175" s="352">
        <f>I170*'8-Matrices'!$O$9</f>
        <v>0</v>
      </c>
      <c r="J175" s="352">
        <f>J170*'8-Matrices'!$P$9</f>
        <v>0</v>
      </c>
      <c r="K175" s="352">
        <f>K170*'8-Matrices'!$Q$9</f>
        <v>0</v>
      </c>
      <c r="L175" s="352">
        <f>L170*'8-Matrices'!$R$9</f>
        <v>0</v>
      </c>
      <c r="M175" s="353">
        <f>M170*'8-Matrices'!$S$9</f>
        <v>0</v>
      </c>
      <c r="N175" s="398"/>
      <c r="P175" s="351">
        <f>P170*'8-Matrices'!$J$9</f>
        <v>1779730</v>
      </c>
      <c r="Q175" s="352">
        <f>Q170*'8-Matrices'!$K$9</f>
        <v>1381860</v>
      </c>
      <c r="R175" s="352">
        <f>R170*'8-Matrices'!$L$9</f>
        <v>275130</v>
      </c>
      <c r="S175" s="352">
        <f>S170*'8-Matrices'!$M$9</f>
        <v>6327990</v>
      </c>
      <c r="T175" s="352">
        <f>T170*'8-Matrices'!$N$9</f>
        <v>0</v>
      </c>
      <c r="U175" s="352">
        <f>U170*'8-Matrices'!$O$9</f>
        <v>0</v>
      </c>
      <c r="V175" s="352">
        <f>V170*'8-Matrices'!$P$9</f>
        <v>0</v>
      </c>
      <c r="W175" s="352">
        <f>W170*'8-Matrices'!$Q$9</f>
        <v>0</v>
      </c>
      <c r="X175" s="352">
        <f>X170*'8-Matrices'!$R$9</f>
        <v>0</v>
      </c>
      <c r="Y175" s="353">
        <f>Y170*'8-Matrices'!$S$9</f>
        <v>0</v>
      </c>
      <c r="Z175" s="398"/>
      <c r="AB175" s="351">
        <f>AB170*'8-Matrices'!$J$9</f>
        <v>1486598</v>
      </c>
      <c r="AC175" s="352">
        <f>AC170*'8-Matrices'!$K$9</f>
        <v>1259028</v>
      </c>
      <c r="AD175" s="352">
        <f>AD170*'8-Matrices'!$L$9</f>
        <v>275130</v>
      </c>
      <c r="AE175" s="352">
        <f>AE170*'8-Matrices'!$M$9</f>
        <v>7673070</v>
      </c>
      <c r="AF175" s="352">
        <f>AF170*'8-Matrices'!$N$9</f>
        <v>0</v>
      </c>
      <c r="AG175" s="352">
        <f>AG170*'8-Matrices'!$O$9</f>
        <v>0</v>
      </c>
      <c r="AH175" s="352">
        <f>AH170*'8-Matrices'!$P$9</f>
        <v>0</v>
      </c>
      <c r="AI175" s="352">
        <f>AI170*'8-Matrices'!$Q$9</f>
        <v>0</v>
      </c>
      <c r="AJ175" s="352">
        <f>AJ170*'8-Matrices'!$R$9</f>
        <v>0</v>
      </c>
      <c r="AK175" s="353">
        <f>AK170*'8-Matrices'!$S$9</f>
        <v>0</v>
      </c>
      <c r="AL175" s="398"/>
      <c r="AN175" s="351">
        <f>AN170*'8-Matrices'!$J$9</f>
        <v>1005024</v>
      </c>
      <c r="AO175" s="352">
        <f>AO170*'8-Matrices'!$K$9</f>
        <v>1028718</v>
      </c>
      <c r="AP175" s="352">
        <f>AP170*'8-Matrices'!$L$9</f>
        <v>397410</v>
      </c>
      <c r="AQ175" s="352">
        <f>AQ170*'8-Matrices'!$M$9</f>
        <v>6511410</v>
      </c>
      <c r="AR175" s="352">
        <f>AR170*'8-Matrices'!$N$9</f>
        <v>0</v>
      </c>
      <c r="AS175" s="352">
        <f>AS170*'8-Matrices'!$O$9</f>
        <v>0</v>
      </c>
      <c r="AT175" s="352">
        <f>AT170*'8-Matrices'!$P$9</f>
        <v>0</v>
      </c>
      <c r="AU175" s="352">
        <f>AU170*'8-Matrices'!$Q$9</f>
        <v>0</v>
      </c>
      <c r="AV175" s="352">
        <f>AV170*'8-Matrices'!$R$9</f>
        <v>0</v>
      </c>
      <c r="AW175" s="353">
        <f>AW170*'8-Matrices'!$S$9</f>
        <v>0</v>
      </c>
      <c r="AX175" s="398"/>
      <c r="AZ175" s="351">
        <f>AZ170*'8-Matrices'!$J$9</f>
        <v>1120183</v>
      </c>
      <c r="BA175" s="352">
        <f>BA170*'8-Matrices'!$K$9</f>
        <v>721638</v>
      </c>
      <c r="BB175" s="352">
        <f>BB170*'8-Matrices'!$L$9</f>
        <v>366840</v>
      </c>
      <c r="BC175" s="352">
        <f>BC170*'8-Matrices'!$M$9</f>
        <v>9568410</v>
      </c>
      <c r="BD175" s="352">
        <f>BD170*'8-Matrices'!$N$9</f>
        <v>0</v>
      </c>
      <c r="BE175" s="352">
        <f>BE170*'8-Matrices'!$O$9</f>
        <v>0</v>
      </c>
      <c r="BF175" s="352">
        <f>BF170*'8-Matrices'!$P$9</f>
        <v>0</v>
      </c>
      <c r="BG175" s="352">
        <f>BG170*'8-Matrices'!$Q$9</f>
        <v>0</v>
      </c>
      <c r="BH175" s="352">
        <f>BH170*'8-Matrices'!$R$9</f>
        <v>0</v>
      </c>
      <c r="BI175" s="353">
        <f>BI170*'8-Matrices'!$S$9</f>
        <v>0</v>
      </c>
      <c r="BJ175" s="398"/>
      <c r="BL175" s="351">
        <f>BL170*'8-Matrices'!$J$9</f>
        <v>785175</v>
      </c>
      <c r="BM175" s="352">
        <f>BM170*'8-Matrices'!$K$9</f>
        <v>813762</v>
      </c>
      <c r="BN175" s="352">
        <f>BN170*'8-Matrices'!$L$9</f>
        <v>427980</v>
      </c>
      <c r="BO175" s="352">
        <f>BO170*'8-Matrices'!$M$9</f>
        <v>10699500</v>
      </c>
      <c r="BP175" s="352">
        <f>BP170*'8-Matrices'!$N$9</f>
        <v>0</v>
      </c>
      <c r="BQ175" s="352">
        <f>BQ170*'8-Matrices'!$O$9</f>
        <v>0</v>
      </c>
      <c r="BR175" s="352">
        <f>BR170*'8-Matrices'!$P$9</f>
        <v>0</v>
      </c>
      <c r="BS175" s="352">
        <f>BS170*'8-Matrices'!$Q$9</f>
        <v>0</v>
      </c>
      <c r="BT175" s="352">
        <f>BT170*'8-Matrices'!$R$9</f>
        <v>0</v>
      </c>
      <c r="BU175" s="353">
        <f>BU170*'8-Matrices'!$S$9</f>
        <v>0</v>
      </c>
      <c r="BV175" s="398"/>
      <c r="BX175" s="351">
        <f>BX170*'8-Matrices'!$J$9</f>
        <v>827051</v>
      </c>
      <c r="BY175" s="352">
        <f>BY170*'8-Matrices'!$K$9</f>
        <v>660222</v>
      </c>
      <c r="BZ175" s="352">
        <f>BZ170*'8-Matrices'!$L$9</f>
        <v>366840</v>
      </c>
      <c r="CA175" s="352">
        <f>CA170*'8-Matrices'!$M$9</f>
        <v>7611930</v>
      </c>
      <c r="CB175" s="352">
        <f>CB170*'8-Matrices'!$N$9</f>
        <v>0</v>
      </c>
      <c r="CC175" s="352">
        <f>CC170*'8-Matrices'!$O$9</f>
        <v>0</v>
      </c>
      <c r="CD175" s="352">
        <f>CD170*'8-Matrices'!$P$9</f>
        <v>0</v>
      </c>
      <c r="CE175" s="352">
        <f>CE170*'8-Matrices'!$Q$9</f>
        <v>0</v>
      </c>
      <c r="CF175" s="352">
        <f>CF170*'8-Matrices'!$R$9</f>
        <v>0</v>
      </c>
      <c r="CG175" s="353">
        <f>CG170*'8-Matrices'!$S$9</f>
        <v>0</v>
      </c>
      <c r="CH175" s="398"/>
      <c r="CJ175" s="351">
        <f>CJ170*'8-Matrices'!$J$9</f>
        <v>942210</v>
      </c>
      <c r="CK175" s="352">
        <f>CK170*'8-Matrices'!$K$9</f>
        <v>1105488</v>
      </c>
      <c r="CL175" s="352">
        <f>CL170*'8-Matrices'!$L$9</f>
        <v>703110</v>
      </c>
      <c r="CM175" s="352">
        <f>CM170*'8-Matrices'!$M$9</f>
        <v>8376180</v>
      </c>
      <c r="CN175" s="352">
        <f>CN170*'8-Matrices'!$N$9</f>
        <v>0</v>
      </c>
      <c r="CO175" s="352">
        <f>CO170*'8-Matrices'!$O$9</f>
        <v>0</v>
      </c>
      <c r="CP175" s="352">
        <f>CP170*'8-Matrices'!$P$9</f>
        <v>0</v>
      </c>
      <c r="CQ175" s="352">
        <f>CQ170*'8-Matrices'!$Q$9</f>
        <v>0</v>
      </c>
      <c r="CR175" s="352">
        <f>CR170*'8-Matrices'!$R$9</f>
        <v>0</v>
      </c>
      <c r="CS175" s="353">
        <f>CS170*'8-Matrices'!$S$9</f>
        <v>0</v>
      </c>
      <c r="CT175" s="398"/>
      <c r="CV175" s="351">
        <f>CV170*'8-Matrices'!$J$9</f>
        <v>1298156</v>
      </c>
      <c r="CW175" s="352">
        <f>CW170*'8-Matrices'!$K$9</f>
        <v>951948</v>
      </c>
      <c r="CX175" s="352">
        <f>CX170*'8-Matrices'!$L$9</f>
        <v>580830</v>
      </c>
      <c r="CY175" s="352">
        <f>CY170*'8-Matrices'!$M$9</f>
        <v>8406750</v>
      </c>
      <c r="CZ175" s="352">
        <f>CZ170*'8-Matrices'!$N$9</f>
        <v>0</v>
      </c>
      <c r="DA175" s="352">
        <f>DA170*'8-Matrices'!$O$9</f>
        <v>0</v>
      </c>
      <c r="DB175" s="352">
        <f>DB170*'8-Matrices'!$P$9</f>
        <v>0</v>
      </c>
      <c r="DC175" s="352">
        <f>DC170*'8-Matrices'!$Q$9</f>
        <v>0</v>
      </c>
      <c r="DD175" s="352">
        <f>DD170*'8-Matrices'!$R$9</f>
        <v>0</v>
      </c>
      <c r="DE175" s="353">
        <f>DE170*'8-Matrices'!$S$9</f>
        <v>0</v>
      </c>
      <c r="DF175" s="398"/>
      <c r="DH175" s="351">
        <f>DH170*'8-Matrices'!$J$9</f>
        <v>1130652</v>
      </c>
      <c r="DI175" s="352">
        <f>DI170*'8-Matrices'!$K$9</f>
        <v>675576</v>
      </c>
      <c r="DJ175" s="352">
        <f>DJ170*'8-Matrices'!$L$9</f>
        <v>366840</v>
      </c>
      <c r="DK175" s="352">
        <f>DK170*'8-Matrices'!$M$9</f>
        <v>7611930</v>
      </c>
      <c r="DL175" s="352">
        <f>DL170*'8-Matrices'!$N$9</f>
        <v>0</v>
      </c>
      <c r="DM175" s="352">
        <f>DM170*'8-Matrices'!$O$9</f>
        <v>0</v>
      </c>
      <c r="DN175" s="352">
        <f>DN170*'8-Matrices'!$P$9</f>
        <v>0</v>
      </c>
      <c r="DO175" s="352">
        <f>DO170*'8-Matrices'!$Q$9</f>
        <v>0</v>
      </c>
      <c r="DP175" s="352">
        <f>DP170*'8-Matrices'!$R$9</f>
        <v>0</v>
      </c>
      <c r="DQ175" s="353">
        <f>DQ170*'8-Matrices'!$S$9</f>
        <v>0</v>
      </c>
      <c r="DR175" s="398"/>
      <c r="DT175" s="351">
        <f>DT170*'8-Matrices'!$J$9</f>
        <v>921272</v>
      </c>
      <c r="DU175" s="352">
        <f>DU170*'8-Matrices'!$K$9</f>
        <v>414558</v>
      </c>
      <c r="DV175" s="352">
        <f>DV170*'8-Matrices'!$L$9</f>
        <v>152850</v>
      </c>
      <c r="DW175" s="352">
        <f>DW170*'8-Matrices'!$M$9</f>
        <v>6511410</v>
      </c>
      <c r="DX175" s="352">
        <f>DX170*'8-Matrices'!$N$9</f>
        <v>0</v>
      </c>
      <c r="DY175" s="352">
        <f>DY170*'8-Matrices'!$O$9</f>
        <v>0</v>
      </c>
      <c r="DZ175" s="352">
        <f>DZ170*'8-Matrices'!$P$9</f>
        <v>0</v>
      </c>
      <c r="EA175" s="352">
        <f>EA170*'8-Matrices'!$Q$9</f>
        <v>0</v>
      </c>
      <c r="EB175" s="352">
        <f>EB170*'8-Matrices'!$R$9</f>
        <v>0</v>
      </c>
      <c r="EC175" s="353">
        <f>EC170*'8-Matrices'!$S$9</f>
        <v>0</v>
      </c>
      <c r="ED175" s="398"/>
    </row>
    <row r="176" spans="1:134" ht="30.75" thickBot="1" x14ac:dyDescent="0.3">
      <c r="A176" s="318" t="s">
        <v>212</v>
      </c>
      <c r="B176" s="293" t="s">
        <v>97</v>
      </c>
      <c r="C176" s="316"/>
      <c r="D176" s="404">
        <f t="shared" ref="D176:M176" si="363">SUM(D173:D175)</f>
        <v>1894889</v>
      </c>
      <c r="E176" s="405">
        <f t="shared" si="363"/>
        <v>5606968</v>
      </c>
      <c r="F176" s="405">
        <f t="shared" si="363"/>
        <v>521675</v>
      </c>
      <c r="G176" s="405">
        <f t="shared" si="363"/>
        <v>36114405</v>
      </c>
      <c r="H176" s="405">
        <f t="shared" si="363"/>
        <v>0</v>
      </c>
      <c r="I176" s="405">
        <f t="shared" si="363"/>
        <v>0</v>
      </c>
      <c r="J176" s="405">
        <f t="shared" si="363"/>
        <v>0</v>
      </c>
      <c r="K176" s="405">
        <f t="shared" si="363"/>
        <v>0</v>
      </c>
      <c r="L176" s="405">
        <f t="shared" si="363"/>
        <v>0</v>
      </c>
      <c r="M176" s="406">
        <f t="shared" si="363"/>
        <v>0</v>
      </c>
      <c r="N176" s="471">
        <f>SUM(D176:M176)</f>
        <v>44137937</v>
      </c>
      <c r="O176" s="316"/>
      <c r="P176" s="404">
        <f t="shared" ref="P176:Y176" si="364">SUM(P173:P175)</f>
        <v>1779730</v>
      </c>
      <c r="Q176" s="405">
        <f t="shared" si="364"/>
        <v>4394672</v>
      </c>
      <c r="R176" s="405">
        <f t="shared" si="364"/>
        <v>726175</v>
      </c>
      <c r="S176" s="405">
        <f t="shared" si="364"/>
        <v>30514285</v>
      </c>
      <c r="T176" s="405">
        <f t="shared" si="364"/>
        <v>0</v>
      </c>
      <c r="U176" s="405">
        <f t="shared" si="364"/>
        <v>0</v>
      </c>
      <c r="V176" s="405">
        <f t="shared" si="364"/>
        <v>0</v>
      </c>
      <c r="W176" s="405">
        <f t="shared" si="364"/>
        <v>0</v>
      </c>
      <c r="X176" s="405">
        <f t="shared" si="364"/>
        <v>0</v>
      </c>
      <c r="Y176" s="406">
        <f t="shared" si="364"/>
        <v>0</v>
      </c>
      <c r="Z176" s="471">
        <f>SUM(P176:Y176)</f>
        <v>37414862</v>
      </c>
      <c r="AA176" s="316"/>
      <c r="AB176" s="404">
        <f t="shared" ref="AB176:AK176" si="365">SUM(AB173:AB175)</f>
        <v>1486598</v>
      </c>
      <c r="AC176" s="405">
        <f t="shared" si="365"/>
        <v>10600995</v>
      </c>
      <c r="AD176" s="405">
        <f t="shared" si="365"/>
        <v>750325</v>
      </c>
      <c r="AE176" s="405">
        <f t="shared" si="365"/>
        <v>32977510</v>
      </c>
      <c r="AF176" s="405">
        <f t="shared" si="365"/>
        <v>0</v>
      </c>
      <c r="AG176" s="405">
        <f t="shared" si="365"/>
        <v>0</v>
      </c>
      <c r="AH176" s="405">
        <f t="shared" si="365"/>
        <v>0</v>
      </c>
      <c r="AI176" s="405">
        <f t="shared" si="365"/>
        <v>0</v>
      </c>
      <c r="AJ176" s="405">
        <f t="shared" si="365"/>
        <v>0</v>
      </c>
      <c r="AK176" s="406">
        <f t="shared" si="365"/>
        <v>0</v>
      </c>
      <c r="AL176" s="471">
        <f>SUM(AB176:AK176)</f>
        <v>45815428</v>
      </c>
      <c r="AN176" s="404">
        <f t="shared" ref="AN176:AW176" si="366">SUM(AN173:AN175)</f>
        <v>1012167</v>
      </c>
      <c r="AO176" s="405">
        <f t="shared" si="366"/>
        <v>6413768</v>
      </c>
      <c r="AP176" s="405">
        <f t="shared" si="366"/>
        <v>609300</v>
      </c>
      <c r="AQ176" s="405">
        <f t="shared" si="366"/>
        <v>29042485</v>
      </c>
      <c r="AR176" s="405">
        <f t="shared" si="366"/>
        <v>0</v>
      </c>
      <c r="AS176" s="405">
        <f t="shared" si="366"/>
        <v>0</v>
      </c>
      <c r="AT176" s="405">
        <f t="shared" si="366"/>
        <v>0</v>
      </c>
      <c r="AU176" s="405">
        <f t="shared" si="366"/>
        <v>0</v>
      </c>
      <c r="AV176" s="405">
        <f t="shared" si="366"/>
        <v>0</v>
      </c>
      <c r="AW176" s="406">
        <f t="shared" si="366"/>
        <v>0</v>
      </c>
      <c r="AX176" s="471">
        <f>SUM(AN176:AW176)</f>
        <v>37077720</v>
      </c>
      <c r="AZ176" s="404">
        <f t="shared" ref="AZ176:BI176" si="367">SUM(AZ173:AZ175)</f>
        <v>1120183</v>
      </c>
      <c r="BA176" s="405">
        <f t="shared" si="367"/>
        <v>5866760</v>
      </c>
      <c r="BB176" s="405">
        <f t="shared" si="367"/>
        <v>766470</v>
      </c>
      <c r="BC176" s="405">
        <f t="shared" si="367"/>
        <v>29849090</v>
      </c>
      <c r="BD176" s="405">
        <f t="shared" si="367"/>
        <v>0</v>
      </c>
      <c r="BE176" s="405">
        <f t="shared" si="367"/>
        <v>0</v>
      </c>
      <c r="BF176" s="405">
        <f t="shared" si="367"/>
        <v>0</v>
      </c>
      <c r="BG176" s="405">
        <f t="shared" si="367"/>
        <v>0</v>
      </c>
      <c r="BH176" s="405">
        <f t="shared" si="367"/>
        <v>0</v>
      </c>
      <c r="BI176" s="406">
        <f t="shared" si="367"/>
        <v>0</v>
      </c>
      <c r="BJ176" s="471">
        <f>SUM(AZ176:BI176)</f>
        <v>37602503</v>
      </c>
      <c r="BL176" s="404">
        <f t="shared" ref="BL176:BU176" si="368">SUM(BL173:BL175)</f>
        <v>785175</v>
      </c>
      <c r="BM176" s="405">
        <f t="shared" si="368"/>
        <v>7152263</v>
      </c>
      <c r="BN176" s="405">
        <f t="shared" si="368"/>
        <v>933555</v>
      </c>
      <c r="BO176" s="405">
        <f t="shared" si="368"/>
        <v>27955375</v>
      </c>
      <c r="BP176" s="405">
        <f t="shared" si="368"/>
        <v>0</v>
      </c>
      <c r="BQ176" s="405">
        <f t="shared" si="368"/>
        <v>0</v>
      </c>
      <c r="BR176" s="405">
        <f t="shared" si="368"/>
        <v>0</v>
      </c>
      <c r="BS176" s="405">
        <f t="shared" si="368"/>
        <v>0</v>
      </c>
      <c r="BT176" s="405">
        <f t="shared" si="368"/>
        <v>0</v>
      </c>
      <c r="BU176" s="406">
        <f t="shared" si="368"/>
        <v>0</v>
      </c>
      <c r="BV176" s="471">
        <f>SUM(BL176:BU176)</f>
        <v>36826368</v>
      </c>
      <c r="BX176" s="404">
        <f t="shared" ref="BX176:CG176" si="369">SUM(BX173:BX175)</f>
        <v>891338</v>
      </c>
      <c r="BY176" s="405">
        <f t="shared" si="369"/>
        <v>6031926</v>
      </c>
      <c r="BZ176" s="405">
        <f t="shared" si="369"/>
        <v>516150</v>
      </c>
      <c r="CA176" s="405">
        <f t="shared" si="369"/>
        <v>23300610</v>
      </c>
      <c r="CB176" s="405">
        <f t="shared" si="369"/>
        <v>0</v>
      </c>
      <c r="CC176" s="405">
        <f t="shared" si="369"/>
        <v>0</v>
      </c>
      <c r="CD176" s="405">
        <f t="shared" si="369"/>
        <v>0</v>
      </c>
      <c r="CE176" s="405">
        <f t="shared" si="369"/>
        <v>0</v>
      </c>
      <c r="CF176" s="405">
        <f t="shared" si="369"/>
        <v>0</v>
      </c>
      <c r="CG176" s="406">
        <f t="shared" si="369"/>
        <v>0</v>
      </c>
      <c r="CH176" s="471">
        <f>SUM(BX176:CG176)</f>
        <v>30740024</v>
      </c>
      <c r="CJ176" s="404">
        <f t="shared" ref="CJ176:CS176" si="370">SUM(CJ173:CJ175)</f>
        <v>1620360</v>
      </c>
      <c r="CK176" s="405">
        <f t="shared" si="370"/>
        <v>3621664</v>
      </c>
      <c r="CL176" s="405">
        <f t="shared" si="370"/>
        <v>956720</v>
      </c>
      <c r="CM176" s="405">
        <f t="shared" si="370"/>
        <v>23688680</v>
      </c>
      <c r="CN176" s="405">
        <f t="shared" si="370"/>
        <v>0</v>
      </c>
      <c r="CO176" s="405">
        <f t="shared" si="370"/>
        <v>0</v>
      </c>
      <c r="CP176" s="405">
        <f t="shared" si="370"/>
        <v>0</v>
      </c>
      <c r="CQ176" s="405">
        <f t="shared" si="370"/>
        <v>0</v>
      </c>
      <c r="CR176" s="405">
        <f t="shared" si="370"/>
        <v>0</v>
      </c>
      <c r="CS176" s="406">
        <f t="shared" si="370"/>
        <v>0</v>
      </c>
      <c r="CT176" s="471">
        <f>SUM(CJ176:CS176)</f>
        <v>29887424</v>
      </c>
      <c r="CV176" s="404">
        <f t="shared" ref="CV176:DE176" si="371">SUM(CV173:CV175)</f>
        <v>2110016</v>
      </c>
      <c r="CW176" s="405">
        <f t="shared" si="371"/>
        <v>3797780</v>
      </c>
      <c r="CX176" s="405">
        <f t="shared" si="371"/>
        <v>905070</v>
      </c>
      <c r="CY176" s="405">
        <f t="shared" si="371"/>
        <v>21809370</v>
      </c>
      <c r="CZ176" s="405">
        <f t="shared" si="371"/>
        <v>0</v>
      </c>
      <c r="DA176" s="405">
        <f t="shared" si="371"/>
        <v>0</v>
      </c>
      <c r="DB176" s="405">
        <f t="shared" si="371"/>
        <v>0</v>
      </c>
      <c r="DC176" s="405">
        <f t="shared" si="371"/>
        <v>0</v>
      </c>
      <c r="DD176" s="405">
        <f t="shared" si="371"/>
        <v>0</v>
      </c>
      <c r="DE176" s="406">
        <f t="shared" si="371"/>
        <v>0</v>
      </c>
      <c r="DF176" s="471">
        <f>SUM(CV176:DE176)</f>
        <v>28622236</v>
      </c>
      <c r="DH176" s="404">
        <f t="shared" ref="DH176:DQ176" si="372">SUM(DH173:DH175)</f>
        <v>1655601</v>
      </c>
      <c r="DI176" s="405">
        <f t="shared" si="372"/>
        <v>3268308</v>
      </c>
      <c r="DJ176" s="405">
        <f t="shared" si="372"/>
        <v>535365</v>
      </c>
      <c r="DK176" s="405">
        <f t="shared" si="372"/>
        <v>20881165</v>
      </c>
      <c r="DL176" s="405">
        <f t="shared" si="372"/>
        <v>0</v>
      </c>
      <c r="DM176" s="405">
        <f t="shared" si="372"/>
        <v>0</v>
      </c>
      <c r="DN176" s="405">
        <f t="shared" si="372"/>
        <v>0</v>
      </c>
      <c r="DO176" s="405">
        <f t="shared" si="372"/>
        <v>0</v>
      </c>
      <c r="DP176" s="405">
        <f t="shared" si="372"/>
        <v>0</v>
      </c>
      <c r="DQ176" s="406">
        <f t="shared" si="372"/>
        <v>0</v>
      </c>
      <c r="DR176" s="471">
        <f>SUM(DH176:DQ176)</f>
        <v>26340439</v>
      </c>
      <c r="DT176" s="404">
        <f t="shared" ref="DT176:EC176" si="373">SUM(DT173:DT175)</f>
        <v>1515395</v>
      </c>
      <c r="DU176" s="405">
        <f t="shared" si="373"/>
        <v>2861177</v>
      </c>
      <c r="DV176" s="405">
        <f t="shared" si="373"/>
        <v>424205</v>
      </c>
      <c r="DW176" s="405">
        <f t="shared" si="373"/>
        <v>19406110</v>
      </c>
      <c r="DX176" s="405">
        <f t="shared" si="373"/>
        <v>0</v>
      </c>
      <c r="DY176" s="405">
        <f t="shared" si="373"/>
        <v>0</v>
      </c>
      <c r="DZ176" s="405">
        <f t="shared" si="373"/>
        <v>0</v>
      </c>
      <c r="EA176" s="405">
        <f t="shared" si="373"/>
        <v>0</v>
      </c>
      <c r="EB176" s="405">
        <f t="shared" si="373"/>
        <v>0</v>
      </c>
      <c r="EC176" s="406">
        <f t="shared" si="373"/>
        <v>0</v>
      </c>
      <c r="ED176" s="471">
        <f>SUM(DT176:EC176)</f>
        <v>24206887</v>
      </c>
    </row>
    <row r="177" spans="1:134" ht="15.75" thickBot="1" x14ac:dyDescent="0.3">
      <c r="A177" s="305"/>
      <c r="B177" s="306"/>
      <c r="C177" s="307"/>
      <c r="D177" s="408"/>
      <c r="E177" s="407"/>
      <c r="F177" s="407"/>
      <c r="G177" s="407"/>
      <c r="H177" s="407"/>
      <c r="I177" s="407"/>
      <c r="J177" s="407"/>
      <c r="K177" s="407"/>
      <c r="L177" s="407"/>
      <c r="M177" s="409"/>
      <c r="N177" s="410"/>
      <c r="O177" s="307"/>
      <c r="P177" s="408"/>
      <c r="Q177" s="407"/>
      <c r="R177" s="407"/>
      <c r="S177" s="407"/>
      <c r="T177" s="407"/>
      <c r="U177" s="407"/>
      <c r="V177" s="407"/>
      <c r="W177" s="407"/>
      <c r="X177" s="407"/>
      <c r="Y177" s="409"/>
      <c r="Z177" s="410"/>
      <c r="AA177" s="307"/>
      <c r="AB177" s="408"/>
      <c r="AC177" s="407"/>
      <c r="AD177" s="407"/>
      <c r="AE177" s="407"/>
      <c r="AF177" s="407"/>
      <c r="AG177" s="407"/>
      <c r="AH177" s="407"/>
      <c r="AI177" s="407"/>
      <c r="AJ177" s="407"/>
      <c r="AK177" s="409"/>
      <c r="AL177" s="410"/>
      <c r="AN177" s="408"/>
      <c r="AO177" s="407"/>
      <c r="AP177" s="407"/>
      <c r="AQ177" s="407"/>
      <c r="AR177" s="407"/>
      <c r="AS177" s="407"/>
      <c r="AT177" s="407"/>
      <c r="AU177" s="407"/>
      <c r="AV177" s="407"/>
      <c r="AW177" s="409"/>
      <c r="AX177" s="410"/>
      <c r="AZ177" s="408"/>
      <c r="BA177" s="407"/>
      <c r="BB177" s="407"/>
      <c r="BC177" s="407"/>
      <c r="BD177" s="407"/>
      <c r="BE177" s="407"/>
      <c r="BF177" s="407"/>
      <c r="BG177" s="407"/>
      <c r="BH177" s="407"/>
      <c r="BI177" s="409"/>
      <c r="BJ177" s="410"/>
      <c r="BL177" s="408"/>
      <c r="BM177" s="407"/>
      <c r="BN177" s="407"/>
      <c r="BO177" s="407"/>
      <c r="BP177" s="407"/>
      <c r="BQ177" s="407"/>
      <c r="BR177" s="407"/>
      <c r="BS177" s="407"/>
      <c r="BT177" s="407"/>
      <c r="BU177" s="409"/>
      <c r="BV177" s="410"/>
      <c r="BX177" s="408"/>
      <c r="BY177" s="407"/>
      <c r="BZ177" s="407"/>
      <c r="CA177" s="407"/>
      <c r="CB177" s="407"/>
      <c r="CC177" s="407"/>
      <c r="CD177" s="407"/>
      <c r="CE177" s="407"/>
      <c r="CF177" s="407"/>
      <c r="CG177" s="409"/>
      <c r="CH177" s="410"/>
      <c r="CJ177" s="408"/>
      <c r="CK177" s="407"/>
      <c r="CL177" s="407"/>
      <c r="CM177" s="407"/>
      <c r="CN177" s="407"/>
      <c r="CO177" s="407"/>
      <c r="CP177" s="407"/>
      <c r="CQ177" s="407"/>
      <c r="CR177" s="407"/>
      <c r="CS177" s="409"/>
      <c r="CT177" s="410"/>
      <c r="CV177" s="408"/>
      <c r="CW177" s="407"/>
      <c r="CX177" s="407"/>
      <c r="CY177" s="407"/>
      <c r="CZ177" s="407"/>
      <c r="DA177" s="407"/>
      <c r="DB177" s="407"/>
      <c r="DC177" s="407"/>
      <c r="DD177" s="407"/>
      <c r="DE177" s="409"/>
      <c r="DF177" s="410"/>
      <c r="DH177" s="408"/>
      <c r="DI177" s="407"/>
      <c r="DJ177" s="407"/>
      <c r="DK177" s="407"/>
      <c r="DL177" s="407"/>
      <c r="DM177" s="407"/>
      <c r="DN177" s="407"/>
      <c r="DO177" s="407"/>
      <c r="DP177" s="407"/>
      <c r="DQ177" s="409"/>
      <c r="DR177" s="410"/>
      <c r="DT177" s="408"/>
      <c r="DU177" s="407"/>
      <c r="DV177" s="407"/>
      <c r="DW177" s="407"/>
      <c r="DX177" s="407"/>
      <c r="DY177" s="407"/>
      <c r="DZ177" s="407"/>
      <c r="EA177" s="407"/>
      <c r="EB177" s="407"/>
      <c r="EC177" s="409"/>
      <c r="ED177" s="410"/>
    </row>
    <row r="178" spans="1:134" ht="15" customHeight="1" x14ac:dyDescent="0.25">
      <c r="A178" s="1470" t="s">
        <v>210</v>
      </c>
      <c r="B178" s="285" t="s">
        <v>98</v>
      </c>
      <c r="C178" s="319" t="s">
        <v>138</v>
      </c>
      <c r="D178" s="342">
        <f>'7d-AtRisk_RawData'!D58</f>
        <v>6</v>
      </c>
      <c r="E178" s="343">
        <f>'7d-AtRisk_RawData'!E58</f>
        <v>2</v>
      </c>
      <c r="F178" s="343">
        <f>'7d-AtRisk_RawData'!F58</f>
        <v>0</v>
      </c>
      <c r="G178" s="343">
        <f>'7d-AtRisk_RawData'!G58</f>
        <v>80</v>
      </c>
      <c r="H178" s="343">
        <f>'7d-AtRisk_RawData'!H58</f>
        <v>0</v>
      </c>
      <c r="I178" s="343">
        <f>'7d-AtRisk_RawData'!I58</f>
        <v>0</v>
      </c>
      <c r="J178" s="343">
        <f>'7d-AtRisk_RawData'!J58</f>
        <v>0</v>
      </c>
      <c r="K178" s="343">
        <f>'7d-AtRisk_RawData'!K58</f>
        <v>0</v>
      </c>
      <c r="L178" s="343">
        <f>'7d-AtRisk_RawData'!L58</f>
        <v>0</v>
      </c>
      <c r="M178" s="344">
        <f>'7d-AtRisk_RawData'!M58</f>
        <v>0</v>
      </c>
      <c r="N178" s="396"/>
      <c r="O178" s="319"/>
      <c r="P178" s="342">
        <f>'7d-AtRisk_RawData'!P58</f>
        <v>3</v>
      </c>
      <c r="Q178" s="343">
        <f>'7d-AtRisk_RawData'!Q58</f>
        <v>2</v>
      </c>
      <c r="R178" s="343">
        <f>'7d-AtRisk_RawData'!R58</f>
        <v>0</v>
      </c>
      <c r="S178" s="343">
        <f>'7d-AtRisk_RawData'!S58</f>
        <v>56</v>
      </c>
      <c r="T178" s="343">
        <f>'7d-AtRisk_RawData'!T58</f>
        <v>0</v>
      </c>
      <c r="U178" s="343">
        <f>'7d-AtRisk_RawData'!U58</f>
        <v>0</v>
      </c>
      <c r="V178" s="343">
        <f>'7d-AtRisk_RawData'!V58</f>
        <v>0</v>
      </c>
      <c r="W178" s="343">
        <f>'7d-AtRisk_RawData'!W58</f>
        <v>0</v>
      </c>
      <c r="X178" s="343">
        <f>'7d-AtRisk_RawData'!X58</f>
        <v>0</v>
      </c>
      <c r="Y178" s="344">
        <f>'7d-AtRisk_RawData'!Y58</f>
        <v>0</v>
      </c>
      <c r="Z178" s="396"/>
      <c r="AA178" s="319"/>
      <c r="AB178" s="342">
        <f>'7d-AtRisk_RawData'!AB58</f>
        <v>5</v>
      </c>
      <c r="AC178" s="343">
        <f>'7d-AtRisk_RawData'!AC58</f>
        <v>4</v>
      </c>
      <c r="AD178" s="343">
        <f>'7d-AtRisk_RawData'!AD58</f>
        <v>0</v>
      </c>
      <c r="AE178" s="343">
        <f>'7d-AtRisk_RawData'!AE58</f>
        <v>63</v>
      </c>
      <c r="AF178" s="343">
        <f>'7d-AtRisk_RawData'!AF58</f>
        <v>0</v>
      </c>
      <c r="AG178" s="343">
        <f>'7d-AtRisk_RawData'!AG58</f>
        <v>0</v>
      </c>
      <c r="AH178" s="343">
        <f>'7d-AtRisk_RawData'!AH58</f>
        <v>0</v>
      </c>
      <c r="AI178" s="343">
        <f>'7d-AtRisk_RawData'!AI58</f>
        <v>0</v>
      </c>
      <c r="AJ178" s="343">
        <f>'7d-AtRisk_RawData'!AJ58</f>
        <v>0</v>
      </c>
      <c r="AK178" s="344">
        <f>'7d-AtRisk_RawData'!AK58</f>
        <v>0</v>
      </c>
      <c r="AL178" s="396"/>
      <c r="AN178" s="342">
        <f>'7d-AtRisk_RawData'!AN58</f>
        <v>8</v>
      </c>
      <c r="AO178" s="343">
        <f>'7d-AtRisk_RawData'!AO58</f>
        <v>0</v>
      </c>
      <c r="AP178" s="343">
        <f>'7d-AtRisk_RawData'!AP58</f>
        <v>0</v>
      </c>
      <c r="AQ178" s="343">
        <f>'7d-AtRisk_RawData'!AQ58</f>
        <v>108</v>
      </c>
      <c r="AR178" s="343">
        <f>'7d-AtRisk_RawData'!AR58</f>
        <v>0</v>
      </c>
      <c r="AS178" s="343">
        <f>'7d-AtRisk_RawData'!AS58</f>
        <v>0</v>
      </c>
      <c r="AT178" s="343">
        <f>'7d-AtRisk_RawData'!AT58</f>
        <v>0</v>
      </c>
      <c r="AU178" s="343">
        <f>'7d-AtRisk_RawData'!AU58</f>
        <v>0</v>
      </c>
      <c r="AV178" s="343">
        <f>'7d-AtRisk_RawData'!AV58</f>
        <v>0</v>
      </c>
      <c r="AW178" s="344">
        <f>'7d-AtRisk_RawData'!AW58</f>
        <v>0</v>
      </c>
      <c r="AX178" s="396"/>
      <c r="AZ178" s="342">
        <f>'7d-AtRisk_RawData'!AZ58</f>
        <v>8</v>
      </c>
      <c r="BA178" s="343">
        <f>'7d-AtRisk_RawData'!BA58</f>
        <v>0</v>
      </c>
      <c r="BB178" s="343">
        <f>'7d-AtRisk_RawData'!BB58</f>
        <v>0</v>
      </c>
      <c r="BC178" s="343">
        <f>'7d-AtRisk_RawData'!BC58</f>
        <v>99</v>
      </c>
      <c r="BD178" s="343">
        <f>'7d-AtRisk_RawData'!BD58</f>
        <v>0</v>
      </c>
      <c r="BE178" s="343">
        <f>'7d-AtRisk_RawData'!BE58</f>
        <v>0</v>
      </c>
      <c r="BF178" s="343">
        <f>'7d-AtRisk_RawData'!BF58</f>
        <v>0</v>
      </c>
      <c r="BG178" s="343">
        <f>'7d-AtRisk_RawData'!BG58</f>
        <v>0</v>
      </c>
      <c r="BH178" s="343">
        <f>'7d-AtRisk_RawData'!BH58</f>
        <v>0</v>
      </c>
      <c r="BI178" s="344">
        <f>'7d-AtRisk_RawData'!BI58</f>
        <v>0</v>
      </c>
      <c r="BJ178" s="396"/>
      <c r="BL178" s="342">
        <f>'7d-AtRisk_RawData'!BL58</f>
        <v>8</v>
      </c>
      <c r="BM178" s="343">
        <f>'7d-AtRisk_RawData'!BM58</f>
        <v>0</v>
      </c>
      <c r="BN178" s="343">
        <f>'7d-AtRisk_RawData'!BN58</f>
        <v>0</v>
      </c>
      <c r="BO178" s="343">
        <f>'7d-AtRisk_RawData'!BO58</f>
        <v>75</v>
      </c>
      <c r="BP178" s="343">
        <f>'7d-AtRisk_RawData'!BP58</f>
        <v>0</v>
      </c>
      <c r="BQ178" s="343">
        <f>'7d-AtRisk_RawData'!BQ58</f>
        <v>0</v>
      </c>
      <c r="BR178" s="343">
        <f>'7d-AtRisk_RawData'!BR58</f>
        <v>0</v>
      </c>
      <c r="BS178" s="343">
        <f>'7d-AtRisk_RawData'!BS58</f>
        <v>0</v>
      </c>
      <c r="BT178" s="343">
        <f>'7d-AtRisk_RawData'!BT58</f>
        <v>0</v>
      </c>
      <c r="BU178" s="344">
        <f>'7d-AtRisk_RawData'!BU58</f>
        <v>0</v>
      </c>
      <c r="BV178" s="396"/>
      <c r="BX178" s="342">
        <f>'7d-AtRisk_RawData'!BX58</f>
        <v>18</v>
      </c>
      <c r="BY178" s="343">
        <f>'7d-AtRisk_RawData'!BY58</f>
        <v>1</v>
      </c>
      <c r="BZ178" s="343">
        <f>'7d-AtRisk_RawData'!BZ58</f>
        <v>0</v>
      </c>
      <c r="CA178" s="343">
        <f>'7d-AtRisk_RawData'!CA58</f>
        <v>68</v>
      </c>
      <c r="CB178" s="343">
        <f>'7d-AtRisk_RawData'!CB58</f>
        <v>0</v>
      </c>
      <c r="CC178" s="343">
        <f>'7d-AtRisk_RawData'!CC58</f>
        <v>0</v>
      </c>
      <c r="CD178" s="343">
        <f>'7d-AtRisk_RawData'!CD58</f>
        <v>0</v>
      </c>
      <c r="CE178" s="343">
        <f>'7d-AtRisk_RawData'!CE58</f>
        <v>0</v>
      </c>
      <c r="CF178" s="343">
        <f>'7d-AtRisk_RawData'!CF58</f>
        <v>0</v>
      </c>
      <c r="CG178" s="344">
        <f>'7d-AtRisk_RawData'!CG58</f>
        <v>0</v>
      </c>
      <c r="CH178" s="396"/>
      <c r="CJ178" s="342">
        <f>'7d-AtRisk_RawData'!CJ58</f>
        <v>80</v>
      </c>
      <c r="CK178" s="343">
        <f>'7d-AtRisk_RawData'!CK58</f>
        <v>0</v>
      </c>
      <c r="CL178" s="343">
        <f>'7d-AtRisk_RawData'!CL58</f>
        <v>0</v>
      </c>
      <c r="CM178" s="343">
        <f>'7d-AtRisk_RawData'!CM58</f>
        <v>61</v>
      </c>
      <c r="CN178" s="343">
        <f>'7d-AtRisk_RawData'!CN58</f>
        <v>0</v>
      </c>
      <c r="CO178" s="343">
        <f>'7d-AtRisk_RawData'!CO58</f>
        <v>0</v>
      </c>
      <c r="CP178" s="343">
        <f>'7d-AtRisk_RawData'!CP58</f>
        <v>0</v>
      </c>
      <c r="CQ178" s="343">
        <f>'7d-AtRisk_RawData'!CQ58</f>
        <v>0</v>
      </c>
      <c r="CR178" s="343">
        <f>'7d-AtRisk_RawData'!CR58</f>
        <v>0</v>
      </c>
      <c r="CS178" s="344">
        <f>'7d-AtRisk_RawData'!CS58</f>
        <v>0</v>
      </c>
      <c r="CT178" s="396"/>
      <c r="CV178" s="342">
        <f>'7d-AtRisk_RawData'!CV58</f>
        <v>21</v>
      </c>
      <c r="CW178" s="343">
        <f>'7d-AtRisk_RawData'!CW58</f>
        <v>1</v>
      </c>
      <c r="CX178" s="343">
        <f>'7d-AtRisk_RawData'!CX58</f>
        <v>0</v>
      </c>
      <c r="CY178" s="343">
        <f>'7d-AtRisk_RawData'!CY58</f>
        <v>64</v>
      </c>
      <c r="CZ178" s="343">
        <f>'7d-AtRisk_RawData'!CZ58</f>
        <v>0</v>
      </c>
      <c r="DA178" s="343">
        <f>'7d-AtRisk_RawData'!DA58</f>
        <v>0</v>
      </c>
      <c r="DB178" s="343">
        <f>'7d-AtRisk_RawData'!DB58</f>
        <v>0</v>
      </c>
      <c r="DC178" s="343">
        <f>'7d-AtRisk_RawData'!DC58</f>
        <v>0</v>
      </c>
      <c r="DD178" s="343">
        <f>'7d-AtRisk_RawData'!DD58</f>
        <v>0</v>
      </c>
      <c r="DE178" s="344">
        <f>'7d-AtRisk_RawData'!DE58</f>
        <v>0</v>
      </c>
      <c r="DF178" s="396"/>
      <c r="DH178" s="342">
        <f>'7d-AtRisk_RawData'!DH58</f>
        <v>39</v>
      </c>
      <c r="DI178" s="343">
        <f>'7d-AtRisk_RawData'!DI58</f>
        <v>0</v>
      </c>
      <c r="DJ178" s="343">
        <f>'7d-AtRisk_RawData'!DJ58</f>
        <v>0</v>
      </c>
      <c r="DK178" s="343">
        <f>'7d-AtRisk_RawData'!DK58</f>
        <v>56</v>
      </c>
      <c r="DL178" s="343">
        <f>'7d-AtRisk_RawData'!DL58</f>
        <v>0</v>
      </c>
      <c r="DM178" s="343">
        <f>'7d-AtRisk_RawData'!DM58</f>
        <v>0</v>
      </c>
      <c r="DN178" s="343">
        <f>'7d-AtRisk_RawData'!DN58</f>
        <v>0</v>
      </c>
      <c r="DO178" s="343">
        <f>'7d-AtRisk_RawData'!DO58</f>
        <v>0</v>
      </c>
      <c r="DP178" s="343">
        <f>'7d-AtRisk_RawData'!DP58</f>
        <v>0</v>
      </c>
      <c r="DQ178" s="344">
        <f>'7d-AtRisk_RawData'!DQ58</f>
        <v>0</v>
      </c>
      <c r="DR178" s="396"/>
      <c r="DT178" s="342">
        <f>'7d-AtRisk_RawData'!DT58</f>
        <v>35</v>
      </c>
      <c r="DU178" s="343">
        <f>'7d-AtRisk_RawData'!DU58</f>
        <v>0</v>
      </c>
      <c r="DV178" s="343">
        <f>'7d-AtRisk_RawData'!DV58</f>
        <v>0</v>
      </c>
      <c r="DW178" s="343">
        <f>'7d-AtRisk_RawData'!DW58</f>
        <v>51</v>
      </c>
      <c r="DX178" s="343">
        <f>'7d-AtRisk_RawData'!DX58</f>
        <v>0</v>
      </c>
      <c r="DY178" s="343">
        <f>'7d-AtRisk_RawData'!DY58</f>
        <v>0</v>
      </c>
      <c r="DZ178" s="343">
        <f>'7d-AtRisk_RawData'!DZ58</f>
        <v>0</v>
      </c>
      <c r="EA178" s="343">
        <f>'7d-AtRisk_RawData'!EA58</f>
        <v>0</v>
      </c>
      <c r="EB178" s="343">
        <f>'7d-AtRisk_RawData'!EB58</f>
        <v>0</v>
      </c>
      <c r="EC178" s="344">
        <f>'7d-AtRisk_RawData'!EC58</f>
        <v>0</v>
      </c>
      <c r="ED178" s="396"/>
    </row>
    <row r="179" spans="1:134" x14ac:dyDescent="0.25">
      <c r="A179" s="1471"/>
      <c r="B179" t="s">
        <v>98</v>
      </c>
      <c r="C179" s="317" t="s">
        <v>139</v>
      </c>
      <c r="D179" s="351">
        <f>'7d-AtRisk_RawData'!D59</f>
        <v>0</v>
      </c>
      <c r="E179" s="352">
        <f>'7d-AtRisk_RawData'!E59</f>
        <v>7</v>
      </c>
      <c r="F179" s="352">
        <f>'7d-AtRisk_RawData'!F59</f>
        <v>0</v>
      </c>
      <c r="G179" s="352">
        <f>'7d-AtRisk_RawData'!G59</f>
        <v>9</v>
      </c>
      <c r="H179" s="352">
        <f>'7d-AtRisk_RawData'!H59</f>
        <v>0</v>
      </c>
      <c r="I179" s="352">
        <f>'7d-AtRisk_RawData'!I59</f>
        <v>0</v>
      </c>
      <c r="J179" s="352">
        <f>'7d-AtRisk_RawData'!J59</f>
        <v>0</v>
      </c>
      <c r="K179" s="352">
        <f>'7d-AtRisk_RawData'!K59</f>
        <v>0</v>
      </c>
      <c r="L179" s="352">
        <f>'7d-AtRisk_RawData'!L59</f>
        <v>0</v>
      </c>
      <c r="M179" s="353">
        <f>'7d-AtRisk_RawData'!M59</f>
        <v>0</v>
      </c>
      <c r="N179" s="398"/>
      <c r="P179" s="351">
        <f>'7d-AtRisk_RawData'!P59</f>
        <v>0</v>
      </c>
      <c r="Q179" s="352">
        <f>'7d-AtRisk_RawData'!Q59</f>
        <v>25</v>
      </c>
      <c r="R179" s="352">
        <f>'7d-AtRisk_RawData'!R59</f>
        <v>0</v>
      </c>
      <c r="S179" s="352">
        <f>'7d-AtRisk_RawData'!S59</f>
        <v>9</v>
      </c>
      <c r="T179" s="352">
        <f>'7d-AtRisk_RawData'!T59</f>
        <v>0</v>
      </c>
      <c r="U179" s="352">
        <f>'7d-AtRisk_RawData'!U59</f>
        <v>0</v>
      </c>
      <c r="V179" s="352">
        <f>'7d-AtRisk_RawData'!V59</f>
        <v>0</v>
      </c>
      <c r="W179" s="352">
        <f>'7d-AtRisk_RawData'!W59</f>
        <v>0</v>
      </c>
      <c r="X179" s="352">
        <f>'7d-AtRisk_RawData'!X59</f>
        <v>0</v>
      </c>
      <c r="Y179" s="353">
        <f>'7d-AtRisk_RawData'!Y59</f>
        <v>0</v>
      </c>
      <c r="Z179" s="398"/>
      <c r="AB179" s="351">
        <f>'7d-AtRisk_RawData'!AB59</f>
        <v>0</v>
      </c>
      <c r="AC179" s="352">
        <f>'7d-AtRisk_RawData'!AC59</f>
        <v>41</v>
      </c>
      <c r="AD179" s="352">
        <f>'7d-AtRisk_RawData'!AD59</f>
        <v>0</v>
      </c>
      <c r="AE179" s="352">
        <f>'7d-AtRisk_RawData'!AE59</f>
        <v>7</v>
      </c>
      <c r="AF179" s="352">
        <f>'7d-AtRisk_RawData'!AF59</f>
        <v>0</v>
      </c>
      <c r="AG179" s="352">
        <f>'7d-AtRisk_RawData'!AG59</f>
        <v>0</v>
      </c>
      <c r="AH179" s="352">
        <f>'7d-AtRisk_RawData'!AH59</f>
        <v>0</v>
      </c>
      <c r="AI179" s="352">
        <f>'7d-AtRisk_RawData'!AI59</f>
        <v>0</v>
      </c>
      <c r="AJ179" s="352">
        <f>'7d-AtRisk_RawData'!AJ59</f>
        <v>0</v>
      </c>
      <c r="AK179" s="353">
        <f>'7d-AtRisk_RawData'!AK59</f>
        <v>0</v>
      </c>
      <c r="AL179" s="398"/>
      <c r="AN179" s="351">
        <f>'7d-AtRisk_RawData'!AN59</f>
        <v>0</v>
      </c>
      <c r="AO179" s="352">
        <f>'7d-AtRisk_RawData'!AO59</f>
        <v>25</v>
      </c>
      <c r="AP179" s="352">
        <f>'7d-AtRisk_RawData'!AP59</f>
        <v>0</v>
      </c>
      <c r="AQ179" s="352">
        <f>'7d-AtRisk_RawData'!AQ59</f>
        <v>14</v>
      </c>
      <c r="AR179" s="352">
        <f>'7d-AtRisk_RawData'!AR59</f>
        <v>0</v>
      </c>
      <c r="AS179" s="352">
        <f>'7d-AtRisk_RawData'!AS59</f>
        <v>0</v>
      </c>
      <c r="AT179" s="352">
        <f>'7d-AtRisk_RawData'!AT59</f>
        <v>0</v>
      </c>
      <c r="AU179" s="352">
        <f>'7d-AtRisk_RawData'!AU59</f>
        <v>0</v>
      </c>
      <c r="AV179" s="352">
        <f>'7d-AtRisk_RawData'!AV59</f>
        <v>0</v>
      </c>
      <c r="AW179" s="353">
        <f>'7d-AtRisk_RawData'!AW59</f>
        <v>0</v>
      </c>
      <c r="AX179" s="398"/>
      <c r="AZ179" s="351">
        <f>'7d-AtRisk_RawData'!AZ59</f>
        <v>0</v>
      </c>
      <c r="BA179" s="352">
        <f>'7d-AtRisk_RawData'!BA59</f>
        <v>12</v>
      </c>
      <c r="BB179" s="352">
        <f>'7d-AtRisk_RawData'!BB59</f>
        <v>0</v>
      </c>
      <c r="BC179" s="352">
        <f>'7d-AtRisk_RawData'!BC59</f>
        <v>6</v>
      </c>
      <c r="BD179" s="352">
        <f>'7d-AtRisk_RawData'!BD59</f>
        <v>0</v>
      </c>
      <c r="BE179" s="352">
        <f>'7d-AtRisk_RawData'!BE59</f>
        <v>0</v>
      </c>
      <c r="BF179" s="352">
        <f>'7d-AtRisk_RawData'!BF59</f>
        <v>0</v>
      </c>
      <c r="BG179" s="352">
        <f>'7d-AtRisk_RawData'!BG59</f>
        <v>0</v>
      </c>
      <c r="BH179" s="352">
        <f>'7d-AtRisk_RawData'!BH59</f>
        <v>0</v>
      </c>
      <c r="BI179" s="353">
        <f>'7d-AtRisk_RawData'!BI59</f>
        <v>0</v>
      </c>
      <c r="BJ179" s="398"/>
      <c r="BL179" s="351">
        <f>'7d-AtRisk_RawData'!BL59</f>
        <v>0</v>
      </c>
      <c r="BM179" s="352">
        <f>'7d-AtRisk_RawData'!BM59</f>
        <v>11</v>
      </c>
      <c r="BN179" s="352">
        <f>'7d-AtRisk_RawData'!BN59</f>
        <v>0</v>
      </c>
      <c r="BO179" s="352">
        <f>'7d-AtRisk_RawData'!BO59</f>
        <v>8</v>
      </c>
      <c r="BP179" s="352">
        <f>'7d-AtRisk_RawData'!BP59</f>
        <v>0</v>
      </c>
      <c r="BQ179" s="352">
        <f>'7d-AtRisk_RawData'!BQ59</f>
        <v>0</v>
      </c>
      <c r="BR179" s="352">
        <f>'7d-AtRisk_RawData'!BR59</f>
        <v>0</v>
      </c>
      <c r="BS179" s="352">
        <f>'7d-AtRisk_RawData'!BS59</f>
        <v>0</v>
      </c>
      <c r="BT179" s="352">
        <f>'7d-AtRisk_RawData'!BT59</f>
        <v>0</v>
      </c>
      <c r="BU179" s="353">
        <f>'7d-AtRisk_RawData'!BU59</f>
        <v>0</v>
      </c>
      <c r="BV179" s="398"/>
      <c r="BX179" s="351">
        <f>'7d-AtRisk_RawData'!BX59</f>
        <v>2</v>
      </c>
      <c r="BY179" s="352">
        <f>'7d-AtRisk_RawData'!BY59</f>
        <v>12</v>
      </c>
      <c r="BZ179" s="352">
        <f>'7d-AtRisk_RawData'!BZ59</f>
        <v>0</v>
      </c>
      <c r="CA179" s="352">
        <f>'7d-AtRisk_RawData'!CA59</f>
        <v>18</v>
      </c>
      <c r="CB179" s="352">
        <f>'7d-AtRisk_RawData'!CB59</f>
        <v>0</v>
      </c>
      <c r="CC179" s="352">
        <f>'7d-AtRisk_RawData'!CC59</f>
        <v>0</v>
      </c>
      <c r="CD179" s="352">
        <f>'7d-AtRisk_RawData'!CD59</f>
        <v>0</v>
      </c>
      <c r="CE179" s="352">
        <f>'7d-AtRisk_RawData'!CE59</f>
        <v>0</v>
      </c>
      <c r="CF179" s="352">
        <f>'7d-AtRisk_RawData'!CF59</f>
        <v>0</v>
      </c>
      <c r="CG179" s="353">
        <f>'7d-AtRisk_RawData'!CG59</f>
        <v>0</v>
      </c>
      <c r="CH179" s="398"/>
      <c r="CJ179" s="351">
        <f>'7d-AtRisk_RawData'!CJ59</f>
        <v>0</v>
      </c>
      <c r="CK179" s="352">
        <f>'7d-AtRisk_RawData'!CK59</f>
        <v>8</v>
      </c>
      <c r="CL179" s="352">
        <f>'7d-AtRisk_RawData'!CL59</f>
        <v>0</v>
      </c>
      <c r="CM179" s="352">
        <f>'7d-AtRisk_RawData'!CM59</f>
        <v>10</v>
      </c>
      <c r="CN179" s="352">
        <f>'7d-AtRisk_RawData'!CN59</f>
        <v>0</v>
      </c>
      <c r="CO179" s="352">
        <f>'7d-AtRisk_RawData'!CO59</f>
        <v>0</v>
      </c>
      <c r="CP179" s="352">
        <f>'7d-AtRisk_RawData'!CP59</f>
        <v>0</v>
      </c>
      <c r="CQ179" s="352">
        <f>'7d-AtRisk_RawData'!CQ59</f>
        <v>0</v>
      </c>
      <c r="CR179" s="352">
        <f>'7d-AtRisk_RawData'!CR59</f>
        <v>0</v>
      </c>
      <c r="CS179" s="353">
        <f>'7d-AtRisk_RawData'!CS59</f>
        <v>0</v>
      </c>
      <c r="CT179" s="398"/>
      <c r="CV179" s="351">
        <f>'7d-AtRisk_RawData'!CV59</f>
        <v>38</v>
      </c>
      <c r="CW179" s="352">
        <f>'7d-AtRisk_RawData'!CW59</f>
        <v>6</v>
      </c>
      <c r="CX179" s="352">
        <f>'7d-AtRisk_RawData'!CX59</f>
        <v>0</v>
      </c>
      <c r="CY179" s="352">
        <f>'7d-AtRisk_RawData'!CY59</f>
        <v>14</v>
      </c>
      <c r="CZ179" s="352">
        <f>'7d-AtRisk_RawData'!CZ59</f>
        <v>0</v>
      </c>
      <c r="DA179" s="352">
        <f>'7d-AtRisk_RawData'!DA59</f>
        <v>0</v>
      </c>
      <c r="DB179" s="352">
        <f>'7d-AtRisk_RawData'!DB59</f>
        <v>0</v>
      </c>
      <c r="DC179" s="352">
        <f>'7d-AtRisk_RawData'!DC59</f>
        <v>0</v>
      </c>
      <c r="DD179" s="352">
        <f>'7d-AtRisk_RawData'!DD59</f>
        <v>0</v>
      </c>
      <c r="DE179" s="353">
        <f>'7d-AtRisk_RawData'!DE59</f>
        <v>0</v>
      </c>
      <c r="DF179" s="398"/>
      <c r="DH179" s="351">
        <f>'7d-AtRisk_RawData'!DH59</f>
        <v>44</v>
      </c>
      <c r="DI179" s="352">
        <f>'7d-AtRisk_RawData'!DI59</f>
        <v>9</v>
      </c>
      <c r="DJ179" s="352">
        <f>'7d-AtRisk_RawData'!DJ59</f>
        <v>0</v>
      </c>
      <c r="DK179" s="352">
        <f>'7d-AtRisk_RawData'!DK59</f>
        <v>15</v>
      </c>
      <c r="DL179" s="352">
        <f>'7d-AtRisk_RawData'!DL59</f>
        <v>0</v>
      </c>
      <c r="DM179" s="352">
        <f>'7d-AtRisk_RawData'!DM59</f>
        <v>0</v>
      </c>
      <c r="DN179" s="352">
        <f>'7d-AtRisk_RawData'!DN59</f>
        <v>0</v>
      </c>
      <c r="DO179" s="352">
        <f>'7d-AtRisk_RawData'!DO59</f>
        <v>0</v>
      </c>
      <c r="DP179" s="352">
        <f>'7d-AtRisk_RawData'!DP59</f>
        <v>0</v>
      </c>
      <c r="DQ179" s="353">
        <f>'7d-AtRisk_RawData'!DQ59</f>
        <v>0</v>
      </c>
      <c r="DR179" s="398"/>
      <c r="DT179" s="351">
        <f>'7d-AtRisk_RawData'!DT59</f>
        <v>43</v>
      </c>
      <c r="DU179" s="352">
        <f>'7d-AtRisk_RawData'!DU59</f>
        <v>21</v>
      </c>
      <c r="DV179" s="352">
        <f>'7d-AtRisk_RawData'!DV59</f>
        <v>0</v>
      </c>
      <c r="DW179" s="352">
        <f>'7d-AtRisk_RawData'!DW59</f>
        <v>10</v>
      </c>
      <c r="DX179" s="352">
        <f>'7d-AtRisk_RawData'!DX59</f>
        <v>0</v>
      </c>
      <c r="DY179" s="352">
        <f>'7d-AtRisk_RawData'!DY59</f>
        <v>0</v>
      </c>
      <c r="DZ179" s="352">
        <f>'7d-AtRisk_RawData'!DZ59</f>
        <v>0</v>
      </c>
      <c r="EA179" s="352">
        <f>'7d-AtRisk_RawData'!EA59</f>
        <v>0</v>
      </c>
      <c r="EB179" s="352">
        <f>'7d-AtRisk_RawData'!EB59</f>
        <v>0</v>
      </c>
      <c r="EC179" s="353">
        <f>'7d-AtRisk_RawData'!EC59</f>
        <v>0</v>
      </c>
      <c r="ED179" s="398"/>
    </row>
    <row r="180" spans="1:134" ht="15.75" thickBot="1" x14ac:dyDescent="0.3">
      <c r="A180" s="1472"/>
      <c r="B180" t="s">
        <v>98</v>
      </c>
      <c r="C180" s="317" t="s">
        <v>140</v>
      </c>
      <c r="D180" s="351">
        <f>'7d-AtRisk_RawData'!D60</f>
        <v>33</v>
      </c>
      <c r="E180" s="352">
        <f>'7d-AtRisk_RawData'!E60</f>
        <v>36</v>
      </c>
      <c r="F180" s="352">
        <f>'7d-AtRisk_RawData'!F60</f>
        <v>0</v>
      </c>
      <c r="G180" s="352">
        <f>'7d-AtRisk_RawData'!G60</f>
        <v>61</v>
      </c>
      <c r="H180" s="352">
        <f>'7d-AtRisk_RawData'!H60</f>
        <v>0</v>
      </c>
      <c r="I180" s="352">
        <f>'7d-AtRisk_RawData'!I60</f>
        <v>0</v>
      </c>
      <c r="J180" s="352">
        <f>'7d-AtRisk_RawData'!J60</f>
        <v>0</v>
      </c>
      <c r="K180" s="352">
        <f>'7d-AtRisk_RawData'!K60</f>
        <v>0</v>
      </c>
      <c r="L180" s="352">
        <f>'7d-AtRisk_RawData'!L60</f>
        <v>0</v>
      </c>
      <c r="M180" s="353">
        <f>'7d-AtRisk_RawData'!M60</f>
        <v>0</v>
      </c>
      <c r="N180" s="398"/>
      <c r="P180" s="351">
        <f>'7d-AtRisk_RawData'!P60</f>
        <v>33</v>
      </c>
      <c r="Q180" s="352">
        <f>'7d-AtRisk_RawData'!Q60</f>
        <v>9</v>
      </c>
      <c r="R180" s="352">
        <f>'7d-AtRisk_RawData'!R60</f>
        <v>0</v>
      </c>
      <c r="S180" s="352">
        <f>'7d-AtRisk_RawData'!S60</f>
        <v>34</v>
      </c>
      <c r="T180" s="352">
        <f>'7d-AtRisk_RawData'!T60</f>
        <v>0</v>
      </c>
      <c r="U180" s="352">
        <f>'7d-AtRisk_RawData'!U60</f>
        <v>0</v>
      </c>
      <c r="V180" s="352">
        <f>'7d-AtRisk_RawData'!V60</f>
        <v>0</v>
      </c>
      <c r="W180" s="352">
        <f>'7d-AtRisk_RawData'!W60</f>
        <v>0</v>
      </c>
      <c r="X180" s="352">
        <f>'7d-AtRisk_RawData'!X60</f>
        <v>0</v>
      </c>
      <c r="Y180" s="353">
        <f>'7d-AtRisk_RawData'!Y60</f>
        <v>0</v>
      </c>
      <c r="Z180" s="398"/>
      <c r="AB180" s="351">
        <f>'7d-AtRisk_RawData'!AB60</f>
        <v>20</v>
      </c>
      <c r="AC180" s="352">
        <f>'7d-AtRisk_RawData'!AC60</f>
        <v>53</v>
      </c>
      <c r="AD180" s="352">
        <f>'7d-AtRisk_RawData'!AD60</f>
        <v>0</v>
      </c>
      <c r="AE180" s="352">
        <f>'7d-AtRisk_RawData'!AE60</f>
        <v>44</v>
      </c>
      <c r="AF180" s="352">
        <f>'7d-AtRisk_RawData'!AF60</f>
        <v>0</v>
      </c>
      <c r="AG180" s="352">
        <f>'7d-AtRisk_RawData'!AG60</f>
        <v>0</v>
      </c>
      <c r="AH180" s="352">
        <f>'7d-AtRisk_RawData'!AH60</f>
        <v>0</v>
      </c>
      <c r="AI180" s="352">
        <f>'7d-AtRisk_RawData'!AI60</f>
        <v>0</v>
      </c>
      <c r="AJ180" s="352">
        <f>'7d-AtRisk_RawData'!AJ60</f>
        <v>0</v>
      </c>
      <c r="AK180" s="353">
        <f>'7d-AtRisk_RawData'!AK60</f>
        <v>0</v>
      </c>
      <c r="AL180" s="398"/>
      <c r="AN180" s="351">
        <f>'7d-AtRisk_RawData'!AN60</f>
        <v>32</v>
      </c>
      <c r="AO180" s="352">
        <f>'7d-AtRisk_RawData'!AO60</f>
        <v>41</v>
      </c>
      <c r="AP180" s="352">
        <f>'7d-AtRisk_RawData'!AP60</f>
        <v>0</v>
      </c>
      <c r="AQ180" s="352">
        <f>'7d-AtRisk_RawData'!AQ60</f>
        <v>63</v>
      </c>
      <c r="AR180" s="352">
        <f>'7d-AtRisk_RawData'!AR60</f>
        <v>0</v>
      </c>
      <c r="AS180" s="352">
        <f>'7d-AtRisk_RawData'!AS60</f>
        <v>0</v>
      </c>
      <c r="AT180" s="352">
        <f>'7d-AtRisk_RawData'!AT60</f>
        <v>0</v>
      </c>
      <c r="AU180" s="352">
        <f>'7d-AtRisk_RawData'!AU60</f>
        <v>0</v>
      </c>
      <c r="AV180" s="352">
        <f>'7d-AtRisk_RawData'!AV60</f>
        <v>0</v>
      </c>
      <c r="AW180" s="353">
        <f>'7d-AtRisk_RawData'!AW60</f>
        <v>0</v>
      </c>
      <c r="AX180" s="398"/>
      <c r="AZ180" s="351">
        <f>'7d-AtRisk_RawData'!AZ60</f>
        <v>41</v>
      </c>
      <c r="BA180" s="352">
        <f>'7d-AtRisk_RawData'!BA60</f>
        <v>87</v>
      </c>
      <c r="BB180" s="352">
        <f>'7d-AtRisk_RawData'!BB60</f>
        <v>0</v>
      </c>
      <c r="BC180" s="352">
        <f>'7d-AtRisk_RawData'!BC60</f>
        <v>47</v>
      </c>
      <c r="BD180" s="352">
        <f>'7d-AtRisk_RawData'!BD60</f>
        <v>0</v>
      </c>
      <c r="BE180" s="352">
        <f>'7d-AtRisk_RawData'!BE60</f>
        <v>0</v>
      </c>
      <c r="BF180" s="352">
        <f>'7d-AtRisk_RawData'!BF60</f>
        <v>0</v>
      </c>
      <c r="BG180" s="352">
        <f>'7d-AtRisk_RawData'!BG60</f>
        <v>0</v>
      </c>
      <c r="BH180" s="352">
        <f>'7d-AtRisk_RawData'!BH60</f>
        <v>0</v>
      </c>
      <c r="BI180" s="353">
        <f>'7d-AtRisk_RawData'!BI60</f>
        <v>0</v>
      </c>
      <c r="BJ180" s="398"/>
      <c r="BL180" s="351">
        <f>'7d-AtRisk_RawData'!BL60</f>
        <v>30</v>
      </c>
      <c r="BM180" s="352">
        <f>'7d-AtRisk_RawData'!BM60</f>
        <v>109</v>
      </c>
      <c r="BN180" s="352">
        <f>'7d-AtRisk_RawData'!BN60</f>
        <v>0</v>
      </c>
      <c r="BO180" s="352">
        <f>'7d-AtRisk_RawData'!BO60</f>
        <v>68</v>
      </c>
      <c r="BP180" s="352">
        <f>'7d-AtRisk_RawData'!BP60</f>
        <v>0</v>
      </c>
      <c r="BQ180" s="352">
        <f>'7d-AtRisk_RawData'!BQ60</f>
        <v>0</v>
      </c>
      <c r="BR180" s="352">
        <f>'7d-AtRisk_RawData'!BR60</f>
        <v>0</v>
      </c>
      <c r="BS180" s="352">
        <f>'7d-AtRisk_RawData'!BS60</f>
        <v>0</v>
      </c>
      <c r="BT180" s="352">
        <f>'7d-AtRisk_RawData'!BT60</f>
        <v>0</v>
      </c>
      <c r="BU180" s="353">
        <f>'7d-AtRisk_RawData'!BU60</f>
        <v>0</v>
      </c>
      <c r="BV180" s="398"/>
      <c r="BX180" s="351">
        <f>'7d-AtRisk_RawData'!BX60</f>
        <v>106</v>
      </c>
      <c r="BY180" s="352">
        <f>'7d-AtRisk_RawData'!BY60</f>
        <v>25</v>
      </c>
      <c r="BZ180" s="352">
        <f>'7d-AtRisk_RawData'!BZ60</f>
        <v>0</v>
      </c>
      <c r="CA180" s="352">
        <f>'7d-AtRisk_RawData'!CA60</f>
        <v>47</v>
      </c>
      <c r="CB180" s="352">
        <f>'7d-AtRisk_RawData'!CB60</f>
        <v>0</v>
      </c>
      <c r="CC180" s="352">
        <f>'7d-AtRisk_RawData'!CC60</f>
        <v>0</v>
      </c>
      <c r="CD180" s="352">
        <f>'7d-AtRisk_RawData'!CD60</f>
        <v>0</v>
      </c>
      <c r="CE180" s="352">
        <f>'7d-AtRisk_RawData'!CE60</f>
        <v>0</v>
      </c>
      <c r="CF180" s="352">
        <f>'7d-AtRisk_RawData'!CF60</f>
        <v>0</v>
      </c>
      <c r="CG180" s="353">
        <f>'7d-AtRisk_RawData'!CG60</f>
        <v>0</v>
      </c>
      <c r="CH180" s="398"/>
      <c r="CJ180" s="351">
        <f>'7d-AtRisk_RawData'!CJ60</f>
        <v>83</v>
      </c>
      <c r="CK180" s="352">
        <f>'7d-AtRisk_RawData'!CK60</f>
        <v>19</v>
      </c>
      <c r="CL180" s="352">
        <f>'7d-AtRisk_RawData'!CL60</f>
        <v>0</v>
      </c>
      <c r="CM180" s="352">
        <f>'7d-AtRisk_RawData'!CM60</f>
        <v>26</v>
      </c>
      <c r="CN180" s="352">
        <f>'7d-AtRisk_RawData'!CN60</f>
        <v>0</v>
      </c>
      <c r="CO180" s="352">
        <f>'7d-AtRisk_RawData'!CO60</f>
        <v>0</v>
      </c>
      <c r="CP180" s="352">
        <f>'7d-AtRisk_RawData'!CP60</f>
        <v>0</v>
      </c>
      <c r="CQ180" s="352">
        <f>'7d-AtRisk_RawData'!CQ60</f>
        <v>0</v>
      </c>
      <c r="CR180" s="352">
        <f>'7d-AtRisk_RawData'!CR60</f>
        <v>0</v>
      </c>
      <c r="CS180" s="353">
        <f>'7d-AtRisk_RawData'!CS60</f>
        <v>0</v>
      </c>
      <c r="CT180" s="398"/>
      <c r="CV180" s="351">
        <f>'7d-AtRisk_RawData'!CV60</f>
        <v>68</v>
      </c>
      <c r="CW180" s="352">
        <f>'7d-AtRisk_RawData'!CW60</f>
        <v>17</v>
      </c>
      <c r="CX180" s="352">
        <f>'7d-AtRisk_RawData'!CX60</f>
        <v>0</v>
      </c>
      <c r="CY180" s="352">
        <f>'7d-AtRisk_RawData'!CY60</f>
        <v>25</v>
      </c>
      <c r="CZ180" s="352">
        <f>'7d-AtRisk_RawData'!CZ60</f>
        <v>0</v>
      </c>
      <c r="DA180" s="352">
        <f>'7d-AtRisk_RawData'!DA60</f>
        <v>0</v>
      </c>
      <c r="DB180" s="352">
        <f>'7d-AtRisk_RawData'!DB60</f>
        <v>0</v>
      </c>
      <c r="DC180" s="352">
        <f>'7d-AtRisk_RawData'!DC60</f>
        <v>0</v>
      </c>
      <c r="DD180" s="352">
        <f>'7d-AtRisk_RawData'!DD60</f>
        <v>0</v>
      </c>
      <c r="DE180" s="353">
        <f>'7d-AtRisk_RawData'!DE60</f>
        <v>0</v>
      </c>
      <c r="DF180" s="398"/>
      <c r="DH180" s="351">
        <f>'7d-AtRisk_RawData'!DH60</f>
        <v>30</v>
      </c>
      <c r="DI180" s="352">
        <f>'7d-AtRisk_RawData'!DI60</f>
        <v>24</v>
      </c>
      <c r="DJ180" s="352">
        <f>'7d-AtRisk_RawData'!DJ60</f>
        <v>0</v>
      </c>
      <c r="DK180" s="352">
        <f>'7d-AtRisk_RawData'!DK60</f>
        <v>30</v>
      </c>
      <c r="DL180" s="352">
        <f>'7d-AtRisk_RawData'!DL60</f>
        <v>0</v>
      </c>
      <c r="DM180" s="352">
        <f>'7d-AtRisk_RawData'!DM60</f>
        <v>0</v>
      </c>
      <c r="DN180" s="352">
        <f>'7d-AtRisk_RawData'!DN60</f>
        <v>0</v>
      </c>
      <c r="DO180" s="352">
        <f>'7d-AtRisk_RawData'!DO60</f>
        <v>0</v>
      </c>
      <c r="DP180" s="352">
        <f>'7d-AtRisk_RawData'!DP60</f>
        <v>0</v>
      </c>
      <c r="DQ180" s="353">
        <f>'7d-AtRisk_RawData'!DQ60</f>
        <v>0</v>
      </c>
      <c r="DR180" s="398"/>
      <c r="DT180" s="351">
        <f>'7d-AtRisk_RawData'!DT60</f>
        <v>90</v>
      </c>
      <c r="DU180" s="352">
        <f>'7d-AtRisk_RawData'!DU60</f>
        <v>18</v>
      </c>
      <c r="DV180" s="352">
        <f>'7d-AtRisk_RawData'!DV60</f>
        <v>0</v>
      </c>
      <c r="DW180" s="352">
        <f>'7d-AtRisk_RawData'!DW60</f>
        <v>31</v>
      </c>
      <c r="DX180" s="352">
        <f>'7d-AtRisk_RawData'!DX60</f>
        <v>0</v>
      </c>
      <c r="DY180" s="352">
        <f>'7d-AtRisk_RawData'!DY60</f>
        <v>0</v>
      </c>
      <c r="DZ180" s="352">
        <f>'7d-AtRisk_RawData'!DZ60</f>
        <v>0</v>
      </c>
      <c r="EA180" s="352">
        <f>'7d-AtRisk_RawData'!EA60</f>
        <v>0</v>
      </c>
      <c r="EB180" s="352">
        <f>'7d-AtRisk_RawData'!EB60</f>
        <v>0</v>
      </c>
      <c r="EC180" s="353">
        <f>'7d-AtRisk_RawData'!EC60</f>
        <v>0</v>
      </c>
      <c r="ED180" s="398"/>
    </row>
    <row r="181" spans="1:134" x14ac:dyDescent="0.25">
      <c r="A181" s="320"/>
      <c r="D181" s="399">
        <f t="shared" ref="D181:M181" si="374">SUM(D178:D180)</f>
        <v>39</v>
      </c>
      <c r="E181" s="400">
        <f t="shared" si="374"/>
        <v>45</v>
      </c>
      <c r="F181" s="400">
        <f t="shared" si="374"/>
        <v>0</v>
      </c>
      <c r="G181" s="400">
        <f t="shared" si="374"/>
        <v>150</v>
      </c>
      <c r="H181" s="400">
        <f t="shared" si="374"/>
        <v>0</v>
      </c>
      <c r="I181" s="400">
        <f t="shared" si="374"/>
        <v>0</v>
      </c>
      <c r="J181" s="400">
        <f t="shared" si="374"/>
        <v>0</v>
      </c>
      <c r="K181" s="400">
        <f t="shared" si="374"/>
        <v>0</v>
      </c>
      <c r="L181" s="400">
        <f t="shared" si="374"/>
        <v>0</v>
      </c>
      <c r="M181" s="401">
        <f t="shared" si="374"/>
        <v>0</v>
      </c>
      <c r="N181" s="470">
        <f>SUM(D181:M181)</f>
        <v>234</v>
      </c>
      <c r="P181" s="399">
        <f t="shared" ref="P181:Y181" si="375">SUM(P178:P180)</f>
        <v>36</v>
      </c>
      <c r="Q181" s="400">
        <f t="shared" si="375"/>
        <v>36</v>
      </c>
      <c r="R181" s="400">
        <f t="shared" si="375"/>
        <v>0</v>
      </c>
      <c r="S181" s="400">
        <f t="shared" si="375"/>
        <v>99</v>
      </c>
      <c r="T181" s="400">
        <f t="shared" si="375"/>
        <v>0</v>
      </c>
      <c r="U181" s="400">
        <f t="shared" si="375"/>
        <v>0</v>
      </c>
      <c r="V181" s="400">
        <f t="shared" si="375"/>
        <v>0</v>
      </c>
      <c r="W181" s="400">
        <f t="shared" si="375"/>
        <v>0</v>
      </c>
      <c r="X181" s="400">
        <f t="shared" si="375"/>
        <v>0</v>
      </c>
      <c r="Y181" s="401">
        <f t="shared" si="375"/>
        <v>0</v>
      </c>
      <c r="Z181" s="470">
        <f>SUM(P181:Y181)</f>
        <v>171</v>
      </c>
      <c r="AB181" s="399">
        <f t="shared" ref="AB181:AK181" si="376">SUM(AB178:AB180)</f>
        <v>25</v>
      </c>
      <c r="AC181" s="400">
        <f t="shared" si="376"/>
        <v>98</v>
      </c>
      <c r="AD181" s="400">
        <f t="shared" si="376"/>
        <v>0</v>
      </c>
      <c r="AE181" s="400">
        <f t="shared" si="376"/>
        <v>114</v>
      </c>
      <c r="AF181" s="400">
        <f t="shared" si="376"/>
        <v>0</v>
      </c>
      <c r="AG181" s="400">
        <f t="shared" si="376"/>
        <v>0</v>
      </c>
      <c r="AH181" s="400">
        <f t="shared" si="376"/>
        <v>0</v>
      </c>
      <c r="AI181" s="400">
        <f t="shared" si="376"/>
        <v>0</v>
      </c>
      <c r="AJ181" s="400">
        <f t="shared" si="376"/>
        <v>0</v>
      </c>
      <c r="AK181" s="401">
        <f t="shared" si="376"/>
        <v>0</v>
      </c>
      <c r="AL181" s="470">
        <f>SUM(AB181:AK181)</f>
        <v>237</v>
      </c>
      <c r="AN181" s="399">
        <f t="shared" ref="AN181:AW181" si="377">SUM(AN178:AN180)</f>
        <v>40</v>
      </c>
      <c r="AO181" s="400">
        <f t="shared" si="377"/>
        <v>66</v>
      </c>
      <c r="AP181" s="400">
        <f t="shared" si="377"/>
        <v>0</v>
      </c>
      <c r="AQ181" s="400">
        <f t="shared" si="377"/>
        <v>185</v>
      </c>
      <c r="AR181" s="400">
        <f t="shared" si="377"/>
        <v>0</v>
      </c>
      <c r="AS181" s="400">
        <f t="shared" si="377"/>
        <v>0</v>
      </c>
      <c r="AT181" s="400">
        <f t="shared" si="377"/>
        <v>0</v>
      </c>
      <c r="AU181" s="400">
        <f t="shared" si="377"/>
        <v>0</v>
      </c>
      <c r="AV181" s="400">
        <f t="shared" si="377"/>
        <v>0</v>
      </c>
      <c r="AW181" s="401">
        <f t="shared" si="377"/>
        <v>0</v>
      </c>
      <c r="AX181" s="470">
        <f>SUM(AN181:AW181)</f>
        <v>291</v>
      </c>
      <c r="AZ181" s="399">
        <f t="shared" ref="AZ181:BI181" si="378">SUM(AZ178:AZ180)</f>
        <v>49</v>
      </c>
      <c r="BA181" s="400">
        <f t="shared" si="378"/>
        <v>99</v>
      </c>
      <c r="BB181" s="400">
        <f t="shared" si="378"/>
        <v>0</v>
      </c>
      <c r="BC181" s="400">
        <f t="shared" si="378"/>
        <v>152</v>
      </c>
      <c r="BD181" s="400">
        <f t="shared" si="378"/>
        <v>0</v>
      </c>
      <c r="BE181" s="400">
        <f t="shared" si="378"/>
        <v>0</v>
      </c>
      <c r="BF181" s="400">
        <f t="shared" si="378"/>
        <v>0</v>
      </c>
      <c r="BG181" s="400">
        <f t="shared" si="378"/>
        <v>0</v>
      </c>
      <c r="BH181" s="400">
        <f t="shared" si="378"/>
        <v>0</v>
      </c>
      <c r="BI181" s="401">
        <f t="shared" si="378"/>
        <v>0</v>
      </c>
      <c r="BJ181" s="470">
        <f>SUM(AZ181:BI181)</f>
        <v>300</v>
      </c>
      <c r="BL181" s="399">
        <f t="shared" ref="BL181:BU181" si="379">SUM(BL178:BL180)</f>
        <v>38</v>
      </c>
      <c r="BM181" s="400">
        <f t="shared" si="379"/>
        <v>120</v>
      </c>
      <c r="BN181" s="400">
        <f t="shared" si="379"/>
        <v>0</v>
      </c>
      <c r="BO181" s="400">
        <f t="shared" si="379"/>
        <v>151</v>
      </c>
      <c r="BP181" s="400">
        <f t="shared" si="379"/>
        <v>0</v>
      </c>
      <c r="BQ181" s="400">
        <f t="shared" si="379"/>
        <v>0</v>
      </c>
      <c r="BR181" s="400">
        <f t="shared" si="379"/>
        <v>0</v>
      </c>
      <c r="BS181" s="400">
        <f t="shared" si="379"/>
        <v>0</v>
      </c>
      <c r="BT181" s="400">
        <f t="shared" si="379"/>
        <v>0</v>
      </c>
      <c r="BU181" s="401">
        <f t="shared" si="379"/>
        <v>0</v>
      </c>
      <c r="BV181" s="470">
        <f>SUM(BL181:BU181)</f>
        <v>309</v>
      </c>
      <c r="BX181" s="399">
        <f t="shared" ref="BX181:CG181" si="380">SUM(BX178:BX180)</f>
        <v>126</v>
      </c>
      <c r="BY181" s="400">
        <f t="shared" si="380"/>
        <v>38</v>
      </c>
      <c r="BZ181" s="400">
        <f t="shared" si="380"/>
        <v>0</v>
      </c>
      <c r="CA181" s="400">
        <f t="shared" si="380"/>
        <v>133</v>
      </c>
      <c r="CB181" s="400">
        <f t="shared" si="380"/>
        <v>0</v>
      </c>
      <c r="CC181" s="400">
        <f t="shared" si="380"/>
        <v>0</v>
      </c>
      <c r="CD181" s="400">
        <f t="shared" si="380"/>
        <v>0</v>
      </c>
      <c r="CE181" s="400">
        <f t="shared" si="380"/>
        <v>0</v>
      </c>
      <c r="CF181" s="400">
        <f t="shared" si="380"/>
        <v>0</v>
      </c>
      <c r="CG181" s="401">
        <f t="shared" si="380"/>
        <v>0</v>
      </c>
      <c r="CH181" s="470">
        <f>SUM(BX181:CG181)</f>
        <v>297</v>
      </c>
      <c r="CJ181" s="399">
        <f t="shared" ref="CJ181:CS181" si="381">SUM(CJ178:CJ180)</f>
        <v>163</v>
      </c>
      <c r="CK181" s="400">
        <f t="shared" si="381"/>
        <v>27</v>
      </c>
      <c r="CL181" s="400">
        <f t="shared" si="381"/>
        <v>0</v>
      </c>
      <c r="CM181" s="400">
        <f t="shared" si="381"/>
        <v>97</v>
      </c>
      <c r="CN181" s="400">
        <f t="shared" si="381"/>
        <v>0</v>
      </c>
      <c r="CO181" s="400">
        <f t="shared" si="381"/>
        <v>0</v>
      </c>
      <c r="CP181" s="400">
        <f t="shared" si="381"/>
        <v>0</v>
      </c>
      <c r="CQ181" s="400">
        <f t="shared" si="381"/>
        <v>0</v>
      </c>
      <c r="CR181" s="400">
        <f t="shared" si="381"/>
        <v>0</v>
      </c>
      <c r="CS181" s="401">
        <f t="shared" si="381"/>
        <v>0</v>
      </c>
      <c r="CT181" s="470">
        <f>SUM(CJ181:CS181)</f>
        <v>287</v>
      </c>
      <c r="CV181" s="399">
        <f t="shared" ref="CV181:DE181" si="382">SUM(CV178:CV180)</f>
        <v>127</v>
      </c>
      <c r="CW181" s="400">
        <f t="shared" si="382"/>
        <v>24</v>
      </c>
      <c r="CX181" s="400">
        <f t="shared" si="382"/>
        <v>0</v>
      </c>
      <c r="CY181" s="400">
        <f t="shared" si="382"/>
        <v>103</v>
      </c>
      <c r="CZ181" s="400">
        <f t="shared" si="382"/>
        <v>0</v>
      </c>
      <c r="DA181" s="400">
        <f t="shared" si="382"/>
        <v>0</v>
      </c>
      <c r="DB181" s="400">
        <f t="shared" si="382"/>
        <v>0</v>
      </c>
      <c r="DC181" s="400">
        <f t="shared" si="382"/>
        <v>0</v>
      </c>
      <c r="DD181" s="400">
        <f t="shared" si="382"/>
        <v>0</v>
      </c>
      <c r="DE181" s="401">
        <f t="shared" si="382"/>
        <v>0</v>
      </c>
      <c r="DF181" s="470">
        <f>SUM(CV181:DE181)</f>
        <v>254</v>
      </c>
      <c r="DH181" s="399">
        <f t="shared" ref="DH181:DQ181" si="383">SUM(DH178:DH180)</f>
        <v>113</v>
      </c>
      <c r="DI181" s="400">
        <f t="shared" si="383"/>
        <v>33</v>
      </c>
      <c r="DJ181" s="400">
        <f t="shared" si="383"/>
        <v>0</v>
      </c>
      <c r="DK181" s="400">
        <f t="shared" si="383"/>
        <v>101</v>
      </c>
      <c r="DL181" s="400">
        <f t="shared" si="383"/>
        <v>0</v>
      </c>
      <c r="DM181" s="400">
        <f t="shared" si="383"/>
        <v>0</v>
      </c>
      <c r="DN181" s="400">
        <f t="shared" si="383"/>
        <v>0</v>
      </c>
      <c r="DO181" s="400">
        <f t="shared" si="383"/>
        <v>0</v>
      </c>
      <c r="DP181" s="400">
        <f t="shared" si="383"/>
        <v>0</v>
      </c>
      <c r="DQ181" s="401">
        <f t="shared" si="383"/>
        <v>0</v>
      </c>
      <c r="DR181" s="470">
        <f>SUM(DH181:DQ181)</f>
        <v>247</v>
      </c>
      <c r="DT181" s="399">
        <f t="shared" ref="DT181:EC181" si="384">SUM(DT178:DT180)</f>
        <v>168</v>
      </c>
      <c r="DU181" s="400">
        <f t="shared" si="384"/>
        <v>39</v>
      </c>
      <c r="DV181" s="400">
        <f t="shared" si="384"/>
        <v>0</v>
      </c>
      <c r="DW181" s="400">
        <f t="shared" si="384"/>
        <v>92</v>
      </c>
      <c r="DX181" s="400">
        <f t="shared" si="384"/>
        <v>0</v>
      </c>
      <c r="DY181" s="400">
        <f t="shared" si="384"/>
        <v>0</v>
      </c>
      <c r="DZ181" s="400">
        <f t="shared" si="384"/>
        <v>0</v>
      </c>
      <c r="EA181" s="400">
        <f t="shared" si="384"/>
        <v>0</v>
      </c>
      <c r="EB181" s="400">
        <f t="shared" si="384"/>
        <v>0</v>
      </c>
      <c r="EC181" s="401">
        <f t="shared" si="384"/>
        <v>0</v>
      </c>
      <c r="ED181" s="470">
        <f>SUM(DT181:EC181)</f>
        <v>299</v>
      </c>
    </row>
    <row r="182" spans="1:134" ht="15.75" thickBot="1" x14ac:dyDescent="0.3">
      <c r="A182" s="320"/>
      <c r="D182" s="351"/>
      <c r="E182" s="352"/>
      <c r="F182" s="352"/>
      <c r="G182" s="352"/>
      <c r="H182" s="352"/>
      <c r="I182" s="352"/>
      <c r="J182" s="352"/>
      <c r="K182" s="352"/>
      <c r="L182" s="352"/>
      <c r="M182" s="353"/>
      <c r="N182" s="398"/>
      <c r="P182" s="351"/>
      <c r="Q182" s="352"/>
      <c r="R182" s="352"/>
      <c r="S182" s="352"/>
      <c r="T182" s="352"/>
      <c r="U182" s="352"/>
      <c r="V182" s="352"/>
      <c r="W182" s="352"/>
      <c r="X182" s="352"/>
      <c r="Y182" s="353"/>
      <c r="Z182" s="398"/>
      <c r="AB182" s="351"/>
      <c r="AC182" s="352"/>
      <c r="AD182" s="352"/>
      <c r="AE182" s="352"/>
      <c r="AF182" s="352"/>
      <c r="AG182" s="352"/>
      <c r="AH182" s="352"/>
      <c r="AI182" s="352"/>
      <c r="AJ182" s="352"/>
      <c r="AK182" s="353"/>
      <c r="AL182" s="398"/>
      <c r="AN182" s="351"/>
      <c r="AO182" s="352"/>
      <c r="AP182" s="352"/>
      <c r="AQ182" s="352"/>
      <c r="AR182" s="352"/>
      <c r="AS182" s="352"/>
      <c r="AT182" s="352"/>
      <c r="AU182" s="352"/>
      <c r="AV182" s="352"/>
      <c r="AW182" s="353"/>
      <c r="AX182" s="398"/>
      <c r="AZ182" s="351"/>
      <c r="BA182" s="352"/>
      <c r="BB182" s="352"/>
      <c r="BC182" s="352"/>
      <c r="BD182" s="352"/>
      <c r="BE182" s="352"/>
      <c r="BF182" s="352"/>
      <c r="BG182" s="352"/>
      <c r="BH182" s="352"/>
      <c r="BI182" s="353"/>
      <c r="BJ182" s="398"/>
      <c r="BL182" s="351"/>
      <c r="BM182" s="352"/>
      <c r="BN182" s="352"/>
      <c r="BO182" s="352"/>
      <c r="BP182" s="352"/>
      <c r="BQ182" s="352"/>
      <c r="BR182" s="352"/>
      <c r="BS182" s="352"/>
      <c r="BT182" s="352"/>
      <c r="BU182" s="353"/>
      <c r="BV182" s="398"/>
      <c r="BX182" s="351"/>
      <c r="BY182" s="352"/>
      <c r="BZ182" s="352"/>
      <c r="CA182" s="352"/>
      <c r="CB182" s="352"/>
      <c r="CC182" s="352"/>
      <c r="CD182" s="352"/>
      <c r="CE182" s="352"/>
      <c r="CF182" s="352"/>
      <c r="CG182" s="353"/>
      <c r="CH182" s="398"/>
      <c r="CJ182" s="351"/>
      <c r="CK182" s="352"/>
      <c r="CL182" s="352"/>
      <c r="CM182" s="352"/>
      <c r="CN182" s="352"/>
      <c r="CO182" s="352"/>
      <c r="CP182" s="352"/>
      <c r="CQ182" s="352"/>
      <c r="CR182" s="352"/>
      <c r="CS182" s="353"/>
      <c r="CT182" s="398"/>
      <c r="CV182" s="351"/>
      <c r="CW182" s="352"/>
      <c r="CX182" s="352"/>
      <c r="CY182" s="352"/>
      <c r="CZ182" s="352"/>
      <c r="DA182" s="352"/>
      <c r="DB182" s="352"/>
      <c r="DC182" s="352"/>
      <c r="DD182" s="352"/>
      <c r="DE182" s="353"/>
      <c r="DF182" s="398"/>
      <c r="DH182" s="351"/>
      <c r="DI182" s="352"/>
      <c r="DJ182" s="352"/>
      <c r="DK182" s="352"/>
      <c r="DL182" s="352"/>
      <c r="DM182" s="352"/>
      <c r="DN182" s="352"/>
      <c r="DO182" s="352"/>
      <c r="DP182" s="352"/>
      <c r="DQ182" s="353"/>
      <c r="DR182" s="398"/>
      <c r="DT182" s="351"/>
      <c r="DU182" s="352"/>
      <c r="DV182" s="352"/>
      <c r="DW182" s="352"/>
      <c r="DX182" s="352"/>
      <c r="DY182" s="352"/>
      <c r="DZ182" s="352"/>
      <c r="EA182" s="352"/>
      <c r="EB182" s="352"/>
      <c r="EC182" s="353"/>
      <c r="ED182" s="398"/>
    </row>
    <row r="183" spans="1:134" ht="15" customHeight="1" x14ac:dyDescent="0.25">
      <c r="A183" s="1470" t="s">
        <v>211</v>
      </c>
      <c r="B183" t="s">
        <v>98</v>
      </c>
      <c r="C183" s="317" t="s">
        <v>138</v>
      </c>
      <c r="D183" s="351">
        <f>D178*'8-Matrices'!$J$7</f>
        <v>29700</v>
      </c>
      <c r="E183" s="352">
        <f>E178*'8-Matrices'!$K$7</f>
        <v>14520</v>
      </c>
      <c r="F183" s="352">
        <f>F178*'8-Matrices'!$L$7</f>
        <v>0</v>
      </c>
      <c r="G183" s="352">
        <f>G178*'8-Matrices'!$M$7</f>
        <v>1156400</v>
      </c>
      <c r="H183" s="352">
        <f>H178*'8-Matrices'!$N$7</f>
        <v>0</v>
      </c>
      <c r="I183" s="352">
        <f>I178*'8-Matrices'!$O$7</f>
        <v>0</v>
      </c>
      <c r="J183" s="352">
        <f>J178*'8-Matrices'!$P$7</f>
        <v>0</v>
      </c>
      <c r="K183" s="352">
        <f>K178*'8-Matrices'!$Q$7</f>
        <v>0</v>
      </c>
      <c r="L183" s="352">
        <f>L178*'8-Matrices'!$R$7</f>
        <v>0</v>
      </c>
      <c r="M183" s="353">
        <f>M178*'8-Matrices'!$S$7</f>
        <v>0</v>
      </c>
      <c r="N183" s="398"/>
      <c r="P183" s="351">
        <f>P178*'8-Matrices'!$J$7</f>
        <v>14850</v>
      </c>
      <c r="Q183" s="352">
        <f>Q178*'8-Matrices'!$K$7</f>
        <v>14520</v>
      </c>
      <c r="R183" s="352">
        <f>R178*'8-Matrices'!$L$7</f>
        <v>0</v>
      </c>
      <c r="S183" s="352">
        <f>S178*'8-Matrices'!$M$7</f>
        <v>809480</v>
      </c>
      <c r="T183" s="352">
        <f>T178*'8-Matrices'!$N$7</f>
        <v>0</v>
      </c>
      <c r="U183" s="352">
        <f>U178*'8-Matrices'!$O$7</f>
        <v>0</v>
      </c>
      <c r="V183" s="352">
        <f>V178*'8-Matrices'!$P$7</f>
        <v>0</v>
      </c>
      <c r="W183" s="352">
        <f>W178*'8-Matrices'!$Q$7</f>
        <v>0</v>
      </c>
      <c r="X183" s="352">
        <f>X178*'8-Matrices'!$R$7</f>
        <v>0</v>
      </c>
      <c r="Y183" s="353">
        <f>Y178*'8-Matrices'!$S$7</f>
        <v>0</v>
      </c>
      <c r="Z183" s="398"/>
      <c r="AB183" s="351">
        <f>AB178*'8-Matrices'!$J$7</f>
        <v>24750</v>
      </c>
      <c r="AC183" s="352">
        <f>AC178*'8-Matrices'!$K$7</f>
        <v>29040</v>
      </c>
      <c r="AD183" s="352">
        <f>AD178*'8-Matrices'!$L$7</f>
        <v>0</v>
      </c>
      <c r="AE183" s="352">
        <f>AE178*'8-Matrices'!$M$7</f>
        <v>910665</v>
      </c>
      <c r="AF183" s="352">
        <f>AF178*'8-Matrices'!$N$7</f>
        <v>0</v>
      </c>
      <c r="AG183" s="352">
        <f>AG178*'8-Matrices'!$O$7</f>
        <v>0</v>
      </c>
      <c r="AH183" s="352">
        <f>AH178*'8-Matrices'!$P$7</f>
        <v>0</v>
      </c>
      <c r="AI183" s="352">
        <f>AI178*'8-Matrices'!$Q$7</f>
        <v>0</v>
      </c>
      <c r="AJ183" s="352">
        <f>AJ178*'8-Matrices'!$R$7</f>
        <v>0</v>
      </c>
      <c r="AK183" s="353">
        <f>AK178*'8-Matrices'!$S$7</f>
        <v>0</v>
      </c>
      <c r="AL183" s="398"/>
      <c r="AN183" s="351">
        <f>AN178*'8-Matrices'!$J$7</f>
        <v>39600</v>
      </c>
      <c r="AO183" s="352">
        <f>AO178*'8-Matrices'!$K$7</f>
        <v>0</v>
      </c>
      <c r="AP183" s="352">
        <f>AP178*'8-Matrices'!$L$7</f>
        <v>0</v>
      </c>
      <c r="AQ183" s="352">
        <f>AQ178*'8-Matrices'!$M$7</f>
        <v>1561140</v>
      </c>
      <c r="AR183" s="352">
        <f>AR178*'8-Matrices'!$N$7</f>
        <v>0</v>
      </c>
      <c r="AS183" s="352">
        <f>AS178*'8-Matrices'!$O$7</f>
        <v>0</v>
      </c>
      <c r="AT183" s="352">
        <f>AT178*'8-Matrices'!$P$7</f>
        <v>0</v>
      </c>
      <c r="AU183" s="352">
        <f>AU178*'8-Matrices'!$Q$7</f>
        <v>0</v>
      </c>
      <c r="AV183" s="352">
        <f>AV178*'8-Matrices'!$R$7</f>
        <v>0</v>
      </c>
      <c r="AW183" s="353">
        <f>AW178*'8-Matrices'!$S$7</f>
        <v>0</v>
      </c>
      <c r="AX183" s="398"/>
      <c r="AZ183" s="351">
        <f>AZ178*'8-Matrices'!$J$7</f>
        <v>39600</v>
      </c>
      <c r="BA183" s="352">
        <f>BA178*'8-Matrices'!$K$7</f>
        <v>0</v>
      </c>
      <c r="BB183" s="352">
        <f>BB178*'8-Matrices'!$L$7</f>
        <v>0</v>
      </c>
      <c r="BC183" s="352">
        <f>BC178*'8-Matrices'!$M$7</f>
        <v>1431045</v>
      </c>
      <c r="BD183" s="352">
        <f>BD178*'8-Matrices'!$N$7</f>
        <v>0</v>
      </c>
      <c r="BE183" s="352">
        <f>BE178*'8-Matrices'!$O$7</f>
        <v>0</v>
      </c>
      <c r="BF183" s="352">
        <f>BF178*'8-Matrices'!$P$7</f>
        <v>0</v>
      </c>
      <c r="BG183" s="352">
        <f>BG178*'8-Matrices'!$Q$7</f>
        <v>0</v>
      </c>
      <c r="BH183" s="352">
        <f>BH178*'8-Matrices'!$R$7</f>
        <v>0</v>
      </c>
      <c r="BI183" s="353">
        <f>BI178*'8-Matrices'!$S$7</f>
        <v>0</v>
      </c>
      <c r="BJ183" s="398"/>
      <c r="BL183" s="351">
        <f>BL178*'8-Matrices'!$J$7</f>
        <v>39600</v>
      </c>
      <c r="BM183" s="352">
        <f>BM178*'8-Matrices'!$K$7</f>
        <v>0</v>
      </c>
      <c r="BN183" s="352">
        <f>BN178*'8-Matrices'!$L$7</f>
        <v>0</v>
      </c>
      <c r="BO183" s="352">
        <f>BO178*'8-Matrices'!$M$7</f>
        <v>1084125</v>
      </c>
      <c r="BP183" s="352">
        <f>BP178*'8-Matrices'!$N$7</f>
        <v>0</v>
      </c>
      <c r="BQ183" s="352">
        <f>BQ178*'8-Matrices'!$O$7</f>
        <v>0</v>
      </c>
      <c r="BR183" s="352">
        <f>BR178*'8-Matrices'!$P$7</f>
        <v>0</v>
      </c>
      <c r="BS183" s="352">
        <f>BS178*'8-Matrices'!$Q$7</f>
        <v>0</v>
      </c>
      <c r="BT183" s="352">
        <f>BT178*'8-Matrices'!$R$7</f>
        <v>0</v>
      </c>
      <c r="BU183" s="353">
        <f>BU178*'8-Matrices'!$S$7</f>
        <v>0</v>
      </c>
      <c r="BV183" s="398"/>
      <c r="BX183" s="351">
        <f>BX178*'8-Matrices'!$J$7</f>
        <v>89100</v>
      </c>
      <c r="BY183" s="352">
        <f>BY178*'8-Matrices'!$K$7</f>
        <v>7260</v>
      </c>
      <c r="BZ183" s="352">
        <f>BZ178*'8-Matrices'!$L$7</f>
        <v>0</v>
      </c>
      <c r="CA183" s="352">
        <f>CA178*'8-Matrices'!$M$7</f>
        <v>982940</v>
      </c>
      <c r="CB183" s="352">
        <f>CB178*'8-Matrices'!$N$7</f>
        <v>0</v>
      </c>
      <c r="CC183" s="352">
        <f>CC178*'8-Matrices'!$O$7</f>
        <v>0</v>
      </c>
      <c r="CD183" s="352">
        <f>CD178*'8-Matrices'!$P$7</f>
        <v>0</v>
      </c>
      <c r="CE183" s="352">
        <f>CE178*'8-Matrices'!$Q$7</f>
        <v>0</v>
      </c>
      <c r="CF183" s="352">
        <f>CF178*'8-Matrices'!$R$7</f>
        <v>0</v>
      </c>
      <c r="CG183" s="353">
        <f>CG178*'8-Matrices'!$S$7</f>
        <v>0</v>
      </c>
      <c r="CH183" s="398"/>
      <c r="CJ183" s="351">
        <f>CJ178*'8-Matrices'!$J$7</f>
        <v>396000</v>
      </c>
      <c r="CK183" s="352">
        <f>CK178*'8-Matrices'!$K$7</f>
        <v>0</v>
      </c>
      <c r="CL183" s="352">
        <f>CL178*'8-Matrices'!$L$7</f>
        <v>0</v>
      </c>
      <c r="CM183" s="352">
        <f>CM178*'8-Matrices'!$M$7</f>
        <v>881755</v>
      </c>
      <c r="CN183" s="352">
        <f>CN178*'8-Matrices'!$N$7</f>
        <v>0</v>
      </c>
      <c r="CO183" s="352">
        <f>CO178*'8-Matrices'!$O$7</f>
        <v>0</v>
      </c>
      <c r="CP183" s="352">
        <f>CP178*'8-Matrices'!$P$7</f>
        <v>0</v>
      </c>
      <c r="CQ183" s="352">
        <f>CQ178*'8-Matrices'!$Q$7</f>
        <v>0</v>
      </c>
      <c r="CR183" s="352">
        <f>CR178*'8-Matrices'!$R$7</f>
        <v>0</v>
      </c>
      <c r="CS183" s="353">
        <f>CS178*'8-Matrices'!$S$7</f>
        <v>0</v>
      </c>
      <c r="CT183" s="398"/>
      <c r="CV183" s="351">
        <f>CV178*'8-Matrices'!$J$7</f>
        <v>103950</v>
      </c>
      <c r="CW183" s="352">
        <f>CW178*'8-Matrices'!$K$7</f>
        <v>7260</v>
      </c>
      <c r="CX183" s="352">
        <f>CX178*'8-Matrices'!$L$7</f>
        <v>0</v>
      </c>
      <c r="CY183" s="352">
        <f>CY178*'8-Matrices'!$M$7</f>
        <v>925120</v>
      </c>
      <c r="CZ183" s="352">
        <f>CZ178*'8-Matrices'!$N$7</f>
        <v>0</v>
      </c>
      <c r="DA183" s="352">
        <f>DA178*'8-Matrices'!$O$7</f>
        <v>0</v>
      </c>
      <c r="DB183" s="352">
        <f>DB178*'8-Matrices'!$P$7</f>
        <v>0</v>
      </c>
      <c r="DC183" s="352">
        <f>DC178*'8-Matrices'!$Q$7</f>
        <v>0</v>
      </c>
      <c r="DD183" s="352">
        <f>DD178*'8-Matrices'!$R$7</f>
        <v>0</v>
      </c>
      <c r="DE183" s="353">
        <f>DE178*'8-Matrices'!$S$7</f>
        <v>0</v>
      </c>
      <c r="DF183" s="398"/>
      <c r="DH183" s="351">
        <f>DH178*'8-Matrices'!$J$7</f>
        <v>193050</v>
      </c>
      <c r="DI183" s="352">
        <f>DI178*'8-Matrices'!$K$7</f>
        <v>0</v>
      </c>
      <c r="DJ183" s="352">
        <f>DJ178*'8-Matrices'!$L$7</f>
        <v>0</v>
      </c>
      <c r="DK183" s="352">
        <f>DK178*'8-Matrices'!$M$7</f>
        <v>809480</v>
      </c>
      <c r="DL183" s="352">
        <f>DL178*'8-Matrices'!$N$7</f>
        <v>0</v>
      </c>
      <c r="DM183" s="352">
        <f>DM178*'8-Matrices'!$O$7</f>
        <v>0</v>
      </c>
      <c r="DN183" s="352">
        <f>DN178*'8-Matrices'!$P$7</f>
        <v>0</v>
      </c>
      <c r="DO183" s="352">
        <f>DO178*'8-Matrices'!$Q$7</f>
        <v>0</v>
      </c>
      <c r="DP183" s="352">
        <f>DP178*'8-Matrices'!$R$7</f>
        <v>0</v>
      </c>
      <c r="DQ183" s="353">
        <f>DQ178*'8-Matrices'!$S$7</f>
        <v>0</v>
      </c>
      <c r="DR183" s="398"/>
      <c r="DT183" s="351">
        <f>DT178*'8-Matrices'!$J$7</f>
        <v>173250</v>
      </c>
      <c r="DU183" s="352">
        <f>DU178*'8-Matrices'!$K$7</f>
        <v>0</v>
      </c>
      <c r="DV183" s="352">
        <f>DV178*'8-Matrices'!$L$7</f>
        <v>0</v>
      </c>
      <c r="DW183" s="352">
        <f>DW178*'8-Matrices'!$M$7</f>
        <v>737205</v>
      </c>
      <c r="DX183" s="352">
        <f>DX178*'8-Matrices'!$N$7</f>
        <v>0</v>
      </c>
      <c r="DY183" s="352">
        <f>DY178*'8-Matrices'!$O$7</f>
        <v>0</v>
      </c>
      <c r="DZ183" s="352">
        <f>DZ178*'8-Matrices'!$P$7</f>
        <v>0</v>
      </c>
      <c r="EA183" s="352">
        <f>EA178*'8-Matrices'!$Q$7</f>
        <v>0</v>
      </c>
      <c r="EB183" s="352">
        <f>EB178*'8-Matrices'!$R$7</f>
        <v>0</v>
      </c>
      <c r="EC183" s="353">
        <f>EC178*'8-Matrices'!$S$7</f>
        <v>0</v>
      </c>
      <c r="ED183" s="398"/>
    </row>
    <row r="184" spans="1:134" x14ac:dyDescent="0.25">
      <c r="A184" s="1471"/>
      <c r="B184" t="s">
        <v>98</v>
      </c>
      <c r="C184" s="317" t="s">
        <v>139</v>
      </c>
      <c r="D184" s="351">
        <f>D179*'8-Matrices'!$J$8</f>
        <v>0</v>
      </c>
      <c r="E184" s="352">
        <f>E179*'8-Matrices'!$K$8</f>
        <v>73339</v>
      </c>
      <c r="F184" s="352">
        <f>F179*'8-Matrices'!$L$8</f>
        <v>0</v>
      </c>
      <c r="G184" s="352">
        <f>G179*'8-Matrices'!$M$8</f>
        <v>187740</v>
      </c>
      <c r="H184" s="352">
        <f>H179*'8-Matrices'!$N$8</f>
        <v>0</v>
      </c>
      <c r="I184" s="352">
        <f>I179*'8-Matrices'!$O$8</f>
        <v>0</v>
      </c>
      <c r="J184" s="352">
        <f>J179*'8-Matrices'!$P$8</f>
        <v>0</v>
      </c>
      <c r="K184" s="352">
        <f>K179*'8-Matrices'!$Q$8</f>
        <v>0</v>
      </c>
      <c r="L184" s="352">
        <f>L179*'8-Matrices'!$R$8</f>
        <v>0</v>
      </c>
      <c r="M184" s="353">
        <f>M179*'8-Matrices'!$S$8</f>
        <v>0</v>
      </c>
      <c r="N184" s="398"/>
      <c r="P184" s="351">
        <f>P179*'8-Matrices'!$J$8</f>
        <v>0</v>
      </c>
      <c r="Q184" s="352">
        <f>Q179*'8-Matrices'!$K$8</f>
        <v>261925</v>
      </c>
      <c r="R184" s="352">
        <f>R179*'8-Matrices'!$L$8</f>
        <v>0</v>
      </c>
      <c r="S184" s="352">
        <f>S179*'8-Matrices'!$M$8</f>
        <v>187740</v>
      </c>
      <c r="T184" s="352">
        <f>T179*'8-Matrices'!$N$8</f>
        <v>0</v>
      </c>
      <c r="U184" s="352">
        <f>U179*'8-Matrices'!$O$8</f>
        <v>0</v>
      </c>
      <c r="V184" s="352">
        <f>V179*'8-Matrices'!$P$8</f>
        <v>0</v>
      </c>
      <c r="W184" s="352">
        <f>W179*'8-Matrices'!$Q$8</f>
        <v>0</v>
      </c>
      <c r="X184" s="352">
        <f>X179*'8-Matrices'!$R$8</f>
        <v>0</v>
      </c>
      <c r="Y184" s="353">
        <f>Y179*'8-Matrices'!$S$8</f>
        <v>0</v>
      </c>
      <c r="Z184" s="398"/>
      <c r="AB184" s="351">
        <f>AB179*'8-Matrices'!$J$8</f>
        <v>0</v>
      </c>
      <c r="AC184" s="352">
        <f>AC179*'8-Matrices'!$K$8</f>
        <v>429557</v>
      </c>
      <c r="AD184" s="352">
        <f>AD179*'8-Matrices'!$L$8</f>
        <v>0</v>
      </c>
      <c r="AE184" s="352">
        <f>AE179*'8-Matrices'!$M$8</f>
        <v>146020</v>
      </c>
      <c r="AF184" s="352">
        <f>AF179*'8-Matrices'!$N$8</f>
        <v>0</v>
      </c>
      <c r="AG184" s="352">
        <f>AG179*'8-Matrices'!$O$8</f>
        <v>0</v>
      </c>
      <c r="AH184" s="352">
        <f>AH179*'8-Matrices'!$P$8</f>
        <v>0</v>
      </c>
      <c r="AI184" s="352">
        <f>AI179*'8-Matrices'!$Q$8</f>
        <v>0</v>
      </c>
      <c r="AJ184" s="352">
        <f>AJ179*'8-Matrices'!$R$8</f>
        <v>0</v>
      </c>
      <c r="AK184" s="353">
        <f>AK179*'8-Matrices'!$S$8</f>
        <v>0</v>
      </c>
      <c r="AL184" s="398"/>
      <c r="AN184" s="351">
        <f>AN179*'8-Matrices'!$J$8</f>
        <v>0</v>
      </c>
      <c r="AO184" s="352">
        <f>AO179*'8-Matrices'!$K$8</f>
        <v>261925</v>
      </c>
      <c r="AP184" s="352">
        <f>AP179*'8-Matrices'!$L$8</f>
        <v>0</v>
      </c>
      <c r="AQ184" s="352">
        <f>AQ179*'8-Matrices'!$M$8</f>
        <v>292040</v>
      </c>
      <c r="AR184" s="352">
        <f>AR179*'8-Matrices'!$N$8</f>
        <v>0</v>
      </c>
      <c r="AS184" s="352">
        <f>AS179*'8-Matrices'!$O$8</f>
        <v>0</v>
      </c>
      <c r="AT184" s="352">
        <f>AT179*'8-Matrices'!$P$8</f>
        <v>0</v>
      </c>
      <c r="AU184" s="352">
        <f>AU179*'8-Matrices'!$Q$8</f>
        <v>0</v>
      </c>
      <c r="AV184" s="352">
        <f>AV179*'8-Matrices'!$R$8</f>
        <v>0</v>
      </c>
      <c r="AW184" s="353">
        <f>AW179*'8-Matrices'!$S$8</f>
        <v>0</v>
      </c>
      <c r="AX184" s="398"/>
      <c r="AZ184" s="351">
        <f>AZ179*'8-Matrices'!$J$8</f>
        <v>0</v>
      </c>
      <c r="BA184" s="352">
        <f>BA179*'8-Matrices'!$K$8</f>
        <v>125724</v>
      </c>
      <c r="BB184" s="352">
        <f>BB179*'8-Matrices'!$L$8</f>
        <v>0</v>
      </c>
      <c r="BC184" s="352">
        <f>BC179*'8-Matrices'!$M$8</f>
        <v>125160</v>
      </c>
      <c r="BD184" s="352">
        <f>BD179*'8-Matrices'!$N$8</f>
        <v>0</v>
      </c>
      <c r="BE184" s="352">
        <f>BE179*'8-Matrices'!$O$8</f>
        <v>0</v>
      </c>
      <c r="BF184" s="352">
        <f>BF179*'8-Matrices'!$P$8</f>
        <v>0</v>
      </c>
      <c r="BG184" s="352">
        <f>BG179*'8-Matrices'!$Q$8</f>
        <v>0</v>
      </c>
      <c r="BH184" s="352">
        <f>BH179*'8-Matrices'!$R$8</f>
        <v>0</v>
      </c>
      <c r="BI184" s="353">
        <f>BI179*'8-Matrices'!$S$8</f>
        <v>0</v>
      </c>
      <c r="BJ184" s="398"/>
      <c r="BL184" s="351">
        <f>BL179*'8-Matrices'!$J$8</f>
        <v>0</v>
      </c>
      <c r="BM184" s="352">
        <f>BM179*'8-Matrices'!$K$8</f>
        <v>115247</v>
      </c>
      <c r="BN184" s="352">
        <f>BN179*'8-Matrices'!$L$8</f>
        <v>0</v>
      </c>
      <c r="BO184" s="352">
        <f>BO179*'8-Matrices'!$M$8</f>
        <v>166880</v>
      </c>
      <c r="BP184" s="352">
        <f>BP179*'8-Matrices'!$N$8</f>
        <v>0</v>
      </c>
      <c r="BQ184" s="352">
        <f>BQ179*'8-Matrices'!$O$8</f>
        <v>0</v>
      </c>
      <c r="BR184" s="352">
        <f>BR179*'8-Matrices'!$P$8</f>
        <v>0</v>
      </c>
      <c r="BS184" s="352">
        <f>BS179*'8-Matrices'!$Q$8</f>
        <v>0</v>
      </c>
      <c r="BT184" s="352">
        <f>BT179*'8-Matrices'!$R$8</f>
        <v>0</v>
      </c>
      <c r="BU184" s="353">
        <f>BU179*'8-Matrices'!$S$8</f>
        <v>0</v>
      </c>
      <c r="BV184" s="398"/>
      <c r="BX184" s="351">
        <f>BX179*'8-Matrices'!$J$8</f>
        <v>14286</v>
      </c>
      <c r="BY184" s="352">
        <f>BY179*'8-Matrices'!$K$8</f>
        <v>125724</v>
      </c>
      <c r="BZ184" s="352">
        <f>BZ179*'8-Matrices'!$L$8</f>
        <v>0</v>
      </c>
      <c r="CA184" s="352">
        <f>CA179*'8-Matrices'!$M$8</f>
        <v>375480</v>
      </c>
      <c r="CB184" s="352">
        <f>CB179*'8-Matrices'!$N$8</f>
        <v>0</v>
      </c>
      <c r="CC184" s="352">
        <f>CC179*'8-Matrices'!$O$8</f>
        <v>0</v>
      </c>
      <c r="CD184" s="352">
        <f>CD179*'8-Matrices'!$P$8</f>
        <v>0</v>
      </c>
      <c r="CE184" s="352">
        <f>CE179*'8-Matrices'!$Q$8</f>
        <v>0</v>
      </c>
      <c r="CF184" s="352">
        <f>CF179*'8-Matrices'!$R$8</f>
        <v>0</v>
      </c>
      <c r="CG184" s="353">
        <f>CG179*'8-Matrices'!$S$8</f>
        <v>0</v>
      </c>
      <c r="CH184" s="398"/>
      <c r="CJ184" s="351">
        <f>CJ179*'8-Matrices'!$J$8</f>
        <v>0</v>
      </c>
      <c r="CK184" s="352">
        <f>CK179*'8-Matrices'!$K$8</f>
        <v>83816</v>
      </c>
      <c r="CL184" s="352">
        <f>CL179*'8-Matrices'!$L$8</f>
        <v>0</v>
      </c>
      <c r="CM184" s="352">
        <f>CM179*'8-Matrices'!$M$8</f>
        <v>208600</v>
      </c>
      <c r="CN184" s="352">
        <f>CN179*'8-Matrices'!$N$8</f>
        <v>0</v>
      </c>
      <c r="CO184" s="352">
        <f>CO179*'8-Matrices'!$O$8</f>
        <v>0</v>
      </c>
      <c r="CP184" s="352">
        <f>CP179*'8-Matrices'!$P$8</f>
        <v>0</v>
      </c>
      <c r="CQ184" s="352">
        <f>CQ179*'8-Matrices'!$Q$8</f>
        <v>0</v>
      </c>
      <c r="CR184" s="352">
        <f>CR179*'8-Matrices'!$R$8</f>
        <v>0</v>
      </c>
      <c r="CS184" s="353">
        <f>CS179*'8-Matrices'!$S$8</f>
        <v>0</v>
      </c>
      <c r="CT184" s="398"/>
      <c r="CV184" s="351">
        <f>CV179*'8-Matrices'!$J$8</f>
        <v>271434</v>
      </c>
      <c r="CW184" s="352">
        <f>CW179*'8-Matrices'!$K$8</f>
        <v>62862</v>
      </c>
      <c r="CX184" s="352">
        <f>CX179*'8-Matrices'!$L$8</f>
        <v>0</v>
      </c>
      <c r="CY184" s="352">
        <f>CY179*'8-Matrices'!$M$8</f>
        <v>292040</v>
      </c>
      <c r="CZ184" s="352">
        <f>CZ179*'8-Matrices'!$N$8</f>
        <v>0</v>
      </c>
      <c r="DA184" s="352">
        <f>DA179*'8-Matrices'!$O$8</f>
        <v>0</v>
      </c>
      <c r="DB184" s="352">
        <f>DB179*'8-Matrices'!$P$8</f>
        <v>0</v>
      </c>
      <c r="DC184" s="352">
        <f>DC179*'8-Matrices'!$Q$8</f>
        <v>0</v>
      </c>
      <c r="DD184" s="352">
        <f>DD179*'8-Matrices'!$R$8</f>
        <v>0</v>
      </c>
      <c r="DE184" s="353">
        <f>DE179*'8-Matrices'!$S$8</f>
        <v>0</v>
      </c>
      <c r="DF184" s="398"/>
      <c r="DH184" s="351">
        <f>DH179*'8-Matrices'!$J$8</f>
        <v>314292</v>
      </c>
      <c r="DI184" s="352">
        <f>DI179*'8-Matrices'!$K$8</f>
        <v>94293</v>
      </c>
      <c r="DJ184" s="352">
        <f>DJ179*'8-Matrices'!$L$8</f>
        <v>0</v>
      </c>
      <c r="DK184" s="352">
        <f>DK179*'8-Matrices'!$M$8</f>
        <v>312900</v>
      </c>
      <c r="DL184" s="352">
        <f>DL179*'8-Matrices'!$N$8</f>
        <v>0</v>
      </c>
      <c r="DM184" s="352">
        <f>DM179*'8-Matrices'!$O$8</f>
        <v>0</v>
      </c>
      <c r="DN184" s="352">
        <f>DN179*'8-Matrices'!$P$8</f>
        <v>0</v>
      </c>
      <c r="DO184" s="352">
        <f>DO179*'8-Matrices'!$Q$8</f>
        <v>0</v>
      </c>
      <c r="DP184" s="352">
        <f>DP179*'8-Matrices'!$R$8</f>
        <v>0</v>
      </c>
      <c r="DQ184" s="353">
        <f>DQ179*'8-Matrices'!$S$8</f>
        <v>0</v>
      </c>
      <c r="DR184" s="398"/>
      <c r="DT184" s="351">
        <f>DT179*'8-Matrices'!$J$8</f>
        <v>307149</v>
      </c>
      <c r="DU184" s="352">
        <f>DU179*'8-Matrices'!$K$8</f>
        <v>220017</v>
      </c>
      <c r="DV184" s="352">
        <f>DV179*'8-Matrices'!$L$8</f>
        <v>0</v>
      </c>
      <c r="DW184" s="352">
        <f>DW179*'8-Matrices'!$M$8</f>
        <v>208600</v>
      </c>
      <c r="DX184" s="352">
        <f>DX179*'8-Matrices'!$N$8</f>
        <v>0</v>
      </c>
      <c r="DY184" s="352">
        <f>DY179*'8-Matrices'!$O$8</f>
        <v>0</v>
      </c>
      <c r="DZ184" s="352">
        <f>DZ179*'8-Matrices'!$P$8</f>
        <v>0</v>
      </c>
      <c r="EA184" s="352">
        <f>EA179*'8-Matrices'!$Q$8</f>
        <v>0</v>
      </c>
      <c r="EB184" s="352">
        <f>EB179*'8-Matrices'!$R$8</f>
        <v>0</v>
      </c>
      <c r="EC184" s="353">
        <f>EC179*'8-Matrices'!$S$8</f>
        <v>0</v>
      </c>
      <c r="ED184" s="398"/>
    </row>
    <row r="185" spans="1:134" ht="15.75" thickBot="1" x14ac:dyDescent="0.3">
      <c r="A185" s="1472"/>
      <c r="B185" t="s">
        <v>98</v>
      </c>
      <c r="C185" s="317" t="s">
        <v>140</v>
      </c>
      <c r="D185" s="351">
        <f>D180*'8-Matrices'!$J$9</f>
        <v>345477</v>
      </c>
      <c r="E185" s="352">
        <f>E180*'8-Matrices'!$K$9</f>
        <v>552744</v>
      </c>
      <c r="F185" s="352">
        <f>F180*'8-Matrices'!$L$9</f>
        <v>0</v>
      </c>
      <c r="G185" s="352">
        <f>G180*'8-Matrices'!$M$9</f>
        <v>1864770</v>
      </c>
      <c r="H185" s="352">
        <f>H180*'8-Matrices'!$N$9</f>
        <v>0</v>
      </c>
      <c r="I185" s="352">
        <f>I180*'8-Matrices'!$O$9</f>
        <v>0</v>
      </c>
      <c r="J185" s="352">
        <f>J180*'8-Matrices'!$P$9</f>
        <v>0</v>
      </c>
      <c r="K185" s="352">
        <f>K180*'8-Matrices'!$Q$9</f>
        <v>0</v>
      </c>
      <c r="L185" s="352">
        <f>L180*'8-Matrices'!$R$9</f>
        <v>0</v>
      </c>
      <c r="M185" s="353">
        <f>M180*'8-Matrices'!$S$9</f>
        <v>0</v>
      </c>
      <c r="N185" s="398"/>
      <c r="P185" s="351">
        <f>P180*'8-Matrices'!$J$9</f>
        <v>345477</v>
      </c>
      <c r="Q185" s="352">
        <f>Q180*'8-Matrices'!$K$9</f>
        <v>138186</v>
      </c>
      <c r="R185" s="352">
        <f>R180*'8-Matrices'!$L$9</f>
        <v>0</v>
      </c>
      <c r="S185" s="352">
        <f>S180*'8-Matrices'!$M$9</f>
        <v>1039380</v>
      </c>
      <c r="T185" s="352">
        <f>T180*'8-Matrices'!$N$9</f>
        <v>0</v>
      </c>
      <c r="U185" s="352">
        <f>U180*'8-Matrices'!$O$9</f>
        <v>0</v>
      </c>
      <c r="V185" s="352">
        <f>V180*'8-Matrices'!$P$9</f>
        <v>0</v>
      </c>
      <c r="W185" s="352">
        <f>W180*'8-Matrices'!$Q$9</f>
        <v>0</v>
      </c>
      <c r="X185" s="352">
        <f>X180*'8-Matrices'!$R$9</f>
        <v>0</v>
      </c>
      <c r="Y185" s="353">
        <f>Y180*'8-Matrices'!$S$9</f>
        <v>0</v>
      </c>
      <c r="Z185" s="398"/>
      <c r="AB185" s="351">
        <f>AB180*'8-Matrices'!$J$9</f>
        <v>209380</v>
      </c>
      <c r="AC185" s="352">
        <f>AC180*'8-Matrices'!$K$9</f>
        <v>813762</v>
      </c>
      <c r="AD185" s="352">
        <f>AD180*'8-Matrices'!$L$9</f>
        <v>0</v>
      </c>
      <c r="AE185" s="352">
        <f>AE180*'8-Matrices'!$M$9</f>
        <v>1345080</v>
      </c>
      <c r="AF185" s="352">
        <f>AF180*'8-Matrices'!$N$9</f>
        <v>0</v>
      </c>
      <c r="AG185" s="352">
        <f>AG180*'8-Matrices'!$O$9</f>
        <v>0</v>
      </c>
      <c r="AH185" s="352">
        <f>AH180*'8-Matrices'!$P$9</f>
        <v>0</v>
      </c>
      <c r="AI185" s="352">
        <f>AI180*'8-Matrices'!$Q$9</f>
        <v>0</v>
      </c>
      <c r="AJ185" s="352">
        <f>AJ180*'8-Matrices'!$R$9</f>
        <v>0</v>
      </c>
      <c r="AK185" s="353">
        <f>AK180*'8-Matrices'!$S$9</f>
        <v>0</v>
      </c>
      <c r="AL185" s="398"/>
      <c r="AN185" s="351">
        <f>AN180*'8-Matrices'!$J$9</f>
        <v>335008</v>
      </c>
      <c r="AO185" s="352">
        <f>AO180*'8-Matrices'!$K$9</f>
        <v>629514</v>
      </c>
      <c r="AP185" s="352">
        <f>AP180*'8-Matrices'!$L$9</f>
        <v>0</v>
      </c>
      <c r="AQ185" s="352">
        <f>AQ180*'8-Matrices'!$M$9</f>
        <v>1925910</v>
      </c>
      <c r="AR185" s="352">
        <f>AR180*'8-Matrices'!$N$9</f>
        <v>0</v>
      </c>
      <c r="AS185" s="352">
        <f>AS180*'8-Matrices'!$O$9</f>
        <v>0</v>
      </c>
      <c r="AT185" s="352">
        <f>AT180*'8-Matrices'!$P$9</f>
        <v>0</v>
      </c>
      <c r="AU185" s="352">
        <f>AU180*'8-Matrices'!$Q$9</f>
        <v>0</v>
      </c>
      <c r="AV185" s="352">
        <f>AV180*'8-Matrices'!$R$9</f>
        <v>0</v>
      </c>
      <c r="AW185" s="353">
        <f>AW180*'8-Matrices'!$S$9</f>
        <v>0</v>
      </c>
      <c r="AX185" s="398"/>
      <c r="AZ185" s="351">
        <f>AZ180*'8-Matrices'!$J$9</f>
        <v>429229</v>
      </c>
      <c r="BA185" s="352">
        <f>BA180*'8-Matrices'!$K$9</f>
        <v>1335798</v>
      </c>
      <c r="BB185" s="352">
        <f>BB180*'8-Matrices'!$L$9</f>
        <v>0</v>
      </c>
      <c r="BC185" s="352">
        <f>BC180*'8-Matrices'!$M$9</f>
        <v>1436790</v>
      </c>
      <c r="BD185" s="352">
        <f>BD180*'8-Matrices'!$N$9</f>
        <v>0</v>
      </c>
      <c r="BE185" s="352">
        <f>BE180*'8-Matrices'!$O$9</f>
        <v>0</v>
      </c>
      <c r="BF185" s="352">
        <f>BF180*'8-Matrices'!$P$9</f>
        <v>0</v>
      </c>
      <c r="BG185" s="352">
        <f>BG180*'8-Matrices'!$Q$9</f>
        <v>0</v>
      </c>
      <c r="BH185" s="352">
        <f>BH180*'8-Matrices'!$R$9</f>
        <v>0</v>
      </c>
      <c r="BI185" s="353">
        <f>BI180*'8-Matrices'!$S$9</f>
        <v>0</v>
      </c>
      <c r="BJ185" s="398"/>
      <c r="BL185" s="351">
        <f>BL180*'8-Matrices'!$J$9</f>
        <v>314070</v>
      </c>
      <c r="BM185" s="352">
        <f>BM180*'8-Matrices'!$K$9</f>
        <v>1673586</v>
      </c>
      <c r="BN185" s="352">
        <f>BN180*'8-Matrices'!$L$9</f>
        <v>0</v>
      </c>
      <c r="BO185" s="352">
        <f>BO180*'8-Matrices'!$M$9</f>
        <v>2078760</v>
      </c>
      <c r="BP185" s="352">
        <f>BP180*'8-Matrices'!$N$9</f>
        <v>0</v>
      </c>
      <c r="BQ185" s="352">
        <f>BQ180*'8-Matrices'!$O$9</f>
        <v>0</v>
      </c>
      <c r="BR185" s="352">
        <f>BR180*'8-Matrices'!$P$9</f>
        <v>0</v>
      </c>
      <c r="BS185" s="352">
        <f>BS180*'8-Matrices'!$Q$9</f>
        <v>0</v>
      </c>
      <c r="BT185" s="352">
        <f>BT180*'8-Matrices'!$R$9</f>
        <v>0</v>
      </c>
      <c r="BU185" s="353">
        <f>BU180*'8-Matrices'!$S$9</f>
        <v>0</v>
      </c>
      <c r="BV185" s="398"/>
      <c r="BX185" s="351">
        <f>BX180*'8-Matrices'!$J$9</f>
        <v>1109714</v>
      </c>
      <c r="BY185" s="352">
        <f>BY180*'8-Matrices'!$K$9</f>
        <v>383850</v>
      </c>
      <c r="BZ185" s="352">
        <f>BZ180*'8-Matrices'!$L$9</f>
        <v>0</v>
      </c>
      <c r="CA185" s="352">
        <f>CA180*'8-Matrices'!$M$9</f>
        <v>1436790</v>
      </c>
      <c r="CB185" s="352">
        <f>CB180*'8-Matrices'!$N$9</f>
        <v>0</v>
      </c>
      <c r="CC185" s="352">
        <f>CC180*'8-Matrices'!$O$9</f>
        <v>0</v>
      </c>
      <c r="CD185" s="352">
        <f>CD180*'8-Matrices'!$P$9</f>
        <v>0</v>
      </c>
      <c r="CE185" s="352">
        <f>CE180*'8-Matrices'!$Q$9</f>
        <v>0</v>
      </c>
      <c r="CF185" s="352">
        <f>CF180*'8-Matrices'!$R$9</f>
        <v>0</v>
      </c>
      <c r="CG185" s="353">
        <f>CG180*'8-Matrices'!$S$9</f>
        <v>0</v>
      </c>
      <c r="CH185" s="398"/>
      <c r="CJ185" s="351">
        <f>CJ180*'8-Matrices'!$J$9</f>
        <v>868927</v>
      </c>
      <c r="CK185" s="352">
        <f>CK180*'8-Matrices'!$K$9</f>
        <v>291726</v>
      </c>
      <c r="CL185" s="352">
        <f>CL180*'8-Matrices'!$L$9</f>
        <v>0</v>
      </c>
      <c r="CM185" s="352">
        <f>CM180*'8-Matrices'!$M$9</f>
        <v>794820</v>
      </c>
      <c r="CN185" s="352">
        <f>CN180*'8-Matrices'!$N$9</f>
        <v>0</v>
      </c>
      <c r="CO185" s="352">
        <f>CO180*'8-Matrices'!$O$9</f>
        <v>0</v>
      </c>
      <c r="CP185" s="352">
        <f>CP180*'8-Matrices'!$P$9</f>
        <v>0</v>
      </c>
      <c r="CQ185" s="352">
        <f>CQ180*'8-Matrices'!$Q$9</f>
        <v>0</v>
      </c>
      <c r="CR185" s="352">
        <f>CR180*'8-Matrices'!$R$9</f>
        <v>0</v>
      </c>
      <c r="CS185" s="353">
        <f>CS180*'8-Matrices'!$S$9</f>
        <v>0</v>
      </c>
      <c r="CT185" s="398"/>
      <c r="CV185" s="351">
        <f>CV180*'8-Matrices'!$J$9</f>
        <v>711892</v>
      </c>
      <c r="CW185" s="352">
        <f>CW180*'8-Matrices'!$K$9</f>
        <v>261018</v>
      </c>
      <c r="CX185" s="352">
        <f>CX180*'8-Matrices'!$L$9</f>
        <v>0</v>
      </c>
      <c r="CY185" s="352">
        <f>CY180*'8-Matrices'!$M$9</f>
        <v>764250</v>
      </c>
      <c r="CZ185" s="352">
        <f>CZ180*'8-Matrices'!$N$9</f>
        <v>0</v>
      </c>
      <c r="DA185" s="352">
        <f>DA180*'8-Matrices'!$O$9</f>
        <v>0</v>
      </c>
      <c r="DB185" s="352">
        <f>DB180*'8-Matrices'!$P$9</f>
        <v>0</v>
      </c>
      <c r="DC185" s="352">
        <f>DC180*'8-Matrices'!$Q$9</f>
        <v>0</v>
      </c>
      <c r="DD185" s="352">
        <f>DD180*'8-Matrices'!$R$9</f>
        <v>0</v>
      </c>
      <c r="DE185" s="353">
        <f>DE180*'8-Matrices'!$S$9</f>
        <v>0</v>
      </c>
      <c r="DF185" s="398"/>
      <c r="DH185" s="351">
        <f>DH180*'8-Matrices'!$J$9</f>
        <v>314070</v>
      </c>
      <c r="DI185" s="352">
        <f>DI180*'8-Matrices'!$K$9</f>
        <v>368496</v>
      </c>
      <c r="DJ185" s="352">
        <f>DJ180*'8-Matrices'!$L$9</f>
        <v>0</v>
      </c>
      <c r="DK185" s="352">
        <f>DK180*'8-Matrices'!$M$9</f>
        <v>917100</v>
      </c>
      <c r="DL185" s="352">
        <f>DL180*'8-Matrices'!$N$9</f>
        <v>0</v>
      </c>
      <c r="DM185" s="352">
        <f>DM180*'8-Matrices'!$O$9</f>
        <v>0</v>
      </c>
      <c r="DN185" s="352">
        <f>DN180*'8-Matrices'!$P$9</f>
        <v>0</v>
      </c>
      <c r="DO185" s="352">
        <f>DO180*'8-Matrices'!$Q$9</f>
        <v>0</v>
      </c>
      <c r="DP185" s="352">
        <f>DP180*'8-Matrices'!$R$9</f>
        <v>0</v>
      </c>
      <c r="DQ185" s="353">
        <f>DQ180*'8-Matrices'!$S$9</f>
        <v>0</v>
      </c>
      <c r="DR185" s="398"/>
      <c r="DT185" s="351">
        <f>DT180*'8-Matrices'!$J$9</f>
        <v>942210</v>
      </c>
      <c r="DU185" s="352">
        <f>DU180*'8-Matrices'!$K$9</f>
        <v>276372</v>
      </c>
      <c r="DV185" s="352">
        <f>DV180*'8-Matrices'!$L$9</f>
        <v>0</v>
      </c>
      <c r="DW185" s="352">
        <f>DW180*'8-Matrices'!$M$9</f>
        <v>947670</v>
      </c>
      <c r="DX185" s="352">
        <f>DX180*'8-Matrices'!$N$9</f>
        <v>0</v>
      </c>
      <c r="DY185" s="352">
        <f>DY180*'8-Matrices'!$O$9</f>
        <v>0</v>
      </c>
      <c r="DZ185" s="352">
        <f>DZ180*'8-Matrices'!$P$9</f>
        <v>0</v>
      </c>
      <c r="EA185" s="352">
        <f>EA180*'8-Matrices'!$Q$9</f>
        <v>0</v>
      </c>
      <c r="EB185" s="352">
        <f>EB180*'8-Matrices'!$R$9</f>
        <v>0</v>
      </c>
      <c r="EC185" s="353">
        <f>EC180*'8-Matrices'!$S$9</f>
        <v>0</v>
      </c>
      <c r="ED185" s="398"/>
    </row>
    <row r="186" spans="1:134" ht="30.75" thickBot="1" x14ac:dyDescent="0.3">
      <c r="A186" s="318" t="s">
        <v>212</v>
      </c>
      <c r="B186" s="293" t="s">
        <v>98</v>
      </c>
      <c r="C186" s="316"/>
      <c r="D186" s="404">
        <f t="shared" ref="D186:M186" si="385">SUM(D183:D185)</f>
        <v>375177</v>
      </c>
      <c r="E186" s="405">
        <f t="shared" si="385"/>
        <v>640603</v>
      </c>
      <c r="F186" s="405">
        <f t="shared" si="385"/>
        <v>0</v>
      </c>
      <c r="G186" s="405">
        <f t="shared" si="385"/>
        <v>3208910</v>
      </c>
      <c r="H186" s="405">
        <f t="shared" si="385"/>
        <v>0</v>
      </c>
      <c r="I186" s="405">
        <f t="shared" si="385"/>
        <v>0</v>
      </c>
      <c r="J186" s="405">
        <f t="shared" si="385"/>
        <v>0</v>
      </c>
      <c r="K186" s="405">
        <f t="shared" si="385"/>
        <v>0</v>
      </c>
      <c r="L186" s="405">
        <f t="shared" si="385"/>
        <v>0</v>
      </c>
      <c r="M186" s="406">
        <f t="shared" si="385"/>
        <v>0</v>
      </c>
      <c r="N186" s="471">
        <f>SUM(D186:M186)</f>
        <v>4224690</v>
      </c>
      <c r="O186" s="316"/>
      <c r="P186" s="404">
        <f t="shared" ref="P186:Y186" si="386">SUM(P183:P185)</f>
        <v>360327</v>
      </c>
      <c r="Q186" s="405">
        <f t="shared" si="386"/>
        <v>414631</v>
      </c>
      <c r="R186" s="405">
        <f t="shared" si="386"/>
        <v>0</v>
      </c>
      <c r="S186" s="405">
        <f t="shared" si="386"/>
        <v>2036600</v>
      </c>
      <c r="T186" s="405">
        <f t="shared" si="386"/>
        <v>0</v>
      </c>
      <c r="U186" s="405">
        <f t="shared" si="386"/>
        <v>0</v>
      </c>
      <c r="V186" s="405">
        <f t="shared" si="386"/>
        <v>0</v>
      </c>
      <c r="W186" s="405">
        <f t="shared" si="386"/>
        <v>0</v>
      </c>
      <c r="X186" s="405">
        <f t="shared" si="386"/>
        <v>0</v>
      </c>
      <c r="Y186" s="406">
        <f t="shared" si="386"/>
        <v>0</v>
      </c>
      <c r="Z186" s="471">
        <f>SUM(P186:Y186)</f>
        <v>2811558</v>
      </c>
      <c r="AA186" s="316"/>
      <c r="AB186" s="404">
        <f t="shared" ref="AB186:AK186" si="387">SUM(AB183:AB185)</f>
        <v>234130</v>
      </c>
      <c r="AC186" s="405">
        <f t="shared" si="387"/>
        <v>1272359</v>
      </c>
      <c r="AD186" s="405">
        <f t="shared" si="387"/>
        <v>0</v>
      </c>
      <c r="AE186" s="405">
        <f t="shared" si="387"/>
        <v>2401765</v>
      </c>
      <c r="AF186" s="405">
        <f t="shared" si="387"/>
        <v>0</v>
      </c>
      <c r="AG186" s="405">
        <f t="shared" si="387"/>
        <v>0</v>
      </c>
      <c r="AH186" s="405">
        <f t="shared" si="387"/>
        <v>0</v>
      </c>
      <c r="AI186" s="405">
        <f t="shared" si="387"/>
        <v>0</v>
      </c>
      <c r="AJ186" s="405">
        <f t="shared" si="387"/>
        <v>0</v>
      </c>
      <c r="AK186" s="406">
        <f t="shared" si="387"/>
        <v>0</v>
      </c>
      <c r="AL186" s="471">
        <f>SUM(AB186:AK186)</f>
        <v>3908254</v>
      </c>
      <c r="AN186" s="404">
        <f t="shared" ref="AN186:AW186" si="388">SUM(AN183:AN185)</f>
        <v>374608</v>
      </c>
      <c r="AO186" s="405">
        <f t="shared" si="388"/>
        <v>891439</v>
      </c>
      <c r="AP186" s="405">
        <f t="shared" si="388"/>
        <v>0</v>
      </c>
      <c r="AQ186" s="405">
        <f t="shared" si="388"/>
        <v>3779090</v>
      </c>
      <c r="AR186" s="405">
        <f t="shared" si="388"/>
        <v>0</v>
      </c>
      <c r="AS186" s="405">
        <f t="shared" si="388"/>
        <v>0</v>
      </c>
      <c r="AT186" s="405">
        <f t="shared" si="388"/>
        <v>0</v>
      </c>
      <c r="AU186" s="405">
        <f t="shared" si="388"/>
        <v>0</v>
      </c>
      <c r="AV186" s="405">
        <f t="shared" si="388"/>
        <v>0</v>
      </c>
      <c r="AW186" s="406">
        <f t="shared" si="388"/>
        <v>0</v>
      </c>
      <c r="AX186" s="471">
        <f>SUM(AN186:AW186)</f>
        <v>5045137</v>
      </c>
      <c r="AZ186" s="404">
        <f t="shared" ref="AZ186:BI186" si="389">SUM(AZ183:AZ185)</f>
        <v>468829</v>
      </c>
      <c r="BA186" s="405">
        <f t="shared" si="389"/>
        <v>1461522</v>
      </c>
      <c r="BB186" s="405">
        <f t="shared" si="389"/>
        <v>0</v>
      </c>
      <c r="BC186" s="405">
        <f t="shared" si="389"/>
        <v>2992995</v>
      </c>
      <c r="BD186" s="405">
        <f t="shared" si="389"/>
        <v>0</v>
      </c>
      <c r="BE186" s="405">
        <f t="shared" si="389"/>
        <v>0</v>
      </c>
      <c r="BF186" s="405">
        <f t="shared" si="389"/>
        <v>0</v>
      </c>
      <c r="BG186" s="405">
        <f t="shared" si="389"/>
        <v>0</v>
      </c>
      <c r="BH186" s="405">
        <f t="shared" si="389"/>
        <v>0</v>
      </c>
      <c r="BI186" s="406">
        <f t="shared" si="389"/>
        <v>0</v>
      </c>
      <c r="BJ186" s="471">
        <f>SUM(AZ186:BI186)</f>
        <v>4923346</v>
      </c>
      <c r="BL186" s="404">
        <f t="shared" ref="BL186:BU186" si="390">SUM(BL183:BL185)</f>
        <v>353670</v>
      </c>
      <c r="BM186" s="405">
        <f t="shared" si="390"/>
        <v>1788833</v>
      </c>
      <c r="BN186" s="405">
        <f t="shared" si="390"/>
        <v>0</v>
      </c>
      <c r="BO186" s="405">
        <f t="shared" si="390"/>
        <v>3329765</v>
      </c>
      <c r="BP186" s="405">
        <f t="shared" si="390"/>
        <v>0</v>
      </c>
      <c r="BQ186" s="405">
        <f t="shared" si="390"/>
        <v>0</v>
      </c>
      <c r="BR186" s="405">
        <f t="shared" si="390"/>
        <v>0</v>
      </c>
      <c r="BS186" s="405">
        <f t="shared" si="390"/>
        <v>0</v>
      </c>
      <c r="BT186" s="405">
        <f t="shared" si="390"/>
        <v>0</v>
      </c>
      <c r="BU186" s="406">
        <f t="shared" si="390"/>
        <v>0</v>
      </c>
      <c r="BV186" s="471">
        <f>SUM(BL186:BU186)</f>
        <v>5472268</v>
      </c>
      <c r="BX186" s="404">
        <f t="shared" ref="BX186:CG186" si="391">SUM(BX183:BX185)</f>
        <v>1213100</v>
      </c>
      <c r="BY186" s="405">
        <f t="shared" si="391"/>
        <v>516834</v>
      </c>
      <c r="BZ186" s="405">
        <f t="shared" si="391"/>
        <v>0</v>
      </c>
      <c r="CA186" s="405">
        <f t="shared" si="391"/>
        <v>2795210</v>
      </c>
      <c r="CB186" s="405">
        <f t="shared" si="391"/>
        <v>0</v>
      </c>
      <c r="CC186" s="405">
        <f t="shared" si="391"/>
        <v>0</v>
      </c>
      <c r="CD186" s="405">
        <f t="shared" si="391"/>
        <v>0</v>
      </c>
      <c r="CE186" s="405">
        <f t="shared" si="391"/>
        <v>0</v>
      </c>
      <c r="CF186" s="405">
        <f t="shared" si="391"/>
        <v>0</v>
      </c>
      <c r="CG186" s="406">
        <f t="shared" si="391"/>
        <v>0</v>
      </c>
      <c r="CH186" s="471">
        <f>SUM(BX186:CG186)</f>
        <v>4525144</v>
      </c>
      <c r="CJ186" s="404">
        <f t="shared" ref="CJ186:CS186" si="392">SUM(CJ183:CJ185)</f>
        <v>1264927</v>
      </c>
      <c r="CK186" s="405">
        <f t="shared" si="392"/>
        <v>375542</v>
      </c>
      <c r="CL186" s="405">
        <f t="shared" si="392"/>
        <v>0</v>
      </c>
      <c r="CM186" s="405">
        <f t="shared" si="392"/>
        <v>1885175</v>
      </c>
      <c r="CN186" s="405">
        <f t="shared" si="392"/>
        <v>0</v>
      </c>
      <c r="CO186" s="405">
        <f t="shared" si="392"/>
        <v>0</v>
      </c>
      <c r="CP186" s="405">
        <f t="shared" si="392"/>
        <v>0</v>
      </c>
      <c r="CQ186" s="405">
        <f t="shared" si="392"/>
        <v>0</v>
      </c>
      <c r="CR186" s="405">
        <f t="shared" si="392"/>
        <v>0</v>
      </c>
      <c r="CS186" s="406">
        <f t="shared" si="392"/>
        <v>0</v>
      </c>
      <c r="CT186" s="471">
        <f>SUM(CJ186:CS186)</f>
        <v>3525644</v>
      </c>
      <c r="CV186" s="404">
        <f t="shared" ref="CV186:DE186" si="393">SUM(CV183:CV185)</f>
        <v>1087276</v>
      </c>
      <c r="CW186" s="405">
        <f t="shared" si="393"/>
        <v>331140</v>
      </c>
      <c r="CX186" s="405">
        <f t="shared" si="393"/>
        <v>0</v>
      </c>
      <c r="CY186" s="405">
        <f t="shared" si="393"/>
        <v>1981410</v>
      </c>
      <c r="CZ186" s="405">
        <f t="shared" si="393"/>
        <v>0</v>
      </c>
      <c r="DA186" s="405">
        <f t="shared" si="393"/>
        <v>0</v>
      </c>
      <c r="DB186" s="405">
        <f t="shared" si="393"/>
        <v>0</v>
      </c>
      <c r="DC186" s="405">
        <f t="shared" si="393"/>
        <v>0</v>
      </c>
      <c r="DD186" s="405">
        <f t="shared" si="393"/>
        <v>0</v>
      </c>
      <c r="DE186" s="406">
        <f t="shared" si="393"/>
        <v>0</v>
      </c>
      <c r="DF186" s="471">
        <f>SUM(CV186:DE186)</f>
        <v>3399826</v>
      </c>
      <c r="DH186" s="404">
        <f t="shared" ref="DH186:DQ186" si="394">SUM(DH183:DH185)</f>
        <v>821412</v>
      </c>
      <c r="DI186" s="405">
        <f t="shared" si="394"/>
        <v>462789</v>
      </c>
      <c r="DJ186" s="405">
        <f t="shared" si="394"/>
        <v>0</v>
      </c>
      <c r="DK186" s="405">
        <f t="shared" si="394"/>
        <v>2039480</v>
      </c>
      <c r="DL186" s="405">
        <f t="shared" si="394"/>
        <v>0</v>
      </c>
      <c r="DM186" s="405">
        <f t="shared" si="394"/>
        <v>0</v>
      </c>
      <c r="DN186" s="405">
        <f t="shared" si="394"/>
        <v>0</v>
      </c>
      <c r="DO186" s="405">
        <f t="shared" si="394"/>
        <v>0</v>
      </c>
      <c r="DP186" s="405">
        <f t="shared" si="394"/>
        <v>0</v>
      </c>
      <c r="DQ186" s="406">
        <f t="shared" si="394"/>
        <v>0</v>
      </c>
      <c r="DR186" s="471">
        <f>SUM(DH186:DQ186)</f>
        <v>3323681</v>
      </c>
      <c r="DT186" s="404">
        <f t="shared" ref="DT186:EC186" si="395">SUM(DT183:DT185)</f>
        <v>1422609</v>
      </c>
      <c r="DU186" s="405">
        <f t="shared" si="395"/>
        <v>496389</v>
      </c>
      <c r="DV186" s="405">
        <f t="shared" si="395"/>
        <v>0</v>
      </c>
      <c r="DW186" s="405">
        <f t="shared" si="395"/>
        <v>1893475</v>
      </c>
      <c r="DX186" s="405">
        <f t="shared" si="395"/>
        <v>0</v>
      </c>
      <c r="DY186" s="405">
        <f t="shared" si="395"/>
        <v>0</v>
      </c>
      <c r="DZ186" s="405">
        <f t="shared" si="395"/>
        <v>0</v>
      </c>
      <c r="EA186" s="405">
        <f t="shared" si="395"/>
        <v>0</v>
      </c>
      <c r="EB186" s="405">
        <f t="shared" si="395"/>
        <v>0</v>
      </c>
      <c r="EC186" s="406">
        <f t="shared" si="395"/>
        <v>0</v>
      </c>
      <c r="ED186" s="471">
        <f>SUM(DT186:EC186)</f>
        <v>3812473</v>
      </c>
    </row>
    <row r="187" spans="1:134" ht="15.75" thickBot="1" x14ac:dyDescent="0.3">
      <c r="A187" s="305"/>
      <c r="B187" s="306"/>
      <c r="C187" s="307"/>
      <c r="D187" s="408"/>
      <c r="E187" s="407"/>
      <c r="F187" s="407"/>
      <c r="G187" s="407"/>
      <c r="H187" s="407"/>
      <c r="I187" s="407"/>
      <c r="J187" s="407"/>
      <c r="K187" s="407"/>
      <c r="L187" s="407"/>
      <c r="M187" s="409"/>
      <c r="N187" s="410"/>
      <c r="O187" s="307"/>
      <c r="P187" s="408"/>
      <c r="Q187" s="407"/>
      <c r="R187" s="407"/>
      <c r="S187" s="407"/>
      <c r="T187" s="407"/>
      <c r="U187" s="407"/>
      <c r="V187" s="407"/>
      <c r="W187" s="407"/>
      <c r="X187" s="407"/>
      <c r="Y187" s="409"/>
      <c r="Z187" s="410"/>
      <c r="AA187" s="307"/>
      <c r="AB187" s="408"/>
      <c r="AC187" s="407"/>
      <c r="AD187" s="407"/>
      <c r="AE187" s="407"/>
      <c r="AF187" s="407"/>
      <c r="AG187" s="407"/>
      <c r="AH187" s="407"/>
      <c r="AI187" s="407"/>
      <c r="AJ187" s="407"/>
      <c r="AK187" s="409"/>
      <c r="AL187" s="410"/>
      <c r="AN187" s="408"/>
      <c r="AO187" s="407"/>
      <c r="AP187" s="407"/>
      <c r="AQ187" s="407"/>
      <c r="AR187" s="407"/>
      <c r="AS187" s="407"/>
      <c r="AT187" s="407"/>
      <c r="AU187" s="407"/>
      <c r="AV187" s="407"/>
      <c r="AW187" s="409"/>
      <c r="AX187" s="410"/>
      <c r="AZ187" s="408"/>
      <c r="BA187" s="407"/>
      <c r="BB187" s="407"/>
      <c r="BC187" s="407"/>
      <c r="BD187" s="407"/>
      <c r="BE187" s="407"/>
      <c r="BF187" s="407"/>
      <c r="BG187" s="407"/>
      <c r="BH187" s="407"/>
      <c r="BI187" s="409"/>
      <c r="BJ187" s="410"/>
      <c r="BL187" s="408"/>
      <c r="BM187" s="407"/>
      <c r="BN187" s="407"/>
      <c r="BO187" s="407"/>
      <c r="BP187" s="407"/>
      <c r="BQ187" s="407"/>
      <c r="BR187" s="407"/>
      <c r="BS187" s="407"/>
      <c r="BT187" s="407"/>
      <c r="BU187" s="409"/>
      <c r="BV187" s="410"/>
      <c r="BX187" s="408"/>
      <c r="BY187" s="407"/>
      <c r="BZ187" s="407"/>
      <c r="CA187" s="407"/>
      <c r="CB187" s="407"/>
      <c r="CC187" s="407"/>
      <c r="CD187" s="407"/>
      <c r="CE187" s="407"/>
      <c r="CF187" s="407"/>
      <c r="CG187" s="409"/>
      <c r="CH187" s="410"/>
      <c r="CJ187" s="408"/>
      <c r="CK187" s="407"/>
      <c r="CL187" s="407"/>
      <c r="CM187" s="407"/>
      <c r="CN187" s="407"/>
      <c r="CO187" s="407"/>
      <c r="CP187" s="407"/>
      <c r="CQ187" s="407"/>
      <c r="CR187" s="407"/>
      <c r="CS187" s="409"/>
      <c r="CT187" s="410"/>
      <c r="CV187" s="408"/>
      <c r="CW187" s="407"/>
      <c r="CX187" s="407"/>
      <c r="CY187" s="407"/>
      <c r="CZ187" s="407"/>
      <c r="DA187" s="407"/>
      <c r="DB187" s="407"/>
      <c r="DC187" s="407"/>
      <c r="DD187" s="407"/>
      <c r="DE187" s="409"/>
      <c r="DF187" s="410"/>
      <c r="DH187" s="408"/>
      <c r="DI187" s="407"/>
      <c r="DJ187" s="407"/>
      <c r="DK187" s="407"/>
      <c r="DL187" s="407"/>
      <c r="DM187" s="407"/>
      <c r="DN187" s="407"/>
      <c r="DO187" s="407"/>
      <c r="DP187" s="407"/>
      <c r="DQ187" s="409"/>
      <c r="DR187" s="410"/>
      <c r="DT187" s="408"/>
      <c r="DU187" s="407"/>
      <c r="DV187" s="407"/>
      <c r="DW187" s="407"/>
      <c r="DX187" s="407"/>
      <c r="DY187" s="407"/>
      <c r="DZ187" s="407"/>
      <c r="EA187" s="407"/>
      <c r="EB187" s="407"/>
      <c r="EC187" s="409"/>
      <c r="ED187" s="410"/>
    </row>
    <row r="188" spans="1:134" ht="15" customHeight="1" x14ac:dyDescent="0.25">
      <c r="A188" s="1470" t="s">
        <v>210</v>
      </c>
      <c r="B188" s="285" t="s">
        <v>99</v>
      </c>
      <c r="C188" s="319" t="s">
        <v>138</v>
      </c>
      <c r="D188" s="342">
        <f>'7d-AtRisk_RawData'!D61</f>
        <v>0</v>
      </c>
      <c r="E188" s="343">
        <f>'7d-AtRisk_RawData'!E61</f>
        <v>13</v>
      </c>
      <c r="F188" s="343">
        <f>'7d-AtRisk_RawData'!F61</f>
        <v>0</v>
      </c>
      <c r="G188" s="343">
        <f>'7d-AtRisk_RawData'!G61</f>
        <v>48</v>
      </c>
      <c r="H188" s="343">
        <f>'7d-AtRisk_RawData'!H61</f>
        <v>0</v>
      </c>
      <c r="I188" s="343">
        <f>'7d-AtRisk_RawData'!I61</f>
        <v>0</v>
      </c>
      <c r="J188" s="343">
        <f>'7d-AtRisk_RawData'!J61</f>
        <v>0</v>
      </c>
      <c r="K188" s="343">
        <f>'7d-AtRisk_RawData'!K61</f>
        <v>0</v>
      </c>
      <c r="L188" s="343">
        <f>'7d-AtRisk_RawData'!L61</f>
        <v>0</v>
      </c>
      <c r="M188" s="344">
        <f>'7d-AtRisk_RawData'!M61</f>
        <v>0</v>
      </c>
      <c r="N188" s="396"/>
      <c r="O188" s="319"/>
      <c r="P188" s="342">
        <f>'7d-AtRisk_RawData'!P61</f>
        <v>0</v>
      </c>
      <c r="Q188" s="343">
        <f>'7d-AtRisk_RawData'!Q61</f>
        <v>9</v>
      </c>
      <c r="R188" s="343">
        <f>'7d-AtRisk_RawData'!R61</f>
        <v>0</v>
      </c>
      <c r="S188" s="343">
        <f>'7d-AtRisk_RawData'!S61</f>
        <v>68</v>
      </c>
      <c r="T188" s="343">
        <f>'7d-AtRisk_RawData'!T61</f>
        <v>0</v>
      </c>
      <c r="U188" s="343">
        <f>'7d-AtRisk_RawData'!U61</f>
        <v>0</v>
      </c>
      <c r="V188" s="343">
        <f>'7d-AtRisk_RawData'!V61</f>
        <v>0</v>
      </c>
      <c r="W188" s="343">
        <f>'7d-AtRisk_RawData'!W61</f>
        <v>0</v>
      </c>
      <c r="X188" s="343">
        <f>'7d-AtRisk_RawData'!X61</f>
        <v>0</v>
      </c>
      <c r="Y188" s="344">
        <f>'7d-AtRisk_RawData'!Y61</f>
        <v>0</v>
      </c>
      <c r="Z188" s="396"/>
      <c r="AA188" s="319"/>
      <c r="AB188" s="342">
        <f>'7d-AtRisk_RawData'!AB61</f>
        <v>0</v>
      </c>
      <c r="AC188" s="343">
        <f>'7d-AtRisk_RawData'!AC61</f>
        <v>12</v>
      </c>
      <c r="AD188" s="343">
        <f>'7d-AtRisk_RawData'!AD61</f>
        <v>0</v>
      </c>
      <c r="AE188" s="343">
        <f>'7d-AtRisk_RawData'!AE61</f>
        <v>25</v>
      </c>
      <c r="AF188" s="343">
        <f>'7d-AtRisk_RawData'!AF61</f>
        <v>0</v>
      </c>
      <c r="AG188" s="343">
        <f>'7d-AtRisk_RawData'!AG61</f>
        <v>0</v>
      </c>
      <c r="AH188" s="343">
        <f>'7d-AtRisk_RawData'!AH61</f>
        <v>0</v>
      </c>
      <c r="AI188" s="343">
        <f>'7d-AtRisk_RawData'!AI61</f>
        <v>0</v>
      </c>
      <c r="AJ188" s="343">
        <f>'7d-AtRisk_RawData'!AJ61</f>
        <v>0</v>
      </c>
      <c r="AK188" s="344">
        <f>'7d-AtRisk_RawData'!AK61</f>
        <v>0</v>
      </c>
      <c r="AL188" s="396"/>
      <c r="AN188" s="342">
        <f>'7d-AtRisk_RawData'!AN61</f>
        <v>0</v>
      </c>
      <c r="AO188" s="343">
        <f>'7d-AtRisk_RawData'!AO61</f>
        <v>16</v>
      </c>
      <c r="AP188" s="343">
        <f>'7d-AtRisk_RawData'!AP61</f>
        <v>0</v>
      </c>
      <c r="AQ188" s="343">
        <f>'7d-AtRisk_RawData'!AQ61</f>
        <v>30</v>
      </c>
      <c r="AR188" s="343">
        <f>'7d-AtRisk_RawData'!AR61</f>
        <v>0</v>
      </c>
      <c r="AS188" s="343">
        <f>'7d-AtRisk_RawData'!AS61</f>
        <v>0</v>
      </c>
      <c r="AT188" s="343">
        <f>'7d-AtRisk_RawData'!AT61</f>
        <v>0</v>
      </c>
      <c r="AU188" s="343">
        <f>'7d-AtRisk_RawData'!AU61</f>
        <v>0</v>
      </c>
      <c r="AV188" s="343">
        <f>'7d-AtRisk_RawData'!AV61</f>
        <v>0</v>
      </c>
      <c r="AW188" s="344">
        <f>'7d-AtRisk_RawData'!AW61</f>
        <v>0</v>
      </c>
      <c r="AX188" s="396"/>
      <c r="AZ188" s="342">
        <f>'7d-AtRisk_RawData'!AZ61</f>
        <v>0</v>
      </c>
      <c r="BA188" s="343">
        <f>'7d-AtRisk_RawData'!BA61</f>
        <v>8</v>
      </c>
      <c r="BB188" s="343">
        <f>'7d-AtRisk_RawData'!BB61</f>
        <v>0</v>
      </c>
      <c r="BC188" s="343">
        <f>'7d-AtRisk_RawData'!BC61</f>
        <v>20</v>
      </c>
      <c r="BD188" s="343">
        <f>'7d-AtRisk_RawData'!BD61</f>
        <v>0</v>
      </c>
      <c r="BE188" s="343">
        <f>'7d-AtRisk_RawData'!BE61</f>
        <v>0</v>
      </c>
      <c r="BF188" s="343">
        <f>'7d-AtRisk_RawData'!BF61</f>
        <v>0</v>
      </c>
      <c r="BG188" s="343">
        <f>'7d-AtRisk_RawData'!BG61</f>
        <v>0</v>
      </c>
      <c r="BH188" s="343">
        <f>'7d-AtRisk_RawData'!BH61</f>
        <v>0</v>
      </c>
      <c r="BI188" s="344">
        <f>'7d-AtRisk_RawData'!BI61</f>
        <v>0</v>
      </c>
      <c r="BJ188" s="396"/>
      <c r="BL188" s="342">
        <f>'7d-AtRisk_RawData'!BL61</f>
        <v>0</v>
      </c>
      <c r="BM188" s="343">
        <f>'7d-AtRisk_RawData'!BM61</f>
        <v>5</v>
      </c>
      <c r="BN188" s="343">
        <f>'7d-AtRisk_RawData'!BN61</f>
        <v>0</v>
      </c>
      <c r="BO188" s="343">
        <f>'7d-AtRisk_RawData'!BO61</f>
        <v>10</v>
      </c>
      <c r="BP188" s="343">
        <f>'7d-AtRisk_RawData'!BP61</f>
        <v>0</v>
      </c>
      <c r="BQ188" s="343">
        <f>'7d-AtRisk_RawData'!BQ61</f>
        <v>0</v>
      </c>
      <c r="BR188" s="343">
        <f>'7d-AtRisk_RawData'!BR61</f>
        <v>0</v>
      </c>
      <c r="BS188" s="343">
        <f>'7d-AtRisk_RawData'!BS61</f>
        <v>0</v>
      </c>
      <c r="BT188" s="343">
        <f>'7d-AtRisk_RawData'!BT61</f>
        <v>0</v>
      </c>
      <c r="BU188" s="344">
        <f>'7d-AtRisk_RawData'!BU61</f>
        <v>0</v>
      </c>
      <c r="BV188" s="396"/>
      <c r="BX188" s="342">
        <f>'7d-AtRisk_RawData'!BX61</f>
        <v>0</v>
      </c>
      <c r="BY188" s="343">
        <f>'7d-AtRisk_RawData'!BY61</f>
        <v>3</v>
      </c>
      <c r="BZ188" s="343">
        <f>'7d-AtRisk_RawData'!BZ61</f>
        <v>0</v>
      </c>
      <c r="CA188" s="343">
        <f>'7d-AtRisk_RawData'!CA61</f>
        <v>25</v>
      </c>
      <c r="CB188" s="343">
        <f>'7d-AtRisk_RawData'!CB61</f>
        <v>0</v>
      </c>
      <c r="CC188" s="343">
        <f>'7d-AtRisk_RawData'!CC61</f>
        <v>0</v>
      </c>
      <c r="CD188" s="343">
        <f>'7d-AtRisk_RawData'!CD61</f>
        <v>0</v>
      </c>
      <c r="CE188" s="343">
        <f>'7d-AtRisk_RawData'!CE61</f>
        <v>0</v>
      </c>
      <c r="CF188" s="343">
        <f>'7d-AtRisk_RawData'!CF61</f>
        <v>0</v>
      </c>
      <c r="CG188" s="344">
        <f>'7d-AtRisk_RawData'!CG61</f>
        <v>0</v>
      </c>
      <c r="CH188" s="396"/>
      <c r="CJ188" s="342">
        <f>'7d-AtRisk_RawData'!CJ61</f>
        <v>0</v>
      </c>
      <c r="CK188" s="343">
        <f>'7d-AtRisk_RawData'!CK61</f>
        <v>2</v>
      </c>
      <c r="CL188" s="343">
        <f>'7d-AtRisk_RawData'!CL61</f>
        <v>0</v>
      </c>
      <c r="CM188" s="343">
        <f>'7d-AtRisk_RawData'!CM61</f>
        <v>15</v>
      </c>
      <c r="CN188" s="343">
        <f>'7d-AtRisk_RawData'!CN61</f>
        <v>0</v>
      </c>
      <c r="CO188" s="343">
        <f>'7d-AtRisk_RawData'!CO61</f>
        <v>0</v>
      </c>
      <c r="CP188" s="343">
        <f>'7d-AtRisk_RawData'!CP61</f>
        <v>0</v>
      </c>
      <c r="CQ188" s="343">
        <f>'7d-AtRisk_RawData'!CQ61</f>
        <v>0</v>
      </c>
      <c r="CR188" s="343">
        <f>'7d-AtRisk_RawData'!CR61</f>
        <v>0</v>
      </c>
      <c r="CS188" s="344">
        <f>'7d-AtRisk_RawData'!CS61</f>
        <v>0</v>
      </c>
      <c r="CT188" s="396"/>
      <c r="CV188" s="342">
        <f>'7d-AtRisk_RawData'!CV61</f>
        <v>0</v>
      </c>
      <c r="CW188" s="343">
        <f>'7d-AtRisk_RawData'!CW61</f>
        <v>1</v>
      </c>
      <c r="CX188" s="343">
        <f>'7d-AtRisk_RawData'!CX61</f>
        <v>0</v>
      </c>
      <c r="CY188" s="343">
        <f>'7d-AtRisk_RawData'!CY61</f>
        <v>21</v>
      </c>
      <c r="CZ188" s="343">
        <f>'7d-AtRisk_RawData'!CZ61</f>
        <v>0</v>
      </c>
      <c r="DA188" s="343">
        <f>'7d-AtRisk_RawData'!DA61</f>
        <v>0</v>
      </c>
      <c r="DB188" s="343">
        <f>'7d-AtRisk_RawData'!DB61</f>
        <v>0</v>
      </c>
      <c r="DC188" s="343">
        <f>'7d-AtRisk_RawData'!DC61</f>
        <v>0</v>
      </c>
      <c r="DD188" s="343">
        <f>'7d-AtRisk_RawData'!DD61</f>
        <v>0</v>
      </c>
      <c r="DE188" s="344">
        <f>'7d-AtRisk_RawData'!DE61</f>
        <v>0</v>
      </c>
      <c r="DF188" s="396"/>
      <c r="DH188" s="342">
        <f>'7d-AtRisk_RawData'!DH61</f>
        <v>0</v>
      </c>
      <c r="DI188" s="343">
        <f>'7d-AtRisk_RawData'!DI61</f>
        <v>0</v>
      </c>
      <c r="DJ188" s="343">
        <f>'7d-AtRisk_RawData'!DJ61</f>
        <v>0</v>
      </c>
      <c r="DK188" s="343">
        <f>'7d-AtRisk_RawData'!DK61</f>
        <v>19</v>
      </c>
      <c r="DL188" s="343">
        <f>'7d-AtRisk_RawData'!DL61</f>
        <v>0</v>
      </c>
      <c r="DM188" s="343">
        <f>'7d-AtRisk_RawData'!DM61</f>
        <v>0</v>
      </c>
      <c r="DN188" s="343">
        <f>'7d-AtRisk_RawData'!DN61</f>
        <v>0</v>
      </c>
      <c r="DO188" s="343">
        <f>'7d-AtRisk_RawData'!DO61</f>
        <v>0</v>
      </c>
      <c r="DP188" s="343">
        <f>'7d-AtRisk_RawData'!DP61</f>
        <v>0</v>
      </c>
      <c r="DQ188" s="344">
        <f>'7d-AtRisk_RawData'!DQ61</f>
        <v>0</v>
      </c>
      <c r="DR188" s="396"/>
      <c r="DT188" s="342">
        <f>'7d-AtRisk_RawData'!DT61</f>
        <v>0</v>
      </c>
      <c r="DU188" s="343">
        <f>'7d-AtRisk_RawData'!DU61</f>
        <v>2</v>
      </c>
      <c r="DV188" s="343">
        <f>'7d-AtRisk_RawData'!DV61</f>
        <v>0</v>
      </c>
      <c r="DW188" s="343">
        <f>'7d-AtRisk_RawData'!DW61</f>
        <v>18</v>
      </c>
      <c r="DX188" s="343">
        <f>'7d-AtRisk_RawData'!DX61</f>
        <v>0</v>
      </c>
      <c r="DY188" s="343">
        <f>'7d-AtRisk_RawData'!DY61</f>
        <v>0</v>
      </c>
      <c r="DZ188" s="343">
        <f>'7d-AtRisk_RawData'!DZ61</f>
        <v>0</v>
      </c>
      <c r="EA188" s="343">
        <f>'7d-AtRisk_RawData'!EA61</f>
        <v>0</v>
      </c>
      <c r="EB188" s="343">
        <f>'7d-AtRisk_RawData'!EB61</f>
        <v>0</v>
      </c>
      <c r="EC188" s="344">
        <f>'7d-AtRisk_RawData'!EC61</f>
        <v>0</v>
      </c>
      <c r="ED188" s="396"/>
    </row>
    <row r="189" spans="1:134" x14ac:dyDescent="0.25">
      <c r="A189" s="1471"/>
      <c r="B189" t="s">
        <v>99</v>
      </c>
      <c r="C189" s="317" t="s">
        <v>139</v>
      </c>
      <c r="D189" s="351">
        <f>'7d-AtRisk_RawData'!D62</f>
        <v>0</v>
      </c>
      <c r="E189" s="352">
        <f>'7d-AtRisk_RawData'!E62</f>
        <v>12</v>
      </c>
      <c r="F189" s="352">
        <f>'7d-AtRisk_RawData'!F62</f>
        <v>5</v>
      </c>
      <c r="G189" s="352">
        <f>'7d-AtRisk_RawData'!G62</f>
        <v>7</v>
      </c>
      <c r="H189" s="352">
        <f>'7d-AtRisk_RawData'!H62</f>
        <v>0</v>
      </c>
      <c r="I189" s="352">
        <f>'7d-AtRisk_RawData'!I62</f>
        <v>0</v>
      </c>
      <c r="J189" s="352">
        <f>'7d-AtRisk_RawData'!J62</f>
        <v>0</v>
      </c>
      <c r="K189" s="352">
        <f>'7d-AtRisk_RawData'!K62</f>
        <v>0</v>
      </c>
      <c r="L189" s="352">
        <f>'7d-AtRisk_RawData'!L62</f>
        <v>0</v>
      </c>
      <c r="M189" s="353">
        <f>'7d-AtRisk_RawData'!M62</f>
        <v>0</v>
      </c>
      <c r="N189" s="398"/>
      <c r="P189" s="351">
        <f>'7d-AtRisk_RawData'!P62</f>
        <v>0</v>
      </c>
      <c r="Q189" s="352">
        <f>'7d-AtRisk_RawData'!Q62</f>
        <v>7</v>
      </c>
      <c r="R189" s="352">
        <f>'7d-AtRisk_RawData'!R62</f>
        <v>11</v>
      </c>
      <c r="S189" s="352">
        <f>'7d-AtRisk_RawData'!S62</f>
        <v>5</v>
      </c>
      <c r="T189" s="352">
        <f>'7d-AtRisk_RawData'!T62</f>
        <v>0</v>
      </c>
      <c r="U189" s="352">
        <f>'7d-AtRisk_RawData'!U62</f>
        <v>0</v>
      </c>
      <c r="V189" s="352">
        <f>'7d-AtRisk_RawData'!V62</f>
        <v>0</v>
      </c>
      <c r="W189" s="352">
        <f>'7d-AtRisk_RawData'!W62</f>
        <v>0</v>
      </c>
      <c r="X189" s="352">
        <f>'7d-AtRisk_RawData'!X62</f>
        <v>0</v>
      </c>
      <c r="Y189" s="353">
        <f>'7d-AtRisk_RawData'!Y62</f>
        <v>0</v>
      </c>
      <c r="Z189" s="398"/>
      <c r="AB189" s="351">
        <f>'7d-AtRisk_RawData'!AB62</f>
        <v>0</v>
      </c>
      <c r="AC189" s="352">
        <f>'7d-AtRisk_RawData'!AC62</f>
        <v>4</v>
      </c>
      <c r="AD189" s="352">
        <f>'7d-AtRisk_RawData'!AD62</f>
        <v>4</v>
      </c>
      <c r="AE189" s="352">
        <f>'7d-AtRisk_RawData'!AE62</f>
        <v>4</v>
      </c>
      <c r="AF189" s="352">
        <f>'7d-AtRisk_RawData'!AF62</f>
        <v>0</v>
      </c>
      <c r="AG189" s="352">
        <f>'7d-AtRisk_RawData'!AG62</f>
        <v>0</v>
      </c>
      <c r="AH189" s="352">
        <f>'7d-AtRisk_RawData'!AH62</f>
        <v>0</v>
      </c>
      <c r="AI189" s="352">
        <f>'7d-AtRisk_RawData'!AI62</f>
        <v>0</v>
      </c>
      <c r="AJ189" s="352">
        <f>'7d-AtRisk_RawData'!AJ62</f>
        <v>0</v>
      </c>
      <c r="AK189" s="353">
        <f>'7d-AtRisk_RawData'!AK62</f>
        <v>0</v>
      </c>
      <c r="AL189" s="398"/>
      <c r="AN189" s="351">
        <f>'7d-AtRisk_RawData'!AN62</f>
        <v>0</v>
      </c>
      <c r="AO189" s="352">
        <f>'7d-AtRisk_RawData'!AO62</f>
        <v>6</v>
      </c>
      <c r="AP189" s="352">
        <f>'7d-AtRisk_RawData'!AP62</f>
        <v>6</v>
      </c>
      <c r="AQ189" s="352">
        <f>'7d-AtRisk_RawData'!AQ62</f>
        <v>6</v>
      </c>
      <c r="AR189" s="352">
        <f>'7d-AtRisk_RawData'!AR62</f>
        <v>0</v>
      </c>
      <c r="AS189" s="352">
        <f>'7d-AtRisk_RawData'!AS62</f>
        <v>0</v>
      </c>
      <c r="AT189" s="352">
        <f>'7d-AtRisk_RawData'!AT62</f>
        <v>0</v>
      </c>
      <c r="AU189" s="352">
        <f>'7d-AtRisk_RawData'!AU62</f>
        <v>0</v>
      </c>
      <c r="AV189" s="352">
        <f>'7d-AtRisk_RawData'!AV62</f>
        <v>0</v>
      </c>
      <c r="AW189" s="353">
        <f>'7d-AtRisk_RawData'!AW62</f>
        <v>0</v>
      </c>
      <c r="AX189" s="398"/>
      <c r="AZ189" s="351">
        <f>'7d-AtRisk_RawData'!AZ62</f>
        <v>0</v>
      </c>
      <c r="BA189" s="352">
        <f>'7d-AtRisk_RawData'!BA62</f>
        <v>9</v>
      </c>
      <c r="BB189" s="352">
        <f>'7d-AtRisk_RawData'!BB62</f>
        <v>1</v>
      </c>
      <c r="BC189" s="352">
        <f>'7d-AtRisk_RawData'!BC62</f>
        <v>4</v>
      </c>
      <c r="BD189" s="352">
        <f>'7d-AtRisk_RawData'!BD62</f>
        <v>0</v>
      </c>
      <c r="BE189" s="352">
        <f>'7d-AtRisk_RawData'!BE62</f>
        <v>0</v>
      </c>
      <c r="BF189" s="352">
        <f>'7d-AtRisk_RawData'!BF62</f>
        <v>0</v>
      </c>
      <c r="BG189" s="352">
        <f>'7d-AtRisk_RawData'!BG62</f>
        <v>0</v>
      </c>
      <c r="BH189" s="352">
        <f>'7d-AtRisk_RawData'!BH62</f>
        <v>0</v>
      </c>
      <c r="BI189" s="353">
        <f>'7d-AtRisk_RawData'!BI62</f>
        <v>0</v>
      </c>
      <c r="BJ189" s="398"/>
      <c r="BL189" s="351">
        <f>'7d-AtRisk_RawData'!BL62</f>
        <v>0</v>
      </c>
      <c r="BM189" s="352">
        <f>'7d-AtRisk_RawData'!BM62</f>
        <v>3</v>
      </c>
      <c r="BN189" s="352">
        <f>'7d-AtRisk_RawData'!BN62</f>
        <v>2</v>
      </c>
      <c r="BO189" s="352">
        <f>'7d-AtRisk_RawData'!BO62</f>
        <v>2</v>
      </c>
      <c r="BP189" s="352">
        <f>'7d-AtRisk_RawData'!BP62</f>
        <v>0</v>
      </c>
      <c r="BQ189" s="352">
        <f>'7d-AtRisk_RawData'!BQ62</f>
        <v>0</v>
      </c>
      <c r="BR189" s="352">
        <f>'7d-AtRisk_RawData'!BR62</f>
        <v>0</v>
      </c>
      <c r="BS189" s="352">
        <f>'7d-AtRisk_RawData'!BS62</f>
        <v>0</v>
      </c>
      <c r="BT189" s="352">
        <f>'7d-AtRisk_RawData'!BT62</f>
        <v>0</v>
      </c>
      <c r="BU189" s="353">
        <f>'7d-AtRisk_RawData'!BU62</f>
        <v>0</v>
      </c>
      <c r="BV189" s="398"/>
      <c r="BX189" s="351">
        <f>'7d-AtRisk_RawData'!BX62</f>
        <v>0</v>
      </c>
      <c r="BY189" s="352">
        <f>'7d-AtRisk_RawData'!BY62</f>
        <v>4</v>
      </c>
      <c r="BZ189" s="352">
        <f>'7d-AtRisk_RawData'!BZ62</f>
        <v>4</v>
      </c>
      <c r="CA189" s="352">
        <f>'7d-AtRisk_RawData'!CA62</f>
        <v>0</v>
      </c>
      <c r="CB189" s="352">
        <f>'7d-AtRisk_RawData'!CB62</f>
        <v>0</v>
      </c>
      <c r="CC189" s="352">
        <f>'7d-AtRisk_RawData'!CC62</f>
        <v>0</v>
      </c>
      <c r="CD189" s="352">
        <f>'7d-AtRisk_RawData'!CD62</f>
        <v>0</v>
      </c>
      <c r="CE189" s="352">
        <f>'7d-AtRisk_RawData'!CE62</f>
        <v>0</v>
      </c>
      <c r="CF189" s="352">
        <f>'7d-AtRisk_RawData'!CF62</f>
        <v>0</v>
      </c>
      <c r="CG189" s="353">
        <f>'7d-AtRisk_RawData'!CG62</f>
        <v>0</v>
      </c>
      <c r="CH189" s="398"/>
      <c r="CJ189" s="351">
        <f>'7d-AtRisk_RawData'!CJ62</f>
        <v>0</v>
      </c>
      <c r="CK189" s="352">
        <f>'7d-AtRisk_RawData'!CK62</f>
        <v>3</v>
      </c>
      <c r="CL189" s="352">
        <f>'7d-AtRisk_RawData'!CL62</f>
        <v>5</v>
      </c>
      <c r="CM189" s="352">
        <f>'7d-AtRisk_RawData'!CM62</f>
        <v>4</v>
      </c>
      <c r="CN189" s="352">
        <f>'7d-AtRisk_RawData'!CN62</f>
        <v>0</v>
      </c>
      <c r="CO189" s="352">
        <f>'7d-AtRisk_RawData'!CO62</f>
        <v>0</v>
      </c>
      <c r="CP189" s="352">
        <f>'7d-AtRisk_RawData'!CP62</f>
        <v>0</v>
      </c>
      <c r="CQ189" s="352">
        <f>'7d-AtRisk_RawData'!CQ62</f>
        <v>0</v>
      </c>
      <c r="CR189" s="352">
        <f>'7d-AtRisk_RawData'!CR62</f>
        <v>0</v>
      </c>
      <c r="CS189" s="353">
        <f>'7d-AtRisk_RawData'!CS62</f>
        <v>0</v>
      </c>
      <c r="CT189" s="398"/>
      <c r="CV189" s="351">
        <f>'7d-AtRisk_RawData'!CV62</f>
        <v>0</v>
      </c>
      <c r="CW189" s="352">
        <f>'7d-AtRisk_RawData'!CW62</f>
        <v>7</v>
      </c>
      <c r="CX189" s="352">
        <f>'7d-AtRisk_RawData'!CX62</f>
        <v>3</v>
      </c>
      <c r="CY189" s="352">
        <f>'7d-AtRisk_RawData'!CY62</f>
        <v>3</v>
      </c>
      <c r="CZ189" s="352">
        <f>'7d-AtRisk_RawData'!CZ62</f>
        <v>0</v>
      </c>
      <c r="DA189" s="352">
        <f>'7d-AtRisk_RawData'!DA62</f>
        <v>0</v>
      </c>
      <c r="DB189" s="352">
        <f>'7d-AtRisk_RawData'!DB62</f>
        <v>0</v>
      </c>
      <c r="DC189" s="352">
        <f>'7d-AtRisk_RawData'!DC62</f>
        <v>0</v>
      </c>
      <c r="DD189" s="352">
        <f>'7d-AtRisk_RawData'!DD62</f>
        <v>0</v>
      </c>
      <c r="DE189" s="353">
        <f>'7d-AtRisk_RawData'!DE62</f>
        <v>0</v>
      </c>
      <c r="DF189" s="398"/>
      <c r="DH189" s="351">
        <f>'7d-AtRisk_RawData'!DH62</f>
        <v>0</v>
      </c>
      <c r="DI189" s="352">
        <f>'7d-AtRisk_RawData'!DI62</f>
        <v>7</v>
      </c>
      <c r="DJ189" s="352">
        <f>'7d-AtRisk_RawData'!DJ62</f>
        <v>8</v>
      </c>
      <c r="DK189" s="352">
        <f>'7d-AtRisk_RawData'!DK62</f>
        <v>0</v>
      </c>
      <c r="DL189" s="352">
        <f>'7d-AtRisk_RawData'!DL62</f>
        <v>0</v>
      </c>
      <c r="DM189" s="352">
        <f>'7d-AtRisk_RawData'!DM62</f>
        <v>0</v>
      </c>
      <c r="DN189" s="352">
        <f>'7d-AtRisk_RawData'!DN62</f>
        <v>0</v>
      </c>
      <c r="DO189" s="352">
        <f>'7d-AtRisk_RawData'!DO62</f>
        <v>0</v>
      </c>
      <c r="DP189" s="352">
        <f>'7d-AtRisk_RawData'!DP62</f>
        <v>0</v>
      </c>
      <c r="DQ189" s="353">
        <f>'7d-AtRisk_RawData'!DQ62</f>
        <v>0</v>
      </c>
      <c r="DR189" s="398"/>
      <c r="DT189" s="351">
        <f>'7d-AtRisk_RawData'!DT62</f>
        <v>0</v>
      </c>
      <c r="DU189" s="352">
        <f>'7d-AtRisk_RawData'!DU62</f>
        <v>15</v>
      </c>
      <c r="DV189" s="352">
        <f>'7d-AtRisk_RawData'!DV62</f>
        <v>13</v>
      </c>
      <c r="DW189" s="352">
        <f>'7d-AtRisk_RawData'!DW62</f>
        <v>3</v>
      </c>
      <c r="DX189" s="352">
        <f>'7d-AtRisk_RawData'!DX62</f>
        <v>0</v>
      </c>
      <c r="DY189" s="352">
        <f>'7d-AtRisk_RawData'!DY62</f>
        <v>0</v>
      </c>
      <c r="DZ189" s="352">
        <f>'7d-AtRisk_RawData'!DZ62</f>
        <v>0</v>
      </c>
      <c r="EA189" s="352">
        <f>'7d-AtRisk_RawData'!EA62</f>
        <v>0</v>
      </c>
      <c r="EB189" s="352">
        <f>'7d-AtRisk_RawData'!EB62</f>
        <v>0</v>
      </c>
      <c r="EC189" s="353">
        <f>'7d-AtRisk_RawData'!EC62</f>
        <v>0</v>
      </c>
      <c r="ED189" s="398"/>
    </row>
    <row r="190" spans="1:134" ht="15.75" thickBot="1" x14ac:dyDescent="0.3">
      <c r="A190" s="1472"/>
      <c r="B190" t="s">
        <v>99</v>
      </c>
      <c r="C190" s="317" t="s">
        <v>140</v>
      </c>
      <c r="D190" s="351">
        <f>'7d-AtRisk_RawData'!D63</f>
        <v>0</v>
      </c>
      <c r="E190" s="352">
        <f>'7d-AtRisk_RawData'!E63</f>
        <v>12</v>
      </c>
      <c r="F190" s="352">
        <f>'7d-AtRisk_RawData'!F63</f>
        <v>0</v>
      </c>
      <c r="G190" s="352">
        <f>'7d-AtRisk_RawData'!G63</f>
        <v>6</v>
      </c>
      <c r="H190" s="352">
        <f>'7d-AtRisk_RawData'!H63</f>
        <v>0</v>
      </c>
      <c r="I190" s="352">
        <f>'7d-AtRisk_RawData'!I63</f>
        <v>0</v>
      </c>
      <c r="J190" s="352">
        <f>'7d-AtRisk_RawData'!J63</f>
        <v>0</v>
      </c>
      <c r="K190" s="352">
        <f>'7d-AtRisk_RawData'!K63</f>
        <v>0</v>
      </c>
      <c r="L190" s="352">
        <f>'7d-AtRisk_RawData'!L63</f>
        <v>0</v>
      </c>
      <c r="M190" s="353">
        <f>'7d-AtRisk_RawData'!M63</f>
        <v>0</v>
      </c>
      <c r="N190" s="398"/>
      <c r="P190" s="351">
        <f>'7d-AtRisk_RawData'!P63</f>
        <v>0</v>
      </c>
      <c r="Q190" s="352">
        <f>'7d-AtRisk_RawData'!Q63</f>
        <v>12</v>
      </c>
      <c r="R190" s="352">
        <f>'7d-AtRisk_RawData'!R63</f>
        <v>0</v>
      </c>
      <c r="S190" s="352">
        <f>'7d-AtRisk_RawData'!S63</f>
        <v>11</v>
      </c>
      <c r="T190" s="352">
        <f>'7d-AtRisk_RawData'!T63</f>
        <v>0</v>
      </c>
      <c r="U190" s="352">
        <f>'7d-AtRisk_RawData'!U63</f>
        <v>0</v>
      </c>
      <c r="V190" s="352">
        <f>'7d-AtRisk_RawData'!V63</f>
        <v>0</v>
      </c>
      <c r="W190" s="352">
        <f>'7d-AtRisk_RawData'!W63</f>
        <v>0</v>
      </c>
      <c r="X190" s="352">
        <f>'7d-AtRisk_RawData'!X63</f>
        <v>0</v>
      </c>
      <c r="Y190" s="353">
        <f>'7d-AtRisk_RawData'!Y63</f>
        <v>0</v>
      </c>
      <c r="Z190" s="398"/>
      <c r="AB190" s="351">
        <f>'7d-AtRisk_RawData'!AB63</f>
        <v>0</v>
      </c>
      <c r="AC190" s="352">
        <f>'7d-AtRisk_RawData'!AC63</f>
        <v>15</v>
      </c>
      <c r="AD190" s="352">
        <f>'7d-AtRisk_RawData'!AD63</f>
        <v>0</v>
      </c>
      <c r="AE190" s="352">
        <f>'7d-AtRisk_RawData'!AE63</f>
        <v>10</v>
      </c>
      <c r="AF190" s="352">
        <f>'7d-AtRisk_RawData'!AF63</f>
        <v>0</v>
      </c>
      <c r="AG190" s="352">
        <f>'7d-AtRisk_RawData'!AG63</f>
        <v>0</v>
      </c>
      <c r="AH190" s="352">
        <f>'7d-AtRisk_RawData'!AH63</f>
        <v>0</v>
      </c>
      <c r="AI190" s="352">
        <f>'7d-AtRisk_RawData'!AI63</f>
        <v>0</v>
      </c>
      <c r="AJ190" s="352">
        <f>'7d-AtRisk_RawData'!AJ63</f>
        <v>0</v>
      </c>
      <c r="AK190" s="353">
        <f>'7d-AtRisk_RawData'!AK63</f>
        <v>0</v>
      </c>
      <c r="AL190" s="398"/>
      <c r="AN190" s="351">
        <f>'7d-AtRisk_RawData'!AN63</f>
        <v>0</v>
      </c>
      <c r="AO190" s="352">
        <f>'7d-AtRisk_RawData'!AO63</f>
        <v>14</v>
      </c>
      <c r="AP190" s="352">
        <f>'7d-AtRisk_RawData'!AP63</f>
        <v>0</v>
      </c>
      <c r="AQ190" s="352">
        <f>'7d-AtRisk_RawData'!AQ63</f>
        <v>14</v>
      </c>
      <c r="AR190" s="352">
        <f>'7d-AtRisk_RawData'!AR63</f>
        <v>0</v>
      </c>
      <c r="AS190" s="352">
        <f>'7d-AtRisk_RawData'!AS63</f>
        <v>0</v>
      </c>
      <c r="AT190" s="352">
        <f>'7d-AtRisk_RawData'!AT63</f>
        <v>0</v>
      </c>
      <c r="AU190" s="352">
        <f>'7d-AtRisk_RawData'!AU63</f>
        <v>0</v>
      </c>
      <c r="AV190" s="352">
        <f>'7d-AtRisk_RawData'!AV63</f>
        <v>0</v>
      </c>
      <c r="AW190" s="353">
        <f>'7d-AtRisk_RawData'!AW63</f>
        <v>0</v>
      </c>
      <c r="AX190" s="398"/>
      <c r="AZ190" s="351">
        <f>'7d-AtRisk_RawData'!AZ63</f>
        <v>0</v>
      </c>
      <c r="BA190" s="352">
        <f>'7d-AtRisk_RawData'!BA63</f>
        <v>2</v>
      </c>
      <c r="BB190" s="352">
        <f>'7d-AtRisk_RawData'!BB63</f>
        <v>0</v>
      </c>
      <c r="BC190" s="352">
        <f>'7d-AtRisk_RawData'!BC63</f>
        <v>9</v>
      </c>
      <c r="BD190" s="352">
        <f>'7d-AtRisk_RawData'!BD63</f>
        <v>0</v>
      </c>
      <c r="BE190" s="352">
        <f>'7d-AtRisk_RawData'!BE63</f>
        <v>0</v>
      </c>
      <c r="BF190" s="352">
        <f>'7d-AtRisk_RawData'!BF63</f>
        <v>0</v>
      </c>
      <c r="BG190" s="352">
        <f>'7d-AtRisk_RawData'!BG63</f>
        <v>0</v>
      </c>
      <c r="BH190" s="352">
        <f>'7d-AtRisk_RawData'!BH63</f>
        <v>0</v>
      </c>
      <c r="BI190" s="353">
        <f>'7d-AtRisk_RawData'!BI63</f>
        <v>0</v>
      </c>
      <c r="BJ190" s="398"/>
      <c r="BL190" s="351">
        <f>'7d-AtRisk_RawData'!BL63</f>
        <v>0</v>
      </c>
      <c r="BM190" s="352">
        <f>'7d-AtRisk_RawData'!BM63</f>
        <v>10</v>
      </c>
      <c r="BN190" s="352">
        <f>'7d-AtRisk_RawData'!BN63</f>
        <v>0</v>
      </c>
      <c r="BO190" s="352">
        <f>'7d-AtRisk_RawData'!BO63</f>
        <v>5</v>
      </c>
      <c r="BP190" s="352">
        <f>'7d-AtRisk_RawData'!BP63</f>
        <v>0</v>
      </c>
      <c r="BQ190" s="352">
        <f>'7d-AtRisk_RawData'!BQ63</f>
        <v>0</v>
      </c>
      <c r="BR190" s="352">
        <f>'7d-AtRisk_RawData'!BR63</f>
        <v>0</v>
      </c>
      <c r="BS190" s="352">
        <f>'7d-AtRisk_RawData'!BS63</f>
        <v>0</v>
      </c>
      <c r="BT190" s="352">
        <f>'7d-AtRisk_RawData'!BT63</f>
        <v>0</v>
      </c>
      <c r="BU190" s="353">
        <f>'7d-AtRisk_RawData'!BU63</f>
        <v>0</v>
      </c>
      <c r="BV190" s="398"/>
      <c r="BX190" s="351">
        <f>'7d-AtRisk_RawData'!BX63</f>
        <v>0</v>
      </c>
      <c r="BY190" s="352">
        <f>'7d-AtRisk_RawData'!BY63</f>
        <v>10</v>
      </c>
      <c r="BZ190" s="352">
        <f>'7d-AtRisk_RawData'!BZ63</f>
        <v>0</v>
      </c>
      <c r="CA190" s="352">
        <f>'7d-AtRisk_RawData'!CA63</f>
        <v>19</v>
      </c>
      <c r="CB190" s="352">
        <f>'7d-AtRisk_RawData'!CB63</f>
        <v>0</v>
      </c>
      <c r="CC190" s="352">
        <f>'7d-AtRisk_RawData'!CC63</f>
        <v>0</v>
      </c>
      <c r="CD190" s="352">
        <f>'7d-AtRisk_RawData'!CD63</f>
        <v>0</v>
      </c>
      <c r="CE190" s="352">
        <f>'7d-AtRisk_RawData'!CE63</f>
        <v>0</v>
      </c>
      <c r="CF190" s="352">
        <f>'7d-AtRisk_RawData'!CF63</f>
        <v>0</v>
      </c>
      <c r="CG190" s="353">
        <f>'7d-AtRisk_RawData'!CG63</f>
        <v>0</v>
      </c>
      <c r="CH190" s="398"/>
      <c r="CJ190" s="351">
        <f>'7d-AtRisk_RawData'!CJ63</f>
        <v>0</v>
      </c>
      <c r="CK190" s="352">
        <f>'7d-AtRisk_RawData'!CK63</f>
        <v>6</v>
      </c>
      <c r="CL190" s="352">
        <f>'7d-AtRisk_RawData'!CL63</f>
        <v>0</v>
      </c>
      <c r="CM190" s="352">
        <f>'7d-AtRisk_RawData'!CM63</f>
        <v>23</v>
      </c>
      <c r="CN190" s="352">
        <f>'7d-AtRisk_RawData'!CN63</f>
        <v>0</v>
      </c>
      <c r="CO190" s="352">
        <f>'7d-AtRisk_RawData'!CO63</f>
        <v>0</v>
      </c>
      <c r="CP190" s="352">
        <f>'7d-AtRisk_RawData'!CP63</f>
        <v>0</v>
      </c>
      <c r="CQ190" s="352">
        <f>'7d-AtRisk_RawData'!CQ63</f>
        <v>0</v>
      </c>
      <c r="CR190" s="352">
        <f>'7d-AtRisk_RawData'!CR63</f>
        <v>0</v>
      </c>
      <c r="CS190" s="353">
        <f>'7d-AtRisk_RawData'!CS63</f>
        <v>0</v>
      </c>
      <c r="CT190" s="398"/>
      <c r="CV190" s="351">
        <f>'7d-AtRisk_RawData'!CV63</f>
        <v>0</v>
      </c>
      <c r="CW190" s="352">
        <f>'7d-AtRisk_RawData'!CW63</f>
        <v>7</v>
      </c>
      <c r="CX190" s="352">
        <f>'7d-AtRisk_RawData'!CX63</f>
        <v>0</v>
      </c>
      <c r="CY190" s="352">
        <f>'7d-AtRisk_RawData'!CY63</f>
        <v>31</v>
      </c>
      <c r="CZ190" s="352">
        <f>'7d-AtRisk_RawData'!CZ63</f>
        <v>0</v>
      </c>
      <c r="DA190" s="352">
        <f>'7d-AtRisk_RawData'!DA63</f>
        <v>0</v>
      </c>
      <c r="DB190" s="352">
        <f>'7d-AtRisk_RawData'!DB63</f>
        <v>0</v>
      </c>
      <c r="DC190" s="352">
        <f>'7d-AtRisk_RawData'!DC63</f>
        <v>0</v>
      </c>
      <c r="DD190" s="352">
        <f>'7d-AtRisk_RawData'!DD63</f>
        <v>0</v>
      </c>
      <c r="DE190" s="353">
        <f>'7d-AtRisk_RawData'!DE63</f>
        <v>0</v>
      </c>
      <c r="DF190" s="398"/>
      <c r="DH190" s="351">
        <f>'7d-AtRisk_RawData'!DH63</f>
        <v>0</v>
      </c>
      <c r="DI190" s="352">
        <f>'7d-AtRisk_RawData'!DI63</f>
        <v>1</v>
      </c>
      <c r="DJ190" s="352">
        <f>'7d-AtRisk_RawData'!DJ63</f>
        <v>0</v>
      </c>
      <c r="DK190" s="352">
        <f>'7d-AtRisk_RawData'!DK63</f>
        <v>13</v>
      </c>
      <c r="DL190" s="352">
        <f>'7d-AtRisk_RawData'!DL63</f>
        <v>0</v>
      </c>
      <c r="DM190" s="352">
        <f>'7d-AtRisk_RawData'!DM63</f>
        <v>0</v>
      </c>
      <c r="DN190" s="352">
        <f>'7d-AtRisk_RawData'!DN63</f>
        <v>0</v>
      </c>
      <c r="DO190" s="352">
        <f>'7d-AtRisk_RawData'!DO63</f>
        <v>0</v>
      </c>
      <c r="DP190" s="352">
        <f>'7d-AtRisk_RawData'!DP63</f>
        <v>0</v>
      </c>
      <c r="DQ190" s="353">
        <f>'7d-AtRisk_RawData'!DQ63</f>
        <v>0</v>
      </c>
      <c r="DR190" s="398"/>
      <c r="DT190" s="351">
        <f>'7d-AtRisk_RawData'!DT63</f>
        <v>0</v>
      </c>
      <c r="DU190" s="352">
        <f>'7d-AtRisk_RawData'!DU63</f>
        <v>0</v>
      </c>
      <c r="DV190" s="352">
        <f>'7d-AtRisk_RawData'!DV63</f>
        <v>0</v>
      </c>
      <c r="DW190" s="352">
        <f>'7d-AtRisk_RawData'!DW63</f>
        <v>12</v>
      </c>
      <c r="DX190" s="352">
        <f>'7d-AtRisk_RawData'!DX63</f>
        <v>0</v>
      </c>
      <c r="DY190" s="352">
        <f>'7d-AtRisk_RawData'!DY63</f>
        <v>0</v>
      </c>
      <c r="DZ190" s="352">
        <f>'7d-AtRisk_RawData'!DZ63</f>
        <v>0</v>
      </c>
      <c r="EA190" s="352">
        <f>'7d-AtRisk_RawData'!EA63</f>
        <v>0</v>
      </c>
      <c r="EB190" s="352">
        <f>'7d-AtRisk_RawData'!EB63</f>
        <v>0</v>
      </c>
      <c r="EC190" s="353">
        <f>'7d-AtRisk_RawData'!EC63</f>
        <v>0</v>
      </c>
      <c r="ED190" s="398"/>
    </row>
    <row r="191" spans="1:134" x14ac:dyDescent="0.25">
      <c r="A191" s="320"/>
      <c r="D191" s="399">
        <f t="shared" ref="D191:M191" si="396">SUM(D188:D190)</f>
        <v>0</v>
      </c>
      <c r="E191" s="400">
        <f t="shared" si="396"/>
        <v>37</v>
      </c>
      <c r="F191" s="400">
        <f t="shared" si="396"/>
        <v>5</v>
      </c>
      <c r="G191" s="400">
        <f t="shared" si="396"/>
        <v>61</v>
      </c>
      <c r="H191" s="400">
        <f t="shared" si="396"/>
        <v>0</v>
      </c>
      <c r="I191" s="400">
        <f t="shared" si="396"/>
        <v>0</v>
      </c>
      <c r="J191" s="400">
        <f t="shared" si="396"/>
        <v>0</v>
      </c>
      <c r="K191" s="400">
        <f t="shared" si="396"/>
        <v>0</v>
      </c>
      <c r="L191" s="400">
        <f t="shared" si="396"/>
        <v>0</v>
      </c>
      <c r="M191" s="401">
        <f t="shared" si="396"/>
        <v>0</v>
      </c>
      <c r="N191" s="470">
        <f>SUM(D191:M191)</f>
        <v>103</v>
      </c>
      <c r="P191" s="399">
        <f t="shared" ref="P191:Y191" si="397">SUM(P188:P190)</f>
        <v>0</v>
      </c>
      <c r="Q191" s="400">
        <f t="shared" si="397"/>
        <v>28</v>
      </c>
      <c r="R191" s="400">
        <f t="shared" si="397"/>
        <v>11</v>
      </c>
      <c r="S191" s="400">
        <f t="shared" si="397"/>
        <v>84</v>
      </c>
      <c r="T191" s="400">
        <f t="shared" si="397"/>
        <v>0</v>
      </c>
      <c r="U191" s="400">
        <f t="shared" si="397"/>
        <v>0</v>
      </c>
      <c r="V191" s="400">
        <f t="shared" si="397"/>
        <v>0</v>
      </c>
      <c r="W191" s="400">
        <f t="shared" si="397"/>
        <v>0</v>
      </c>
      <c r="X191" s="400">
        <f t="shared" si="397"/>
        <v>0</v>
      </c>
      <c r="Y191" s="401">
        <f t="shared" si="397"/>
        <v>0</v>
      </c>
      <c r="Z191" s="470">
        <f>SUM(P191:Y191)</f>
        <v>123</v>
      </c>
      <c r="AB191" s="399">
        <f t="shared" ref="AB191:AK191" si="398">SUM(AB188:AB190)</f>
        <v>0</v>
      </c>
      <c r="AC191" s="400">
        <f t="shared" si="398"/>
        <v>31</v>
      </c>
      <c r="AD191" s="400">
        <f t="shared" si="398"/>
        <v>4</v>
      </c>
      <c r="AE191" s="400">
        <f t="shared" si="398"/>
        <v>39</v>
      </c>
      <c r="AF191" s="400">
        <f t="shared" si="398"/>
        <v>0</v>
      </c>
      <c r="AG191" s="400">
        <f t="shared" si="398"/>
        <v>0</v>
      </c>
      <c r="AH191" s="400">
        <f t="shared" si="398"/>
        <v>0</v>
      </c>
      <c r="AI191" s="400">
        <f t="shared" si="398"/>
        <v>0</v>
      </c>
      <c r="AJ191" s="400">
        <f t="shared" si="398"/>
        <v>0</v>
      </c>
      <c r="AK191" s="401">
        <f t="shared" si="398"/>
        <v>0</v>
      </c>
      <c r="AL191" s="470">
        <f>SUM(AB191:AK191)</f>
        <v>74</v>
      </c>
      <c r="AN191" s="399">
        <f t="shared" ref="AN191:AW191" si="399">SUM(AN188:AN190)</f>
        <v>0</v>
      </c>
      <c r="AO191" s="400">
        <f t="shared" si="399"/>
        <v>36</v>
      </c>
      <c r="AP191" s="400">
        <f t="shared" si="399"/>
        <v>6</v>
      </c>
      <c r="AQ191" s="400">
        <f t="shared" si="399"/>
        <v>50</v>
      </c>
      <c r="AR191" s="400">
        <f t="shared" si="399"/>
        <v>0</v>
      </c>
      <c r="AS191" s="400">
        <f t="shared" si="399"/>
        <v>0</v>
      </c>
      <c r="AT191" s="400">
        <f t="shared" si="399"/>
        <v>0</v>
      </c>
      <c r="AU191" s="400">
        <f t="shared" si="399"/>
        <v>0</v>
      </c>
      <c r="AV191" s="400">
        <f t="shared" si="399"/>
        <v>0</v>
      </c>
      <c r="AW191" s="401">
        <f t="shared" si="399"/>
        <v>0</v>
      </c>
      <c r="AX191" s="470">
        <f>SUM(AN191:AW191)</f>
        <v>92</v>
      </c>
      <c r="AZ191" s="399">
        <f t="shared" ref="AZ191:BI191" si="400">SUM(AZ188:AZ190)</f>
        <v>0</v>
      </c>
      <c r="BA191" s="400">
        <f t="shared" si="400"/>
        <v>19</v>
      </c>
      <c r="BB191" s="400">
        <f t="shared" si="400"/>
        <v>1</v>
      </c>
      <c r="BC191" s="400">
        <f t="shared" si="400"/>
        <v>33</v>
      </c>
      <c r="BD191" s="400">
        <f t="shared" si="400"/>
        <v>0</v>
      </c>
      <c r="BE191" s="400">
        <f t="shared" si="400"/>
        <v>0</v>
      </c>
      <c r="BF191" s="400">
        <f t="shared" si="400"/>
        <v>0</v>
      </c>
      <c r="BG191" s="400">
        <f t="shared" si="400"/>
        <v>0</v>
      </c>
      <c r="BH191" s="400">
        <f t="shared" si="400"/>
        <v>0</v>
      </c>
      <c r="BI191" s="401">
        <f t="shared" si="400"/>
        <v>0</v>
      </c>
      <c r="BJ191" s="470">
        <f>SUM(AZ191:BI191)</f>
        <v>53</v>
      </c>
      <c r="BL191" s="399">
        <f t="shared" ref="BL191:BU191" si="401">SUM(BL188:BL190)</f>
        <v>0</v>
      </c>
      <c r="BM191" s="400">
        <f t="shared" si="401"/>
        <v>18</v>
      </c>
      <c r="BN191" s="400">
        <f t="shared" si="401"/>
        <v>2</v>
      </c>
      <c r="BO191" s="400">
        <f t="shared" si="401"/>
        <v>17</v>
      </c>
      <c r="BP191" s="400">
        <f t="shared" si="401"/>
        <v>0</v>
      </c>
      <c r="BQ191" s="400">
        <f t="shared" si="401"/>
        <v>0</v>
      </c>
      <c r="BR191" s="400">
        <f t="shared" si="401"/>
        <v>0</v>
      </c>
      <c r="BS191" s="400">
        <f t="shared" si="401"/>
        <v>0</v>
      </c>
      <c r="BT191" s="400">
        <f t="shared" si="401"/>
        <v>0</v>
      </c>
      <c r="BU191" s="401">
        <f t="shared" si="401"/>
        <v>0</v>
      </c>
      <c r="BV191" s="470">
        <f>SUM(BL191:BU191)</f>
        <v>37</v>
      </c>
      <c r="BX191" s="399">
        <f t="shared" ref="BX191:CG191" si="402">SUM(BX188:BX190)</f>
        <v>0</v>
      </c>
      <c r="BY191" s="400">
        <f t="shared" si="402"/>
        <v>17</v>
      </c>
      <c r="BZ191" s="400">
        <f t="shared" si="402"/>
        <v>4</v>
      </c>
      <c r="CA191" s="400">
        <f t="shared" si="402"/>
        <v>44</v>
      </c>
      <c r="CB191" s="400">
        <f t="shared" si="402"/>
        <v>0</v>
      </c>
      <c r="CC191" s="400">
        <f t="shared" si="402"/>
        <v>0</v>
      </c>
      <c r="CD191" s="400">
        <f t="shared" si="402"/>
        <v>0</v>
      </c>
      <c r="CE191" s="400">
        <f t="shared" si="402"/>
        <v>0</v>
      </c>
      <c r="CF191" s="400">
        <f t="shared" si="402"/>
        <v>0</v>
      </c>
      <c r="CG191" s="401">
        <f t="shared" si="402"/>
        <v>0</v>
      </c>
      <c r="CH191" s="470">
        <f>SUM(BX191:CG191)</f>
        <v>65</v>
      </c>
      <c r="CJ191" s="399">
        <f t="shared" ref="CJ191:CS191" si="403">SUM(CJ188:CJ190)</f>
        <v>0</v>
      </c>
      <c r="CK191" s="400">
        <f t="shared" si="403"/>
        <v>11</v>
      </c>
      <c r="CL191" s="400">
        <f t="shared" si="403"/>
        <v>5</v>
      </c>
      <c r="CM191" s="400">
        <f t="shared" si="403"/>
        <v>42</v>
      </c>
      <c r="CN191" s="400">
        <f t="shared" si="403"/>
        <v>0</v>
      </c>
      <c r="CO191" s="400">
        <f t="shared" si="403"/>
        <v>0</v>
      </c>
      <c r="CP191" s="400">
        <f t="shared" si="403"/>
        <v>0</v>
      </c>
      <c r="CQ191" s="400">
        <f t="shared" si="403"/>
        <v>0</v>
      </c>
      <c r="CR191" s="400">
        <f t="shared" si="403"/>
        <v>0</v>
      </c>
      <c r="CS191" s="401">
        <f t="shared" si="403"/>
        <v>0</v>
      </c>
      <c r="CT191" s="470">
        <f>SUM(CJ191:CS191)</f>
        <v>58</v>
      </c>
      <c r="CV191" s="399">
        <f t="shared" ref="CV191:DE191" si="404">SUM(CV188:CV190)</f>
        <v>0</v>
      </c>
      <c r="CW191" s="400">
        <f t="shared" si="404"/>
        <v>15</v>
      </c>
      <c r="CX191" s="400">
        <f t="shared" si="404"/>
        <v>3</v>
      </c>
      <c r="CY191" s="400">
        <f t="shared" si="404"/>
        <v>55</v>
      </c>
      <c r="CZ191" s="400">
        <f t="shared" si="404"/>
        <v>0</v>
      </c>
      <c r="DA191" s="400">
        <f t="shared" si="404"/>
        <v>0</v>
      </c>
      <c r="DB191" s="400">
        <f t="shared" si="404"/>
        <v>0</v>
      </c>
      <c r="DC191" s="400">
        <f t="shared" si="404"/>
        <v>0</v>
      </c>
      <c r="DD191" s="400">
        <f t="shared" si="404"/>
        <v>0</v>
      </c>
      <c r="DE191" s="401">
        <f t="shared" si="404"/>
        <v>0</v>
      </c>
      <c r="DF191" s="470">
        <f>SUM(CV191:DE191)</f>
        <v>73</v>
      </c>
      <c r="DH191" s="399">
        <f t="shared" ref="DH191:DQ191" si="405">SUM(DH188:DH190)</f>
        <v>0</v>
      </c>
      <c r="DI191" s="400">
        <f t="shared" si="405"/>
        <v>8</v>
      </c>
      <c r="DJ191" s="400">
        <f t="shared" si="405"/>
        <v>8</v>
      </c>
      <c r="DK191" s="400">
        <f t="shared" si="405"/>
        <v>32</v>
      </c>
      <c r="DL191" s="400">
        <f t="shared" si="405"/>
        <v>0</v>
      </c>
      <c r="DM191" s="400">
        <f t="shared" si="405"/>
        <v>0</v>
      </c>
      <c r="DN191" s="400">
        <f t="shared" si="405"/>
        <v>0</v>
      </c>
      <c r="DO191" s="400">
        <f t="shared" si="405"/>
        <v>0</v>
      </c>
      <c r="DP191" s="400">
        <f t="shared" si="405"/>
        <v>0</v>
      </c>
      <c r="DQ191" s="401">
        <f t="shared" si="405"/>
        <v>0</v>
      </c>
      <c r="DR191" s="470">
        <f>SUM(DH191:DQ191)</f>
        <v>48</v>
      </c>
      <c r="DT191" s="399">
        <f t="shared" ref="DT191:EC191" si="406">SUM(DT188:DT190)</f>
        <v>0</v>
      </c>
      <c r="DU191" s="400">
        <f t="shared" si="406"/>
        <v>17</v>
      </c>
      <c r="DV191" s="400">
        <f t="shared" si="406"/>
        <v>13</v>
      </c>
      <c r="DW191" s="400">
        <f t="shared" si="406"/>
        <v>33</v>
      </c>
      <c r="DX191" s="400">
        <f t="shared" si="406"/>
        <v>0</v>
      </c>
      <c r="DY191" s="400">
        <f t="shared" si="406"/>
        <v>0</v>
      </c>
      <c r="DZ191" s="400">
        <f t="shared" si="406"/>
        <v>0</v>
      </c>
      <c r="EA191" s="400">
        <f t="shared" si="406"/>
        <v>0</v>
      </c>
      <c r="EB191" s="400">
        <f t="shared" si="406"/>
        <v>0</v>
      </c>
      <c r="EC191" s="401">
        <f t="shared" si="406"/>
        <v>0</v>
      </c>
      <c r="ED191" s="470">
        <f>SUM(DT191:EC191)</f>
        <v>63</v>
      </c>
    </row>
    <row r="192" spans="1:134" ht="15.75" thickBot="1" x14ac:dyDescent="0.3">
      <c r="A192" s="320"/>
      <c r="D192" s="351"/>
      <c r="E192" s="352"/>
      <c r="F192" s="352"/>
      <c r="G192" s="352"/>
      <c r="H192" s="352"/>
      <c r="I192" s="352"/>
      <c r="J192" s="352"/>
      <c r="K192" s="352"/>
      <c r="L192" s="352"/>
      <c r="M192" s="353"/>
      <c r="N192" s="398"/>
      <c r="P192" s="351"/>
      <c r="Q192" s="352"/>
      <c r="R192" s="352"/>
      <c r="S192" s="352"/>
      <c r="T192" s="352"/>
      <c r="U192" s="352"/>
      <c r="V192" s="352"/>
      <c r="W192" s="352"/>
      <c r="X192" s="352"/>
      <c r="Y192" s="353"/>
      <c r="Z192" s="398"/>
      <c r="AB192" s="351"/>
      <c r="AC192" s="352"/>
      <c r="AD192" s="352"/>
      <c r="AE192" s="352"/>
      <c r="AF192" s="352"/>
      <c r="AG192" s="352"/>
      <c r="AH192" s="352"/>
      <c r="AI192" s="352"/>
      <c r="AJ192" s="352"/>
      <c r="AK192" s="353"/>
      <c r="AL192" s="398"/>
      <c r="AN192" s="351"/>
      <c r="AO192" s="352"/>
      <c r="AP192" s="352"/>
      <c r="AQ192" s="352"/>
      <c r="AR192" s="352"/>
      <c r="AS192" s="352"/>
      <c r="AT192" s="352"/>
      <c r="AU192" s="352"/>
      <c r="AV192" s="352"/>
      <c r="AW192" s="353"/>
      <c r="AX192" s="398"/>
      <c r="AZ192" s="351"/>
      <c r="BA192" s="352"/>
      <c r="BB192" s="352"/>
      <c r="BC192" s="352"/>
      <c r="BD192" s="352"/>
      <c r="BE192" s="352"/>
      <c r="BF192" s="352"/>
      <c r="BG192" s="352"/>
      <c r="BH192" s="352"/>
      <c r="BI192" s="353"/>
      <c r="BJ192" s="398"/>
      <c r="BL192" s="351"/>
      <c r="BM192" s="352"/>
      <c r="BN192" s="352"/>
      <c r="BO192" s="352"/>
      <c r="BP192" s="352"/>
      <c r="BQ192" s="352"/>
      <c r="BR192" s="352"/>
      <c r="BS192" s="352"/>
      <c r="BT192" s="352"/>
      <c r="BU192" s="353"/>
      <c r="BV192" s="398"/>
      <c r="BX192" s="351"/>
      <c r="BY192" s="352"/>
      <c r="BZ192" s="352"/>
      <c r="CA192" s="352"/>
      <c r="CB192" s="352"/>
      <c r="CC192" s="352"/>
      <c r="CD192" s="352"/>
      <c r="CE192" s="352"/>
      <c r="CF192" s="352"/>
      <c r="CG192" s="353"/>
      <c r="CH192" s="398"/>
      <c r="CJ192" s="351"/>
      <c r="CK192" s="352"/>
      <c r="CL192" s="352"/>
      <c r="CM192" s="352"/>
      <c r="CN192" s="352"/>
      <c r="CO192" s="352"/>
      <c r="CP192" s="352"/>
      <c r="CQ192" s="352"/>
      <c r="CR192" s="352"/>
      <c r="CS192" s="353"/>
      <c r="CT192" s="398"/>
      <c r="CV192" s="351"/>
      <c r="CW192" s="352"/>
      <c r="CX192" s="352"/>
      <c r="CY192" s="352"/>
      <c r="CZ192" s="352"/>
      <c r="DA192" s="352"/>
      <c r="DB192" s="352"/>
      <c r="DC192" s="352"/>
      <c r="DD192" s="352"/>
      <c r="DE192" s="353"/>
      <c r="DF192" s="398"/>
      <c r="DH192" s="351"/>
      <c r="DI192" s="352"/>
      <c r="DJ192" s="352"/>
      <c r="DK192" s="352"/>
      <c r="DL192" s="352"/>
      <c r="DM192" s="352"/>
      <c r="DN192" s="352"/>
      <c r="DO192" s="352"/>
      <c r="DP192" s="352"/>
      <c r="DQ192" s="353"/>
      <c r="DR192" s="398"/>
      <c r="DT192" s="351"/>
      <c r="DU192" s="352"/>
      <c r="DV192" s="352"/>
      <c r="DW192" s="352"/>
      <c r="DX192" s="352"/>
      <c r="DY192" s="352"/>
      <c r="DZ192" s="352"/>
      <c r="EA192" s="352"/>
      <c r="EB192" s="352"/>
      <c r="EC192" s="353"/>
      <c r="ED192" s="398"/>
    </row>
    <row r="193" spans="1:134" ht="15" customHeight="1" x14ac:dyDescent="0.25">
      <c r="A193" s="1470" t="s">
        <v>211</v>
      </c>
      <c r="B193" t="s">
        <v>99</v>
      </c>
      <c r="C193" s="317" t="s">
        <v>138</v>
      </c>
      <c r="D193" s="351">
        <f>D188*'8-Matrices'!$J$7</f>
        <v>0</v>
      </c>
      <c r="E193" s="352">
        <f>E188*'8-Matrices'!$K$7</f>
        <v>94380</v>
      </c>
      <c r="F193" s="352">
        <f>F188*'8-Matrices'!$L$7</f>
        <v>0</v>
      </c>
      <c r="G193" s="352">
        <f>G188*'8-Matrices'!$M$7</f>
        <v>693840</v>
      </c>
      <c r="H193" s="352">
        <f>H188*'8-Matrices'!$N$7</f>
        <v>0</v>
      </c>
      <c r="I193" s="352">
        <f>I188*'8-Matrices'!$O$7</f>
        <v>0</v>
      </c>
      <c r="J193" s="352">
        <f>J188*'8-Matrices'!$P$7</f>
        <v>0</v>
      </c>
      <c r="K193" s="352">
        <f>K188*'8-Matrices'!$Q$7</f>
        <v>0</v>
      </c>
      <c r="L193" s="352">
        <f>L188*'8-Matrices'!$R$7</f>
        <v>0</v>
      </c>
      <c r="M193" s="353">
        <f>M188*'8-Matrices'!$S$7</f>
        <v>0</v>
      </c>
      <c r="N193" s="398"/>
      <c r="P193" s="351">
        <f>P188*'8-Matrices'!$J$7</f>
        <v>0</v>
      </c>
      <c r="Q193" s="352">
        <f>Q188*'8-Matrices'!$K$7</f>
        <v>65340</v>
      </c>
      <c r="R193" s="352">
        <f>R188*'8-Matrices'!$L$7</f>
        <v>0</v>
      </c>
      <c r="S193" s="352">
        <f>S188*'8-Matrices'!$M$7</f>
        <v>982940</v>
      </c>
      <c r="T193" s="352">
        <f>T188*'8-Matrices'!$N$7</f>
        <v>0</v>
      </c>
      <c r="U193" s="352">
        <f>U188*'8-Matrices'!$O$7</f>
        <v>0</v>
      </c>
      <c r="V193" s="352">
        <f>V188*'8-Matrices'!$P$7</f>
        <v>0</v>
      </c>
      <c r="W193" s="352">
        <f>W188*'8-Matrices'!$Q$7</f>
        <v>0</v>
      </c>
      <c r="X193" s="352">
        <f>X188*'8-Matrices'!$R$7</f>
        <v>0</v>
      </c>
      <c r="Y193" s="353">
        <f>Y188*'8-Matrices'!$S$7</f>
        <v>0</v>
      </c>
      <c r="Z193" s="398"/>
      <c r="AB193" s="351">
        <f>AB188*'8-Matrices'!$J$7</f>
        <v>0</v>
      </c>
      <c r="AC193" s="352">
        <f>AC188*'8-Matrices'!$K$7</f>
        <v>87120</v>
      </c>
      <c r="AD193" s="352">
        <f>AD188*'8-Matrices'!$L$7</f>
        <v>0</v>
      </c>
      <c r="AE193" s="352">
        <f>AE188*'8-Matrices'!$M$7</f>
        <v>361375</v>
      </c>
      <c r="AF193" s="352">
        <f>AF188*'8-Matrices'!$N$7</f>
        <v>0</v>
      </c>
      <c r="AG193" s="352">
        <f>AG188*'8-Matrices'!$O$7</f>
        <v>0</v>
      </c>
      <c r="AH193" s="352">
        <f>AH188*'8-Matrices'!$P$7</f>
        <v>0</v>
      </c>
      <c r="AI193" s="352">
        <f>AI188*'8-Matrices'!$Q$7</f>
        <v>0</v>
      </c>
      <c r="AJ193" s="352">
        <f>AJ188*'8-Matrices'!$R$7</f>
        <v>0</v>
      </c>
      <c r="AK193" s="353">
        <f>AK188*'8-Matrices'!$S$7</f>
        <v>0</v>
      </c>
      <c r="AL193" s="398"/>
      <c r="AN193" s="351">
        <f>AN188*'8-Matrices'!$J$7</f>
        <v>0</v>
      </c>
      <c r="AO193" s="352">
        <f>AO188*'8-Matrices'!$K$7</f>
        <v>116160</v>
      </c>
      <c r="AP193" s="352">
        <f>AP188*'8-Matrices'!$L$7</f>
        <v>0</v>
      </c>
      <c r="AQ193" s="352">
        <f>AQ188*'8-Matrices'!$M$7</f>
        <v>433650</v>
      </c>
      <c r="AR193" s="352">
        <f>AR188*'8-Matrices'!$N$7</f>
        <v>0</v>
      </c>
      <c r="AS193" s="352">
        <f>AS188*'8-Matrices'!$O$7</f>
        <v>0</v>
      </c>
      <c r="AT193" s="352">
        <f>AT188*'8-Matrices'!$P$7</f>
        <v>0</v>
      </c>
      <c r="AU193" s="352">
        <f>AU188*'8-Matrices'!$Q$7</f>
        <v>0</v>
      </c>
      <c r="AV193" s="352">
        <f>AV188*'8-Matrices'!$R$7</f>
        <v>0</v>
      </c>
      <c r="AW193" s="353">
        <f>AW188*'8-Matrices'!$S$7</f>
        <v>0</v>
      </c>
      <c r="AX193" s="398"/>
      <c r="AZ193" s="351">
        <f>AZ188*'8-Matrices'!$J$7</f>
        <v>0</v>
      </c>
      <c r="BA193" s="352">
        <f>BA188*'8-Matrices'!$K$7</f>
        <v>58080</v>
      </c>
      <c r="BB193" s="352">
        <f>BB188*'8-Matrices'!$L$7</f>
        <v>0</v>
      </c>
      <c r="BC193" s="352">
        <f>BC188*'8-Matrices'!$M$7</f>
        <v>289100</v>
      </c>
      <c r="BD193" s="352">
        <f>BD188*'8-Matrices'!$N$7</f>
        <v>0</v>
      </c>
      <c r="BE193" s="352">
        <f>BE188*'8-Matrices'!$O$7</f>
        <v>0</v>
      </c>
      <c r="BF193" s="352">
        <f>BF188*'8-Matrices'!$P$7</f>
        <v>0</v>
      </c>
      <c r="BG193" s="352">
        <f>BG188*'8-Matrices'!$Q$7</f>
        <v>0</v>
      </c>
      <c r="BH193" s="352">
        <f>BH188*'8-Matrices'!$R$7</f>
        <v>0</v>
      </c>
      <c r="BI193" s="353">
        <f>BI188*'8-Matrices'!$S$7</f>
        <v>0</v>
      </c>
      <c r="BJ193" s="398"/>
      <c r="BL193" s="351">
        <f>BL188*'8-Matrices'!$J$7</f>
        <v>0</v>
      </c>
      <c r="BM193" s="352">
        <f>BM188*'8-Matrices'!$K$7</f>
        <v>36300</v>
      </c>
      <c r="BN193" s="352">
        <f>BN188*'8-Matrices'!$L$7</f>
        <v>0</v>
      </c>
      <c r="BO193" s="352">
        <f>BO188*'8-Matrices'!$M$7</f>
        <v>144550</v>
      </c>
      <c r="BP193" s="352">
        <f>BP188*'8-Matrices'!$N$7</f>
        <v>0</v>
      </c>
      <c r="BQ193" s="352">
        <f>BQ188*'8-Matrices'!$O$7</f>
        <v>0</v>
      </c>
      <c r="BR193" s="352">
        <f>BR188*'8-Matrices'!$P$7</f>
        <v>0</v>
      </c>
      <c r="BS193" s="352">
        <f>BS188*'8-Matrices'!$Q$7</f>
        <v>0</v>
      </c>
      <c r="BT193" s="352">
        <f>BT188*'8-Matrices'!$R$7</f>
        <v>0</v>
      </c>
      <c r="BU193" s="353">
        <f>BU188*'8-Matrices'!$S$7</f>
        <v>0</v>
      </c>
      <c r="BV193" s="398"/>
      <c r="BX193" s="351">
        <f>BX188*'8-Matrices'!$J$7</f>
        <v>0</v>
      </c>
      <c r="BY193" s="352">
        <f>BY188*'8-Matrices'!$K$7</f>
        <v>21780</v>
      </c>
      <c r="BZ193" s="352">
        <f>BZ188*'8-Matrices'!$L$7</f>
        <v>0</v>
      </c>
      <c r="CA193" s="352">
        <f>CA188*'8-Matrices'!$M$7</f>
        <v>361375</v>
      </c>
      <c r="CB193" s="352">
        <f>CB188*'8-Matrices'!$N$7</f>
        <v>0</v>
      </c>
      <c r="CC193" s="352">
        <f>CC188*'8-Matrices'!$O$7</f>
        <v>0</v>
      </c>
      <c r="CD193" s="352">
        <f>CD188*'8-Matrices'!$P$7</f>
        <v>0</v>
      </c>
      <c r="CE193" s="352">
        <f>CE188*'8-Matrices'!$Q$7</f>
        <v>0</v>
      </c>
      <c r="CF193" s="352">
        <f>CF188*'8-Matrices'!$R$7</f>
        <v>0</v>
      </c>
      <c r="CG193" s="353">
        <f>CG188*'8-Matrices'!$S$7</f>
        <v>0</v>
      </c>
      <c r="CH193" s="398"/>
      <c r="CJ193" s="351">
        <f>CJ188*'8-Matrices'!$J$7</f>
        <v>0</v>
      </c>
      <c r="CK193" s="352">
        <f>CK188*'8-Matrices'!$K$7</f>
        <v>14520</v>
      </c>
      <c r="CL193" s="352">
        <f>CL188*'8-Matrices'!$L$7</f>
        <v>0</v>
      </c>
      <c r="CM193" s="352">
        <f>CM188*'8-Matrices'!$M$7</f>
        <v>216825</v>
      </c>
      <c r="CN193" s="352">
        <f>CN188*'8-Matrices'!$N$7</f>
        <v>0</v>
      </c>
      <c r="CO193" s="352">
        <f>CO188*'8-Matrices'!$O$7</f>
        <v>0</v>
      </c>
      <c r="CP193" s="352">
        <f>CP188*'8-Matrices'!$P$7</f>
        <v>0</v>
      </c>
      <c r="CQ193" s="352">
        <f>CQ188*'8-Matrices'!$Q$7</f>
        <v>0</v>
      </c>
      <c r="CR193" s="352">
        <f>CR188*'8-Matrices'!$R$7</f>
        <v>0</v>
      </c>
      <c r="CS193" s="353">
        <f>CS188*'8-Matrices'!$S$7</f>
        <v>0</v>
      </c>
      <c r="CT193" s="398"/>
      <c r="CV193" s="351">
        <f>CV188*'8-Matrices'!$J$7</f>
        <v>0</v>
      </c>
      <c r="CW193" s="352">
        <f>CW188*'8-Matrices'!$K$7</f>
        <v>7260</v>
      </c>
      <c r="CX193" s="352">
        <f>CX188*'8-Matrices'!$L$7</f>
        <v>0</v>
      </c>
      <c r="CY193" s="352">
        <f>CY188*'8-Matrices'!$M$7</f>
        <v>303555</v>
      </c>
      <c r="CZ193" s="352">
        <f>CZ188*'8-Matrices'!$N$7</f>
        <v>0</v>
      </c>
      <c r="DA193" s="352">
        <f>DA188*'8-Matrices'!$O$7</f>
        <v>0</v>
      </c>
      <c r="DB193" s="352">
        <f>DB188*'8-Matrices'!$P$7</f>
        <v>0</v>
      </c>
      <c r="DC193" s="352">
        <f>DC188*'8-Matrices'!$Q$7</f>
        <v>0</v>
      </c>
      <c r="DD193" s="352">
        <f>DD188*'8-Matrices'!$R$7</f>
        <v>0</v>
      </c>
      <c r="DE193" s="353">
        <f>DE188*'8-Matrices'!$S$7</f>
        <v>0</v>
      </c>
      <c r="DF193" s="398"/>
      <c r="DH193" s="351">
        <f>DH188*'8-Matrices'!$J$7</f>
        <v>0</v>
      </c>
      <c r="DI193" s="352">
        <f>DI188*'8-Matrices'!$K$7</f>
        <v>0</v>
      </c>
      <c r="DJ193" s="352">
        <f>DJ188*'8-Matrices'!$L$7</f>
        <v>0</v>
      </c>
      <c r="DK193" s="352">
        <f>DK188*'8-Matrices'!$M$7</f>
        <v>274645</v>
      </c>
      <c r="DL193" s="352">
        <f>DL188*'8-Matrices'!$N$7</f>
        <v>0</v>
      </c>
      <c r="DM193" s="352">
        <f>DM188*'8-Matrices'!$O$7</f>
        <v>0</v>
      </c>
      <c r="DN193" s="352">
        <f>DN188*'8-Matrices'!$P$7</f>
        <v>0</v>
      </c>
      <c r="DO193" s="352">
        <f>DO188*'8-Matrices'!$Q$7</f>
        <v>0</v>
      </c>
      <c r="DP193" s="352">
        <f>DP188*'8-Matrices'!$R$7</f>
        <v>0</v>
      </c>
      <c r="DQ193" s="353">
        <f>DQ188*'8-Matrices'!$S$7</f>
        <v>0</v>
      </c>
      <c r="DR193" s="398"/>
      <c r="DT193" s="351">
        <f>DT188*'8-Matrices'!$J$7</f>
        <v>0</v>
      </c>
      <c r="DU193" s="352">
        <f>DU188*'8-Matrices'!$K$7</f>
        <v>14520</v>
      </c>
      <c r="DV193" s="352">
        <f>DV188*'8-Matrices'!$L$7</f>
        <v>0</v>
      </c>
      <c r="DW193" s="352">
        <f>DW188*'8-Matrices'!$M$7</f>
        <v>260190</v>
      </c>
      <c r="DX193" s="352">
        <f>DX188*'8-Matrices'!$N$7</f>
        <v>0</v>
      </c>
      <c r="DY193" s="352">
        <f>DY188*'8-Matrices'!$O$7</f>
        <v>0</v>
      </c>
      <c r="DZ193" s="352">
        <f>DZ188*'8-Matrices'!$P$7</f>
        <v>0</v>
      </c>
      <c r="EA193" s="352">
        <f>EA188*'8-Matrices'!$Q$7</f>
        <v>0</v>
      </c>
      <c r="EB193" s="352">
        <f>EB188*'8-Matrices'!$R$7</f>
        <v>0</v>
      </c>
      <c r="EC193" s="353">
        <f>EC188*'8-Matrices'!$S$7</f>
        <v>0</v>
      </c>
      <c r="ED193" s="398"/>
    </row>
    <row r="194" spans="1:134" x14ac:dyDescent="0.25">
      <c r="A194" s="1471"/>
      <c r="B194" t="s">
        <v>99</v>
      </c>
      <c r="C194" s="317" t="s">
        <v>139</v>
      </c>
      <c r="D194" s="351">
        <f>D189*'8-Matrices'!$J$8</f>
        <v>0</v>
      </c>
      <c r="E194" s="352">
        <f>E189*'8-Matrices'!$K$8</f>
        <v>125724</v>
      </c>
      <c r="F194" s="352">
        <f>F189*'8-Matrices'!$L$8</f>
        <v>104300</v>
      </c>
      <c r="G194" s="352">
        <f>G189*'8-Matrices'!$M$8</f>
        <v>146020</v>
      </c>
      <c r="H194" s="352">
        <f>H189*'8-Matrices'!$N$8</f>
        <v>0</v>
      </c>
      <c r="I194" s="352">
        <f>I189*'8-Matrices'!$O$8</f>
        <v>0</v>
      </c>
      <c r="J194" s="352">
        <f>J189*'8-Matrices'!$P$8</f>
        <v>0</v>
      </c>
      <c r="K194" s="352">
        <f>K189*'8-Matrices'!$Q$8</f>
        <v>0</v>
      </c>
      <c r="L194" s="352">
        <f>L189*'8-Matrices'!$R$8</f>
        <v>0</v>
      </c>
      <c r="M194" s="353">
        <f>M189*'8-Matrices'!$S$8</f>
        <v>0</v>
      </c>
      <c r="N194" s="398"/>
      <c r="P194" s="351">
        <f>P189*'8-Matrices'!$J$8</f>
        <v>0</v>
      </c>
      <c r="Q194" s="352">
        <f>Q189*'8-Matrices'!$K$8</f>
        <v>73339</v>
      </c>
      <c r="R194" s="352">
        <f>R189*'8-Matrices'!$L$8</f>
        <v>229460</v>
      </c>
      <c r="S194" s="352">
        <f>S189*'8-Matrices'!$M$8</f>
        <v>104300</v>
      </c>
      <c r="T194" s="352">
        <f>T189*'8-Matrices'!$N$8</f>
        <v>0</v>
      </c>
      <c r="U194" s="352">
        <f>U189*'8-Matrices'!$O$8</f>
        <v>0</v>
      </c>
      <c r="V194" s="352">
        <f>V189*'8-Matrices'!$P$8</f>
        <v>0</v>
      </c>
      <c r="W194" s="352">
        <f>W189*'8-Matrices'!$Q$8</f>
        <v>0</v>
      </c>
      <c r="X194" s="352">
        <f>X189*'8-Matrices'!$R$8</f>
        <v>0</v>
      </c>
      <c r="Y194" s="353">
        <f>Y189*'8-Matrices'!$S$8</f>
        <v>0</v>
      </c>
      <c r="Z194" s="398"/>
      <c r="AB194" s="351">
        <f>AB189*'8-Matrices'!$J$8</f>
        <v>0</v>
      </c>
      <c r="AC194" s="352">
        <f>AC189*'8-Matrices'!$K$8</f>
        <v>41908</v>
      </c>
      <c r="AD194" s="352">
        <f>AD189*'8-Matrices'!$L$8</f>
        <v>83440</v>
      </c>
      <c r="AE194" s="352">
        <f>AE189*'8-Matrices'!$M$8</f>
        <v>83440</v>
      </c>
      <c r="AF194" s="352">
        <f>AF189*'8-Matrices'!$N$8</f>
        <v>0</v>
      </c>
      <c r="AG194" s="352">
        <f>AG189*'8-Matrices'!$O$8</f>
        <v>0</v>
      </c>
      <c r="AH194" s="352">
        <f>AH189*'8-Matrices'!$P$8</f>
        <v>0</v>
      </c>
      <c r="AI194" s="352">
        <f>AI189*'8-Matrices'!$Q$8</f>
        <v>0</v>
      </c>
      <c r="AJ194" s="352">
        <f>AJ189*'8-Matrices'!$R$8</f>
        <v>0</v>
      </c>
      <c r="AK194" s="353">
        <f>AK189*'8-Matrices'!$S$8</f>
        <v>0</v>
      </c>
      <c r="AL194" s="398"/>
      <c r="AN194" s="351">
        <f>AN189*'8-Matrices'!$J$8</f>
        <v>0</v>
      </c>
      <c r="AO194" s="352">
        <f>AO189*'8-Matrices'!$K$8</f>
        <v>62862</v>
      </c>
      <c r="AP194" s="352">
        <f>AP189*'8-Matrices'!$L$8</f>
        <v>125160</v>
      </c>
      <c r="AQ194" s="352">
        <f>AQ189*'8-Matrices'!$M$8</f>
        <v>125160</v>
      </c>
      <c r="AR194" s="352">
        <f>AR189*'8-Matrices'!$N$8</f>
        <v>0</v>
      </c>
      <c r="AS194" s="352">
        <f>AS189*'8-Matrices'!$O$8</f>
        <v>0</v>
      </c>
      <c r="AT194" s="352">
        <f>AT189*'8-Matrices'!$P$8</f>
        <v>0</v>
      </c>
      <c r="AU194" s="352">
        <f>AU189*'8-Matrices'!$Q$8</f>
        <v>0</v>
      </c>
      <c r="AV194" s="352">
        <f>AV189*'8-Matrices'!$R$8</f>
        <v>0</v>
      </c>
      <c r="AW194" s="353">
        <f>AW189*'8-Matrices'!$S$8</f>
        <v>0</v>
      </c>
      <c r="AX194" s="398"/>
      <c r="AZ194" s="351">
        <f>AZ189*'8-Matrices'!$J$8</f>
        <v>0</v>
      </c>
      <c r="BA194" s="352">
        <f>BA189*'8-Matrices'!$K$8</f>
        <v>94293</v>
      </c>
      <c r="BB194" s="352">
        <f>BB189*'8-Matrices'!$L$8</f>
        <v>20860</v>
      </c>
      <c r="BC194" s="352">
        <f>BC189*'8-Matrices'!$M$8</f>
        <v>83440</v>
      </c>
      <c r="BD194" s="352">
        <f>BD189*'8-Matrices'!$N$8</f>
        <v>0</v>
      </c>
      <c r="BE194" s="352">
        <f>BE189*'8-Matrices'!$O$8</f>
        <v>0</v>
      </c>
      <c r="BF194" s="352">
        <f>BF189*'8-Matrices'!$P$8</f>
        <v>0</v>
      </c>
      <c r="BG194" s="352">
        <f>BG189*'8-Matrices'!$Q$8</f>
        <v>0</v>
      </c>
      <c r="BH194" s="352">
        <f>BH189*'8-Matrices'!$R$8</f>
        <v>0</v>
      </c>
      <c r="BI194" s="353">
        <f>BI189*'8-Matrices'!$S$8</f>
        <v>0</v>
      </c>
      <c r="BJ194" s="398"/>
      <c r="BL194" s="351">
        <f>BL189*'8-Matrices'!$J$8</f>
        <v>0</v>
      </c>
      <c r="BM194" s="352">
        <f>BM189*'8-Matrices'!$K$8</f>
        <v>31431</v>
      </c>
      <c r="BN194" s="352">
        <f>BN189*'8-Matrices'!$L$8</f>
        <v>41720</v>
      </c>
      <c r="BO194" s="352">
        <f>BO189*'8-Matrices'!$M$8</f>
        <v>41720</v>
      </c>
      <c r="BP194" s="352">
        <f>BP189*'8-Matrices'!$N$8</f>
        <v>0</v>
      </c>
      <c r="BQ194" s="352">
        <f>BQ189*'8-Matrices'!$O$8</f>
        <v>0</v>
      </c>
      <c r="BR194" s="352">
        <f>BR189*'8-Matrices'!$P$8</f>
        <v>0</v>
      </c>
      <c r="BS194" s="352">
        <f>BS189*'8-Matrices'!$Q$8</f>
        <v>0</v>
      </c>
      <c r="BT194" s="352">
        <f>BT189*'8-Matrices'!$R$8</f>
        <v>0</v>
      </c>
      <c r="BU194" s="353">
        <f>BU189*'8-Matrices'!$S$8</f>
        <v>0</v>
      </c>
      <c r="BV194" s="398"/>
      <c r="BX194" s="351">
        <f>BX189*'8-Matrices'!$J$8</f>
        <v>0</v>
      </c>
      <c r="BY194" s="352">
        <f>BY189*'8-Matrices'!$K$8</f>
        <v>41908</v>
      </c>
      <c r="BZ194" s="352">
        <f>BZ189*'8-Matrices'!$L$8</f>
        <v>83440</v>
      </c>
      <c r="CA194" s="352">
        <f>CA189*'8-Matrices'!$M$8</f>
        <v>0</v>
      </c>
      <c r="CB194" s="352">
        <f>CB189*'8-Matrices'!$N$8</f>
        <v>0</v>
      </c>
      <c r="CC194" s="352">
        <f>CC189*'8-Matrices'!$O$8</f>
        <v>0</v>
      </c>
      <c r="CD194" s="352">
        <f>CD189*'8-Matrices'!$P$8</f>
        <v>0</v>
      </c>
      <c r="CE194" s="352">
        <f>CE189*'8-Matrices'!$Q$8</f>
        <v>0</v>
      </c>
      <c r="CF194" s="352">
        <f>CF189*'8-Matrices'!$R$8</f>
        <v>0</v>
      </c>
      <c r="CG194" s="353">
        <f>CG189*'8-Matrices'!$S$8</f>
        <v>0</v>
      </c>
      <c r="CH194" s="398"/>
      <c r="CJ194" s="351">
        <f>CJ189*'8-Matrices'!$J$8</f>
        <v>0</v>
      </c>
      <c r="CK194" s="352">
        <f>CK189*'8-Matrices'!$K$8</f>
        <v>31431</v>
      </c>
      <c r="CL194" s="352">
        <f>CL189*'8-Matrices'!$L$8</f>
        <v>104300</v>
      </c>
      <c r="CM194" s="352">
        <f>CM189*'8-Matrices'!$M$8</f>
        <v>83440</v>
      </c>
      <c r="CN194" s="352">
        <f>CN189*'8-Matrices'!$N$8</f>
        <v>0</v>
      </c>
      <c r="CO194" s="352">
        <f>CO189*'8-Matrices'!$O$8</f>
        <v>0</v>
      </c>
      <c r="CP194" s="352">
        <f>CP189*'8-Matrices'!$P$8</f>
        <v>0</v>
      </c>
      <c r="CQ194" s="352">
        <f>CQ189*'8-Matrices'!$Q$8</f>
        <v>0</v>
      </c>
      <c r="CR194" s="352">
        <f>CR189*'8-Matrices'!$R$8</f>
        <v>0</v>
      </c>
      <c r="CS194" s="353">
        <f>CS189*'8-Matrices'!$S$8</f>
        <v>0</v>
      </c>
      <c r="CT194" s="398"/>
      <c r="CV194" s="351">
        <f>CV189*'8-Matrices'!$J$8</f>
        <v>0</v>
      </c>
      <c r="CW194" s="352">
        <f>CW189*'8-Matrices'!$K$8</f>
        <v>73339</v>
      </c>
      <c r="CX194" s="352">
        <f>CX189*'8-Matrices'!$L$8</f>
        <v>62580</v>
      </c>
      <c r="CY194" s="352">
        <f>CY189*'8-Matrices'!$M$8</f>
        <v>62580</v>
      </c>
      <c r="CZ194" s="352">
        <f>CZ189*'8-Matrices'!$N$8</f>
        <v>0</v>
      </c>
      <c r="DA194" s="352">
        <f>DA189*'8-Matrices'!$O$8</f>
        <v>0</v>
      </c>
      <c r="DB194" s="352">
        <f>DB189*'8-Matrices'!$P$8</f>
        <v>0</v>
      </c>
      <c r="DC194" s="352">
        <f>DC189*'8-Matrices'!$Q$8</f>
        <v>0</v>
      </c>
      <c r="DD194" s="352">
        <f>DD189*'8-Matrices'!$R$8</f>
        <v>0</v>
      </c>
      <c r="DE194" s="353">
        <f>DE189*'8-Matrices'!$S$8</f>
        <v>0</v>
      </c>
      <c r="DF194" s="398"/>
      <c r="DH194" s="351">
        <f>DH189*'8-Matrices'!$J$8</f>
        <v>0</v>
      </c>
      <c r="DI194" s="352">
        <f>DI189*'8-Matrices'!$K$8</f>
        <v>73339</v>
      </c>
      <c r="DJ194" s="352">
        <f>DJ189*'8-Matrices'!$L$8</f>
        <v>166880</v>
      </c>
      <c r="DK194" s="352">
        <f>DK189*'8-Matrices'!$M$8</f>
        <v>0</v>
      </c>
      <c r="DL194" s="352">
        <f>DL189*'8-Matrices'!$N$8</f>
        <v>0</v>
      </c>
      <c r="DM194" s="352">
        <f>DM189*'8-Matrices'!$O$8</f>
        <v>0</v>
      </c>
      <c r="DN194" s="352">
        <f>DN189*'8-Matrices'!$P$8</f>
        <v>0</v>
      </c>
      <c r="DO194" s="352">
        <f>DO189*'8-Matrices'!$Q$8</f>
        <v>0</v>
      </c>
      <c r="DP194" s="352">
        <f>DP189*'8-Matrices'!$R$8</f>
        <v>0</v>
      </c>
      <c r="DQ194" s="353">
        <f>DQ189*'8-Matrices'!$S$8</f>
        <v>0</v>
      </c>
      <c r="DR194" s="398"/>
      <c r="DT194" s="351">
        <f>DT189*'8-Matrices'!$J$8</f>
        <v>0</v>
      </c>
      <c r="DU194" s="352">
        <f>DU189*'8-Matrices'!$K$8</f>
        <v>157155</v>
      </c>
      <c r="DV194" s="352">
        <f>DV189*'8-Matrices'!$L$8</f>
        <v>271180</v>
      </c>
      <c r="DW194" s="352">
        <f>DW189*'8-Matrices'!$M$8</f>
        <v>62580</v>
      </c>
      <c r="DX194" s="352">
        <f>DX189*'8-Matrices'!$N$8</f>
        <v>0</v>
      </c>
      <c r="DY194" s="352">
        <f>DY189*'8-Matrices'!$O$8</f>
        <v>0</v>
      </c>
      <c r="DZ194" s="352">
        <f>DZ189*'8-Matrices'!$P$8</f>
        <v>0</v>
      </c>
      <c r="EA194" s="352">
        <f>EA189*'8-Matrices'!$Q$8</f>
        <v>0</v>
      </c>
      <c r="EB194" s="352">
        <f>EB189*'8-Matrices'!$R$8</f>
        <v>0</v>
      </c>
      <c r="EC194" s="353">
        <f>EC189*'8-Matrices'!$S$8</f>
        <v>0</v>
      </c>
      <c r="ED194" s="398"/>
    </row>
    <row r="195" spans="1:134" ht="15.75" thickBot="1" x14ac:dyDescent="0.3">
      <c r="A195" s="1472"/>
      <c r="B195" t="s">
        <v>99</v>
      </c>
      <c r="C195" s="317" t="s">
        <v>140</v>
      </c>
      <c r="D195" s="351">
        <f>D190*'8-Matrices'!$J$9</f>
        <v>0</v>
      </c>
      <c r="E195" s="352">
        <f>E190*'8-Matrices'!$K$9</f>
        <v>184248</v>
      </c>
      <c r="F195" s="352">
        <f>F190*'8-Matrices'!$L$9</f>
        <v>0</v>
      </c>
      <c r="G195" s="352">
        <f>G190*'8-Matrices'!$M$9</f>
        <v>183420</v>
      </c>
      <c r="H195" s="352">
        <f>H190*'8-Matrices'!$N$9</f>
        <v>0</v>
      </c>
      <c r="I195" s="352">
        <f>I190*'8-Matrices'!$O$9</f>
        <v>0</v>
      </c>
      <c r="J195" s="352">
        <f>J190*'8-Matrices'!$P$9</f>
        <v>0</v>
      </c>
      <c r="K195" s="352">
        <f>K190*'8-Matrices'!$Q$9</f>
        <v>0</v>
      </c>
      <c r="L195" s="352">
        <f>L190*'8-Matrices'!$R$9</f>
        <v>0</v>
      </c>
      <c r="M195" s="353">
        <f>M190*'8-Matrices'!$S$9</f>
        <v>0</v>
      </c>
      <c r="N195" s="398"/>
      <c r="P195" s="351">
        <f>P190*'8-Matrices'!$J$9</f>
        <v>0</v>
      </c>
      <c r="Q195" s="352">
        <f>Q190*'8-Matrices'!$K$9</f>
        <v>184248</v>
      </c>
      <c r="R195" s="352">
        <f>R190*'8-Matrices'!$L$9</f>
        <v>0</v>
      </c>
      <c r="S195" s="352">
        <f>S190*'8-Matrices'!$M$9</f>
        <v>336270</v>
      </c>
      <c r="T195" s="352">
        <f>T190*'8-Matrices'!$N$9</f>
        <v>0</v>
      </c>
      <c r="U195" s="352">
        <f>U190*'8-Matrices'!$O$9</f>
        <v>0</v>
      </c>
      <c r="V195" s="352">
        <f>V190*'8-Matrices'!$P$9</f>
        <v>0</v>
      </c>
      <c r="W195" s="352">
        <f>W190*'8-Matrices'!$Q$9</f>
        <v>0</v>
      </c>
      <c r="X195" s="352">
        <f>X190*'8-Matrices'!$R$9</f>
        <v>0</v>
      </c>
      <c r="Y195" s="353">
        <f>Y190*'8-Matrices'!$S$9</f>
        <v>0</v>
      </c>
      <c r="Z195" s="398"/>
      <c r="AB195" s="351">
        <f>AB190*'8-Matrices'!$J$9</f>
        <v>0</v>
      </c>
      <c r="AC195" s="352">
        <f>AC190*'8-Matrices'!$K$9</f>
        <v>230310</v>
      </c>
      <c r="AD195" s="352">
        <f>AD190*'8-Matrices'!$L$9</f>
        <v>0</v>
      </c>
      <c r="AE195" s="352">
        <f>AE190*'8-Matrices'!$M$9</f>
        <v>305700</v>
      </c>
      <c r="AF195" s="352">
        <f>AF190*'8-Matrices'!$N$9</f>
        <v>0</v>
      </c>
      <c r="AG195" s="352">
        <f>AG190*'8-Matrices'!$O$9</f>
        <v>0</v>
      </c>
      <c r="AH195" s="352">
        <f>AH190*'8-Matrices'!$P$9</f>
        <v>0</v>
      </c>
      <c r="AI195" s="352">
        <f>AI190*'8-Matrices'!$Q$9</f>
        <v>0</v>
      </c>
      <c r="AJ195" s="352">
        <f>AJ190*'8-Matrices'!$R$9</f>
        <v>0</v>
      </c>
      <c r="AK195" s="353">
        <f>AK190*'8-Matrices'!$S$9</f>
        <v>0</v>
      </c>
      <c r="AL195" s="398"/>
      <c r="AN195" s="351">
        <f>AN190*'8-Matrices'!$J$9</f>
        <v>0</v>
      </c>
      <c r="AO195" s="352">
        <f>AO190*'8-Matrices'!$K$9</f>
        <v>214956</v>
      </c>
      <c r="AP195" s="352">
        <f>AP190*'8-Matrices'!$L$9</f>
        <v>0</v>
      </c>
      <c r="AQ195" s="352">
        <f>AQ190*'8-Matrices'!$M$9</f>
        <v>427980</v>
      </c>
      <c r="AR195" s="352">
        <f>AR190*'8-Matrices'!$N$9</f>
        <v>0</v>
      </c>
      <c r="AS195" s="352">
        <f>AS190*'8-Matrices'!$O$9</f>
        <v>0</v>
      </c>
      <c r="AT195" s="352">
        <f>AT190*'8-Matrices'!$P$9</f>
        <v>0</v>
      </c>
      <c r="AU195" s="352">
        <f>AU190*'8-Matrices'!$Q$9</f>
        <v>0</v>
      </c>
      <c r="AV195" s="352">
        <f>AV190*'8-Matrices'!$R$9</f>
        <v>0</v>
      </c>
      <c r="AW195" s="353">
        <f>AW190*'8-Matrices'!$S$9</f>
        <v>0</v>
      </c>
      <c r="AX195" s="398"/>
      <c r="AZ195" s="351">
        <f>AZ190*'8-Matrices'!$J$9</f>
        <v>0</v>
      </c>
      <c r="BA195" s="352">
        <f>BA190*'8-Matrices'!$K$9</f>
        <v>30708</v>
      </c>
      <c r="BB195" s="352">
        <f>BB190*'8-Matrices'!$L$9</f>
        <v>0</v>
      </c>
      <c r="BC195" s="352">
        <f>BC190*'8-Matrices'!$M$9</f>
        <v>275130</v>
      </c>
      <c r="BD195" s="352">
        <f>BD190*'8-Matrices'!$N$9</f>
        <v>0</v>
      </c>
      <c r="BE195" s="352">
        <f>BE190*'8-Matrices'!$O$9</f>
        <v>0</v>
      </c>
      <c r="BF195" s="352">
        <f>BF190*'8-Matrices'!$P$9</f>
        <v>0</v>
      </c>
      <c r="BG195" s="352">
        <f>BG190*'8-Matrices'!$Q$9</f>
        <v>0</v>
      </c>
      <c r="BH195" s="352">
        <f>BH190*'8-Matrices'!$R$9</f>
        <v>0</v>
      </c>
      <c r="BI195" s="353">
        <f>BI190*'8-Matrices'!$S$9</f>
        <v>0</v>
      </c>
      <c r="BJ195" s="398"/>
      <c r="BL195" s="351">
        <f>BL190*'8-Matrices'!$J$9</f>
        <v>0</v>
      </c>
      <c r="BM195" s="352">
        <f>BM190*'8-Matrices'!$K$9</f>
        <v>153540</v>
      </c>
      <c r="BN195" s="352">
        <f>BN190*'8-Matrices'!$L$9</f>
        <v>0</v>
      </c>
      <c r="BO195" s="352">
        <f>BO190*'8-Matrices'!$M$9</f>
        <v>152850</v>
      </c>
      <c r="BP195" s="352">
        <f>BP190*'8-Matrices'!$N$9</f>
        <v>0</v>
      </c>
      <c r="BQ195" s="352">
        <f>BQ190*'8-Matrices'!$O$9</f>
        <v>0</v>
      </c>
      <c r="BR195" s="352">
        <f>BR190*'8-Matrices'!$P$9</f>
        <v>0</v>
      </c>
      <c r="BS195" s="352">
        <f>BS190*'8-Matrices'!$Q$9</f>
        <v>0</v>
      </c>
      <c r="BT195" s="352">
        <f>BT190*'8-Matrices'!$R$9</f>
        <v>0</v>
      </c>
      <c r="BU195" s="353">
        <f>BU190*'8-Matrices'!$S$9</f>
        <v>0</v>
      </c>
      <c r="BV195" s="398"/>
      <c r="BX195" s="351">
        <f>BX190*'8-Matrices'!$J$9</f>
        <v>0</v>
      </c>
      <c r="BY195" s="352">
        <f>BY190*'8-Matrices'!$K$9</f>
        <v>153540</v>
      </c>
      <c r="BZ195" s="352">
        <f>BZ190*'8-Matrices'!$L$9</f>
        <v>0</v>
      </c>
      <c r="CA195" s="352">
        <f>CA190*'8-Matrices'!$M$9</f>
        <v>580830</v>
      </c>
      <c r="CB195" s="352">
        <f>CB190*'8-Matrices'!$N$9</f>
        <v>0</v>
      </c>
      <c r="CC195" s="352">
        <f>CC190*'8-Matrices'!$O$9</f>
        <v>0</v>
      </c>
      <c r="CD195" s="352">
        <f>CD190*'8-Matrices'!$P$9</f>
        <v>0</v>
      </c>
      <c r="CE195" s="352">
        <f>CE190*'8-Matrices'!$Q$9</f>
        <v>0</v>
      </c>
      <c r="CF195" s="352">
        <f>CF190*'8-Matrices'!$R$9</f>
        <v>0</v>
      </c>
      <c r="CG195" s="353">
        <f>CG190*'8-Matrices'!$S$9</f>
        <v>0</v>
      </c>
      <c r="CH195" s="398"/>
      <c r="CJ195" s="351">
        <f>CJ190*'8-Matrices'!$J$9</f>
        <v>0</v>
      </c>
      <c r="CK195" s="352">
        <f>CK190*'8-Matrices'!$K$9</f>
        <v>92124</v>
      </c>
      <c r="CL195" s="352">
        <f>CL190*'8-Matrices'!$L$9</f>
        <v>0</v>
      </c>
      <c r="CM195" s="352">
        <f>CM190*'8-Matrices'!$M$9</f>
        <v>703110</v>
      </c>
      <c r="CN195" s="352">
        <f>CN190*'8-Matrices'!$N$9</f>
        <v>0</v>
      </c>
      <c r="CO195" s="352">
        <f>CO190*'8-Matrices'!$O$9</f>
        <v>0</v>
      </c>
      <c r="CP195" s="352">
        <f>CP190*'8-Matrices'!$P$9</f>
        <v>0</v>
      </c>
      <c r="CQ195" s="352">
        <f>CQ190*'8-Matrices'!$Q$9</f>
        <v>0</v>
      </c>
      <c r="CR195" s="352">
        <f>CR190*'8-Matrices'!$R$9</f>
        <v>0</v>
      </c>
      <c r="CS195" s="353">
        <f>CS190*'8-Matrices'!$S$9</f>
        <v>0</v>
      </c>
      <c r="CT195" s="398"/>
      <c r="CV195" s="351">
        <f>CV190*'8-Matrices'!$J$9</f>
        <v>0</v>
      </c>
      <c r="CW195" s="352">
        <f>CW190*'8-Matrices'!$K$9</f>
        <v>107478</v>
      </c>
      <c r="CX195" s="352">
        <f>CX190*'8-Matrices'!$L$9</f>
        <v>0</v>
      </c>
      <c r="CY195" s="352">
        <f>CY190*'8-Matrices'!$M$9</f>
        <v>947670</v>
      </c>
      <c r="CZ195" s="352">
        <f>CZ190*'8-Matrices'!$N$9</f>
        <v>0</v>
      </c>
      <c r="DA195" s="352">
        <f>DA190*'8-Matrices'!$O$9</f>
        <v>0</v>
      </c>
      <c r="DB195" s="352">
        <f>DB190*'8-Matrices'!$P$9</f>
        <v>0</v>
      </c>
      <c r="DC195" s="352">
        <f>DC190*'8-Matrices'!$Q$9</f>
        <v>0</v>
      </c>
      <c r="DD195" s="352">
        <f>DD190*'8-Matrices'!$R$9</f>
        <v>0</v>
      </c>
      <c r="DE195" s="353">
        <f>DE190*'8-Matrices'!$S$9</f>
        <v>0</v>
      </c>
      <c r="DF195" s="398"/>
      <c r="DH195" s="351">
        <f>DH190*'8-Matrices'!$J$9</f>
        <v>0</v>
      </c>
      <c r="DI195" s="352">
        <f>DI190*'8-Matrices'!$K$9</f>
        <v>15354</v>
      </c>
      <c r="DJ195" s="352">
        <f>DJ190*'8-Matrices'!$L$9</f>
        <v>0</v>
      </c>
      <c r="DK195" s="352">
        <f>DK190*'8-Matrices'!$M$9</f>
        <v>397410</v>
      </c>
      <c r="DL195" s="352">
        <f>DL190*'8-Matrices'!$N$9</f>
        <v>0</v>
      </c>
      <c r="DM195" s="352">
        <f>DM190*'8-Matrices'!$O$9</f>
        <v>0</v>
      </c>
      <c r="DN195" s="352">
        <f>DN190*'8-Matrices'!$P$9</f>
        <v>0</v>
      </c>
      <c r="DO195" s="352">
        <f>DO190*'8-Matrices'!$Q$9</f>
        <v>0</v>
      </c>
      <c r="DP195" s="352">
        <f>DP190*'8-Matrices'!$R$9</f>
        <v>0</v>
      </c>
      <c r="DQ195" s="353">
        <f>DQ190*'8-Matrices'!$S$9</f>
        <v>0</v>
      </c>
      <c r="DR195" s="398"/>
      <c r="DT195" s="351">
        <f>DT190*'8-Matrices'!$J$9</f>
        <v>0</v>
      </c>
      <c r="DU195" s="352">
        <f>DU190*'8-Matrices'!$K$9</f>
        <v>0</v>
      </c>
      <c r="DV195" s="352">
        <f>DV190*'8-Matrices'!$L$9</f>
        <v>0</v>
      </c>
      <c r="DW195" s="352">
        <f>DW190*'8-Matrices'!$M$9</f>
        <v>366840</v>
      </c>
      <c r="DX195" s="352">
        <f>DX190*'8-Matrices'!$N$9</f>
        <v>0</v>
      </c>
      <c r="DY195" s="352">
        <f>DY190*'8-Matrices'!$O$9</f>
        <v>0</v>
      </c>
      <c r="DZ195" s="352">
        <f>DZ190*'8-Matrices'!$P$9</f>
        <v>0</v>
      </c>
      <c r="EA195" s="352">
        <f>EA190*'8-Matrices'!$Q$9</f>
        <v>0</v>
      </c>
      <c r="EB195" s="352">
        <f>EB190*'8-Matrices'!$R$9</f>
        <v>0</v>
      </c>
      <c r="EC195" s="353">
        <f>EC190*'8-Matrices'!$S$9</f>
        <v>0</v>
      </c>
      <c r="ED195" s="398"/>
    </row>
    <row r="196" spans="1:134" ht="30.75" thickBot="1" x14ac:dyDescent="0.3">
      <c r="A196" s="318" t="s">
        <v>212</v>
      </c>
      <c r="B196" s="293" t="s">
        <v>99</v>
      </c>
      <c r="C196" s="316"/>
      <c r="D196" s="404">
        <f t="shared" ref="D196:M196" si="407">SUM(D193:D195)</f>
        <v>0</v>
      </c>
      <c r="E196" s="405">
        <f t="shared" si="407"/>
        <v>404352</v>
      </c>
      <c r="F196" s="405">
        <f t="shared" si="407"/>
        <v>104300</v>
      </c>
      <c r="G196" s="405">
        <f t="shared" si="407"/>
        <v>1023280</v>
      </c>
      <c r="H196" s="405">
        <f t="shared" si="407"/>
        <v>0</v>
      </c>
      <c r="I196" s="405">
        <f t="shared" si="407"/>
        <v>0</v>
      </c>
      <c r="J196" s="405">
        <f t="shared" si="407"/>
        <v>0</v>
      </c>
      <c r="K196" s="405">
        <f t="shared" si="407"/>
        <v>0</v>
      </c>
      <c r="L196" s="405">
        <f t="shared" si="407"/>
        <v>0</v>
      </c>
      <c r="M196" s="406">
        <f t="shared" si="407"/>
        <v>0</v>
      </c>
      <c r="N196" s="471">
        <f>SUM(D196:M196)</f>
        <v>1531932</v>
      </c>
      <c r="O196" s="316"/>
      <c r="P196" s="404">
        <f t="shared" ref="P196:Y196" si="408">SUM(P193:P195)</f>
        <v>0</v>
      </c>
      <c r="Q196" s="405">
        <f t="shared" si="408"/>
        <v>322927</v>
      </c>
      <c r="R196" s="405">
        <f t="shared" si="408"/>
        <v>229460</v>
      </c>
      <c r="S196" s="405">
        <f t="shared" si="408"/>
        <v>1423510</v>
      </c>
      <c r="T196" s="405">
        <f t="shared" si="408"/>
        <v>0</v>
      </c>
      <c r="U196" s="405">
        <f t="shared" si="408"/>
        <v>0</v>
      </c>
      <c r="V196" s="405">
        <f t="shared" si="408"/>
        <v>0</v>
      </c>
      <c r="W196" s="405">
        <f t="shared" si="408"/>
        <v>0</v>
      </c>
      <c r="X196" s="405">
        <f t="shared" si="408"/>
        <v>0</v>
      </c>
      <c r="Y196" s="406">
        <f t="shared" si="408"/>
        <v>0</v>
      </c>
      <c r="Z196" s="471">
        <f>SUM(P196:Y196)</f>
        <v>1975897</v>
      </c>
      <c r="AA196" s="316"/>
      <c r="AB196" s="404">
        <f t="shared" ref="AB196:AK196" si="409">SUM(AB193:AB195)</f>
        <v>0</v>
      </c>
      <c r="AC196" s="405">
        <f t="shared" si="409"/>
        <v>359338</v>
      </c>
      <c r="AD196" s="405">
        <f t="shared" si="409"/>
        <v>83440</v>
      </c>
      <c r="AE196" s="405">
        <f t="shared" si="409"/>
        <v>750515</v>
      </c>
      <c r="AF196" s="405">
        <f t="shared" si="409"/>
        <v>0</v>
      </c>
      <c r="AG196" s="405">
        <f t="shared" si="409"/>
        <v>0</v>
      </c>
      <c r="AH196" s="405">
        <f t="shared" si="409"/>
        <v>0</v>
      </c>
      <c r="AI196" s="405">
        <f t="shared" si="409"/>
        <v>0</v>
      </c>
      <c r="AJ196" s="405">
        <f t="shared" si="409"/>
        <v>0</v>
      </c>
      <c r="AK196" s="406">
        <f t="shared" si="409"/>
        <v>0</v>
      </c>
      <c r="AL196" s="471">
        <f>SUM(AB196:AK196)</f>
        <v>1193293</v>
      </c>
      <c r="AN196" s="404">
        <f t="shared" ref="AN196:AW196" si="410">SUM(AN193:AN195)</f>
        <v>0</v>
      </c>
      <c r="AO196" s="405">
        <f t="shared" si="410"/>
        <v>393978</v>
      </c>
      <c r="AP196" s="405">
        <f t="shared" si="410"/>
        <v>125160</v>
      </c>
      <c r="AQ196" s="405">
        <f t="shared" si="410"/>
        <v>986790</v>
      </c>
      <c r="AR196" s="405">
        <f t="shared" si="410"/>
        <v>0</v>
      </c>
      <c r="AS196" s="405">
        <f t="shared" si="410"/>
        <v>0</v>
      </c>
      <c r="AT196" s="405">
        <f t="shared" si="410"/>
        <v>0</v>
      </c>
      <c r="AU196" s="405">
        <f t="shared" si="410"/>
        <v>0</v>
      </c>
      <c r="AV196" s="405">
        <f t="shared" si="410"/>
        <v>0</v>
      </c>
      <c r="AW196" s="406">
        <f t="shared" si="410"/>
        <v>0</v>
      </c>
      <c r="AX196" s="471">
        <f>SUM(AN196:AW196)</f>
        <v>1505928</v>
      </c>
      <c r="AZ196" s="404">
        <f t="shared" ref="AZ196:BI196" si="411">SUM(AZ193:AZ195)</f>
        <v>0</v>
      </c>
      <c r="BA196" s="405">
        <f t="shared" si="411"/>
        <v>183081</v>
      </c>
      <c r="BB196" s="405">
        <f t="shared" si="411"/>
        <v>20860</v>
      </c>
      <c r="BC196" s="405">
        <f t="shared" si="411"/>
        <v>647670</v>
      </c>
      <c r="BD196" s="405">
        <f t="shared" si="411"/>
        <v>0</v>
      </c>
      <c r="BE196" s="405">
        <f t="shared" si="411"/>
        <v>0</v>
      </c>
      <c r="BF196" s="405">
        <f t="shared" si="411"/>
        <v>0</v>
      </c>
      <c r="BG196" s="405">
        <f t="shared" si="411"/>
        <v>0</v>
      </c>
      <c r="BH196" s="405">
        <f t="shared" si="411"/>
        <v>0</v>
      </c>
      <c r="BI196" s="406">
        <f t="shared" si="411"/>
        <v>0</v>
      </c>
      <c r="BJ196" s="471">
        <f>SUM(AZ196:BI196)</f>
        <v>851611</v>
      </c>
      <c r="BL196" s="404">
        <f t="shared" ref="BL196:BU196" si="412">SUM(BL193:BL195)</f>
        <v>0</v>
      </c>
      <c r="BM196" s="405">
        <f t="shared" si="412"/>
        <v>221271</v>
      </c>
      <c r="BN196" s="405">
        <f t="shared" si="412"/>
        <v>41720</v>
      </c>
      <c r="BO196" s="405">
        <f t="shared" si="412"/>
        <v>339120</v>
      </c>
      <c r="BP196" s="405">
        <f t="shared" si="412"/>
        <v>0</v>
      </c>
      <c r="BQ196" s="405">
        <f t="shared" si="412"/>
        <v>0</v>
      </c>
      <c r="BR196" s="405">
        <f t="shared" si="412"/>
        <v>0</v>
      </c>
      <c r="BS196" s="405">
        <f t="shared" si="412"/>
        <v>0</v>
      </c>
      <c r="BT196" s="405">
        <f t="shared" si="412"/>
        <v>0</v>
      </c>
      <c r="BU196" s="406">
        <f t="shared" si="412"/>
        <v>0</v>
      </c>
      <c r="BV196" s="471">
        <f>SUM(BL196:BU196)</f>
        <v>602111</v>
      </c>
      <c r="BX196" s="404">
        <f t="shared" ref="BX196:CG196" si="413">SUM(BX193:BX195)</f>
        <v>0</v>
      </c>
      <c r="BY196" s="405">
        <f t="shared" si="413"/>
        <v>217228</v>
      </c>
      <c r="BZ196" s="405">
        <f t="shared" si="413"/>
        <v>83440</v>
      </c>
      <c r="CA196" s="405">
        <f t="shared" si="413"/>
        <v>942205</v>
      </c>
      <c r="CB196" s="405">
        <f t="shared" si="413"/>
        <v>0</v>
      </c>
      <c r="CC196" s="405">
        <f t="shared" si="413"/>
        <v>0</v>
      </c>
      <c r="CD196" s="405">
        <f t="shared" si="413"/>
        <v>0</v>
      </c>
      <c r="CE196" s="405">
        <f t="shared" si="413"/>
        <v>0</v>
      </c>
      <c r="CF196" s="405">
        <f t="shared" si="413"/>
        <v>0</v>
      </c>
      <c r="CG196" s="406">
        <f t="shared" si="413"/>
        <v>0</v>
      </c>
      <c r="CH196" s="471">
        <f>SUM(BX196:CG196)</f>
        <v>1242873</v>
      </c>
      <c r="CJ196" s="404">
        <f t="shared" ref="CJ196:CS196" si="414">SUM(CJ193:CJ195)</f>
        <v>0</v>
      </c>
      <c r="CK196" s="405">
        <f t="shared" si="414"/>
        <v>138075</v>
      </c>
      <c r="CL196" s="405">
        <f t="shared" si="414"/>
        <v>104300</v>
      </c>
      <c r="CM196" s="405">
        <f t="shared" si="414"/>
        <v>1003375</v>
      </c>
      <c r="CN196" s="405">
        <f t="shared" si="414"/>
        <v>0</v>
      </c>
      <c r="CO196" s="405">
        <f t="shared" si="414"/>
        <v>0</v>
      </c>
      <c r="CP196" s="405">
        <f t="shared" si="414"/>
        <v>0</v>
      </c>
      <c r="CQ196" s="405">
        <f t="shared" si="414"/>
        <v>0</v>
      </c>
      <c r="CR196" s="405">
        <f t="shared" si="414"/>
        <v>0</v>
      </c>
      <c r="CS196" s="406">
        <f t="shared" si="414"/>
        <v>0</v>
      </c>
      <c r="CT196" s="471">
        <f>SUM(CJ196:CS196)</f>
        <v>1245750</v>
      </c>
      <c r="CV196" s="404">
        <f t="shared" ref="CV196:DE196" si="415">SUM(CV193:CV195)</f>
        <v>0</v>
      </c>
      <c r="CW196" s="405">
        <f t="shared" si="415"/>
        <v>188077</v>
      </c>
      <c r="CX196" s="405">
        <f t="shared" si="415"/>
        <v>62580</v>
      </c>
      <c r="CY196" s="405">
        <f t="shared" si="415"/>
        <v>1313805</v>
      </c>
      <c r="CZ196" s="405">
        <f t="shared" si="415"/>
        <v>0</v>
      </c>
      <c r="DA196" s="405">
        <f t="shared" si="415"/>
        <v>0</v>
      </c>
      <c r="DB196" s="405">
        <f t="shared" si="415"/>
        <v>0</v>
      </c>
      <c r="DC196" s="405">
        <f t="shared" si="415"/>
        <v>0</v>
      </c>
      <c r="DD196" s="405">
        <f t="shared" si="415"/>
        <v>0</v>
      </c>
      <c r="DE196" s="406">
        <f t="shared" si="415"/>
        <v>0</v>
      </c>
      <c r="DF196" s="471">
        <f>SUM(CV196:DE196)</f>
        <v>1564462</v>
      </c>
      <c r="DH196" s="404">
        <f t="shared" ref="DH196:DQ196" si="416">SUM(DH193:DH195)</f>
        <v>0</v>
      </c>
      <c r="DI196" s="405">
        <f t="shared" si="416"/>
        <v>88693</v>
      </c>
      <c r="DJ196" s="405">
        <f t="shared" si="416"/>
        <v>166880</v>
      </c>
      <c r="DK196" s="405">
        <f t="shared" si="416"/>
        <v>672055</v>
      </c>
      <c r="DL196" s="405">
        <f t="shared" si="416"/>
        <v>0</v>
      </c>
      <c r="DM196" s="405">
        <f t="shared" si="416"/>
        <v>0</v>
      </c>
      <c r="DN196" s="405">
        <f t="shared" si="416"/>
        <v>0</v>
      </c>
      <c r="DO196" s="405">
        <f t="shared" si="416"/>
        <v>0</v>
      </c>
      <c r="DP196" s="405">
        <f t="shared" si="416"/>
        <v>0</v>
      </c>
      <c r="DQ196" s="406">
        <f t="shared" si="416"/>
        <v>0</v>
      </c>
      <c r="DR196" s="471">
        <f>SUM(DH196:DQ196)</f>
        <v>927628</v>
      </c>
      <c r="DT196" s="404">
        <f t="shared" ref="DT196:EC196" si="417">SUM(DT193:DT195)</f>
        <v>0</v>
      </c>
      <c r="DU196" s="405">
        <f t="shared" si="417"/>
        <v>171675</v>
      </c>
      <c r="DV196" s="405">
        <f t="shared" si="417"/>
        <v>271180</v>
      </c>
      <c r="DW196" s="405">
        <f t="shared" si="417"/>
        <v>689610</v>
      </c>
      <c r="DX196" s="405">
        <f t="shared" si="417"/>
        <v>0</v>
      </c>
      <c r="DY196" s="405">
        <f t="shared" si="417"/>
        <v>0</v>
      </c>
      <c r="DZ196" s="405">
        <f t="shared" si="417"/>
        <v>0</v>
      </c>
      <c r="EA196" s="405">
        <f t="shared" si="417"/>
        <v>0</v>
      </c>
      <c r="EB196" s="405">
        <f t="shared" si="417"/>
        <v>0</v>
      </c>
      <c r="EC196" s="406">
        <f t="shared" si="417"/>
        <v>0</v>
      </c>
      <c r="ED196" s="471">
        <f>SUM(DT196:EC196)</f>
        <v>1132465</v>
      </c>
    </row>
    <row r="197" spans="1:134" ht="15.75" thickBot="1" x14ac:dyDescent="0.3">
      <c r="A197" s="305"/>
      <c r="B197" s="306"/>
      <c r="C197" s="307"/>
      <c r="D197" s="408"/>
      <c r="E197" s="407"/>
      <c r="F197" s="407"/>
      <c r="G197" s="407"/>
      <c r="H197" s="407"/>
      <c r="I197" s="407"/>
      <c r="J197" s="407"/>
      <c r="K197" s="407"/>
      <c r="L197" s="407"/>
      <c r="M197" s="409"/>
      <c r="N197" s="410"/>
      <c r="O197" s="307"/>
      <c r="P197" s="408"/>
      <c r="Q197" s="407"/>
      <c r="R197" s="407"/>
      <c r="S197" s="407"/>
      <c r="T197" s="407"/>
      <c r="U197" s="407"/>
      <c r="V197" s="407"/>
      <c r="W197" s="407"/>
      <c r="X197" s="407"/>
      <c r="Y197" s="409"/>
      <c r="Z197" s="410"/>
      <c r="AA197" s="307"/>
      <c r="AB197" s="408"/>
      <c r="AC197" s="407"/>
      <c r="AD197" s="407"/>
      <c r="AE197" s="407"/>
      <c r="AF197" s="407"/>
      <c r="AG197" s="407"/>
      <c r="AH197" s="407"/>
      <c r="AI197" s="407"/>
      <c r="AJ197" s="407"/>
      <c r="AK197" s="409"/>
      <c r="AL197" s="410"/>
      <c r="AN197" s="408"/>
      <c r="AO197" s="407"/>
      <c r="AP197" s="407"/>
      <c r="AQ197" s="407"/>
      <c r="AR197" s="407"/>
      <c r="AS197" s="407"/>
      <c r="AT197" s="407"/>
      <c r="AU197" s="407"/>
      <c r="AV197" s="407"/>
      <c r="AW197" s="409"/>
      <c r="AX197" s="410"/>
      <c r="AZ197" s="408"/>
      <c r="BA197" s="407"/>
      <c r="BB197" s="407"/>
      <c r="BC197" s="407"/>
      <c r="BD197" s="407"/>
      <c r="BE197" s="407"/>
      <c r="BF197" s="407"/>
      <c r="BG197" s="407"/>
      <c r="BH197" s="407"/>
      <c r="BI197" s="409"/>
      <c r="BJ197" s="410"/>
      <c r="BL197" s="408"/>
      <c r="BM197" s="407"/>
      <c r="BN197" s="407"/>
      <c r="BO197" s="407"/>
      <c r="BP197" s="407"/>
      <c r="BQ197" s="407"/>
      <c r="BR197" s="407"/>
      <c r="BS197" s="407"/>
      <c r="BT197" s="407"/>
      <c r="BU197" s="409"/>
      <c r="BV197" s="410"/>
      <c r="BX197" s="408"/>
      <c r="BY197" s="407"/>
      <c r="BZ197" s="407"/>
      <c r="CA197" s="407"/>
      <c r="CB197" s="407"/>
      <c r="CC197" s="407"/>
      <c r="CD197" s="407"/>
      <c r="CE197" s="407"/>
      <c r="CF197" s="407"/>
      <c r="CG197" s="409"/>
      <c r="CH197" s="410"/>
      <c r="CJ197" s="408"/>
      <c r="CK197" s="407"/>
      <c r="CL197" s="407"/>
      <c r="CM197" s="407"/>
      <c r="CN197" s="407"/>
      <c r="CO197" s="407"/>
      <c r="CP197" s="407"/>
      <c r="CQ197" s="407"/>
      <c r="CR197" s="407"/>
      <c r="CS197" s="409"/>
      <c r="CT197" s="410"/>
      <c r="CV197" s="408"/>
      <c r="CW197" s="407"/>
      <c r="CX197" s="407"/>
      <c r="CY197" s="407"/>
      <c r="CZ197" s="407"/>
      <c r="DA197" s="407"/>
      <c r="DB197" s="407"/>
      <c r="DC197" s="407"/>
      <c r="DD197" s="407"/>
      <c r="DE197" s="409"/>
      <c r="DF197" s="410"/>
      <c r="DH197" s="408"/>
      <c r="DI197" s="407"/>
      <c r="DJ197" s="407"/>
      <c r="DK197" s="407"/>
      <c r="DL197" s="407"/>
      <c r="DM197" s="407"/>
      <c r="DN197" s="407"/>
      <c r="DO197" s="407"/>
      <c r="DP197" s="407"/>
      <c r="DQ197" s="409"/>
      <c r="DR197" s="410"/>
      <c r="DT197" s="408"/>
      <c r="DU197" s="407"/>
      <c r="DV197" s="407"/>
      <c r="DW197" s="407"/>
      <c r="DX197" s="407"/>
      <c r="DY197" s="407"/>
      <c r="DZ197" s="407"/>
      <c r="EA197" s="407"/>
      <c r="EB197" s="407"/>
      <c r="EC197" s="409"/>
      <c r="ED197" s="410"/>
    </row>
    <row r="198" spans="1:134" ht="15" customHeight="1" x14ac:dyDescent="0.25">
      <c r="A198" s="1470" t="s">
        <v>210</v>
      </c>
      <c r="B198" s="285" t="s">
        <v>100</v>
      </c>
      <c r="C198" s="319" t="s">
        <v>138</v>
      </c>
      <c r="D198" s="342">
        <f>'7d-AtRisk_RawData'!D64</f>
        <v>1</v>
      </c>
      <c r="E198" s="343">
        <f>'7d-AtRisk_RawData'!E64</f>
        <v>2</v>
      </c>
      <c r="F198" s="343">
        <f>'7d-AtRisk_RawData'!F64</f>
        <v>0</v>
      </c>
      <c r="G198" s="343">
        <f>'7d-AtRisk_RawData'!G64</f>
        <v>10</v>
      </c>
      <c r="H198" s="343">
        <f>'7d-AtRisk_RawData'!H64</f>
        <v>0</v>
      </c>
      <c r="I198" s="343">
        <f>'7d-AtRisk_RawData'!I64</f>
        <v>0</v>
      </c>
      <c r="J198" s="343">
        <f>'7d-AtRisk_RawData'!J64</f>
        <v>0</v>
      </c>
      <c r="K198" s="343">
        <f>'7d-AtRisk_RawData'!K64</f>
        <v>0</v>
      </c>
      <c r="L198" s="343">
        <f>'7d-AtRisk_RawData'!L64</f>
        <v>0</v>
      </c>
      <c r="M198" s="344">
        <f>'7d-AtRisk_RawData'!M64</f>
        <v>0</v>
      </c>
      <c r="N198" s="396"/>
      <c r="O198" s="319"/>
      <c r="P198" s="342">
        <f>'7d-AtRisk_RawData'!P64</f>
        <v>15</v>
      </c>
      <c r="Q198" s="343">
        <f>'7d-AtRisk_RawData'!Q64</f>
        <v>2</v>
      </c>
      <c r="R198" s="343">
        <f>'7d-AtRisk_RawData'!R64</f>
        <v>0</v>
      </c>
      <c r="S198" s="343">
        <f>'7d-AtRisk_RawData'!S64</f>
        <v>10</v>
      </c>
      <c r="T198" s="343">
        <f>'7d-AtRisk_RawData'!T64</f>
        <v>0</v>
      </c>
      <c r="U198" s="343">
        <f>'7d-AtRisk_RawData'!U64</f>
        <v>0</v>
      </c>
      <c r="V198" s="343">
        <f>'7d-AtRisk_RawData'!V64</f>
        <v>0</v>
      </c>
      <c r="W198" s="343">
        <f>'7d-AtRisk_RawData'!W64</f>
        <v>0</v>
      </c>
      <c r="X198" s="343">
        <f>'7d-AtRisk_RawData'!X64</f>
        <v>0</v>
      </c>
      <c r="Y198" s="344">
        <f>'7d-AtRisk_RawData'!Y64</f>
        <v>0</v>
      </c>
      <c r="Z198" s="396"/>
      <c r="AA198" s="319"/>
      <c r="AB198" s="342">
        <f>'7d-AtRisk_RawData'!AB64</f>
        <v>0</v>
      </c>
      <c r="AC198" s="343">
        <f>'7d-AtRisk_RawData'!AC64</f>
        <v>0</v>
      </c>
      <c r="AD198" s="343">
        <f>'7d-AtRisk_RawData'!AD64</f>
        <v>0</v>
      </c>
      <c r="AE198" s="343">
        <f>'7d-AtRisk_RawData'!AE64</f>
        <v>16</v>
      </c>
      <c r="AF198" s="343">
        <f>'7d-AtRisk_RawData'!AF64</f>
        <v>0</v>
      </c>
      <c r="AG198" s="343">
        <f>'7d-AtRisk_RawData'!AG64</f>
        <v>0</v>
      </c>
      <c r="AH198" s="343">
        <f>'7d-AtRisk_RawData'!AH64</f>
        <v>0</v>
      </c>
      <c r="AI198" s="343">
        <f>'7d-AtRisk_RawData'!AI64</f>
        <v>0</v>
      </c>
      <c r="AJ198" s="343">
        <f>'7d-AtRisk_RawData'!AJ64</f>
        <v>0</v>
      </c>
      <c r="AK198" s="344">
        <f>'7d-AtRisk_RawData'!AK64</f>
        <v>0</v>
      </c>
      <c r="AL198" s="396"/>
      <c r="AN198" s="342">
        <f>'7d-AtRisk_RawData'!AN64</f>
        <v>0</v>
      </c>
      <c r="AO198" s="343">
        <f>'7d-AtRisk_RawData'!AO64</f>
        <v>0</v>
      </c>
      <c r="AP198" s="343">
        <f>'7d-AtRisk_RawData'!AP64</f>
        <v>0</v>
      </c>
      <c r="AQ198" s="343">
        <f>'7d-AtRisk_RawData'!AQ64</f>
        <v>14</v>
      </c>
      <c r="AR198" s="343">
        <f>'7d-AtRisk_RawData'!AR64</f>
        <v>0</v>
      </c>
      <c r="AS198" s="343">
        <f>'7d-AtRisk_RawData'!AS64</f>
        <v>0</v>
      </c>
      <c r="AT198" s="343">
        <f>'7d-AtRisk_RawData'!AT64</f>
        <v>0</v>
      </c>
      <c r="AU198" s="343">
        <f>'7d-AtRisk_RawData'!AU64</f>
        <v>0</v>
      </c>
      <c r="AV198" s="343">
        <f>'7d-AtRisk_RawData'!AV64</f>
        <v>0</v>
      </c>
      <c r="AW198" s="344">
        <f>'7d-AtRisk_RawData'!AW64</f>
        <v>0</v>
      </c>
      <c r="AX198" s="396"/>
      <c r="AZ198" s="342">
        <f>'7d-AtRisk_RawData'!AZ64</f>
        <v>0</v>
      </c>
      <c r="BA198" s="343">
        <f>'7d-AtRisk_RawData'!BA64</f>
        <v>2</v>
      </c>
      <c r="BB198" s="343">
        <f>'7d-AtRisk_RawData'!BB64</f>
        <v>0</v>
      </c>
      <c r="BC198" s="343">
        <f>'7d-AtRisk_RawData'!BC64</f>
        <v>15</v>
      </c>
      <c r="BD198" s="343">
        <f>'7d-AtRisk_RawData'!BD64</f>
        <v>0</v>
      </c>
      <c r="BE198" s="343">
        <f>'7d-AtRisk_RawData'!BE64</f>
        <v>0</v>
      </c>
      <c r="BF198" s="343">
        <f>'7d-AtRisk_RawData'!BF64</f>
        <v>0</v>
      </c>
      <c r="BG198" s="343">
        <f>'7d-AtRisk_RawData'!BG64</f>
        <v>0</v>
      </c>
      <c r="BH198" s="343">
        <f>'7d-AtRisk_RawData'!BH64</f>
        <v>0</v>
      </c>
      <c r="BI198" s="344">
        <f>'7d-AtRisk_RawData'!BI64</f>
        <v>0</v>
      </c>
      <c r="BJ198" s="396"/>
      <c r="BL198" s="342">
        <f>'7d-AtRisk_RawData'!BL64</f>
        <v>0</v>
      </c>
      <c r="BM198" s="343">
        <f>'7d-AtRisk_RawData'!BM64</f>
        <v>0</v>
      </c>
      <c r="BN198" s="343">
        <f>'7d-AtRisk_RawData'!BN64</f>
        <v>0</v>
      </c>
      <c r="BO198" s="343">
        <f>'7d-AtRisk_RawData'!BO64</f>
        <v>13</v>
      </c>
      <c r="BP198" s="343">
        <f>'7d-AtRisk_RawData'!BP64</f>
        <v>0</v>
      </c>
      <c r="BQ198" s="343">
        <f>'7d-AtRisk_RawData'!BQ64</f>
        <v>0</v>
      </c>
      <c r="BR198" s="343">
        <f>'7d-AtRisk_RawData'!BR64</f>
        <v>0</v>
      </c>
      <c r="BS198" s="343">
        <f>'7d-AtRisk_RawData'!BS64</f>
        <v>0</v>
      </c>
      <c r="BT198" s="343">
        <f>'7d-AtRisk_RawData'!BT64</f>
        <v>0</v>
      </c>
      <c r="BU198" s="344">
        <f>'7d-AtRisk_RawData'!BU64</f>
        <v>0</v>
      </c>
      <c r="BV198" s="396"/>
      <c r="BX198" s="342">
        <f>'7d-AtRisk_RawData'!BX64</f>
        <v>0</v>
      </c>
      <c r="BY198" s="343">
        <f>'7d-AtRisk_RawData'!BY64</f>
        <v>0</v>
      </c>
      <c r="BZ198" s="343">
        <f>'7d-AtRisk_RawData'!BZ64</f>
        <v>0</v>
      </c>
      <c r="CA198" s="343">
        <f>'7d-AtRisk_RawData'!CA64</f>
        <v>25</v>
      </c>
      <c r="CB198" s="343">
        <f>'7d-AtRisk_RawData'!CB64</f>
        <v>0</v>
      </c>
      <c r="CC198" s="343">
        <f>'7d-AtRisk_RawData'!CC64</f>
        <v>0</v>
      </c>
      <c r="CD198" s="343">
        <f>'7d-AtRisk_RawData'!CD64</f>
        <v>0</v>
      </c>
      <c r="CE198" s="343">
        <f>'7d-AtRisk_RawData'!CE64</f>
        <v>0</v>
      </c>
      <c r="CF198" s="343">
        <f>'7d-AtRisk_RawData'!CF64</f>
        <v>0</v>
      </c>
      <c r="CG198" s="344">
        <f>'7d-AtRisk_RawData'!CG64</f>
        <v>0</v>
      </c>
      <c r="CH198" s="396"/>
      <c r="CJ198" s="342">
        <f>'7d-AtRisk_RawData'!CJ64</f>
        <v>2</v>
      </c>
      <c r="CK198" s="343">
        <f>'7d-AtRisk_RawData'!CK64</f>
        <v>0</v>
      </c>
      <c r="CL198" s="343">
        <f>'7d-AtRisk_RawData'!CL64</f>
        <v>0</v>
      </c>
      <c r="CM198" s="343">
        <f>'7d-AtRisk_RawData'!CM64</f>
        <v>6</v>
      </c>
      <c r="CN198" s="343">
        <f>'7d-AtRisk_RawData'!CN64</f>
        <v>0</v>
      </c>
      <c r="CO198" s="343">
        <f>'7d-AtRisk_RawData'!CO64</f>
        <v>0</v>
      </c>
      <c r="CP198" s="343">
        <f>'7d-AtRisk_RawData'!CP64</f>
        <v>0</v>
      </c>
      <c r="CQ198" s="343">
        <f>'7d-AtRisk_RawData'!CQ64</f>
        <v>0</v>
      </c>
      <c r="CR198" s="343">
        <f>'7d-AtRisk_RawData'!CR64</f>
        <v>0</v>
      </c>
      <c r="CS198" s="344">
        <f>'7d-AtRisk_RawData'!CS64</f>
        <v>0</v>
      </c>
      <c r="CT198" s="396"/>
      <c r="CV198" s="342">
        <f>'7d-AtRisk_RawData'!CV64</f>
        <v>0</v>
      </c>
      <c r="CW198" s="343">
        <f>'7d-AtRisk_RawData'!CW64</f>
        <v>0</v>
      </c>
      <c r="CX198" s="343">
        <f>'7d-AtRisk_RawData'!CX64</f>
        <v>0</v>
      </c>
      <c r="CY198" s="343">
        <f>'7d-AtRisk_RawData'!CY64</f>
        <v>19</v>
      </c>
      <c r="CZ198" s="343">
        <f>'7d-AtRisk_RawData'!CZ64</f>
        <v>0</v>
      </c>
      <c r="DA198" s="343">
        <f>'7d-AtRisk_RawData'!DA64</f>
        <v>0</v>
      </c>
      <c r="DB198" s="343">
        <f>'7d-AtRisk_RawData'!DB64</f>
        <v>0</v>
      </c>
      <c r="DC198" s="343">
        <f>'7d-AtRisk_RawData'!DC64</f>
        <v>0</v>
      </c>
      <c r="DD198" s="343">
        <f>'7d-AtRisk_RawData'!DD64</f>
        <v>0</v>
      </c>
      <c r="DE198" s="344">
        <f>'7d-AtRisk_RawData'!DE64</f>
        <v>0</v>
      </c>
      <c r="DF198" s="396"/>
      <c r="DH198" s="342">
        <f>'7d-AtRisk_RawData'!DH64</f>
        <v>0</v>
      </c>
      <c r="DI198" s="343">
        <f>'7d-AtRisk_RawData'!DI64</f>
        <v>0</v>
      </c>
      <c r="DJ198" s="343">
        <f>'7d-AtRisk_RawData'!DJ64</f>
        <v>0</v>
      </c>
      <c r="DK198" s="343">
        <f>'7d-AtRisk_RawData'!DK64</f>
        <v>41</v>
      </c>
      <c r="DL198" s="343">
        <f>'7d-AtRisk_RawData'!DL64</f>
        <v>0</v>
      </c>
      <c r="DM198" s="343">
        <f>'7d-AtRisk_RawData'!DM64</f>
        <v>0</v>
      </c>
      <c r="DN198" s="343">
        <f>'7d-AtRisk_RawData'!DN64</f>
        <v>0</v>
      </c>
      <c r="DO198" s="343">
        <f>'7d-AtRisk_RawData'!DO64</f>
        <v>0</v>
      </c>
      <c r="DP198" s="343">
        <f>'7d-AtRisk_RawData'!DP64</f>
        <v>0</v>
      </c>
      <c r="DQ198" s="344">
        <f>'7d-AtRisk_RawData'!DQ64</f>
        <v>0</v>
      </c>
      <c r="DR198" s="396"/>
      <c r="DT198" s="342">
        <f>'7d-AtRisk_RawData'!DT64</f>
        <v>0</v>
      </c>
      <c r="DU198" s="343">
        <f>'7d-AtRisk_RawData'!DU64</f>
        <v>0</v>
      </c>
      <c r="DV198" s="343">
        <f>'7d-AtRisk_RawData'!DV64</f>
        <v>0</v>
      </c>
      <c r="DW198" s="343">
        <f>'7d-AtRisk_RawData'!DW64</f>
        <v>19</v>
      </c>
      <c r="DX198" s="343">
        <f>'7d-AtRisk_RawData'!DX64</f>
        <v>0</v>
      </c>
      <c r="DY198" s="343">
        <f>'7d-AtRisk_RawData'!DY64</f>
        <v>0</v>
      </c>
      <c r="DZ198" s="343">
        <f>'7d-AtRisk_RawData'!DZ64</f>
        <v>0</v>
      </c>
      <c r="EA198" s="343">
        <f>'7d-AtRisk_RawData'!EA64</f>
        <v>0</v>
      </c>
      <c r="EB198" s="343">
        <f>'7d-AtRisk_RawData'!EB64</f>
        <v>0</v>
      </c>
      <c r="EC198" s="344">
        <f>'7d-AtRisk_RawData'!EC64</f>
        <v>0</v>
      </c>
      <c r="ED198" s="396"/>
    </row>
    <row r="199" spans="1:134" x14ac:dyDescent="0.25">
      <c r="A199" s="1471"/>
      <c r="B199" t="s">
        <v>100</v>
      </c>
      <c r="C199" s="317" t="s">
        <v>139</v>
      </c>
      <c r="D199" s="351">
        <f>'7d-AtRisk_RawData'!D65</f>
        <v>0</v>
      </c>
      <c r="E199" s="352">
        <f>'7d-AtRisk_RawData'!E65</f>
        <v>0</v>
      </c>
      <c r="F199" s="352">
        <f>'7d-AtRisk_RawData'!F65</f>
        <v>0</v>
      </c>
      <c r="G199" s="352">
        <f>'7d-AtRisk_RawData'!G65</f>
        <v>1</v>
      </c>
      <c r="H199" s="352">
        <f>'7d-AtRisk_RawData'!H65</f>
        <v>0</v>
      </c>
      <c r="I199" s="352">
        <f>'7d-AtRisk_RawData'!I65</f>
        <v>0</v>
      </c>
      <c r="J199" s="352">
        <f>'7d-AtRisk_RawData'!J65</f>
        <v>0</v>
      </c>
      <c r="K199" s="352">
        <f>'7d-AtRisk_RawData'!K65</f>
        <v>0</v>
      </c>
      <c r="L199" s="352">
        <f>'7d-AtRisk_RawData'!L65</f>
        <v>0</v>
      </c>
      <c r="M199" s="353">
        <f>'7d-AtRisk_RawData'!M65</f>
        <v>0</v>
      </c>
      <c r="N199" s="398"/>
      <c r="P199" s="351">
        <f>'7d-AtRisk_RawData'!P65</f>
        <v>0</v>
      </c>
      <c r="Q199" s="352">
        <f>'7d-AtRisk_RawData'!Q65</f>
        <v>0</v>
      </c>
      <c r="R199" s="352">
        <f>'7d-AtRisk_RawData'!R65</f>
        <v>0</v>
      </c>
      <c r="S199" s="352">
        <f>'7d-AtRisk_RawData'!S65</f>
        <v>0</v>
      </c>
      <c r="T199" s="352">
        <f>'7d-AtRisk_RawData'!T65</f>
        <v>0</v>
      </c>
      <c r="U199" s="352">
        <f>'7d-AtRisk_RawData'!U65</f>
        <v>0</v>
      </c>
      <c r="V199" s="352">
        <f>'7d-AtRisk_RawData'!V65</f>
        <v>0</v>
      </c>
      <c r="W199" s="352">
        <f>'7d-AtRisk_RawData'!W65</f>
        <v>0</v>
      </c>
      <c r="X199" s="352">
        <f>'7d-AtRisk_RawData'!X65</f>
        <v>0</v>
      </c>
      <c r="Y199" s="353">
        <f>'7d-AtRisk_RawData'!Y65</f>
        <v>0</v>
      </c>
      <c r="Z199" s="398"/>
      <c r="AB199" s="351">
        <f>'7d-AtRisk_RawData'!AB65</f>
        <v>0</v>
      </c>
      <c r="AC199" s="352">
        <f>'7d-AtRisk_RawData'!AC65</f>
        <v>0</v>
      </c>
      <c r="AD199" s="352">
        <f>'7d-AtRisk_RawData'!AD65</f>
        <v>0</v>
      </c>
      <c r="AE199" s="352">
        <f>'7d-AtRisk_RawData'!AE65</f>
        <v>1</v>
      </c>
      <c r="AF199" s="352">
        <f>'7d-AtRisk_RawData'!AF65</f>
        <v>0</v>
      </c>
      <c r="AG199" s="352">
        <f>'7d-AtRisk_RawData'!AG65</f>
        <v>0</v>
      </c>
      <c r="AH199" s="352">
        <f>'7d-AtRisk_RawData'!AH65</f>
        <v>0</v>
      </c>
      <c r="AI199" s="352">
        <f>'7d-AtRisk_RawData'!AI65</f>
        <v>0</v>
      </c>
      <c r="AJ199" s="352">
        <f>'7d-AtRisk_RawData'!AJ65</f>
        <v>0</v>
      </c>
      <c r="AK199" s="353">
        <f>'7d-AtRisk_RawData'!AK65</f>
        <v>0</v>
      </c>
      <c r="AL199" s="398"/>
      <c r="AN199" s="351">
        <f>'7d-AtRisk_RawData'!AN65</f>
        <v>0</v>
      </c>
      <c r="AO199" s="352">
        <f>'7d-AtRisk_RawData'!AO65</f>
        <v>0</v>
      </c>
      <c r="AP199" s="352">
        <f>'7d-AtRisk_RawData'!AP65</f>
        <v>0</v>
      </c>
      <c r="AQ199" s="352">
        <f>'7d-AtRisk_RawData'!AQ65</f>
        <v>2</v>
      </c>
      <c r="AR199" s="352">
        <f>'7d-AtRisk_RawData'!AR65</f>
        <v>0</v>
      </c>
      <c r="AS199" s="352">
        <f>'7d-AtRisk_RawData'!AS65</f>
        <v>0</v>
      </c>
      <c r="AT199" s="352">
        <f>'7d-AtRisk_RawData'!AT65</f>
        <v>0</v>
      </c>
      <c r="AU199" s="352">
        <f>'7d-AtRisk_RawData'!AU65</f>
        <v>0</v>
      </c>
      <c r="AV199" s="352">
        <f>'7d-AtRisk_RawData'!AV65</f>
        <v>0</v>
      </c>
      <c r="AW199" s="353">
        <f>'7d-AtRisk_RawData'!AW65</f>
        <v>0</v>
      </c>
      <c r="AX199" s="398"/>
      <c r="AZ199" s="351">
        <f>'7d-AtRisk_RawData'!AZ65</f>
        <v>0</v>
      </c>
      <c r="BA199" s="352">
        <f>'7d-AtRisk_RawData'!BA65</f>
        <v>2</v>
      </c>
      <c r="BB199" s="352">
        <f>'7d-AtRisk_RawData'!BB65</f>
        <v>0</v>
      </c>
      <c r="BC199" s="352">
        <f>'7d-AtRisk_RawData'!BC65</f>
        <v>1</v>
      </c>
      <c r="BD199" s="352">
        <f>'7d-AtRisk_RawData'!BD65</f>
        <v>0</v>
      </c>
      <c r="BE199" s="352">
        <f>'7d-AtRisk_RawData'!BE65</f>
        <v>0</v>
      </c>
      <c r="BF199" s="352">
        <f>'7d-AtRisk_RawData'!BF65</f>
        <v>0</v>
      </c>
      <c r="BG199" s="352">
        <f>'7d-AtRisk_RawData'!BG65</f>
        <v>0</v>
      </c>
      <c r="BH199" s="352">
        <f>'7d-AtRisk_RawData'!BH65</f>
        <v>0</v>
      </c>
      <c r="BI199" s="353">
        <f>'7d-AtRisk_RawData'!BI65</f>
        <v>0</v>
      </c>
      <c r="BJ199" s="398"/>
      <c r="BL199" s="351">
        <f>'7d-AtRisk_RawData'!BL65</f>
        <v>0</v>
      </c>
      <c r="BM199" s="352">
        <f>'7d-AtRisk_RawData'!BM65</f>
        <v>1</v>
      </c>
      <c r="BN199" s="352">
        <f>'7d-AtRisk_RawData'!BN65</f>
        <v>0</v>
      </c>
      <c r="BO199" s="352">
        <f>'7d-AtRisk_RawData'!BO65</f>
        <v>0</v>
      </c>
      <c r="BP199" s="352">
        <f>'7d-AtRisk_RawData'!BP65</f>
        <v>0</v>
      </c>
      <c r="BQ199" s="352">
        <f>'7d-AtRisk_RawData'!BQ65</f>
        <v>0</v>
      </c>
      <c r="BR199" s="352">
        <f>'7d-AtRisk_RawData'!BR65</f>
        <v>0</v>
      </c>
      <c r="BS199" s="352">
        <f>'7d-AtRisk_RawData'!BS65</f>
        <v>0</v>
      </c>
      <c r="BT199" s="352">
        <f>'7d-AtRisk_RawData'!BT65</f>
        <v>0</v>
      </c>
      <c r="BU199" s="353">
        <f>'7d-AtRisk_RawData'!BU65</f>
        <v>0</v>
      </c>
      <c r="BV199" s="398"/>
      <c r="BX199" s="351">
        <f>'7d-AtRisk_RawData'!BX65</f>
        <v>3</v>
      </c>
      <c r="BY199" s="352">
        <f>'7d-AtRisk_RawData'!BY65</f>
        <v>0</v>
      </c>
      <c r="BZ199" s="352">
        <f>'7d-AtRisk_RawData'!BZ65</f>
        <v>0</v>
      </c>
      <c r="CA199" s="352">
        <f>'7d-AtRisk_RawData'!CA65</f>
        <v>0</v>
      </c>
      <c r="CB199" s="352">
        <f>'7d-AtRisk_RawData'!CB65</f>
        <v>0</v>
      </c>
      <c r="CC199" s="352">
        <f>'7d-AtRisk_RawData'!CC65</f>
        <v>0</v>
      </c>
      <c r="CD199" s="352">
        <f>'7d-AtRisk_RawData'!CD65</f>
        <v>0</v>
      </c>
      <c r="CE199" s="352">
        <f>'7d-AtRisk_RawData'!CE65</f>
        <v>0</v>
      </c>
      <c r="CF199" s="352">
        <f>'7d-AtRisk_RawData'!CF65</f>
        <v>0</v>
      </c>
      <c r="CG199" s="353">
        <f>'7d-AtRisk_RawData'!CG65</f>
        <v>0</v>
      </c>
      <c r="CH199" s="398"/>
      <c r="CJ199" s="351">
        <f>'7d-AtRisk_RawData'!CJ65</f>
        <v>0</v>
      </c>
      <c r="CK199" s="352">
        <f>'7d-AtRisk_RawData'!CK65</f>
        <v>1</v>
      </c>
      <c r="CL199" s="352">
        <f>'7d-AtRisk_RawData'!CL65</f>
        <v>0</v>
      </c>
      <c r="CM199" s="352">
        <f>'7d-AtRisk_RawData'!CM65</f>
        <v>0</v>
      </c>
      <c r="CN199" s="352">
        <f>'7d-AtRisk_RawData'!CN65</f>
        <v>0</v>
      </c>
      <c r="CO199" s="352">
        <f>'7d-AtRisk_RawData'!CO65</f>
        <v>0</v>
      </c>
      <c r="CP199" s="352">
        <f>'7d-AtRisk_RawData'!CP65</f>
        <v>0</v>
      </c>
      <c r="CQ199" s="352">
        <f>'7d-AtRisk_RawData'!CQ65</f>
        <v>0</v>
      </c>
      <c r="CR199" s="352">
        <f>'7d-AtRisk_RawData'!CR65</f>
        <v>0</v>
      </c>
      <c r="CS199" s="353">
        <f>'7d-AtRisk_RawData'!CS65</f>
        <v>0</v>
      </c>
      <c r="CT199" s="398"/>
      <c r="CV199" s="351">
        <f>'7d-AtRisk_RawData'!CV65</f>
        <v>6</v>
      </c>
      <c r="CW199" s="352">
        <f>'7d-AtRisk_RawData'!CW65</f>
        <v>2</v>
      </c>
      <c r="CX199" s="352">
        <f>'7d-AtRisk_RawData'!CX65</f>
        <v>0</v>
      </c>
      <c r="CY199" s="352">
        <f>'7d-AtRisk_RawData'!CY65</f>
        <v>1</v>
      </c>
      <c r="CZ199" s="352">
        <f>'7d-AtRisk_RawData'!CZ65</f>
        <v>0</v>
      </c>
      <c r="DA199" s="352">
        <f>'7d-AtRisk_RawData'!DA65</f>
        <v>0</v>
      </c>
      <c r="DB199" s="352">
        <f>'7d-AtRisk_RawData'!DB65</f>
        <v>0</v>
      </c>
      <c r="DC199" s="352">
        <f>'7d-AtRisk_RawData'!DC65</f>
        <v>0</v>
      </c>
      <c r="DD199" s="352">
        <f>'7d-AtRisk_RawData'!DD65</f>
        <v>0</v>
      </c>
      <c r="DE199" s="353">
        <f>'7d-AtRisk_RawData'!DE65</f>
        <v>0</v>
      </c>
      <c r="DF199" s="398"/>
      <c r="DH199" s="351">
        <f>'7d-AtRisk_RawData'!DH65</f>
        <v>4</v>
      </c>
      <c r="DI199" s="352">
        <f>'7d-AtRisk_RawData'!DI65</f>
        <v>2</v>
      </c>
      <c r="DJ199" s="352">
        <f>'7d-AtRisk_RawData'!DJ65</f>
        <v>0</v>
      </c>
      <c r="DK199" s="352">
        <f>'7d-AtRisk_RawData'!DK65</f>
        <v>2</v>
      </c>
      <c r="DL199" s="352">
        <f>'7d-AtRisk_RawData'!DL65</f>
        <v>0</v>
      </c>
      <c r="DM199" s="352">
        <f>'7d-AtRisk_RawData'!DM65</f>
        <v>0</v>
      </c>
      <c r="DN199" s="352">
        <f>'7d-AtRisk_RawData'!DN65</f>
        <v>0</v>
      </c>
      <c r="DO199" s="352">
        <f>'7d-AtRisk_RawData'!DO65</f>
        <v>0</v>
      </c>
      <c r="DP199" s="352">
        <f>'7d-AtRisk_RawData'!DP65</f>
        <v>0</v>
      </c>
      <c r="DQ199" s="353">
        <f>'7d-AtRisk_RawData'!DQ65</f>
        <v>0</v>
      </c>
      <c r="DR199" s="398"/>
      <c r="DT199" s="351">
        <f>'7d-AtRisk_RawData'!DT65</f>
        <v>2</v>
      </c>
      <c r="DU199" s="352">
        <f>'7d-AtRisk_RawData'!DU65</f>
        <v>0</v>
      </c>
      <c r="DV199" s="352">
        <f>'7d-AtRisk_RawData'!DV65</f>
        <v>0</v>
      </c>
      <c r="DW199" s="352">
        <f>'7d-AtRisk_RawData'!DW65</f>
        <v>1</v>
      </c>
      <c r="DX199" s="352">
        <f>'7d-AtRisk_RawData'!DX65</f>
        <v>0</v>
      </c>
      <c r="DY199" s="352">
        <f>'7d-AtRisk_RawData'!DY65</f>
        <v>0</v>
      </c>
      <c r="DZ199" s="352">
        <f>'7d-AtRisk_RawData'!DZ65</f>
        <v>0</v>
      </c>
      <c r="EA199" s="352">
        <f>'7d-AtRisk_RawData'!EA65</f>
        <v>0</v>
      </c>
      <c r="EB199" s="352">
        <f>'7d-AtRisk_RawData'!EB65</f>
        <v>0</v>
      </c>
      <c r="EC199" s="353">
        <f>'7d-AtRisk_RawData'!EC65</f>
        <v>0</v>
      </c>
      <c r="ED199" s="398"/>
    </row>
    <row r="200" spans="1:134" ht="15.75" thickBot="1" x14ac:dyDescent="0.3">
      <c r="A200" s="1472"/>
      <c r="B200" t="s">
        <v>100</v>
      </c>
      <c r="C200" s="317" t="s">
        <v>140</v>
      </c>
      <c r="D200" s="351">
        <f>'7d-AtRisk_RawData'!D66</f>
        <v>1</v>
      </c>
      <c r="E200" s="352">
        <f>'7d-AtRisk_RawData'!E66</f>
        <v>1</v>
      </c>
      <c r="F200" s="352">
        <f>'7d-AtRisk_RawData'!F66</f>
        <v>0</v>
      </c>
      <c r="G200" s="352">
        <f>'7d-AtRisk_RawData'!G66</f>
        <v>5</v>
      </c>
      <c r="H200" s="352">
        <f>'7d-AtRisk_RawData'!H66</f>
        <v>0</v>
      </c>
      <c r="I200" s="352">
        <f>'7d-AtRisk_RawData'!I66</f>
        <v>0</v>
      </c>
      <c r="J200" s="352">
        <f>'7d-AtRisk_RawData'!J66</f>
        <v>0</v>
      </c>
      <c r="K200" s="352">
        <f>'7d-AtRisk_RawData'!K66</f>
        <v>0</v>
      </c>
      <c r="L200" s="352">
        <f>'7d-AtRisk_RawData'!L66</f>
        <v>0</v>
      </c>
      <c r="M200" s="353">
        <f>'7d-AtRisk_RawData'!M66</f>
        <v>0</v>
      </c>
      <c r="N200" s="398"/>
      <c r="P200" s="351">
        <f>'7d-AtRisk_RawData'!P66</f>
        <v>14</v>
      </c>
      <c r="Q200" s="352">
        <f>'7d-AtRisk_RawData'!Q66</f>
        <v>1</v>
      </c>
      <c r="R200" s="352">
        <f>'7d-AtRisk_RawData'!R66</f>
        <v>0</v>
      </c>
      <c r="S200" s="352">
        <f>'7d-AtRisk_RawData'!S66</f>
        <v>5</v>
      </c>
      <c r="T200" s="352">
        <f>'7d-AtRisk_RawData'!T66</f>
        <v>0</v>
      </c>
      <c r="U200" s="352">
        <f>'7d-AtRisk_RawData'!U66</f>
        <v>0</v>
      </c>
      <c r="V200" s="352">
        <f>'7d-AtRisk_RawData'!V66</f>
        <v>0</v>
      </c>
      <c r="W200" s="352">
        <f>'7d-AtRisk_RawData'!W66</f>
        <v>0</v>
      </c>
      <c r="X200" s="352">
        <f>'7d-AtRisk_RawData'!X66</f>
        <v>0</v>
      </c>
      <c r="Y200" s="353">
        <f>'7d-AtRisk_RawData'!Y66</f>
        <v>0</v>
      </c>
      <c r="Z200" s="398"/>
      <c r="AB200" s="351">
        <f>'7d-AtRisk_RawData'!AB66</f>
        <v>22</v>
      </c>
      <c r="AC200" s="352">
        <f>'7d-AtRisk_RawData'!AC66</f>
        <v>3</v>
      </c>
      <c r="AD200" s="352">
        <f>'7d-AtRisk_RawData'!AD66</f>
        <v>0</v>
      </c>
      <c r="AE200" s="352">
        <f>'7d-AtRisk_RawData'!AE66</f>
        <v>2</v>
      </c>
      <c r="AF200" s="352">
        <f>'7d-AtRisk_RawData'!AF66</f>
        <v>0</v>
      </c>
      <c r="AG200" s="352">
        <f>'7d-AtRisk_RawData'!AG66</f>
        <v>0</v>
      </c>
      <c r="AH200" s="352">
        <f>'7d-AtRisk_RawData'!AH66</f>
        <v>0</v>
      </c>
      <c r="AI200" s="352">
        <f>'7d-AtRisk_RawData'!AI66</f>
        <v>0</v>
      </c>
      <c r="AJ200" s="352">
        <f>'7d-AtRisk_RawData'!AJ66</f>
        <v>0</v>
      </c>
      <c r="AK200" s="353">
        <f>'7d-AtRisk_RawData'!AK66</f>
        <v>0</v>
      </c>
      <c r="AL200" s="398"/>
      <c r="AN200" s="351">
        <f>'7d-AtRisk_RawData'!AN66</f>
        <v>18</v>
      </c>
      <c r="AO200" s="352">
        <f>'7d-AtRisk_RawData'!AO66</f>
        <v>1</v>
      </c>
      <c r="AP200" s="352">
        <f>'7d-AtRisk_RawData'!AP66</f>
        <v>0</v>
      </c>
      <c r="AQ200" s="352">
        <f>'7d-AtRisk_RawData'!AQ66</f>
        <v>2</v>
      </c>
      <c r="AR200" s="352">
        <f>'7d-AtRisk_RawData'!AR66</f>
        <v>0</v>
      </c>
      <c r="AS200" s="352">
        <f>'7d-AtRisk_RawData'!AS66</f>
        <v>0</v>
      </c>
      <c r="AT200" s="352">
        <f>'7d-AtRisk_RawData'!AT66</f>
        <v>0</v>
      </c>
      <c r="AU200" s="352">
        <f>'7d-AtRisk_RawData'!AU66</f>
        <v>0</v>
      </c>
      <c r="AV200" s="352">
        <f>'7d-AtRisk_RawData'!AV66</f>
        <v>0</v>
      </c>
      <c r="AW200" s="353">
        <f>'7d-AtRisk_RawData'!AW66</f>
        <v>0</v>
      </c>
      <c r="AX200" s="398"/>
      <c r="AZ200" s="351">
        <f>'7d-AtRisk_RawData'!AZ66</f>
        <v>16</v>
      </c>
      <c r="BA200" s="352">
        <f>'7d-AtRisk_RawData'!BA66</f>
        <v>3</v>
      </c>
      <c r="BB200" s="352">
        <f>'7d-AtRisk_RawData'!BB66</f>
        <v>0</v>
      </c>
      <c r="BC200" s="352">
        <f>'7d-AtRisk_RawData'!BC66</f>
        <v>14</v>
      </c>
      <c r="BD200" s="352">
        <f>'7d-AtRisk_RawData'!BD66</f>
        <v>0</v>
      </c>
      <c r="BE200" s="352">
        <f>'7d-AtRisk_RawData'!BE66</f>
        <v>0</v>
      </c>
      <c r="BF200" s="352">
        <f>'7d-AtRisk_RawData'!BF66</f>
        <v>0</v>
      </c>
      <c r="BG200" s="352">
        <f>'7d-AtRisk_RawData'!BG66</f>
        <v>0</v>
      </c>
      <c r="BH200" s="352">
        <f>'7d-AtRisk_RawData'!BH66</f>
        <v>0</v>
      </c>
      <c r="BI200" s="353">
        <f>'7d-AtRisk_RawData'!BI66</f>
        <v>0</v>
      </c>
      <c r="BJ200" s="398"/>
      <c r="BL200" s="351">
        <f>'7d-AtRisk_RawData'!BL66</f>
        <v>7</v>
      </c>
      <c r="BM200" s="352">
        <f>'7d-AtRisk_RawData'!BM66</f>
        <v>5</v>
      </c>
      <c r="BN200" s="352">
        <f>'7d-AtRisk_RawData'!BN66</f>
        <v>0</v>
      </c>
      <c r="BO200" s="352">
        <f>'7d-AtRisk_RawData'!BO66</f>
        <v>2</v>
      </c>
      <c r="BP200" s="352">
        <f>'7d-AtRisk_RawData'!BP66</f>
        <v>0</v>
      </c>
      <c r="BQ200" s="352">
        <f>'7d-AtRisk_RawData'!BQ66</f>
        <v>0</v>
      </c>
      <c r="BR200" s="352">
        <f>'7d-AtRisk_RawData'!BR66</f>
        <v>0</v>
      </c>
      <c r="BS200" s="352">
        <f>'7d-AtRisk_RawData'!BS66</f>
        <v>0</v>
      </c>
      <c r="BT200" s="352">
        <f>'7d-AtRisk_RawData'!BT66</f>
        <v>0</v>
      </c>
      <c r="BU200" s="353">
        <f>'7d-AtRisk_RawData'!BU66</f>
        <v>0</v>
      </c>
      <c r="BV200" s="398"/>
      <c r="BX200" s="351">
        <f>'7d-AtRisk_RawData'!BX66</f>
        <v>12</v>
      </c>
      <c r="BY200" s="352">
        <f>'7d-AtRisk_RawData'!BY66</f>
        <v>1</v>
      </c>
      <c r="BZ200" s="352">
        <f>'7d-AtRisk_RawData'!BZ66</f>
        <v>0</v>
      </c>
      <c r="CA200" s="352">
        <f>'7d-AtRisk_RawData'!CA66</f>
        <v>3</v>
      </c>
      <c r="CB200" s="352">
        <f>'7d-AtRisk_RawData'!CB66</f>
        <v>0</v>
      </c>
      <c r="CC200" s="352">
        <f>'7d-AtRisk_RawData'!CC66</f>
        <v>0</v>
      </c>
      <c r="CD200" s="352">
        <f>'7d-AtRisk_RawData'!CD66</f>
        <v>0</v>
      </c>
      <c r="CE200" s="352">
        <f>'7d-AtRisk_RawData'!CE66</f>
        <v>0</v>
      </c>
      <c r="CF200" s="352">
        <f>'7d-AtRisk_RawData'!CF66</f>
        <v>0</v>
      </c>
      <c r="CG200" s="353">
        <f>'7d-AtRisk_RawData'!CG66</f>
        <v>0</v>
      </c>
      <c r="CH200" s="398"/>
      <c r="CJ200" s="351">
        <f>'7d-AtRisk_RawData'!CJ66</f>
        <v>5</v>
      </c>
      <c r="CK200" s="352">
        <f>'7d-AtRisk_RawData'!CK66</f>
        <v>1</v>
      </c>
      <c r="CL200" s="352">
        <f>'7d-AtRisk_RawData'!CL66</f>
        <v>0</v>
      </c>
      <c r="CM200" s="352">
        <f>'7d-AtRisk_RawData'!CM66</f>
        <v>0</v>
      </c>
      <c r="CN200" s="352">
        <f>'7d-AtRisk_RawData'!CN66</f>
        <v>0</v>
      </c>
      <c r="CO200" s="352">
        <f>'7d-AtRisk_RawData'!CO66</f>
        <v>0</v>
      </c>
      <c r="CP200" s="352">
        <f>'7d-AtRisk_RawData'!CP66</f>
        <v>0</v>
      </c>
      <c r="CQ200" s="352">
        <f>'7d-AtRisk_RawData'!CQ66</f>
        <v>0</v>
      </c>
      <c r="CR200" s="352">
        <f>'7d-AtRisk_RawData'!CR66</f>
        <v>0</v>
      </c>
      <c r="CS200" s="353">
        <f>'7d-AtRisk_RawData'!CS66</f>
        <v>0</v>
      </c>
      <c r="CT200" s="398"/>
      <c r="CV200" s="351">
        <f>'7d-AtRisk_RawData'!CV66</f>
        <v>12</v>
      </c>
      <c r="CW200" s="352">
        <f>'7d-AtRisk_RawData'!CW66</f>
        <v>4</v>
      </c>
      <c r="CX200" s="352">
        <f>'7d-AtRisk_RawData'!CX66</f>
        <v>0</v>
      </c>
      <c r="CY200" s="352">
        <f>'7d-AtRisk_RawData'!CY66</f>
        <v>6</v>
      </c>
      <c r="CZ200" s="352">
        <f>'7d-AtRisk_RawData'!CZ66</f>
        <v>0</v>
      </c>
      <c r="DA200" s="352">
        <f>'7d-AtRisk_RawData'!DA66</f>
        <v>0</v>
      </c>
      <c r="DB200" s="352">
        <f>'7d-AtRisk_RawData'!DB66</f>
        <v>0</v>
      </c>
      <c r="DC200" s="352">
        <f>'7d-AtRisk_RawData'!DC66</f>
        <v>0</v>
      </c>
      <c r="DD200" s="352">
        <f>'7d-AtRisk_RawData'!DD66</f>
        <v>0</v>
      </c>
      <c r="DE200" s="353">
        <f>'7d-AtRisk_RawData'!DE66</f>
        <v>0</v>
      </c>
      <c r="DF200" s="398"/>
      <c r="DH200" s="351">
        <f>'7d-AtRisk_RawData'!DH66</f>
        <v>10</v>
      </c>
      <c r="DI200" s="352">
        <f>'7d-AtRisk_RawData'!DI66</f>
        <v>11</v>
      </c>
      <c r="DJ200" s="352">
        <f>'7d-AtRisk_RawData'!DJ66</f>
        <v>0</v>
      </c>
      <c r="DK200" s="352">
        <f>'7d-AtRisk_RawData'!DK66</f>
        <v>3</v>
      </c>
      <c r="DL200" s="352">
        <f>'7d-AtRisk_RawData'!DL66</f>
        <v>0</v>
      </c>
      <c r="DM200" s="352">
        <f>'7d-AtRisk_RawData'!DM66</f>
        <v>0</v>
      </c>
      <c r="DN200" s="352">
        <f>'7d-AtRisk_RawData'!DN66</f>
        <v>0</v>
      </c>
      <c r="DO200" s="352">
        <f>'7d-AtRisk_RawData'!DO66</f>
        <v>0</v>
      </c>
      <c r="DP200" s="352">
        <f>'7d-AtRisk_RawData'!DP66</f>
        <v>0</v>
      </c>
      <c r="DQ200" s="353">
        <f>'7d-AtRisk_RawData'!DQ66</f>
        <v>0</v>
      </c>
      <c r="DR200" s="398"/>
      <c r="DT200" s="351">
        <f>'7d-AtRisk_RawData'!DT66</f>
        <v>1</v>
      </c>
      <c r="DU200" s="352">
        <f>'7d-AtRisk_RawData'!DU66</f>
        <v>5</v>
      </c>
      <c r="DV200" s="352">
        <f>'7d-AtRisk_RawData'!DV66</f>
        <v>0</v>
      </c>
      <c r="DW200" s="352">
        <f>'7d-AtRisk_RawData'!DW66</f>
        <v>7</v>
      </c>
      <c r="DX200" s="352">
        <f>'7d-AtRisk_RawData'!DX66</f>
        <v>0</v>
      </c>
      <c r="DY200" s="352">
        <f>'7d-AtRisk_RawData'!DY66</f>
        <v>0</v>
      </c>
      <c r="DZ200" s="352">
        <f>'7d-AtRisk_RawData'!DZ66</f>
        <v>0</v>
      </c>
      <c r="EA200" s="352">
        <f>'7d-AtRisk_RawData'!EA66</f>
        <v>0</v>
      </c>
      <c r="EB200" s="352">
        <f>'7d-AtRisk_RawData'!EB66</f>
        <v>0</v>
      </c>
      <c r="EC200" s="353">
        <f>'7d-AtRisk_RawData'!EC66</f>
        <v>0</v>
      </c>
      <c r="ED200" s="398"/>
    </row>
    <row r="201" spans="1:134" x14ac:dyDescent="0.25">
      <c r="A201" s="320"/>
      <c r="D201" s="399">
        <f t="shared" ref="D201:M201" si="418">SUM(D198:D200)</f>
        <v>2</v>
      </c>
      <c r="E201" s="400">
        <f t="shared" si="418"/>
        <v>3</v>
      </c>
      <c r="F201" s="400">
        <f t="shared" si="418"/>
        <v>0</v>
      </c>
      <c r="G201" s="400">
        <f t="shared" si="418"/>
        <v>16</v>
      </c>
      <c r="H201" s="400">
        <f t="shared" si="418"/>
        <v>0</v>
      </c>
      <c r="I201" s="400">
        <f t="shared" si="418"/>
        <v>0</v>
      </c>
      <c r="J201" s="400">
        <f t="shared" si="418"/>
        <v>0</v>
      </c>
      <c r="K201" s="400">
        <f t="shared" si="418"/>
        <v>0</v>
      </c>
      <c r="L201" s="400">
        <f t="shared" si="418"/>
        <v>0</v>
      </c>
      <c r="M201" s="401">
        <f t="shared" si="418"/>
        <v>0</v>
      </c>
      <c r="N201" s="470">
        <f>SUM(D201:M201)</f>
        <v>21</v>
      </c>
      <c r="P201" s="399">
        <f t="shared" ref="P201:Y201" si="419">SUM(P198:P200)</f>
        <v>29</v>
      </c>
      <c r="Q201" s="400">
        <f t="shared" si="419"/>
        <v>3</v>
      </c>
      <c r="R201" s="400">
        <f t="shared" si="419"/>
        <v>0</v>
      </c>
      <c r="S201" s="400">
        <f t="shared" si="419"/>
        <v>15</v>
      </c>
      <c r="T201" s="400">
        <f t="shared" si="419"/>
        <v>0</v>
      </c>
      <c r="U201" s="400">
        <f t="shared" si="419"/>
        <v>0</v>
      </c>
      <c r="V201" s="400">
        <f t="shared" si="419"/>
        <v>0</v>
      </c>
      <c r="W201" s="400">
        <f t="shared" si="419"/>
        <v>0</v>
      </c>
      <c r="X201" s="400">
        <f t="shared" si="419"/>
        <v>0</v>
      </c>
      <c r="Y201" s="401">
        <f t="shared" si="419"/>
        <v>0</v>
      </c>
      <c r="Z201" s="470">
        <f>SUM(P201:Y201)</f>
        <v>47</v>
      </c>
      <c r="AB201" s="399">
        <f t="shared" ref="AB201:AK201" si="420">SUM(AB198:AB200)</f>
        <v>22</v>
      </c>
      <c r="AC201" s="400">
        <f t="shared" si="420"/>
        <v>3</v>
      </c>
      <c r="AD201" s="400">
        <f t="shared" si="420"/>
        <v>0</v>
      </c>
      <c r="AE201" s="400">
        <f t="shared" si="420"/>
        <v>19</v>
      </c>
      <c r="AF201" s="400">
        <f t="shared" si="420"/>
        <v>0</v>
      </c>
      <c r="AG201" s="400">
        <f t="shared" si="420"/>
        <v>0</v>
      </c>
      <c r="AH201" s="400">
        <f t="shared" si="420"/>
        <v>0</v>
      </c>
      <c r="AI201" s="400">
        <f t="shared" si="420"/>
        <v>0</v>
      </c>
      <c r="AJ201" s="400">
        <f t="shared" si="420"/>
        <v>0</v>
      </c>
      <c r="AK201" s="401">
        <f t="shared" si="420"/>
        <v>0</v>
      </c>
      <c r="AL201" s="470">
        <f>SUM(AB201:AK201)</f>
        <v>44</v>
      </c>
      <c r="AN201" s="399">
        <f t="shared" ref="AN201:AW201" si="421">SUM(AN198:AN200)</f>
        <v>18</v>
      </c>
      <c r="AO201" s="400">
        <f t="shared" si="421"/>
        <v>1</v>
      </c>
      <c r="AP201" s="400">
        <f t="shared" si="421"/>
        <v>0</v>
      </c>
      <c r="AQ201" s="400">
        <f t="shared" si="421"/>
        <v>18</v>
      </c>
      <c r="AR201" s="400">
        <f t="shared" si="421"/>
        <v>0</v>
      </c>
      <c r="AS201" s="400">
        <f t="shared" si="421"/>
        <v>0</v>
      </c>
      <c r="AT201" s="400">
        <f t="shared" si="421"/>
        <v>0</v>
      </c>
      <c r="AU201" s="400">
        <f t="shared" si="421"/>
        <v>0</v>
      </c>
      <c r="AV201" s="400">
        <f t="shared" si="421"/>
        <v>0</v>
      </c>
      <c r="AW201" s="401">
        <f t="shared" si="421"/>
        <v>0</v>
      </c>
      <c r="AX201" s="470">
        <f>SUM(AN201:AW201)</f>
        <v>37</v>
      </c>
      <c r="AZ201" s="399">
        <f t="shared" ref="AZ201:BI201" si="422">SUM(AZ198:AZ200)</f>
        <v>16</v>
      </c>
      <c r="BA201" s="400">
        <f t="shared" si="422"/>
        <v>7</v>
      </c>
      <c r="BB201" s="400">
        <f t="shared" si="422"/>
        <v>0</v>
      </c>
      <c r="BC201" s="400">
        <f t="shared" si="422"/>
        <v>30</v>
      </c>
      <c r="BD201" s="400">
        <f t="shared" si="422"/>
        <v>0</v>
      </c>
      <c r="BE201" s="400">
        <f t="shared" si="422"/>
        <v>0</v>
      </c>
      <c r="BF201" s="400">
        <f t="shared" si="422"/>
        <v>0</v>
      </c>
      <c r="BG201" s="400">
        <f t="shared" si="422"/>
        <v>0</v>
      </c>
      <c r="BH201" s="400">
        <f t="shared" si="422"/>
        <v>0</v>
      </c>
      <c r="BI201" s="401">
        <f t="shared" si="422"/>
        <v>0</v>
      </c>
      <c r="BJ201" s="470">
        <f>SUM(AZ201:BI201)</f>
        <v>53</v>
      </c>
      <c r="BL201" s="399">
        <f t="shared" ref="BL201:BU201" si="423">SUM(BL198:BL200)</f>
        <v>7</v>
      </c>
      <c r="BM201" s="400">
        <f t="shared" si="423"/>
        <v>6</v>
      </c>
      <c r="BN201" s="400">
        <f t="shared" si="423"/>
        <v>0</v>
      </c>
      <c r="BO201" s="400">
        <f t="shared" si="423"/>
        <v>15</v>
      </c>
      <c r="BP201" s="400">
        <f t="shared" si="423"/>
        <v>0</v>
      </c>
      <c r="BQ201" s="400">
        <f t="shared" si="423"/>
        <v>0</v>
      </c>
      <c r="BR201" s="400">
        <f t="shared" si="423"/>
        <v>0</v>
      </c>
      <c r="BS201" s="400">
        <f t="shared" si="423"/>
        <v>0</v>
      </c>
      <c r="BT201" s="400">
        <f t="shared" si="423"/>
        <v>0</v>
      </c>
      <c r="BU201" s="401">
        <f t="shared" si="423"/>
        <v>0</v>
      </c>
      <c r="BV201" s="470">
        <f>SUM(BL201:BU201)</f>
        <v>28</v>
      </c>
      <c r="BX201" s="399">
        <f t="shared" ref="BX201:CG201" si="424">SUM(BX198:BX200)</f>
        <v>15</v>
      </c>
      <c r="BY201" s="400">
        <f t="shared" si="424"/>
        <v>1</v>
      </c>
      <c r="BZ201" s="400">
        <f t="shared" si="424"/>
        <v>0</v>
      </c>
      <c r="CA201" s="400">
        <f t="shared" si="424"/>
        <v>28</v>
      </c>
      <c r="CB201" s="400">
        <f t="shared" si="424"/>
        <v>0</v>
      </c>
      <c r="CC201" s="400">
        <f t="shared" si="424"/>
        <v>0</v>
      </c>
      <c r="CD201" s="400">
        <f t="shared" si="424"/>
        <v>0</v>
      </c>
      <c r="CE201" s="400">
        <f t="shared" si="424"/>
        <v>0</v>
      </c>
      <c r="CF201" s="400">
        <f t="shared" si="424"/>
        <v>0</v>
      </c>
      <c r="CG201" s="401">
        <f t="shared" si="424"/>
        <v>0</v>
      </c>
      <c r="CH201" s="470">
        <f>SUM(BX201:CG201)</f>
        <v>44</v>
      </c>
      <c r="CJ201" s="399">
        <f t="shared" ref="CJ201:CS201" si="425">SUM(CJ198:CJ200)</f>
        <v>7</v>
      </c>
      <c r="CK201" s="400">
        <f t="shared" si="425"/>
        <v>2</v>
      </c>
      <c r="CL201" s="400">
        <f t="shared" si="425"/>
        <v>0</v>
      </c>
      <c r="CM201" s="400">
        <f t="shared" si="425"/>
        <v>6</v>
      </c>
      <c r="CN201" s="400">
        <f t="shared" si="425"/>
        <v>0</v>
      </c>
      <c r="CO201" s="400">
        <f t="shared" si="425"/>
        <v>0</v>
      </c>
      <c r="CP201" s="400">
        <f t="shared" si="425"/>
        <v>0</v>
      </c>
      <c r="CQ201" s="400">
        <f t="shared" si="425"/>
        <v>0</v>
      </c>
      <c r="CR201" s="400">
        <f t="shared" si="425"/>
        <v>0</v>
      </c>
      <c r="CS201" s="401">
        <f t="shared" si="425"/>
        <v>0</v>
      </c>
      <c r="CT201" s="470">
        <f>SUM(CJ201:CS201)</f>
        <v>15</v>
      </c>
      <c r="CV201" s="399">
        <f t="shared" ref="CV201:DE201" si="426">SUM(CV198:CV200)</f>
        <v>18</v>
      </c>
      <c r="CW201" s="400">
        <f t="shared" si="426"/>
        <v>6</v>
      </c>
      <c r="CX201" s="400">
        <f t="shared" si="426"/>
        <v>0</v>
      </c>
      <c r="CY201" s="400">
        <f t="shared" si="426"/>
        <v>26</v>
      </c>
      <c r="CZ201" s="400">
        <f t="shared" si="426"/>
        <v>0</v>
      </c>
      <c r="DA201" s="400">
        <f t="shared" si="426"/>
        <v>0</v>
      </c>
      <c r="DB201" s="400">
        <f t="shared" si="426"/>
        <v>0</v>
      </c>
      <c r="DC201" s="400">
        <f t="shared" si="426"/>
        <v>0</v>
      </c>
      <c r="DD201" s="400">
        <f t="shared" si="426"/>
        <v>0</v>
      </c>
      <c r="DE201" s="401">
        <f t="shared" si="426"/>
        <v>0</v>
      </c>
      <c r="DF201" s="470">
        <f>SUM(CV201:DE201)</f>
        <v>50</v>
      </c>
      <c r="DH201" s="399">
        <f t="shared" ref="DH201:DQ201" si="427">SUM(DH198:DH200)</f>
        <v>14</v>
      </c>
      <c r="DI201" s="400">
        <f t="shared" si="427"/>
        <v>13</v>
      </c>
      <c r="DJ201" s="400">
        <f t="shared" si="427"/>
        <v>0</v>
      </c>
      <c r="DK201" s="400">
        <f t="shared" si="427"/>
        <v>46</v>
      </c>
      <c r="DL201" s="400">
        <f t="shared" si="427"/>
        <v>0</v>
      </c>
      <c r="DM201" s="400">
        <f t="shared" si="427"/>
        <v>0</v>
      </c>
      <c r="DN201" s="400">
        <f t="shared" si="427"/>
        <v>0</v>
      </c>
      <c r="DO201" s="400">
        <f t="shared" si="427"/>
        <v>0</v>
      </c>
      <c r="DP201" s="400">
        <f t="shared" si="427"/>
        <v>0</v>
      </c>
      <c r="DQ201" s="401">
        <f t="shared" si="427"/>
        <v>0</v>
      </c>
      <c r="DR201" s="470">
        <f>SUM(DH201:DQ201)</f>
        <v>73</v>
      </c>
      <c r="DT201" s="399">
        <f t="shared" ref="DT201:EC201" si="428">SUM(DT198:DT200)</f>
        <v>3</v>
      </c>
      <c r="DU201" s="400">
        <f t="shared" si="428"/>
        <v>5</v>
      </c>
      <c r="DV201" s="400">
        <f t="shared" si="428"/>
        <v>0</v>
      </c>
      <c r="DW201" s="400">
        <f t="shared" si="428"/>
        <v>27</v>
      </c>
      <c r="DX201" s="400">
        <f t="shared" si="428"/>
        <v>0</v>
      </c>
      <c r="DY201" s="400">
        <f t="shared" si="428"/>
        <v>0</v>
      </c>
      <c r="DZ201" s="400">
        <f t="shared" si="428"/>
        <v>0</v>
      </c>
      <c r="EA201" s="400">
        <f t="shared" si="428"/>
        <v>0</v>
      </c>
      <c r="EB201" s="400">
        <f t="shared" si="428"/>
        <v>0</v>
      </c>
      <c r="EC201" s="401">
        <f t="shared" si="428"/>
        <v>0</v>
      </c>
      <c r="ED201" s="470">
        <f>SUM(DT201:EC201)</f>
        <v>35</v>
      </c>
    </row>
    <row r="202" spans="1:134" ht="15.75" thickBot="1" x14ac:dyDescent="0.3">
      <c r="A202" s="320"/>
      <c r="D202" s="351"/>
      <c r="E202" s="352"/>
      <c r="F202" s="352"/>
      <c r="G202" s="352"/>
      <c r="H202" s="352"/>
      <c r="I202" s="352"/>
      <c r="J202" s="352"/>
      <c r="K202" s="352"/>
      <c r="L202" s="352"/>
      <c r="M202" s="353"/>
      <c r="N202" s="398"/>
      <c r="P202" s="351"/>
      <c r="Q202" s="352"/>
      <c r="R202" s="352"/>
      <c r="S202" s="352"/>
      <c r="T202" s="352"/>
      <c r="U202" s="352"/>
      <c r="V202" s="352"/>
      <c r="W202" s="352"/>
      <c r="X202" s="352"/>
      <c r="Y202" s="353"/>
      <c r="Z202" s="398"/>
      <c r="AB202" s="351"/>
      <c r="AC202" s="352"/>
      <c r="AD202" s="352"/>
      <c r="AE202" s="352"/>
      <c r="AF202" s="352"/>
      <c r="AG202" s="352"/>
      <c r="AH202" s="352"/>
      <c r="AI202" s="352"/>
      <c r="AJ202" s="352"/>
      <c r="AK202" s="353"/>
      <c r="AL202" s="398"/>
      <c r="AN202" s="351"/>
      <c r="AO202" s="352"/>
      <c r="AP202" s="352"/>
      <c r="AQ202" s="352"/>
      <c r="AR202" s="352"/>
      <c r="AS202" s="352"/>
      <c r="AT202" s="352"/>
      <c r="AU202" s="352"/>
      <c r="AV202" s="352"/>
      <c r="AW202" s="353"/>
      <c r="AX202" s="398"/>
      <c r="AZ202" s="351"/>
      <c r="BA202" s="352"/>
      <c r="BB202" s="352"/>
      <c r="BC202" s="352"/>
      <c r="BD202" s="352"/>
      <c r="BE202" s="352"/>
      <c r="BF202" s="352"/>
      <c r="BG202" s="352"/>
      <c r="BH202" s="352"/>
      <c r="BI202" s="353"/>
      <c r="BJ202" s="398"/>
      <c r="BL202" s="351"/>
      <c r="BM202" s="352"/>
      <c r="BN202" s="352"/>
      <c r="BO202" s="352"/>
      <c r="BP202" s="352"/>
      <c r="BQ202" s="352"/>
      <c r="BR202" s="352"/>
      <c r="BS202" s="352"/>
      <c r="BT202" s="352"/>
      <c r="BU202" s="353"/>
      <c r="BV202" s="398"/>
      <c r="BX202" s="351"/>
      <c r="BY202" s="352"/>
      <c r="BZ202" s="352"/>
      <c r="CA202" s="352"/>
      <c r="CB202" s="352"/>
      <c r="CC202" s="352"/>
      <c r="CD202" s="352"/>
      <c r="CE202" s="352"/>
      <c r="CF202" s="352"/>
      <c r="CG202" s="353"/>
      <c r="CH202" s="398"/>
      <c r="CJ202" s="351"/>
      <c r="CK202" s="352"/>
      <c r="CL202" s="352"/>
      <c r="CM202" s="352"/>
      <c r="CN202" s="352"/>
      <c r="CO202" s="352"/>
      <c r="CP202" s="352"/>
      <c r="CQ202" s="352"/>
      <c r="CR202" s="352"/>
      <c r="CS202" s="353"/>
      <c r="CT202" s="398"/>
      <c r="CV202" s="351"/>
      <c r="CW202" s="352"/>
      <c r="CX202" s="352"/>
      <c r="CY202" s="352"/>
      <c r="CZ202" s="352"/>
      <c r="DA202" s="352"/>
      <c r="DB202" s="352"/>
      <c r="DC202" s="352"/>
      <c r="DD202" s="352"/>
      <c r="DE202" s="353"/>
      <c r="DF202" s="398"/>
      <c r="DH202" s="351"/>
      <c r="DI202" s="352"/>
      <c r="DJ202" s="352"/>
      <c r="DK202" s="352"/>
      <c r="DL202" s="352"/>
      <c r="DM202" s="352"/>
      <c r="DN202" s="352"/>
      <c r="DO202" s="352"/>
      <c r="DP202" s="352"/>
      <c r="DQ202" s="353"/>
      <c r="DR202" s="398"/>
      <c r="DT202" s="351"/>
      <c r="DU202" s="352"/>
      <c r="DV202" s="352"/>
      <c r="DW202" s="352"/>
      <c r="DX202" s="352"/>
      <c r="DY202" s="352"/>
      <c r="DZ202" s="352"/>
      <c r="EA202" s="352"/>
      <c r="EB202" s="352"/>
      <c r="EC202" s="353"/>
      <c r="ED202" s="398"/>
    </row>
    <row r="203" spans="1:134" ht="15" customHeight="1" x14ac:dyDescent="0.25">
      <c r="A203" s="1470" t="s">
        <v>211</v>
      </c>
      <c r="B203" t="s">
        <v>100</v>
      </c>
      <c r="C203" s="317" t="s">
        <v>138</v>
      </c>
      <c r="D203" s="351">
        <f>D198*'8-Matrices'!$J$7</f>
        <v>4950</v>
      </c>
      <c r="E203" s="352">
        <f>E198*'8-Matrices'!$K$7</f>
        <v>14520</v>
      </c>
      <c r="F203" s="352">
        <f>F198*'8-Matrices'!$L$7</f>
        <v>0</v>
      </c>
      <c r="G203" s="352">
        <f>G198*'8-Matrices'!$M$7</f>
        <v>144550</v>
      </c>
      <c r="H203" s="352">
        <f>H198*'8-Matrices'!$N$7</f>
        <v>0</v>
      </c>
      <c r="I203" s="352">
        <f>I198*'8-Matrices'!$O$7</f>
        <v>0</v>
      </c>
      <c r="J203" s="352">
        <f>J198*'8-Matrices'!$P$7</f>
        <v>0</v>
      </c>
      <c r="K203" s="352">
        <f>K198*'8-Matrices'!$Q$7</f>
        <v>0</v>
      </c>
      <c r="L203" s="352">
        <f>L198*'8-Matrices'!$R$7</f>
        <v>0</v>
      </c>
      <c r="M203" s="353">
        <f>M198*'8-Matrices'!$S$7</f>
        <v>0</v>
      </c>
      <c r="N203" s="398"/>
      <c r="P203" s="351">
        <f>P198*'8-Matrices'!$J$7</f>
        <v>74250</v>
      </c>
      <c r="Q203" s="352">
        <f>Q198*'8-Matrices'!$K$7</f>
        <v>14520</v>
      </c>
      <c r="R203" s="352">
        <f>R198*'8-Matrices'!$L$7</f>
        <v>0</v>
      </c>
      <c r="S203" s="352">
        <f>S198*'8-Matrices'!$M$7</f>
        <v>144550</v>
      </c>
      <c r="T203" s="352">
        <f>T198*'8-Matrices'!$N$7</f>
        <v>0</v>
      </c>
      <c r="U203" s="352">
        <f>U198*'8-Matrices'!$O$7</f>
        <v>0</v>
      </c>
      <c r="V203" s="352">
        <f>V198*'8-Matrices'!$P$7</f>
        <v>0</v>
      </c>
      <c r="W203" s="352">
        <f>W198*'8-Matrices'!$Q$7</f>
        <v>0</v>
      </c>
      <c r="X203" s="352">
        <f>X198*'8-Matrices'!$R$7</f>
        <v>0</v>
      </c>
      <c r="Y203" s="353">
        <f>Y198*'8-Matrices'!$S$7</f>
        <v>0</v>
      </c>
      <c r="Z203" s="398"/>
      <c r="AB203" s="351">
        <f>AB198*'8-Matrices'!$J$7</f>
        <v>0</v>
      </c>
      <c r="AC203" s="352">
        <f>AC198*'8-Matrices'!$K$7</f>
        <v>0</v>
      </c>
      <c r="AD203" s="352">
        <f>AD198*'8-Matrices'!$L$7</f>
        <v>0</v>
      </c>
      <c r="AE203" s="352">
        <f>AE198*'8-Matrices'!$M$7</f>
        <v>231280</v>
      </c>
      <c r="AF203" s="352">
        <f>AF198*'8-Matrices'!$N$7</f>
        <v>0</v>
      </c>
      <c r="AG203" s="352">
        <f>AG198*'8-Matrices'!$O$7</f>
        <v>0</v>
      </c>
      <c r="AH203" s="352">
        <f>AH198*'8-Matrices'!$P$7</f>
        <v>0</v>
      </c>
      <c r="AI203" s="352">
        <f>AI198*'8-Matrices'!$Q$7</f>
        <v>0</v>
      </c>
      <c r="AJ203" s="352">
        <f>AJ198*'8-Matrices'!$R$7</f>
        <v>0</v>
      </c>
      <c r="AK203" s="353">
        <f>AK198*'8-Matrices'!$S$7</f>
        <v>0</v>
      </c>
      <c r="AL203" s="398"/>
      <c r="AN203" s="351">
        <f>AN198*'8-Matrices'!$J$7</f>
        <v>0</v>
      </c>
      <c r="AO203" s="352">
        <f>AO198*'8-Matrices'!$K$7</f>
        <v>0</v>
      </c>
      <c r="AP203" s="352">
        <f>AP198*'8-Matrices'!$L$7</f>
        <v>0</v>
      </c>
      <c r="AQ203" s="352">
        <f>AQ198*'8-Matrices'!$M$7</f>
        <v>202370</v>
      </c>
      <c r="AR203" s="352">
        <f>AR198*'8-Matrices'!$N$7</f>
        <v>0</v>
      </c>
      <c r="AS203" s="352">
        <f>AS198*'8-Matrices'!$O$7</f>
        <v>0</v>
      </c>
      <c r="AT203" s="352">
        <f>AT198*'8-Matrices'!$P$7</f>
        <v>0</v>
      </c>
      <c r="AU203" s="352">
        <f>AU198*'8-Matrices'!$Q$7</f>
        <v>0</v>
      </c>
      <c r="AV203" s="352">
        <f>AV198*'8-Matrices'!$R$7</f>
        <v>0</v>
      </c>
      <c r="AW203" s="353">
        <f>AW198*'8-Matrices'!$S$7</f>
        <v>0</v>
      </c>
      <c r="AX203" s="398"/>
      <c r="AZ203" s="351">
        <f>AZ198*'8-Matrices'!$J$7</f>
        <v>0</v>
      </c>
      <c r="BA203" s="352">
        <f>BA198*'8-Matrices'!$K$7</f>
        <v>14520</v>
      </c>
      <c r="BB203" s="352">
        <f>BB198*'8-Matrices'!$L$7</f>
        <v>0</v>
      </c>
      <c r="BC203" s="352">
        <f>BC198*'8-Matrices'!$M$7</f>
        <v>216825</v>
      </c>
      <c r="BD203" s="352">
        <f>BD198*'8-Matrices'!$N$7</f>
        <v>0</v>
      </c>
      <c r="BE203" s="352">
        <f>BE198*'8-Matrices'!$O$7</f>
        <v>0</v>
      </c>
      <c r="BF203" s="352">
        <f>BF198*'8-Matrices'!$P$7</f>
        <v>0</v>
      </c>
      <c r="BG203" s="352">
        <f>BG198*'8-Matrices'!$Q$7</f>
        <v>0</v>
      </c>
      <c r="BH203" s="352">
        <f>BH198*'8-Matrices'!$R$7</f>
        <v>0</v>
      </c>
      <c r="BI203" s="353">
        <f>BI198*'8-Matrices'!$S$7</f>
        <v>0</v>
      </c>
      <c r="BJ203" s="398"/>
      <c r="BL203" s="351">
        <f>BL198*'8-Matrices'!$J$7</f>
        <v>0</v>
      </c>
      <c r="BM203" s="352">
        <f>BM198*'8-Matrices'!$K$7</f>
        <v>0</v>
      </c>
      <c r="BN203" s="352">
        <f>BN198*'8-Matrices'!$L$7</f>
        <v>0</v>
      </c>
      <c r="BO203" s="352">
        <f>BO198*'8-Matrices'!$M$7</f>
        <v>187915</v>
      </c>
      <c r="BP203" s="352">
        <f>BP198*'8-Matrices'!$N$7</f>
        <v>0</v>
      </c>
      <c r="BQ203" s="352">
        <f>BQ198*'8-Matrices'!$O$7</f>
        <v>0</v>
      </c>
      <c r="BR203" s="352">
        <f>BR198*'8-Matrices'!$P$7</f>
        <v>0</v>
      </c>
      <c r="BS203" s="352">
        <f>BS198*'8-Matrices'!$Q$7</f>
        <v>0</v>
      </c>
      <c r="BT203" s="352">
        <f>BT198*'8-Matrices'!$R$7</f>
        <v>0</v>
      </c>
      <c r="BU203" s="353">
        <f>BU198*'8-Matrices'!$S$7</f>
        <v>0</v>
      </c>
      <c r="BV203" s="398"/>
      <c r="BX203" s="351">
        <f>BX198*'8-Matrices'!$J$7</f>
        <v>0</v>
      </c>
      <c r="BY203" s="352">
        <f>BY198*'8-Matrices'!$K$7</f>
        <v>0</v>
      </c>
      <c r="BZ203" s="352">
        <f>BZ198*'8-Matrices'!$L$7</f>
        <v>0</v>
      </c>
      <c r="CA203" s="352">
        <f>CA198*'8-Matrices'!$M$7</f>
        <v>361375</v>
      </c>
      <c r="CB203" s="352">
        <f>CB198*'8-Matrices'!$N$7</f>
        <v>0</v>
      </c>
      <c r="CC203" s="352">
        <f>CC198*'8-Matrices'!$O$7</f>
        <v>0</v>
      </c>
      <c r="CD203" s="352">
        <f>CD198*'8-Matrices'!$P$7</f>
        <v>0</v>
      </c>
      <c r="CE203" s="352">
        <f>CE198*'8-Matrices'!$Q$7</f>
        <v>0</v>
      </c>
      <c r="CF203" s="352">
        <f>CF198*'8-Matrices'!$R$7</f>
        <v>0</v>
      </c>
      <c r="CG203" s="353">
        <f>CG198*'8-Matrices'!$S$7</f>
        <v>0</v>
      </c>
      <c r="CH203" s="398"/>
      <c r="CJ203" s="351">
        <f>CJ198*'8-Matrices'!$J$7</f>
        <v>9900</v>
      </c>
      <c r="CK203" s="352">
        <f>CK198*'8-Matrices'!$K$7</f>
        <v>0</v>
      </c>
      <c r="CL203" s="352">
        <f>CL198*'8-Matrices'!$L$7</f>
        <v>0</v>
      </c>
      <c r="CM203" s="352">
        <f>CM198*'8-Matrices'!$M$7</f>
        <v>86730</v>
      </c>
      <c r="CN203" s="352">
        <f>CN198*'8-Matrices'!$N$7</f>
        <v>0</v>
      </c>
      <c r="CO203" s="352">
        <f>CO198*'8-Matrices'!$O$7</f>
        <v>0</v>
      </c>
      <c r="CP203" s="352">
        <f>CP198*'8-Matrices'!$P$7</f>
        <v>0</v>
      </c>
      <c r="CQ203" s="352">
        <f>CQ198*'8-Matrices'!$Q$7</f>
        <v>0</v>
      </c>
      <c r="CR203" s="352">
        <f>CR198*'8-Matrices'!$R$7</f>
        <v>0</v>
      </c>
      <c r="CS203" s="353">
        <f>CS198*'8-Matrices'!$S$7</f>
        <v>0</v>
      </c>
      <c r="CT203" s="398"/>
      <c r="CV203" s="351">
        <f>CV198*'8-Matrices'!$J$7</f>
        <v>0</v>
      </c>
      <c r="CW203" s="352">
        <f>CW198*'8-Matrices'!$K$7</f>
        <v>0</v>
      </c>
      <c r="CX203" s="352">
        <f>CX198*'8-Matrices'!$L$7</f>
        <v>0</v>
      </c>
      <c r="CY203" s="352">
        <f>CY198*'8-Matrices'!$M$7</f>
        <v>274645</v>
      </c>
      <c r="CZ203" s="352">
        <f>CZ198*'8-Matrices'!$N$7</f>
        <v>0</v>
      </c>
      <c r="DA203" s="352">
        <f>DA198*'8-Matrices'!$O$7</f>
        <v>0</v>
      </c>
      <c r="DB203" s="352">
        <f>DB198*'8-Matrices'!$P$7</f>
        <v>0</v>
      </c>
      <c r="DC203" s="352">
        <f>DC198*'8-Matrices'!$Q$7</f>
        <v>0</v>
      </c>
      <c r="DD203" s="352">
        <f>DD198*'8-Matrices'!$R$7</f>
        <v>0</v>
      </c>
      <c r="DE203" s="353">
        <f>DE198*'8-Matrices'!$S$7</f>
        <v>0</v>
      </c>
      <c r="DF203" s="398"/>
      <c r="DH203" s="351">
        <f>DH198*'8-Matrices'!$J$7</f>
        <v>0</v>
      </c>
      <c r="DI203" s="352">
        <f>DI198*'8-Matrices'!$K$7</f>
        <v>0</v>
      </c>
      <c r="DJ203" s="352">
        <f>DJ198*'8-Matrices'!$L$7</f>
        <v>0</v>
      </c>
      <c r="DK203" s="352">
        <f>DK198*'8-Matrices'!$M$7</f>
        <v>592655</v>
      </c>
      <c r="DL203" s="352">
        <f>DL198*'8-Matrices'!$N$7</f>
        <v>0</v>
      </c>
      <c r="DM203" s="352">
        <f>DM198*'8-Matrices'!$O$7</f>
        <v>0</v>
      </c>
      <c r="DN203" s="352">
        <f>DN198*'8-Matrices'!$P$7</f>
        <v>0</v>
      </c>
      <c r="DO203" s="352">
        <f>DO198*'8-Matrices'!$Q$7</f>
        <v>0</v>
      </c>
      <c r="DP203" s="352">
        <f>DP198*'8-Matrices'!$R$7</f>
        <v>0</v>
      </c>
      <c r="DQ203" s="353">
        <f>DQ198*'8-Matrices'!$S$7</f>
        <v>0</v>
      </c>
      <c r="DR203" s="398"/>
      <c r="DT203" s="351">
        <f>DT198*'8-Matrices'!$J$7</f>
        <v>0</v>
      </c>
      <c r="DU203" s="352">
        <f>DU198*'8-Matrices'!$K$7</f>
        <v>0</v>
      </c>
      <c r="DV203" s="352">
        <f>DV198*'8-Matrices'!$L$7</f>
        <v>0</v>
      </c>
      <c r="DW203" s="352">
        <f>DW198*'8-Matrices'!$M$7</f>
        <v>274645</v>
      </c>
      <c r="DX203" s="352">
        <f>DX198*'8-Matrices'!$N$7</f>
        <v>0</v>
      </c>
      <c r="DY203" s="352">
        <f>DY198*'8-Matrices'!$O$7</f>
        <v>0</v>
      </c>
      <c r="DZ203" s="352">
        <f>DZ198*'8-Matrices'!$P$7</f>
        <v>0</v>
      </c>
      <c r="EA203" s="352">
        <f>EA198*'8-Matrices'!$Q$7</f>
        <v>0</v>
      </c>
      <c r="EB203" s="352">
        <f>EB198*'8-Matrices'!$R$7</f>
        <v>0</v>
      </c>
      <c r="EC203" s="353">
        <f>EC198*'8-Matrices'!$S$7</f>
        <v>0</v>
      </c>
      <c r="ED203" s="398"/>
    </row>
    <row r="204" spans="1:134" x14ac:dyDescent="0.25">
      <c r="A204" s="1471"/>
      <c r="B204" t="s">
        <v>100</v>
      </c>
      <c r="C204" s="317" t="s">
        <v>139</v>
      </c>
      <c r="D204" s="351">
        <f>D199*'8-Matrices'!$J$8</f>
        <v>0</v>
      </c>
      <c r="E204" s="352">
        <f>E199*'8-Matrices'!$K$8</f>
        <v>0</v>
      </c>
      <c r="F204" s="352">
        <f>F199*'8-Matrices'!$L$8</f>
        <v>0</v>
      </c>
      <c r="G204" s="352">
        <f>G199*'8-Matrices'!$M$8</f>
        <v>20860</v>
      </c>
      <c r="H204" s="352">
        <f>H199*'8-Matrices'!$N$8</f>
        <v>0</v>
      </c>
      <c r="I204" s="352">
        <f>I199*'8-Matrices'!$O$8</f>
        <v>0</v>
      </c>
      <c r="J204" s="352">
        <f>J199*'8-Matrices'!$P$8</f>
        <v>0</v>
      </c>
      <c r="K204" s="352">
        <f>K199*'8-Matrices'!$Q$8</f>
        <v>0</v>
      </c>
      <c r="L204" s="352">
        <f>L199*'8-Matrices'!$R$8</f>
        <v>0</v>
      </c>
      <c r="M204" s="353">
        <f>M199*'8-Matrices'!$S$8</f>
        <v>0</v>
      </c>
      <c r="N204" s="398"/>
      <c r="P204" s="351">
        <f>P199*'8-Matrices'!$J$8</f>
        <v>0</v>
      </c>
      <c r="Q204" s="352">
        <f>Q199*'8-Matrices'!$K$8</f>
        <v>0</v>
      </c>
      <c r="R204" s="352">
        <f>R199*'8-Matrices'!$L$8</f>
        <v>0</v>
      </c>
      <c r="S204" s="352">
        <f>S199*'8-Matrices'!$M$8</f>
        <v>0</v>
      </c>
      <c r="T204" s="352">
        <f>T199*'8-Matrices'!$N$8</f>
        <v>0</v>
      </c>
      <c r="U204" s="352">
        <f>U199*'8-Matrices'!$O$8</f>
        <v>0</v>
      </c>
      <c r="V204" s="352">
        <f>V199*'8-Matrices'!$P$8</f>
        <v>0</v>
      </c>
      <c r="W204" s="352">
        <f>W199*'8-Matrices'!$Q$8</f>
        <v>0</v>
      </c>
      <c r="X204" s="352">
        <f>X199*'8-Matrices'!$R$8</f>
        <v>0</v>
      </c>
      <c r="Y204" s="353">
        <f>Y199*'8-Matrices'!$S$8</f>
        <v>0</v>
      </c>
      <c r="Z204" s="398"/>
      <c r="AB204" s="351">
        <f>AB199*'8-Matrices'!$J$8</f>
        <v>0</v>
      </c>
      <c r="AC204" s="352">
        <f>AC199*'8-Matrices'!$K$8</f>
        <v>0</v>
      </c>
      <c r="AD204" s="352">
        <f>AD199*'8-Matrices'!$L$8</f>
        <v>0</v>
      </c>
      <c r="AE204" s="352">
        <f>AE199*'8-Matrices'!$M$8</f>
        <v>20860</v>
      </c>
      <c r="AF204" s="352">
        <f>AF199*'8-Matrices'!$N$8</f>
        <v>0</v>
      </c>
      <c r="AG204" s="352">
        <f>AG199*'8-Matrices'!$O$8</f>
        <v>0</v>
      </c>
      <c r="AH204" s="352">
        <f>AH199*'8-Matrices'!$P$8</f>
        <v>0</v>
      </c>
      <c r="AI204" s="352">
        <f>AI199*'8-Matrices'!$Q$8</f>
        <v>0</v>
      </c>
      <c r="AJ204" s="352">
        <f>AJ199*'8-Matrices'!$R$8</f>
        <v>0</v>
      </c>
      <c r="AK204" s="353">
        <f>AK199*'8-Matrices'!$S$8</f>
        <v>0</v>
      </c>
      <c r="AL204" s="398"/>
      <c r="AN204" s="351">
        <f>AN199*'8-Matrices'!$J$8</f>
        <v>0</v>
      </c>
      <c r="AO204" s="352">
        <f>AO199*'8-Matrices'!$K$8</f>
        <v>0</v>
      </c>
      <c r="AP204" s="352">
        <f>AP199*'8-Matrices'!$L$8</f>
        <v>0</v>
      </c>
      <c r="AQ204" s="352">
        <f>AQ199*'8-Matrices'!$M$8</f>
        <v>41720</v>
      </c>
      <c r="AR204" s="352">
        <f>AR199*'8-Matrices'!$N$8</f>
        <v>0</v>
      </c>
      <c r="AS204" s="352">
        <f>AS199*'8-Matrices'!$O$8</f>
        <v>0</v>
      </c>
      <c r="AT204" s="352">
        <f>AT199*'8-Matrices'!$P$8</f>
        <v>0</v>
      </c>
      <c r="AU204" s="352">
        <f>AU199*'8-Matrices'!$Q$8</f>
        <v>0</v>
      </c>
      <c r="AV204" s="352">
        <f>AV199*'8-Matrices'!$R$8</f>
        <v>0</v>
      </c>
      <c r="AW204" s="353">
        <f>AW199*'8-Matrices'!$S$8</f>
        <v>0</v>
      </c>
      <c r="AX204" s="398"/>
      <c r="AZ204" s="351">
        <f>AZ199*'8-Matrices'!$J$8</f>
        <v>0</v>
      </c>
      <c r="BA204" s="352">
        <f>BA199*'8-Matrices'!$K$8</f>
        <v>20954</v>
      </c>
      <c r="BB204" s="352">
        <f>BB199*'8-Matrices'!$L$8</f>
        <v>0</v>
      </c>
      <c r="BC204" s="352">
        <f>BC199*'8-Matrices'!$M$8</f>
        <v>20860</v>
      </c>
      <c r="BD204" s="352">
        <f>BD199*'8-Matrices'!$N$8</f>
        <v>0</v>
      </c>
      <c r="BE204" s="352">
        <f>BE199*'8-Matrices'!$O$8</f>
        <v>0</v>
      </c>
      <c r="BF204" s="352">
        <f>BF199*'8-Matrices'!$P$8</f>
        <v>0</v>
      </c>
      <c r="BG204" s="352">
        <f>BG199*'8-Matrices'!$Q$8</f>
        <v>0</v>
      </c>
      <c r="BH204" s="352">
        <f>BH199*'8-Matrices'!$R$8</f>
        <v>0</v>
      </c>
      <c r="BI204" s="353">
        <f>BI199*'8-Matrices'!$S$8</f>
        <v>0</v>
      </c>
      <c r="BJ204" s="398"/>
      <c r="BL204" s="351">
        <f>BL199*'8-Matrices'!$J$8</f>
        <v>0</v>
      </c>
      <c r="BM204" s="352">
        <f>BM199*'8-Matrices'!$K$8</f>
        <v>10477</v>
      </c>
      <c r="BN204" s="352">
        <f>BN199*'8-Matrices'!$L$8</f>
        <v>0</v>
      </c>
      <c r="BO204" s="352">
        <f>BO199*'8-Matrices'!$M$8</f>
        <v>0</v>
      </c>
      <c r="BP204" s="352">
        <f>BP199*'8-Matrices'!$N$8</f>
        <v>0</v>
      </c>
      <c r="BQ204" s="352">
        <f>BQ199*'8-Matrices'!$O$8</f>
        <v>0</v>
      </c>
      <c r="BR204" s="352">
        <f>BR199*'8-Matrices'!$P$8</f>
        <v>0</v>
      </c>
      <c r="BS204" s="352">
        <f>BS199*'8-Matrices'!$Q$8</f>
        <v>0</v>
      </c>
      <c r="BT204" s="352">
        <f>BT199*'8-Matrices'!$R$8</f>
        <v>0</v>
      </c>
      <c r="BU204" s="353">
        <f>BU199*'8-Matrices'!$S$8</f>
        <v>0</v>
      </c>
      <c r="BV204" s="398"/>
      <c r="BX204" s="351">
        <f>BX199*'8-Matrices'!$J$8</f>
        <v>21429</v>
      </c>
      <c r="BY204" s="352">
        <f>BY199*'8-Matrices'!$K$8</f>
        <v>0</v>
      </c>
      <c r="BZ204" s="352">
        <f>BZ199*'8-Matrices'!$L$8</f>
        <v>0</v>
      </c>
      <c r="CA204" s="352">
        <f>CA199*'8-Matrices'!$M$8</f>
        <v>0</v>
      </c>
      <c r="CB204" s="352">
        <f>CB199*'8-Matrices'!$N$8</f>
        <v>0</v>
      </c>
      <c r="CC204" s="352">
        <f>CC199*'8-Matrices'!$O$8</f>
        <v>0</v>
      </c>
      <c r="CD204" s="352">
        <f>CD199*'8-Matrices'!$P$8</f>
        <v>0</v>
      </c>
      <c r="CE204" s="352">
        <f>CE199*'8-Matrices'!$Q$8</f>
        <v>0</v>
      </c>
      <c r="CF204" s="352">
        <f>CF199*'8-Matrices'!$R$8</f>
        <v>0</v>
      </c>
      <c r="CG204" s="353">
        <f>CG199*'8-Matrices'!$S$8</f>
        <v>0</v>
      </c>
      <c r="CH204" s="398"/>
      <c r="CJ204" s="351">
        <f>CJ199*'8-Matrices'!$J$8</f>
        <v>0</v>
      </c>
      <c r="CK204" s="352">
        <f>CK199*'8-Matrices'!$K$8</f>
        <v>10477</v>
      </c>
      <c r="CL204" s="352">
        <f>CL199*'8-Matrices'!$L$8</f>
        <v>0</v>
      </c>
      <c r="CM204" s="352">
        <f>CM199*'8-Matrices'!$M$8</f>
        <v>0</v>
      </c>
      <c r="CN204" s="352">
        <f>CN199*'8-Matrices'!$N$8</f>
        <v>0</v>
      </c>
      <c r="CO204" s="352">
        <f>CO199*'8-Matrices'!$O$8</f>
        <v>0</v>
      </c>
      <c r="CP204" s="352">
        <f>CP199*'8-Matrices'!$P$8</f>
        <v>0</v>
      </c>
      <c r="CQ204" s="352">
        <f>CQ199*'8-Matrices'!$Q$8</f>
        <v>0</v>
      </c>
      <c r="CR204" s="352">
        <f>CR199*'8-Matrices'!$R$8</f>
        <v>0</v>
      </c>
      <c r="CS204" s="353">
        <f>CS199*'8-Matrices'!$S$8</f>
        <v>0</v>
      </c>
      <c r="CT204" s="398"/>
      <c r="CV204" s="351">
        <f>CV199*'8-Matrices'!$J$8</f>
        <v>42858</v>
      </c>
      <c r="CW204" s="352">
        <f>CW199*'8-Matrices'!$K$8</f>
        <v>20954</v>
      </c>
      <c r="CX204" s="352">
        <f>CX199*'8-Matrices'!$L$8</f>
        <v>0</v>
      </c>
      <c r="CY204" s="352">
        <f>CY199*'8-Matrices'!$M$8</f>
        <v>20860</v>
      </c>
      <c r="CZ204" s="352">
        <f>CZ199*'8-Matrices'!$N$8</f>
        <v>0</v>
      </c>
      <c r="DA204" s="352">
        <f>DA199*'8-Matrices'!$O$8</f>
        <v>0</v>
      </c>
      <c r="DB204" s="352">
        <f>DB199*'8-Matrices'!$P$8</f>
        <v>0</v>
      </c>
      <c r="DC204" s="352">
        <f>DC199*'8-Matrices'!$Q$8</f>
        <v>0</v>
      </c>
      <c r="DD204" s="352">
        <f>DD199*'8-Matrices'!$R$8</f>
        <v>0</v>
      </c>
      <c r="DE204" s="353">
        <f>DE199*'8-Matrices'!$S$8</f>
        <v>0</v>
      </c>
      <c r="DF204" s="398"/>
      <c r="DH204" s="351">
        <f>DH199*'8-Matrices'!$J$8</f>
        <v>28572</v>
      </c>
      <c r="DI204" s="352">
        <f>DI199*'8-Matrices'!$K$8</f>
        <v>20954</v>
      </c>
      <c r="DJ204" s="352">
        <f>DJ199*'8-Matrices'!$L$8</f>
        <v>0</v>
      </c>
      <c r="DK204" s="352">
        <f>DK199*'8-Matrices'!$M$8</f>
        <v>41720</v>
      </c>
      <c r="DL204" s="352">
        <f>DL199*'8-Matrices'!$N$8</f>
        <v>0</v>
      </c>
      <c r="DM204" s="352">
        <f>DM199*'8-Matrices'!$O$8</f>
        <v>0</v>
      </c>
      <c r="DN204" s="352">
        <f>DN199*'8-Matrices'!$P$8</f>
        <v>0</v>
      </c>
      <c r="DO204" s="352">
        <f>DO199*'8-Matrices'!$Q$8</f>
        <v>0</v>
      </c>
      <c r="DP204" s="352">
        <f>DP199*'8-Matrices'!$R$8</f>
        <v>0</v>
      </c>
      <c r="DQ204" s="353">
        <f>DQ199*'8-Matrices'!$S$8</f>
        <v>0</v>
      </c>
      <c r="DR204" s="398"/>
      <c r="DT204" s="351">
        <f>DT199*'8-Matrices'!$J$8</f>
        <v>14286</v>
      </c>
      <c r="DU204" s="352">
        <f>DU199*'8-Matrices'!$K$8</f>
        <v>0</v>
      </c>
      <c r="DV204" s="352">
        <f>DV199*'8-Matrices'!$L$8</f>
        <v>0</v>
      </c>
      <c r="DW204" s="352">
        <f>DW199*'8-Matrices'!$M$8</f>
        <v>20860</v>
      </c>
      <c r="DX204" s="352">
        <f>DX199*'8-Matrices'!$N$8</f>
        <v>0</v>
      </c>
      <c r="DY204" s="352">
        <f>DY199*'8-Matrices'!$O$8</f>
        <v>0</v>
      </c>
      <c r="DZ204" s="352">
        <f>DZ199*'8-Matrices'!$P$8</f>
        <v>0</v>
      </c>
      <c r="EA204" s="352">
        <f>EA199*'8-Matrices'!$Q$8</f>
        <v>0</v>
      </c>
      <c r="EB204" s="352">
        <f>EB199*'8-Matrices'!$R$8</f>
        <v>0</v>
      </c>
      <c r="EC204" s="353">
        <f>EC199*'8-Matrices'!$S$8</f>
        <v>0</v>
      </c>
      <c r="ED204" s="398"/>
    </row>
    <row r="205" spans="1:134" ht="15.75" thickBot="1" x14ac:dyDescent="0.3">
      <c r="A205" s="1472"/>
      <c r="B205" t="s">
        <v>100</v>
      </c>
      <c r="C205" s="317" t="s">
        <v>140</v>
      </c>
      <c r="D205" s="351">
        <f>D200*'8-Matrices'!$J$9</f>
        <v>10469</v>
      </c>
      <c r="E205" s="352">
        <f>E200*'8-Matrices'!$K$9</f>
        <v>15354</v>
      </c>
      <c r="F205" s="352">
        <f>F200*'8-Matrices'!$L$9</f>
        <v>0</v>
      </c>
      <c r="G205" s="352">
        <f>G200*'8-Matrices'!$M$9</f>
        <v>152850</v>
      </c>
      <c r="H205" s="352">
        <f>H200*'8-Matrices'!$N$9</f>
        <v>0</v>
      </c>
      <c r="I205" s="352">
        <f>I200*'8-Matrices'!$O$9</f>
        <v>0</v>
      </c>
      <c r="J205" s="352">
        <f>J200*'8-Matrices'!$P$9</f>
        <v>0</v>
      </c>
      <c r="K205" s="352">
        <f>K200*'8-Matrices'!$Q$9</f>
        <v>0</v>
      </c>
      <c r="L205" s="352">
        <f>L200*'8-Matrices'!$R$9</f>
        <v>0</v>
      </c>
      <c r="M205" s="353">
        <f>M200*'8-Matrices'!$S$9</f>
        <v>0</v>
      </c>
      <c r="N205" s="398"/>
      <c r="P205" s="351">
        <f>P200*'8-Matrices'!$J$9</f>
        <v>146566</v>
      </c>
      <c r="Q205" s="352">
        <f>Q200*'8-Matrices'!$K$9</f>
        <v>15354</v>
      </c>
      <c r="R205" s="352">
        <f>R200*'8-Matrices'!$L$9</f>
        <v>0</v>
      </c>
      <c r="S205" s="352">
        <f>S200*'8-Matrices'!$M$9</f>
        <v>152850</v>
      </c>
      <c r="T205" s="352">
        <f>T200*'8-Matrices'!$N$9</f>
        <v>0</v>
      </c>
      <c r="U205" s="352">
        <f>U200*'8-Matrices'!$O$9</f>
        <v>0</v>
      </c>
      <c r="V205" s="352">
        <f>V200*'8-Matrices'!$P$9</f>
        <v>0</v>
      </c>
      <c r="W205" s="352">
        <f>W200*'8-Matrices'!$Q$9</f>
        <v>0</v>
      </c>
      <c r="X205" s="352">
        <f>X200*'8-Matrices'!$R$9</f>
        <v>0</v>
      </c>
      <c r="Y205" s="353">
        <f>Y200*'8-Matrices'!$S$9</f>
        <v>0</v>
      </c>
      <c r="Z205" s="398"/>
      <c r="AB205" s="351">
        <f>AB200*'8-Matrices'!$J$9</f>
        <v>230318</v>
      </c>
      <c r="AC205" s="352">
        <f>AC200*'8-Matrices'!$K$9</f>
        <v>46062</v>
      </c>
      <c r="AD205" s="352">
        <f>AD200*'8-Matrices'!$L$9</f>
        <v>0</v>
      </c>
      <c r="AE205" s="352">
        <f>AE200*'8-Matrices'!$M$9</f>
        <v>61140</v>
      </c>
      <c r="AF205" s="352">
        <f>AF200*'8-Matrices'!$N$9</f>
        <v>0</v>
      </c>
      <c r="AG205" s="352">
        <f>AG200*'8-Matrices'!$O$9</f>
        <v>0</v>
      </c>
      <c r="AH205" s="352">
        <f>AH200*'8-Matrices'!$P$9</f>
        <v>0</v>
      </c>
      <c r="AI205" s="352">
        <f>AI200*'8-Matrices'!$Q$9</f>
        <v>0</v>
      </c>
      <c r="AJ205" s="352">
        <f>AJ200*'8-Matrices'!$R$9</f>
        <v>0</v>
      </c>
      <c r="AK205" s="353">
        <f>AK200*'8-Matrices'!$S$9</f>
        <v>0</v>
      </c>
      <c r="AL205" s="398"/>
      <c r="AN205" s="351">
        <f>AN200*'8-Matrices'!$J$9</f>
        <v>188442</v>
      </c>
      <c r="AO205" s="352">
        <f>AO200*'8-Matrices'!$K$9</f>
        <v>15354</v>
      </c>
      <c r="AP205" s="352">
        <f>AP200*'8-Matrices'!$L$9</f>
        <v>0</v>
      </c>
      <c r="AQ205" s="352">
        <f>AQ200*'8-Matrices'!$M$9</f>
        <v>61140</v>
      </c>
      <c r="AR205" s="352">
        <f>AR200*'8-Matrices'!$N$9</f>
        <v>0</v>
      </c>
      <c r="AS205" s="352">
        <f>AS200*'8-Matrices'!$O$9</f>
        <v>0</v>
      </c>
      <c r="AT205" s="352">
        <f>AT200*'8-Matrices'!$P$9</f>
        <v>0</v>
      </c>
      <c r="AU205" s="352">
        <f>AU200*'8-Matrices'!$Q$9</f>
        <v>0</v>
      </c>
      <c r="AV205" s="352">
        <f>AV200*'8-Matrices'!$R$9</f>
        <v>0</v>
      </c>
      <c r="AW205" s="353">
        <f>AW200*'8-Matrices'!$S$9</f>
        <v>0</v>
      </c>
      <c r="AX205" s="398"/>
      <c r="AZ205" s="351">
        <f>AZ200*'8-Matrices'!$J$9</f>
        <v>167504</v>
      </c>
      <c r="BA205" s="352">
        <f>BA200*'8-Matrices'!$K$9</f>
        <v>46062</v>
      </c>
      <c r="BB205" s="352">
        <f>BB200*'8-Matrices'!$L$9</f>
        <v>0</v>
      </c>
      <c r="BC205" s="352">
        <f>BC200*'8-Matrices'!$M$9</f>
        <v>427980</v>
      </c>
      <c r="BD205" s="352">
        <f>BD200*'8-Matrices'!$N$9</f>
        <v>0</v>
      </c>
      <c r="BE205" s="352">
        <f>BE200*'8-Matrices'!$O$9</f>
        <v>0</v>
      </c>
      <c r="BF205" s="352">
        <f>BF200*'8-Matrices'!$P$9</f>
        <v>0</v>
      </c>
      <c r="BG205" s="352">
        <f>BG200*'8-Matrices'!$Q$9</f>
        <v>0</v>
      </c>
      <c r="BH205" s="352">
        <f>BH200*'8-Matrices'!$R$9</f>
        <v>0</v>
      </c>
      <c r="BI205" s="353">
        <f>BI200*'8-Matrices'!$S$9</f>
        <v>0</v>
      </c>
      <c r="BJ205" s="398"/>
      <c r="BL205" s="351">
        <f>BL200*'8-Matrices'!$J$9</f>
        <v>73283</v>
      </c>
      <c r="BM205" s="352">
        <f>BM200*'8-Matrices'!$K$9</f>
        <v>76770</v>
      </c>
      <c r="BN205" s="352">
        <f>BN200*'8-Matrices'!$L$9</f>
        <v>0</v>
      </c>
      <c r="BO205" s="352">
        <f>BO200*'8-Matrices'!$M$9</f>
        <v>61140</v>
      </c>
      <c r="BP205" s="352">
        <f>BP200*'8-Matrices'!$N$9</f>
        <v>0</v>
      </c>
      <c r="BQ205" s="352">
        <f>BQ200*'8-Matrices'!$O$9</f>
        <v>0</v>
      </c>
      <c r="BR205" s="352">
        <f>BR200*'8-Matrices'!$P$9</f>
        <v>0</v>
      </c>
      <c r="BS205" s="352">
        <f>BS200*'8-Matrices'!$Q$9</f>
        <v>0</v>
      </c>
      <c r="BT205" s="352">
        <f>BT200*'8-Matrices'!$R$9</f>
        <v>0</v>
      </c>
      <c r="BU205" s="353">
        <f>BU200*'8-Matrices'!$S$9</f>
        <v>0</v>
      </c>
      <c r="BV205" s="398"/>
      <c r="BX205" s="351">
        <f>BX200*'8-Matrices'!$J$9</f>
        <v>125628</v>
      </c>
      <c r="BY205" s="352">
        <f>BY200*'8-Matrices'!$K$9</f>
        <v>15354</v>
      </c>
      <c r="BZ205" s="352">
        <f>BZ200*'8-Matrices'!$L$9</f>
        <v>0</v>
      </c>
      <c r="CA205" s="352">
        <f>CA200*'8-Matrices'!$M$9</f>
        <v>91710</v>
      </c>
      <c r="CB205" s="352">
        <f>CB200*'8-Matrices'!$N$9</f>
        <v>0</v>
      </c>
      <c r="CC205" s="352">
        <f>CC200*'8-Matrices'!$O$9</f>
        <v>0</v>
      </c>
      <c r="CD205" s="352">
        <f>CD200*'8-Matrices'!$P$9</f>
        <v>0</v>
      </c>
      <c r="CE205" s="352">
        <f>CE200*'8-Matrices'!$Q$9</f>
        <v>0</v>
      </c>
      <c r="CF205" s="352">
        <f>CF200*'8-Matrices'!$R$9</f>
        <v>0</v>
      </c>
      <c r="CG205" s="353">
        <f>CG200*'8-Matrices'!$S$9</f>
        <v>0</v>
      </c>
      <c r="CH205" s="398"/>
      <c r="CJ205" s="351">
        <f>CJ200*'8-Matrices'!$J$9</f>
        <v>52345</v>
      </c>
      <c r="CK205" s="352">
        <f>CK200*'8-Matrices'!$K$9</f>
        <v>15354</v>
      </c>
      <c r="CL205" s="352">
        <f>CL200*'8-Matrices'!$L$9</f>
        <v>0</v>
      </c>
      <c r="CM205" s="352">
        <f>CM200*'8-Matrices'!$M$9</f>
        <v>0</v>
      </c>
      <c r="CN205" s="352">
        <f>CN200*'8-Matrices'!$N$9</f>
        <v>0</v>
      </c>
      <c r="CO205" s="352">
        <f>CO200*'8-Matrices'!$O$9</f>
        <v>0</v>
      </c>
      <c r="CP205" s="352">
        <f>CP200*'8-Matrices'!$P$9</f>
        <v>0</v>
      </c>
      <c r="CQ205" s="352">
        <f>CQ200*'8-Matrices'!$Q$9</f>
        <v>0</v>
      </c>
      <c r="CR205" s="352">
        <f>CR200*'8-Matrices'!$R$9</f>
        <v>0</v>
      </c>
      <c r="CS205" s="353">
        <f>CS200*'8-Matrices'!$S$9</f>
        <v>0</v>
      </c>
      <c r="CT205" s="398"/>
      <c r="CV205" s="351">
        <f>CV200*'8-Matrices'!$J$9</f>
        <v>125628</v>
      </c>
      <c r="CW205" s="352">
        <f>CW200*'8-Matrices'!$K$9</f>
        <v>61416</v>
      </c>
      <c r="CX205" s="352">
        <f>CX200*'8-Matrices'!$L$9</f>
        <v>0</v>
      </c>
      <c r="CY205" s="352">
        <f>CY200*'8-Matrices'!$M$9</f>
        <v>183420</v>
      </c>
      <c r="CZ205" s="352">
        <f>CZ200*'8-Matrices'!$N$9</f>
        <v>0</v>
      </c>
      <c r="DA205" s="352">
        <f>DA200*'8-Matrices'!$O$9</f>
        <v>0</v>
      </c>
      <c r="DB205" s="352">
        <f>DB200*'8-Matrices'!$P$9</f>
        <v>0</v>
      </c>
      <c r="DC205" s="352">
        <f>DC200*'8-Matrices'!$Q$9</f>
        <v>0</v>
      </c>
      <c r="DD205" s="352">
        <f>DD200*'8-Matrices'!$R$9</f>
        <v>0</v>
      </c>
      <c r="DE205" s="353">
        <f>DE200*'8-Matrices'!$S$9</f>
        <v>0</v>
      </c>
      <c r="DF205" s="398"/>
      <c r="DH205" s="351">
        <f>DH200*'8-Matrices'!$J$9</f>
        <v>104690</v>
      </c>
      <c r="DI205" s="352">
        <f>DI200*'8-Matrices'!$K$9</f>
        <v>168894</v>
      </c>
      <c r="DJ205" s="352">
        <f>DJ200*'8-Matrices'!$L$9</f>
        <v>0</v>
      </c>
      <c r="DK205" s="352">
        <f>DK200*'8-Matrices'!$M$9</f>
        <v>91710</v>
      </c>
      <c r="DL205" s="352">
        <f>DL200*'8-Matrices'!$N$9</f>
        <v>0</v>
      </c>
      <c r="DM205" s="352">
        <f>DM200*'8-Matrices'!$O$9</f>
        <v>0</v>
      </c>
      <c r="DN205" s="352">
        <f>DN200*'8-Matrices'!$P$9</f>
        <v>0</v>
      </c>
      <c r="DO205" s="352">
        <f>DO200*'8-Matrices'!$Q$9</f>
        <v>0</v>
      </c>
      <c r="DP205" s="352">
        <f>DP200*'8-Matrices'!$R$9</f>
        <v>0</v>
      </c>
      <c r="DQ205" s="353">
        <f>DQ200*'8-Matrices'!$S$9</f>
        <v>0</v>
      </c>
      <c r="DR205" s="398"/>
      <c r="DT205" s="351">
        <f>DT200*'8-Matrices'!$J$9</f>
        <v>10469</v>
      </c>
      <c r="DU205" s="352">
        <f>DU200*'8-Matrices'!$K$9</f>
        <v>76770</v>
      </c>
      <c r="DV205" s="352">
        <f>DV200*'8-Matrices'!$L$9</f>
        <v>0</v>
      </c>
      <c r="DW205" s="352">
        <f>DW200*'8-Matrices'!$M$9</f>
        <v>213990</v>
      </c>
      <c r="DX205" s="352">
        <f>DX200*'8-Matrices'!$N$9</f>
        <v>0</v>
      </c>
      <c r="DY205" s="352">
        <f>DY200*'8-Matrices'!$O$9</f>
        <v>0</v>
      </c>
      <c r="DZ205" s="352">
        <f>DZ200*'8-Matrices'!$P$9</f>
        <v>0</v>
      </c>
      <c r="EA205" s="352">
        <f>EA200*'8-Matrices'!$Q$9</f>
        <v>0</v>
      </c>
      <c r="EB205" s="352">
        <f>EB200*'8-Matrices'!$R$9</f>
        <v>0</v>
      </c>
      <c r="EC205" s="353">
        <f>EC200*'8-Matrices'!$S$9</f>
        <v>0</v>
      </c>
      <c r="ED205" s="398"/>
    </row>
    <row r="206" spans="1:134" ht="30.75" thickBot="1" x14ac:dyDescent="0.3">
      <c r="A206" s="318" t="s">
        <v>212</v>
      </c>
      <c r="B206" s="293" t="s">
        <v>100</v>
      </c>
      <c r="C206" s="316"/>
      <c r="D206" s="404">
        <f t="shared" ref="D206:M206" si="429">SUM(D203:D205)</f>
        <v>15419</v>
      </c>
      <c r="E206" s="405">
        <f t="shared" si="429"/>
        <v>29874</v>
      </c>
      <c r="F206" s="405">
        <f t="shared" si="429"/>
        <v>0</v>
      </c>
      <c r="G206" s="405">
        <f t="shared" si="429"/>
        <v>318260</v>
      </c>
      <c r="H206" s="405">
        <f t="shared" si="429"/>
        <v>0</v>
      </c>
      <c r="I206" s="405">
        <f t="shared" si="429"/>
        <v>0</v>
      </c>
      <c r="J206" s="405">
        <f t="shared" si="429"/>
        <v>0</v>
      </c>
      <c r="K206" s="405">
        <f t="shared" si="429"/>
        <v>0</v>
      </c>
      <c r="L206" s="405">
        <f t="shared" si="429"/>
        <v>0</v>
      </c>
      <c r="M206" s="406">
        <f t="shared" si="429"/>
        <v>0</v>
      </c>
      <c r="N206" s="471">
        <f>SUM(D206:M206)</f>
        <v>363553</v>
      </c>
      <c r="O206" s="316"/>
      <c r="P206" s="404">
        <f t="shared" ref="P206:Y206" si="430">SUM(P203:P205)</f>
        <v>220816</v>
      </c>
      <c r="Q206" s="405">
        <f t="shared" si="430"/>
        <v>29874</v>
      </c>
      <c r="R206" s="405">
        <f t="shared" si="430"/>
        <v>0</v>
      </c>
      <c r="S206" s="405">
        <f t="shared" si="430"/>
        <v>297400</v>
      </c>
      <c r="T206" s="405">
        <f t="shared" si="430"/>
        <v>0</v>
      </c>
      <c r="U206" s="405">
        <f t="shared" si="430"/>
        <v>0</v>
      </c>
      <c r="V206" s="405">
        <f t="shared" si="430"/>
        <v>0</v>
      </c>
      <c r="W206" s="405">
        <f t="shared" si="430"/>
        <v>0</v>
      </c>
      <c r="X206" s="405">
        <f t="shared" si="430"/>
        <v>0</v>
      </c>
      <c r="Y206" s="406">
        <f t="shared" si="430"/>
        <v>0</v>
      </c>
      <c r="Z206" s="471">
        <f>SUM(P206:Y206)</f>
        <v>548090</v>
      </c>
      <c r="AA206" s="316"/>
      <c r="AB206" s="404">
        <f t="shared" ref="AB206:AK206" si="431">SUM(AB203:AB205)</f>
        <v>230318</v>
      </c>
      <c r="AC206" s="405">
        <f t="shared" si="431"/>
        <v>46062</v>
      </c>
      <c r="AD206" s="405">
        <f t="shared" si="431"/>
        <v>0</v>
      </c>
      <c r="AE206" s="405">
        <f t="shared" si="431"/>
        <v>313280</v>
      </c>
      <c r="AF206" s="405">
        <f t="shared" si="431"/>
        <v>0</v>
      </c>
      <c r="AG206" s="405">
        <f t="shared" si="431"/>
        <v>0</v>
      </c>
      <c r="AH206" s="405">
        <f t="shared" si="431"/>
        <v>0</v>
      </c>
      <c r="AI206" s="405">
        <f t="shared" si="431"/>
        <v>0</v>
      </c>
      <c r="AJ206" s="405">
        <f t="shared" si="431"/>
        <v>0</v>
      </c>
      <c r="AK206" s="406">
        <f t="shared" si="431"/>
        <v>0</v>
      </c>
      <c r="AL206" s="471">
        <f>SUM(AB206:AK206)</f>
        <v>589660</v>
      </c>
      <c r="AN206" s="404">
        <f t="shared" ref="AN206:AW206" si="432">SUM(AN203:AN205)</f>
        <v>188442</v>
      </c>
      <c r="AO206" s="405">
        <f t="shared" si="432"/>
        <v>15354</v>
      </c>
      <c r="AP206" s="405">
        <f t="shared" si="432"/>
        <v>0</v>
      </c>
      <c r="AQ206" s="405">
        <f t="shared" si="432"/>
        <v>305230</v>
      </c>
      <c r="AR206" s="405">
        <f t="shared" si="432"/>
        <v>0</v>
      </c>
      <c r="AS206" s="405">
        <f t="shared" si="432"/>
        <v>0</v>
      </c>
      <c r="AT206" s="405">
        <f t="shared" si="432"/>
        <v>0</v>
      </c>
      <c r="AU206" s="405">
        <f t="shared" si="432"/>
        <v>0</v>
      </c>
      <c r="AV206" s="405">
        <f t="shared" si="432"/>
        <v>0</v>
      </c>
      <c r="AW206" s="406">
        <f t="shared" si="432"/>
        <v>0</v>
      </c>
      <c r="AX206" s="471">
        <f>SUM(AN206:AW206)</f>
        <v>509026</v>
      </c>
      <c r="AZ206" s="404">
        <f t="shared" ref="AZ206:BI206" si="433">SUM(AZ203:AZ205)</f>
        <v>167504</v>
      </c>
      <c r="BA206" s="405">
        <f t="shared" si="433"/>
        <v>81536</v>
      </c>
      <c r="BB206" s="405">
        <f t="shared" si="433"/>
        <v>0</v>
      </c>
      <c r="BC206" s="405">
        <f t="shared" si="433"/>
        <v>665665</v>
      </c>
      <c r="BD206" s="405">
        <f t="shared" si="433"/>
        <v>0</v>
      </c>
      <c r="BE206" s="405">
        <f t="shared" si="433"/>
        <v>0</v>
      </c>
      <c r="BF206" s="405">
        <f t="shared" si="433"/>
        <v>0</v>
      </c>
      <c r="BG206" s="405">
        <f t="shared" si="433"/>
        <v>0</v>
      </c>
      <c r="BH206" s="405">
        <f t="shared" si="433"/>
        <v>0</v>
      </c>
      <c r="BI206" s="406">
        <f t="shared" si="433"/>
        <v>0</v>
      </c>
      <c r="BJ206" s="471">
        <f>SUM(AZ206:BI206)</f>
        <v>914705</v>
      </c>
      <c r="BL206" s="404">
        <f t="shared" ref="BL206:BU206" si="434">SUM(BL203:BL205)</f>
        <v>73283</v>
      </c>
      <c r="BM206" s="405">
        <f t="shared" si="434"/>
        <v>87247</v>
      </c>
      <c r="BN206" s="405">
        <f t="shared" si="434"/>
        <v>0</v>
      </c>
      <c r="BO206" s="405">
        <f t="shared" si="434"/>
        <v>249055</v>
      </c>
      <c r="BP206" s="405">
        <f t="shared" si="434"/>
        <v>0</v>
      </c>
      <c r="BQ206" s="405">
        <f t="shared" si="434"/>
        <v>0</v>
      </c>
      <c r="BR206" s="405">
        <f t="shared" si="434"/>
        <v>0</v>
      </c>
      <c r="BS206" s="405">
        <f t="shared" si="434"/>
        <v>0</v>
      </c>
      <c r="BT206" s="405">
        <f t="shared" si="434"/>
        <v>0</v>
      </c>
      <c r="BU206" s="406">
        <f t="shared" si="434"/>
        <v>0</v>
      </c>
      <c r="BV206" s="471">
        <f>SUM(BL206:BU206)</f>
        <v>409585</v>
      </c>
      <c r="BX206" s="404">
        <f t="shared" ref="BX206:CG206" si="435">SUM(BX203:BX205)</f>
        <v>147057</v>
      </c>
      <c r="BY206" s="405">
        <f t="shared" si="435"/>
        <v>15354</v>
      </c>
      <c r="BZ206" s="405">
        <f t="shared" si="435"/>
        <v>0</v>
      </c>
      <c r="CA206" s="405">
        <f t="shared" si="435"/>
        <v>453085</v>
      </c>
      <c r="CB206" s="405">
        <f t="shared" si="435"/>
        <v>0</v>
      </c>
      <c r="CC206" s="405">
        <f t="shared" si="435"/>
        <v>0</v>
      </c>
      <c r="CD206" s="405">
        <f t="shared" si="435"/>
        <v>0</v>
      </c>
      <c r="CE206" s="405">
        <f t="shared" si="435"/>
        <v>0</v>
      </c>
      <c r="CF206" s="405">
        <f t="shared" si="435"/>
        <v>0</v>
      </c>
      <c r="CG206" s="406">
        <f t="shared" si="435"/>
        <v>0</v>
      </c>
      <c r="CH206" s="471">
        <f>SUM(BX206:CG206)</f>
        <v>615496</v>
      </c>
      <c r="CJ206" s="404">
        <f t="shared" ref="CJ206:CS206" si="436">SUM(CJ203:CJ205)</f>
        <v>62245</v>
      </c>
      <c r="CK206" s="405">
        <f t="shared" si="436"/>
        <v>25831</v>
      </c>
      <c r="CL206" s="405">
        <f t="shared" si="436"/>
        <v>0</v>
      </c>
      <c r="CM206" s="405">
        <f t="shared" si="436"/>
        <v>86730</v>
      </c>
      <c r="CN206" s="405">
        <f t="shared" si="436"/>
        <v>0</v>
      </c>
      <c r="CO206" s="405">
        <f t="shared" si="436"/>
        <v>0</v>
      </c>
      <c r="CP206" s="405">
        <f t="shared" si="436"/>
        <v>0</v>
      </c>
      <c r="CQ206" s="405">
        <f t="shared" si="436"/>
        <v>0</v>
      </c>
      <c r="CR206" s="405">
        <f t="shared" si="436"/>
        <v>0</v>
      </c>
      <c r="CS206" s="406">
        <f t="shared" si="436"/>
        <v>0</v>
      </c>
      <c r="CT206" s="471">
        <f>SUM(CJ206:CS206)</f>
        <v>174806</v>
      </c>
      <c r="CV206" s="404">
        <f t="shared" ref="CV206:DE206" si="437">SUM(CV203:CV205)</f>
        <v>168486</v>
      </c>
      <c r="CW206" s="405">
        <f t="shared" si="437"/>
        <v>82370</v>
      </c>
      <c r="CX206" s="405">
        <f t="shared" si="437"/>
        <v>0</v>
      </c>
      <c r="CY206" s="405">
        <f t="shared" si="437"/>
        <v>478925</v>
      </c>
      <c r="CZ206" s="405">
        <f t="shared" si="437"/>
        <v>0</v>
      </c>
      <c r="DA206" s="405">
        <f t="shared" si="437"/>
        <v>0</v>
      </c>
      <c r="DB206" s="405">
        <f t="shared" si="437"/>
        <v>0</v>
      </c>
      <c r="DC206" s="405">
        <f t="shared" si="437"/>
        <v>0</v>
      </c>
      <c r="DD206" s="405">
        <f t="shared" si="437"/>
        <v>0</v>
      </c>
      <c r="DE206" s="406">
        <f t="shared" si="437"/>
        <v>0</v>
      </c>
      <c r="DF206" s="471">
        <f>SUM(CV206:DE206)</f>
        <v>729781</v>
      </c>
      <c r="DH206" s="404">
        <f t="shared" ref="DH206:DQ206" si="438">SUM(DH203:DH205)</f>
        <v>133262</v>
      </c>
      <c r="DI206" s="405">
        <f t="shared" si="438"/>
        <v>189848</v>
      </c>
      <c r="DJ206" s="405">
        <f t="shared" si="438"/>
        <v>0</v>
      </c>
      <c r="DK206" s="405">
        <f t="shared" si="438"/>
        <v>726085</v>
      </c>
      <c r="DL206" s="405">
        <f t="shared" si="438"/>
        <v>0</v>
      </c>
      <c r="DM206" s="405">
        <f t="shared" si="438"/>
        <v>0</v>
      </c>
      <c r="DN206" s="405">
        <f t="shared" si="438"/>
        <v>0</v>
      </c>
      <c r="DO206" s="405">
        <f t="shared" si="438"/>
        <v>0</v>
      </c>
      <c r="DP206" s="405">
        <f t="shared" si="438"/>
        <v>0</v>
      </c>
      <c r="DQ206" s="406">
        <f t="shared" si="438"/>
        <v>0</v>
      </c>
      <c r="DR206" s="471">
        <f>SUM(DH206:DQ206)</f>
        <v>1049195</v>
      </c>
      <c r="DT206" s="404">
        <f t="shared" ref="DT206:EC206" si="439">SUM(DT203:DT205)</f>
        <v>24755</v>
      </c>
      <c r="DU206" s="405">
        <f t="shared" si="439"/>
        <v>76770</v>
      </c>
      <c r="DV206" s="405">
        <f t="shared" si="439"/>
        <v>0</v>
      </c>
      <c r="DW206" s="405">
        <f t="shared" si="439"/>
        <v>509495</v>
      </c>
      <c r="DX206" s="405">
        <f t="shared" si="439"/>
        <v>0</v>
      </c>
      <c r="DY206" s="405">
        <f t="shared" si="439"/>
        <v>0</v>
      </c>
      <c r="DZ206" s="405">
        <f t="shared" si="439"/>
        <v>0</v>
      </c>
      <c r="EA206" s="405">
        <f t="shared" si="439"/>
        <v>0</v>
      </c>
      <c r="EB206" s="405">
        <f t="shared" si="439"/>
        <v>0</v>
      </c>
      <c r="EC206" s="406">
        <f t="shared" si="439"/>
        <v>0</v>
      </c>
      <c r="ED206" s="471">
        <f>SUM(DT206:EC206)</f>
        <v>611020</v>
      </c>
    </row>
    <row r="207" spans="1:134" ht="15.75" thickBot="1" x14ac:dyDescent="0.3">
      <c r="A207" s="305"/>
      <c r="B207" s="306"/>
      <c r="C207" s="307"/>
      <c r="D207" s="408"/>
      <c r="E207" s="407"/>
      <c r="F207" s="407"/>
      <c r="G207" s="407"/>
      <c r="H207" s="407"/>
      <c r="I207" s="407"/>
      <c r="J207" s="407"/>
      <c r="K207" s="407"/>
      <c r="L207" s="407"/>
      <c r="M207" s="409"/>
      <c r="N207" s="410"/>
      <c r="O207" s="307"/>
      <c r="P207" s="408"/>
      <c r="Q207" s="407"/>
      <c r="R207" s="407"/>
      <c r="S207" s="407"/>
      <c r="T207" s="407"/>
      <c r="U207" s="407"/>
      <c r="V207" s="407"/>
      <c r="W207" s="407"/>
      <c r="X207" s="407"/>
      <c r="Y207" s="409"/>
      <c r="Z207" s="410"/>
      <c r="AA207" s="307"/>
      <c r="AB207" s="408"/>
      <c r="AC207" s="407"/>
      <c r="AD207" s="407"/>
      <c r="AE207" s="407"/>
      <c r="AF207" s="407"/>
      <c r="AG207" s="407"/>
      <c r="AH207" s="407"/>
      <c r="AI207" s="407"/>
      <c r="AJ207" s="407"/>
      <c r="AK207" s="409"/>
      <c r="AL207" s="410"/>
      <c r="AN207" s="408"/>
      <c r="AO207" s="407"/>
      <c r="AP207" s="407"/>
      <c r="AQ207" s="407"/>
      <c r="AR207" s="407"/>
      <c r="AS207" s="407"/>
      <c r="AT207" s="407"/>
      <c r="AU207" s="407"/>
      <c r="AV207" s="407"/>
      <c r="AW207" s="409"/>
      <c r="AX207" s="410"/>
      <c r="AZ207" s="408"/>
      <c r="BA207" s="407"/>
      <c r="BB207" s="407"/>
      <c r="BC207" s="407"/>
      <c r="BD207" s="407"/>
      <c r="BE207" s="407"/>
      <c r="BF207" s="407"/>
      <c r="BG207" s="407"/>
      <c r="BH207" s="407"/>
      <c r="BI207" s="409"/>
      <c r="BJ207" s="410"/>
      <c r="BL207" s="408"/>
      <c r="BM207" s="407"/>
      <c r="BN207" s="407"/>
      <c r="BO207" s="407"/>
      <c r="BP207" s="407"/>
      <c r="BQ207" s="407"/>
      <c r="BR207" s="407"/>
      <c r="BS207" s="407"/>
      <c r="BT207" s="407"/>
      <c r="BU207" s="409"/>
      <c r="BV207" s="410"/>
      <c r="BX207" s="408"/>
      <c r="BY207" s="407"/>
      <c r="BZ207" s="407"/>
      <c r="CA207" s="407"/>
      <c r="CB207" s="407"/>
      <c r="CC207" s="407"/>
      <c r="CD207" s="407"/>
      <c r="CE207" s="407"/>
      <c r="CF207" s="407"/>
      <c r="CG207" s="409"/>
      <c r="CH207" s="410"/>
      <c r="CJ207" s="408"/>
      <c r="CK207" s="407"/>
      <c r="CL207" s="407"/>
      <c r="CM207" s="407"/>
      <c r="CN207" s="407"/>
      <c r="CO207" s="407"/>
      <c r="CP207" s="407"/>
      <c r="CQ207" s="407"/>
      <c r="CR207" s="407"/>
      <c r="CS207" s="409"/>
      <c r="CT207" s="410"/>
      <c r="CV207" s="408"/>
      <c r="CW207" s="407"/>
      <c r="CX207" s="407"/>
      <c r="CY207" s="407"/>
      <c r="CZ207" s="407"/>
      <c r="DA207" s="407"/>
      <c r="DB207" s="407"/>
      <c r="DC207" s="407"/>
      <c r="DD207" s="407"/>
      <c r="DE207" s="409"/>
      <c r="DF207" s="410"/>
      <c r="DH207" s="408"/>
      <c r="DI207" s="407"/>
      <c r="DJ207" s="407"/>
      <c r="DK207" s="407"/>
      <c r="DL207" s="407"/>
      <c r="DM207" s="407"/>
      <c r="DN207" s="407"/>
      <c r="DO207" s="407"/>
      <c r="DP207" s="407"/>
      <c r="DQ207" s="409"/>
      <c r="DR207" s="410"/>
      <c r="DT207" s="408"/>
      <c r="DU207" s="407"/>
      <c r="DV207" s="407"/>
      <c r="DW207" s="407"/>
      <c r="DX207" s="407"/>
      <c r="DY207" s="407"/>
      <c r="DZ207" s="407"/>
      <c r="EA207" s="407"/>
      <c r="EB207" s="407"/>
      <c r="EC207" s="409"/>
      <c r="ED207" s="410"/>
    </row>
    <row r="208" spans="1:134" ht="15" customHeight="1" x14ac:dyDescent="0.25">
      <c r="A208" s="1470" t="s">
        <v>210</v>
      </c>
      <c r="B208" s="285" t="s">
        <v>101</v>
      </c>
      <c r="C208" s="319" t="s">
        <v>138</v>
      </c>
      <c r="D208" s="342">
        <f>'7d-AtRisk_RawData'!D67</f>
        <v>0</v>
      </c>
      <c r="E208" s="343">
        <f>'7d-AtRisk_RawData'!E67</f>
        <v>3</v>
      </c>
      <c r="F208" s="343">
        <f>'7d-AtRisk_RawData'!F67</f>
        <v>0</v>
      </c>
      <c r="G208" s="343">
        <f>'7d-AtRisk_RawData'!G67</f>
        <v>85</v>
      </c>
      <c r="H208" s="343">
        <f>'7d-AtRisk_RawData'!H67</f>
        <v>0</v>
      </c>
      <c r="I208" s="343">
        <f>'7d-AtRisk_RawData'!I67</f>
        <v>0</v>
      </c>
      <c r="J208" s="343">
        <f>'7d-AtRisk_RawData'!J67</f>
        <v>0</v>
      </c>
      <c r="K208" s="343">
        <f>'7d-AtRisk_RawData'!K67</f>
        <v>0</v>
      </c>
      <c r="L208" s="343">
        <f>'7d-AtRisk_RawData'!L67</f>
        <v>0</v>
      </c>
      <c r="M208" s="344">
        <f>'7d-AtRisk_RawData'!M67</f>
        <v>0</v>
      </c>
      <c r="N208" s="396"/>
      <c r="O208" s="319"/>
      <c r="P208" s="342">
        <f>'7d-AtRisk_RawData'!P67</f>
        <v>0</v>
      </c>
      <c r="Q208" s="343">
        <f>'7d-AtRisk_RawData'!Q67</f>
        <v>3</v>
      </c>
      <c r="R208" s="343">
        <f>'7d-AtRisk_RawData'!R67</f>
        <v>0</v>
      </c>
      <c r="S208" s="343">
        <f>'7d-AtRisk_RawData'!S67</f>
        <v>75</v>
      </c>
      <c r="T208" s="343">
        <f>'7d-AtRisk_RawData'!T67</f>
        <v>0</v>
      </c>
      <c r="U208" s="343">
        <f>'7d-AtRisk_RawData'!U67</f>
        <v>0</v>
      </c>
      <c r="V208" s="343">
        <f>'7d-AtRisk_RawData'!V67</f>
        <v>0</v>
      </c>
      <c r="W208" s="343">
        <f>'7d-AtRisk_RawData'!W67</f>
        <v>0</v>
      </c>
      <c r="X208" s="343">
        <f>'7d-AtRisk_RawData'!X67</f>
        <v>0</v>
      </c>
      <c r="Y208" s="344">
        <f>'7d-AtRisk_RawData'!Y67</f>
        <v>0</v>
      </c>
      <c r="Z208" s="396"/>
      <c r="AA208" s="319"/>
      <c r="AB208" s="342">
        <f>'7d-AtRisk_RawData'!AB67</f>
        <v>0</v>
      </c>
      <c r="AC208" s="343">
        <f>'7d-AtRisk_RawData'!AC67</f>
        <v>6</v>
      </c>
      <c r="AD208" s="343">
        <f>'7d-AtRisk_RawData'!AD67</f>
        <v>0</v>
      </c>
      <c r="AE208" s="343">
        <f>'7d-AtRisk_RawData'!AE67</f>
        <v>82</v>
      </c>
      <c r="AF208" s="343">
        <f>'7d-AtRisk_RawData'!AF67</f>
        <v>0</v>
      </c>
      <c r="AG208" s="343">
        <f>'7d-AtRisk_RawData'!AG67</f>
        <v>0</v>
      </c>
      <c r="AH208" s="343">
        <f>'7d-AtRisk_RawData'!AH67</f>
        <v>0</v>
      </c>
      <c r="AI208" s="343">
        <f>'7d-AtRisk_RawData'!AI67</f>
        <v>0</v>
      </c>
      <c r="AJ208" s="343">
        <f>'7d-AtRisk_RawData'!AJ67</f>
        <v>0</v>
      </c>
      <c r="AK208" s="344">
        <f>'7d-AtRisk_RawData'!AK67</f>
        <v>0</v>
      </c>
      <c r="AL208" s="396"/>
      <c r="AN208" s="342">
        <f>'7d-AtRisk_RawData'!AN67</f>
        <v>0</v>
      </c>
      <c r="AO208" s="343">
        <f>'7d-AtRisk_RawData'!AO67</f>
        <v>1</v>
      </c>
      <c r="AP208" s="343">
        <f>'7d-AtRisk_RawData'!AP67</f>
        <v>0</v>
      </c>
      <c r="AQ208" s="343">
        <f>'7d-AtRisk_RawData'!AQ67</f>
        <v>69</v>
      </c>
      <c r="AR208" s="343">
        <f>'7d-AtRisk_RawData'!AR67</f>
        <v>0</v>
      </c>
      <c r="AS208" s="343">
        <f>'7d-AtRisk_RawData'!AS67</f>
        <v>0</v>
      </c>
      <c r="AT208" s="343">
        <f>'7d-AtRisk_RawData'!AT67</f>
        <v>0</v>
      </c>
      <c r="AU208" s="343">
        <f>'7d-AtRisk_RawData'!AU67</f>
        <v>0</v>
      </c>
      <c r="AV208" s="343">
        <f>'7d-AtRisk_RawData'!AV67</f>
        <v>0</v>
      </c>
      <c r="AW208" s="344">
        <f>'7d-AtRisk_RawData'!AW67</f>
        <v>0</v>
      </c>
      <c r="AX208" s="396"/>
      <c r="AZ208" s="342">
        <f>'7d-AtRisk_RawData'!AZ67</f>
        <v>0</v>
      </c>
      <c r="BA208" s="343">
        <f>'7d-AtRisk_RawData'!BA67</f>
        <v>1</v>
      </c>
      <c r="BB208" s="343">
        <f>'7d-AtRisk_RawData'!BB67</f>
        <v>0</v>
      </c>
      <c r="BC208" s="343">
        <f>'7d-AtRisk_RawData'!BC67</f>
        <v>94</v>
      </c>
      <c r="BD208" s="343">
        <f>'7d-AtRisk_RawData'!BD67</f>
        <v>0</v>
      </c>
      <c r="BE208" s="343">
        <f>'7d-AtRisk_RawData'!BE67</f>
        <v>0</v>
      </c>
      <c r="BF208" s="343">
        <f>'7d-AtRisk_RawData'!BF67</f>
        <v>0</v>
      </c>
      <c r="BG208" s="343">
        <f>'7d-AtRisk_RawData'!BG67</f>
        <v>0</v>
      </c>
      <c r="BH208" s="343">
        <f>'7d-AtRisk_RawData'!BH67</f>
        <v>0</v>
      </c>
      <c r="BI208" s="344">
        <f>'7d-AtRisk_RawData'!BI67</f>
        <v>0</v>
      </c>
      <c r="BJ208" s="396"/>
      <c r="BL208" s="342">
        <f>'7d-AtRisk_RawData'!BL67</f>
        <v>0</v>
      </c>
      <c r="BM208" s="343">
        <f>'7d-AtRisk_RawData'!BM67</f>
        <v>4</v>
      </c>
      <c r="BN208" s="343">
        <f>'7d-AtRisk_RawData'!BN67</f>
        <v>0</v>
      </c>
      <c r="BO208" s="343">
        <f>'7d-AtRisk_RawData'!BO67</f>
        <v>68</v>
      </c>
      <c r="BP208" s="343">
        <f>'7d-AtRisk_RawData'!BP67</f>
        <v>0</v>
      </c>
      <c r="BQ208" s="343">
        <f>'7d-AtRisk_RawData'!BQ67</f>
        <v>0</v>
      </c>
      <c r="BR208" s="343">
        <f>'7d-AtRisk_RawData'!BR67</f>
        <v>0</v>
      </c>
      <c r="BS208" s="343">
        <f>'7d-AtRisk_RawData'!BS67</f>
        <v>0</v>
      </c>
      <c r="BT208" s="343">
        <f>'7d-AtRisk_RawData'!BT67</f>
        <v>0</v>
      </c>
      <c r="BU208" s="344">
        <f>'7d-AtRisk_RawData'!BU67</f>
        <v>0</v>
      </c>
      <c r="BV208" s="396"/>
      <c r="BX208" s="342">
        <f>'7d-AtRisk_RawData'!BX67</f>
        <v>0</v>
      </c>
      <c r="BY208" s="343">
        <f>'7d-AtRisk_RawData'!BY67</f>
        <v>0</v>
      </c>
      <c r="BZ208" s="343">
        <f>'7d-AtRisk_RawData'!BZ67</f>
        <v>0</v>
      </c>
      <c r="CA208" s="343">
        <f>'7d-AtRisk_RawData'!CA67</f>
        <v>61</v>
      </c>
      <c r="CB208" s="343">
        <f>'7d-AtRisk_RawData'!CB67</f>
        <v>0</v>
      </c>
      <c r="CC208" s="343">
        <f>'7d-AtRisk_RawData'!CC67</f>
        <v>0</v>
      </c>
      <c r="CD208" s="343">
        <f>'7d-AtRisk_RawData'!CD67</f>
        <v>0</v>
      </c>
      <c r="CE208" s="343">
        <f>'7d-AtRisk_RawData'!CE67</f>
        <v>0</v>
      </c>
      <c r="CF208" s="343">
        <f>'7d-AtRisk_RawData'!CF67</f>
        <v>0</v>
      </c>
      <c r="CG208" s="344">
        <f>'7d-AtRisk_RawData'!CG67</f>
        <v>0</v>
      </c>
      <c r="CH208" s="396"/>
      <c r="CJ208" s="342">
        <f>'7d-AtRisk_RawData'!CJ67</f>
        <v>0</v>
      </c>
      <c r="CK208" s="343">
        <f>'7d-AtRisk_RawData'!CK67</f>
        <v>1</v>
      </c>
      <c r="CL208" s="343">
        <f>'7d-AtRisk_RawData'!CL67</f>
        <v>0</v>
      </c>
      <c r="CM208" s="343">
        <f>'7d-AtRisk_RawData'!CM67</f>
        <v>53</v>
      </c>
      <c r="CN208" s="343">
        <f>'7d-AtRisk_RawData'!CN67</f>
        <v>0</v>
      </c>
      <c r="CO208" s="343">
        <f>'7d-AtRisk_RawData'!CO67</f>
        <v>0</v>
      </c>
      <c r="CP208" s="343">
        <f>'7d-AtRisk_RawData'!CP67</f>
        <v>0</v>
      </c>
      <c r="CQ208" s="343">
        <f>'7d-AtRisk_RawData'!CQ67</f>
        <v>0</v>
      </c>
      <c r="CR208" s="343">
        <f>'7d-AtRisk_RawData'!CR67</f>
        <v>0</v>
      </c>
      <c r="CS208" s="344">
        <f>'7d-AtRisk_RawData'!CS67</f>
        <v>0</v>
      </c>
      <c r="CT208" s="396"/>
      <c r="CV208" s="342">
        <f>'7d-AtRisk_RawData'!CV67</f>
        <v>0</v>
      </c>
      <c r="CW208" s="343">
        <f>'7d-AtRisk_RawData'!CW67</f>
        <v>0</v>
      </c>
      <c r="CX208" s="343">
        <f>'7d-AtRisk_RawData'!CX67</f>
        <v>0</v>
      </c>
      <c r="CY208" s="343">
        <f>'7d-AtRisk_RawData'!CY67</f>
        <v>60</v>
      </c>
      <c r="CZ208" s="343">
        <f>'7d-AtRisk_RawData'!CZ67</f>
        <v>0</v>
      </c>
      <c r="DA208" s="343">
        <f>'7d-AtRisk_RawData'!DA67</f>
        <v>0</v>
      </c>
      <c r="DB208" s="343">
        <f>'7d-AtRisk_RawData'!DB67</f>
        <v>0</v>
      </c>
      <c r="DC208" s="343">
        <f>'7d-AtRisk_RawData'!DC67</f>
        <v>0</v>
      </c>
      <c r="DD208" s="343">
        <f>'7d-AtRisk_RawData'!DD67</f>
        <v>0</v>
      </c>
      <c r="DE208" s="344">
        <f>'7d-AtRisk_RawData'!DE67</f>
        <v>0</v>
      </c>
      <c r="DF208" s="396"/>
      <c r="DH208" s="342">
        <f>'7d-AtRisk_RawData'!DH67</f>
        <v>0</v>
      </c>
      <c r="DI208" s="343">
        <f>'7d-AtRisk_RawData'!DI67</f>
        <v>5</v>
      </c>
      <c r="DJ208" s="343">
        <f>'7d-AtRisk_RawData'!DJ67</f>
        <v>0</v>
      </c>
      <c r="DK208" s="343">
        <f>'7d-AtRisk_RawData'!DK67</f>
        <v>62</v>
      </c>
      <c r="DL208" s="343">
        <f>'7d-AtRisk_RawData'!DL67</f>
        <v>0</v>
      </c>
      <c r="DM208" s="343">
        <f>'7d-AtRisk_RawData'!DM67</f>
        <v>0</v>
      </c>
      <c r="DN208" s="343">
        <f>'7d-AtRisk_RawData'!DN67</f>
        <v>0</v>
      </c>
      <c r="DO208" s="343">
        <f>'7d-AtRisk_RawData'!DO67</f>
        <v>0</v>
      </c>
      <c r="DP208" s="343">
        <f>'7d-AtRisk_RawData'!DP67</f>
        <v>0</v>
      </c>
      <c r="DQ208" s="344">
        <f>'7d-AtRisk_RawData'!DQ67</f>
        <v>0</v>
      </c>
      <c r="DR208" s="396"/>
      <c r="DT208" s="342">
        <f>'7d-AtRisk_RawData'!DT67</f>
        <v>0</v>
      </c>
      <c r="DU208" s="343">
        <f>'7d-AtRisk_RawData'!DU67</f>
        <v>6</v>
      </c>
      <c r="DV208" s="343">
        <f>'7d-AtRisk_RawData'!DV67</f>
        <v>0</v>
      </c>
      <c r="DW208" s="343">
        <f>'7d-AtRisk_RawData'!DW67</f>
        <v>70</v>
      </c>
      <c r="DX208" s="343">
        <f>'7d-AtRisk_RawData'!DX67</f>
        <v>0</v>
      </c>
      <c r="DY208" s="343">
        <f>'7d-AtRisk_RawData'!DY67</f>
        <v>0</v>
      </c>
      <c r="DZ208" s="343">
        <f>'7d-AtRisk_RawData'!DZ67</f>
        <v>0</v>
      </c>
      <c r="EA208" s="343">
        <f>'7d-AtRisk_RawData'!EA67</f>
        <v>0</v>
      </c>
      <c r="EB208" s="343">
        <f>'7d-AtRisk_RawData'!EB67</f>
        <v>0</v>
      </c>
      <c r="EC208" s="344">
        <f>'7d-AtRisk_RawData'!EC67</f>
        <v>0</v>
      </c>
      <c r="ED208" s="396"/>
    </row>
    <row r="209" spans="1:134" x14ac:dyDescent="0.25">
      <c r="A209" s="1471"/>
      <c r="B209" t="s">
        <v>101</v>
      </c>
      <c r="C209" s="317" t="s">
        <v>139</v>
      </c>
      <c r="D209" s="351">
        <f>'7d-AtRisk_RawData'!D68</f>
        <v>0</v>
      </c>
      <c r="E209" s="352">
        <f>'7d-AtRisk_RawData'!E68</f>
        <v>12</v>
      </c>
      <c r="F209" s="352">
        <f>'7d-AtRisk_RawData'!F68</f>
        <v>0</v>
      </c>
      <c r="G209" s="352">
        <f>'7d-AtRisk_RawData'!G68</f>
        <v>14</v>
      </c>
      <c r="H209" s="352">
        <f>'7d-AtRisk_RawData'!H68</f>
        <v>0</v>
      </c>
      <c r="I209" s="352">
        <f>'7d-AtRisk_RawData'!I68</f>
        <v>0</v>
      </c>
      <c r="J209" s="352">
        <f>'7d-AtRisk_RawData'!J68</f>
        <v>0</v>
      </c>
      <c r="K209" s="352">
        <f>'7d-AtRisk_RawData'!K68</f>
        <v>0</v>
      </c>
      <c r="L209" s="352">
        <f>'7d-AtRisk_RawData'!L68</f>
        <v>0</v>
      </c>
      <c r="M209" s="353">
        <f>'7d-AtRisk_RawData'!M68</f>
        <v>0</v>
      </c>
      <c r="N209" s="398"/>
      <c r="P209" s="351">
        <f>'7d-AtRisk_RawData'!P68</f>
        <v>0</v>
      </c>
      <c r="Q209" s="352">
        <f>'7d-AtRisk_RawData'!Q68</f>
        <v>9</v>
      </c>
      <c r="R209" s="352">
        <f>'7d-AtRisk_RawData'!R68</f>
        <v>0</v>
      </c>
      <c r="S209" s="352">
        <f>'7d-AtRisk_RawData'!S68</f>
        <v>16</v>
      </c>
      <c r="T209" s="352">
        <f>'7d-AtRisk_RawData'!T68</f>
        <v>0</v>
      </c>
      <c r="U209" s="352">
        <f>'7d-AtRisk_RawData'!U68</f>
        <v>0</v>
      </c>
      <c r="V209" s="352">
        <f>'7d-AtRisk_RawData'!V68</f>
        <v>0</v>
      </c>
      <c r="W209" s="352">
        <f>'7d-AtRisk_RawData'!W68</f>
        <v>0</v>
      </c>
      <c r="X209" s="352">
        <f>'7d-AtRisk_RawData'!X68</f>
        <v>0</v>
      </c>
      <c r="Y209" s="353">
        <f>'7d-AtRisk_RawData'!Y68</f>
        <v>0</v>
      </c>
      <c r="Z209" s="398"/>
      <c r="AB209" s="351">
        <f>'7d-AtRisk_RawData'!AB68</f>
        <v>0</v>
      </c>
      <c r="AC209" s="352">
        <f>'7d-AtRisk_RawData'!AC68</f>
        <v>7</v>
      </c>
      <c r="AD209" s="352">
        <f>'7d-AtRisk_RawData'!AD68</f>
        <v>0</v>
      </c>
      <c r="AE209" s="352">
        <f>'7d-AtRisk_RawData'!AE68</f>
        <v>8</v>
      </c>
      <c r="AF209" s="352">
        <f>'7d-AtRisk_RawData'!AF68</f>
        <v>0</v>
      </c>
      <c r="AG209" s="352">
        <f>'7d-AtRisk_RawData'!AG68</f>
        <v>0</v>
      </c>
      <c r="AH209" s="352">
        <f>'7d-AtRisk_RawData'!AH68</f>
        <v>0</v>
      </c>
      <c r="AI209" s="352">
        <f>'7d-AtRisk_RawData'!AI68</f>
        <v>0</v>
      </c>
      <c r="AJ209" s="352">
        <f>'7d-AtRisk_RawData'!AJ68</f>
        <v>0</v>
      </c>
      <c r="AK209" s="353">
        <f>'7d-AtRisk_RawData'!AK68</f>
        <v>0</v>
      </c>
      <c r="AL209" s="398"/>
      <c r="AN209" s="351">
        <f>'7d-AtRisk_RawData'!AN68</f>
        <v>0</v>
      </c>
      <c r="AO209" s="352">
        <f>'7d-AtRisk_RawData'!AO68</f>
        <v>7</v>
      </c>
      <c r="AP209" s="352">
        <f>'7d-AtRisk_RawData'!AP68</f>
        <v>0</v>
      </c>
      <c r="AQ209" s="352">
        <f>'7d-AtRisk_RawData'!AQ68</f>
        <v>19</v>
      </c>
      <c r="AR209" s="352">
        <f>'7d-AtRisk_RawData'!AR68</f>
        <v>0</v>
      </c>
      <c r="AS209" s="352">
        <f>'7d-AtRisk_RawData'!AS68</f>
        <v>0</v>
      </c>
      <c r="AT209" s="352">
        <f>'7d-AtRisk_RawData'!AT68</f>
        <v>0</v>
      </c>
      <c r="AU209" s="352">
        <f>'7d-AtRisk_RawData'!AU68</f>
        <v>0</v>
      </c>
      <c r="AV209" s="352">
        <f>'7d-AtRisk_RawData'!AV68</f>
        <v>0</v>
      </c>
      <c r="AW209" s="353">
        <f>'7d-AtRisk_RawData'!AW68</f>
        <v>0</v>
      </c>
      <c r="AX209" s="398"/>
      <c r="AZ209" s="351">
        <f>'7d-AtRisk_RawData'!AZ68</f>
        <v>0</v>
      </c>
      <c r="BA209" s="352">
        <f>'7d-AtRisk_RawData'!BA68</f>
        <v>13</v>
      </c>
      <c r="BB209" s="352">
        <f>'7d-AtRisk_RawData'!BB68</f>
        <v>0</v>
      </c>
      <c r="BC209" s="352">
        <f>'7d-AtRisk_RawData'!BC68</f>
        <v>15</v>
      </c>
      <c r="BD209" s="352">
        <f>'7d-AtRisk_RawData'!BD68</f>
        <v>0</v>
      </c>
      <c r="BE209" s="352">
        <f>'7d-AtRisk_RawData'!BE68</f>
        <v>0</v>
      </c>
      <c r="BF209" s="352">
        <f>'7d-AtRisk_RawData'!BF68</f>
        <v>0</v>
      </c>
      <c r="BG209" s="352">
        <f>'7d-AtRisk_RawData'!BG68</f>
        <v>0</v>
      </c>
      <c r="BH209" s="352">
        <f>'7d-AtRisk_RawData'!BH68</f>
        <v>0</v>
      </c>
      <c r="BI209" s="353">
        <f>'7d-AtRisk_RawData'!BI68</f>
        <v>0</v>
      </c>
      <c r="BJ209" s="398"/>
      <c r="BL209" s="351">
        <f>'7d-AtRisk_RawData'!BL68</f>
        <v>0</v>
      </c>
      <c r="BM209" s="352">
        <f>'7d-AtRisk_RawData'!BM68</f>
        <v>20</v>
      </c>
      <c r="BN209" s="352">
        <f>'7d-AtRisk_RawData'!BN68</f>
        <v>0</v>
      </c>
      <c r="BO209" s="352">
        <f>'7d-AtRisk_RawData'!BO68</f>
        <v>17</v>
      </c>
      <c r="BP209" s="352">
        <f>'7d-AtRisk_RawData'!BP68</f>
        <v>0</v>
      </c>
      <c r="BQ209" s="352">
        <f>'7d-AtRisk_RawData'!BQ68</f>
        <v>0</v>
      </c>
      <c r="BR209" s="352">
        <f>'7d-AtRisk_RawData'!BR68</f>
        <v>0</v>
      </c>
      <c r="BS209" s="352">
        <f>'7d-AtRisk_RawData'!BS68</f>
        <v>0</v>
      </c>
      <c r="BT209" s="352">
        <f>'7d-AtRisk_RawData'!BT68</f>
        <v>0</v>
      </c>
      <c r="BU209" s="353">
        <f>'7d-AtRisk_RawData'!BU68</f>
        <v>0</v>
      </c>
      <c r="BV209" s="398"/>
      <c r="BX209" s="351">
        <f>'7d-AtRisk_RawData'!BX68</f>
        <v>0</v>
      </c>
      <c r="BY209" s="352">
        <f>'7d-AtRisk_RawData'!BY68</f>
        <v>16</v>
      </c>
      <c r="BZ209" s="352">
        <f>'7d-AtRisk_RawData'!BZ68</f>
        <v>0</v>
      </c>
      <c r="CA209" s="352">
        <f>'7d-AtRisk_RawData'!CA68</f>
        <v>7</v>
      </c>
      <c r="CB209" s="352">
        <f>'7d-AtRisk_RawData'!CB68</f>
        <v>0</v>
      </c>
      <c r="CC209" s="352">
        <f>'7d-AtRisk_RawData'!CC68</f>
        <v>0</v>
      </c>
      <c r="CD209" s="352">
        <f>'7d-AtRisk_RawData'!CD68</f>
        <v>0</v>
      </c>
      <c r="CE209" s="352">
        <f>'7d-AtRisk_RawData'!CE68</f>
        <v>0</v>
      </c>
      <c r="CF209" s="352">
        <f>'7d-AtRisk_RawData'!CF68</f>
        <v>0</v>
      </c>
      <c r="CG209" s="353">
        <f>'7d-AtRisk_RawData'!CG68</f>
        <v>0</v>
      </c>
      <c r="CH209" s="398"/>
      <c r="CJ209" s="351">
        <f>'7d-AtRisk_RawData'!CJ68</f>
        <v>0</v>
      </c>
      <c r="CK209" s="352">
        <f>'7d-AtRisk_RawData'!CK68</f>
        <v>15</v>
      </c>
      <c r="CL209" s="352">
        <f>'7d-AtRisk_RawData'!CL68</f>
        <v>0</v>
      </c>
      <c r="CM209" s="352">
        <f>'7d-AtRisk_RawData'!CM68</f>
        <v>6</v>
      </c>
      <c r="CN209" s="352">
        <f>'7d-AtRisk_RawData'!CN68</f>
        <v>0</v>
      </c>
      <c r="CO209" s="352">
        <f>'7d-AtRisk_RawData'!CO68</f>
        <v>0</v>
      </c>
      <c r="CP209" s="352">
        <f>'7d-AtRisk_RawData'!CP68</f>
        <v>0</v>
      </c>
      <c r="CQ209" s="352">
        <f>'7d-AtRisk_RawData'!CQ68</f>
        <v>0</v>
      </c>
      <c r="CR209" s="352">
        <f>'7d-AtRisk_RawData'!CR68</f>
        <v>0</v>
      </c>
      <c r="CS209" s="353">
        <f>'7d-AtRisk_RawData'!CS68</f>
        <v>0</v>
      </c>
      <c r="CT209" s="398"/>
      <c r="CV209" s="351">
        <f>'7d-AtRisk_RawData'!CV68</f>
        <v>0</v>
      </c>
      <c r="CW209" s="352">
        <f>'7d-AtRisk_RawData'!CW68</f>
        <v>33</v>
      </c>
      <c r="CX209" s="352">
        <f>'7d-AtRisk_RawData'!CX68</f>
        <v>0</v>
      </c>
      <c r="CY209" s="352">
        <f>'7d-AtRisk_RawData'!CY68</f>
        <v>7</v>
      </c>
      <c r="CZ209" s="352">
        <f>'7d-AtRisk_RawData'!CZ68</f>
        <v>0</v>
      </c>
      <c r="DA209" s="352">
        <f>'7d-AtRisk_RawData'!DA68</f>
        <v>0</v>
      </c>
      <c r="DB209" s="352">
        <f>'7d-AtRisk_RawData'!DB68</f>
        <v>0</v>
      </c>
      <c r="DC209" s="352">
        <f>'7d-AtRisk_RawData'!DC68</f>
        <v>0</v>
      </c>
      <c r="DD209" s="352">
        <f>'7d-AtRisk_RawData'!DD68</f>
        <v>0</v>
      </c>
      <c r="DE209" s="353">
        <f>'7d-AtRisk_RawData'!DE68</f>
        <v>0</v>
      </c>
      <c r="DF209" s="398"/>
      <c r="DH209" s="351">
        <f>'7d-AtRisk_RawData'!DH68</f>
        <v>0</v>
      </c>
      <c r="DI209" s="352">
        <f>'7d-AtRisk_RawData'!DI68</f>
        <v>26</v>
      </c>
      <c r="DJ209" s="352">
        <f>'7d-AtRisk_RawData'!DJ68</f>
        <v>0</v>
      </c>
      <c r="DK209" s="352">
        <f>'7d-AtRisk_RawData'!DK68</f>
        <v>6</v>
      </c>
      <c r="DL209" s="352">
        <f>'7d-AtRisk_RawData'!DL68</f>
        <v>0</v>
      </c>
      <c r="DM209" s="352">
        <f>'7d-AtRisk_RawData'!DM68</f>
        <v>0</v>
      </c>
      <c r="DN209" s="352">
        <f>'7d-AtRisk_RawData'!DN68</f>
        <v>0</v>
      </c>
      <c r="DO209" s="352">
        <f>'7d-AtRisk_RawData'!DO68</f>
        <v>0</v>
      </c>
      <c r="DP209" s="352">
        <f>'7d-AtRisk_RawData'!DP68</f>
        <v>0</v>
      </c>
      <c r="DQ209" s="353">
        <f>'7d-AtRisk_RawData'!DQ68</f>
        <v>0</v>
      </c>
      <c r="DR209" s="398"/>
      <c r="DT209" s="351">
        <f>'7d-AtRisk_RawData'!DT68</f>
        <v>0</v>
      </c>
      <c r="DU209" s="352">
        <f>'7d-AtRisk_RawData'!DU68</f>
        <v>38</v>
      </c>
      <c r="DV209" s="352">
        <f>'7d-AtRisk_RawData'!DV68</f>
        <v>0</v>
      </c>
      <c r="DW209" s="352">
        <f>'7d-AtRisk_RawData'!DW68</f>
        <v>7</v>
      </c>
      <c r="DX209" s="352">
        <f>'7d-AtRisk_RawData'!DX68</f>
        <v>0</v>
      </c>
      <c r="DY209" s="352">
        <f>'7d-AtRisk_RawData'!DY68</f>
        <v>0</v>
      </c>
      <c r="DZ209" s="352">
        <f>'7d-AtRisk_RawData'!DZ68</f>
        <v>0</v>
      </c>
      <c r="EA209" s="352">
        <f>'7d-AtRisk_RawData'!EA68</f>
        <v>0</v>
      </c>
      <c r="EB209" s="352">
        <f>'7d-AtRisk_RawData'!EB68</f>
        <v>0</v>
      </c>
      <c r="EC209" s="353">
        <f>'7d-AtRisk_RawData'!EC68</f>
        <v>0</v>
      </c>
      <c r="ED209" s="398"/>
    </row>
    <row r="210" spans="1:134" ht="15.75" thickBot="1" x14ac:dyDescent="0.3">
      <c r="A210" s="1472"/>
      <c r="B210" t="s">
        <v>101</v>
      </c>
      <c r="C210" s="317" t="s">
        <v>140</v>
      </c>
      <c r="D210" s="351">
        <f>'7d-AtRisk_RawData'!D69</f>
        <v>0</v>
      </c>
      <c r="E210" s="352">
        <f>'7d-AtRisk_RawData'!E69</f>
        <v>1</v>
      </c>
      <c r="F210" s="352">
        <f>'7d-AtRisk_RawData'!F69</f>
        <v>0</v>
      </c>
      <c r="G210" s="352">
        <f>'7d-AtRisk_RawData'!G69</f>
        <v>9</v>
      </c>
      <c r="H210" s="352">
        <f>'7d-AtRisk_RawData'!H69</f>
        <v>0</v>
      </c>
      <c r="I210" s="352">
        <f>'7d-AtRisk_RawData'!I69</f>
        <v>0</v>
      </c>
      <c r="J210" s="352">
        <f>'7d-AtRisk_RawData'!J69</f>
        <v>0</v>
      </c>
      <c r="K210" s="352">
        <f>'7d-AtRisk_RawData'!K69</f>
        <v>0</v>
      </c>
      <c r="L210" s="352">
        <f>'7d-AtRisk_RawData'!L69</f>
        <v>0</v>
      </c>
      <c r="M210" s="353">
        <f>'7d-AtRisk_RawData'!M69</f>
        <v>0</v>
      </c>
      <c r="N210" s="398"/>
      <c r="P210" s="351">
        <f>'7d-AtRisk_RawData'!P69</f>
        <v>0</v>
      </c>
      <c r="Q210" s="352">
        <f>'7d-AtRisk_RawData'!Q69</f>
        <v>0</v>
      </c>
      <c r="R210" s="352">
        <f>'7d-AtRisk_RawData'!R69</f>
        <v>0</v>
      </c>
      <c r="S210" s="352">
        <f>'7d-AtRisk_RawData'!S69</f>
        <v>6</v>
      </c>
      <c r="T210" s="352">
        <f>'7d-AtRisk_RawData'!T69</f>
        <v>0</v>
      </c>
      <c r="U210" s="352">
        <f>'7d-AtRisk_RawData'!U69</f>
        <v>0</v>
      </c>
      <c r="V210" s="352">
        <f>'7d-AtRisk_RawData'!V69</f>
        <v>0</v>
      </c>
      <c r="W210" s="352">
        <f>'7d-AtRisk_RawData'!W69</f>
        <v>0</v>
      </c>
      <c r="X210" s="352">
        <f>'7d-AtRisk_RawData'!X69</f>
        <v>0</v>
      </c>
      <c r="Y210" s="353">
        <f>'7d-AtRisk_RawData'!Y69</f>
        <v>0</v>
      </c>
      <c r="Z210" s="398"/>
      <c r="AB210" s="351">
        <f>'7d-AtRisk_RawData'!AB69</f>
        <v>0</v>
      </c>
      <c r="AC210" s="352">
        <f>'7d-AtRisk_RawData'!AC69</f>
        <v>0</v>
      </c>
      <c r="AD210" s="352">
        <f>'7d-AtRisk_RawData'!AD69</f>
        <v>0</v>
      </c>
      <c r="AE210" s="352">
        <f>'7d-AtRisk_RawData'!AE69</f>
        <v>17</v>
      </c>
      <c r="AF210" s="352">
        <f>'7d-AtRisk_RawData'!AF69</f>
        <v>0</v>
      </c>
      <c r="AG210" s="352">
        <f>'7d-AtRisk_RawData'!AG69</f>
        <v>0</v>
      </c>
      <c r="AH210" s="352">
        <f>'7d-AtRisk_RawData'!AH69</f>
        <v>0</v>
      </c>
      <c r="AI210" s="352">
        <f>'7d-AtRisk_RawData'!AI69</f>
        <v>0</v>
      </c>
      <c r="AJ210" s="352">
        <f>'7d-AtRisk_RawData'!AJ69</f>
        <v>0</v>
      </c>
      <c r="AK210" s="353">
        <f>'7d-AtRisk_RawData'!AK69</f>
        <v>0</v>
      </c>
      <c r="AL210" s="398"/>
      <c r="AN210" s="351">
        <f>'7d-AtRisk_RawData'!AN69</f>
        <v>0</v>
      </c>
      <c r="AO210" s="352">
        <f>'7d-AtRisk_RawData'!AO69</f>
        <v>0</v>
      </c>
      <c r="AP210" s="352">
        <f>'7d-AtRisk_RawData'!AP69</f>
        <v>0</v>
      </c>
      <c r="AQ210" s="352">
        <f>'7d-AtRisk_RawData'!AQ69</f>
        <v>16</v>
      </c>
      <c r="AR210" s="352">
        <f>'7d-AtRisk_RawData'!AR69</f>
        <v>0</v>
      </c>
      <c r="AS210" s="352">
        <f>'7d-AtRisk_RawData'!AS69</f>
        <v>0</v>
      </c>
      <c r="AT210" s="352">
        <f>'7d-AtRisk_RawData'!AT69</f>
        <v>0</v>
      </c>
      <c r="AU210" s="352">
        <f>'7d-AtRisk_RawData'!AU69</f>
        <v>0</v>
      </c>
      <c r="AV210" s="352">
        <f>'7d-AtRisk_RawData'!AV69</f>
        <v>0</v>
      </c>
      <c r="AW210" s="353">
        <f>'7d-AtRisk_RawData'!AW69</f>
        <v>0</v>
      </c>
      <c r="AX210" s="398"/>
      <c r="AZ210" s="351">
        <f>'7d-AtRisk_RawData'!AZ69</f>
        <v>0</v>
      </c>
      <c r="BA210" s="352">
        <f>'7d-AtRisk_RawData'!BA69</f>
        <v>0</v>
      </c>
      <c r="BB210" s="352">
        <f>'7d-AtRisk_RawData'!BB69</f>
        <v>0</v>
      </c>
      <c r="BC210" s="352">
        <f>'7d-AtRisk_RawData'!BC69</f>
        <v>29</v>
      </c>
      <c r="BD210" s="352">
        <f>'7d-AtRisk_RawData'!BD69</f>
        <v>0</v>
      </c>
      <c r="BE210" s="352">
        <f>'7d-AtRisk_RawData'!BE69</f>
        <v>0</v>
      </c>
      <c r="BF210" s="352">
        <f>'7d-AtRisk_RawData'!BF69</f>
        <v>0</v>
      </c>
      <c r="BG210" s="352">
        <f>'7d-AtRisk_RawData'!BG69</f>
        <v>0</v>
      </c>
      <c r="BH210" s="352">
        <f>'7d-AtRisk_RawData'!BH69</f>
        <v>0</v>
      </c>
      <c r="BI210" s="353">
        <f>'7d-AtRisk_RawData'!BI69</f>
        <v>0</v>
      </c>
      <c r="BJ210" s="398"/>
      <c r="BL210" s="351">
        <f>'7d-AtRisk_RawData'!BL69</f>
        <v>0</v>
      </c>
      <c r="BM210" s="352">
        <f>'7d-AtRisk_RawData'!BM69</f>
        <v>0</v>
      </c>
      <c r="BN210" s="352">
        <f>'7d-AtRisk_RawData'!BN69</f>
        <v>0</v>
      </c>
      <c r="BO210" s="352">
        <f>'7d-AtRisk_RawData'!BO69</f>
        <v>21</v>
      </c>
      <c r="BP210" s="352">
        <f>'7d-AtRisk_RawData'!BP69</f>
        <v>0</v>
      </c>
      <c r="BQ210" s="352">
        <f>'7d-AtRisk_RawData'!BQ69</f>
        <v>0</v>
      </c>
      <c r="BR210" s="352">
        <f>'7d-AtRisk_RawData'!BR69</f>
        <v>0</v>
      </c>
      <c r="BS210" s="352">
        <f>'7d-AtRisk_RawData'!BS69</f>
        <v>0</v>
      </c>
      <c r="BT210" s="352">
        <f>'7d-AtRisk_RawData'!BT69</f>
        <v>0</v>
      </c>
      <c r="BU210" s="353">
        <f>'7d-AtRisk_RawData'!BU69</f>
        <v>0</v>
      </c>
      <c r="BV210" s="398"/>
      <c r="BX210" s="351">
        <f>'7d-AtRisk_RawData'!BX69</f>
        <v>0</v>
      </c>
      <c r="BY210" s="352">
        <f>'7d-AtRisk_RawData'!BY69</f>
        <v>0</v>
      </c>
      <c r="BZ210" s="352">
        <f>'7d-AtRisk_RawData'!BZ69</f>
        <v>0</v>
      </c>
      <c r="CA210" s="352">
        <f>'7d-AtRisk_RawData'!CA69</f>
        <v>13</v>
      </c>
      <c r="CB210" s="352">
        <f>'7d-AtRisk_RawData'!CB69</f>
        <v>0</v>
      </c>
      <c r="CC210" s="352">
        <f>'7d-AtRisk_RawData'!CC69</f>
        <v>0</v>
      </c>
      <c r="CD210" s="352">
        <f>'7d-AtRisk_RawData'!CD69</f>
        <v>0</v>
      </c>
      <c r="CE210" s="352">
        <f>'7d-AtRisk_RawData'!CE69</f>
        <v>0</v>
      </c>
      <c r="CF210" s="352">
        <f>'7d-AtRisk_RawData'!CF69</f>
        <v>0</v>
      </c>
      <c r="CG210" s="353">
        <f>'7d-AtRisk_RawData'!CG69</f>
        <v>0</v>
      </c>
      <c r="CH210" s="398"/>
      <c r="CJ210" s="351">
        <f>'7d-AtRisk_RawData'!CJ69</f>
        <v>0</v>
      </c>
      <c r="CK210" s="352">
        <f>'7d-AtRisk_RawData'!CK69</f>
        <v>0</v>
      </c>
      <c r="CL210" s="352">
        <f>'7d-AtRisk_RawData'!CL69</f>
        <v>0</v>
      </c>
      <c r="CM210" s="352">
        <f>'7d-AtRisk_RawData'!CM69</f>
        <v>15</v>
      </c>
      <c r="CN210" s="352">
        <f>'7d-AtRisk_RawData'!CN69</f>
        <v>0</v>
      </c>
      <c r="CO210" s="352">
        <f>'7d-AtRisk_RawData'!CO69</f>
        <v>0</v>
      </c>
      <c r="CP210" s="352">
        <f>'7d-AtRisk_RawData'!CP69</f>
        <v>0</v>
      </c>
      <c r="CQ210" s="352">
        <f>'7d-AtRisk_RawData'!CQ69</f>
        <v>0</v>
      </c>
      <c r="CR210" s="352">
        <f>'7d-AtRisk_RawData'!CR69</f>
        <v>0</v>
      </c>
      <c r="CS210" s="353">
        <f>'7d-AtRisk_RawData'!CS69</f>
        <v>0</v>
      </c>
      <c r="CT210" s="398"/>
      <c r="CV210" s="351">
        <f>'7d-AtRisk_RawData'!CV69</f>
        <v>0</v>
      </c>
      <c r="CW210" s="352">
        <f>'7d-AtRisk_RawData'!CW69</f>
        <v>0</v>
      </c>
      <c r="CX210" s="352">
        <f>'7d-AtRisk_RawData'!CX69</f>
        <v>0</v>
      </c>
      <c r="CY210" s="352">
        <f>'7d-AtRisk_RawData'!CY69</f>
        <v>7</v>
      </c>
      <c r="CZ210" s="352">
        <f>'7d-AtRisk_RawData'!CZ69</f>
        <v>0</v>
      </c>
      <c r="DA210" s="352">
        <f>'7d-AtRisk_RawData'!DA69</f>
        <v>0</v>
      </c>
      <c r="DB210" s="352">
        <f>'7d-AtRisk_RawData'!DB69</f>
        <v>0</v>
      </c>
      <c r="DC210" s="352">
        <f>'7d-AtRisk_RawData'!DC69</f>
        <v>0</v>
      </c>
      <c r="DD210" s="352">
        <f>'7d-AtRisk_RawData'!DD69</f>
        <v>0</v>
      </c>
      <c r="DE210" s="353">
        <f>'7d-AtRisk_RawData'!DE69</f>
        <v>0</v>
      </c>
      <c r="DF210" s="398"/>
      <c r="DH210" s="351">
        <f>'7d-AtRisk_RawData'!DH69</f>
        <v>0</v>
      </c>
      <c r="DI210" s="352">
        <f>'7d-AtRisk_RawData'!DI69</f>
        <v>0</v>
      </c>
      <c r="DJ210" s="352">
        <f>'7d-AtRisk_RawData'!DJ69</f>
        <v>0</v>
      </c>
      <c r="DK210" s="352">
        <f>'7d-AtRisk_RawData'!DK69</f>
        <v>14</v>
      </c>
      <c r="DL210" s="352">
        <f>'7d-AtRisk_RawData'!DL69</f>
        <v>0</v>
      </c>
      <c r="DM210" s="352">
        <f>'7d-AtRisk_RawData'!DM69</f>
        <v>0</v>
      </c>
      <c r="DN210" s="352">
        <f>'7d-AtRisk_RawData'!DN69</f>
        <v>0</v>
      </c>
      <c r="DO210" s="352">
        <f>'7d-AtRisk_RawData'!DO69</f>
        <v>0</v>
      </c>
      <c r="DP210" s="352">
        <f>'7d-AtRisk_RawData'!DP69</f>
        <v>0</v>
      </c>
      <c r="DQ210" s="353">
        <f>'7d-AtRisk_RawData'!DQ69</f>
        <v>0</v>
      </c>
      <c r="DR210" s="398"/>
      <c r="DT210" s="351">
        <f>'7d-AtRisk_RawData'!DT69</f>
        <v>0</v>
      </c>
      <c r="DU210" s="352">
        <f>'7d-AtRisk_RawData'!DU69</f>
        <v>0</v>
      </c>
      <c r="DV210" s="352">
        <f>'7d-AtRisk_RawData'!DV69</f>
        <v>0</v>
      </c>
      <c r="DW210" s="352">
        <f>'7d-AtRisk_RawData'!DW69</f>
        <v>20</v>
      </c>
      <c r="DX210" s="352">
        <f>'7d-AtRisk_RawData'!DX69</f>
        <v>0</v>
      </c>
      <c r="DY210" s="352">
        <f>'7d-AtRisk_RawData'!DY69</f>
        <v>0</v>
      </c>
      <c r="DZ210" s="352">
        <f>'7d-AtRisk_RawData'!DZ69</f>
        <v>0</v>
      </c>
      <c r="EA210" s="352">
        <f>'7d-AtRisk_RawData'!EA69</f>
        <v>0</v>
      </c>
      <c r="EB210" s="352">
        <f>'7d-AtRisk_RawData'!EB69</f>
        <v>0</v>
      </c>
      <c r="EC210" s="353">
        <f>'7d-AtRisk_RawData'!EC69</f>
        <v>0</v>
      </c>
      <c r="ED210" s="398"/>
    </row>
    <row r="211" spans="1:134" x14ac:dyDescent="0.25">
      <c r="A211" s="320"/>
      <c r="D211" s="399">
        <f t="shared" ref="D211:M211" si="440">SUM(D208:D210)</f>
        <v>0</v>
      </c>
      <c r="E211" s="400">
        <f t="shared" si="440"/>
        <v>16</v>
      </c>
      <c r="F211" s="400">
        <f t="shared" si="440"/>
        <v>0</v>
      </c>
      <c r="G211" s="400">
        <f t="shared" si="440"/>
        <v>108</v>
      </c>
      <c r="H211" s="400">
        <f t="shared" si="440"/>
        <v>0</v>
      </c>
      <c r="I211" s="400">
        <f t="shared" si="440"/>
        <v>0</v>
      </c>
      <c r="J211" s="400">
        <f t="shared" si="440"/>
        <v>0</v>
      </c>
      <c r="K211" s="400">
        <f t="shared" si="440"/>
        <v>0</v>
      </c>
      <c r="L211" s="400">
        <f t="shared" si="440"/>
        <v>0</v>
      </c>
      <c r="M211" s="401">
        <f t="shared" si="440"/>
        <v>0</v>
      </c>
      <c r="N211" s="470">
        <f>SUM(D211:M211)</f>
        <v>124</v>
      </c>
      <c r="P211" s="399">
        <f t="shared" ref="P211:Y211" si="441">SUM(P208:P210)</f>
        <v>0</v>
      </c>
      <c r="Q211" s="400">
        <f t="shared" si="441"/>
        <v>12</v>
      </c>
      <c r="R211" s="400">
        <f t="shared" si="441"/>
        <v>0</v>
      </c>
      <c r="S211" s="400">
        <f t="shared" si="441"/>
        <v>97</v>
      </c>
      <c r="T211" s="400">
        <f t="shared" si="441"/>
        <v>0</v>
      </c>
      <c r="U211" s="400">
        <f t="shared" si="441"/>
        <v>0</v>
      </c>
      <c r="V211" s="400">
        <f t="shared" si="441"/>
        <v>0</v>
      </c>
      <c r="W211" s="400">
        <f t="shared" si="441"/>
        <v>0</v>
      </c>
      <c r="X211" s="400">
        <f t="shared" si="441"/>
        <v>0</v>
      </c>
      <c r="Y211" s="401">
        <f t="shared" si="441"/>
        <v>0</v>
      </c>
      <c r="Z211" s="470">
        <f>SUM(P211:Y211)</f>
        <v>109</v>
      </c>
      <c r="AB211" s="399">
        <f t="shared" ref="AB211:AK211" si="442">SUM(AB208:AB210)</f>
        <v>0</v>
      </c>
      <c r="AC211" s="400">
        <f t="shared" si="442"/>
        <v>13</v>
      </c>
      <c r="AD211" s="400">
        <f t="shared" si="442"/>
        <v>0</v>
      </c>
      <c r="AE211" s="400">
        <f t="shared" si="442"/>
        <v>107</v>
      </c>
      <c r="AF211" s="400">
        <f t="shared" si="442"/>
        <v>0</v>
      </c>
      <c r="AG211" s="400">
        <f t="shared" si="442"/>
        <v>0</v>
      </c>
      <c r="AH211" s="400">
        <f t="shared" si="442"/>
        <v>0</v>
      </c>
      <c r="AI211" s="400">
        <f t="shared" si="442"/>
        <v>0</v>
      </c>
      <c r="AJ211" s="400">
        <f t="shared" si="442"/>
        <v>0</v>
      </c>
      <c r="AK211" s="401">
        <f t="shared" si="442"/>
        <v>0</v>
      </c>
      <c r="AL211" s="470">
        <f>SUM(AB211:AK211)</f>
        <v>120</v>
      </c>
      <c r="AN211" s="399">
        <f t="shared" ref="AN211:AW211" si="443">SUM(AN208:AN210)</f>
        <v>0</v>
      </c>
      <c r="AO211" s="400">
        <f t="shared" si="443"/>
        <v>8</v>
      </c>
      <c r="AP211" s="400">
        <f t="shared" si="443"/>
        <v>0</v>
      </c>
      <c r="AQ211" s="400">
        <f t="shared" si="443"/>
        <v>104</v>
      </c>
      <c r="AR211" s="400">
        <f t="shared" si="443"/>
        <v>0</v>
      </c>
      <c r="AS211" s="400">
        <f t="shared" si="443"/>
        <v>0</v>
      </c>
      <c r="AT211" s="400">
        <f t="shared" si="443"/>
        <v>0</v>
      </c>
      <c r="AU211" s="400">
        <f t="shared" si="443"/>
        <v>0</v>
      </c>
      <c r="AV211" s="400">
        <f t="shared" si="443"/>
        <v>0</v>
      </c>
      <c r="AW211" s="401">
        <f t="shared" si="443"/>
        <v>0</v>
      </c>
      <c r="AX211" s="470">
        <f>SUM(AN211:AW211)</f>
        <v>112</v>
      </c>
      <c r="AZ211" s="399">
        <f t="shared" ref="AZ211:BI211" si="444">SUM(AZ208:AZ210)</f>
        <v>0</v>
      </c>
      <c r="BA211" s="400">
        <f t="shared" si="444"/>
        <v>14</v>
      </c>
      <c r="BB211" s="400">
        <f t="shared" si="444"/>
        <v>0</v>
      </c>
      <c r="BC211" s="400">
        <f t="shared" si="444"/>
        <v>138</v>
      </c>
      <c r="BD211" s="400">
        <f t="shared" si="444"/>
        <v>0</v>
      </c>
      <c r="BE211" s="400">
        <f t="shared" si="444"/>
        <v>0</v>
      </c>
      <c r="BF211" s="400">
        <f t="shared" si="444"/>
        <v>0</v>
      </c>
      <c r="BG211" s="400">
        <f t="shared" si="444"/>
        <v>0</v>
      </c>
      <c r="BH211" s="400">
        <f t="shared" si="444"/>
        <v>0</v>
      </c>
      <c r="BI211" s="401">
        <f t="shared" si="444"/>
        <v>0</v>
      </c>
      <c r="BJ211" s="470">
        <f>SUM(AZ211:BI211)</f>
        <v>152</v>
      </c>
      <c r="BL211" s="399">
        <f t="shared" ref="BL211:BU211" si="445">SUM(BL208:BL210)</f>
        <v>0</v>
      </c>
      <c r="BM211" s="400">
        <f t="shared" si="445"/>
        <v>24</v>
      </c>
      <c r="BN211" s="400">
        <f t="shared" si="445"/>
        <v>0</v>
      </c>
      <c r="BO211" s="400">
        <f t="shared" si="445"/>
        <v>106</v>
      </c>
      <c r="BP211" s="400">
        <f t="shared" si="445"/>
        <v>0</v>
      </c>
      <c r="BQ211" s="400">
        <f t="shared" si="445"/>
        <v>0</v>
      </c>
      <c r="BR211" s="400">
        <f t="shared" si="445"/>
        <v>0</v>
      </c>
      <c r="BS211" s="400">
        <f t="shared" si="445"/>
        <v>0</v>
      </c>
      <c r="BT211" s="400">
        <f t="shared" si="445"/>
        <v>0</v>
      </c>
      <c r="BU211" s="401">
        <f t="shared" si="445"/>
        <v>0</v>
      </c>
      <c r="BV211" s="470">
        <f>SUM(BL211:BU211)</f>
        <v>130</v>
      </c>
      <c r="BX211" s="399">
        <f t="shared" ref="BX211:CG211" si="446">SUM(BX208:BX210)</f>
        <v>0</v>
      </c>
      <c r="BY211" s="400">
        <f t="shared" si="446"/>
        <v>16</v>
      </c>
      <c r="BZ211" s="400">
        <f t="shared" si="446"/>
        <v>0</v>
      </c>
      <c r="CA211" s="400">
        <f t="shared" si="446"/>
        <v>81</v>
      </c>
      <c r="CB211" s="400">
        <f t="shared" si="446"/>
        <v>0</v>
      </c>
      <c r="CC211" s="400">
        <f t="shared" si="446"/>
        <v>0</v>
      </c>
      <c r="CD211" s="400">
        <f t="shared" si="446"/>
        <v>0</v>
      </c>
      <c r="CE211" s="400">
        <f t="shared" si="446"/>
        <v>0</v>
      </c>
      <c r="CF211" s="400">
        <f t="shared" si="446"/>
        <v>0</v>
      </c>
      <c r="CG211" s="401">
        <f t="shared" si="446"/>
        <v>0</v>
      </c>
      <c r="CH211" s="470">
        <f>SUM(BX211:CG211)</f>
        <v>97</v>
      </c>
      <c r="CJ211" s="399">
        <f t="shared" ref="CJ211:CS211" si="447">SUM(CJ208:CJ210)</f>
        <v>0</v>
      </c>
      <c r="CK211" s="400">
        <f t="shared" si="447"/>
        <v>16</v>
      </c>
      <c r="CL211" s="400">
        <f t="shared" si="447"/>
        <v>0</v>
      </c>
      <c r="CM211" s="400">
        <f t="shared" si="447"/>
        <v>74</v>
      </c>
      <c r="CN211" s="400">
        <f t="shared" si="447"/>
        <v>0</v>
      </c>
      <c r="CO211" s="400">
        <f t="shared" si="447"/>
        <v>0</v>
      </c>
      <c r="CP211" s="400">
        <f t="shared" si="447"/>
        <v>0</v>
      </c>
      <c r="CQ211" s="400">
        <f t="shared" si="447"/>
        <v>0</v>
      </c>
      <c r="CR211" s="400">
        <f t="shared" si="447"/>
        <v>0</v>
      </c>
      <c r="CS211" s="401">
        <f t="shared" si="447"/>
        <v>0</v>
      </c>
      <c r="CT211" s="470">
        <f>SUM(CJ211:CS211)</f>
        <v>90</v>
      </c>
      <c r="CV211" s="399">
        <f t="shared" ref="CV211:DE211" si="448">SUM(CV208:CV210)</f>
        <v>0</v>
      </c>
      <c r="CW211" s="400">
        <f t="shared" si="448"/>
        <v>33</v>
      </c>
      <c r="CX211" s="400">
        <f t="shared" si="448"/>
        <v>0</v>
      </c>
      <c r="CY211" s="400">
        <f t="shared" si="448"/>
        <v>74</v>
      </c>
      <c r="CZ211" s="400">
        <f t="shared" si="448"/>
        <v>0</v>
      </c>
      <c r="DA211" s="400">
        <f t="shared" si="448"/>
        <v>0</v>
      </c>
      <c r="DB211" s="400">
        <f t="shared" si="448"/>
        <v>0</v>
      </c>
      <c r="DC211" s="400">
        <f t="shared" si="448"/>
        <v>0</v>
      </c>
      <c r="DD211" s="400">
        <f t="shared" si="448"/>
        <v>0</v>
      </c>
      <c r="DE211" s="401">
        <f t="shared" si="448"/>
        <v>0</v>
      </c>
      <c r="DF211" s="470">
        <f>SUM(CV211:DE211)</f>
        <v>107</v>
      </c>
      <c r="DH211" s="399">
        <f t="shared" ref="DH211:DQ211" si="449">SUM(DH208:DH210)</f>
        <v>0</v>
      </c>
      <c r="DI211" s="400">
        <f t="shared" si="449"/>
        <v>31</v>
      </c>
      <c r="DJ211" s="400">
        <f t="shared" si="449"/>
        <v>0</v>
      </c>
      <c r="DK211" s="400">
        <f t="shared" si="449"/>
        <v>82</v>
      </c>
      <c r="DL211" s="400">
        <f t="shared" si="449"/>
        <v>0</v>
      </c>
      <c r="DM211" s="400">
        <f t="shared" si="449"/>
        <v>0</v>
      </c>
      <c r="DN211" s="400">
        <f t="shared" si="449"/>
        <v>0</v>
      </c>
      <c r="DO211" s="400">
        <f t="shared" si="449"/>
        <v>0</v>
      </c>
      <c r="DP211" s="400">
        <f t="shared" si="449"/>
        <v>0</v>
      </c>
      <c r="DQ211" s="401">
        <f t="shared" si="449"/>
        <v>0</v>
      </c>
      <c r="DR211" s="470">
        <f>SUM(DH211:DQ211)</f>
        <v>113</v>
      </c>
      <c r="DT211" s="399">
        <f t="shared" ref="DT211:EC211" si="450">SUM(DT208:DT210)</f>
        <v>0</v>
      </c>
      <c r="DU211" s="400">
        <f t="shared" si="450"/>
        <v>44</v>
      </c>
      <c r="DV211" s="400">
        <f t="shared" si="450"/>
        <v>0</v>
      </c>
      <c r="DW211" s="400">
        <f t="shared" si="450"/>
        <v>97</v>
      </c>
      <c r="DX211" s="400">
        <f t="shared" si="450"/>
        <v>0</v>
      </c>
      <c r="DY211" s="400">
        <f t="shared" si="450"/>
        <v>0</v>
      </c>
      <c r="DZ211" s="400">
        <f t="shared" si="450"/>
        <v>0</v>
      </c>
      <c r="EA211" s="400">
        <f t="shared" si="450"/>
        <v>0</v>
      </c>
      <c r="EB211" s="400">
        <f t="shared" si="450"/>
        <v>0</v>
      </c>
      <c r="EC211" s="401">
        <f t="shared" si="450"/>
        <v>0</v>
      </c>
      <c r="ED211" s="470">
        <f>SUM(DT211:EC211)</f>
        <v>141</v>
      </c>
    </row>
    <row r="212" spans="1:134" ht="15.75" thickBot="1" x14ac:dyDescent="0.3">
      <c r="A212" s="320"/>
      <c r="D212" s="351"/>
      <c r="E212" s="352"/>
      <c r="F212" s="352"/>
      <c r="G212" s="352"/>
      <c r="H212" s="352"/>
      <c r="I212" s="352"/>
      <c r="J212" s="352"/>
      <c r="K212" s="352"/>
      <c r="L212" s="352"/>
      <c r="M212" s="353"/>
      <c r="N212" s="398"/>
      <c r="P212" s="351"/>
      <c r="Q212" s="352"/>
      <c r="R212" s="352"/>
      <c r="S212" s="352"/>
      <c r="T212" s="352"/>
      <c r="U212" s="352"/>
      <c r="V212" s="352"/>
      <c r="W212" s="352"/>
      <c r="X212" s="352"/>
      <c r="Y212" s="353"/>
      <c r="Z212" s="398"/>
      <c r="AB212" s="351"/>
      <c r="AC212" s="352"/>
      <c r="AD212" s="352"/>
      <c r="AE212" s="352"/>
      <c r="AF212" s="352"/>
      <c r="AG212" s="352"/>
      <c r="AH212" s="352"/>
      <c r="AI212" s="352"/>
      <c r="AJ212" s="352"/>
      <c r="AK212" s="353"/>
      <c r="AL212" s="398"/>
      <c r="AN212" s="351"/>
      <c r="AO212" s="352"/>
      <c r="AP212" s="352"/>
      <c r="AQ212" s="352"/>
      <c r="AR212" s="352"/>
      <c r="AS212" s="352"/>
      <c r="AT212" s="352"/>
      <c r="AU212" s="352"/>
      <c r="AV212" s="352"/>
      <c r="AW212" s="353"/>
      <c r="AX212" s="398"/>
      <c r="AZ212" s="351"/>
      <c r="BA212" s="352"/>
      <c r="BB212" s="352"/>
      <c r="BC212" s="352"/>
      <c r="BD212" s="352"/>
      <c r="BE212" s="352"/>
      <c r="BF212" s="352"/>
      <c r="BG212" s="352"/>
      <c r="BH212" s="352"/>
      <c r="BI212" s="353"/>
      <c r="BJ212" s="398"/>
      <c r="BL212" s="351"/>
      <c r="BM212" s="352"/>
      <c r="BN212" s="352"/>
      <c r="BO212" s="352"/>
      <c r="BP212" s="352"/>
      <c r="BQ212" s="352"/>
      <c r="BR212" s="352"/>
      <c r="BS212" s="352"/>
      <c r="BT212" s="352"/>
      <c r="BU212" s="353"/>
      <c r="BV212" s="398"/>
      <c r="BX212" s="351"/>
      <c r="BY212" s="352"/>
      <c r="BZ212" s="352"/>
      <c r="CA212" s="352"/>
      <c r="CB212" s="352"/>
      <c r="CC212" s="352"/>
      <c r="CD212" s="352"/>
      <c r="CE212" s="352"/>
      <c r="CF212" s="352"/>
      <c r="CG212" s="353"/>
      <c r="CH212" s="398"/>
      <c r="CJ212" s="351"/>
      <c r="CK212" s="352"/>
      <c r="CL212" s="352"/>
      <c r="CM212" s="352"/>
      <c r="CN212" s="352"/>
      <c r="CO212" s="352"/>
      <c r="CP212" s="352"/>
      <c r="CQ212" s="352"/>
      <c r="CR212" s="352"/>
      <c r="CS212" s="353"/>
      <c r="CT212" s="398"/>
      <c r="CV212" s="351"/>
      <c r="CW212" s="352"/>
      <c r="CX212" s="352"/>
      <c r="CY212" s="352"/>
      <c r="CZ212" s="352"/>
      <c r="DA212" s="352"/>
      <c r="DB212" s="352"/>
      <c r="DC212" s="352"/>
      <c r="DD212" s="352"/>
      <c r="DE212" s="353"/>
      <c r="DF212" s="398"/>
      <c r="DH212" s="351"/>
      <c r="DI212" s="352"/>
      <c r="DJ212" s="352"/>
      <c r="DK212" s="352"/>
      <c r="DL212" s="352"/>
      <c r="DM212" s="352"/>
      <c r="DN212" s="352"/>
      <c r="DO212" s="352"/>
      <c r="DP212" s="352"/>
      <c r="DQ212" s="353"/>
      <c r="DR212" s="398"/>
      <c r="DT212" s="351"/>
      <c r="DU212" s="352"/>
      <c r="DV212" s="352"/>
      <c r="DW212" s="352"/>
      <c r="DX212" s="352"/>
      <c r="DY212" s="352"/>
      <c r="DZ212" s="352"/>
      <c r="EA212" s="352"/>
      <c r="EB212" s="352"/>
      <c r="EC212" s="353"/>
      <c r="ED212" s="398"/>
    </row>
    <row r="213" spans="1:134" ht="15" customHeight="1" x14ac:dyDescent="0.25">
      <c r="A213" s="1470" t="s">
        <v>211</v>
      </c>
      <c r="B213" t="s">
        <v>101</v>
      </c>
      <c r="C213" s="317" t="s">
        <v>138</v>
      </c>
      <c r="D213" s="351">
        <f>D208*'8-Matrices'!$J$7</f>
        <v>0</v>
      </c>
      <c r="E213" s="352">
        <f>E208*'8-Matrices'!$K$7</f>
        <v>21780</v>
      </c>
      <c r="F213" s="352">
        <f>F208*'8-Matrices'!$L$7</f>
        <v>0</v>
      </c>
      <c r="G213" s="352">
        <f>G208*'8-Matrices'!$M$7</f>
        <v>1228675</v>
      </c>
      <c r="H213" s="352">
        <f>H208*'8-Matrices'!$N$7</f>
        <v>0</v>
      </c>
      <c r="I213" s="352">
        <f>I208*'8-Matrices'!$O$7</f>
        <v>0</v>
      </c>
      <c r="J213" s="352">
        <f>J208*'8-Matrices'!$P$7</f>
        <v>0</v>
      </c>
      <c r="K213" s="352">
        <f>K208*'8-Matrices'!$Q$7</f>
        <v>0</v>
      </c>
      <c r="L213" s="352">
        <f>L208*'8-Matrices'!$R$7</f>
        <v>0</v>
      </c>
      <c r="M213" s="353">
        <f>M208*'8-Matrices'!$S$7</f>
        <v>0</v>
      </c>
      <c r="N213" s="398"/>
      <c r="P213" s="351">
        <f>P208*'8-Matrices'!$J$7</f>
        <v>0</v>
      </c>
      <c r="Q213" s="352">
        <f>Q208*'8-Matrices'!$K$7</f>
        <v>21780</v>
      </c>
      <c r="R213" s="352">
        <f>R208*'8-Matrices'!$L$7</f>
        <v>0</v>
      </c>
      <c r="S213" s="352">
        <f>S208*'8-Matrices'!$M$7</f>
        <v>1084125</v>
      </c>
      <c r="T213" s="352">
        <f>T208*'8-Matrices'!$N$7</f>
        <v>0</v>
      </c>
      <c r="U213" s="352">
        <f>U208*'8-Matrices'!$O$7</f>
        <v>0</v>
      </c>
      <c r="V213" s="352">
        <f>V208*'8-Matrices'!$P$7</f>
        <v>0</v>
      </c>
      <c r="W213" s="352">
        <f>W208*'8-Matrices'!$Q$7</f>
        <v>0</v>
      </c>
      <c r="X213" s="352">
        <f>X208*'8-Matrices'!$R$7</f>
        <v>0</v>
      </c>
      <c r="Y213" s="353">
        <f>Y208*'8-Matrices'!$S$7</f>
        <v>0</v>
      </c>
      <c r="Z213" s="398"/>
      <c r="AB213" s="351">
        <f>AB208*'8-Matrices'!$J$7</f>
        <v>0</v>
      </c>
      <c r="AC213" s="352">
        <f>AC208*'8-Matrices'!$K$7</f>
        <v>43560</v>
      </c>
      <c r="AD213" s="352">
        <f>AD208*'8-Matrices'!$L$7</f>
        <v>0</v>
      </c>
      <c r="AE213" s="352">
        <f>AE208*'8-Matrices'!$M$7</f>
        <v>1185310</v>
      </c>
      <c r="AF213" s="352">
        <f>AF208*'8-Matrices'!$N$7</f>
        <v>0</v>
      </c>
      <c r="AG213" s="352">
        <f>AG208*'8-Matrices'!$O$7</f>
        <v>0</v>
      </c>
      <c r="AH213" s="352">
        <f>AH208*'8-Matrices'!$P$7</f>
        <v>0</v>
      </c>
      <c r="AI213" s="352">
        <f>AI208*'8-Matrices'!$Q$7</f>
        <v>0</v>
      </c>
      <c r="AJ213" s="352">
        <f>AJ208*'8-Matrices'!$R$7</f>
        <v>0</v>
      </c>
      <c r="AK213" s="353">
        <f>AK208*'8-Matrices'!$S$7</f>
        <v>0</v>
      </c>
      <c r="AL213" s="398"/>
      <c r="AN213" s="351">
        <f>AN208*'8-Matrices'!$J$7</f>
        <v>0</v>
      </c>
      <c r="AO213" s="352">
        <f>AO208*'8-Matrices'!$K$7</f>
        <v>7260</v>
      </c>
      <c r="AP213" s="352">
        <f>AP208*'8-Matrices'!$L$7</f>
        <v>0</v>
      </c>
      <c r="AQ213" s="352">
        <f>AQ208*'8-Matrices'!$M$7</f>
        <v>997395</v>
      </c>
      <c r="AR213" s="352">
        <f>AR208*'8-Matrices'!$N$7</f>
        <v>0</v>
      </c>
      <c r="AS213" s="352">
        <f>AS208*'8-Matrices'!$O$7</f>
        <v>0</v>
      </c>
      <c r="AT213" s="352">
        <f>AT208*'8-Matrices'!$P$7</f>
        <v>0</v>
      </c>
      <c r="AU213" s="352">
        <f>AU208*'8-Matrices'!$Q$7</f>
        <v>0</v>
      </c>
      <c r="AV213" s="352">
        <f>AV208*'8-Matrices'!$R$7</f>
        <v>0</v>
      </c>
      <c r="AW213" s="353">
        <f>AW208*'8-Matrices'!$S$7</f>
        <v>0</v>
      </c>
      <c r="AX213" s="398"/>
      <c r="AZ213" s="351">
        <f>AZ208*'8-Matrices'!$J$7</f>
        <v>0</v>
      </c>
      <c r="BA213" s="352">
        <f>BA208*'8-Matrices'!$K$7</f>
        <v>7260</v>
      </c>
      <c r="BB213" s="352">
        <f>BB208*'8-Matrices'!$L$7</f>
        <v>0</v>
      </c>
      <c r="BC213" s="352">
        <f>BC208*'8-Matrices'!$M$7</f>
        <v>1358770</v>
      </c>
      <c r="BD213" s="352">
        <f>BD208*'8-Matrices'!$N$7</f>
        <v>0</v>
      </c>
      <c r="BE213" s="352">
        <f>BE208*'8-Matrices'!$O$7</f>
        <v>0</v>
      </c>
      <c r="BF213" s="352">
        <f>BF208*'8-Matrices'!$P$7</f>
        <v>0</v>
      </c>
      <c r="BG213" s="352">
        <f>BG208*'8-Matrices'!$Q$7</f>
        <v>0</v>
      </c>
      <c r="BH213" s="352">
        <f>BH208*'8-Matrices'!$R$7</f>
        <v>0</v>
      </c>
      <c r="BI213" s="353">
        <f>BI208*'8-Matrices'!$S$7</f>
        <v>0</v>
      </c>
      <c r="BJ213" s="398"/>
      <c r="BL213" s="351">
        <f>BL208*'8-Matrices'!$J$7</f>
        <v>0</v>
      </c>
      <c r="BM213" s="352">
        <f>BM208*'8-Matrices'!$K$7</f>
        <v>29040</v>
      </c>
      <c r="BN213" s="352">
        <f>BN208*'8-Matrices'!$L$7</f>
        <v>0</v>
      </c>
      <c r="BO213" s="352">
        <f>BO208*'8-Matrices'!$M$7</f>
        <v>982940</v>
      </c>
      <c r="BP213" s="352">
        <f>BP208*'8-Matrices'!$N$7</f>
        <v>0</v>
      </c>
      <c r="BQ213" s="352">
        <f>BQ208*'8-Matrices'!$O$7</f>
        <v>0</v>
      </c>
      <c r="BR213" s="352">
        <f>BR208*'8-Matrices'!$P$7</f>
        <v>0</v>
      </c>
      <c r="BS213" s="352">
        <f>BS208*'8-Matrices'!$Q$7</f>
        <v>0</v>
      </c>
      <c r="BT213" s="352">
        <f>BT208*'8-Matrices'!$R$7</f>
        <v>0</v>
      </c>
      <c r="BU213" s="353">
        <f>BU208*'8-Matrices'!$S$7</f>
        <v>0</v>
      </c>
      <c r="BV213" s="398"/>
      <c r="BX213" s="351">
        <f>BX208*'8-Matrices'!$J$7</f>
        <v>0</v>
      </c>
      <c r="BY213" s="352">
        <f>BY208*'8-Matrices'!$K$7</f>
        <v>0</v>
      </c>
      <c r="BZ213" s="352">
        <f>BZ208*'8-Matrices'!$L$7</f>
        <v>0</v>
      </c>
      <c r="CA213" s="352">
        <f>CA208*'8-Matrices'!$M$7</f>
        <v>881755</v>
      </c>
      <c r="CB213" s="352">
        <f>CB208*'8-Matrices'!$N$7</f>
        <v>0</v>
      </c>
      <c r="CC213" s="352">
        <f>CC208*'8-Matrices'!$O$7</f>
        <v>0</v>
      </c>
      <c r="CD213" s="352">
        <f>CD208*'8-Matrices'!$P$7</f>
        <v>0</v>
      </c>
      <c r="CE213" s="352">
        <f>CE208*'8-Matrices'!$Q$7</f>
        <v>0</v>
      </c>
      <c r="CF213" s="352">
        <f>CF208*'8-Matrices'!$R$7</f>
        <v>0</v>
      </c>
      <c r="CG213" s="353">
        <f>CG208*'8-Matrices'!$S$7</f>
        <v>0</v>
      </c>
      <c r="CH213" s="398"/>
      <c r="CJ213" s="351">
        <f>CJ208*'8-Matrices'!$J$7</f>
        <v>0</v>
      </c>
      <c r="CK213" s="352">
        <f>CK208*'8-Matrices'!$K$7</f>
        <v>7260</v>
      </c>
      <c r="CL213" s="352">
        <f>CL208*'8-Matrices'!$L$7</f>
        <v>0</v>
      </c>
      <c r="CM213" s="352">
        <f>CM208*'8-Matrices'!$M$7</f>
        <v>766115</v>
      </c>
      <c r="CN213" s="352">
        <f>CN208*'8-Matrices'!$N$7</f>
        <v>0</v>
      </c>
      <c r="CO213" s="352">
        <f>CO208*'8-Matrices'!$O$7</f>
        <v>0</v>
      </c>
      <c r="CP213" s="352">
        <f>CP208*'8-Matrices'!$P$7</f>
        <v>0</v>
      </c>
      <c r="CQ213" s="352">
        <f>CQ208*'8-Matrices'!$Q$7</f>
        <v>0</v>
      </c>
      <c r="CR213" s="352">
        <f>CR208*'8-Matrices'!$R$7</f>
        <v>0</v>
      </c>
      <c r="CS213" s="353">
        <f>CS208*'8-Matrices'!$S$7</f>
        <v>0</v>
      </c>
      <c r="CT213" s="398"/>
      <c r="CV213" s="351">
        <f>CV208*'8-Matrices'!$J$7</f>
        <v>0</v>
      </c>
      <c r="CW213" s="352">
        <f>CW208*'8-Matrices'!$K$7</f>
        <v>0</v>
      </c>
      <c r="CX213" s="352">
        <f>CX208*'8-Matrices'!$L$7</f>
        <v>0</v>
      </c>
      <c r="CY213" s="352">
        <f>CY208*'8-Matrices'!$M$7</f>
        <v>867300</v>
      </c>
      <c r="CZ213" s="352">
        <f>CZ208*'8-Matrices'!$N$7</f>
        <v>0</v>
      </c>
      <c r="DA213" s="352">
        <f>DA208*'8-Matrices'!$O$7</f>
        <v>0</v>
      </c>
      <c r="DB213" s="352">
        <f>DB208*'8-Matrices'!$P$7</f>
        <v>0</v>
      </c>
      <c r="DC213" s="352">
        <f>DC208*'8-Matrices'!$Q$7</f>
        <v>0</v>
      </c>
      <c r="DD213" s="352">
        <f>DD208*'8-Matrices'!$R$7</f>
        <v>0</v>
      </c>
      <c r="DE213" s="353">
        <f>DE208*'8-Matrices'!$S$7</f>
        <v>0</v>
      </c>
      <c r="DF213" s="398"/>
      <c r="DH213" s="351">
        <f>DH208*'8-Matrices'!$J$7</f>
        <v>0</v>
      </c>
      <c r="DI213" s="352">
        <f>DI208*'8-Matrices'!$K$7</f>
        <v>36300</v>
      </c>
      <c r="DJ213" s="352">
        <f>DJ208*'8-Matrices'!$L$7</f>
        <v>0</v>
      </c>
      <c r="DK213" s="352">
        <f>DK208*'8-Matrices'!$M$7</f>
        <v>896210</v>
      </c>
      <c r="DL213" s="352">
        <f>DL208*'8-Matrices'!$N$7</f>
        <v>0</v>
      </c>
      <c r="DM213" s="352">
        <f>DM208*'8-Matrices'!$O$7</f>
        <v>0</v>
      </c>
      <c r="DN213" s="352">
        <f>DN208*'8-Matrices'!$P$7</f>
        <v>0</v>
      </c>
      <c r="DO213" s="352">
        <f>DO208*'8-Matrices'!$Q$7</f>
        <v>0</v>
      </c>
      <c r="DP213" s="352">
        <f>DP208*'8-Matrices'!$R$7</f>
        <v>0</v>
      </c>
      <c r="DQ213" s="353">
        <f>DQ208*'8-Matrices'!$S$7</f>
        <v>0</v>
      </c>
      <c r="DR213" s="398"/>
      <c r="DT213" s="351">
        <f>DT208*'8-Matrices'!$J$7</f>
        <v>0</v>
      </c>
      <c r="DU213" s="352">
        <f>DU208*'8-Matrices'!$K$7</f>
        <v>43560</v>
      </c>
      <c r="DV213" s="352">
        <f>DV208*'8-Matrices'!$L$7</f>
        <v>0</v>
      </c>
      <c r="DW213" s="352">
        <f>DW208*'8-Matrices'!$M$7</f>
        <v>1011850</v>
      </c>
      <c r="DX213" s="352">
        <f>DX208*'8-Matrices'!$N$7</f>
        <v>0</v>
      </c>
      <c r="DY213" s="352">
        <f>DY208*'8-Matrices'!$O$7</f>
        <v>0</v>
      </c>
      <c r="DZ213" s="352">
        <f>DZ208*'8-Matrices'!$P$7</f>
        <v>0</v>
      </c>
      <c r="EA213" s="352">
        <f>EA208*'8-Matrices'!$Q$7</f>
        <v>0</v>
      </c>
      <c r="EB213" s="352">
        <f>EB208*'8-Matrices'!$R$7</f>
        <v>0</v>
      </c>
      <c r="EC213" s="353">
        <f>EC208*'8-Matrices'!$S$7</f>
        <v>0</v>
      </c>
      <c r="ED213" s="398"/>
    </row>
    <row r="214" spans="1:134" x14ac:dyDescent="0.25">
      <c r="A214" s="1471"/>
      <c r="B214" t="s">
        <v>101</v>
      </c>
      <c r="C214" s="317" t="s">
        <v>139</v>
      </c>
      <c r="D214" s="351">
        <f>D209*'8-Matrices'!$J$8</f>
        <v>0</v>
      </c>
      <c r="E214" s="352">
        <f>E209*'8-Matrices'!$K$8</f>
        <v>125724</v>
      </c>
      <c r="F214" s="352">
        <f>F209*'8-Matrices'!$L$8</f>
        <v>0</v>
      </c>
      <c r="G214" s="352">
        <f>G209*'8-Matrices'!$M$8</f>
        <v>292040</v>
      </c>
      <c r="H214" s="352">
        <f>H209*'8-Matrices'!$N$8</f>
        <v>0</v>
      </c>
      <c r="I214" s="352">
        <f>I209*'8-Matrices'!$O$8</f>
        <v>0</v>
      </c>
      <c r="J214" s="352">
        <f>J209*'8-Matrices'!$P$8</f>
        <v>0</v>
      </c>
      <c r="K214" s="352">
        <f>K209*'8-Matrices'!$Q$8</f>
        <v>0</v>
      </c>
      <c r="L214" s="352">
        <f>L209*'8-Matrices'!$R$8</f>
        <v>0</v>
      </c>
      <c r="M214" s="353">
        <f>M209*'8-Matrices'!$S$8</f>
        <v>0</v>
      </c>
      <c r="N214" s="398"/>
      <c r="P214" s="351">
        <f>P209*'8-Matrices'!$J$8</f>
        <v>0</v>
      </c>
      <c r="Q214" s="352">
        <f>Q209*'8-Matrices'!$K$8</f>
        <v>94293</v>
      </c>
      <c r="R214" s="352">
        <f>R209*'8-Matrices'!$L$8</f>
        <v>0</v>
      </c>
      <c r="S214" s="352">
        <f>S209*'8-Matrices'!$M$8</f>
        <v>333760</v>
      </c>
      <c r="T214" s="352">
        <f>T209*'8-Matrices'!$N$8</f>
        <v>0</v>
      </c>
      <c r="U214" s="352">
        <f>U209*'8-Matrices'!$O$8</f>
        <v>0</v>
      </c>
      <c r="V214" s="352">
        <f>V209*'8-Matrices'!$P$8</f>
        <v>0</v>
      </c>
      <c r="W214" s="352">
        <f>W209*'8-Matrices'!$Q$8</f>
        <v>0</v>
      </c>
      <c r="X214" s="352">
        <f>X209*'8-Matrices'!$R$8</f>
        <v>0</v>
      </c>
      <c r="Y214" s="353">
        <f>Y209*'8-Matrices'!$S$8</f>
        <v>0</v>
      </c>
      <c r="Z214" s="398"/>
      <c r="AB214" s="351">
        <f>AB209*'8-Matrices'!$J$8</f>
        <v>0</v>
      </c>
      <c r="AC214" s="352">
        <f>AC209*'8-Matrices'!$K$8</f>
        <v>73339</v>
      </c>
      <c r="AD214" s="352">
        <f>AD209*'8-Matrices'!$L$8</f>
        <v>0</v>
      </c>
      <c r="AE214" s="352">
        <f>AE209*'8-Matrices'!$M$8</f>
        <v>166880</v>
      </c>
      <c r="AF214" s="352">
        <f>AF209*'8-Matrices'!$N$8</f>
        <v>0</v>
      </c>
      <c r="AG214" s="352">
        <f>AG209*'8-Matrices'!$O$8</f>
        <v>0</v>
      </c>
      <c r="AH214" s="352">
        <f>AH209*'8-Matrices'!$P$8</f>
        <v>0</v>
      </c>
      <c r="AI214" s="352">
        <f>AI209*'8-Matrices'!$Q$8</f>
        <v>0</v>
      </c>
      <c r="AJ214" s="352">
        <f>AJ209*'8-Matrices'!$R$8</f>
        <v>0</v>
      </c>
      <c r="AK214" s="353">
        <f>AK209*'8-Matrices'!$S$8</f>
        <v>0</v>
      </c>
      <c r="AL214" s="398"/>
      <c r="AN214" s="351">
        <f>AN209*'8-Matrices'!$J$8</f>
        <v>0</v>
      </c>
      <c r="AO214" s="352">
        <f>AO209*'8-Matrices'!$K$8</f>
        <v>73339</v>
      </c>
      <c r="AP214" s="352">
        <f>AP209*'8-Matrices'!$L$8</f>
        <v>0</v>
      </c>
      <c r="AQ214" s="352">
        <f>AQ209*'8-Matrices'!$M$8</f>
        <v>396340</v>
      </c>
      <c r="AR214" s="352">
        <f>AR209*'8-Matrices'!$N$8</f>
        <v>0</v>
      </c>
      <c r="AS214" s="352">
        <f>AS209*'8-Matrices'!$O$8</f>
        <v>0</v>
      </c>
      <c r="AT214" s="352">
        <f>AT209*'8-Matrices'!$P$8</f>
        <v>0</v>
      </c>
      <c r="AU214" s="352">
        <f>AU209*'8-Matrices'!$Q$8</f>
        <v>0</v>
      </c>
      <c r="AV214" s="352">
        <f>AV209*'8-Matrices'!$R$8</f>
        <v>0</v>
      </c>
      <c r="AW214" s="353">
        <f>AW209*'8-Matrices'!$S$8</f>
        <v>0</v>
      </c>
      <c r="AX214" s="398"/>
      <c r="AZ214" s="351">
        <f>AZ209*'8-Matrices'!$J$8</f>
        <v>0</v>
      </c>
      <c r="BA214" s="352">
        <f>BA209*'8-Matrices'!$K$8</f>
        <v>136201</v>
      </c>
      <c r="BB214" s="352">
        <f>BB209*'8-Matrices'!$L$8</f>
        <v>0</v>
      </c>
      <c r="BC214" s="352">
        <f>BC209*'8-Matrices'!$M$8</f>
        <v>312900</v>
      </c>
      <c r="BD214" s="352">
        <f>BD209*'8-Matrices'!$N$8</f>
        <v>0</v>
      </c>
      <c r="BE214" s="352">
        <f>BE209*'8-Matrices'!$O$8</f>
        <v>0</v>
      </c>
      <c r="BF214" s="352">
        <f>BF209*'8-Matrices'!$P$8</f>
        <v>0</v>
      </c>
      <c r="BG214" s="352">
        <f>BG209*'8-Matrices'!$Q$8</f>
        <v>0</v>
      </c>
      <c r="BH214" s="352">
        <f>BH209*'8-Matrices'!$R$8</f>
        <v>0</v>
      </c>
      <c r="BI214" s="353">
        <f>BI209*'8-Matrices'!$S$8</f>
        <v>0</v>
      </c>
      <c r="BJ214" s="398"/>
      <c r="BL214" s="351">
        <f>BL209*'8-Matrices'!$J$8</f>
        <v>0</v>
      </c>
      <c r="BM214" s="352">
        <f>BM209*'8-Matrices'!$K$8</f>
        <v>209540</v>
      </c>
      <c r="BN214" s="352">
        <f>BN209*'8-Matrices'!$L$8</f>
        <v>0</v>
      </c>
      <c r="BO214" s="352">
        <f>BO209*'8-Matrices'!$M$8</f>
        <v>354620</v>
      </c>
      <c r="BP214" s="352">
        <f>BP209*'8-Matrices'!$N$8</f>
        <v>0</v>
      </c>
      <c r="BQ214" s="352">
        <f>BQ209*'8-Matrices'!$O$8</f>
        <v>0</v>
      </c>
      <c r="BR214" s="352">
        <f>BR209*'8-Matrices'!$P$8</f>
        <v>0</v>
      </c>
      <c r="BS214" s="352">
        <f>BS209*'8-Matrices'!$Q$8</f>
        <v>0</v>
      </c>
      <c r="BT214" s="352">
        <f>BT209*'8-Matrices'!$R$8</f>
        <v>0</v>
      </c>
      <c r="BU214" s="353">
        <f>BU209*'8-Matrices'!$S$8</f>
        <v>0</v>
      </c>
      <c r="BV214" s="398"/>
      <c r="BX214" s="351">
        <f>BX209*'8-Matrices'!$J$8</f>
        <v>0</v>
      </c>
      <c r="BY214" s="352">
        <f>BY209*'8-Matrices'!$K$8</f>
        <v>167632</v>
      </c>
      <c r="BZ214" s="352">
        <f>BZ209*'8-Matrices'!$L$8</f>
        <v>0</v>
      </c>
      <c r="CA214" s="352">
        <f>CA209*'8-Matrices'!$M$8</f>
        <v>146020</v>
      </c>
      <c r="CB214" s="352">
        <f>CB209*'8-Matrices'!$N$8</f>
        <v>0</v>
      </c>
      <c r="CC214" s="352">
        <f>CC209*'8-Matrices'!$O$8</f>
        <v>0</v>
      </c>
      <c r="CD214" s="352">
        <f>CD209*'8-Matrices'!$P$8</f>
        <v>0</v>
      </c>
      <c r="CE214" s="352">
        <f>CE209*'8-Matrices'!$Q$8</f>
        <v>0</v>
      </c>
      <c r="CF214" s="352">
        <f>CF209*'8-Matrices'!$R$8</f>
        <v>0</v>
      </c>
      <c r="CG214" s="353">
        <f>CG209*'8-Matrices'!$S$8</f>
        <v>0</v>
      </c>
      <c r="CH214" s="398"/>
      <c r="CJ214" s="351">
        <f>CJ209*'8-Matrices'!$J$8</f>
        <v>0</v>
      </c>
      <c r="CK214" s="352">
        <f>CK209*'8-Matrices'!$K$8</f>
        <v>157155</v>
      </c>
      <c r="CL214" s="352">
        <f>CL209*'8-Matrices'!$L$8</f>
        <v>0</v>
      </c>
      <c r="CM214" s="352">
        <f>CM209*'8-Matrices'!$M$8</f>
        <v>125160</v>
      </c>
      <c r="CN214" s="352">
        <f>CN209*'8-Matrices'!$N$8</f>
        <v>0</v>
      </c>
      <c r="CO214" s="352">
        <f>CO209*'8-Matrices'!$O$8</f>
        <v>0</v>
      </c>
      <c r="CP214" s="352">
        <f>CP209*'8-Matrices'!$P$8</f>
        <v>0</v>
      </c>
      <c r="CQ214" s="352">
        <f>CQ209*'8-Matrices'!$Q$8</f>
        <v>0</v>
      </c>
      <c r="CR214" s="352">
        <f>CR209*'8-Matrices'!$R$8</f>
        <v>0</v>
      </c>
      <c r="CS214" s="353">
        <f>CS209*'8-Matrices'!$S$8</f>
        <v>0</v>
      </c>
      <c r="CT214" s="398"/>
      <c r="CV214" s="351">
        <f>CV209*'8-Matrices'!$J$8</f>
        <v>0</v>
      </c>
      <c r="CW214" s="352">
        <f>CW209*'8-Matrices'!$K$8</f>
        <v>345741</v>
      </c>
      <c r="CX214" s="352">
        <f>CX209*'8-Matrices'!$L$8</f>
        <v>0</v>
      </c>
      <c r="CY214" s="352">
        <f>CY209*'8-Matrices'!$M$8</f>
        <v>146020</v>
      </c>
      <c r="CZ214" s="352">
        <f>CZ209*'8-Matrices'!$N$8</f>
        <v>0</v>
      </c>
      <c r="DA214" s="352">
        <f>DA209*'8-Matrices'!$O$8</f>
        <v>0</v>
      </c>
      <c r="DB214" s="352">
        <f>DB209*'8-Matrices'!$P$8</f>
        <v>0</v>
      </c>
      <c r="DC214" s="352">
        <f>DC209*'8-Matrices'!$Q$8</f>
        <v>0</v>
      </c>
      <c r="DD214" s="352">
        <f>DD209*'8-Matrices'!$R$8</f>
        <v>0</v>
      </c>
      <c r="DE214" s="353">
        <f>DE209*'8-Matrices'!$S$8</f>
        <v>0</v>
      </c>
      <c r="DF214" s="398"/>
      <c r="DH214" s="351">
        <f>DH209*'8-Matrices'!$J$8</f>
        <v>0</v>
      </c>
      <c r="DI214" s="352">
        <f>DI209*'8-Matrices'!$K$8</f>
        <v>272402</v>
      </c>
      <c r="DJ214" s="352">
        <f>DJ209*'8-Matrices'!$L$8</f>
        <v>0</v>
      </c>
      <c r="DK214" s="352">
        <f>DK209*'8-Matrices'!$M$8</f>
        <v>125160</v>
      </c>
      <c r="DL214" s="352">
        <f>DL209*'8-Matrices'!$N$8</f>
        <v>0</v>
      </c>
      <c r="DM214" s="352">
        <f>DM209*'8-Matrices'!$O$8</f>
        <v>0</v>
      </c>
      <c r="DN214" s="352">
        <f>DN209*'8-Matrices'!$P$8</f>
        <v>0</v>
      </c>
      <c r="DO214" s="352">
        <f>DO209*'8-Matrices'!$Q$8</f>
        <v>0</v>
      </c>
      <c r="DP214" s="352">
        <f>DP209*'8-Matrices'!$R$8</f>
        <v>0</v>
      </c>
      <c r="DQ214" s="353">
        <f>DQ209*'8-Matrices'!$S$8</f>
        <v>0</v>
      </c>
      <c r="DR214" s="398"/>
      <c r="DT214" s="351">
        <f>DT209*'8-Matrices'!$J$8</f>
        <v>0</v>
      </c>
      <c r="DU214" s="352">
        <f>DU209*'8-Matrices'!$K$8</f>
        <v>398126</v>
      </c>
      <c r="DV214" s="352">
        <f>DV209*'8-Matrices'!$L$8</f>
        <v>0</v>
      </c>
      <c r="DW214" s="352">
        <f>DW209*'8-Matrices'!$M$8</f>
        <v>146020</v>
      </c>
      <c r="DX214" s="352">
        <f>DX209*'8-Matrices'!$N$8</f>
        <v>0</v>
      </c>
      <c r="DY214" s="352">
        <f>DY209*'8-Matrices'!$O$8</f>
        <v>0</v>
      </c>
      <c r="DZ214" s="352">
        <f>DZ209*'8-Matrices'!$P$8</f>
        <v>0</v>
      </c>
      <c r="EA214" s="352">
        <f>EA209*'8-Matrices'!$Q$8</f>
        <v>0</v>
      </c>
      <c r="EB214" s="352">
        <f>EB209*'8-Matrices'!$R$8</f>
        <v>0</v>
      </c>
      <c r="EC214" s="353">
        <f>EC209*'8-Matrices'!$S$8</f>
        <v>0</v>
      </c>
      <c r="ED214" s="398"/>
    </row>
    <row r="215" spans="1:134" ht="15.75" thickBot="1" x14ac:dyDescent="0.3">
      <c r="A215" s="1472"/>
      <c r="B215" t="s">
        <v>101</v>
      </c>
      <c r="C215" s="317" t="s">
        <v>140</v>
      </c>
      <c r="D215" s="351">
        <f>D210*'8-Matrices'!$J$9</f>
        <v>0</v>
      </c>
      <c r="E215" s="352">
        <f>E210*'8-Matrices'!$K$9</f>
        <v>15354</v>
      </c>
      <c r="F215" s="352">
        <f>F210*'8-Matrices'!$L$9</f>
        <v>0</v>
      </c>
      <c r="G215" s="352">
        <f>G210*'8-Matrices'!$M$9</f>
        <v>275130</v>
      </c>
      <c r="H215" s="352">
        <f>H210*'8-Matrices'!$N$9</f>
        <v>0</v>
      </c>
      <c r="I215" s="352">
        <f>I210*'8-Matrices'!$O$9</f>
        <v>0</v>
      </c>
      <c r="J215" s="352">
        <f>J210*'8-Matrices'!$P$9</f>
        <v>0</v>
      </c>
      <c r="K215" s="352">
        <f>K210*'8-Matrices'!$Q$9</f>
        <v>0</v>
      </c>
      <c r="L215" s="352">
        <f>L210*'8-Matrices'!$R$9</f>
        <v>0</v>
      </c>
      <c r="M215" s="353">
        <f>M210*'8-Matrices'!$S$9</f>
        <v>0</v>
      </c>
      <c r="N215" s="398"/>
      <c r="P215" s="351">
        <f>P210*'8-Matrices'!$J$9</f>
        <v>0</v>
      </c>
      <c r="Q215" s="352">
        <f>Q210*'8-Matrices'!$K$9</f>
        <v>0</v>
      </c>
      <c r="R215" s="352">
        <f>R210*'8-Matrices'!$L$9</f>
        <v>0</v>
      </c>
      <c r="S215" s="352">
        <f>S210*'8-Matrices'!$M$9</f>
        <v>183420</v>
      </c>
      <c r="T215" s="352">
        <f>T210*'8-Matrices'!$N$9</f>
        <v>0</v>
      </c>
      <c r="U215" s="352">
        <f>U210*'8-Matrices'!$O$9</f>
        <v>0</v>
      </c>
      <c r="V215" s="352">
        <f>V210*'8-Matrices'!$P$9</f>
        <v>0</v>
      </c>
      <c r="W215" s="352">
        <f>W210*'8-Matrices'!$Q$9</f>
        <v>0</v>
      </c>
      <c r="X215" s="352">
        <f>X210*'8-Matrices'!$R$9</f>
        <v>0</v>
      </c>
      <c r="Y215" s="353">
        <f>Y210*'8-Matrices'!$S$9</f>
        <v>0</v>
      </c>
      <c r="Z215" s="398"/>
      <c r="AB215" s="351">
        <f>AB210*'8-Matrices'!$J$9</f>
        <v>0</v>
      </c>
      <c r="AC215" s="352">
        <f>AC210*'8-Matrices'!$K$9</f>
        <v>0</v>
      </c>
      <c r="AD215" s="352">
        <f>AD210*'8-Matrices'!$L$9</f>
        <v>0</v>
      </c>
      <c r="AE215" s="352">
        <f>AE210*'8-Matrices'!$M$9</f>
        <v>519690</v>
      </c>
      <c r="AF215" s="352">
        <f>AF210*'8-Matrices'!$N$9</f>
        <v>0</v>
      </c>
      <c r="AG215" s="352">
        <f>AG210*'8-Matrices'!$O$9</f>
        <v>0</v>
      </c>
      <c r="AH215" s="352">
        <f>AH210*'8-Matrices'!$P$9</f>
        <v>0</v>
      </c>
      <c r="AI215" s="352">
        <f>AI210*'8-Matrices'!$Q$9</f>
        <v>0</v>
      </c>
      <c r="AJ215" s="352">
        <f>AJ210*'8-Matrices'!$R$9</f>
        <v>0</v>
      </c>
      <c r="AK215" s="353">
        <f>AK210*'8-Matrices'!$S$9</f>
        <v>0</v>
      </c>
      <c r="AL215" s="398"/>
      <c r="AN215" s="351">
        <f>AN210*'8-Matrices'!$J$9</f>
        <v>0</v>
      </c>
      <c r="AO215" s="352">
        <f>AO210*'8-Matrices'!$K$9</f>
        <v>0</v>
      </c>
      <c r="AP215" s="352">
        <f>AP210*'8-Matrices'!$L$9</f>
        <v>0</v>
      </c>
      <c r="AQ215" s="352">
        <f>AQ210*'8-Matrices'!$M$9</f>
        <v>489120</v>
      </c>
      <c r="AR215" s="352">
        <f>AR210*'8-Matrices'!$N$9</f>
        <v>0</v>
      </c>
      <c r="AS215" s="352">
        <f>AS210*'8-Matrices'!$O$9</f>
        <v>0</v>
      </c>
      <c r="AT215" s="352">
        <f>AT210*'8-Matrices'!$P$9</f>
        <v>0</v>
      </c>
      <c r="AU215" s="352">
        <f>AU210*'8-Matrices'!$Q$9</f>
        <v>0</v>
      </c>
      <c r="AV215" s="352">
        <f>AV210*'8-Matrices'!$R$9</f>
        <v>0</v>
      </c>
      <c r="AW215" s="353">
        <f>AW210*'8-Matrices'!$S$9</f>
        <v>0</v>
      </c>
      <c r="AX215" s="398"/>
      <c r="AZ215" s="351">
        <f>AZ210*'8-Matrices'!$J$9</f>
        <v>0</v>
      </c>
      <c r="BA215" s="352">
        <f>BA210*'8-Matrices'!$K$9</f>
        <v>0</v>
      </c>
      <c r="BB215" s="352">
        <f>BB210*'8-Matrices'!$L$9</f>
        <v>0</v>
      </c>
      <c r="BC215" s="352">
        <f>BC210*'8-Matrices'!$M$9</f>
        <v>886530</v>
      </c>
      <c r="BD215" s="352">
        <f>BD210*'8-Matrices'!$N$9</f>
        <v>0</v>
      </c>
      <c r="BE215" s="352">
        <f>BE210*'8-Matrices'!$O$9</f>
        <v>0</v>
      </c>
      <c r="BF215" s="352">
        <f>BF210*'8-Matrices'!$P$9</f>
        <v>0</v>
      </c>
      <c r="BG215" s="352">
        <f>BG210*'8-Matrices'!$Q$9</f>
        <v>0</v>
      </c>
      <c r="BH215" s="352">
        <f>BH210*'8-Matrices'!$R$9</f>
        <v>0</v>
      </c>
      <c r="BI215" s="353">
        <f>BI210*'8-Matrices'!$S$9</f>
        <v>0</v>
      </c>
      <c r="BJ215" s="398"/>
      <c r="BL215" s="351">
        <f>BL210*'8-Matrices'!$J$9</f>
        <v>0</v>
      </c>
      <c r="BM215" s="352">
        <f>BM210*'8-Matrices'!$K$9</f>
        <v>0</v>
      </c>
      <c r="BN215" s="352">
        <f>BN210*'8-Matrices'!$L$9</f>
        <v>0</v>
      </c>
      <c r="BO215" s="352">
        <f>BO210*'8-Matrices'!$M$9</f>
        <v>641970</v>
      </c>
      <c r="BP215" s="352">
        <f>BP210*'8-Matrices'!$N$9</f>
        <v>0</v>
      </c>
      <c r="BQ215" s="352">
        <f>BQ210*'8-Matrices'!$O$9</f>
        <v>0</v>
      </c>
      <c r="BR215" s="352">
        <f>BR210*'8-Matrices'!$P$9</f>
        <v>0</v>
      </c>
      <c r="BS215" s="352">
        <f>BS210*'8-Matrices'!$Q$9</f>
        <v>0</v>
      </c>
      <c r="BT215" s="352">
        <f>BT210*'8-Matrices'!$R$9</f>
        <v>0</v>
      </c>
      <c r="BU215" s="353">
        <f>BU210*'8-Matrices'!$S$9</f>
        <v>0</v>
      </c>
      <c r="BV215" s="398"/>
      <c r="BX215" s="351">
        <f>BX210*'8-Matrices'!$J$9</f>
        <v>0</v>
      </c>
      <c r="BY215" s="352">
        <f>BY210*'8-Matrices'!$K$9</f>
        <v>0</v>
      </c>
      <c r="BZ215" s="352">
        <f>BZ210*'8-Matrices'!$L$9</f>
        <v>0</v>
      </c>
      <c r="CA215" s="352">
        <f>CA210*'8-Matrices'!$M$9</f>
        <v>397410</v>
      </c>
      <c r="CB215" s="352">
        <f>CB210*'8-Matrices'!$N$9</f>
        <v>0</v>
      </c>
      <c r="CC215" s="352">
        <f>CC210*'8-Matrices'!$O$9</f>
        <v>0</v>
      </c>
      <c r="CD215" s="352">
        <f>CD210*'8-Matrices'!$P$9</f>
        <v>0</v>
      </c>
      <c r="CE215" s="352">
        <f>CE210*'8-Matrices'!$Q$9</f>
        <v>0</v>
      </c>
      <c r="CF215" s="352">
        <f>CF210*'8-Matrices'!$R$9</f>
        <v>0</v>
      </c>
      <c r="CG215" s="353">
        <f>CG210*'8-Matrices'!$S$9</f>
        <v>0</v>
      </c>
      <c r="CH215" s="398"/>
      <c r="CJ215" s="351">
        <f>CJ210*'8-Matrices'!$J$9</f>
        <v>0</v>
      </c>
      <c r="CK215" s="352">
        <f>CK210*'8-Matrices'!$K$9</f>
        <v>0</v>
      </c>
      <c r="CL215" s="352">
        <f>CL210*'8-Matrices'!$L$9</f>
        <v>0</v>
      </c>
      <c r="CM215" s="352">
        <f>CM210*'8-Matrices'!$M$9</f>
        <v>458550</v>
      </c>
      <c r="CN215" s="352">
        <f>CN210*'8-Matrices'!$N$9</f>
        <v>0</v>
      </c>
      <c r="CO215" s="352">
        <f>CO210*'8-Matrices'!$O$9</f>
        <v>0</v>
      </c>
      <c r="CP215" s="352">
        <f>CP210*'8-Matrices'!$P$9</f>
        <v>0</v>
      </c>
      <c r="CQ215" s="352">
        <f>CQ210*'8-Matrices'!$Q$9</f>
        <v>0</v>
      </c>
      <c r="CR215" s="352">
        <f>CR210*'8-Matrices'!$R$9</f>
        <v>0</v>
      </c>
      <c r="CS215" s="353">
        <f>CS210*'8-Matrices'!$S$9</f>
        <v>0</v>
      </c>
      <c r="CT215" s="398"/>
      <c r="CV215" s="351">
        <f>CV210*'8-Matrices'!$J$9</f>
        <v>0</v>
      </c>
      <c r="CW215" s="352">
        <f>CW210*'8-Matrices'!$K$9</f>
        <v>0</v>
      </c>
      <c r="CX215" s="352">
        <f>CX210*'8-Matrices'!$L$9</f>
        <v>0</v>
      </c>
      <c r="CY215" s="352">
        <f>CY210*'8-Matrices'!$M$9</f>
        <v>213990</v>
      </c>
      <c r="CZ215" s="352">
        <f>CZ210*'8-Matrices'!$N$9</f>
        <v>0</v>
      </c>
      <c r="DA215" s="352">
        <f>DA210*'8-Matrices'!$O$9</f>
        <v>0</v>
      </c>
      <c r="DB215" s="352">
        <f>DB210*'8-Matrices'!$P$9</f>
        <v>0</v>
      </c>
      <c r="DC215" s="352">
        <f>DC210*'8-Matrices'!$Q$9</f>
        <v>0</v>
      </c>
      <c r="DD215" s="352">
        <f>DD210*'8-Matrices'!$R$9</f>
        <v>0</v>
      </c>
      <c r="DE215" s="353">
        <f>DE210*'8-Matrices'!$S$9</f>
        <v>0</v>
      </c>
      <c r="DF215" s="398"/>
      <c r="DH215" s="351">
        <f>DH210*'8-Matrices'!$J$9</f>
        <v>0</v>
      </c>
      <c r="DI215" s="352">
        <f>DI210*'8-Matrices'!$K$9</f>
        <v>0</v>
      </c>
      <c r="DJ215" s="352">
        <f>DJ210*'8-Matrices'!$L$9</f>
        <v>0</v>
      </c>
      <c r="DK215" s="352">
        <f>DK210*'8-Matrices'!$M$9</f>
        <v>427980</v>
      </c>
      <c r="DL215" s="352">
        <f>DL210*'8-Matrices'!$N$9</f>
        <v>0</v>
      </c>
      <c r="DM215" s="352">
        <f>DM210*'8-Matrices'!$O$9</f>
        <v>0</v>
      </c>
      <c r="DN215" s="352">
        <f>DN210*'8-Matrices'!$P$9</f>
        <v>0</v>
      </c>
      <c r="DO215" s="352">
        <f>DO210*'8-Matrices'!$Q$9</f>
        <v>0</v>
      </c>
      <c r="DP215" s="352">
        <f>DP210*'8-Matrices'!$R$9</f>
        <v>0</v>
      </c>
      <c r="DQ215" s="353">
        <f>DQ210*'8-Matrices'!$S$9</f>
        <v>0</v>
      </c>
      <c r="DR215" s="398"/>
      <c r="DT215" s="351">
        <f>DT210*'8-Matrices'!$J$9</f>
        <v>0</v>
      </c>
      <c r="DU215" s="352">
        <f>DU210*'8-Matrices'!$K$9</f>
        <v>0</v>
      </c>
      <c r="DV215" s="352">
        <f>DV210*'8-Matrices'!$L$9</f>
        <v>0</v>
      </c>
      <c r="DW215" s="352">
        <f>DW210*'8-Matrices'!$M$9</f>
        <v>611400</v>
      </c>
      <c r="DX215" s="352">
        <f>DX210*'8-Matrices'!$N$9</f>
        <v>0</v>
      </c>
      <c r="DY215" s="352">
        <f>DY210*'8-Matrices'!$O$9</f>
        <v>0</v>
      </c>
      <c r="DZ215" s="352">
        <f>DZ210*'8-Matrices'!$P$9</f>
        <v>0</v>
      </c>
      <c r="EA215" s="352">
        <f>EA210*'8-Matrices'!$Q$9</f>
        <v>0</v>
      </c>
      <c r="EB215" s="352">
        <f>EB210*'8-Matrices'!$R$9</f>
        <v>0</v>
      </c>
      <c r="EC215" s="353">
        <f>EC210*'8-Matrices'!$S$9</f>
        <v>0</v>
      </c>
      <c r="ED215" s="398"/>
    </row>
    <row r="216" spans="1:134" ht="30.75" thickBot="1" x14ac:dyDescent="0.3">
      <c r="A216" s="318" t="s">
        <v>212</v>
      </c>
      <c r="B216" s="293" t="s">
        <v>101</v>
      </c>
      <c r="C216" s="316"/>
      <c r="D216" s="404">
        <f t="shared" ref="D216:M216" si="451">SUM(D213:D215)</f>
        <v>0</v>
      </c>
      <c r="E216" s="405">
        <f t="shared" si="451"/>
        <v>162858</v>
      </c>
      <c r="F216" s="405">
        <f t="shared" si="451"/>
        <v>0</v>
      </c>
      <c r="G216" s="405">
        <f t="shared" si="451"/>
        <v>1795845</v>
      </c>
      <c r="H216" s="405">
        <f t="shared" si="451"/>
        <v>0</v>
      </c>
      <c r="I216" s="405">
        <f t="shared" si="451"/>
        <v>0</v>
      </c>
      <c r="J216" s="405">
        <f t="shared" si="451"/>
        <v>0</v>
      </c>
      <c r="K216" s="405">
        <f t="shared" si="451"/>
        <v>0</v>
      </c>
      <c r="L216" s="405">
        <f t="shared" si="451"/>
        <v>0</v>
      </c>
      <c r="M216" s="406">
        <f t="shared" si="451"/>
        <v>0</v>
      </c>
      <c r="N216" s="471">
        <f>SUM(D216:M216)</f>
        <v>1958703</v>
      </c>
      <c r="O216" s="316"/>
      <c r="P216" s="404">
        <f t="shared" ref="P216:Y216" si="452">SUM(P213:P215)</f>
        <v>0</v>
      </c>
      <c r="Q216" s="405">
        <f t="shared" si="452"/>
        <v>116073</v>
      </c>
      <c r="R216" s="405">
        <f t="shared" si="452"/>
        <v>0</v>
      </c>
      <c r="S216" s="405">
        <f t="shared" si="452"/>
        <v>1601305</v>
      </c>
      <c r="T216" s="405">
        <f t="shared" si="452"/>
        <v>0</v>
      </c>
      <c r="U216" s="405">
        <f t="shared" si="452"/>
        <v>0</v>
      </c>
      <c r="V216" s="405">
        <f t="shared" si="452"/>
        <v>0</v>
      </c>
      <c r="W216" s="405">
        <f t="shared" si="452"/>
        <v>0</v>
      </c>
      <c r="X216" s="405">
        <f t="shared" si="452"/>
        <v>0</v>
      </c>
      <c r="Y216" s="406">
        <f t="shared" si="452"/>
        <v>0</v>
      </c>
      <c r="Z216" s="471">
        <f>SUM(P216:Y216)</f>
        <v>1717378</v>
      </c>
      <c r="AA216" s="316"/>
      <c r="AB216" s="404">
        <f t="shared" ref="AB216:AK216" si="453">SUM(AB213:AB215)</f>
        <v>0</v>
      </c>
      <c r="AC216" s="405">
        <f t="shared" si="453"/>
        <v>116899</v>
      </c>
      <c r="AD216" s="405">
        <f t="shared" si="453"/>
        <v>0</v>
      </c>
      <c r="AE216" s="405">
        <f t="shared" si="453"/>
        <v>1871880</v>
      </c>
      <c r="AF216" s="405">
        <f t="shared" si="453"/>
        <v>0</v>
      </c>
      <c r="AG216" s="405">
        <f t="shared" si="453"/>
        <v>0</v>
      </c>
      <c r="AH216" s="405">
        <f t="shared" si="453"/>
        <v>0</v>
      </c>
      <c r="AI216" s="405">
        <f t="shared" si="453"/>
        <v>0</v>
      </c>
      <c r="AJ216" s="405">
        <f t="shared" si="453"/>
        <v>0</v>
      </c>
      <c r="AK216" s="406">
        <f t="shared" si="453"/>
        <v>0</v>
      </c>
      <c r="AL216" s="471">
        <f>SUM(AB216:AK216)</f>
        <v>1988779</v>
      </c>
      <c r="AN216" s="404">
        <f t="shared" ref="AN216:AW216" si="454">SUM(AN213:AN215)</f>
        <v>0</v>
      </c>
      <c r="AO216" s="405">
        <f t="shared" si="454"/>
        <v>80599</v>
      </c>
      <c r="AP216" s="405">
        <f t="shared" si="454"/>
        <v>0</v>
      </c>
      <c r="AQ216" s="405">
        <f t="shared" si="454"/>
        <v>1882855</v>
      </c>
      <c r="AR216" s="405">
        <f t="shared" si="454"/>
        <v>0</v>
      </c>
      <c r="AS216" s="405">
        <f t="shared" si="454"/>
        <v>0</v>
      </c>
      <c r="AT216" s="405">
        <f t="shared" si="454"/>
        <v>0</v>
      </c>
      <c r="AU216" s="405">
        <f t="shared" si="454"/>
        <v>0</v>
      </c>
      <c r="AV216" s="405">
        <f t="shared" si="454"/>
        <v>0</v>
      </c>
      <c r="AW216" s="406">
        <f t="shared" si="454"/>
        <v>0</v>
      </c>
      <c r="AX216" s="471">
        <f>SUM(AN216:AW216)</f>
        <v>1963454</v>
      </c>
      <c r="AZ216" s="404">
        <f t="shared" ref="AZ216:BI216" si="455">SUM(AZ213:AZ215)</f>
        <v>0</v>
      </c>
      <c r="BA216" s="405">
        <f t="shared" si="455"/>
        <v>143461</v>
      </c>
      <c r="BB216" s="405">
        <f t="shared" si="455"/>
        <v>0</v>
      </c>
      <c r="BC216" s="405">
        <f t="shared" si="455"/>
        <v>2558200</v>
      </c>
      <c r="BD216" s="405">
        <f t="shared" si="455"/>
        <v>0</v>
      </c>
      <c r="BE216" s="405">
        <f t="shared" si="455"/>
        <v>0</v>
      </c>
      <c r="BF216" s="405">
        <f t="shared" si="455"/>
        <v>0</v>
      </c>
      <c r="BG216" s="405">
        <f t="shared" si="455"/>
        <v>0</v>
      </c>
      <c r="BH216" s="405">
        <f t="shared" si="455"/>
        <v>0</v>
      </c>
      <c r="BI216" s="406">
        <f t="shared" si="455"/>
        <v>0</v>
      </c>
      <c r="BJ216" s="471">
        <f>SUM(AZ216:BI216)</f>
        <v>2701661</v>
      </c>
      <c r="BL216" s="404">
        <f t="shared" ref="BL216:BU216" si="456">SUM(BL213:BL215)</f>
        <v>0</v>
      </c>
      <c r="BM216" s="405">
        <f t="shared" si="456"/>
        <v>238580</v>
      </c>
      <c r="BN216" s="405">
        <f t="shared" si="456"/>
        <v>0</v>
      </c>
      <c r="BO216" s="405">
        <f t="shared" si="456"/>
        <v>1979530</v>
      </c>
      <c r="BP216" s="405">
        <f t="shared" si="456"/>
        <v>0</v>
      </c>
      <c r="BQ216" s="405">
        <f t="shared" si="456"/>
        <v>0</v>
      </c>
      <c r="BR216" s="405">
        <f t="shared" si="456"/>
        <v>0</v>
      </c>
      <c r="BS216" s="405">
        <f t="shared" si="456"/>
        <v>0</v>
      </c>
      <c r="BT216" s="405">
        <f t="shared" si="456"/>
        <v>0</v>
      </c>
      <c r="BU216" s="406">
        <f t="shared" si="456"/>
        <v>0</v>
      </c>
      <c r="BV216" s="471">
        <f>SUM(BL216:BU216)</f>
        <v>2218110</v>
      </c>
      <c r="BX216" s="404">
        <f t="shared" ref="BX216:CG216" si="457">SUM(BX213:BX215)</f>
        <v>0</v>
      </c>
      <c r="BY216" s="405">
        <f t="shared" si="457"/>
        <v>167632</v>
      </c>
      <c r="BZ216" s="405">
        <f t="shared" si="457"/>
        <v>0</v>
      </c>
      <c r="CA216" s="405">
        <f t="shared" si="457"/>
        <v>1425185</v>
      </c>
      <c r="CB216" s="405">
        <f t="shared" si="457"/>
        <v>0</v>
      </c>
      <c r="CC216" s="405">
        <f t="shared" si="457"/>
        <v>0</v>
      </c>
      <c r="CD216" s="405">
        <f t="shared" si="457"/>
        <v>0</v>
      </c>
      <c r="CE216" s="405">
        <f t="shared" si="457"/>
        <v>0</v>
      </c>
      <c r="CF216" s="405">
        <f t="shared" si="457"/>
        <v>0</v>
      </c>
      <c r="CG216" s="406">
        <f t="shared" si="457"/>
        <v>0</v>
      </c>
      <c r="CH216" s="471">
        <f>SUM(BX216:CG216)</f>
        <v>1592817</v>
      </c>
      <c r="CJ216" s="404">
        <f t="shared" ref="CJ216:CS216" si="458">SUM(CJ213:CJ215)</f>
        <v>0</v>
      </c>
      <c r="CK216" s="405">
        <f t="shared" si="458"/>
        <v>164415</v>
      </c>
      <c r="CL216" s="405">
        <f t="shared" si="458"/>
        <v>0</v>
      </c>
      <c r="CM216" s="405">
        <f t="shared" si="458"/>
        <v>1349825</v>
      </c>
      <c r="CN216" s="405">
        <f t="shared" si="458"/>
        <v>0</v>
      </c>
      <c r="CO216" s="405">
        <f t="shared" si="458"/>
        <v>0</v>
      </c>
      <c r="CP216" s="405">
        <f t="shared" si="458"/>
        <v>0</v>
      </c>
      <c r="CQ216" s="405">
        <f t="shared" si="458"/>
        <v>0</v>
      </c>
      <c r="CR216" s="405">
        <f t="shared" si="458"/>
        <v>0</v>
      </c>
      <c r="CS216" s="406">
        <f t="shared" si="458"/>
        <v>0</v>
      </c>
      <c r="CT216" s="471">
        <f>SUM(CJ216:CS216)</f>
        <v>1514240</v>
      </c>
      <c r="CV216" s="404">
        <f t="shared" ref="CV216:DE216" si="459">SUM(CV213:CV215)</f>
        <v>0</v>
      </c>
      <c r="CW216" s="405">
        <f t="shared" si="459"/>
        <v>345741</v>
      </c>
      <c r="CX216" s="405">
        <f t="shared" si="459"/>
        <v>0</v>
      </c>
      <c r="CY216" s="405">
        <f t="shared" si="459"/>
        <v>1227310</v>
      </c>
      <c r="CZ216" s="405">
        <f t="shared" si="459"/>
        <v>0</v>
      </c>
      <c r="DA216" s="405">
        <f t="shared" si="459"/>
        <v>0</v>
      </c>
      <c r="DB216" s="405">
        <f t="shared" si="459"/>
        <v>0</v>
      </c>
      <c r="DC216" s="405">
        <f t="shared" si="459"/>
        <v>0</v>
      </c>
      <c r="DD216" s="405">
        <f t="shared" si="459"/>
        <v>0</v>
      </c>
      <c r="DE216" s="406">
        <f t="shared" si="459"/>
        <v>0</v>
      </c>
      <c r="DF216" s="471">
        <f>SUM(CV216:DE216)</f>
        <v>1573051</v>
      </c>
      <c r="DH216" s="404">
        <f t="shared" ref="DH216:DQ216" si="460">SUM(DH213:DH215)</f>
        <v>0</v>
      </c>
      <c r="DI216" s="405">
        <f t="shared" si="460"/>
        <v>308702</v>
      </c>
      <c r="DJ216" s="405">
        <f t="shared" si="460"/>
        <v>0</v>
      </c>
      <c r="DK216" s="405">
        <f t="shared" si="460"/>
        <v>1449350</v>
      </c>
      <c r="DL216" s="405">
        <f t="shared" si="460"/>
        <v>0</v>
      </c>
      <c r="DM216" s="405">
        <f t="shared" si="460"/>
        <v>0</v>
      </c>
      <c r="DN216" s="405">
        <f t="shared" si="460"/>
        <v>0</v>
      </c>
      <c r="DO216" s="405">
        <f t="shared" si="460"/>
        <v>0</v>
      </c>
      <c r="DP216" s="405">
        <f t="shared" si="460"/>
        <v>0</v>
      </c>
      <c r="DQ216" s="406">
        <f t="shared" si="460"/>
        <v>0</v>
      </c>
      <c r="DR216" s="471">
        <f>SUM(DH216:DQ216)</f>
        <v>1758052</v>
      </c>
      <c r="DT216" s="404">
        <f t="shared" ref="DT216:EC216" si="461">SUM(DT213:DT215)</f>
        <v>0</v>
      </c>
      <c r="DU216" s="405">
        <f t="shared" si="461"/>
        <v>441686</v>
      </c>
      <c r="DV216" s="405">
        <f t="shared" si="461"/>
        <v>0</v>
      </c>
      <c r="DW216" s="405">
        <f t="shared" si="461"/>
        <v>1769270</v>
      </c>
      <c r="DX216" s="405">
        <f t="shared" si="461"/>
        <v>0</v>
      </c>
      <c r="DY216" s="405">
        <f t="shared" si="461"/>
        <v>0</v>
      </c>
      <c r="DZ216" s="405">
        <f t="shared" si="461"/>
        <v>0</v>
      </c>
      <c r="EA216" s="405">
        <f t="shared" si="461"/>
        <v>0</v>
      </c>
      <c r="EB216" s="405">
        <f t="shared" si="461"/>
        <v>0</v>
      </c>
      <c r="EC216" s="406">
        <f t="shared" si="461"/>
        <v>0</v>
      </c>
      <c r="ED216" s="471">
        <f>SUM(DT216:EC216)</f>
        <v>2210956</v>
      </c>
    </row>
    <row r="217" spans="1:134" ht="15.75" thickBot="1" x14ac:dyDescent="0.3">
      <c r="A217" s="305"/>
      <c r="B217" s="306"/>
      <c r="C217" s="307"/>
      <c r="D217" s="408"/>
      <c r="E217" s="407"/>
      <c r="F217" s="407"/>
      <c r="G217" s="407"/>
      <c r="H217" s="407"/>
      <c r="I217" s="407"/>
      <c r="J217" s="407"/>
      <c r="K217" s="407"/>
      <c r="L217" s="407"/>
      <c r="M217" s="409"/>
      <c r="N217" s="410"/>
      <c r="O217" s="307"/>
      <c r="P217" s="408"/>
      <c r="Q217" s="407"/>
      <c r="R217" s="407"/>
      <c r="S217" s="407"/>
      <c r="T217" s="407"/>
      <c r="U217" s="407"/>
      <c r="V217" s="407"/>
      <c r="W217" s="407"/>
      <c r="X217" s="407"/>
      <c r="Y217" s="409"/>
      <c r="Z217" s="410"/>
      <c r="AA217" s="307"/>
      <c r="AB217" s="408"/>
      <c r="AC217" s="407"/>
      <c r="AD217" s="407"/>
      <c r="AE217" s="407"/>
      <c r="AF217" s="407"/>
      <c r="AG217" s="407"/>
      <c r="AH217" s="407"/>
      <c r="AI217" s="407"/>
      <c r="AJ217" s="407"/>
      <c r="AK217" s="409"/>
      <c r="AL217" s="410"/>
      <c r="AN217" s="408"/>
      <c r="AO217" s="407"/>
      <c r="AP217" s="407"/>
      <c r="AQ217" s="407"/>
      <c r="AR217" s="407"/>
      <c r="AS217" s="407"/>
      <c r="AT217" s="407"/>
      <c r="AU217" s="407"/>
      <c r="AV217" s="407"/>
      <c r="AW217" s="409"/>
      <c r="AX217" s="410"/>
      <c r="AZ217" s="408"/>
      <c r="BA217" s="407"/>
      <c r="BB217" s="407"/>
      <c r="BC217" s="407"/>
      <c r="BD217" s="407"/>
      <c r="BE217" s="407"/>
      <c r="BF217" s="407"/>
      <c r="BG217" s="407"/>
      <c r="BH217" s="407"/>
      <c r="BI217" s="409"/>
      <c r="BJ217" s="410"/>
      <c r="BL217" s="408"/>
      <c r="BM217" s="407"/>
      <c r="BN217" s="407"/>
      <c r="BO217" s="407"/>
      <c r="BP217" s="407"/>
      <c r="BQ217" s="407"/>
      <c r="BR217" s="407"/>
      <c r="BS217" s="407"/>
      <c r="BT217" s="407"/>
      <c r="BU217" s="409"/>
      <c r="BV217" s="410"/>
      <c r="BX217" s="408"/>
      <c r="BY217" s="407"/>
      <c r="BZ217" s="407"/>
      <c r="CA217" s="407"/>
      <c r="CB217" s="407"/>
      <c r="CC217" s="407"/>
      <c r="CD217" s="407"/>
      <c r="CE217" s="407"/>
      <c r="CF217" s="407"/>
      <c r="CG217" s="409"/>
      <c r="CH217" s="410"/>
      <c r="CJ217" s="408"/>
      <c r="CK217" s="407"/>
      <c r="CL217" s="407"/>
      <c r="CM217" s="407"/>
      <c r="CN217" s="407"/>
      <c r="CO217" s="407"/>
      <c r="CP217" s="407"/>
      <c r="CQ217" s="407"/>
      <c r="CR217" s="407"/>
      <c r="CS217" s="409"/>
      <c r="CT217" s="410"/>
      <c r="CV217" s="408"/>
      <c r="CW217" s="407"/>
      <c r="CX217" s="407"/>
      <c r="CY217" s="407"/>
      <c r="CZ217" s="407"/>
      <c r="DA217" s="407"/>
      <c r="DB217" s="407"/>
      <c r="DC217" s="407"/>
      <c r="DD217" s="407"/>
      <c r="DE217" s="409"/>
      <c r="DF217" s="410"/>
      <c r="DH217" s="408"/>
      <c r="DI217" s="407"/>
      <c r="DJ217" s="407"/>
      <c r="DK217" s="407"/>
      <c r="DL217" s="407"/>
      <c r="DM217" s="407"/>
      <c r="DN217" s="407"/>
      <c r="DO217" s="407"/>
      <c r="DP217" s="407"/>
      <c r="DQ217" s="409"/>
      <c r="DR217" s="410"/>
      <c r="DT217" s="408"/>
      <c r="DU217" s="407"/>
      <c r="DV217" s="407"/>
      <c r="DW217" s="407"/>
      <c r="DX217" s="407"/>
      <c r="DY217" s="407"/>
      <c r="DZ217" s="407"/>
      <c r="EA217" s="407"/>
      <c r="EB217" s="407"/>
      <c r="EC217" s="409"/>
      <c r="ED217" s="410"/>
    </row>
    <row r="218" spans="1:134" ht="15" customHeight="1" x14ac:dyDescent="0.25">
      <c r="A218" s="1470" t="s">
        <v>210</v>
      </c>
      <c r="B218" s="285" t="s">
        <v>103</v>
      </c>
      <c r="C218" s="319" t="s">
        <v>138</v>
      </c>
      <c r="D218" s="342">
        <f>'7d-AtRisk_RawData'!D70</f>
        <v>1</v>
      </c>
      <c r="E218" s="343">
        <f>'7d-AtRisk_RawData'!E70</f>
        <v>33</v>
      </c>
      <c r="F218" s="343">
        <f>'7d-AtRisk_RawData'!F70</f>
        <v>0</v>
      </c>
      <c r="G218" s="343">
        <f>'7d-AtRisk_RawData'!G70</f>
        <v>171</v>
      </c>
      <c r="H218" s="343">
        <f>'7d-AtRisk_RawData'!H70</f>
        <v>0</v>
      </c>
      <c r="I218" s="343">
        <f>'7d-AtRisk_RawData'!I70</f>
        <v>0</v>
      </c>
      <c r="J218" s="343">
        <f>'7d-AtRisk_RawData'!J70</f>
        <v>0</v>
      </c>
      <c r="K218" s="343">
        <f>'7d-AtRisk_RawData'!K70</f>
        <v>0</v>
      </c>
      <c r="L218" s="343">
        <f>'7d-AtRisk_RawData'!L70</f>
        <v>0</v>
      </c>
      <c r="M218" s="344">
        <f>'7d-AtRisk_RawData'!M70</f>
        <v>0</v>
      </c>
      <c r="N218" s="396"/>
      <c r="O218" s="319"/>
      <c r="P218" s="342">
        <f>'7d-AtRisk_RawData'!P70</f>
        <v>0</v>
      </c>
      <c r="Q218" s="343">
        <f>'7d-AtRisk_RawData'!Q70</f>
        <v>14</v>
      </c>
      <c r="R218" s="343">
        <f>'7d-AtRisk_RawData'!R70</f>
        <v>0</v>
      </c>
      <c r="S218" s="343">
        <f>'7d-AtRisk_RawData'!S70</f>
        <v>161</v>
      </c>
      <c r="T218" s="343">
        <f>'7d-AtRisk_RawData'!T70</f>
        <v>0</v>
      </c>
      <c r="U218" s="343">
        <f>'7d-AtRisk_RawData'!U70</f>
        <v>0</v>
      </c>
      <c r="V218" s="343">
        <f>'7d-AtRisk_RawData'!V70</f>
        <v>0</v>
      </c>
      <c r="W218" s="343">
        <f>'7d-AtRisk_RawData'!W70</f>
        <v>0</v>
      </c>
      <c r="X218" s="343">
        <f>'7d-AtRisk_RawData'!X70</f>
        <v>0</v>
      </c>
      <c r="Y218" s="344">
        <f>'7d-AtRisk_RawData'!Y70</f>
        <v>0</v>
      </c>
      <c r="Z218" s="396"/>
      <c r="AA218" s="319"/>
      <c r="AB218" s="342">
        <f>'7d-AtRisk_RawData'!AB70</f>
        <v>0</v>
      </c>
      <c r="AC218" s="343">
        <f>'7d-AtRisk_RawData'!AC70</f>
        <v>8</v>
      </c>
      <c r="AD218" s="343">
        <f>'7d-AtRisk_RawData'!AD70</f>
        <v>0</v>
      </c>
      <c r="AE218" s="343">
        <f>'7d-AtRisk_RawData'!AE70</f>
        <v>175</v>
      </c>
      <c r="AF218" s="343">
        <f>'7d-AtRisk_RawData'!AF70</f>
        <v>0</v>
      </c>
      <c r="AG218" s="343">
        <f>'7d-AtRisk_RawData'!AG70</f>
        <v>0</v>
      </c>
      <c r="AH218" s="343">
        <f>'7d-AtRisk_RawData'!AH70</f>
        <v>0</v>
      </c>
      <c r="AI218" s="343">
        <f>'7d-AtRisk_RawData'!AI70</f>
        <v>0</v>
      </c>
      <c r="AJ218" s="343">
        <f>'7d-AtRisk_RawData'!AJ70</f>
        <v>0</v>
      </c>
      <c r="AK218" s="344">
        <f>'7d-AtRisk_RawData'!AK70</f>
        <v>0</v>
      </c>
      <c r="AL218" s="396"/>
      <c r="AN218" s="342">
        <f>'7d-AtRisk_RawData'!AN70</f>
        <v>1</v>
      </c>
      <c r="AO218" s="343">
        <f>'7d-AtRisk_RawData'!AO70</f>
        <v>21</v>
      </c>
      <c r="AP218" s="343">
        <f>'7d-AtRisk_RawData'!AP70</f>
        <v>0</v>
      </c>
      <c r="AQ218" s="343">
        <f>'7d-AtRisk_RawData'!AQ70</f>
        <v>188</v>
      </c>
      <c r="AR218" s="343">
        <f>'7d-AtRisk_RawData'!AR70</f>
        <v>0</v>
      </c>
      <c r="AS218" s="343">
        <f>'7d-AtRisk_RawData'!AS70</f>
        <v>0</v>
      </c>
      <c r="AT218" s="343">
        <f>'7d-AtRisk_RawData'!AT70</f>
        <v>0</v>
      </c>
      <c r="AU218" s="343">
        <f>'7d-AtRisk_RawData'!AU70</f>
        <v>0</v>
      </c>
      <c r="AV218" s="343">
        <f>'7d-AtRisk_RawData'!AV70</f>
        <v>0</v>
      </c>
      <c r="AW218" s="344">
        <f>'7d-AtRisk_RawData'!AW70</f>
        <v>0</v>
      </c>
      <c r="AX218" s="396"/>
      <c r="AZ218" s="342">
        <f>'7d-AtRisk_RawData'!AZ70</f>
        <v>5</v>
      </c>
      <c r="BA218" s="343">
        <f>'7d-AtRisk_RawData'!BA70</f>
        <v>8</v>
      </c>
      <c r="BB218" s="343">
        <f>'7d-AtRisk_RawData'!BB70</f>
        <v>0</v>
      </c>
      <c r="BC218" s="343">
        <f>'7d-AtRisk_RawData'!BC70</f>
        <v>190</v>
      </c>
      <c r="BD218" s="343">
        <f>'7d-AtRisk_RawData'!BD70</f>
        <v>0</v>
      </c>
      <c r="BE218" s="343">
        <f>'7d-AtRisk_RawData'!BE70</f>
        <v>0</v>
      </c>
      <c r="BF218" s="343">
        <f>'7d-AtRisk_RawData'!BF70</f>
        <v>0</v>
      </c>
      <c r="BG218" s="343">
        <f>'7d-AtRisk_RawData'!BG70</f>
        <v>0</v>
      </c>
      <c r="BH218" s="343">
        <f>'7d-AtRisk_RawData'!BH70</f>
        <v>0</v>
      </c>
      <c r="BI218" s="344">
        <f>'7d-AtRisk_RawData'!BI70</f>
        <v>0</v>
      </c>
      <c r="BJ218" s="396"/>
      <c r="BL218" s="342">
        <f>'7d-AtRisk_RawData'!BL70</f>
        <v>2</v>
      </c>
      <c r="BM218" s="343">
        <f>'7d-AtRisk_RawData'!BM70</f>
        <v>72</v>
      </c>
      <c r="BN218" s="343">
        <f>'7d-AtRisk_RawData'!BN70</f>
        <v>0</v>
      </c>
      <c r="BO218" s="343">
        <f>'7d-AtRisk_RawData'!BO70</f>
        <v>176</v>
      </c>
      <c r="BP218" s="343">
        <f>'7d-AtRisk_RawData'!BP70</f>
        <v>0</v>
      </c>
      <c r="BQ218" s="343">
        <f>'7d-AtRisk_RawData'!BQ70</f>
        <v>0</v>
      </c>
      <c r="BR218" s="343">
        <f>'7d-AtRisk_RawData'!BR70</f>
        <v>0</v>
      </c>
      <c r="BS218" s="343">
        <f>'7d-AtRisk_RawData'!BS70</f>
        <v>0</v>
      </c>
      <c r="BT218" s="343">
        <f>'7d-AtRisk_RawData'!BT70</f>
        <v>0</v>
      </c>
      <c r="BU218" s="344">
        <f>'7d-AtRisk_RawData'!BU70</f>
        <v>0</v>
      </c>
      <c r="BV218" s="396"/>
      <c r="BX218" s="342">
        <f>'7d-AtRisk_RawData'!BX70</f>
        <v>0</v>
      </c>
      <c r="BY218" s="343">
        <f>'7d-AtRisk_RawData'!BY70</f>
        <v>7</v>
      </c>
      <c r="BZ218" s="343">
        <f>'7d-AtRisk_RawData'!BZ70</f>
        <v>0</v>
      </c>
      <c r="CA218" s="343">
        <f>'7d-AtRisk_RawData'!CA70</f>
        <v>187</v>
      </c>
      <c r="CB218" s="343">
        <f>'7d-AtRisk_RawData'!CB70</f>
        <v>0</v>
      </c>
      <c r="CC218" s="343">
        <f>'7d-AtRisk_RawData'!CC70</f>
        <v>0</v>
      </c>
      <c r="CD218" s="343">
        <f>'7d-AtRisk_RawData'!CD70</f>
        <v>0</v>
      </c>
      <c r="CE218" s="343">
        <f>'7d-AtRisk_RawData'!CE70</f>
        <v>0</v>
      </c>
      <c r="CF218" s="343">
        <f>'7d-AtRisk_RawData'!CF70</f>
        <v>0</v>
      </c>
      <c r="CG218" s="344">
        <f>'7d-AtRisk_RawData'!CG70</f>
        <v>0</v>
      </c>
      <c r="CH218" s="396"/>
      <c r="CJ218" s="342">
        <f>'7d-AtRisk_RawData'!CJ70</f>
        <v>38</v>
      </c>
      <c r="CK218" s="343">
        <f>'7d-AtRisk_RawData'!CK70</f>
        <v>9</v>
      </c>
      <c r="CL218" s="343">
        <f>'7d-AtRisk_RawData'!CL70</f>
        <v>0</v>
      </c>
      <c r="CM218" s="343">
        <f>'7d-AtRisk_RawData'!CM70</f>
        <v>168</v>
      </c>
      <c r="CN218" s="343">
        <f>'7d-AtRisk_RawData'!CN70</f>
        <v>0</v>
      </c>
      <c r="CO218" s="343">
        <f>'7d-AtRisk_RawData'!CO70</f>
        <v>0</v>
      </c>
      <c r="CP218" s="343">
        <f>'7d-AtRisk_RawData'!CP70</f>
        <v>0</v>
      </c>
      <c r="CQ218" s="343">
        <f>'7d-AtRisk_RawData'!CQ70</f>
        <v>0</v>
      </c>
      <c r="CR218" s="343">
        <f>'7d-AtRisk_RawData'!CR70</f>
        <v>0</v>
      </c>
      <c r="CS218" s="344">
        <f>'7d-AtRisk_RawData'!CS70</f>
        <v>0</v>
      </c>
      <c r="CT218" s="396"/>
      <c r="CV218" s="342">
        <f>'7d-AtRisk_RawData'!CV70</f>
        <v>6</v>
      </c>
      <c r="CW218" s="343">
        <f>'7d-AtRisk_RawData'!CW70</f>
        <v>12</v>
      </c>
      <c r="CX218" s="343">
        <f>'7d-AtRisk_RawData'!CX70</f>
        <v>0</v>
      </c>
      <c r="CY218" s="343">
        <f>'7d-AtRisk_RawData'!CY70</f>
        <v>123</v>
      </c>
      <c r="CZ218" s="343">
        <f>'7d-AtRisk_RawData'!CZ70</f>
        <v>0</v>
      </c>
      <c r="DA218" s="343">
        <f>'7d-AtRisk_RawData'!DA70</f>
        <v>0</v>
      </c>
      <c r="DB218" s="343">
        <f>'7d-AtRisk_RawData'!DB70</f>
        <v>0</v>
      </c>
      <c r="DC218" s="343">
        <f>'7d-AtRisk_RawData'!DC70</f>
        <v>0</v>
      </c>
      <c r="DD218" s="343">
        <f>'7d-AtRisk_RawData'!DD70</f>
        <v>0</v>
      </c>
      <c r="DE218" s="344">
        <f>'7d-AtRisk_RawData'!DE70</f>
        <v>0</v>
      </c>
      <c r="DF218" s="396"/>
      <c r="DH218" s="342">
        <f>'7d-AtRisk_RawData'!DH70</f>
        <v>20</v>
      </c>
      <c r="DI218" s="343">
        <f>'7d-AtRisk_RawData'!DI70</f>
        <v>14</v>
      </c>
      <c r="DJ218" s="343">
        <f>'7d-AtRisk_RawData'!DJ70</f>
        <v>0</v>
      </c>
      <c r="DK218" s="343">
        <f>'7d-AtRisk_RawData'!DK70</f>
        <v>157</v>
      </c>
      <c r="DL218" s="343">
        <f>'7d-AtRisk_RawData'!DL70</f>
        <v>0</v>
      </c>
      <c r="DM218" s="343">
        <f>'7d-AtRisk_RawData'!DM70</f>
        <v>0</v>
      </c>
      <c r="DN218" s="343">
        <f>'7d-AtRisk_RawData'!DN70</f>
        <v>0</v>
      </c>
      <c r="DO218" s="343">
        <f>'7d-AtRisk_RawData'!DO70</f>
        <v>0</v>
      </c>
      <c r="DP218" s="343">
        <f>'7d-AtRisk_RawData'!DP70</f>
        <v>0</v>
      </c>
      <c r="DQ218" s="344">
        <f>'7d-AtRisk_RawData'!DQ70</f>
        <v>0</v>
      </c>
      <c r="DR218" s="396"/>
      <c r="DT218" s="342">
        <f>'7d-AtRisk_RawData'!DT70</f>
        <v>7</v>
      </c>
      <c r="DU218" s="343">
        <f>'7d-AtRisk_RawData'!DU70</f>
        <v>10</v>
      </c>
      <c r="DV218" s="343">
        <f>'7d-AtRisk_RawData'!DV70</f>
        <v>0</v>
      </c>
      <c r="DW218" s="343">
        <f>'7d-AtRisk_RawData'!DW70</f>
        <v>133</v>
      </c>
      <c r="DX218" s="343">
        <f>'7d-AtRisk_RawData'!DX70</f>
        <v>0</v>
      </c>
      <c r="DY218" s="343">
        <f>'7d-AtRisk_RawData'!DY70</f>
        <v>0</v>
      </c>
      <c r="DZ218" s="343">
        <f>'7d-AtRisk_RawData'!DZ70</f>
        <v>0</v>
      </c>
      <c r="EA218" s="343">
        <f>'7d-AtRisk_RawData'!EA70</f>
        <v>0</v>
      </c>
      <c r="EB218" s="343">
        <f>'7d-AtRisk_RawData'!EB70</f>
        <v>0</v>
      </c>
      <c r="EC218" s="344">
        <f>'7d-AtRisk_RawData'!EC70</f>
        <v>0</v>
      </c>
      <c r="ED218" s="396"/>
    </row>
    <row r="219" spans="1:134" x14ac:dyDescent="0.25">
      <c r="A219" s="1471"/>
      <c r="B219" t="s">
        <v>103</v>
      </c>
      <c r="C219" s="317" t="s">
        <v>139</v>
      </c>
      <c r="D219" s="351">
        <f>'7d-AtRisk_RawData'!D71</f>
        <v>9</v>
      </c>
      <c r="E219" s="352">
        <f>'7d-AtRisk_RawData'!E71</f>
        <v>30</v>
      </c>
      <c r="F219" s="352">
        <f>'7d-AtRisk_RawData'!F71</f>
        <v>6</v>
      </c>
      <c r="G219" s="352">
        <f>'7d-AtRisk_RawData'!G71</f>
        <v>102</v>
      </c>
      <c r="H219" s="352">
        <f>'7d-AtRisk_RawData'!H71</f>
        <v>0</v>
      </c>
      <c r="I219" s="352">
        <f>'7d-AtRisk_RawData'!I71</f>
        <v>0</v>
      </c>
      <c r="J219" s="352">
        <f>'7d-AtRisk_RawData'!J71</f>
        <v>0</v>
      </c>
      <c r="K219" s="352">
        <f>'7d-AtRisk_RawData'!K71</f>
        <v>0</v>
      </c>
      <c r="L219" s="352">
        <f>'7d-AtRisk_RawData'!L71</f>
        <v>0</v>
      </c>
      <c r="M219" s="353">
        <f>'7d-AtRisk_RawData'!M71</f>
        <v>0</v>
      </c>
      <c r="N219" s="398"/>
      <c r="P219" s="351">
        <f>'7d-AtRisk_RawData'!P71</f>
        <v>11</v>
      </c>
      <c r="Q219" s="352">
        <f>'7d-AtRisk_RawData'!Q71</f>
        <v>32</v>
      </c>
      <c r="R219" s="352">
        <f>'7d-AtRisk_RawData'!R71</f>
        <v>2</v>
      </c>
      <c r="S219" s="352">
        <f>'7d-AtRisk_RawData'!S71</f>
        <v>110</v>
      </c>
      <c r="T219" s="352">
        <f>'7d-AtRisk_RawData'!T71</f>
        <v>0</v>
      </c>
      <c r="U219" s="352">
        <f>'7d-AtRisk_RawData'!U71</f>
        <v>0</v>
      </c>
      <c r="V219" s="352">
        <f>'7d-AtRisk_RawData'!V71</f>
        <v>0</v>
      </c>
      <c r="W219" s="352">
        <f>'7d-AtRisk_RawData'!W71</f>
        <v>0</v>
      </c>
      <c r="X219" s="352">
        <f>'7d-AtRisk_RawData'!X71</f>
        <v>0</v>
      </c>
      <c r="Y219" s="353">
        <f>'7d-AtRisk_RawData'!Y71</f>
        <v>0</v>
      </c>
      <c r="Z219" s="398"/>
      <c r="AB219" s="351">
        <f>'7d-AtRisk_RawData'!AB71</f>
        <v>7</v>
      </c>
      <c r="AC219" s="352">
        <f>'7d-AtRisk_RawData'!AC71</f>
        <v>32</v>
      </c>
      <c r="AD219" s="352">
        <f>'7d-AtRisk_RawData'!AD71</f>
        <v>6</v>
      </c>
      <c r="AE219" s="352">
        <f>'7d-AtRisk_RawData'!AE71</f>
        <v>115</v>
      </c>
      <c r="AF219" s="352">
        <f>'7d-AtRisk_RawData'!AF71</f>
        <v>0</v>
      </c>
      <c r="AG219" s="352">
        <f>'7d-AtRisk_RawData'!AG71</f>
        <v>0</v>
      </c>
      <c r="AH219" s="352">
        <f>'7d-AtRisk_RawData'!AH71</f>
        <v>0</v>
      </c>
      <c r="AI219" s="352">
        <f>'7d-AtRisk_RawData'!AI71</f>
        <v>0</v>
      </c>
      <c r="AJ219" s="352">
        <f>'7d-AtRisk_RawData'!AJ71</f>
        <v>0</v>
      </c>
      <c r="AK219" s="353">
        <f>'7d-AtRisk_RawData'!AK71</f>
        <v>0</v>
      </c>
      <c r="AL219" s="398"/>
      <c r="AN219" s="351">
        <f>'7d-AtRisk_RawData'!AN71</f>
        <v>2</v>
      </c>
      <c r="AO219" s="352">
        <f>'7d-AtRisk_RawData'!AO71</f>
        <v>29</v>
      </c>
      <c r="AP219" s="352">
        <f>'7d-AtRisk_RawData'!AP71</f>
        <v>8</v>
      </c>
      <c r="AQ219" s="352">
        <f>'7d-AtRisk_RawData'!AQ71</f>
        <v>114</v>
      </c>
      <c r="AR219" s="352">
        <f>'7d-AtRisk_RawData'!AR71</f>
        <v>0</v>
      </c>
      <c r="AS219" s="352">
        <f>'7d-AtRisk_RawData'!AS71</f>
        <v>0</v>
      </c>
      <c r="AT219" s="352">
        <f>'7d-AtRisk_RawData'!AT71</f>
        <v>0</v>
      </c>
      <c r="AU219" s="352">
        <f>'7d-AtRisk_RawData'!AU71</f>
        <v>0</v>
      </c>
      <c r="AV219" s="352">
        <f>'7d-AtRisk_RawData'!AV71</f>
        <v>0</v>
      </c>
      <c r="AW219" s="353">
        <f>'7d-AtRisk_RawData'!AW71</f>
        <v>0</v>
      </c>
      <c r="AX219" s="398"/>
      <c r="AZ219" s="351">
        <f>'7d-AtRisk_RawData'!AZ71</f>
        <v>0</v>
      </c>
      <c r="BA219" s="352">
        <f>'7d-AtRisk_RawData'!BA71</f>
        <v>63</v>
      </c>
      <c r="BB219" s="352">
        <f>'7d-AtRisk_RawData'!BB71</f>
        <v>9</v>
      </c>
      <c r="BC219" s="352">
        <f>'7d-AtRisk_RawData'!BC71</f>
        <v>105</v>
      </c>
      <c r="BD219" s="352">
        <f>'7d-AtRisk_RawData'!BD71</f>
        <v>0</v>
      </c>
      <c r="BE219" s="352">
        <f>'7d-AtRisk_RawData'!BE71</f>
        <v>0</v>
      </c>
      <c r="BF219" s="352">
        <f>'7d-AtRisk_RawData'!BF71</f>
        <v>0</v>
      </c>
      <c r="BG219" s="352">
        <f>'7d-AtRisk_RawData'!BG71</f>
        <v>0</v>
      </c>
      <c r="BH219" s="352">
        <f>'7d-AtRisk_RawData'!BH71</f>
        <v>0</v>
      </c>
      <c r="BI219" s="353">
        <f>'7d-AtRisk_RawData'!BI71</f>
        <v>0</v>
      </c>
      <c r="BJ219" s="398"/>
      <c r="BL219" s="351">
        <f>'7d-AtRisk_RawData'!BL71</f>
        <v>0</v>
      </c>
      <c r="BM219" s="352">
        <f>'7d-AtRisk_RawData'!BM71</f>
        <v>43</v>
      </c>
      <c r="BN219" s="352">
        <f>'7d-AtRisk_RawData'!BN71</f>
        <v>1</v>
      </c>
      <c r="BO219" s="352">
        <f>'7d-AtRisk_RawData'!BO71</f>
        <v>82</v>
      </c>
      <c r="BP219" s="352">
        <f>'7d-AtRisk_RawData'!BP71</f>
        <v>0</v>
      </c>
      <c r="BQ219" s="352">
        <f>'7d-AtRisk_RawData'!BQ71</f>
        <v>0</v>
      </c>
      <c r="BR219" s="352">
        <f>'7d-AtRisk_RawData'!BR71</f>
        <v>0</v>
      </c>
      <c r="BS219" s="352">
        <f>'7d-AtRisk_RawData'!BS71</f>
        <v>0</v>
      </c>
      <c r="BT219" s="352">
        <f>'7d-AtRisk_RawData'!BT71</f>
        <v>0</v>
      </c>
      <c r="BU219" s="353">
        <f>'7d-AtRisk_RawData'!BU71</f>
        <v>0</v>
      </c>
      <c r="BV219" s="398"/>
      <c r="BX219" s="351">
        <f>'7d-AtRisk_RawData'!BX71</f>
        <v>17</v>
      </c>
      <c r="BY219" s="352">
        <f>'7d-AtRisk_RawData'!BY71</f>
        <v>35</v>
      </c>
      <c r="BZ219" s="352">
        <f>'7d-AtRisk_RawData'!BZ71</f>
        <v>3</v>
      </c>
      <c r="CA219" s="352">
        <f>'7d-AtRisk_RawData'!CA71</f>
        <v>97</v>
      </c>
      <c r="CB219" s="352">
        <f>'7d-AtRisk_RawData'!CB71</f>
        <v>0</v>
      </c>
      <c r="CC219" s="352">
        <f>'7d-AtRisk_RawData'!CC71</f>
        <v>0</v>
      </c>
      <c r="CD219" s="352">
        <f>'7d-AtRisk_RawData'!CD71</f>
        <v>0</v>
      </c>
      <c r="CE219" s="352">
        <f>'7d-AtRisk_RawData'!CE71</f>
        <v>0</v>
      </c>
      <c r="CF219" s="352">
        <f>'7d-AtRisk_RawData'!CF71</f>
        <v>0</v>
      </c>
      <c r="CG219" s="353">
        <f>'7d-AtRisk_RawData'!CG71</f>
        <v>0</v>
      </c>
      <c r="CH219" s="398"/>
      <c r="CJ219" s="351">
        <f>'7d-AtRisk_RawData'!CJ71</f>
        <v>0</v>
      </c>
      <c r="CK219" s="352">
        <f>'7d-AtRisk_RawData'!CK71</f>
        <v>34</v>
      </c>
      <c r="CL219" s="352">
        <f>'7d-AtRisk_RawData'!CL71</f>
        <v>2</v>
      </c>
      <c r="CM219" s="352">
        <f>'7d-AtRisk_RawData'!CM71</f>
        <v>69</v>
      </c>
      <c r="CN219" s="352">
        <f>'7d-AtRisk_RawData'!CN71</f>
        <v>0</v>
      </c>
      <c r="CO219" s="352">
        <f>'7d-AtRisk_RawData'!CO71</f>
        <v>0</v>
      </c>
      <c r="CP219" s="352">
        <f>'7d-AtRisk_RawData'!CP71</f>
        <v>0</v>
      </c>
      <c r="CQ219" s="352">
        <f>'7d-AtRisk_RawData'!CQ71</f>
        <v>0</v>
      </c>
      <c r="CR219" s="352">
        <f>'7d-AtRisk_RawData'!CR71</f>
        <v>0</v>
      </c>
      <c r="CS219" s="353">
        <f>'7d-AtRisk_RawData'!CS71</f>
        <v>0</v>
      </c>
      <c r="CT219" s="398"/>
      <c r="CV219" s="351">
        <f>'7d-AtRisk_RawData'!CV71</f>
        <v>26</v>
      </c>
      <c r="CW219" s="352">
        <f>'7d-AtRisk_RawData'!CW71</f>
        <v>27</v>
      </c>
      <c r="CX219" s="352">
        <f>'7d-AtRisk_RawData'!CX71</f>
        <v>5</v>
      </c>
      <c r="CY219" s="352">
        <f>'7d-AtRisk_RawData'!CY71</f>
        <v>80</v>
      </c>
      <c r="CZ219" s="352">
        <f>'7d-AtRisk_RawData'!CZ71</f>
        <v>0</v>
      </c>
      <c r="DA219" s="352">
        <f>'7d-AtRisk_RawData'!DA71</f>
        <v>0</v>
      </c>
      <c r="DB219" s="352">
        <f>'7d-AtRisk_RawData'!DB71</f>
        <v>0</v>
      </c>
      <c r="DC219" s="352">
        <f>'7d-AtRisk_RawData'!DC71</f>
        <v>0</v>
      </c>
      <c r="DD219" s="352">
        <f>'7d-AtRisk_RawData'!DD71</f>
        <v>0</v>
      </c>
      <c r="DE219" s="353">
        <f>'7d-AtRisk_RawData'!DE71</f>
        <v>0</v>
      </c>
      <c r="DF219" s="398"/>
      <c r="DH219" s="351">
        <f>'7d-AtRisk_RawData'!DH71</f>
        <v>75</v>
      </c>
      <c r="DI219" s="352">
        <f>'7d-AtRisk_RawData'!DI71</f>
        <v>52</v>
      </c>
      <c r="DJ219" s="352">
        <f>'7d-AtRisk_RawData'!DJ71</f>
        <v>5</v>
      </c>
      <c r="DK219" s="352">
        <f>'7d-AtRisk_RawData'!DK71</f>
        <v>92</v>
      </c>
      <c r="DL219" s="352">
        <f>'7d-AtRisk_RawData'!DL71</f>
        <v>0</v>
      </c>
      <c r="DM219" s="352">
        <f>'7d-AtRisk_RawData'!DM71</f>
        <v>0</v>
      </c>
      <c r="DN219" s="352">
        <f>'7d-AtRisk_RawData'!DN71</f>
        <v>0</v>
      </c>
      <c r="DO219" s="352">
        <f>'7d-AtRisk_RawData'!DO71</f>
        <v>0</v>
      </c>
      <c r="DP219" s="352">
        <f>'7d-AtRisk_RawData'!DP71</f>
        <v>0</v>
      </c>
      <c r="DQ219" s="353">
        <f>'7d-AtRisk_RawData'!DQ71</f>
        <v>0</v>
      </c>
      <c r="DR219" s="398"/>
      <c r="DT219" s="351">
        <f>'7d-AtRisk_RawData'!DT71</f>
        <v>37</v>
      </c>
      <c r="DU219" s="352">
        <f>'7d-AtRisk_RawData'!DU71</f>
        <v>54</v>
      </c>
      <c r="DV219" s="352">
        <f>'7d-AtRisk_RawData'!DV71</f>
        <v>2</v>
      </c>
      <c r="DW219" s="352">
        <f>'7d-AtRisk_RawData'!DW71</f>
        <v>95</v>
      </c>
      <c r="DX219" s="352">
        <f>'7d-AtRisk_RawData'!DX71</f>
        <v>0</v>
      </c>
      <c r="DY219" s="352">
        <f>'7d-AtRisk_RawData'!DY71</f>
        <v>0</v>
      </c>
      <c r="DZ219" s="352">
        <f>'7d-AtRisk_RawData'!DZ71</f>
        <v>0</v>
      </c>
      <c r="EA219" s="352">
        <f>'7d-AtRisk_RawData'!EA71</f>
        <v>0</v>
      </c>
      <c r="EB219" s="352">
        <f>'7d-AtRisk_RawData'!EB71</f>
        <v>0</v>
      </c>
      <c r="EC219" s="353">
        <f>'7d-AtRisk_RawData'!EC71</f>
        <v>0</v>
      </c>
      <c r="ED219" s="398"/>
    </row>
    <row r="220" spans="1:134" ht="15.75" thickBot="1" x14ac:dyDescent="0.3">
      <c r="A220" s="1472"/>
      <c r="B220" t="s">
        <v>103</v>
      </c>
      <c r="C220" s="317" t="s">
        <v>140</v>
      </c>
      <c r="D220" s="351">
        <f>'7d-AtRisk_RawData'!D72</f>
        <v>16</v>
      </c>
      <c r="E220" s="352">
        <f>'7d-AtRisk_RawData'!E72</f>
        <v>17</v>
      </c>
      <c r="F220" s="352">
        <f>'7d-AtRisk_RawData'!F72</f>
        <v>0</v>
      </c>
      <c r="G220" s="352">
        <f>'7d-AtRisk_RawData'!G72</f>
        <v>59</v>
      </c>
      <c r="H220" s="352">
        <f>'7d-AtRisk_RawData'!H72</f>
        <v>0</v>
      </c>
      <c r="I220" s="352">
        <f>'7d-AtRisk_RawData'!I72</f>
        <v>0</v>
      </c>
      <c r="J220" s="352">
        <f>'7d-AtRisk_RawData'!J72</f>
        <v>0</v>
      </c>
      <c r="K220" s="352">
        <f>'7d-AtRisk_RawData'!K72</f>
        <v>0</v>
      </c>
      <c r="L220" s="352">
        <f>'7d-AtRisk_RawData'!L72</f>
        <v>0</v>
      </c>
      <c r="M220" s="353">
        <f>'7d-AtRisk_RawData'!M72</f>
        <v>0</v>
      </c>
      <c r="N220" s="398"/>
      <c r="P220" s="351">
        <f>'7d-AtRisk_RawData'!P72</f>
        <v>17</v>
      </c>
      <c r="Q220" s="352">
        <f>'7d-AtRisk_RawData'!Q72</f>
        <v>92</v>
      </c>
      <c r="R220" s="352">
        <f>'7d-AtRisk_RawData'!R72</f>
        <v>0</v>
      </c>
      <c r="S220" s="352">
        <f>'7d-AtRisk_RawData'!S72</f>
        <v>62</v>
      </c>
      <c r="T220" s="352">
        <f>'7d-AtRisk_RawData'!T72</f>
        <v>0</v>
      </c>
      <c r="U220" s="352">
        <f>'7d-AtRisk_RawData'!U72</f>
        <v>0</v>
      </c>
      <c r="V220" s="352">
        <f>'7d-AtRisk_RawData'!V72</f>
        <v>0</v>
      </c>
      <c r="W220" s="352">
        <f>'7d-AtRisk_RawData'!W72</f>
        <v>0</v>
      </c>
      <c r="X220" s="352">
        <f>'7d-AtRisk_RawData'!X72</f>
        <v>0</v>
      </c>
      <c r="Y220" s="353">
        <f>'7d-AtRisk_RawData'!Y72</f>
        <v>0</v>
      </c>
      <c r="Z220" s="398"/>
      <c r="AB220" s="351">
        <f>'7d-AtRisk_RawData'!AB72</f>
        <v>16</v>
      </c>
      <c r="AC220" s="352">
        <f>'7d-AtRisk_RawData'!AC72</f>
        <v>133</v>
      </c>
      <c r="AD220" s="352">
        <f>'7d-AtRisk_RawData'!AD72</f>
        <v>0</v>
      </c>
      <c r="AE220" s="352">
        <f>'7d-AtRisk_RawData'!AE72</f>
        <v>81</v>
      </c>
      <c r="AF220" s="352">
        <f>'7d-AtRisk_RawData'!AF72</f>
        <v>0</v>
      </c>
      <c r="AG220" s="352">
        <f>'7d-AtRisk_RawData'!AG72</f>
        <v>0</v>
      </c>
      <c r="AH220" s="352">
        <f>'7d-AtRisk_RawData'!AH72</f>
        <v>0</v>
      </c>
      <c r="AI220" s="352">
        <f>'7d-AtRisk_RawData'!AI72</f>
        <v>0</v>
      </c>
      <c r="AJ220" s="352">
        <f>'7d-AtRisk_RawData'!AJ72</f>
        <v>0</v>
      </c>
      <c r="AK220" s="353">
        <f>'7d-AtRisk_RawData'!AK72</f>
        <v>0</v>
      </c>
      <c r="AL220" s="398"/>
      <c r="AN220" s="351">
        <f>'7d-AtRisk_RawData'!AN72</f>
        <v>24</v>
      </c>
      <c r="AO220" s="352">
        <f>'7d-AtRisk_RawData'!AO72</f>
        <v>39</v>
      </c>
      <c r="AP220" s="352">
        <f>'7d-AtRisk_RawData'!AP72</f>
        <v>0</v>
      </c>
      <c r="AQ220" s="352">
        <f>'7d-AtRisk_RawData'!AQ72</f>
        <v>66</v>
      </c>
      <c r="AR220" s="352">
        <f>'7d-AtRisk_RawData'!AR72</f>
        <v>0</v>
      </c>
      <c r="AS220" s="352">
        <f>'7d-AtRisk_RawData'!AS72</f>
        <v>0</v>
      </c>
      <c r="AT220" s="352">
        <f>'7d-AtRisk_RawData'!AT72</f>
        <v>0</v>
      </c>
      <c r="AU220" s="352">
        <f>'7d-AtRisk_RawData'!AU72</f>
        <v>0</v>
      </c>
      <c r="AV220" s="352">
        <f>'7d-AtRisk_RawData'!AV72</f>
        <v>0</v>
      </c>
      <c r="AW220" s="353">
        <f>'7d-AtRisk_RawData'!AW72</f>
        <v>0</v>
      </c>
      <c r="AX220" s="398"/>
      <c r="AZ220" s="351">
        <f>'7d-AtRisk_RawData'!AZ72</f>
        <v>15</v>
      </c>
      <c r="BA220" s="352">
        <f>'7d-AtRisk_RawData'!BA72</f>
        <v>206</v>
      </c>
      <c r="BB220" s="352">
        <f>'7d-AtRisk_RawData'!BB72</f>
        <v>0</v>
      </c>
      <c r="BC220" s="352">
        <f>'7d-AtRisk_RawData'!BC72</f>
        <v>97</v>
      </c>
      <c r="BD220" s="352">
        <f>'7d-AtRisk_RawData'!BD72</f>
        <v>0</v>
      </c>
      <c r="BE220" s="352">
        <f>'7d-AtRisk_RawData'!BE72</f>
        <v>0</v>
      </c>
      <c r="BF220" s="352">
        <f>'7d-AtRisk_RawData'!BF72</f>
        <v>0</v>
      </c>
      <c r="BG220" s="352">
        <f>'7d-AtRisk_RawData'!BG72</f>
        <v>0</v>
      </c>
      <c r="BH220" s="352">
        <f>'7d-AtRisk_RawData'!BH72</f>
        <v>0</v>
      </c>
      <c r="BI220" s="353">
        <f>'7d-AtRisk_RawData'!BI72</f>
        <v>0</v>
      </c>
      <c r="BJ220" s="398"/>
      <c r="BL220" s="351">
        <f>'7d-AtRisk_RawData'!BL72</f>
        <v>18</v>
      </c>
      <c r="BM220" s="352">
        <f>'7d-AtRisk_RawData'!BM72</f>
        <v>92</v>
      </c>
      <c r="BN220" s="352">
        <f>'7d-AtRisk_RawData'!BN72</f>
        <v>0</v>
      </c>
      <c r="BO220" s="352">
        <f>'7d-AtRisk_RawData'!BO72</f>
        <v>84</v>
      </c>
      <c r="BP220" s="352">
        <f>'7d-AtRisk_RawData'!BP72</f>
        <v>0</v>
      </c>
      <c r="BQ220" s="352">
        <f>'7d-AtRisk_RawData'!BQ72</f>
        <v>0</v>
      </c>
      <c r="BR220" s="352">
        <f>'7d-AtRisk_RawData'!BR72</f>
        <v>0</v>
      </c>
      <c r="BS220" s="352">
        <f>'7d-AtRisk_RawData'!BS72</f>
        <v>0</v>
      </c>
      <c r="BT220" s="352">
        <f>'7d-AtRisk_RawData'!BT72</f>
        <v>0</v>
      </c>
      <c r="BU220" s="353">
        <f>'7d-AtRisk_RawData'!BU72</f>
        <v>0</v>
      </c>
      <c r="BV220" s="398"/>
      <c r="BX220" s="351">
        <f>'7d-AtRisk_RawData'!BX72</f>
        <v>14</v>
      </c>
      <c r="BY220" s="352">
        <f>'7d-AtRisk_RawData'!BY72</f>
        <v>58</v>
      </c>
      <c r="BZ220" s="352">
        <f>'7d-AtRisk_RawData'!BZ72</f>
        <v>0</v>
      </c>
      <c r="CA220" s="352">
        <f>'7d-AtRisk_RawData'!CA72</f>
        <v>90</v>
      </c>
      <c r="CB220" s="352">
        <f>'7d-AtRisk_RawData'!CB72</f>
        <v>0</v>
      </c>
      <c r="CC220" s="352">
        <f>'7d-AtRisk_RawData'!CC72</f>
        <v>0</v>
      </c>
      <c r="CD220" s="352">
        <f>'7d-AtRisk_RawData'!CD72</f>
        <v>0</v>
      </c>
      <c r="CE220" s="352">
        <f>'7d-AtRisk_RawData'!CE72</f>
        <v>0</v>
      </c>
      <c r="CF220" s="352">
        <f>'7d-AtRisk_RawData'!CF72</f>
        <v>0</v>
      </c>
      <c r="CG220" s="353">
        <f>'7d-AtRisk_RawData'!CG72</f>
        <v>0</v>
      </c>
      <c r="CH220" s="398"/>
      <c r="CJ220" s="351">
        <f>'7d-AtRisk_RawData'!CJ72</f>
        <v>47</v>
      </c>
      <c r="CK220" s="352">
        <f>'7d-AtRisk_RawData'!CK72</f>
        <v>89</v>
      </c>
      <c r="CL220" s="352">
        <f>'7d-AtRisk_RawData'!CL72</f>
        <v>0</v>
      </c>
      <c r="CM220" s="352">
        <f>'7d-AtRisk_RawData'!CM72</f>
        <v>90</v>
      </c>
      <c r="CN220" s="352">
        <f>'7d-AtRisk_RawData'!CN72</f>
        <v>0</v>
      </c>
      <c r="CO220" s="352">
        <f>'7d-AtRisk_RawData'!CO72</f>
        <v>0</v>
      </c>
      <c r="CP220" s="352">
        <f>'7d-AtRisk_RawData'!CP72</f>
        <v>0</v>
      </c>
      <c r="CQ220" s="352">
        <f>'7d-AtRisk_RawData'!CQ72</f>
        <v>0</v>
      </c>
      <c r="CR220" s="352">
        <f>'7d-AtRisk_RawData'!CR72</f>
        <v>0</v>
      </c>
      <c r="CS220" s="353">
        <f>'7d-AtRisk_RawData'!CS72</f>
        <v>0</v>
      </c>
      <c r="CT220" s="398"/>
      <c r="CV220" s="351">
        <f>'7d-AtRisk_RawData'!CV72</f>
        <v>52</v>
      </c>
      <c r="CW220" s="352">
        <f>'7d-AtRisk_RawData'!CW72</f>
        <v>32</v>
      </c>
      <c r="CX220" s="352">
        <f>'7d-AtRisk_RawData'!CX72</f>
        <v>0</v>
      </c>
      <c r="CY220" s="352">
        <f>'7d-AtRisk_RawData'!CY72</f>
        <v>63</v>
      </c>
      <c r="CZ220" s="352">
        <f>'7d-AtRisk_RawData'!CZ72</f>
        <v>0</v>
      </c>
      <c r="DA220" s="352">
        <f>'7d-AtRisk_RawData'!DA72</f>
        <v>0</v>
      </c>
      <c r="DB220" s="352">
        <f>'7d-AtRisk_RawData'!DB72</f>
        <v>0</v>
      </c>
      <c r="DC220" s="352">
        <f>'7d-AtRisk_RawData'!DC72</f>
        <v>0</v>
      </c>
      <c r="DD220" s="352">
        <f>'7d-AtRisk_RawData'!DD72</f>
        <v>0</v>
      </c>
      <c r="DE220" s="353">
        <f>'7d-AtRisk_RawData'!DE72</f>
        <v>0</v>
      </c>
      <c r="DF220" s="398"/>
      <c r="DH220" s="351">
        <f>'7d-AtRisk_RawData'!DH72</f>
        <v>65</v>
      </c>
      <c r="DI220" s="352">
        <f>'7d-AtRisk_RawData'!DI72</f>
        <v>70</v>
      </c>
      <c r="DJ220" s="352">
        <f>'7d-AtRisk_RawData'!DJ72</f>
        <v>0</v>
      </c>
      <c r="DK220" s="352">
        <f>'7d-AtRisk_RawData'!DK72</f>
        <v>72</v>
      </c>
      <c r="DL220" s="352">
        <f>'7d-AtRisk_RawData'!DL72</f>
        <v>0</v>
      </c>
      <c r="DM220" s="352">
        <f>'7d-AtRisk_RawData'!DM72</f>
        <v>0</v>
      </c>
      <c r="DN220" s="352">
        <f>'7d-AtRisk_RawData'!DN72</f>
        <v>0</v>
      </c>
      <c r="DO220" s="352">
        <f>'7d-AtRisk_RawData'!DO72</f>
        <v>0</v>
      </c>
      <c r="DP220" s="352">
        <f>'7d-AtRisk_RawData'!DP72</f>
        <v>0</v>
      </c>
      <c r="DQ220" s="353">
        <f>'7d-AtRisk_RawData'!DQ72</f>
        <v>0</v>
      </c>
      <c r="DR220" s="398"/>
      <c r="DT220" s="351">
        <f>'7d-AtRisk_RawData'!DT72</f>
        <v>60</v>
      </c>
      <c r="DU220" s="352">
        <f>'7d-AtRisk_RawData'!DU72</f>
        <v>47</v>
      </c>
      <c r="DV220" s="352">
        <f>'7d-AtRisk_RawData'!DV72</f>
        <v>0</v>
      </c>
      <c r="DW220" s="352">
        <f>'7d-AtRisk_RawData'!DW72</f>
        <v>63</v>
      </c>
      <c r="DX220" s="352">
        <f>'7d-AtRisk_RawData'!DX72</f>
        <v>0</v>
      </c>
      <c r="DY220" s="352">
        <f>'7d-AtRisk_RawData'!DY72</f>
        <v>0</v>
      </c>
      <c r="DZ220" s="352">
        <f>'7d-AtRisk_RawData'!DZ72</f>
        <v>0</v>
      </c>
      <c r="EA220" s="352">
        <f>'7d-AtRisk_RawData'!EA72</f>
        <v>0</v>
      </c>
      <c r="EB220" s="352">
        <f>'7d-AtRisk_RawData'!EB72</f>
        <v>0</v>
      </c>
      <c r="EC220" s="353">
        <f>'7d-AtRisk_RawData'!EC72</f>
        <v>0</v>
      </c>
      <c r="ED220" s="398"/>
    </row>
    <row r="221" spans="1:134" x14ac:dyDescent="0.25">
      <c r="A221" s="320"/>
      <c r="D221" s="399">
        <f t="shared" ref="D221:M221" si="462">SUM(D218:D220)</f>
        <v>26</v>
      </c>
      <c r="E221" s="400">
        <f t="shared" si="462"/>
        <v>80</v>
      </c>
      <c r="F221" s="400">
        <f t="shared" si="462"/>
        <v>6</v>
      </c>
      <c r="G221" s="400">
        <f t="shared" si="462"/>
        <v>332</v>
      </c>
      <c r="H221" s="400">
        <f t="shared" si="462"/>
        <v>0</v>
      </c>
      <c r="I221" s="400">
        <f t="shared" si="462"/>
        <v>0</v>
      </c>
      <c r="J221" s="400">
        <f t="shared" si="462"/>
        <v>0</v>
      </c>
      <c r="K221" s="400">
        <f t="shared" si="462"/>
        <v>0</v>
      </c>
      <c r="L221" s="400">
        <f t="shared" si="462"/>
        <v>0</v>
      </c>
      <c r="M221" s="401">
        <f t="shared" si="462"/>
        <v>0</v>
      </c>
      <c r="N221" s="470">
        <f>SUM(D221:M221)</f>
        <v>444</v>
      </c>
      <c r="P221" s="399">
        <f t="shared" ref="P221:Y221" si="463">SUM(P218:P220)</f>
        <v>28</v>
      </c>
      <c r="Q221" s="400">
        <f t="shared" si="463"/>
        <v>138</v>
      </c>
      <c r="R221" s="400">
        <f t="shared" si="463"/>
        <v>2</v>
      </c>
      <c r="S221" s="400">
        <f t="shared" si="463"/>
        <v>333</v>
      </c>
      <c r="T221" s="400">
        <f t="shared" si="463"/>
        <v>0</v>
      </c>
      <c r="U221" s="400">
        <f t="shared" si="463"/>
        <v>0</v>
      </c>
      <c r="V221" s="400">
        <f t="shared" si="463"/>
        <v>0</v>
      </c>
      <c r="W221" s="400">
        <f t="shared" si="463"/>
        <v>0</v>
      </c>
      <c r="X221" s="400">
        <f t="shared" si="463"/>
        <v>0</v>
      </c>
      <c r="Y221" s="401">
        <f t="shared" si="463"/>
        <v>0</v>
      </c>
      <c r="Z221" s="470">
        <f>SUM(P221:Y221)</f>
        <v>501</v>
      </c>
      <c r="AB221" s="399">
        <f t="shared" ref="AB221:AK221" si="464">SUM(AB218:AB220)</f>
        <v>23</v>
      </c>
      <c r="AC221" s="400">
        <f t="shared" si="464"/>
        <v>173</v>
      </c>
      <c r="AD221" s="400">
        <f t="shared" si="464"/>
        <v>6</v>
      </c>
      <c r="AE221" s="400">
        <f t="shared" si="464"/>
        <v>371</v>
      </c>
      <c r="AF221" s="400">
        <f t="shared" si="464"/>
        <v>0</v>
      </c>
      <c r="AG221" s="400">
        <f t="shared" si="464"/>
        <v>0</v>
      </c>
      <c r="AH221" s="400">
        <f t="shared" si="464"/>
        <v>0</v>
      </c>
      <c r="AI221" s="400">
        <f t="shared" si="464"/>
        <v>0</v>
      </c>
      <c r="AJ221" s="400">
        <f t="shared" si="464"/>
        <v>0</v>
      </c>
      <c r="AK221" s="401">
        <f t="shared" si="464"/>
        <v>0</v>
      </c>
      <c r="AL221" s="470">
        <f>SUM(AB221:AK221)</f>
        <v>573</v>
      </c>
      <c r="AN221" s="399">
        <f t="shared" ref="AN221:AW221" si="465">SUM(AN218:AN220)</f>
        <v>27</v>
      </c>
      <c r="AO221" s="400">
        <f t="shared" si="465"/>
        <v>89</v>
      </c>
      <c r="AP221" s="400">
        <f t="shared" si="465"/>
        <v>8</v>
      </c>
      <c r="AQ221" s="400">
        <f t="shared" si="465"/>
        <v>368</v>
      </c>
      <c r="AR221" s="400">
        <f t="shared" si="465"/>
        <v>0</v>
      </c>
      <c r="AS221" s="400">
        <f t="shared" si="465"/>
        <v>0</v>
      </c>
      <c r="AT221" s="400">
        <f t="shared" si="465"/>
        <v>0</v>
      </c>
      <c r="AU221" s="400">
        <f t="shared" si="465"/>
        <v>0</v>
      </c>
      <c r="AV221" s="400">
        <f t="shared" si="465"/>
        <v>0</v>
      </c>
      <c r="AW221" s="401">
        <f t="shared" si="465"/>
        <v>0</v>
      </c>
      <c r="AX221" s="470">
        <f>SUM(AN221:AW221)</f>
        <v>492</v>
      </c>
      <c r="AZ221" s="399">
        <f t="shared" ref="AZ221:BI221" si="466">SUM(AZ218:AZ220)</f>
        <v>20</v>
      </c>
      <c r="BA221" s="400">
        <f t="shared" si="466"/>
        <v>277</v>
      </c>
      <c r="BB221" s="400">
        <f t="shared" si="466"/>
        <v>9</v>
      </c>
      <c r="BC221" s="400">
        <f t="shared" si="466"/>
        <v>392</v>
      </c>
      <c r="BD221" s="400">
        <f t="shared" si="466"/>
        <v>0</v>
      </c>
      <c r="BE221" s="400">
        <f t="shared" si="466"/>
        <v>0</v>
      </c>
      <c r="BF221" s="400">
        <f t="shared" si="466"/>
        <v>0</v>
      </c>
      <c r="BG221" s="400">
        <f t="shared" si="466"/>
        <v>0</v>
      </c>
      <c r="BH221" s="400">
        <f t="shared" si="466"/>
        <v>0</v>
      </c>
      <c r="BI221" s="401">
        <f t="shared" si="466"/>
        <v>0</v>
      </c>
      <c r="BJ221" s="470">
        <f>SUM(AZ221:BI221)</f>
        <v>698</v>
      </c>
      <c r="BL221" s="399">
        <f t="shared" ref="BL221:BU221" si="467">SUM(BL218:BL220)</f>
        <v>20</v>
      </c>
      <c r="BM221" s="400">
        <f t="shared" si="467"/>
        <v>207</v>
      </c>
      <c r="BN221" s="400">
        <f t="shared" si="467"/>
        <v>1</v>
      </c>
      <c r="BO221" s="400">
        <f t="shared" si="467"/>
        <v>342</v>
      </c>
      <c r="BP221" s="400">
        <f t="shared" si="467"/>
        <v>0</v>
      </c>
      <c r="BQ221" s="400">
        <f t="shared" si="467"/>
        <v>0</v>
      </c>
      <c r="BR221" s="400">
        <f t="shared" si="467"/>
        <v>0</v>
      </c>
      <c r="BS221" s="400">
        <f t="shared" si="467"/>
        <v>0</v>
      </c>
      <c r="BT221" s="400">
        <f t="shared" si="467"/>
        <v>0</v>
      </c>
      <c r="BU221" s="401">
        <f t="shared" si="467"/>
        <v>0</v>
      </c>
      <c r="BV221" s="470">
        <f>SUM(BL221:BU221)</f>
        <v>570</v>
      </c>
      <c r="BX221" s="399">
        <f t="shared" ref="BX221:CG221" si="468">SUM(BX218:BX220)</f>
        <v>31</v>
      </c>
      <c r="BY221" s="400">
        <f t="shared" si="468"/>
        <v>100</v>
      </c>
      <c r="BZ221" s="400">
        <f t="shared" si="468"/>
        <v>3</v>
      </c>
      <c r="CA221" s="400">
        <f t="shared" si="468"/>
        <v>374</v>
      </c>
      <c r="CB221" s="400">
        <f t="shared" si="468"/>
        <v>0</v>
      </c>
      <c r="CC221" s="400">
        <f t="shared" si="468"/>
        <v>0</v>
      </c>
      <c r="CD221" s="400">
        <f t="shared" si="468"/>
        <v>0</v>
      </c>
      <c r="CE221" s="400">
        <f t="shared" si="468"/>
        <v>0</v>
      </c>
      <c r="CF221" s="400">
        <f t="shared" si="468"/>
        <v>0</v>
      </c>
      <c r="CG221" s="401">
        <f t="shared" si="468"/>
        <v>0</v>
      </c>
      <c r="CH221" s="470">
        <f>SUM(BX221:CG221)</f>
        <v>508</v>
      </c>
      <c r="CJ221" s="399">
        <f t="shared" ref="CJ221:CS221" si="469">SUM(CJ218:CJ220)</f>
        <v>85</v>
      </c>
      <c r="CK221" s="400">
        <f t="shared" si="469"/>
        <v>132</v>
      </c>
      <c r="CL221" s="400">
        <f t="shared" si="469"/>
        <v>2</v>
      </c>
      <c r="CM221" s="400">
        <f t="shared" si="469"/>
        <v>327</v>
      </c>
      <c r="CN221" s="400">
        <f t="shared" si="469"/>
        <v>0</v>
      </c>
      <c r="CO221" s="400">
        <f t="shared" si="469"/>
        <v>0</v>
      </c>
      <c r="CP221" s="400">
        <f t="shared" si="469"/>
        <v>0</v>
      </c>
      <c r="CQ221" s="400">
        <f t="shared" si="469"/>
        <v>0</v>
      </c>
      <c r="CR221" s="400">
        <f t="shared" si="469"/>
        <v>0</v>
      </c>
      <c r="CS221" s="401">
        <f t="shared" si="469"/>
        <v>0</v>
      </c>
      <c r="CT221" s="470">
        <f>SUM(CJ221:CS221)</f>
        <v>546</v>
      </c>
      <c r="CV221" s="399">
        <f t="shared" ref="CV221:DE221" si="470">SUM(CV218:CV220)</f>
        <v>84</v>
      </c>
      <c r="CW221" s="400">
        <f t="shared" si="470"/>
        <v>71</v>
      </c>
      <c r="CX221" s="400">
        <f t="shared" si="470"/>
        <v>5</v>
      </c>
      <c r="CY221" s="400">
        <f t="shared" si="470"/>
        <v>266</v>
      </c>
      <c r="CZ221" s="400">
        <f t="shared" si="470"/>
        <v>0</v>
      </c>
      <c r="DA221" s="400">
        <f t="shared" si="470"/>
        <v>0</v>
      </c>
      <c r="DB221" s="400">
        <f t="shared" si="470"/>
        <v>0</v>
      </c>
      <c r="DC221" s="400">
        <f t="shared" si="470"/>
        <v>0</v>
      </c>
      <c r="DD221" s="400">
        <f t="shared" si="470"/>
        <v>0</v>
      </c>
      <c r="DE221" s="401">
        <f t="shared" si="470"/>
        <v>0</v>
      </c>
      <c r="DF221" s="470">
        <f>SUM(CV221:DE221)</f>
        <v>426</v>
      </c>
      <c r="DH221" s="399">
        <f t="shared" ref="DH221:DQ221" si="471">SUM(DH218:DH220)</f>
        <v>160</v>
      </c>
      <c r="DI221" s="400">
        <f t="shared" si="471"/>
        <v>136</v>
      </c>
      <c r="DJ221" s="400">
        <f t="shared" si="471"/>
        <v>5</v>
      </c>
      <c r="DK221" s="400">
        <f t="shared" si="471"/>
        <v>321</v>
      </c>
      <c r="DL221" s="400">
        <f t="shared" si="471"/>
        <v>0</v>
      </c>
      <c r="DM221" s="400">
        <f t="shared" si="471"/>
        <v>0</v>
      </c>
      <c r="DN221" s="400">
        <f t="shared" si="471"/>
        <v>0</v>
      </c>
      <c r="DO221" s="400">
        <f t="shared" si="471"/>
        <v>0</v>
      </c>
      <c r="DP221" s="400">
        <f t="shared" si="471"/>
        <v>0</v>
      </c>
      <c r="DQ221" s="401">
        <f t="shared" si="471"/>
        <v>0</v>
      </c>
      <c r="DR221" s="470">
        <f>SUM(DH221:DQ221)</f>
        <v>622</v>
      </c>
      <c r="DT221" s="399">
        <f t="shared" ref="DT221:EC221" si="472">SUM(DT218:DT220)</f>
        <v>104</v>
      </c>
      <c r="DU221" s="400">
        <f t="shared" si="472"/>
        <v>111</v>
      </c>
      <c r="DV221" s="400">
        <f t="shared" si="472"/>
        <v>2</v>
      </c>
      <c r="DW221" s="400">
        <f t="shared" si="472"/>
        <v>291</v>
      </c>
      <c r="DX221" s="400">
        <f t="shared" si="472"/>
        <v>0</v>
      </c>
      <c r="DY221" s="400">
        <f t="shared" si="472"/>
        <v>0</v>
      </c>
      <c r="DZ221" s="400">
        <f t="shared" si="472"/>
        <v>0</v>
      </c>
      <c r="EA221" s="400">
        <f t="shared" si="472"/>
        <v>0</v>
      </c>
      <c r="EB221" s="400">
        <f t="shared" si="472"/>
        <v>0</v>
      </c>
      <c r="EC221" s="401">
        <f t="shared" si="472"/>
        <v>0</v>
      </c>
      <c r="ED221" s="470">
        <f>SUM(DT221:EC221)</f>
        <v>508</v>
      </c>
    </row>
    <row r="222" spans="1:134" ht="15.75" thickBot="1" x14ac:dyDescent="0.3">
      <c r="A222" s="320"/>
      <c r="D222" s="351"/>
      <c r="E222" s="352"/>
      <c r="F222" s="352"/>
      <c r="G222" s="352"/>
      <c r="H222" s="352"/>
      <c r="I222" s="352"/>
      <c r="J222" s="352"/>
      <c r="K222" s="352"/>
      <c r="L222" s="352"/>
      <c r="M222" s="353"/>
      <c r="N222" s="398"/>
      <c r="P222" s="351"/>
      <c r="Q222" s="352"/>
      <c r="R222" s="352"/>
      <c r="S222" s="352"/>
      <c r="T222" s="352"/>
      <c r="U222" s="352"/>
      <c r="V222" s="352"/>
      <c r="W222" s="352"/>
      <c r="X222" s="352"/>
      <c r="Y222" s="353"/>
      <c r="Z222" s="398"/>
      <c r="AB222" s="351"/>
      <c r="AC222" s="352"/>
      <c r="AD222" s="352"/>
      <c r="AE222" s="352"/>
      <c r="AF222" s="352"/>
      <c r="AG222" s="352"/>
      <c r="AH222" s="352"/>
      <c r="AI222" s="352"/>
      <c r="AJ222" s="352"/>
      <c r="AK222" s="353"/>
      <c r="AL222" s="398"/>
      <c r="AN222" s="351"/>
      <c r="AO222" s="352"/>
      <c r="AP222" s="352"/>
      <c r="AQ222" s="352"/>
      <c r="AR222" s="352"/>
      <c r="AS222" s="352"/>
      <c r="AT222" s="352"/>
      <c r="AU222" s="352"/>
      <c r="AV222" s="352"/>
      <c r="AW222" s="353"/>
      <c r="AX222" s="398"/>
      <c r="AZ222" s="351"/>
      <c r="BA222" s="352"/>
      <c r="BB222" s="352"/>
      <c r="BC222" s="352"/>
      <c r="BD222" s="352"/>
      <c r="BE222" s="352"/>
      <c r="BF222" s="352"/>
      <c r="BG222" s="352"/>
      <c r="BH222" s="352"/>
      <c r="BI222" s="353"/>
      <c r="BJ222" s="398"/>
      <c r="BL222" s="351"/>
      <c r="BM222" s="352"/>
      <c r="BN222" s="352"/>
      <c r="BO222" s="352"/>
      <c r="BP222" s="352"/>
      <c r="BQ222" s="352"/>
      <c r="BR222" s="352"/>
      <c r="BS222" s="352"/>
      <c r="BT222" s="352"/>
      <c r="BU222" s="353"/>
      <c r="BV222" s="398"/>
      <c r="BX222" s="351"/>
      <c r="BY222" s="352"/>
      <c r="BZ222" s="352"/>
      <c r="CA222" s="352"/>
      <c r="CB222" s="352"/>
      <c r="CC222" s="352"/>
      <c r="CD222" s="352"/>
      <c r="CE222" s="352"/>
      <c r="CF222" s="352"/>
      <c r="CG222" s="353"/>
      <c r="CH222" s="398"/>
      <c r="CJ222" s="351"/>
      <c r="CK222" s="352"/>
      <c r="CL222" s="352"/>
      <c r="CM222" s="352"/>
      <c r="CN222" s="352"/>
      <c r="CO222" s="352"/>
      <c r="CP222" s="352"/>
      <c r="CQ222" s="352"/>
      <c r="CR222" s="352"/>
      <c r="CS222" s="353"/>
      <c r="CT222" s="398"/>
      <c r="CV222" s="351"/>
      <c r="CW222" s="352"/>
      <c r="CX222" s="352"/>
      <c r="CY222" s="352"/>
      <c r="CZ222" s="352"/>
      <c r="DA222" s="352"/>
      <c r="DB222" s="352"/>
      <c r="DC222" s="352"/>
      <c r="DD222" s="352"/>
      <c r="DE222" s="353"/>
      <c r="DF222" s="398"/>
      <c r="DH222" s="351"/>
      <c r="DI222" s="352"/>
      <c r="DJ222" s="352"/>
      <c r="DK222" s="352"/>
      <c r="DL222" s="352"/>
      <c r="DM222" s="352"/>
      <c r="DN222" s="352"/>
      <c r="DO222" s="352"/>
      <c r="DP222" s="352"/>
      <c r="DQ222" s="353"/>
      <c r="DR222" s="398"/>
      <c r="DT222" s="351"/>
      <c r="DU222" s="352"/>
      <c r="DV222" s="352"/>
      <c r="DW222" s="352"/>
      <c r="DX222" s="352"/>
      <c r="DY222" s="352"/>
      <c r="DZ222" s="352"/>
      <c r="EA222" s="352"/>
      <c r="EB222" s="352"/>
      <c r="EC222" s="353"/>
      <c r="ED222" s="398"/>
    </row>
    <row r="223" spans="1:134" ht="15" customHeight="1" x14ac:dyDescent="0.25">
      <c r="A223" s="1470" t="s">
        <v>211</v>
      </c>
      <c r="B223" t="s">
        <v>103</v>
      </c>
      <c r="C223" s="317" t="s">
        <v>138</v>
      </c>
      <c r="D223" s="351">
        <f>D218*'8-Matrices'!$J$7</f>
        <v>4950</v>
      </c>
      <c r="E223" s="352">
        <f>E218*'8-Matrices'!$K$7</f>
        <v>239580</v>
      </c>
      <c r="F223" s="352">
        <f>F218*'8-Matrices'!$L$7</f>
        <v>0</v>
      </c>
      <c r="G223" s="352">
        <f>G218*'8-Matrices'!$M$7</f>
        <v>2471805</v>
      </c>
      <c r="H223" s="352">
        <f>H218*'8-Matrices'!$N$7</f>
        <v>0</v>
      </c>
      <c r="I223" s="352">
        <f>I218*'8-Matrices'!$O$7</f>
        <v>0</v>
      </c>
      <c r="J223" s="352">
        <f>J218*'8-Matrices'!$P$7</f>
        <v>0</v>
      </c>
      <c r="K223" s="352">
        <f>K218*'8-Matrices'!$Q$7</f>
        <v>0</v>
      </c>
      <c r="L223" s="352">
        <f>L218*'8-Matrices'!$R$7</f>
        <v>0</v>
      </c>
      <c r="M223" s="353">
        <f>M218*'8-Matrices'!$S$7</f>
        <v>0</v>
      </c>
      <c r="N223" s="398"/>
      <c r="P223" s="351">
        <f>P218*'8-Matrices'!$J$7</f>
        <v>0</v>
      </c>
      <c r="Q223" s="352">
        <f>Q218*'8-Matrices'!$K$7</f>
        <v>101640</v>
      </c>
      <c r="R223" s="352">
        <f>R218*'8-Matrices'!$L$7</f>
        <v>0</v>
      </c>
      <c r="S223" s="352">
        <f>S218*'8-Matrices'!$M$7</f>
        <v>2327255</v>
      </c>
      <c r="T223" s="352">
        <f>T218*'8-Matrices'!$N$7</f>
        <v>0</v>
      </c>
      <c r="U223" s="352">
        <f>U218*'8-Matrices'!$O$7</f>
        <v>0</v>
      </c>
      <c r="V223" s="352">
        <f>V218*'8-Matrices'!$P$7</f>
        <v>0</v>
      </c>
      <c r="W223" s="352">
        <f>W218*'8-Matrices'!$Q$7</f>
        <v>0</v>
      </c>
      <c r="X223" s="352">
        <f>X218*'8-Matrices'!$R$7</f>
        <v>0</v>
      </c>
      <c r="Y223" s="353">
        <f>Y218*'8-Matrices'!$S$7</f>
        <v>0</v>
      </c>
      <c r="Z223" s="398"/>
      <c r="AB223" s="351">
        <f>AB218*'8-Matrices'!$J$7</f>
        <v>0</v>
      </c>
      <c r="AC223" s="352">
        <f>AC218*'8-Matrices'!$K$7</f>
        <v>58080</v>
      </c>
      <c r="AD223" s="352">
        <f>AD218*'8-Matrices'!$L$7</f>
        <v>0</v>
      </c>
      <c r="AE223" s="352">
        <f>AE218*'8-Matrices'!$M$7</f>
        <v>2529625</v>
      </c>
      <c r="AF223" s="352">
        <f>AF218*'8-Matrices'!$N$7</f>
        <v>0</v>
      </c>
      <c r="AG223" s="352">
        <f>AG218*'8-Matrices'!$O$7</f>
        <v>0</v>
      </c>
      <c r="AH223" s="352">
        <f>AH218*'8-Matrices'!$P$7</f>
        <v>0</v>
      </c>
      <c r="AI223" s="352">
        <f>AI218*'8-Matrices'!$Q$7</f>
        <v>0</v>
      </c>
      <c r="AJ223" s="352">
        <f>AJ218*'8-Matrices'!$R$7</f>
        <v>0</v>
      </c>
      <c r="AK223" s="353">
        <f>AK218*'8-Matrices'!$S$7</f>
        <v>0</v>
      </c>
      <c r="AL223" s="398"/>
      <c r="AN223" s="351">
        <f>AN218*'8-Matrices'!$J$7</f>
        <v>4950</v>
      </c>
      <c r="AO223" s="352">
        <f>AO218*'8-Matrices'!$K$7</f>
        <v>152460</v>
      </c>
      <c r="AP223" s="352">
        <f>AP218*'8-Matrices'!$L$7</f>
        <v>0</v>
      </c>
      <c r="AQ223" s="352">
        <f>AQ218*'8-Matrices'!$M$7</f>
        <v>2717540</v>
      </c>
      <c r="AR223" s="352">
        <f>AR218*'8-Matrices'!$N$7</f>
        <v>0</v>
      </c>
      <c r="AS223" s="352">
        <f>AS218*'8-Matrices'!$O$7</f>
        <v>0</v>
      </c>
      <c r="AT223" s="352">
        <f>AT218*'8-Matrices'!$P$7</f>
        <v>0</v>
      </c>
      <c r="AU223" s="352">
        <f>AU218*'8-Matrices'!$Q$7</f>
        <v>0</v>
      </c>
      <c r="AV223" s="352">
        <f>AV218*'8-Matrices'!$R$7</f>
        <v>0</v>
      </c>
      <c r="AW223" s="353">
        <f>AW218*'8-Matrices'!$S$7</f>
        <v>0</v>
      </c>
      <c r="AX223" s="398"/>
      <c r="AZ223" s="351">
        <f>AZ218*'8-Matrices'!$J$7</f>
        <v>24750</v>
      </c>
      <c r="BA223" s="352">
        <f>BA218*'8-Matrices'!$K$7</f>
        <v>58080</v>
      </c>
      <c r="BB223" s="352">
        <f>BB218*'8-Matrices'!$L$7</f>
        <v>0</v>
      </c>
      <c r="BC223" s="352">
        <f>BC218*'8-Matrices'!$M$7</f>
        <v>2746450</v>
      </c>
      <c r="BD223" s="352">
        <f>BD218*'8-Matrices'!$N$7</f>
        <v>0</v>
      </c>
      <c r="BE223" s="352">
        <f>BE218*'8-Matrices'!$O$7</f>
        <v>0</v>
      </c>
      <c r="BF223" s="352">
        <f>BF218*'8-Matrices'!$P$7</f>
        <v>0</v>
      </c>
      <c r="BG223" s="352">
        <f>BG218*'8-Matrices'!$Q$7</f>
        <v>0</v>
      </c>
      <c r="BH223" s="352">
        <f>BH218*'8-Matrices'!$R$7</f>
        <v>0</v>
      </c>
      <c r="BI223" s="353">
        <f>BI218*'8-Matrices'!$S$7</f>
        <v>0</v>
      </c>
      <c r="BJ223" s="398"/>
      <c r="BL223" s="351">
        <f>BL218*'8-Matrices'!$J$7</f>
        <v>9900</v>
      </c>
      <c r="BM223" s="352">
        <f>BM218*'8-Matrices'!$K$7</f>
        <v>522720</v>
      </c>
      <c r="BN223" s="352">
        <f>BN218*'8-Matrices'!$L$7</f>
        <v>0</v>
      </c>
      <c r="BO223" s="352">
        <f>BO218*'8-Matrices'!$M$7</f>
        <v>2544080</v>
      </c>
      <c r="BP223" s="352">
        <f>BP218*'8-Matrices'!$N$7</f>
        <v>0</v>
      </c>
      <c r="BQ223" s="352">
        <f>BQ218*'8-Matrices'!$O$7</f>
        <v>0</v>
      </c>
      <c r="BR223" s="352">
        <f>BR218*'8-Matrices'!$P$7</f>
        <v>0</v>
      </c>
      <c r="BS223" s="352">
        <f>BS218*'8-Matrices'!$Q$7</f>
        <v>0</v>
      </c>
      <c r="BT223" s="352">
        <f>BT218*'8-Matrices'!$R$7</f>
        <v>0</v>
      </c>
      <c r="BU223" s="353">
        <f>BU218*'8-Matrices'!$S$7</f>
        <v>0</v>
      </c>
      <c r="BV223" s="398"/>
      <c r="BX223" s="351">
        <f>BX218*'8-Matrices'!$J$7</f>
        <v>0</v>
      </c>
      <c r="BY223" s="352">
        <f>BY218*'8-Matrices'!$K$7</f>
        <v>50820</v>
      </c>
      <c r="BZ223" s="352">
        <f>BZ218*'8-Matrices'!$L$7</f>
        <v>0</v>
      </c>
      <c r="CA223" s="352">
        <f>CA218*'8-Matrices'!$M$7</f>
        <v>2703085</v>
      </c>
      <c r="CB223" s="352">
        <f>CB218*'8-Matrices'!$N$7</f>
        <v>0</v>
      </c>
      <c r="CC223" s="352">
        <f>CC218*'8-Matrices'!$O$7</f>
        <v>0</v>
      </c>
      <c r="CD223" s="352">
        <f>CD218*'8-Matrices'!$P$7</f>
        <v>0</v>
      </c>
      <c r="CE223" s="352">
        <f>CE218*'8-Matrices'!$Q$7</f>
        <v>0</v>
      </c>
      <c r="CF223" s="352">
        <f>CF218*'8-Matrices'!$R$7</f>
        <v>0</v>
      </c>
      <c r="CG223" s="353">
        <f>CG218*'8-Matrices'!$S$7</f>
        <v>0</v>
      </c>
      <c r="CH223" s="398"/>
      <c r="CJ223" s="351">
        <f>CJ218*'8-Matrices'!$J$7</f>
        <v>188100</v>
      </c>
      <c r="CK223" s="352">
        <f>CK218*'8-Matrices'!$K$7</f>
        <v>65340</v>
      </c>
      <c r="CL223" s="352">
        <f>CL218*'8-Matrices'!$L$7</f>
        <v>0</v>
      </c>
      <c r="CM223" s="352">
        <f>CM218*'8-Matrices'!$M$7</f>
        <v>2428440</v>
      </c>
      <c r="CN223" s="352">
        <f>CN218*'8-Matrices'!$N$7</f>
        <v>0</v>
      </c>
      <c r="CO223" s="352">
        <f>CO218*'8-Matrices'!$O$7</f>
        <v>0</v>
      </c>
      <c r="CP223" s="352">
        <f>CP218*'8-Matrices'!$P$7</f>
        <v>0</v>
      </c>
      <c r="CQ223" s="352">
        <f>CQ218*'8-Matrices'!$Q$7</f>
        <v>0</v>
      </c>
      <c r="CR223" s="352">
        <f>CR218*'8-Matrices'!$R$7</f>
        <v>0</v>
      </c>
      <c r="CS223" s="353">
        <f>CS218*'8-Matrices'!$S$7</f>
        <v>0</v>
      </c>
      <c r="CT223" s="398"/>
      <c r="CV223" s="351">
        <f>CV218*'8-Matrices'!$J$7</f>
        <v>29700</v>
      </c>
      <c r="CW223" s="352">
        <f>CW218*'8-Matrices'!$K$7</f>
        <v>87120</v>
      </c>
      <c r="CX223" s="352">
        <f>CX218*'8-Matrices'!$L$7</f>
        <v>0</v>
      </c>
      <c r="CY223" s="352">
        <f>CY218*'8-Matrices'!$M$7</f>
        <v>1777965</v>
      </c>
      <c r="CZ223" s="352">
        <f>CZ218*'8-Matrices'!$N$7</f>
        <v>0</v>
      </c>
      <c r="DA223" s="352">
        <f>DA218*'8-Matrices'!$O$7</f>
        <v>0</v>
      </c>
      <c r="DB223" s="352">
        <f>DB218*'8-Matrices'!$P$7</f>
        <v>0</v>
      </c>
      <c r="DC223" s="352">
        <f>DC218*'8-Matrices'!$Q$7</f>
        <v>0</v>
      </c>
      <c r="DD223" s="352">
        <f>DD218*'8-Matrices'!$R$7</f>
        <v>0</v>
      </c>
      <c r="DE223" s="353">
        <f>DE218*'8-Matrices'!$S$7</f>
        <v>0</v>
      </c>
      <c r="DF223" s="398"/>
      <c r="DH223" s="351">
        <f>DH218*'8-Matrices'!$J$7</f>
        <v>99000</v>
      </c>
      <c r="DI223" s="352">
        <f>DI218*'8-Matrices'!$K$7</f>
        <v>101640</v>
      </c>
      <c r="DJ223" s="352">
        <f>DJ218*'8-Matrices'!$L$7</f>
        <v>0</v>
      </c>
      <c r="DK223" s="352">
        <f>DK218*'8-Matrices'!$M$7</f>
        <v>2269435</v>
      </c>
      <c r="DL223" s="352">
        <f>DL218*'8-Matrices'!$N$7</f>
        <v>0</v>
      </c>
      <c r="DM223" s="352">
        <f>DM218*'8-Matrices'!$O$7</f>
        <v>0</v>
      </c>
      <c r="DN223" s="352">
        <f>DN218*'8-Matrices'!$P$7</f>
        <v>0</v>
      </c>
      <c r="DO223" s="352">
        <f>DO218*'8-Matrices'!$Q$7</f>
        <v>0</v>
      </c>
      <c r="DP223" s="352">
        <f>DP218*'8-Matrices'!$R$7</f>
        <v>0</v>
      </c>
      <c r="DQ223" s="353">
        <f>DQ218*'8-Matrices'!$S$7</f>
        <v>0</v>
      </c>
      <c r="DR223" s="398"/>
      <c r="DT223" s="351">
        <f>DT218*'8-Matrices'!$J$7</f>
        <v>34650</v>
      </c>
      <c r="DU223" s="352">
        <f>DU218*'8-Matrices'!$K$7</f>
        <v>72600</v>
      </c>
      <c r="DV223" s="352">
        <f>DV218*'8-Matrices'!$L$7</f>
        <v>0</v>
      </c>
      <c r="DW223" s="352">
        <f>DW218*'8-Matrices'!$M$7</f>
        <v>1922515</v>
      </c>
      <c r="DX223" s="352">
        <f>DX218*'8-Matrices'!$N$7</f>
        <v>0</v>
      </c>
      <c r="DY223" s="352">
        <f>DY218*'8-Matrices'!$O$7</f>
        <v>0</v>
      </c>
      <c r="DZ223" s="352">
        <f>DZ218*'8-Matrices'!$P$7</f>
        <v>0</v>
      </c>
      <c r="EA223" s="352">
        <f>EA218*'8-Matrices'!$Q$7</f>
        <v>0</v>
      </c>
      <c r="EB223" s="352">
        <f>EB218*'8-Matrices'!$R$7</f>
        <v>0</v>
      </c>
      <c r="EC223" s="353">
        <f>EC218*'8-Matrices'!$S$7</f>
        <v>0</v>
      </c>
      <c r="ED223" s="398"/>
    </row>
    <row r="224" spans="1:134" x14ac:dyDescent="0.25">
      <c r="A224" s="1471"/>
      <c r="B224" t="s">
        <v>103</v>
      </c>
      <c r="C224" s="317" t="s">
        <v>139</v>
      </c>
      <c r="D224" s="351">
        <f>D219*'8-Matrices'!$J$8</f>
        <v>64287</v>
      </c>
      <c r="E224" s="352">
        <f>E219*'8-Matrices'!$K$8</f>
        <v>314310</v>
      </c>
      <c r="F224" s="352">
        <f>F219*'8-Matrices'!$L$8</f>
        <v>125160</v>
      </c>
      <c r="G224" s="352">
        <f>G219*'8-Matrices'!$M$8</f>
        <v>2127720</v>
      </c>
      <c r="H224" s="352">
        <f>H219*'8-Matrices'!$N$8</f>
        <v>0</v>
      </c>
      <c r="I224" s="352">
        <f>I219*'8-Matrices'!$O$8</f>
        <v>0</v>
      </c>
      <c r="J224" s="352">
        <f>J219*'8-Matrices'!$P$8</f>
        <v>0</v>
      </c>
      <c r="K224" s="352">
        <f>K219*'8-Matrices'!$Q$8</f>
        <v>0</v>
      </c>
      <c r="L224" s="352">
        <f>L219*'8-Matrices'!$R$8</f>
        <v>0</v>
      </c>
      <c r="M224" s="353">
        <f>M219*'8-Matrices'!$S$8</f>
        <v>0</v>
      </c>
      <c r="N224" s="398"/>
      <c r="P224" s="351">
        <f>P219*'8-Matrices'!$J$8</f>
        <v>78573</v>
      </c>
      <c r="Q224" s="352">
        <f>Q219*'8-Matrices'!$K$8</f>
        <v>335264</v>
      </c>
      <c r="R224" s="352">
        <f>R219*'8-Matrices'!$L$8</f>
        <v>41720</v>
      </c>
      <c r="S224" s="352">
        <f>S219*'8-Matrices'!$M$8</f>
        <v>2294600</v>
      </c>
      <c r="T224" s="352">
        <f>T219*'8-Matrices'!$N$8</f>
        <v>0</v>
      </c>
      <c r="U224" s="352">
        <f>U219*'8-Matrices'!$O$8</f>
        <v>0</v>
      </c>
      <c r="V224" s="352">
        <f>V219*'8-Matrices'!$P$8</f>
        <v>0</v>
      </c>
      <c r="W224" s="352">
        <f>W219*'8-Matrices'!$Q$8</f>
        <v>0</v>
      </c>
      <c r="X224" s="352">
        <f>X219*'8-Matrices'!$R$8</f>
        <v>0</v>
      </c>
      <c r="Y224" s="353">
        <f>Y219*'8-Matrices'!$S$8</f>
        <v>0</v>
      </c>
      <c r="Z224" s="398"/>
      <c r="AB224" s="351">
        <f>AB219*'8-Matrices'!$J$8</f>
        <v>50001</v>
      </c>
      <c r="AC224" s="352">
        <f>AC219*'8-Matrices'!$K$8</f>
        <v>335264</v>
      </c>
      <c r="AD224" s="352">
        <f>AD219*'8-Matrices'!$L$8</f>
        <v>125160</v>
      </c>
      <c r="AE224" s="352">
        <f>AE219*'8-Matrices'!$M$8</f>
        <v>2398900</v>
      </c>
      <c r="AF224" s="352">
        <f>AF219*'8-Matrices'!$N$8</f>
        <v>0</v>
      </c>
      <c r="AG224" s="352">
        <f>AG219*'8-Matrices'!$O$8</f>
        <v>0</v>
      </c>
      <c r="AH224" s="352">
        <f>AH219*'8-Matrices'!$P$8</f>
        <v>0</v>
      </c>
      <c r="AI224" s="352">
        <f>AI219*'8-Matrices'!$Q$8</f>
        <v>0</v>
      </c>
      <c r="AJ224" s="352">
        <f>AJ219*'8-Matrices'!$R$8</f>
        <v>0</v>
      </c>
      <c r="AK224" s="353">
        <f>AK219*'8-Matrices'!$S$8</f>
        <v>0</v>
      </c>
      <c r="AL224" s="398"/>
      <c r="AN224" s="351">
        <f>AN219*'8-Matrices'!$J$8</f>
        <v>14286</v>
      </c>
      <c r="AO224" s="352">
        <f>AO219*'8-Matrices'!$K$8</f>
        <v>303833</v>
      </c>
      <c r="AP224" s="352">
        <f>AP219*'8-Matrices'!$L$8</f>
        <v>166880</v>
      </c>
      <c r="AQ224" s="352">
        <f>AQ219*'8-Matrices'!$M$8</f>
        <v>2378040</v>
      </c>
      <c r="AR224" s="352">
        <f>AR219*'8-Matrices'!$N$8</f>
        <v>0</v>
      </c>
      <c r="AS224" s="352">
        <f>AS219*'8-Matrices'!$O$8</f>
        <v>0</v>
      </c>
      <c r="AT224" s="352">
        <f>AT219*'8-Matrices'!$P$8</f>
        <v>0</v>
      </c>
      <c r="AU224" s="352">
        <f>AU219*'8-Matrices'!$Q$8</f>
        <v>0</v>
      </c>
      <c r="AV224" s="352">
        <f>AV219*'8-Matrices'!$R$8</f>
        <v>0</v>
      </c>
      <c r="AW224" s="353">
        <f>AW219*'8-Matrices'!$S$8</f>
        <v>0</v>
      </c>
      <c r="AX224" s="398"/>
      <c r="AZ224" s="351">
        <f>AZ219*'8-Matrices'!$J$8</f>
        <v>0</v>
      </c>
      <c r="BA224" s="352">
        <f>BA219*'8-Matrices'!$K$8</f>
        <v>660051</v>
      </c>
      <c r="BB224" s="352">
        <f>BB219*'8-Matrices'!$L$8</f>
        <v>187740</v>
      </c>
      <c r="BC224" s="352">
        <f>BC219*'8-Matrices'!$M$8</f>
        <v>2190300</v>
      </c>
      <c r="BD224" s="352">
        <f>BD219*'8-Matrices'!$N$8</f>
        <v>0</v>
      </c>
      <c r="BE224" s="352">
        <f>BE219*'8-Matrices'!$O$8</f>
        <v>0</v>
      </c>
      <c r="BF224" s="352">
        <f>BF219*'8-Matrices'!$P$8</f>
        <v>0</v>
      </c>
      <c r="BG224" s="352">
        <f>BG219*'8-Matrices'!$Q$8</f>
        <v>0</v>
      </c>
      <c r="BH224" s="352">
        <f>BH219*'8-Matrices'!$R$8</f>
        <v>0</v>
      </c>
      <c r="BI224" s="353">
        <f>BI219*'8-Matrices'!$S$8</f>
        <v>0</v>
      </c>
      <c r="BJ224" s="398"/>
      <c r="BL224" s="351">
        <f>BL219*'8-Matrices'!$J$8</f>
        <v>0</v>
      </c>
      <c r="BM224" s="352">
        <f>BM219*'8-Matrices'!$K$8</f>
        <v>450511</v>
      </c>
      <c r="BN224" s="352">
        <f>BN219*'8-Matrices'!$L$8</f>
        <v>20860</v>
      </c>
      <c r="BO224" s="352">
        <f>BO219*'8-Matrices'!$M$8</f>
        <v>1710520</v>
      </c>
      <c r="BP224" s="352">
        <f>BP219*'8-Matrices'!$N$8</f>
        <v>0</v>
      </c>
      <c r="BQ224" s="352">
        <f>BQ219*'8-Matrices'!$O$8</f>
        <v>0</v>
      </c>
      <c r="BR224" s="352">
        <f>BR219*'8-Matrices'!$P$8</f>
        <v>0</v>
      </c>
      <c r="BS224" s="352">
        <f>BS219*'8-Matrices'!$Q$8</f>
        <v>0</v>
      </c>
      <c r="BT224" s="352">
        <f>BT219*'8-Matrices'!$R$8</f>
        <v>0</v>
      </c>
      <c r="BU224" s="353">
        <f>BU219*'8-Matrices'!$S$8</f>
        <v>0</v>
      </c>
      <c r="BV224" s="398"/>
      <c r="BX224" s="351">
        <f>BX219*'8-Matrices'!$J$8</f>
        <v>121431</v>
      </c>
      <c r="BY224" s="352">
        <f>BY219*'8-Matrices'!$K$8</f>
        <v>366695</v>
      </c>
      <c r="BZ224" s="352">
        <f>BZ219*'8-Matrices'!$L$8</f>
        <v>62580</v>
      </c>
      <c r="CA224" s="352">
        <f>CA219*'8-Matrices'!$M$8</f>
        <v>2023420</v>
      </c>
      <c r="CB224" s="352">
        <f>CB219*'8-Matrices'!$N$8</f>
        <v>0</v>
      </c>
      <c r="CC224" s="352">
        <f>CC219*'8-Matrices'!$O$8</f>
        <v>0</v>
      </c>
      <c r="CD224" s="352">
        <f>CD219*'8-Matrices'!$P$8</f>
        <v>0</v>
      </c>
      <c r="CE224" s="352">
        <f>CE219*'8-Matrices'!$Q$8</f>
        <v>0</v>
      </c>
      <c r="CF224" s="352">
        <f>CF219*'8-Matrices'!$R$8</f>
        <v>0</v>
      </c>
      <c r="CG224" s="353">
        <f>CG219*'8-Matrices'!$S$8</f>
        <v>0</v>
      </c>
      <c r="CH224" s="398"/>
      <c r="CJ224" s="351">
        <f>CJ219*'8-Matrices'!$J$8</f>
        <v>0</v>
      </c>
      <c r="CK224" s="352">
        <f>CK219*'8-Matrices'!$K$8</f>
        <v>356218</v>
      </c>
      <c r="CL224" s="352">
        <f>CL219*'8-Matrices'!$L$8</f>
        <v>41720</v>
      </c>
      <c r="CM224" s="352">
        <f>CM219*'8-Matrices'!$M$8</f>
        <v>1439340</v>
      </c>
      <c r="CN224" s="352">
        <f>CN219*'8-Matrices'!$N$8</f>
        <v>0</v>
      </c>
      <c r="CO224" s="352">
        <f>CO219*'8-Matrices'!$O$8</f>
        <v>0</v>
      </c>
      <c r="CP224" s="352">
        <f>CP219*'8-Matrices'!$P$8</f>
        <v>0</v>
      </c>
      <c r="CQ224" s="352">
        <f>CQ219*'8-Matrices'!$Q$8</f>
        <v>0</v>
      </c>
      <c r="CR224" s="352">
        <f>CR219*'8-Matrices'!$R$8</f>
        <v>0</v>
      </c>
      <c r="CS224" s="353">
        <f>CS219*'8-Matrices'!$S$8</f>
        <v>0</v>
      </c>
      <c r="CT224" s="398"/>
      <c r="CV224" s="351">
        <f>CV219*'8-Matrices'!$J$8</f>
        <v>185718</v>
      </c>
      <c r="CW224" s="352">
        <f>CW219*'8-Matrices'!$K$8</f>
        <v>282879</v>
      </c>
      <c r="CX224" s="352">
        <f>CX219*'8-Matrices'!$L$8</f>
        <v>104300</v>
      </c>
      <c r="CY224" s="352">
        <f>CY219*'8-Matrices'!$M$8</f>
        <v>1668800</v>
      </c>
      <c r="CZ224" s="352">
        <f>CZ219*'8-Matrices'!$N$8</f>
        <v>0</v>
      </c>
      <c r="DA224" s="352">
        <f>DA219*'8-Matrices'!$O$8</f>
        <v>0</v>
      </c>
      <c r="DB224" s="352">
        <f>DB219*'8-Matrices'!$P$8</f>
        <v>0</v>
      </c>
      <c r="DC224" s="352">
        <f>DC219*'8-Matrices'!$Q$8</f>
        <v>0</v>
      </c>
      <c r="DD224" s="352">
        <f>DD219*'8-Matrices'!$R$8</f>
        <v>0</v>
      </c>
      <c r="DE224" s="353">
        <f>DE219*'8-Matrices'!$S$8</f>
        <v>0</v>
      </c>
      <c r="DF224" s="398"/>
      <c r="DH224" s="351">
        <f>DH219*'8-Matrices'!$J$8</f>
        <v>535725</v>
      </c>
      <c r="DI224" s="352">
        <f>DI219*'8-Matrices'!$K$8</f>
        <v>544804</v>
      </c>
      <c r="DJ224" s="352">
        <f>DJ219*'8-Matrices'!$L$8</f>
        <v>104300</v>
      </c>
      <c r="DK224" s="352">
        <f>DK219*'8-Matrices'!$M$8</f>
        <v>1919120</v>
      </c>
      <c r="DL224" s="352">
        <f>DL219*'8-Matrices'!$N$8</f>
        <v>0</v>
      </c>
      <c r="DM224" s="352">
        <f>DM219*'8-Matrices'!$O$8</f>
        <v>0</v>
      </c>
      <c r="DN224" s="352">
        <f>DN219*'8-Matrices'!$P$8</f>
        <v>0</v>
      </c>
      <c r="DO224" s="352">
        <f>DO219*'8-Matrices'!$Q$8</f>
        <v>0</v>
      </c>
      <c r="DP224" s="352">
        <f>DP219*'8-Matrices'!$R$8</f>
        <v>0</v>
      </c>
      <c r="DQ224" s="353">
        <f>DQ219*'8-Matrices'!$S$8</f>
        <v>0</v>
      </c>
      <c r="DR224" s="398"/>
      <c r="DT224" s="351">
        <f>DT219*'8-Matrices'!$J$8</f>
        <v>264291</v>
      </c>
      <c r="DU224" s="352">
        <f>DU219*'8-Matrices'!$K$8</f>
        <v>565758</v>
      </c>
      <c r="DV224" s="352">
        <f>DV219*'8-Matrices'!$L$8</f>
        <v>41720</v>
      </c>
      <c r="DW224" s="352">
        <f>DW219*'8-Matrices'!$M$8</f>
        <v>1981700</v>
      </c>
      <c r="DX224" s="352">
        <f>DX219*'8-Matrices'!$N$8</f>
        <v>0</v>
      </c>
      <c r="DY224" s="352">
        <f>DY219*'8-Matrices'!$O$8</f>
        <v>0</v>
      </c>
      <c r="DZ224" s="352">
        <f>DZ219*'8-Matrices'!$P$8</f>
        <v>0</v>
      </c>
      <c r="EA224" s="352">
        <f>EA219*'8-Matrices'!$Q$8</f>
        <v>0</v>
      </c>
      <c r="EB224" s="352">
        <f>EB219*'8-Matrices'!$R$8</f>
        <v>0</v>
      </c>
      <c r="EC224" s="353">
        <f>EC219*'8-Matrices'!$S$8</f>
        <v>0</v>
      </c>
      <c r="ED224" s="398"/>
    </row>
    <row r="225" spans="1:134" ht="15.75" thickBot="1" x14ac:dyDescent="0.3">
      <c r="A225" s="1472"/>
      <c r="B225" t="s">
        <v>103</v>
      </c>
      <c r="C225" s="317" t="s">
        <v>140</v>
      </c>
      <c r="D225" s="351">
        <f>D220*'8-Matrices'!$J$9</f>
        <v>167504</v>
      </c>
      <c r="E225" s="352">
        <f>E220*'8-Matrices'!$K$9</f>
        <v>261018</v>
      </c>
      <c r="F225" s="352">
        <f>F220*'8-Matrices'!$L$9</f>
        <v>0</v>
      </c>
      <c r="G225" s="352">
        <f>G220*'8-Matrices'!$M$9</f>
        <v>1803630</v>
      </c>
      <c r="H225" s="352">
        <f>H220*'8-Matrices'!$N$9</f>
        <v>0</v>
      </c>
      <c r="I225" s="352">
        <f>I220*'8-Matrices'!$O$9</f>
        <v>0</v>
      </c>
      <c r="J225" s="352">
        <f>J220*'8-Matrices'!$P$9</f>
        <v>0</v>
      </c>
      <c r="K225" s="352">
        <f>K220*'8-Matrices'!$Q$9</f>
        <v>0</v>
      </c>
      <c r="L225" s="352">
        <f>L220*'8-Matrices'!$R$9</f>
        <v>0</v>
      </c>
      <c r="M225" s="353">
        <f>M220*'8-Matrices'!$S$9</f>
        <v>0</v>
      </c>
      <c r="N225" s="398"/>
      <c r="P225" s="351">
        <f>P220*'8-Matrices'!$J$9</f>
        <v>177973</v>
      </c>
      <c r="Q225" s="352">
        <f>Q220*'8-Matrices'!$K$9</f>
        <v>1412568</v>
      </c>
      <c r="R225" s="352">
        <f>R220*'8-Matrices'!$L$9</f>
        <v>0</v>
      </c>
      <c r="S225" s="352">
        <f>S220*'8-Matrices'!$M$9</f>
        <v>1895340</v>
      </c>
      <c r="T225" s="352">
        <f>T220*'8-Matrices'!$N$9</f>
        <v>0</v>
      </c>
      <c r="U225" s="352">
        <f>U220*'8-Matrices'!$O$9</f>
        <v>0</v>
      </c>
      <c r="V225" s="352">
        <f>V220*'8-Matrices'!$P$9</f>
        <v>0</v>
      </c>
      <c r="W225" s="352">
        <f>W220*'8-Matrices'!$Q$9</f>
        <v>0</v>
      </c>
      <c r="X225" s="352">
        <f>X220*'8-Matrices'!$R$9</f>
        <v>0</v>
      </c>
      <c r="Y225" s="353">
        <f>Y220*'8-Matrices'!$S$9</f>
        <v>0</v>
      </c>
      <c r="Z225" s="398"/>
      <c r="AB225" s="351">
        <f>AB220*'8-Matrices'!$J$9</f>
        <v>167504</v>
      </c>
      <c r="AC225" s="352">
        <f>AC220*'8-Matrices'!$K$9</f>
        <v>2042082</v>
      </c>
      <c r="AD225" s="352">
        <f>AD220*'8-Matrices'!$L$9</f>
        <v>0</v>
      </c>
      <c r="AE225" s="352">
        <f>AE220*'8-Matrices'!$M$9</f>
        <v>2476170</v>
      </c>
      <c r="AF225" s="352">
        <f>AF220*'8-Matrices'!$N$9</f>
        <v>0</v>
      </c>
      <c r="AG225" s="352">
        <f>AG220*'8-Matrices'!$O$9</f>
        <v>0</v>
      </c>
      <c r="AH225" s="352">
        <f>AH220*'8-Matrices'!$P$9</f>
        <v>0</v>
      </c>
      <c r="AI225" s="352">
        <f>AI220*'8-Matrices'!$Q$9</f>
        <v>0</v>
      </c>
      <c r="AJ225" s="352">
        <f>AJ220*'8-Matrices'!$R$9</f>
        <v>0</v>
      </c>
      <c r="AK225" s="353">
        <f>AK220*'8-Matrices'!$S$9</f>
        <v>0</v>
      </c>
      <c r="AL225" s="398"/>
      <c r="AN225" s="351">
        <f>AN220*'8-Matrices'!$J$9</f>
        <v>251256</v>
      </c>
      <c r="AO225" s="352">
        <f>AO220*'8-Matrices'!$K$9</f>
        <v>598806</v>
      </c>
      <c r="AP225" s="352">
        <f>AP220*'8-Matrices'!$L$9</f>
        <v>0</v>
      </c>
      <c r="AQ225" s="352">
        <f>AQ220*'8-Matrices'!$M$9</f>
        <v>2017620</v>
      </c>
      <c r="AR225" s="352">
        <f>AR220*'8-Matrices'!$N$9</f>
        <v>0</v>
      </c>
      <c r="AS225" s="352">
        <f>AS220*'8-Matrices'!$O$9</f>
        <v>0</v>
      </c>
      <c r="AT225" s="352">
        <f>AT220*'8-Matrices'!$P$9</f>
        <v>0</v>
      </c>
      <c r="AU225" s="352">
        <f>AU220*'8-Matrices'!$Q$9</f>
        <v>0</v>
      </c>
      <c r="AV225" s="352">
        <f>AV220*'8-Matrices'!$R$9</f>
        <v>0</v>
      </c>
      <c r="AW225" s="353">
        <f>AW220*'8-Matrices'!$S$9</f>
        <v>0</v>
      </c>
      <c r="AX225" s="398"/>
      <c r="AZ225" s="351">
        <f>AZ220*'8-Matrices'!$J$9</f>
        <v>157035</v>
      </c>
      <c r="BA225" s="352">
        <f>BA220*'8-Matrices'!$K$9</f>
        <v>3162924</v>
      </c>
      <c r="BB225" s="352">
        <f>BB220*'8-Matrices'!$L$9</f>
        <v>0</v>
      </c>
      <c r="BC225" s="352">
        <f>BC220*'8-Matrices'!$M$9</f>
        <v>2965290</v>
      </c>
      <c r="BD225" s="352">
        <f>BD220*'8-Matrices'!$N$9</f>
        <v>0</v>
      </c>
      <c r="BE225" s="352">
        <f>BE220*'8-Matrices'!$O$9</f>
        <v>0</v>
      </c>
      <c r="BF225" s="352">
        <f>BF220*'8-Matrices'!$P$9</f>
        <v>0</v>
      </c>
      <c r="BG225" s="352">
        <f>BG220*'8-Matrices'!$Q$9</f>
        <v>0</v>
      </c>
      <c r="BH225" s="352">
        <f>BH220*'8-Matrices'!$R$9</f>
        <v>0</v>
      </c>
      <c r="BI225" s="353">
        <f>BI220*'8-Matrices'!$S$9</f>
        <v>0</v>
      </c>
      <c r="BJ225" s="398"/>
      <c r="BL225" s="351">
        <f>BL220*'8-Matrices'!$J$9</f>
        <v>188442</v>
      </c>
      <c r="BM225" s="352">
        <f>BM220*'8-Matrices'!$K$9</f>
        <v>1412568</v>
      </c>
      <c r="BN225" s="352">
        <f>BN220*'8-Matrices'!$L$9</f>
        <v>0</v>
      </c>
      <c r="BO225" s="352">
        <f>BO220*'8-Matrices'!$M$9</f>
        <v>2567880</v>
      </c>
      <c r="BP225" s="352">
        <f>BP220*'8-Matrices'!$N$9</f>
        <v>0</v>
      </c>
      <c r="BQ225" s="352">
        <f>BQ220*'8-Matrices'!$O$9</f>
        <v>0</v>
      </c>
      <c r="BR225" s="352">
        <f>BR220*'8-Matrices'!$P$9</f>
        <v>0</v>
      </c>
      <c r="BS225" s="352">
        <f>BS220*'8-Matrices'!$Q$9</f>
        <v>0</v>
      </c>
      <c r="BT225" s="352">
        <f>BT220*'8-Matrices'!$R$9</f>
        <v>0</v>
      </c>
      <c r="BU225" s="353">
        <f>BU220*'8-Matrices'!$S$9</f>
        <v>0</v>
      </c>
      <c r="BV225" s="398"/>
      <c r="BX225" s="351">
        <f>BX220*'8-Matrices'!$J$9</f>
        <v>146566</v>
      </c>
      <c r="BY225" s="352">
        <f>BY220*'8-Matrices'!$K$9</f>
        <v>890532</v>
      </c>
      <c r="BZ225" s="352">
        <f>BZ220*'8-Matrices'!$L$9</f>
        <v>0</v>
      </c>
      <c r="CA225" s="352">
        <f>CA220*'8-Matrices'!$M$9</f>
        <v>2751300</v>
      </c>
      <c r="CB225" s="352">
        <f>CB220*'8-Matrices'!$N$9</f>
        <v>0</v>
      </c>
      <c r="CC225" s="352">
        <f>CC220*'8-Matrices'!$O$9</f>
        <v>0</v>
      </c>
      <c r="CD225" s="352">
        <f>CD220*'8-Matrices'!$P$9</f>
        <v>0</v>
      </c>
      <c r="CE225" s="352">
        <f>CE220*'8-Matrices'!$Q$9</f>
        <v>0</v>
      </c>
      <c r="CF225" s="352">
        <f>CF220*'8-Matrices'!$R$9</f>
        <v>0</v>
      </c>
      <c r="CG225" s="353">
        <f>CG220*'8-Matrices'!$S$9</f>
        <v>0</v>
      </c>
      <c r="CH225" s="398"/>
      <c r="CJ225" s="351">
        <f>CJ220*'8-Matrices'!$J$9</f>
        <v>492043</v>
      </c>
      <c r="CK225" s="352">
        <f>CK220*'8-Matrices'!$K$9</f>
        <v>1366506</v>
      </c>
      <c r="CL225" s="352">
        <f>CL220*'8-Matrices'!$L$9</f>
        <v>0</v>
      </c>
      <c r="CM225" s="352">
        <f>CM220*'8-Matrices'!$M$9</f>
        <v>2751300</v>
      </c>
      <c r="CN225" s="352">
        <f>CN220*'8-Matrices'!$N$9</f>
        <v>0</v>
      </c>
      <c r="CO225" s="352">
        <f>CO220*'8-Matrices'!$O$9</f>
        <v>0</v>
      </c>
      <c r="CP225" s="352">
        <f>CP220*'8-Matrices'!$P$9</f>
        <v>0</v>
      </c>
      <c r="CQ225" s="352">
        <f>CQ220*'8-Matrices'!$Q$9</f>
        <v>0</v>
      </c>
      <c r="CR225" s="352">
        <f>CR220*'8-Matrices'!$R$9</f>
        <v>0</v>
      </c>
      <c r="CS225" s="353">
        <f>CS220*'8-Matrices'!$S$9</f>
        <v>0</v>
      </c>
      <c r="CT225" s="398"/>
      <c r="CV225" s="351">
        <f>CV220*'8-Matrices'!$J$9</f>
        <v>544388</v>
      </c>
      <c r="CW225" s="352">
        <f>CW220*'8-Matrices'!$K$9</f>
        <v>491328</v>
      </c>
      <c r="CX225" s="352">
        <f>CX220*'8-Matrices'!$L$9</f>
        <v>0</v>
      </c>
      <c r="CY225" s="352">
        <f>CY220*'8-Matrices'!$M$9</f>
        <v>1925910</v>
      </c>
      <c r="CZ225" s="352">
        <f>CZ220*'8-Matrices'!$N$9</f>
        <v>0</v>
      </c>
      <c r="DA225" s="352">
        <f>DA220*'8-Matrices'!$O$9</f>
        <v>0</v>
      </c>
      <c r="DB225" s="352">
        <f>DB220*'8-Matrices'!$P$9</f>
        <v>0</v>
      </c>
      <c r="DC225" s="352">
        <f>DC220*'8-Matrices'!$Q$9</f>
        <v>0</v>
      </c>
      <c r="DD225" s="352">
        <f>DD220*'8-Matrices'!$R$9</f>
        <v>0</v>
      </c>
      <c r="DE225" s="353">
        <f>DE220*'8-Matrices'!$S$9</f>
        <v>0</v>
      </c>
      <c r="DF225" s="398"/>
      <c r="DH225" s="351">
        <f>DH220*'8-Matrices'!$J$9</f>
        <v>680485</v>
      </c>
      <c r="DI225" s="352">
        <f>DI220*'8-Matrices'!$K$9</f>
        <v>1074780</v>
      </c>
      <c r="DJ225" s="352">
        <f>DJ220*'8-Matrices'!$L$9</f>
        <v>0</v>
      </c>
      <c r="DK225" s="352">
        <f>DK220*'8-Matrices'!$M$9</f>
        <v>2201040</v>
      </c>
      <c r="DL225" s="352">
        <f>DL220*'8-Matrices'!$N$9</f>
        <v>0</v>
      </c>
      <c r="DM225" s="352">
        <f>DM220*'8-Matrices'!$O$9</f>
        <v>0</v>
      </c>
      <c r="DN225" s="352">
        <f>DN220*'8-Matrices'!$P$9</f>
        <v>0</v>
      </c>
      <c r="DO225" s="352">
        <f>DO220*'8-Matrices'!$Q$9</f>
        <v>0</v>
      </c>
      <c r="DP225" s="352">
        <f>DP220*'8-Matrices'!$R$9</f>
        <v>0</v>
      </c>
      <c r="DQ225" s="353">
        <f>DQ220*'8-Matrices'!$S$9</f>
        <v>0</v>
      </c>
      <c r="DR225" s="398"/>
      <c r="DT225" s="351">
        <f>DT220*'8-Matrices'!$J$9</f>
        <v>628140</v>
      </c>
      <c r="DU225" s="352">
        <f>DU220*'8-Matrices'!$K$9</f>
        <v>721638</v>
      </c>
      <c r="DV225" s="352">
        <f>DV220*'8-Matrices'!$L$9</f>
        <v>0</v>
      </c>
      <c r="DW225" s="352">
        <f>DW220*'8-Matrices'!$M$9</f>
        <v>1925910</v>
      </c>
      <c r="DX225" s="352">
        <f>DX220*'8-Matrices'!$N$9</f>
        <v>0</v>
      </c>
      <c r="DY225" s="352">
        <f>DY220*'8-Matrices'!$O$9</f>
        <v>0</v>
      </c>
      <c r="DZ225" s="352">
        <f>DZ220*'8-Matrices'!$P$9</f>
        <v>0</v>
      </c>
      <c r="EA225" s="352">
        <f>EA220*'8-Matrices'!$Q$9</f>
        <v>0</v>
      </c>
      <c r="EB225" s="352">
        <f>EB220*'8-Matrices'!$R$9</f>
        <v>0</v>
      </c>
      <c r="EC225" s="353">
        <f>EC220*'8-Matrices'!$S$9</f>
        <v>0</v>
      </c>
      <c r="ED225" s="398"/>
    </row>
    <row r="226" spans="1:134" ht="30.75" thickBot="1" x14ac:dyDescent="0.3">
      <c r="A226" s="318" t="s">
        <v>212</v>
      </c>
      <c r="B226" s="293" t="s">
        <v>103</v>
      </c>
      <c r="C226" s="316"/>
      <c r="D226" s="404">
        <f t="shared" ref="D226:M226" si="473">SUM(D223:D225)</f>
        <v>236741</v>
      </c>
      <c r="E226" s="405">
        <f t="shared" si="473"/>
        <v>814908</v>
      </c>
      <c r="F226" s="405">
        <f t="shared" si="473"/>
        <v>125160</v>
      </c>
      <c r="G226" s="405">
        <f t="shared" si="473"/>
        <v>6403155</v>
      </c>
      <c r="H226" s="405">
        <f t="shared" si="473"/>
        <v>0</v>
      </c>
      <c r="I226" s="405">
        <f t="shared" si="473"/>
        <v>0</v>
      </c>
      <c r="J226" s="405">
        <f t="shared" si="473"/>
        <v>0</v>
      </c>
      <c r="K226" s="405">
        <f t="shared" si="473"/>
        <v>0</v>
      </c>
      <c r="L226" s="405">
        <f t="shared" si="473"/>
        <v>0</v>
      </c>
      <c r="M226" s="406">
        <f t="shared" si="473"/>
        <v>0</v>
      </c>
      <c r="N226" s="471">
        <f>SUM(D226:M226)</f>
        <v>7579964</v>
      </c>
      <c r="O226" s="316"/>
      <c r="P226" s="404">
        <f t="shared" ref="P226:Y226" si="474">SUM(P223:P225)</f>
        <v>256546</v>
      </c>
      <c r="Q226" s="405">
        <f t="shared" si="474"/>
        <v>1849472</v>
      </c>
      <c r="R226" s="405">
        <f t="shared" si="474"/>
        <v>41720</v>
      </c>
      <c r="S226" s="405">
        <f t="shared" si="474"/>
        <v>6517195</v>
      </c>
      <c r="T226" s="405">
        <f t="shared" si="474"/>
        <v>0</v>
      </c>
      <c r="U226" s="405">
        <f t="shared" si="474"/>
        <v>0</v>
      </c>
      <c r="V226" s="405">
        <f t="shared" si="474"/>
        <v>0</v>
      </c>
      <c r="W226" s="405">
        <f t="shared" si="474"/>
        <v>0</v>
      </c>
      <c r="X226" s="405">
        <f t="shared" si="474"/>
        <v>0</v>
      </c>
      <c r="Y226" s="406">
        <f t="shared" si="474"/>
        <v>0</v>
      </c>
      <c r="Z226" s="471">
        <f>SUM(P226:Y226)</f>
        <v>8664933</v>
      </c>
      <c r="AA226" s="316"/>
      <c r="AB226" s="404">
        <f t="shared" ref="AB226:AK226" si="475">SUM(AB223:AB225)</f>
        <v>217505</v>
      </c>
      <c r="AC226" s="405">
        <f t="shared" si="475"/>
        <v>2435426</v>
      </c>
      <c r="AD226" s="405">
        <f t="shared" si="475"/>
        <v>125160</v>
      </c>
      <c r="AE226" s="405">
        <f t="shared" si="475"/>
        <v>7404695</v>
      </c>
      <c r="AF226" s="405">
        <f t="shared" si="475"/>
        <v>0</v>
      </c>
      <c r="AG226" s="405">
        <f t="shared" si="475"/>
        <v>0</v>
      </c>
      <c r="AH226" s="405">
        <f t="shared" si="475"/>
        <v>0</v>
      </c>
      <c r="AI226" s="405">
        <f t="shared" si="475"/>
        <v>0</v>
      </c>
      <c r="AJ226" s="405">
        <f t="shared" si="475"/>
        <v>0</v>
      </c>
      <c r="AK226" s="406">
        <f t="shared" si="475"/>
        <v>0</v>
      </c>
      <c r="AL226" s="471">
        <f>SUM(AB226:AK226)</f>
        <v>10182786</v>
      </c>
      <c r="AN226" s="404">
        <f t="shared" ref="AN226:AW226" si="476">SUM(AN223:AN225)</f>
        <v>270492</v>
      </c>
      <c r="AO226" s="405">
        <f t="shared" si="476"/>
        <v>1055099</v>
      </c>
      <c r="AP226" s="405">
        <f t="shared" si="476"/>
        <v>166880</v>
      </c>
      <c r="AQ226" s="405">
        <f t="shared" si="476"/>
        <v>7113200</v>
      </c>
      <c r="AR226" s="405">
        <f t="shared" si="476"/>
        <v>0</v>
      </c>
      <c r="AS226" s="405">
        <f t="shared" si="476"/>
        <v>0</v>
      </c>
      <c r="AT226" s="405">
        <f t="shared" si="476"/>
        <v>0</v>
      </c>
      <c r="AU226" s="405">
        <f t="shared" si="476"/>
        <v>0</v>
      </c>
      <c r="AV226" s="405">
        <f t="shared" si="476"/>
        <v>0</v>
      </c>
      <c r="AW226" s="406">
        <f t="shared" si="476"/>
        <v>0</v>
      </c>
      <c r="AX226" s="471">
        <f>SUM(AN226:AW226)</f>
        <v>8605671</v>
      </c>
      <c r="AZ226" s="404">
        <f t="shared" ref="AZ226:BI226" si="477">SUM(AZ223:AZ225)</f>
        <v>181785</v>
      </c>
      <c r="BA226" s="405">
        <f t="shared" si="477"/>
        <v>3881055</v>
      </c>
      <c r="BB226" s="405">
        <f t="shared" si="477"/>
        <v>187740</v>
      </c>
      <c r="BC226" s="405">
        <f t="shared" si="477"/>
        <v>7902040</v>
      </c>
      <c r="BD226" s="405">
        <f t="shared" si="477"/>
        <v>0</v>
      </c>
      <c r="BE226" s="405">
        <f t="shared" si="477"/>
        <v>0</v>
      </c>
      <c r="BF226" s="405">
        <f t="shared" si="477"/>
        <v>0</v>
      </c>
      <c r="BG226" s="405">
        <f t="shared" si="477"/>
        <v>0</v>
      </c>
      <c r="BH226" s="405">
        <f t="shared" si="477"/>
        <v>0</v>
      </c>
      <c r="BI226" s="406">
        <f t="shared" si="477"/>
        <v>0</v>
      </c>
      <c r="BJ226" s="471">
        <f>SUM(AZ226:BI226)</f>
        <v>12152620</v>
      </c>
      <c r="BL226" s="404">
        <f t="shared" ref="BL226:BU226" si="478">SUM(BL223:BL225)</f>
        <v>198342</v>
      </c>
      <c r="BM226" s="405">
        <f t="shared" si="478"/>
        <v>2385799</v>
      </c>
      <c r="BN226" s="405">
        <f t="shared" si="478"/>
        <v>20860</v>
      </c>
      <c r="BO226" s="405">
        <f t="shared" si="478"/>
        <v>6822480</v>
      </c>
      <c r="BP226" s="405">
        <f t="shared" si="478"/>
        <v>0</v>
      </c>
      <c r="BQ226" s="405">
        <f t="shared" si="478"/>
        <v>0</v>
      </c>
      <c r="BR226" s="405">
        <f t="shared" si="478"/>
        <v>0</v>
      </c>
      <c r="BS226" s="405">
        <f t="shared" si="478"/>
        <v>0</v>
      </c>
      <c r="BT226" s="405">
        <f t="shared" si="478"/>
        <v>0</v>
      </c>
      <c r="BU226" s="406">
        <f t="shared" si="478"/>
        <v>0</v>
      </c>
      <c r="BV226" s="471">
        <f>SUM(BL226:BU226)</f>
        <v>9427481</v>
      </c>
      <c r="BX226" s="404">
        <f t="shared" ref="BX226:CG226" si="479">SUM(BX223:BX225)</f>
        <v>267997</v>
      </c>
      <c r="BY226" s="405">
        <f t="shared" si="479"/>
        <v>1308047</v>
      </c>
      <c r="BZ226" s="405">
        <f t="shared" si="479"/>
        <v>62580</v>
      </c>
      <c r="CA226" s="405">
        <f t="shared" si="479"/>
        <v>7477805</v>
      </c>
      <c r="CB226" s="405">
        <f t="shared" si="479"/>
        <v>0</v>
      </c>
      <c r="CC226" s="405">
        <f t="shared" si="479"/>
        <v>0</v>
      </c>
      <c r="CD226" s="405">
        <f t="shared" si="479"/>
        <v>0</v>
      </c>
      <c r="CE226" s="405">
        <f t="shared" si="479"/>
        <v>0</v>
      </c>
      <c r="CF226" s="405">
        <f t="shared" si="479"/>
        <v>0</v>
      </c>
      <c r="CG226" s="406">
        <f t="shared" si="479"/>
        <v>0</v>
      </c>
      <c r="CH226" s="471">
        <f>SUM(BX226:CG226)</f>
        <v>9116429</v>
      </c>
      <c r="CJ226" s="404">
        <f t="shared" ref="CJ226:CS226" si="480">SUM(CJ223:CJ225)</f>
        <v>680143</v>
      </c>
      <c r="CK226" s="405">
        <f t="shared" si="480"/>
        <v>1788064</v>
      </c>
      <c r="CL226" s="405">
        <f t="shared" si="480"/>
        <v>41720</v>
      </c>
      <c r="CM226" s="405">
        <f t="shared" si="480"/>
        <v>6619080</v>
      </c>
      <c r="CN226" s="405">
        <f t="shared" si="480"/>
        <v>0</v>
      </c>
      <c r="CO226" s="405">
        <f t="shared" si="480"/>
        <v>0</v>
      </c>
      <c r="CP226" s="405">
        <f t="shared" si="480"/>
        <v>0</v>
      </c>
      <c r="CQ226" s="405">
        <f t="shared" si="480"/>
        <v>0</v>
      </c>
      <c r="CR226" s="405">
        <f t="shared" si="480"/>
        <v>0</v>
      </c>
      <c r="CS226" s="406">
        <f t="shared" si="480"/>
        <v>0</v>
      </c>
      <c r="CT226" s="471">
        <f>SUM(CJ226:CS226)</f>
        <v>9129007</v>
      </c>
      <c r="CV226" s="404">
        <f t="shared" ref="CV226:DE226" si="481">SUM(CV223:CV225)</f>
        <v>759806</v>
      </c>
      <c r="CW226" s="405">
        <f t="shared" si="481"/>
        <v>861327</v>
      </c>
      <c r="CX226" s="405">
        <f t="shared" si="481"/>
        <v>104300</v>
      </c>
      <c r="CY226" s="405">
        <f t="shared" si="481"/>
        <v>5372675</v>
      </c>
      <c r="CZ226" s="405">
        <f t="shared" si="481"/>
        <v>0</v>
      </c>
      <c r="DA226" s="405">
        <f t="shared" si="481"/>
        <v>0</v>
      </c>
      <c r="DB226" s="405">
        <f t="shared" si="481"/>
        <v>0</v>
      </c>
      <c r="DC226" s="405">
        <f t="shared" si="481"/>
        <v>0</v>
      </c>
      <c r="DD226" s="405">
        <f t="shared" si="481"/>
        <v>0</v>
      </c>
      <c r="DE226" s="406">
        <f t="shared" si="481"/>
        <v>0</v>
      </c>
      <c r="DF226" s="471">
        <f>SUM(CV226:DE226)</f>
        <v>7098108</v>
      </c>
      <c r="DH226" s="404">
        <f t="shared" ref="DH226:DQ226" si="482">SUM(DH223:DH225)</f>
        <v>1315210</v>
      </c>
      <c r="DI226" s="405">
        <f t="shared" si="482"/>
        <v>1721224</v>
      </c>
      <c r="DJ226" s="405">
        <f t="shared" si="482"/>
        <v>104300</v>
      </c>
      <c r="DK226" s="405">
        <f t="shared" si="482"/>
        <v>6389595</v>
      </c>
      <c r="DL226" s="405">
        <f t="shared" si="482"/>
        <v>0</v>
      </c>
      <c r="DM226" s="405">
        <f t="shared" si="482"/>
        <v>0</v>
      </c>
      <c r="DN226" s="405">
        <f t="shared" si="482"/>
        <v>0</v>
      </c>
      <c r="DO226" s="405">
        <f t="shared" si="482"/>
        <v>0</v>
      </c>
      <c r="DP226" s="405">
        <f t="shared" si="482"/>
        <v>0</v>
      </c>
      <c r="DQ226" s="406">
        <f t="shared" si="482"/>
        <v>0</v>
      </c>
      <c r="DR226" s="471">
        <f>SUM(DH226:DQ226)</f>
        <v>9530329</v>
      </c>
      <c r="DT226" s="404">
        <f t="shared" ref="DT226:EC226" si="483">SUM(DT223:DT225)</f>
        <v>927081</v>
      </c>
      <c r="DU226" s="405">
        <f t="shared" si="483"/>
        <v>1359996</v>
      </c>
      <c r="DV226" s="405">
        <f t="shared" si="483"/>
        <v>41720</v>
      </c>
      <c r="DW226" s="405">
        <f t="shared" si="483"/>
        <v>5830125</v>
      </c>
      <c r="DX226" s="405">
        <f t="shared" si="483"/>
        <v>0</v>
      </c>
      <c r="DY226" s="405">
        <f t="shared" si="483"/>
        <v>0</v>
      </c>
      <c r="DZ226" s="405">
        <f t="shared" si="483"/>
        <v>0</v>
      </c>
      <c r="EA226" s="405">
        <f t="shared" si="483"/>
        <v>0</v>
      </c>
      <c r="EB226" s="405">
        <f t="shared" si="483"/>
        <v>0</v>
      </c>
      <c r="EC226" s="406">
        <f t="shared" si="483"/>
        <v>0</v>
      </c>
      <c r="ED226" s="471">
        <f>SUM(DT226:EC226)</f>
        <v>8158922</v>
      </c>
    </row>
    <row r="227" spans="1:134" ht="15.75" thickBot="1" x14ac:dyDescent="0.3">
      <c r="A227" s="305"/>
      <c r="B227" s="306"/>
      <c r="C227" s="307"/>
      <c r="D227" s="408"/>
      <c r="E227" s="407"/>
      <c r="F227" s="407"/>
      <c r="G227" s="407"/>
      <c r="H227" s="407"/>
      <c r="I227" s="407"/>
      <c r="J227" s="407"/>
      <c r="K227" s="407"/>
      <c r="L227" s="407"/>
      <c r="M227" s="409"/>
      <c r="N227" s="410"/>
      <c r="O227" s="307"/>
      <c r="P227" s="408"/>
      <c r="Q227" s="407"/>
      <c r="R227" s="407"/>
      <c r="S227" s="407"/>
      <c r="T227" s="407"/>
      <c r="U227" s="407"/>
      <c r="V227" s="407"/>
      <c r="W227" s="407"/>
      <c r="X227" s="407"/>
      <c r="Y227" s="409"/>
      <c r="Z227" s="410"/>
      <c r="AA227" s="307"/>
      <c r="AB227" s="408"/>
      <c r="AC227" s="407"/>
      <c r="AD227" s="407"/>
      <c r="AE227" s="407"/>
      <c r="AF227" s="407"/>
      <c r="AG227" s="407"/>
      <c r="AH227" s="407"/>
      <c r="AI227" s="407"/>
      <c r="AJ227" s="407"/>
      <c r="AK227" s="409"/>
      <c r="AL227" s="410"/>
      <c r="AN227" s="408"/>
      <c r="AO227" s="407"/>
      <c r="AP227" s="407"/>
      <c r="AQ227" s="407"/>
      <c r="AR227" s="407"/>
      <c r="AS227" s="407"/>
      <c r="AT227" s="407"/>
      <c r="AU227" s="407"/>
      <c r="AV227" s="407"/>
      <c r="AW227" s="409"/>
      <c r="AX227" s="410"/>
      <c r="AZ227" s="408"/>
      <c r="BA227" s="407"/>
      <c r="BB227" s="407"/>
      <c r="BC227" s="407"/>
      <c r="BD227" s="407"/>
      <c r="BE227" s="407"/>
      <c r="BF227" s="407"/>
      <c r="BG227" s="407"/>
      <c r="BH227" s="407"/>
      <c r="BI227" s="409"/>
      <c r="BJ227" s="410"/>
      <c r="BL227" s="408"/>
      <c r="BM227" s="407"/>
      <c r="BN227" s="407"/>
      <c r="BO227" s="407"/>
      <c r="BP227" s="407"/>
      <c r="BQ227" s="407"/>
      <c r="BR227" s="407"/>
      <c r="BS227" s="407"/>
      <c r="BT227" s="407"/>
      <c r="BU227" s="409"/>
      <c r="BV227" s="410"/>
      <c r="BX227" s="408"/>
      <c r="BY227" s="407"/>
      <c r="BZ227" s="407"/>
      <c r="CA227" s="407"/>
      <c r="CB227" s="407"/>
      <c r="CC227" s="407"/>
      <c r="CD227" s="407"/>
      <c r="CE227" s="407"/>
      <c r="CF227" s="407"/>
      <c r="CG227" s="409"/>
      <c r="CH227" s="410"/>
      <c r="CJ227" s="408"/>
      <c r="CK227" s="407"/>
      <c r="CL227" s="407"/>
      <c r="CM227" s="407"/>
      <c r="CN227" s="407"/>
      <c r="CO227" s="407"/>
      <c r="CP227" s="407"/>
      <c r="CQ227" s="407"/>
      <c r="CR227" s="407"/>
      <c r="CS227" s="409"/>
      <c r="CT227" s="410"/>
      <c r="CV227" s="408"/>
      <c r="CW227" s="407"/>
      <c r="CX227" s="407"/>
      <c r="CY227" s="407"/>
      <c r="CZ227" s="407"/>
      <c r="DA227" s="407"/>
      <c r="DB227" s="407"/>
      <c r="DC227" s="407"/>
      <c r="DD227" s="407"/>
      <c r="DE227" s="409"/>
      <c r="DF227" s="410"/>
      <c r="DH227" s="408"/>
      <c r="DI227" s="407"/>
      <c r="DJ227" s="407"/>
      <c r="DK227" s="407"/>
      <c r="DL227" s="407"/>
      <c r="DM227" s="407"/>
      <c r="DN227" s="407"/>
      <c r="DO227" s="407"/>
      <c r="DP227" s="407"/>
      <c r="DQ227" s="409"/>
      <c r="DR227" s="410"/>
      <c r="DT227" s="408"/>
      <c r="DU227" s="407"/>
      <c r="DV227" s="407"/>
      <c r="DW227" s="407"/>
      <c r="DX227" s="407"/>
      <c r="DY227" s="407"/>
      <c r="DZ227" s="407"/>
      <c r="EA227" s="407"/>
      <c r="EB227" s="407"/>
      <c r="EC227" s="409"/>
      <c r="ED227" s="410"/>
    </row>
    <row r="228" spans="1:134" ht="15" customHeight="1" x14ac:dyDescent="0.25">
      <c r="A228" s="1470" t="s">
        <v>210</v>
      </c>
      <c r="B228" s="285" t="s">
        <v>104</v>
      </c>
      <c r="C228" s="319" t="s">
        <v>138</v>
      </c>
      <c r="D228" s="342">
        <f>'7d-AtRisk_RawData'!D73</f>
        <v>0</v>
      </c>
      <c r="E228" s="343">
        <f>'7d-AtRisk_RawData'!E73</f>
        <v>37</v>
      </c>
      <c r="F228" s="343">
        <f>'7d-AtRisk_RawData'!F73</f>
        <v>0</v>
      </c>
      <c r="G228" s="343">
        <f>'7d-AtRisk_RawData'!G73</f>
        <v>154</v>
      </c>
      <c r="H228" s="343">
        <f>'7d-AtRisk_RawData'!H73</f>
        <v>0</v>
      </c>
      <c r="I228" s="343">
        <f>'7d-AtRisk_RawData'!I73</f>
        <v>0</v>
      </c>
      <c r="J228" s="343">
        <f>'7d-AtRisk_RawData'!J73</f>
        <v>0</v>
      </c>
      <c r="K228" s="343">
        <f>'7d-AtRisk_RawData'!K73</f>
        <v>0</v>
      </c>
      <c r="L228" s="343">
        <f>'7d-AtRisk_RawData'!L73</f>
        <v>0</v>
      </c>
      <c r="M228" s="344">
        <f>'7d-AtRisk_RawData'!M73</f>
        <v>0</v>
      </c>
      <c r="N228" s="396"/>
      <c r="O228" s="319"/>
      <c r="P228" s="342">
        <f>'7d-AtRisk_RawData'!P73</f>
        <v>0</v>
      </c>
      <c r="Q228" s="343">
        <f>'7d-AtRisk_RawData'!Q73</f>
        <v>51</v>
      </c>
      <c r="R228" s="343">
        <f>'7d-AtRisk_RawData'!R73</f>
        <v>0</v>
      </c>
      <c r="S228" s="343">
        <f>'7d-AtRisk_RawData'!S73</f>
        <v>129</v>
      </c>
      <c r="T228" s="343">
        <f>'7d-AtRisk_RawData'!T73</f>
        <v>0</v>
      </c>
      <c r="U228" s="343">
        <f>'7d-AtRisk_RawData'!U73</f>
        <v>0</v>
      </c>
      <c r="V228" s="343">
        <f>'7d-AtRisk_RawData'!V73</f>
        <v>0</v>
      </c>
      <c r="W228" s="343">
        <f>'7d-AtRisk_RawData'!W73</f>
        <v>0</v>
      </c>
      <c r="X228" s="343">
        <f>'7d-AtRisk_RawData'!X73</f>
        <v>0</v>
      </c>
      <c r="Y228" s="344">
        <f>'7d-AtRisk_RawData'!Y73</f>
        <v>0</v>
      </c>
      <c r="Z228" s="396"/>
      <c r="AA228" s="319"/>
      <c r="AB228" s="342">
        <f>'7d-AtRisk_RawData'!AB73</f>
        <v>1</v>
      </c>
      <c r="AC228" s="343">
        <f>'7d-AtRisk_RawData'!AC73</f>
        <v>37</v>
      </c>
      <c r="AD228" s="343">
        <f>'7d-AtRisk_RawData'!AD73</f>
        <v>0</v>
      </c>
      <c r="AE228" s="343">
        <f>'7d-AtRisk_RawData'!AE73</f>
        <v>133</v>
      </c>
      <c r="AF228" s="343">
        <f>'7d-AtRisk_RawData'!AF73</f>
        <v>0</v>
      </c>
      <c r="AG228" s="343">
        <f>'7d-AtRisk_RawData'!AG73</f>
        <v>0</v>
      </c>
      <c r="AH228" s="343">
        <f>'7d-AtRisk_RawData'!AH73</f>
        <v>0</v>
      </c>
      <c r="AI228" s="343">
        <f>'7d-AtRisk_RawData'!AI73</f>
        <v>0</v>
      </c>
      <c r="AJ228" s="343">
        <f>'7d-AtRisk_RawData'!AJ73</f>
        <v>0</v>
      </c>
      <c r="AK228" s="344">
        <f>'7d-AtRisk_RawData'!AK73</f>
        <v>0</v>
      </c>
      <c r="AL228" s="396"/>
      <c r="AN228" s="342">
        <f>'7d-AtRisk_RawData'!AN73</f>
        <v>0</v>
      </c>
      <c r="AO228" s="343">
        <f>'7d-AtRisk_RawData'!AO73</f>
        <v>35</v>
      </c>
      <c r="AP228" s="343">
        <f>'7d-AtRisk_RawData'!AP73</f>
        <v>0</v>
      </c>
      <c r="AQ228" s="343">
        <f>'7d-AtRisk_RawData'!AQ73</f>
        <v>102</v>
      </c>
      <c r="AR228" s="343">
        <f>'7d-AtRisk_RawData'!AR73</f>
        <v>0</v>
      </c>
      <c r="AS228" s="343">
        <f>'7d-AtRisk_RawData'!AS73</f>
        <v>0</v>
      </c>
      <c r="AT228" s="343">
        <f>'7d-AtRisk_RawData'!AT73</f>
        <v>0</v>
      </c>
      <c r="AU228" s="343">
        <f>'7d-AtRisk_RawData'!AU73</f>
        <v>0</v>
      </c>
      <c r="AV228" s="343">
        <f>'7d-AtRisk_RawData'!AV73</f>
        <v>0</v>
      </c>
      <c r="AW228" s="344">
        <f>'7d-AtRisk_RawData'!AW73</f>
        <v>0</v>
      </c>
      <c r="AX228" s="396"/>
      <c r="AZ228" s="342">
        <f>'7d-AtRisk_RawData'!AZ73</f>
        <v>0</v>
      </c>
      <c r="BA228" s="343">
        <f>'7d-AtRisk_RawData'!BA73</f>
        <v>37</v>
      </c>
      <c r="BB228" s="343">
        <f>'7d-AtRisk_RawData'!BB73</f>
        <v>0</v>
      </c>
      <c r="BC228" s="343">
        <f>'7d-AtRisk_RawData'!BC73</f>
        <v>85</v>
      </c>
      <c r="BD228" s="343">
        <f>'7d-AtRisk_RawData'!BD73</f>
        <v>0</v>
      </c>
      <c r="BE228" s="343">
        <f>'7d-AtRisk_RawData'!BE73</f>
        <v>0</v>
      </c>
      <c r="BF228" s="343">
        <f>'7d-AtRisk_RawData'!BF73</f>
        <v>0</v>
      </c>
      <c r="BG228" s="343">
        <f>'7d-AtRisk_RawData'!BG73</f>
        <v>0</v>
      </c>
      <c r="BH228" s="343">
        <f>'7d-AtRisk_RawData'!BH73</f>
        <v>0</v>
      </c>
      <c r="BI228" s="344">
        <f>'7d-AtRisk_RawData'!BI73</f>
        <v>0</v>
      </c>
      <c r="BJ228" s="396"/>
      <c r="BL228" s="342">
        <f>'7d-AtRisk_RawData'!BL73</f>
        <v>0</v>
      </c>
      <c r="BM228" s="343">
        <f>'7d-AtRisk_RawData'!BM73</f>
        <v>24</v>
      </c>
      <c r="BN228" s="343">
        <f>'7d-AtRisk_RawData'!BN73</f>
        <v>0</v>
      </c>
      <c r="BO228" s="343">
        <f>'7d-AtRisk_RawData'!BO73</f>
        <v>72</v>
      </c>
      <c r="BP228" s="343">
        <f>'7d-AtRisk_RawData'!BP73</f>
        <v>0</v>
      </c>
      <c r="BQ228" s="343">
        <f>'7d-AtRisk_RawData'!BQ73</f>
        <v>0</v>
      </c>
      <c r="BR228" s="343">
        <f>'7d-AtRisk_RawData'!BR73</f>
        <v>0</v>
      </c>
      <c r="BS228" s="343">
        <f>'7d-AtRisk_RawData'!BS73</f>
        <v>0</v>
      </c>
      <c r="BT228" s="343">
        <f>'7d-AtRisk_RawData'!BT73</f>
        <v>0</v>
      </c>
      <c r="BU228" s="344">
        <f>'7d-AtRisk_RawData'!BU73</f>
        <v>0</v>
      </c>
      <c r="BV228" s="396"/>
      <c r="BX228" s="342">
        <f>'7d-AtRisk_RawData'!BX73</f>
        <v>0</v>
      </c>
      <c r="BY228" s="343">
        <f>'7d-AtRisk_RawData'!BY73</f>
        <v>39</v>
      </c>
      <c r="BZ228" s="343">
        <f>'7d-AtRisk_RawData'!BZ73</f>
        <v>0</v>
      </c>
      <c r="CA228" s="343">
        <f>'7d-AtRisk_RawData'!CA73</f>
        <v>66</v>
      </c>
      <c r="CB228" s="343">
        <f>'7d-AtRisk_RawData'!CB73</f>
        <v>0</v>
      </c>
      <c r="CC228" s="343">
        <f>'7d-AtRisk_RawData'!CC73</f>
        <v>0</v>
      </c>
      <c r="CD228" s="343">
        <f>'7d-AtRisk_RawData'!CD73</f>
        <v>0</v>
      </c>
      <c r="CE228" s="343">
        <f>'7d-AtRisk_RawData'!CE73</f>
        <v>0</v>
      </c>
      <c r="CF228" s="343">
        <f>'7d-AtRisk_RawData'!CF73</f>
        <v>0</v>
      </c>
      <c r="CG228" s="344">
        <f>'7d-AtRisk_RawData'!CG73</f>
        <v>0</v>
      </c>
      <c r="CH228" s="396"/>
      <c r="CJ228" s="342">
        <f>'7d-AtRisk_RawData'!CJ73</f>
        <v>0</v>
      </c>
      <c r="CK228" s="343">
        <f>'7d-AtRisk_RawData'!CK73</f>
        <v>26</v>
      </c>
      <c r="CL228" s="343">
        <f>'7d-AtRisk_RawData'!CL73</f>
        <v>0</v>
      </c>
      <c r="CM228" s="343">
        <f>'7d-AtRisk_RawData'!CM73</f>
        <v>75</v>
      </c>
      <c r="CN228" s="343">
        <f>'7d-AtRisk_RawData'!CN73</f>
        <v>0</v>
      </c>
      <c r="CO228" s="343">
        <f>'7d-AtRisk_RawData'!CO73</f>
        <v>0</v>
      </c>
      <c r="CP228" s="343">
        <f>'7d-AtRisk_RawData'!CP73</f>
        <v>0</v>
      </c>
      <c r="CQ228" s="343">
        <f>'7d-AtRisk_RawData'!CQ73</f>
        <v>0</v>
      </c>
      <c r="CR228" s="343">
        <f>'7d-AtRisk_RawData'!CR73</f>
        <v>0</v>
      </c>
      <c r="CS228" s="344">
        <f>'7d-AtRisk_RawData'!CS73</f>
        <v>0</v>
      </c>
      <c r="CT228" s="396"/>
      <c r="CV228" s="342">
        <f>'7d-AtRisk_RawData'!CV73</f>
        <v>0</v>
      </c>
      <c r="CW228" s="343">
        <f>'7d-AtRisk_RawData'!CW73</f>
        <v>27</v>
      </c>
      <c r="CX228" s="343">
        <f>'7d-AtRisk_RawData'!CX73</f>
        <v>0</v>
      </c>
      <c r="CY228" s="343">
        <f>'7d-AtRisk_RawData'!CY73</f>
        <v>59</v>
      </c>
      <c r="CZ228" s="343">
        <f>'7d-AtRisk_RawData'!CZ73</f>
        <v>0</v>
      </c>
      <c r="DA228" s="343">
        <f>'7d-AtRisk_RawData'!DA73</f>
        <v>0</v>
      </c>
      <c r="DB228" s="343">
        <f>'7d-AtRisk_RawData'!DB73</f>
        <v>0</v>
      </c>
      <c r="DC228" s="343">
        <f>'7d-AtRisk_RawData'!DC73</f>
        <v>0</v>
      </c>
      <c r="DD228" s="343">
        <f>'7d-AtRisk_RawData'!DD73</f>
        <v>0</v>
      </c>
      <c r="DE228" s="344">
        <f>'7d-AtRisk_RawData'!DE73</f>
        <v>0</v>
      </c>
      <c r="DF228" s="396"/>
      <c r="DH228" s="342">
        <f>'7d-AtRisk_RawData'!DH73</f>
        <v>0</v>
      </c>
      <c r="DI228" s="343">
        <f>'7d-AtRisk_RawData'!DI73</f>
        <v>21</v>
      </c>
      <c r="DJ228" s="343">
        <f>'7d-AtRisk_RawData'!DJ73</f>
        <v>0</v>
      </c>
      <c r="DK228" s="343">
        <f>'7d-AtRisk_RawData'!DK73</f>
        <v>46</v>
      </c>
      <c r="DL228" s="343">
        <f>'7d-AtRisk_RawData'!DL73</f>
        <v>0</v>
      </c>
      <c r="DM228" s="343">
        <f>'7d-AtRisk_RawData'!DM73</f>
        <v>0</v>
      </c>
      <c r="DN228" s="343">
        <f>'7d-AtRisk_RawData'!DN73</f>
        <v>0</v>
      </c>
      <c r="DO228" s="343">
        <f>'7d-AtRisk_RawData'!DO73</f>
        <v>0</v>
      </c>
      <c r="DP228" s="343">
        <f>'7d-AtRisk_RawData'!DP73</f>
        <v>0</v>
      </c>
      <c r="DQ228" s="344">
        <f>'7d-AtRisk_RawData'!DQ73</f>
        <v>0</v>
      </c>
      <c r="DR228" s="396"/>
      <c r="DT228" s="342">
        <f>'7d-AtRisk_RawData'!DT73</f>
        <v>0</v>
      </c>
      <c r="DU228" s="343">
        <f>'7d-AtRisk_RawData'!DU73</f>
        <v>24</v>
      </c>
      <c r="DV228" s="343">
        <f>'7d-AtRisk_RawData'!DV73</f>
        <v>0</v>
      </c>
      <c r="DW228" s="343">
        <f>'7d-AtRisk_RawData'!DW73</f>
        <v>61</v>
      </c>
      <c r="DX228" s="343">
        <f>'7d-AtRisk_RawData'!DX73</f>
        <v>0</v>
      </c>
      <c r="DY228" s="343">
        <f>'7d-AtRisk_RawData'!DY73</f>
        <v>0</v>
      </c>
      <c r="DZ228" s="343">
        <f>'7d-AtRisk_RawData'!DZ73</f>
        <v>0</v>
      </c>
      <c r="EA228" s="343">
        <f>'7d-AtRisk_RawData'!EA73</f>
        <v>0</v>
      </c>
      <c r="EB228" s="343">
        <f>'7d-AtRisk_RawData'!EB73</f>
        <v>0</v>
      </c>
      <c r="EC228" s="344">
        <f>'7d-AtRisk_RawData'!EC73</f>
        <v>0</v>
      </c>
      <c r="ED228" s="396"/>
    </row>
    <row r="229" spans="1:134" x14ac:dyDescent="0.25">
      <c r="A229" s="1471"/>
      <c r="B229" t="s">
        <v>104</v>
      </c>
      <c r="C229" s="317" t="s">
        <v>139</v>
      </c>
      <c r="D229" s="351">
        <f>'7d-AtRisk_RawData'!D74</f>
        <v>0</v>
      </c>
      <c r="E229" s="352">
        <f>'7d-AtRisk_RawData'!E74</f>
        <v>14</v>
      </c>
      <c r="F229" s="352">
        <f>'7d-AtRisk_RawData'!F74</f>
        <v>0</v>
      </c>
      <c r="G229" s="352">
        <f>'7d-AtRisk_RawData'!G74</f>
        <v>26</v>
      </c>
      <c r="H229" s="352">
        <f>'7d-AtRisk_RawData'!H74</f>
        <v>0</v>
      </c>
      <c r="I229" s="352">
        <f>'7d-AtRisk_RawData'!I74</f>
        <v>0</v>
      </c>
      <c r="J229" s="352">
        <f>'7d-AtRisk_RawData'!J74</f>
        <v>0</v>
      </c>
      <c r="K229" s="352">
        <f>'7d-AtRisk_RawData'!K74</f>
        <v>0</v>
      </c>
      <c r="L229" s="352">
        <f>'7d-AtRisk_RawData'!L74</f>
        <v>0</v>
      </c>
      <c r="M229" s="353">
        <f>'7d-AtRisk_RawData'!M74</f>
        <v>0</v>
      </c>
      <c r="N229" s="398"/>
      <c r="P229" s="351">
        <f>'7d-AtRisk_RawData'!P74</f>
        <v>0</v>
      </c>
      <c r="Q229" s="352">
        <f>'7d-AtRisk_RawData'!Q74</f>
        <v>17</v>
      </c>
      <c r="R229" s="352">
        <f>'7d-AtRisk_RawData'!R74</f>
        <v>0</v>
      </c>
      <c r="S229" s="352">
        <f>'7d-AtRisk_RawData'!S74</f>
        <v>32</v>
      </c>
      <c r="T229" s="352">
        <f>'7d-AtRisk_RawData'!T74</f>
        <v>0</v>
      </c>
      <c r="U229" s="352">
        <f>'7d-AtRisk_RawData'!U74</f>
        <v>0</v>
      </c>
      <c r="V229" s="352">
        <f>'7d-AtRisk_RawData'!V74</f>
        <v>0</v>
      </c>
      <c r="W229" s="352">
        <f>'7d-AtRisk_RawData'!W74</f>
        <v>0</v>
      </c>
      <c r="X229" s="352">
        <f>'7d-AtRisk_RawData'!X74</f>
        <v>0</v>
      </c>
      <c r="Y229" s="353">
        <f>'7d-AtRisk_RawData'!Y74</f>
        <v>0</v>
      </c>
      <c r="Z229" s="398"/>
      <c r="AB229" s="351">
        <f>'7d-AtRisk_RawData'!AB74</f>
        <v>0</v>
      </c>
      <c r="AC229" s="352">
        <f>'7d-AtRisk_RawData'!AC74</f>
        <v>18</v>
      </c>
      <c r="AD229" s="352">
        <f>'7d-AtRisk_RawData'!AD74</f>
        <v>0</v>
      </c>
      <c r="AE229" s="352">
        <f>'7d-AtRisk_RawData'!AE74</f>
        <v>27</v>
      </c>
      <c r="AF229" s="352">
        <f>'7d-AtRisk_RawData'!AF74</f>
        <v>0</v>
      </c>
      <c r="AG229" s="352">
        <f>'7d-AtRisk_RawData'!AG74</f>
        <v>0</v>
      </c>
      <c r="AH229" s="352">
        <f>'7d-AtRisk_RawData'!AH74</f>
        <v>0</v>
      </c>
      <c r="AI229" s="352">
        <f>'7d-AtRisk_RawData'!AI74</f>
        <v>0</v>
      </c>
      <c r="AJ229" s="352">
        <f>'7d-AtRisk_RawData'!AJ74</f>
        <v>0</v>
      </c>
      <c r="AK229" s="353">
        <f>'7d-AtRisk_RawData'!AK74</f>
        <v>0</v>
      </c>
      <c r="AL229" s="398"/>
      <c r="AN229" s="351">
        <f>'7d-AtRisk_RawData'!AN74</f>
        <v>0</v>
      </c>
      <c r="AO229" s="352">
        <f>'7d-AtRisk_RawData'!AO74</f>
        <v>27</v>
      </c>
      <c r="AP229" s="352">
        <f>'7d-AtRisk_RawData'!AP74</f>
        <v>0</v>
      </c>
      <c r="AQ229" s="352">
        <f>'7d-AtRisk_RawData'!AQ74</f>
        <v>15</v>
      </c>
      <c r="AR229" s="352">
        <f>'7d-AtRisk_RawData'!AR74</f>
        <v>0</v>
      </c>
      <c r="AS229" s="352">
        <f>'7d-AtRisk_RawData'!AS74</f>
        <v>0</v>
      </c>
      <c r="AT229" s="352">
        <f>'7d-AtRisk_RawData'!AT74</f>
        <v>0</v>
      </c>
      <c r="AU229" s="352">
        <f>'7d-AtRisk_RawData'!AU74</f>
        <v>0</v>
      </c>
      <c r="AV229" s="352">
        <f>'7d-AtRisk_RawData'!AV74</f>
        <v>0</v>
      </c>
      <c r="AW229" s="353">
        <f>'7d-AtRisk_RawData'!AW74</f>
        <v>0</v>
      </c>
      <c r="AX229" s="398"/>
      <c r="AZ229" s="351">
        <f>'7d-AtRisk_RawData'!AZ74</f>
        <v>0</v>
      </c>
      <c r="BA229" s="352">
        <f>'7d-AtRisk_RawData'!BA74</f>
        <v>14</v>
      </c>
      <c r="BB229" s="352">
        <f>'7d-AtRisk_RawData'!BB74</f>
        <v>0</v>
      </c>
      <c r="BC229" s="352">
        <f>'7d-AtRisk_RawData'!BC74</f>
        <v>23</v>
      </c>
      <c r="BD229" s="352">
        <f>'7d-AtRisk_RawData'!BD74</f>
        <v>0</v>
      </c>
      <c r="BE229" s="352">
        <f>'7d-AtRisk_RawData'!BE74</f>
        <v>0</v>
      </c>
      <c r="BF229" s="352">
        <f>'7d-AtRisk_RawData'!BF74</f>
        <v>0</v>
      </c>
      <c r="BG229" s="352">
        <f>'7d-AtRisk_RawData'!BG74</f>
        <v>0</v>
      </c>
      <c r="BH229" s="352">
        <f>'7d-AtRisk_RawData'!BH74</f>
        <v>0</v>
      </c>
      <c r="BI229" s="353">
        <f>'7d-AtRisk_RawData'!BI74</f>
        <v>0</v>
      </c>
      <c r="BJ229" s="398"/>
      <c r="BL229" s="351">
        <f>'7d-AtRisk_RawData'!BL74</f>
        <v>0</v>
      </c>
      <c r="BM229" s="352">
        <f>'7d-AtRisk_RawData'!BM74</f>
        <v>13</v>
      </c>
      <c r="BN229" s="352">
        <f>'7d-AtRisk_RawData'!BN74</f>
        <v>0</v>
      </c>
      <c r="BO229" s="352">
        <f>'7d-AtRisk_RawData'!BO74</f>
        <v>13</v>
      </c>
      <c r="BP229" s="352">
        <f>'7d-AtRisk_RawData'!BP74</f>
        <v>0</v>
      </c>
      <c r="BQ229" s="352">
        <f>'7d-AtRisk_RawData'!BQ74</f>
        <v>0</v>
      </c>
      <c r="BR229" s="352">
        <f>'7d-AtRisk_RawData'!BR74</f>
        <v>0</v>
      </c>
      <c r="BS229" s="352">
        <f>'7d-AtRisk_RawData'!BS74</f>
        <v>0</v>
      </c>
      <c r="BT229" s="352">
        <f>'7d-AtRisk_RawData'!BT74</f>
        <v>0</v>
      </c>
      <c r="BU229" s="353">
        <f>'7d-AtRisk_RawData'!BU74</f>
        <v>0</v>
      </c>
      <c r="BV229" s="398"/>
      <c r="BX229" s="351">
        <f>'7d-AtRisk_RawData'!BX74</f>
        <v>0</v>
      </c>
      <c r="BY229" s="352">
        <f>'7d-AtRisk_RawData'!BY74</f>
        <v>6</v>
      </c>
      <c r="BZ229" s="352">
        <f>'7d-AtRisk_RawData'!BZ74</f>
        <v>0</v>
      </c>
      <c r="CA229" s="352">
        <f>'7d-AtRisk_RawData'!CA74</f>
        <v>9</v>
      </c>
      <c r="CB229" s="352">
        <f>'7d-AtRisk_RawData'!CB74</f>
        <v>0</v>
      </c>
      <c r="CC229" s="352">
        <f>'7d-AtRisk_RawData'!CC74</f>
        <v>0</v>
      </c>
      <c r="CD229" s="352">
        <f>'7d-AtRisk_RawData'!CD74</f>
        <v>0</v>
      </c>
      <c r="CE229" s="352">
        <f>'7d-AtRisk_RawData'!CE74</f>
        <v>0</v>
      </c>
      <c r="CF229" s="352">
        <f>'7d-AtRisk_RawData'!CF74</f>
        <v>0</v>
      </c>
      <c r="CG229" s="353">
        <f>'7d-AtRisk_RawData'!CG74</f>
        <v>0</v>
      </c>
      <c r="CH229" s="398"/>
      <c r="CJ229" s="351">
        <f>'7d-AtRisk_RawData'!CJ74</f>
        <v>0</v>
      </c>
      <c r="CK229" s="352">
        <f>'7d-AtRisk_RawData'!CK74</f>
        <v>4</v>
      </c>
      <c r="CL229" s="352">
        <f>'7d-AtRisk_RawData'!CL74</f>
        <v>0</v>
      </c>
      <c r="CM229" s="352">
        <f>'7d-AtRisk_RawData'!CM74</f>
        <v>7</v>
      </c>
      <c r="CN229" s="352">
        <f>'7d-AtRisk_RawData'!CN74</f>
        <v>0</v>
      </c>
      <c r="CO229" s="352">
        <f>'7d-AtRisk_RawData'!CO74</f>
        <v>0</v>
      </c>
      <c r="CP229" s="352">
        <f>'7d-AtRisk_RawData'!CP74</f>
        <v>0</v>
      </c>
      <c r="CQ229" s="352">
        <f>'7d-AtRisk_RawData'!CQ74</f>
        <v>0</v>
      </c>
      <c r="CR229" s="352">
        <f>'7d-AtRisk_RawData'!CR74</f>
        <v>0</v>
      </c>
      <c r="CS229" s="353">
        <f>'7d-AtRisk_RawData'!CS74</f>
        <v>0</v>
      </c>
      <c r="CT229" s="398"/>
      <c r="CV229" s="351">
        <f>'7d-AtRisk_RawData'!CV74</f>
        <v>0</v>
      </c>
      <c r="CW229" s="352">
        <f>'7d-AtRisk_RawData'!CW74</f>
        <v>7</v>
      </c>
      <c r="CX229" s="352">
        <f>'7d-AtRisk_RawData'!CX74</f>
        <v>0</v>
      </c>
      <c r="CY229" s="352">
        <f>'7d-AtRisk_RawData'!CY74</f>
        <v>12</v>
      </c>
      <c r="CZ229" s="352">
        <f>'7d-AtRisk_RawData'!CZ74</f>
        <v>0</v>
      </c>
      <c r="DA229" s="352">
        <f>'7d-AtRisk_RawData'!DA74</f>
        <v>0</v>
      </c>
      <c r="DB229" s="352">
        <f>'7d-AtRisk_RawData'!DB74</f>
        <v>0</v>
      </c>
      <c r="DC229" s="352">
        <f>'7d-AtRisk_RawData'!DC74</f>
        <v>0</v>
      </c>
      <c r="DD229" s="352">
        <f>'7d-AtRisk_RawData'!DD74</f>
        <v>0</v>
      </c>
      <c r="DE229" s="353">
        <f>'7d-AtRisk_RawData'!DE74</f>
        <v>0</v>
      </c>
      <c r="DF229" s="398"/>
      <c r="DH229" s="351">
        <f>'7d-AtRisk_RawData'!DH74</f>
        <v>0</v>
      </c>
      <c r="DI229" s="352">
        <f>'7d-AtRisk_RawData'!DI74</f>
        <v>20</v>
      </c>
      <c r="DJ229" s="352">
        <f>'7d-AtRisk_RawData'!DJ74</f>
        <v>0</v>
      </c>
      <c r="DK229" s="352">
        <f>'7d-AtRisk_RawData'!DK74</f>
        <v>9</v>
      </c>
      <c r="DL229" s="352">
        <f>'7d-AtRisk_RawData'!DL74</f>
        <v>0</v>
      </c>
      <c r="DM229" s="352">
        <f>'7d-AtRisk_RawData'!DM74</f>
        <v>0</v>
      </c>
      <c r="DN229" s="352">
        <f>'7d-AtRisk_RawData'!DN74</f>
        <v>0</v>
      </c>
      <c r="DO229" s="352">
        <f>'7d-AtRisk_RawData'!DO74</f>
        <v>0</v>
      </c>
      <c r="DP229" s="352">
        <f>'7d-AtRisk_RawData'!DP74</f>
        <v>0</v>
      </c>
      <c r="DQ229" s="353">
        <f>'7d-AtRisk_RawData'!DQ74</f>
        <v>0</v>
      </c>
      <c r="DR229" s="398"/>
      <c r="DT229" s="351">
        <f>'7d-AtRisk_RawData'!DT74</f>
        <v>1</v>
      </c>
      <c r="DU229" s="352">
        <f>'7d-AtRisk_RawData'!DU74</f>
        <v>16</v>
      </c>
      <c r="DV229" s="352">
        <f>'7d-AtRisk_RawData'!DV74</f>
        <v>0</v>
      </c>
      <c r="DW229" s="352">
        <f>'7d-AtRisk_RawData'!DW74</f>
        <v>7</v>
      </c>
      <c r="DX229" s="352">
        <f>'7d-AtRisk_RawData'!DX74</f>
        <v>0</v>
      </c>
      <c r="DY229" s="352">
        <f>'7d-AtRisk_RawData'!DY74</f>
        <v>0</v>
      </c>
      <c r="DZ229" s="352">
        <f>'7d-AtRisk_RawData'!DZ74</f>
        <v>0</v>
      </c>
      <c r="EA229" s="352">
        <f>'7d-AtRisk_RawData'!EA74</f>
        <v>0</v>
      </c>
      <c r="EB229" s="352">
        <f>'7d-AtRisk_RawData'!EB74</f>
        <v>0</v>
      </c>
      <c r="EC229" s="353">
        <f>'7d-AtRisk_RawData'!EC74</f>
        <v>0</v>
      </c>
      <c r="ED229" s="398"/>
    </row>
    <row r="230" spans="1:134" ht="15.75" thickBot="1" x14ac:dyDescent="0.3">
      <c r="A230" s="1472"/>
      <c r="B230" t="s">
        <v>104</v>
      </c>
      <c r="C230" s="317" t="s">
        <v>140</v>
      </c>
      <c r="D230" s="351">
        <f>'7d-AtRisk_RawData'!D75</f>
        <v>45</v>
      </c>
      <c r="E230" s="352">
        <f>'7d-AtRisk_RawData'!E75</f>
        <v>34</v>
      </c>
      <c r="F230" s="352">
        <f>'7d-AtRisk_RawData'!F75</f>
        <v>0</v>
      </c>
      <c r="G230" s="352">
        <f>'7d-AtRisk_RawData'!G75</f>
        <v>75</v>
      </c>
      <c r="H230" s="352">
        <f>'7d-AtRisk_RawData'!H75</f>
        <v>0</v>
      </c>
      <c r="I230" s="352">
        <f>'7d-AtRisk_RawData'!I75</f>
        <v>0</v>
      </c>
      <c r="J230" s="352">
        <f>'7d-AtRisk_RawData'!J75</f>
        <v>0</v>
      </c>
      <c r="K230" s="352">
        <f>'7d-AtRisk_RawData'!K75</f>
        <v>0</v>
      </c>
      <c r="L230" s="352">
        <f>'7d-AtRisk_RawData'!L75</f>
        <v>0</v>
      </c>
      <c r="M230" s="353">
        <f>'7d-AtRisk_RawData'!M75</f>
        <v>0</v>
      </c>
      <c r="N230" s="398"/>
      <c r="P230" s="351">
        <f>'7d-AtRisk_RawData'!P75</f>
        <v>47</v>
      </c>
      <c r="Q230" s="352">
        <f>'7d-AtRisk_RawData'!Q75</f>
        <v>20</v>
      </c>
      <c r="R230" s="352">
        <f>'7d-AtRisk_RawData'!R75</f>
        <v>0</v>
      </c>
      <c r="S230" s="352">
        <f>'7d-AtRisk_RawData'!S75</f>
        <v>33</v>
      </c>
      <c r="T230" s="352">
        <f>'7d-AtRisk_RawData'!T75</f>
        <v>0</v>
      </c>
      <c r="U230" s="352">
        <f>'7d-AtRisk_RawData'!U75</f>
        <v>0</v>
      </c>
      <c r="V230" s="352">
        <f>'7d-AtRisk_RawData'!V75</f>
        <v>0</v>
      </c>
      <c r="W230" s="352">
        <f>'7d-AtRisk_RawData'!W75</f>
        <v>0</v>
      </c>
      <c r="X230" s="352">
        <f>'7d-AtRisk_RawData'!X75</f>
        <v>0</v>
      </c>
      <c r="Y230" s="353">
        <f>'7d-AtRisk_RawData'!Y75</f>
        <v>0</v>
      </c>
      <c r="Z230" s="398"/>
      <c r="AB230" s="351">
        <f>'7d-AtRisk_RawData'!AB75</f>
        <v>30</v>
      </c>
      <c r="AC230" s="352">
        <f>'7d-AtRisk_RawData'!AC75</f>
        <v>19</v>
      </c>
      <c r="AD230" s="352">
        <f>'7d-AtRisk_RawData'!AD75</f>
        <v>0</v>
      </c>
      <c r="AE230" s="352">
        <f>'7d-AtRisk_RawData'!AE75</f>
        <v>73</v>
      </c>
      <c r="AF230" s="352">
        <f>'7d-AtRisk_RawData'!AF75</f>
        <v>0</v>
      </c>
      <c r="AG230" s="352">
        <f>'7d-AtRisk_RawData'!AG75</f>
        <v>0</v>
      </c>
      <c r="AH230" s="352">
        <f>'7d-AtRisk_RawData'!AH75</f>
        <v>0</v>
      </c>
      <c r="AI230" s="352">
        <f>'7d-AtRisk_RawData'!AI75</f>
        <v>0</v>
      </c>
      <c r="AJ230" s="352">
        <f>'7d-AtRisk_RawData'!AJ75</f>
        <v>0</v>
      </c>
      <c r="AK230" s="353">
        <f>'7d-AtRisk_RawData'!AK75</f>
        <v>0</v>
      </c>
      <c r="AL230" s="398"/>
      <c r="AN230" s="351">
        <f>'7d-AtRisk_RawData'!AN75</f>
        <v>41</v>
      </c>
      <c r="AO230" s="352">
        <f>'7d-AtRisk_RawData'!AO75</f>
        <v>34</v>
      </c>
      <c r="AP230" s="352">
        <f>'7d-AtRisk_RawData'!AP75</f>
        <v>0</v>
      </c>
      <c r="AQ230" s="352">
        <f>'7d-AtRisk_RawData'!AQ75</f>
        <v>53</v>
      </c>
      <c r="AR230" s="352">
        <f>'7d-AtRisk_RawData'!AR75</f>
        <v>0</v>
      </c>
      <c r="AS230" s="352">
        <f>'7d-AtRisk_RawData'!AS75</f>
        <v>0</v>
      </c>
      <c r="AT230" s="352">
        <f>'7d-AtRisk_RawData'!AT75</f>
        <v>0</v>
      </c>
      <c r="AU230" s="352">
        <f>'7d-AtRisk_RawData'!AU75</f>
        <v>0</v>
      </c>
      <c r="AV230" s="352">
        <f>'7d-AtRisk_RawData'!AV75</f>
        <v>0</v>
      </c>
      <c r="AW230" s="353">
        <f>'7d-AtRisk_RawData'!AW75</f>
        <v>0</v>
      </c>
      <c r="AX230" s="398"/>
      <c r="AZ230" s="351">
        <f>'7d-AtRisk_RawData'!AZ75</f>
        <v>37</v>
      </c>
      <c r="BA230" s="352">
        <f>'7d-AtRisk_RawData'!BA75</f>
        <v>32</v>
      </c>
      <c r="BB230" s="352">
        <f>'7d-AtRisk_RawData'!BB75</f>
        <v>0</v>
      </c>
      <c r="BC230" s="352">
        <f>'7d-AtRisk_RawData'!BC75</f>
        <v>27</v>
      </c>
      <c r="BD230" s="352">
        <f>'7d-AtRisk_RawData'!BD75</f>
        <v>0</v>
      </c>
      <c r="BE230" s="352">
        <f>'7d-AtRisk_RawData'!BE75</f>
        <v>0</v>
      </c>
      <c r="BF230" s="352">
        <f>'7d-AtRisk_RawData'!BF75</f>
        <v>0</v>
      </c>
      <c r="BG230" s="352">
        <f>'7d-AtRisk_RawData'!BG75</f>
        <v>0</v>
      </c>
      <c r="BH230" s="352">
        <f>'7d-AtRisk_RawData'!BH75</f>
        <v>0</v>
      </c>
      <c r="BI230" s="353">
        <f>'7d-AtRisk_RawData'!BI75</f>
        <v>0</v>
      </c>
      <c r="BJ230" s="398"/>
      <c r="BL230" s="351">
        <f>'7d-AtRisk_RawData'!BL75</f>
        <v>35</v>
      </c>
      <c r="BM230" s="352">
        <f>'7d-AtRisk_RawData'!BM75</f>
        <v>16</v>
      </c>
      <c r="BN230" s="352">
        <f>'7d-AtRisk_RawData'!BN75</f>
        <v>0</v>
      </c>
      <c r="BO230" s="352">
        <f>'7d-AtRisk_RawData'!BO75</f>
        <v>27</v>
      </c>
      <c r="BP230" s="352">
        <f>'7d-AtRisk_RawData'!BP75</f>
        <v>0</v>
      </c>
      <c r="BQ230" s="352">
        <f>'7d-AtRisk_RawData'!BQ75</f>
        <v>0</v>
      </c>
      <c r="BR230" s="352">
        <f>'7d-AtRisk_RawData'!BR75</f>
        <v>0</v>
      </c>
      <c r="BS230" s="352">
        <f>'7d-AtRisk_RawData'!BS75</f>
        <v>0</v>
      </c>
      <c r="BT230" s="352">
        <f>'7d-AtRisk_RawData'!BT75</f>
        <v>0</v>
      </c>
      <c r="BU230" s="353">
        <f>'7d-AtRisk_RawData'!BU75</f>
        <v>0</v>
      </c>
      <c r="BV230" s="398"/>
      <c r="BX230" s="351">
        <f>'7d-AtRisk_RawData'!BX75</f>
        <v>11</v>
      </c>
      <c r="BY230" s="352">
        <f>'7d-AtRisk_RawData'!BY75</f>
        <v>9</v>
      </c>
      <c r="BZ230" s="352">
        <f>'7d-AtRisk_RawData'!BZ75</f>
        <v>0</v>
      </c>
      <c r="CA230" s="352">
        <f>'7d-AtRisk_RawData'!CA75</f>
        <v>26</v>
      </c>
      <c r="CB230" s="352">
        <f>'7d-AtRisk_RawData'!CB75</f>
        <v>0</v>
      </c>
      <c r="CC230" s="352">
        <f>'7d-AtRisk_RawData'!CC75</f>
        <v>0</v>
      </c>
      <c r="CD230" s="352">
        <f>'7d-AtRisk_RawData'!CD75</f>
        <v>0</v>
      </c>
      <c r="CE230" s="352">
        <f>'7d-AtRisk_RawData'!CE75</f>
        <v>0</v>
      </c>
      <c r="CF230" s="352">
        <f>'7d-AtRisk_RawData'!CF75</f>
        <v>0</v>
      </c>
      <c r="CG230" s="353">
        <f>'7d-AtRisk_RawData'!CG75</f>
        <v>0</v>
      </c>
      <c r="CH230" s="398"/>
      <c r="CJ230" s="351">
        <f>'7d-AtRisk_RawData'!CJ75</f>
        <v>26</v>
      </c>
      <c r="CK230" s="352">
        <f>'7d-AtRisk_RawData'!CK75</f>
        <v>11</v>
      </c>
      <c r="CL230" s="352">
        <f>'7d-AtRisk_RawData'!CL75</f>
        <v>0</v>
      </c>
      <c r="CM230" s="352">
        <f>'7d-AtRisk_RawData'!CM75</f>
        <v>39</v>
      </c>
      <c r="CN230" s="352">
        <f>'7d-AtRisk_RawData'!CN75</f>
        <v>0</v>
      </c>
      <c r="CO230" s="352">
        <f>'7d-AtRisk_RawData'!CO75</f>
        <v>0</v>
      </c>
      <c r="CP230" s="352">
        <f>'7d-AtRisk_RawData'!CP75</f>
        <v>0</v>
      </c>
      <c r="CQ230" s="352">
        <f>'7d-AtRisk_RawData'!CQ75</f>
        <v>0</v>
      </c>
      <c r="CR230" s="352">
        <f>'7d-AtRisk_RawData'!CR75</f>
        <v>0</v>
      </c>
      <c r="CS230" s="353">
        <f>'7d-AtRisk_RawData'!CS75</f>
        <v>0</v>
      </c>
      <c r="CT230" s="398"/>
      <c r="CV230" s="351">
        <f>'7d-AtRisk_RawData'!CV75</f>
        <v>26</v>
      </c>
      <c r="CW230" s="352">
        <f>'7d-AtRisk_RawData'!CW75</f>
        <v>15</v>
      </c>
      <c r="CX230" s="352">
        <f>'7d-AtRisk_RawData'!CX75</f>
        <v>0</v>
      </c>
      <c r="CY230" s="352">
        <f>'7d-AtRisk_RawData'!CY75</f>
        <v>16</v>
      </c>
      <c r="CZ230" s="352">
        <f>'7d-AtRisk_RawData'!CZ75</f>
        <v>0</v>
      </c>
      <c r="DA230" s="352">
        <f>'7d-AtRisk_RawData'!DA75</f>
        <v>0</v>
      </c>
      <c r="DB230" s="352">
        <f>'7d-AtRisk_RawData'!DB75</f>
        <v>0</v>
      </c>
      <c r="DC230" s="352">
        <f>'7d-AtRisk_RawData'!DC75</f>
        <v>0</v>
      </c>
      <c r="DD230" s="352">
        <f>'7d-AtRisk_RawData'!DD75</f>
        <v>0</v>
      </c>
      <c r="DE230" s="353">
        <f>'7d-AtRisk_RawData'!DE75</f>
        <v>0</v>
      </c>
      <c r="DF230" s="398"/>
      <c r="DH230" s="351">
        <f>'7d-AtRisk_RawData'!DH75</f>
        <v>9</v>
      </c>
      <c r="DI230" s="352">
        <f>'7d-AtRisk_RawData'!DI75</f>
        <v>32</v>
      </c>
      <c r="DJ230" s="352">
        <f>'7d-AtRisk_RawData'!DJ75</f>
        <v>0</v>
      </c>
      <c r="DK230" s="352">
        <f>'7d-AtRisk_RawData'!DK75</f>
        <v>32</v>
      </c>
      <c r="DL230" s="352">
        <f>'7d-AtRisk_RawData'!DL75</f>
        <v>0</v>
      </c>
      <c r="DM230" s="352">
        <f>'7d-AtRisk_RawData'!DM75</f>
        <v>0</v>
      </c>
      <c r="DN230" s="352">
        <f>'7d-AtRisk_RawData'!DN75</f>
        <v>0</v>
      </c>
      <c r="DO230" s="352">
        <f>'7d-AtRisk_RawData'!DO75</f>
        <v>0</v>
      </c>
      <c r="DP230" s="352">
        <f>'7d-AtRisk_RawData'!DP75</f>
        <v>0</v>
      </c>
      <c r="DQ230" s="353">
        <f>'7d-AtRisk_RawData'!DQ75</f>
        <v>0</v>
      </c>
      <c r="DR230" s="398"/>
      <c r="DT230" s="351">
        <f>'7d-AtRisk_RawData'!DT75</f>
        <v>22</v>
      </c>
      <c r="DU230" s="352">
        <f>'7d-AtRisk_RawData'!DU75</f>
        <v>19</v>
      </c>
      <c r="DV230" s="352">
        <f>'7d-AtRisk_RawData'!DV75</f>
        <v>0</v>
      </c>
      <c r="DW230" s="352">
        <f>'7d-AtRisk_RawData'!DW75</f>
        <v>13</v>
      </c>
      <c r="DX230" s="352">
        <f>'7d-AtRisk_RawData'!DX75</f>
        <v>0</v>
      </c>
      <c r="DY230" s="352">
        <f>'7d-AtRisk_RawData'!DY75</f>
        <v>0</v>
      </c>
      <c r="DZ230" s="352">
        <f>'7d-AtRisk_RawData'!DZ75</f>
        <v>0</v>
      </c>
      <c r="EA230" s="352">
        <f>'7d-AtRisk_RawData'!EA75</f>
        <v>0</v>
      </c>
      <c r="EB230" s="352">
        <f>'7d-AtRisk_RawData'!EB75</f>
        <v>0</v>
      </c>
      <c r="EC230" s="353">
        <f>'7d-AtRisk_RawData'!EC75</f>
        <v>0</v>
      </c>
      <c r="ED230" s="398"/>
    </row>
    <row r="231" spans="1:134" x14ac:dyDescent="0.25">
      <c r="A231" s="320"/>
      <c r="D231" s="399">
        <f t="shared" ref="D231:M231" si="484">SUM(D228:D230)</f>
        <v>45</v>
      </c>
      <c r="E231" s="400">
        <f t="shared" si="484"/>
        <v>85</v>
      </c>
      <c r="F231" s="400">
        <f t="shared" si="484"/>
        <v>0</v>
      </c>
      <c r="G231" s="400">
        <f t="shared" si="484"/>
        <v>255</v>
      </c>
      <c r="H231" s="400">
        <f t="shared" si="484"/>
        <v>0</v>
      </c>
      <c r="I231" s="400">
        <f t="shared" si="484"/>
        <v>0</v>
      </c>
      <c r="J231" s="400">
        <f t="shared" si="484"/>
        <v>0</v>
      </c>
      <c r="K231" s="400">
        <f t="shared" si="484"/>
        <v>0</v>
      </c>
      <c r="L231" s="400">
        <f t="shared" si="484"/>
        <v>0</v>
      </c>
      <c r="M231" s="401">
        <f t="shared" si="484"/>
        <v>0</v>
      </c>
      <c r="N231" s="470">
        <f>SUM(D231:M231)</f>
        <v>385</v>
      </c>
      <c r="P231" s="399">
        <f t="shared" ref="P231:Y231" si="485">SUM(P228:P230)</f>
        <v>47</v>
      </c>
      <c r="Q231" s="400">
        <f t="shared" si="485"/>
        <v>88</v>
      </c>
      <c r="R231" s="400">
        <f t="shared" si="485"/>
        <v>0</v>
      </c>
      <c r="S231" s="400">
        <f t="shared" si="485"/>
        <v>194</v>
      </c>
      <c r="T231" s="400">
        <f t="shared" si="485"/>
        <v>0</v>
      </c>
      <c r="U231" s="400">
        <f t="shared" si="485"/>
        <v>0</v>
      </c>
      <c r="V231" s="400">
        <f t="shared" si="485"/>
        <v>0</v>
      </c>
      <c r="W231" s="400">
        <f t="shared" si="485"/>
        <v>0</v>
      </c>
      <c r="X231" s="400">
        <f t="shared" si="485"/>
        <v>0</v>
      </c>
      <c r="Y231" s="401">
        <f t="shared" si="485"/>
        <v>0</v>
      </c>
      <c r="Z231" s="470">
        <f>SUM(P231:Y231)</f>
        <v>329</v>
      </c>
      <c r="AB231" s="399">
        <f t="shared" ref="AB231:AK231" si="486">SUM(AB228:AB230)</f>
        <v>31</v>
      </c>
      <c r="AC231" s="400">
        <f t="shared" si="486"/>
        <v>74</v>
      </c>
      <c r="AD231" s="400">
        <f t="shared" si="486"/>
        <v>0</v>
      </c>
      <c r="AE231" s="400">
        <f t="shared" si="486"/>
        <v>233</v>
      </c>
      <c r="AF231" s="400">
        <f t="shared" si="486"/>
        <v>0</v>
      </c>
      <c r="AG231" s="400">
        <f t="shared" si="486"/>
        <v>0</v>
      </c>
      <c r="AH231" s="400">
        <f t="shared" si="486"/>
        <v>0</v>
      </c>
      <c r="AI231" s="400">
        <f t="shared" si="486"/>
        <v>0</v>
      </c>
      <c r="AJ231" s="400">
        <f t="shared" si="486"/>
        <v>0</v>
      </c>
      <c r="AK231" s="401">
        <f t="shared" si="486"/>
        <v>0</v>
      </c>
      <c r="AL231" s="470">
        <f>SUM(AB231:AK231)</f>
        <v>338</v>
      </c>
      <c r="AN231" s="399">
        <f t="shared" ref="AN231:AW231" si="487">SUM(AN228:AN230)</f>
        <v>41</v>
      </c>
      <c r="AO231" s="400">
        <f t="shared" si="487"/>
        <v>96</v>
      </c>
      <c r="AP231" s="400">
        <f t="shared" si="487"/>
        <v>0</v>
      </c>
      <c r="AQ231" s="400">
        <f t="shared" si="487"/>
        <v>170</v>
      </c>
      <c r="AR231" s="400">
        <f t="shared" si="487"/>
        <v>0</v>
      </c>
      <c r="AS231" s="400">
        <f t="shared" si="487"/>
        <v>0</v>
      </c>
      <c r="AT231" s="400">
        <f t="shared" si="487"/>
        <v>0</v>
      </c>
      <c r="AU231" s="400">
        <f t="shared" si="487"/>
        <v>0</v>
      </c>
      <c r="AV231" s="400">
        <f t="shared" si="487"/>
        <v>0</v>
      </c>
      <c r="AW231" s="401">
        <f t="shared" si="487"/>
        <v>0</v>
      </c>
      <c r="AX231" s="470">
        <f>SUM(AN231:AW231)</f>
        <v>307</v>
      </c>
      <c r="AZ231" s="399">
        <f t="shared" ref="AZ231:BI231" si="488">SUM(AZ228:AZ230)</f>
        <v>37</v>
      </c>
      <c r="BA231" s="400">
        <f t="shared" si="488"/>
        <v>83</v>
      </c>
      <c r="BB231" s="400">
        <f t="shared" si="488"/>
        <v>0</v>
      </c>
      <c r="BC231" s="400">
        <f t="shared" si="488"/>
        <v>135</v>
      </c>
      <c r="BD231" s="400">
        <f t="shared" si="488"/>
        <v>0</v>
      </c>
      <c r="BE231" s="400">
        <f t="shared" si="488"/>
        <v>0</v>
      </c>
      <c r="BF231" s="400">
        <f t="shared" si="488"/>
        <v>0</v>
      </c>
      <c r="BG231" s="400">
        <f t="shared" si="488"/>
        <v>0</v>
      </c>
      <c r="BH231" s="400">
        <f t="shared" si="488"/>
        <v>0</v>
      </c>
      <c r="BI231" s="401">
        <f t="shared" si="488"/>
        <v>0</v>
      </c>
      <c r="BJ231" s="470">
        <f>SUM(AZ231:BI231)</f>
        <v>255</v>
      </c>
      <c r="BL231" s="399">
        <f t="shared" ref="BL231:BU231" si="489">SUM(BL228:BL230)</f>
        <v>35</v>
      </c>
      <c r="BM231" s="400">
        <f t="shared" si="489"/>
        <v>53</v>
      </c>
      <c r="BN231" s="400">
        <f t="shared" si="489"/>
        <v>0</v>
      </c>
      <c r="BO231" s="400">
        <f t="shared" si="489"/>
        <v>112</v>
      </c>
      <c r="BP231" s="400">
        <f t="shared" si="489"/>
        <v>0</v>
      </c>
      <c r="BQ231" s="400">
        <f t="shared" si="489"/>
        <v>0</v>
      </c>
      <c r="BR231" s="400">
        <f t="shared" si="489"/>
        <v>0</v>
      </c>
      <c r="BS231" s="400">
        <f t="shared" si="489"/>
        <v>0</v>
      </c>
      <c r="BT231" s="400">
        <f t="shared" si="489"/>
        <v>0</v>
      </c>
      <c r="BU231" s="401">
        <f t="shared" si="489"/>
        <v>0</v>
      </c>
      <c r="BV231" s="470">
        <f>SUM(BL231:BU231)</f>
        <v>200</v>
      </c>
      <c r="BX231" s="399">
        <f t="shared" ref="BX231:CG231" si="490">SUM(BX228:BX230)</f>
        <v>11</v>
      </c>
      <c r="BY231" s="400">
        <f t="shared" si="490"/>
        <v>54</v>
      </c>
      <c r="BZ231" s="400">
        <f t="shared" si="490"/>
        <v>0</v>
      </c>
      <c r="CA231" s="400">
        <f t="shared" si="490"/>
        <v>101</v>
      </c>
      <c r="CB231" s="400">
        <f t="shared" si="490"/>
        <v>0</v>
      </c>
      <c r="CC231" s="400">
        <f t="shared" si="490"/>
        <v>0</v>
      </c>
      <c r="CD231" s="400">
        <f t="shared" si="490"/>
        <v>0</v>
      </c>
      <c r="CE231" s="400">
        <f t="shared" si="490"/>
        <v>0</v>
      </c>
      <c r="CF231" s="400">
        <f t="shared" si="490"/>
        <v>0</v>
      </c>
      <c r="CG231" s="401">
        <f t="shared" si="490"/>
        <v>0</v>
      </c>
      <c r="CH231" s="470">
        <f>SUM(BX231:CG231)</f>
        <v>166</v>
      </c>
      <c r="CJ231" s="399">
        <f t="shared" ref="CJ231:CS231" si="491">SUM(CJ228:CJ230)</f>
        <v>26</v>
      </c>
      <c r="CK231" s="400">
        <f t="shared" si="491"/>
        <v>41</v>
      </c>
      <c r="CL231" s="400">
        <f t="shared" si="491"/>
        <v>0</v>
      </c>
      <c r="CM231" s="400">
        <f t="shared" si="491"/>
        <v>121</v>
      </c>
      <c r="CN231" s="400">
        <f t="shared" si="491"/>
        <v>0</v>
      </c>
      <c r="CO231" s="400">
        <f t="shared" si="491"/>
        <v>0</v>
      </c>
      <c r="CP231" s="400">
        <f t="shared" si="491"/>
        <v>0</v>
      </c>
      <c r="CQ231" s="400">
        <f t="shared" si="491"/>
        <v>0</v>
      </c>
      <c r="CR231" s="400">
        <f t="shared" si="491"/>
        <v>0</v>
      </c>
      <c r="CS231" s="401">
        <f t="shared" si="491"/>
        <v>0</v>
      </c>
      <c r="CT231" s="470">
        <f>SUM(CJ231:CS231)</f>
        <v>188</v>
      </c>
      <c r="CV231" s="399">
        <f t="shared" ref="CV231:DE231" si="492">SUM(CV228:CV230)</f>
        <v>26</v>
      </c>
      <c r="CW231" s="400">
        <f t="shared" si="492"/>
        <v>49</v>
      </c>
      <c r="CX231" s="400">
        <f t="shared" si="492"/>
        <v>0</v>
      </c>
      <c r="CY231" s="400">
        <f t="shared" si="492"/>
        <v>87</v>
      </c>
      <c r="CZ231" s="400">
        <f t="shared" si="492"/>
        <v>0</v>
      </c>
      <c r="DA231" s="400">
        <f t="shared" si="492"/>
        <v>0</v>
      </c>
      <c r="DB231" s="400">
        <f t="shared" si="492"/>
        <v>0</v>
      </c>
      <c r="DC231" s="400">
        <f t="shared" si="492"/>
        <v>0</v>
      </c>
      <c r="DD231" s="400">
        <f t="shared" si="492"/>
        <v>0</v>
      </c>
      <c r="DE231" s="401">
        <f t="shared" si="492"/>
        <v>0</v>
      </c>
      <c r="DF231" s="470">
        <f>SUM(CV231:DE231)</f>
        <v>162</v>
      </c>
      <c r="DH231" s="399">
        <f t="shared" ref="DH231:DQ231" si="493">SUM(DH228:DH230)</f>
        <v>9</v>
      </c>
      <c r="DI231" s="400">
        <f t="shared" si="493"/>
        <v>73</v>
      </c>
      <c r="DJ231" s="400">
        <f t="shared" si="493"/>
        <v>0</v>
      </c>
      <c r="DK231" s="400">
        <f t="shared" si="493"/>
        <v>87</v>
      </c>
      <c r="DL231" s="400">
        <f t="shared" si="493"/>
        <v>0</v>
      </c>
      <c r="DM231" s="400">
        <f t="shared" si="493"/>
        <v>0</v>
      </c>
      <c r="DN231" s="400">
        <f t="shared" si="493"/>
        <v>0</v>
      </c>
      <c r="DO231" s="400">
        <f t="shared" si="493"/>
        <v>0</v>
      </c>
      <c r="DP231" s="400">
        <f t="shared" si="493"/>
        <v>0</v>
      </c>
      <c r="DQ231" s="401">
        <f t="shared" si="493"/>
        <v>0</v>
      </c>
      <c r="DR231" s="470">
        <f>SUM(DH231:DQ231)</f>
        <v>169</v>
      </c>
      <c r="DT231" s="399">
        <f t="shared" ref="DT231:EC231" si="494">SUM(DT228:DT230)</f>
        <v>23</v>
      </c>
      <c r="DU231" s="400">
        <f t="shared" si="494"/>
        <v>59</v>
      </c>
      <c r="DV231" s="400">
        <f t="shared" si="494"/>
        <v>0</v>
      </c>
      <c r="DW231" s="400">
        <f t="shared" si="494"/>
        <v>81</v>
      </c>
      <c r="DX231" s="400">
        <f t="shared" si="494"/>
        <v>0</v>
      </c>
      <c r="DY231" s="400">
        <f t="shared" si="494"/>
        <v>0</v>
      </c>
      <c r="DZ231" s="400">
        <f t="shared" si="494"/>
        <v>0</v>
      </c>
      <c r="EA231" s="400">
        <f t="shared" si="494"/>
        <v>0</v>
      </c>
      <c r="EB231" s="400">
        <f t="shared" si="494"/>
        <v>0</v>
      </c>
      <c r="EC231" s="401">
        <f t="shared" si="494"/>
        <v>0</v>
      </c>
      <c r="ED231" s="470">
        <f>SUM(DT231:EC231)</f>
        <v>163</v>
      </c>
    </row>
    <row r="232" spans="1:134" ht="15.75" thickBot="1" x14ac:dyDescent="0.3">
      <c r="A232" s="320"/>
      <c r="D232" s="351"/>
      <c r="E232" s="352"/>
      <c r="F232" s="352"/>
      <c r="G232" s="352"/>
      <c r="H232" s="352"/>
      <c r="I232" s="352"/>
      <c r="J232" s="352"/>
      <c r="K232" s="352"/>
      <c r="L232" s="352"/>
      <c r="M232" s="353"/>
      <c r="N232" s="398"/>
      <c r="P232" s="351"/>
      <c r="Q232" s="352"/>
      <c r="R232" s="352"/>
      <c r="S232" s="352"/>
      <c r="T232" s="352"/>
      <c r="U232" s="352"/>
      <c r="V232" s="352"/>
      <c r="W232" s="352"/>
      <c r="X232" s="352"/>
      <c r="Y232" s="353"/>
      <c r="Z232" s="398"/>
      <c r="AB232" s="351"/>
      <c r="AC232" s="352"/>
      <c r="AD232" s="352"/>
      <c r="AE232" s="352"/>
      <c r="AF232" s="352"/>
      <c r="AG232" s="352"/>
      <c r="AH232" s="352"/>
      <c r="AI232" s="352"/>
      <c r="AJ232" s="352"/>
      <c r="AK232" s="353"/>
      <c r="AL232" s="398"/>
      <c r="AN232" s="351"/>
      <c r="AO232" s="352"/>
      <c r="AP232" s="352"/>
      <c r="AQ232" s="352"/>
      <c r="AR232" s="352"/>
      <c r="AS232" s="352"/>
      <c r="AT232" s="352"/>
      <c r="AU232" s="352"/>
      <c r="AV232" s="352"/>
      <c r="AW232" s="353"/>
      <c r="AX232" s="398"/>
      <c r="AZ232" s="351"/>
      <c r="BA232" s="352"/>
      <c r="BB232" s="352"/>
      <c r="BC232" s="352"/>
      <c r="BD232" s="352"/>
      <c r="BE232" s="352"/>
      <c r="BF232" s="352"/>
      <c r="BG232" s="352"/>
      <c r="BH232" s="352"/>
      <c r="BI232" s="353"/>
      <c r="BJ232" s="398"/>
      <c r="BL232" s="351"/>
      <c r="BM232" s="352"/>
      <c r="BN232" s="352"/>
      <c r="BO232" s="352"/>
      <c r="BP232" s="352"/>
      <c r="BQ232" s="352"/>
      <c r="BR232" s="352"/>
      <c r="BS232" s="352"/>
      <c r="BT232" s="352"/>
      <c r="BU232" s="353"/>
      <c r="BV232" s="398"/>
      <c r="BX232" s="351"/>
      <c r="BY232" s="352"/>
      <c r="BZ232" s="352"/>
      <c r="CA232" s="352"/>
      <c r="CB232" s="352"/>
      <c r="CC232" s="352"/>
      <c r="CD232" s="352"/>
      <c r="CE232" s="352"/>
      <c r="CF232" s="352"/>
      <c r="CG232" s="353"/>
      <c r="CH232" s="398"/>
      <c r="CJ232" s="351"/>
      <c r="CK232" s="352"/>
      <c r="CL232" s="352"/>
      <c r="CM232" s="352"/>
      <c r="CN232" s="352"/>
      <c r="CO232" s="352"/>
      <c r="CP232" s="352"/>
      <c r="CQ232" s="352"/>
      <c r="CR232" s="352"/>
      <c r="CS232" s="353"/>
      <c r="CT232" s="398"/>
      <c r="CV232" s="351"/>
      <c r="CW232" s="352"/>
      <c r="CX232" s="352"/>
      <c r="CY232" s="352"/>
      <c r="CZ232" s="352"/>
      <c r="DA232" s="352"/>
      <c r="DB232" s="352"/>
      <c r="DC232" s="352"/>
      <c r="DD232" s="352"/>
      <c r="DE232" s="353"/>
      <c r="DF232" s="398"/>
      <c r="DH232" s="351"/>
      <c r="DI232" s="352"/>
      <c r="DJ232" s="352"/>
      <c r="DK232" s="352"/>
      <c r="DL232" s="352"/>
      <c r="DM232" s="352"/>
      <c r="DN232" s="352"/>
      <c r="DO232" s="352"/>
      <c r="DP232" s="352"/>
      <c r="DQ232" s="353"/>
      <c r="DR232" s="398"/>
      <c r="DT232" s="351"/>
      <c r="DU232" s="352"/>
      <c r="DV232" s="352"/>
      <c r="DW232" s="352"/>
      <c r="DX232" s="352"/>
      <c r="DY232" s="352"/>
      <c r="DZ232" s="352"/>
      <c r="EA232" s="352"/>
      <c r="EB232" s="352"/>
      <c r="EC232" s="353"/>
      <c r="ED232" s="398"/>
    </row>
    <row r="233" spans="1:134" ht="15" customHeight="1" x14ac:dyDescent="0.25">
      <c r="A233" s="1470" t="s">
        <v>211</v>
      </c>
      <c r="B233" t="s">
        <v>104</v>
      </c>
      <c r="C233" s="317" t="s">
        <v>138</v>
      </c>
      <c r="D233" s="351">
        <f>D228*'8-Matrices'!$J$7</f>
        <v>0</v>
      </c>
      <c r="E233" s="352">
        <f>E228*'8-Matrices'!$K$7</f>
        <v>268620</v>
      </c>
      <c r="F233" s="352">
        <f>F228*'8-Matrices'!$L$7</f>
        <v>0</v>
      </c>
      <c r="G233" s="352">
        <f>G228*'8-Matrices'!$M$7</f>
        <v>2226070</v>
      </c>
      <c r="H233" s="352">
        <f>H228*'8-Matrices'!$N$7</f>
        <v>0</v>
      </c>
      <c r="I233" s="352">
        <f>I228*'8-Matrices'!$O$7</f>
        <v>0</v>
      </c>
      <c r="J233" s="352">
        <f>J228*'8-Matrices'!$P$7</f>
        <v>0</v>
      </c>
      <c r="K233" s="352">
        <f>K228*'8-Matrices'!$Q$7</f>
        <v>0</v>
      </c>
      <c r="L233" s="352">
        <f>L228*'8-Matrices'!$R$7</f>
        <v>0</v>
      </c>
      <c r="M233" s="353">
        <f>M228*'8-Matrices'!$S$7</f>
        <v>0</v>
      </c>
      <c r="N233" s="398"/>
      <c r="P233" s="351">
        <f>P228*'8-Matrices'!$J$7</f>
        <v>0</v>
      </c>
      <c r="Q233" s="352">
        <f>Q228*'8-Matrices'!$K$7</f>
        <v>370260</v>
      </c>
      <c r="R233" s="352">
        <f>R228*'8-Matrices'!$L$7</f>
        <v>0</v>
      </c>
      <c r="S233" s="352">
        <f>S228*'8-Matrices'!$M$7</f>
        <v>1864695</v>
      </c>
      <c r="T233" s="352">
        <f>T228*'8-Matrices'!$N$7</f>
        <v>0</v>
      </c>
      <c r="U233" s="352">
        <f>U228*'8-Matrices'!$O$7</f>
        <v>0</v>
      </c>
      <c r="V233" s="352">
        <f>V228*'8-Matrices'!$P$7</f>
        <v>0</v>
      </c>
      <c r="W233" s="352">
        <f>W228*'8-Matrices'!$Q$7</f>
        <v>0</v>
      </c>
      <c r="X233" s="352">
        <f>X228*'8-Matrices'!$R$7</f>
        <v>0</v>
      </c>
      <c r="Y233" s="353">
        <f>Y228*'8-Matrices'!$S$7</f>
        <v>0</v>
      </c>
      <c r="Z233" s="398"/>
      <c r="AB233" s="351">
        <f>AB228*'8-Matrices'!$J$7</f>
        <v>4950</v>
      </c>
      <c r="AC233" s="352">
        <f>AC228*'8-Matrices'!$K$7</f>
        <v>268620</v>
      </c>
      <c r="AD233" s="352">
        <f>AD228*'8-Matrices'!$L$7</f>
        <v>0</v>
      </c>
      <c r="AE233" s="352">
        <f>AE228*'8-Matrices'!$M$7</f>
        <v>1922515</v>
      </c>
      <c r="AF233" s="352">
        <f>AF228*'8-Matrices'!$N$7</f>
        <v>0</v>
      </c>
      <c r="AG233" s="352">
        <f>AG228*'8-Matrices'!$O$7</f>
        <v>0</v>
      </c>
      <c r="AH233" s="352">
        <f>AH228*'8-Matrices'!$P$7</f>
        <v>0</v>
      </c>
      <c r="AI233" s="352">
        <f>AI228*'8-Matrices'!$Q$7</f>
        <v>0</v>
      </c>
      <c r="AJ233" s="352">
        <f>AJ228*'8-Matrices'!$R$7</f>
        <v>0</v>
      </c>
      <c r="AK233" s="353">
        <f>AK228*'8-Matrices'!$S$7</f>
        <v>0</v>
      </c>
      <c r="AL233" s="398"/>
      <c r="AN233" s="351">
        <f>AN228*'8-Matrices'!$J$7</f>
        <v>0</v>
      </c>
      <c r="AO233" s="352">
        <f>AO228*'8-Matrices'!$K$7</f>
        <v>254100</v>
      </c>
      <c r="AP233" s="352">
        <f>AP228*'8-Matrices'!$L$7</f>
        <v>0</v>
      </c>
      <c r="AQ233" s="352">
        <f>AQ228*'8-Matrices'!$M$7</f>
        <v>1474410</v>
      </c>
      <c r="AR233" s="352">
        <f>AR228*'8-Matrices'!$N$7</f>
        <v>0</v>
      </c>
      <c r="AS233" s="352">
        <f>AS228*'8-Matrices'!$O$7</f>
        <v>0</v>
      </c>
      <c r="AT233" s="352">
        <f>AT228*'8-Matrices'!$P$7</f>
        <v>0</v>
      </c>
      <c r="AU233" s="352">
        <f>AU228*'8-Matrices'!$Q$7</f>
        <v>0</v>
      </c>
      <c r="AV233" s="352">
        <f>AV228*'8-Matrices'!$R$7</f>
        <v>0</v>
      </c>
      <c r="AW233" s="353">
        <f>AW228*'8-Matrices'!$S$7</f>
        <v>0</v>
      </c>
      <c r="AX233" s="398"/>
      <c r="AZ233" s="351">
        <f>AZ228*'8-Matrices'!$J$7</f>
        <v>0</v>
      </c>
      <c r="BA233" s="352">
        <f>BA228*'8-Matrices'!$K$7</f>
        <v>268620</v>
      </c>
      <c r="BB233" s="352">
        <f>BB228*'8-Matrices'!$L$7</f>
        <v>0</v>
      </c>
      <c r="BC233" s="352">
        <f>BC228*'8-Matrices'!$M$7</f>
        <v>1228675</v>
      </c>
      <c r="BD233" s="352">
        <f>BD228*'8-Matrices'!$N$7</f>
        <v>0</v>
      </c>
      <c r="BE233" s="352">
        <f>BE228*'8-Matrices'!$O$7</f>
        <v>0</v>
      </c>
      <c r="BF233" s="352">
        <f>BF228*'8-Matrices'!$P$7</f>
        <v>0</v>
      </c>
      <c r="BG233" s="352">
        <f>BG228*'8-Matrices'!$Q$7</f>
        <v>0</v>
      </c>
      <c r="BH233" s="352">
        <f>BH228*'8-Matrices'!$R$7</f>
        <v>0</v>
      </c>
      <c r="BI233" s="353">
        <f>BI228*'8-Matrices'!$S$7</f>
        <v>0</v>
      </c>
      <c r="BJ233" s="398"/>
      <c r="BL233" s="351">
        <f>BL228*'8-Matrices'!$J$7</f>
        <v>0</v>
      </c>
      <c r="BM233" s="352">
        <f>BM228*'8-Matrices'!$K$7</f>
        <v>174240</v>
      </c>
      <c r="BN233" s="352">
        <f>BN228*'8-Matrices'!$L$7</f>
        <v>0</v>
      </c>
      <c r="BO233" s="352">
        <f>BO228*'8-Matrices'!$M$7</f>
        <v>1040760</v>
      </c>
      <c r="BP233" s="352">
        <f>BP228*'8-Matrices'!$N$7</f>
        <v>0</v>
      </c>
      <c r="BQ233" s="352">
        <f>BQ228*'8-Matrices'!$O$7</f>
        <v>0</v>
      </c>
      <c r="BR233" s="352">
        <f>BR228*'8-Matrices'!$P$7</f>
        <v>0</v>
      </c>
      <c r="BS233" s="352">
        <f>BS228*'8-Matrices'!$Q$7</f>
        <v>0</v>
      </c>
      <c r="BT233" s="352">
        <f>BT228*'8-Matrices'!$R$7</f>
        <v>0</v>
      </c>
      <c r="BU233" s="353">
        <f>BU228*'8-Matrices'!$S$7</f>
        <v>0</v>
      </c>
      <c r="BV233" s="398"/>
      <c r="BX233" s="351">
        <f>BX228*'8-Matrices'!$J$7</f>
        <v>0</v>
      </c>
      <c r="BY233" s="352">
        <f>BY228*'8-Matrices'!$K$7</f>
        <v>283140</v>
      </c>
      <c r="BZ233" s="352">
        <f>BZ228*'8-Matrices'!$L$7</f>
        <v>0</v>
      </c>
      <c r="CA233" s="352">
        <f>CA228*'8-Matrices'!$M$7</f>
        <v>954030</v>
      </c>
      <c r="CB233" s="352">
        <f>CB228*'8-Matrices'!$N$7</f>
        <v>0</v>
      </c>
      <c r="CC233" s="352">
        <f>CC228*'8-Matrices'!$O$7</f>
        <v>0</v>
      </c>
      <c r="CD233" s="352">
        <f>CD228*'8-Matrices'!$P$7</f>
        <v>0</v>
      </c>
      <c r="CE233" s="352">
        <f>CE228*'8-Matrices'!$Q$7</f>
        <v>0</v>
      </c>
      <c r="CF233" s="352">
        <f>CF228*'8-Matrices'!$R$7</f>
        <v>0</v>
      </c>
      <c r="CG233" s="353">
        <f>CG228*'8-Matrices'!$S$7</f>
        <v>0</v>
      </c>
      <c r="CH233" s="398"/>
      <c r="CJ233" s="351">
        <f>CJ228*'8-Matrices'!$J$7</f>
        <v>0</v>
      </c>
      <c r="CK233" s="352">
        <f>CK228*'8-Matrices'!$K$7</f>
        <v>188760</v>
      </c>
      <c r="CL233" s="352">
        <f>CL228*'8-Matrices'!$L$7</f>
        <v>0</v>
      </c>
      <c r="CM233" s="352">
        <f>CM228*'8-Matrices'!$M$7</f>
        <v>1084125</v>
      </c>
      <c r="CN233" s="352">
        <f>CN228*'8-Matrices'!$N$7</f>
        <v>0</v>
      </c>
      <c r="CO233" s="352">
        <f>CO228*'8-Matrices'!$O$7</f>
        <v>0</v>
      </c>
      <c r="CP233" s="352">
        <f>CP228*'8-Matrices'!$P$7</f>
        <v>0</v>
      </c>
      <c r="CQ233" s="352">
        <f>CQ228*'8-Matrices'!$Q$7</f>
        <v>0</v>
      </c>
      <c r="CR233" s="352">
        <f>CR228*'8-Matrices'!$R$7</f>
        <v>0</v>
      </c>
      <c r="CS233" s="353">
        <f>CS228*'8-Matrices'!$S$7</f>
        <v>0</v>
      </c>
      <c r="CT233" s="398"/>
      <c r="CV233" s="351">
        <f>CV228*'8-Matrices'!$J$7</f>
        <v>0</v>
      </c>
      <c r="CW233" s="352">
        <f>CW228*'8-Matrices'!$K$7</f>
        <v>196020</v>
      </c>
      <c r="CX233" s="352">
        <f>CX228*'8-Matrices'!$L$7</f>
        <v>0</v>
      </c>
      <c r="CY233" s="352">
        <f>CY228*'8-Matrices'!$M$7</f>
        <v>852845</v>
      </c>
      <c r="CZ233" s="352">
        <f>CZ228*'8-Matrices'!$N$7</f>
        <v>0</v>
      </c>
      <c r="DA233" s="352">
        <f>DA228*'8-Matrices'!$O$7</f>
        <v>0</v>
      </c>
      <c r="DB233" s="352">
        <f>DB228*'8-Matrices'!$P$7</f>
        <v>0</v>
      </c>
      <c r="DC233" s="352">
        <f>DC228*'8-Matrices'!$Q$7</f>
        <v>0</v>
      </c>
      <c r="DD233" s="352">
        <f>DD228*'8-Matrices'!$R$7</f>
        <v>0</v>
      </c>
      <c r="DE233" s="353">
        <f>DE228*'8-Matrices'!$S$7</f>
        <v>0</v>
      </c>
      <c r="DF233" s="398"/>
      <c r="DH233" s="351">
        <f>DH228*'8-Matrices'!$J$7</f>
        <v>0</v>
      </c>
      <c r="DI233" s="352">
        <f>DI228*'8-Matrices'!$K$7</f>
        <v>152460</v>
      </c>
      <c r="DJ233" s="352">
        <f>DJ228*'8-Matrices'!$L$7</f>
        <v>0</v>
      </c>
      <c r="DK233" s="352">
        <f>DK228*'8-Matrices'!$M$7</f>
        <v>664930</v>
      </c>
      <c r="DL233" s="352">
        <f>DL228*'8-Matrices'!$N$7</f>
        <v>0</v>
      </c>
      <c r="DM233" s="352">
        <f>DM228*'8-Matrices'!$O$7</f>
        <v>0</v>
      </c>
      <c r="DN233" s="352">
        <f>DN228*'8-Matrices'!$P$7</f>
        <v>0</v>
      </c>
      <c r="DO233" s="352">
        <f>DO228*'8-Matrices'!$Q$7</f>
        <v>0</v>
      </c>
      <c r="DP233" s="352">
        <f>DP228*'8-Matrices'!$R$7</f>
        <v>0</v>
      </c>
      <c r="DQ233" s="353">
        <f>DQ228*'8-Matrices'!$S$7</f>
        <v>0</v>
      </c>
      <c r="DR233" s="398"/>
      <c r="DT233" s="351">
        <f>DT228*'8-Matrices'!$J$7</f>
        <v>0</v>
      </c>
      <c r="DU233" s="352">
        <f>DU228*'8-Matrices'!$K$7</f>
        <v>174240</v>
      </c>
      <c r="DV233" s="352">
        <f>DV228*'8-Matrices'!$L$7</f>
        <v>0</v>
      </c>
      <c r="DW233" s="352">
        <f>DW228*'8-Matrices'!$M$7</f>
        <v>881755</v>
      </c>
      <c r="DX233" s="352">
        <f>DX228*'8-Matrices'!$N$7</f>
        <v>0</v>
      </c>
      <c r="DY233" s="352">
        <f>DY228*'8-Matrices'!$O$7</f>
        <v>0</v>
      </c>
      <c r="DZ233" s="352">
        <f>DZ228*'8-Matrices'!$P$7</f>
        <v>0</v>
      </c>
      <c r="EA233" s="352">
        <f>EA228*'8-Matrices'!$Q$7</f>
        <v>0</v>
      </c>
      <c r="EB233" s="352">
        <f>EB228*'8-Matrices'!$R$7</f>
        <v>0</v>
      </c>
      <c r="EC233" s="353">
        <f>EC228*'8-Matrices'!$S$7</f>
        <v>0</v>
      </c>
      <c r="ED233" s="398"/>
    </row>
    <row r="234" spans="1:134" x14ac:dyDescent="0.25">
      <c r="A234" s="1471"/>
      <c r="B234" t="s">
        <v>104</v>
      </c>
      <c r="C234" s="317" t="s">
        <v>139</v>
      </c>
      <c r="D234" s="351">
        <f>D229*'8-Matrices'!$J$8</f>
        <v>0</v>
      </c>
      <c r="E234" s="352">
        <f>E229*'8-Matrices'!$K$8</f>
        <v>146678</v>
      </c>
      <c r="F234" s="352">
        <f>F229*'8-Matrices'!$L$8</f>
        <v>0</v>
      </c>
      <c r="G234" s="352">
        <f>G229*'8-Matrices'!$M$8</f>
        <v>542360</v>
      </c>
      <c r="H234" s="352">
        <f>H229*'8-Matrices'!$N$8</f>
        <v>0</v>
      </c>
      <c r="I234" s="352">
        <f>I229*'8-Matrices'!$O$8</f>
        <v>0</v>
      </c>
      <c r="J234" s="352">
        <f>J229*'8-Matrices'!$P$8</f>
        <v>0</v>
      </c>
      <c r="K234" s="352">
        <f>K229*'8-Matrices'!$Q$8</f>
        <v>0</v>
      </c>
      <c r="L234" s="352">
        <f>L229*'8-Matrices'!$R$8</f>
        <v>0</v>
      </c>
      <c r="M234" s="353">
        <f>M229*'8-Matrices'!$S$8</f>
        <v>0</v>
      </c>
      <c r="N234" s="398"/>
      <c r="P234" s="351">
        <f>P229*'8-Matrices'!$J$8</f>
        <v>0</v>
      </c>
      <c r="Q234" s="352">
        <f>Q229*'8-Matrices'!$K$8</f>
        <v>178109</v>
      </c>
      <c r="R234" s="352">
        <f>R229*'8-Matrices'!$L$8</f>
        <v>0</v>
      </c>
      <c r="S234" s="352">
        <f>S229*'8-Matrices'!$M$8</f>
        <v>667520</v>
      </c>
      <c r="T234" s="352">
        <f>T229*'8-Matrices'!$N$8</f>
        <v>0</v>
      </c>
      <c r="U234" s="352">
        <f>U229*'8-Matrices'!$O$8</f>
        <v>0</v>
      </c>
      <c r="V234" s="352">
        <f>V229*'8-Matrices'!$P$8</f>
        <v>0</v>
      </c>
      <c r="W234" s="352">
        <f>W229*'8-Matrices'!$Q$8</f>
        <v>0</v>
      </c>
      <c r="X234" s="352">
        <f>X229*'8-Matrices'!$R$8</f>
        <v>0</v>
      </c>
      <c r="Y234" s="353">
        <f>Y229*'8-Matrices'!$S$8</f>
        <v>0</v>
      </c>
      <c r="Z234" s="398"/>
      <c r="AB234" s="351">
        <f>AB229*'8-Matrices'!$J$8</f>
        <v>0</v>
      </c>
      <c r="AC234" s="352">
        <f>AC229*'8-Matrices'!$K$8</f>
        <v>188586</v>
      </c>
      <c r="AD234" s="352">
        <f>AD229*'8-Matrices'!$L$8</f>
        <v>0</v>
      </c>
      <c r="AE234" s="352">
        <f>AE229*'8-Matrices'!$M$8</f>
        <v>563220</v>
      </c>
      <c r="AF234" s="352">
        <f>AF229*'8-Matrices'!$N$8</f>
        <v>0</v>
      </c>
      <c r="AG234" s="352">
        <f>AG229*'8-Matrices'!$O$8</f>
        <v>0</v>
      </c>
      <c r="AH234" s="352">
        <f>AH229*'8-Matrices'!$P$8</f>
        <v>0</v>
      </c>
      <c r="AI234" s="352">
        <f>AI229*'8-Matrices'!$Q$8</f>
        <v>0</v>
      </c>
      <c r="AJ234" s="352">
        <f>AJ229*'8-Matrices'!$R$8</f>
        <v>0</v>
      </c>
      <c r="AK234" s="353">
        <f>AK229*'8-Matrices'!$S$8</f>
        <v>0</v>
      </c>
      <c r="AL234" s="398"/>
      <c r="AN234" s="351">
        <f>AN229*'8-Matrices'!$J$8</f>
        <v>0</v>
      </c>
      <c r="AO234" s="352">
        <f>AO229*'8-Matrices'!$K$8</f>
        <v>282879</v>
      </c>
      <c r="AP234" s="352">
        <f>AP229*'8-Matrices'!$L$8</f>
        <v>0</v>
      </c>
      <c r="AQ234" s="352">
        <f>AQ229*'8-Matrices'!$M$8</f>
        <v>312900</v>
      </c>
      <c r="AR234" s="352">
        <f>AR229*'8-Matrices'!$N$8</f>
        <v>0</v>
      </c>
      <c r="AS234" s="352">
        <f>AS229*'8-Matrices'!$O$8</f>
        <v>0</v>
      </c>
      <c r="AT234" s="352">
        <f>AT229*'8-Matrices'!$P$8</f>
        <v>0</v>
      </c>
      <c r="AU234" s="352">
        <f>AU229*'8-Matrices'!$Q$8</f>
        <v>0</v>
      </c>
      <c r="AV234" s="352">
        <f>AV229*'8-Matrices'!$R$8</f>
        <v>0</v>
      </c>
      <c r="AW234" s="353">
        <f>AW229*'8-Matrices'!$S$8</f>
        <v>0</v>
      </c>
      <c r="AX234" s="398"/>
      <c r="AZ234" s="351">
        <f>AZ229*'8-Matrices'!$J$8</f>
        <v>0</v>
      </c>
      <c r="BA234" s="352">
        <f>BA229*'8-Matrices'!$K$8</f>
        <v>146678</v>
      </c>
      <c r="BB234" s="352">
        <f>BB229*'8-Matrices'!$L$8</f>
        <v>0</v>
      </c>
      <c r="BC234" s="352">
        <f>BC229*'8-Matrices'!$M$8</f>
        <v>479780</v>
      </c>
      <c r="BD234" s="352">
        <f>BD229*'8-Matrices'!$N$8</f>
        <v>0</v>
      </c>
      <c r="BE234" s="352">
        <f>BE229*'8-Matrices'!$O$8</f>
        <v>0</v>
      </c>
      <c r="BF234" s="352">
        <f>BF229*'8-Matrices'!$P$8</f>
        <v>0</v>
      </c>
      <c r="BG234" s="352">
        <f>BG229*'8-Matrices'!$Q$8</f>
        <v>0</v>
      </c>
      <c r="BH234" s="352">
        <f>BH229*'8-Matrices'!$R$8</f>
        <v>0</v>
      </c>
      <c r="BI234" s="353">
        <f>BI229*'8-Matrices'!$S$8</f>
        <v>0</v>
      </c>
      <c r="BJ234" s="398"/>
      <c r="BL234" s="351">
        <f>BL229*'8-Matrices'!$J$8</f>
        <v>0</v>
      </c>
      <c r="BM234" s="352">
        <f>BM229*'8-Matrices'!$K$8</f>
        <v>136201</v>
      </c>
      <c r="BN234" s="352">
        <f>BN229*'8-Matrices'!$L$8</f>
        <v>0</v>
      </c>
      <c r="BO234" s="352">
        <f>BO229*'8-Matrices'!$M$8</f>
        <v>271180</v>
      </c>
      <c r="BP234" s="352">
        <f>BP229*'8-Matrices'!$N$8</f>
        <v>0</v>
      </c>
      <c r="BQ234" s="352">
        <f>BQ229*'8-Matrices'!$O$8</f>
        <v>0</v>
      </c>
      <c r="BR234" s="352">
        <f>BR229*'8-Matrices'!$P$8</f>
        <v>0</v>
      </c>
      <c r="BS234" s="352">
        <f>BS229*'8-Matrices'!$Q$8</f>
        <v>0</v>
      </c>
      <c r="BT234" s="352">
        <f>BT229*'8-Matrices'!$R$8</f>
        <v>0</v>
      </c>
      <c r="BU234" s="353">
        <f>BU229*'8-Matrices'!$S$8</f>
        <v>0</v>
      </c>
      <c r="BV234" s="398"/>
      <c r="BX234" s="351">
        <f>BX229*'8-Matrices'!$J$8</f>
        <v>0</v>
      </c>
      <c r="BY234" s="352">
        <f>BY229*'8-Matrices'!$K$8</f>
        <v>62862</v>
      </c>
      <c r="BZ234" s="352">
        <f>BZ229*'8-Matrices'!$L$8</f>
        <v>0</v>
      </c>
      <c r="CA234" s="352">
        <f>CA229*'8-Matrices'!$M$8</f>
        <v>187740</v>
      </c>
      <c r="CB234" s="352">
        <f>CB229*'8-Matrices'!$N$8</f>
        <v>0</v>
      </c>
      <c r="CC234" s="352">
        <f>CC229*'8-Matrices'!$O$8</f>
        <v>0</v>
      </c>
      <c r="CD234" s="352">
        <f>CD229*'8-Matrices'!$P$8</f>
        <v>0</v>
      </c>
      <c r="CE234" s="352">
        <f>CE229*'8-Matrices'!$Q$8</f>
        <v>0</v>
      </c>
      <c r="CF234" s="352">
        <f>CF229*'8-Matrices'!$R$8</f>
        <v>0</v>
      </c>
      <c r="CG234" s="353">
        <f>CG229*'8-Matrices'!$S$8</f>
        <v>0</v>
      </c>
      <c r="CH234" s="398"/>
      <c r="CJ234" s="351">
        <f>CJ229*'8-Matrices'!$J$8</f>
        <v>0</v>
      </c>
      <c r="CK234" s="352">
        <f>CK229*'8-Matrices'!$K$8</f>
        <v>41908</v>
      </c>
      <c r="CL234" s="352">
        <f>CL229*'8-Matrices'!$L$8</f>
        <v>0</v>
      </c>
      <c r="CM234" s="352">
        <f>CM229*'8-Matrices'!$M$8</f>
        <v>146020</v>
      </c>
      <c r="CN234" s="352">
        <f>CN229*'8-Matrices'!$N$8</f>
        <v>0</v>
      </c>
      <c r="CO234" s="352">
        <f>CO229*'8-Matrices'!$O$8</f>
        <v>0</v>
      </c>
      <c r="CP234" s="352">
        <f>CP229*'8-Matrices'!$P$8</f>
        <v>0</v>
      </c>
      <c r="CQ234" s="352">
        <f>CQ229*'8-Matrices'!$Q$8</f>
        <v>0</v>
      </c>
      <c r="CR234" s="352">
        <f>CR229*'8-Matrices'!$R$8</f>
        <v>0</v>
      </c>
      <c r="CS234" s="353">
        <f>CS229*'8-Matrices'!$S$8</f>
        <v>0</v>
      </c>
      <c r="CT234" s="398"/>
      <c r="CV234" s="351">
        <f>CV229*'8-Matrices'!$J$8</f>
        <v>0</v>
      </c>
      <c r="CW234" s="352">
        <f>CW229*'8-Matrices'!$K$8</f>
        <v>73339</v>
      </c>
      <c r="CX234" s="352">
        <f>CX229*'8-Matrices'!$L$8</f>
        <v>0</v>
      </c>
      <c r="CY234" s="352">
        <f>CY229*'8-Matrices'!$M$8</f>
        <v>250320</v>
      </c>
      <c r="CZ234" s="352">
        <f>CZ229*'8-Matrices'!$N$8</f>
        <v>0</v>
      </c>
      <c r="DA234" s="352">
        <f>DA229*'8-Matrices'!$O$8</f>
        <v>0</v>
      </c>
      <c r="DB234" s="352">
        <f>DB229*'8-Matrices'!$P$8</f>
        <v>0</v>
      </c>
      <c r="DC234" s="352">
        <f>DC229*'8-Matrices'!$Q$8</f>
        <v>0</v>
      </c>
      <c r="DD234" s="352">
        <f>DD229*'8-Matrices'!$R$8</f>
        <v>0</v>
      </c>
      <c r="DE234" s="353">
        <f>DE229*'8-Matrices'!$S$8</f>
        <v>0</v>
      </c>
      <c r="DF234" s="398"/>
      <c r="DH234" s="351">
        <f>DH229*'8-Matrices'!$J$8</f>
        <v>0</v>
      </c>
      <c r="DI234" s="352">
        <f>DI229*'8-Matrices'!$K$8</f>
        <v>209540</v>
      </c>
      <c r="DJ234" s="352">
        <f>DJ229*'8-Matrices'!$L$8</f>
        <v>0</v>
      </c>
      <c r="DK234" s="352">
        <f>DK229*'8-Matrices'!$M$8</f>
        <v>187740</v>
      </c>
      <c r="DL234" s="352">
        <f>DL229*'8-Matrices'!$N$8</f>
        <v>0</v>
      </c>
      <c r="DM234" s="352">
        <f>DM229*'8-Matrices'!$O$8</f>
        <v>0</v>
      </c>
      <c r="DN234" s="352">
        <f>DN229*'8-Matrices'!$P$8</f>
        <v>0</v>
      </c>
      <c r="DO234" s="352">
        <f>DO229*'8-Matrices'!$Q$8</f>
        <v>0</v>
      </c>
      <c r="DP234" s="352">
        <f>DP229*'8-Matrices'!$R$8</f>
        <v>0</v>
      </c>
      <c r="DQ234" s="353">
        <f>DQ229*'8-Matrices'!$S$8</f>
        <v>0</v>
      </c>
      <c r="DR234" s="398"/>
      <c r="DT234" s="351">
        <f>DT229*'8-Matrices'!$J$8</f>
        <v>7143</v>
      </c>
      <c r="DU234" s="352">
        <f>DU229*'8-Matrices'!$K$8</f>
        <v>167632</v>
      </c>
      <c r="DV234" s="352">
        <f>DV229*'8-Matrices'!$L$8</f>
        <v>0</v>
      </c>
      <c r="DW234" s="352">
        <f>DW229*'8-Matrices'!$M$8</f>
        <v>146020</v>
      </c>
      <c r="DX234" s="352">
        <f>DX229*'8-Matrices'!$N$8</f>
        <v>0</v>
      </c>
      <c r="DY234" s="352">
        <f>DY229*'8-Matrices'!$O$8</f>
        <v>0</v>
      </c>
      <c r="DZ234" s="352">
        <f>DZ229*'8-Matrices'!$P$8</f>
        <v>0</v>
      </c>
      <c r="EA234" s="352">
        <f>EA229*'8-Matrices'!$Q$8</f>
        <v>0</v>
      </c>
      <c r="EB234" s="352">
        <f>EB229*'8-Matrices'!$R$8</f>
        <v>0</v>
      </c>
      <c r="EC234" s="353">
        <f>EC229*'8-Matrices'!$S$8</f>
        <v>0</v>
      </c>
      <c r="ED234" s="398"/>
    </row>
    <row r="235" spans="1:134" ht="15.75" thickBot="1" x14ac:dyDescent="0.3">
      <c r="A235" s="1472"/>
      <c r="B235" t="s">
        <v>104</v>
      </c>
      <c r="C235" s="317" t="s">
        <v>140</v>
      </c>
      <c r="D235" s="351">
        <f>D230*'8-Matrices'!$J$9</f>
        <v>471105</v>
      </c>
      <c r="E235" s="352">
        <f>E230*'8-Matrices'!$K$9</f>
        <v>522036</v>
      </c>
      <c r="F235" s="352">
        <f>F230*'8-Matrices'!$L$9</f>
        <v>0</v>
      </c>
      <c r="G235" s="352">
        <f>G230*'8-Matrices'!$M$9</f>
        <v>2292750</v>
      </c>
      <c r="H235" s="352">
        <f>H230*'8-Matrices'!$N$9</f>
        <v>0</v>
      </c>
      <c r="I235" s="352">
        <f>I230*'8-Matrices'!$O$9</f>
        <v>0</v>
      </c>
      <c r="J235" s="352">
        <f>J230*'8-Matrices'!$P$9</f>
        <v>0</v>
      </c>
      <c r="K235" s="352">
        <f>K230*'8-Matrices'!$Q$9</f>
        <v>0</v>
      </c>
      <c r="L235" s="352">
        <f>L230*'8-Matrices'!$R$9</f>
        <v>0</v>
      </c>
      <c r="M235" s="353">
        <f>M230*'8-Matrices'!$S$9</f>
        <v>0</v>
      </c>
      <c r="N235" s="398"/>
      <c r="P235" s="351">
        <f>P230*'8-Matrices'!$J$9</f>
        <v>492043</v>
      </c>
      <c r="Q235" s="352">
        <f>Q230*'8-Matrices'!$K$9</f>
        <v>307080</v>
      </c>
      <c r="R235" s="352">
        <f>R230*'8-Matrices'!$L$9</f>
        <v>0</v>
      </c>
      <c r="S235" s="352">
        <f>S230*'8-Matrices'!$M$9</f>
        <v>1008810</v>
      </c>
      <c r="T235" s="352">
        <f>T230*'8-Matrices'!$N$9</f>
        <v>0</v>
      </c>
      <c r="U235" s="352">
        <f>U230*'8-Matrices'!$O$9</f>
        <v>0</v>
      </c>
      <c r="V235" s="352">
        <f>V230*'8-Matrices'!$P$9</f>
        <v>0</v>
      </c>
      <c r="W235" s="352">
        <f>W230*'8-Matrices'!$Q$9</f>
        <v>0</v>
      </c>
      <c r="X235" s="352">
        <f>X230*'8-Matrices'!$R$9</f>
        <v>0</v>
      </c>
      <c r="Y235" s="353">
        <f>Y230*'8-Matrices'!$S$9</f>
        <v>0</v>
      </c>
      <c r="Z235" s="398"/>
      <c r="AB235" s="351">
        <f>AB230*'8-Matrices'!$J$9</f>
        <v>314070</v>
      </c>
      <c r="AC235" s="352">
        <f>AC230*'8-Matrices'!$K$9</f>
        <v>291726</v>
      </c>
      <c r="AD235" s="352">
        <f>AD230*'8-Matrices'!$L$9</f>
        <v>0</v>
      </c>
      <c r="AE235" s="352">
        <f>AE230*'8-Matrices'!$M$9</f>
        <v>2231610</v>
      </c>
      <c r="AF235" s="352">
        <f>AF230*'8-Matrices'!$N$9</f>
        <v>0</v>
      </c>
      <c r="AG235" s="352">
        <f>AG230*'8-Matrices'!$O$9</f>
        <v>0</v>
      </c>
      <c r="AH235" s="352">
        <f>AH230*'8-Matrices'!$P$9</f>
        <v>0</v>
      </c>
      <c r="AI235" s="352">
        <f>AI230*'8-Matrices'!$Q$9</f>
        <v>0</v>
      </c>
      <c r="AJ235" s="352">
        <f>AJ230*'8-Matrices'!$R$9</f>
        <v>0</v>
      </c>
      <c r="AK235" s="353">
        <f>AK230*'8-Matrices'!$S$9</f>
        <v>0</v>
      </c>
      <c r="AL235" s="398"/>
      <c r="AN235" s="351">
        <f>AN230*'8-Matrices'!$J$9</f>
        <v>429229</v>
      </c>
      <c r="AO235" s="352">
        <f>AO230*'8-Matrices'!$K$9</f>
        <v>522036</v>
      </c>
      <c r="AP235" s="352">
        <f>AP230*'8-Matrices'!$L$9</f>
        <v>0</v>
      </c>
      <c r="AQ235" s="352">
        <f>AQ230*'8-Matrices'!$M$9</f>
        <v>1620210</v>
      </c>
      <c r="AR235" s="352">
        <f>AR230*'8-Matrices'!$N$9</f>
        <v>0</v>
      </c>
      <c r="AS235" s="352">
        <f>AS230*'8-Matrices'!$O$9</f>
        <v>0</v>
      </c>
      <c r="AT235" s="352">
        <f>AT230*'8-Matrices'!$P$9</f>
        <v>0</v>
      </c>
      <c r="AU235" s="352">
        <f>AU230*'8-Matrices'!$Q$9</f>
        <v>0</v>
      </c>
      <c r="AV235" s="352">
        <f>AV230*'8-Matrices'!$R$9</f>
        <v>0</v>
      </c>
      <c r="AW235" s="353">
        <f>AW230*'8-Matrices'!$S$9</f>
        <v>0</v>
      </c>
      <c r="AX235" s="398"/>
      <c r="AZ235" s="351">
        <f>AZ230*'8-Matrices'!$J$9</f>
        <v>387353</v>
      </c>
      <c r="BA235" s="352">
        <f>BA230*'8-Matrices'!$K$9</f>
        <v>491328</v>
      </c>
      <c r="BB235" s="352">
        <f>BB230*'8-Matrices'!$L$9</f>
        <v>0</v>
      </c>
      <c r="BC235" s="352">
        <f>BC230*'8-Matrices'!$M$9</f>
        <v>825390</v>
      </c>
      <c r="BD235" s="352">
        <f>BD230*'8-Matrices'!$N$9</f>
        <v>0</v>
      </c>
      <c r="BE235" s="352">
        <f>BE230*'8-Matrices'!$O$9</f>
        <v>0</v>
      </c>
      <c r="BF235" s="352">
        <f>BF230*'8-Matrices'!$P$9</f>
        <v>0</v>
      </c>
      <c r="BG235" s="352">
        <f>BG230*'8-Matrices'!$Q$9</f>
        <v>0</v>
      </c>
      <c r="BH235" s="352">
        <f>BH230*'8-Matrices'!$R$9</f>
        <v>0</v>
      </c>
      <c r="BI235" s="353">
        <f>BI230*'8-Matrices'!$S$9</f>
        <v>0</v>
      </c>
      <c r="BJ235" s="398"/>
      <c r="BL235" s="351">
        <f>BL230*'8-Matrices'!$J$9</f>
        <v>366415</v>
      </c>
      <c r="BM235" s="352">
        <f>BM230*'8-Matrices'!$K$9</f>
        <v>245664</v>
      </c>
      <c r="BN235" s="352">
        <f>BN230*'8-Matrices'!$L$9</f>
        <v>0</v>
      </c>
      <c r="BO235" s="352">
        <f>BO230*'8-Matrices'!$M$9</f>
        <v>825390</v>
      </c>
      <c r="BP235" s="352">
        <f>BP230*'8-Matrices'!$N$9</f>
        <v>0</v>
      </c>
      <c r="BQ235" s="352">
        <f>BQ230*'8-Matrices'!$O$9</f>
        <v>0</v>
      </c>
      <c r="BR235" s="352">
        <f>BR230*'8-Matrices'!$P$9</f>
        <v>0</v>
      </c>
      <c r="BS235" s="352">
        <f>BS230*'8-Matrices'!$Q$9</f>
        <v>0</v>
      </c>
      <c r="BT235" s="352">
        <f>BT230*'8-Matrices'!$R$9</f>
        <v>0</v>
      </c>
      <c r="BU235" s="353">
        <f>BU230*'8-Matrices'!$S$9</f>
        <v>0</v>
      </c>
      <c r="BV235" s="398"/>
      <c r="BX235" s="351">
        <f>BX230*'8-Matrices'!$J$9</f>
        <v>115159</v>
      </c>
      <c r="BY235" s="352">
        <f>BY230*'8-Matrices'!$K$9</f>
        <v>138186</v>
      </c>
      <c r="BZ235" s="352">
        <f>BZ230*'8-Matrices'!$L$9</f>
        <v>0</v>
      </c>
      <c r="CA235" s="352">
        <f>CA230*'8-Matrices'!$M$9</f>
        <v>794820</v>
      </c>
      <c r="CB235" s="352">
        <f>CB230*'8-Matrices'!$N$9</f>
        <v>0</v>
      </c>
      <c r="CC235" s="352">
        <f>CC230*'8-Matrices'!$O$9</f>
        <v>0</v>
      </c>
      <c r="CD235" s="352">
        <f>CD230*'8-Matrices'!$P$9</f>
        <v>0</v>
      </c>
      <c r="CE235" s="352">
        <f>CE230*'8-Matrices'!$Q$9</f>
        <v>0</v>
      </c>
      <c r="CF235" s="352">
        <f>CF230*'8-Matrices'!$R$9</f>
        <v>0</v>
      </c>
      <c r="CG235" s="353">
        <f>CG230*'8-Matrices'!$S$9</f>
        <v>0</v>
      </c>
      <c r="CH235" s="398"/>
      <c r="CJ235" s="351">
        <f>CJ230*'8-Matrices'!$J$9</f>
        <v>272194</v>
      </c>
      <c r="CK235" s="352">
        <f>CK230*'8-Matrices'!$K$9</f>
        <v>168894</v>
      </c>
      <c r="CL235" s="352">
        <f>CL230*'8-Matrices'!$L$9</f>
        <v>0</v>
      </c>
      <c r="CM235" s="352">
        <f>CM230*'8-Matrices'!$M$9</f>
        <v>1192230</v>
      </c>
      <c r="CN235" s="352">
        <f>CN230*'8-Matrices'!$N$9</f>
        <v>0</v>
      </c>
      <c r="CO235" s="352">
        <f>CO230*'8-Matrices'!$O$9</f>
        <v>0</v>
      </c>
      <c r="CP235" s="352">
        <f>CP230*'8-Matrices'!$P$9</f>
        <v>0</v>
      </c>
      <c r="CQ235" s="352">
        <f>CQ230*'8-Matrices'!$Q$9</f>
        <v>0</v>
      </c>
      <c r="CR235" s="352">
        <f>CR230*'8-Matrices'!$R$9</f>
        <v>0</v>
      </c>
      <c r="CS235" s="353">
        <f>CS230*'8-Matrices'!$S$9</f>
        <v>0</v>
      </c>
      <c r="CT235" s="398"/>
      <c r="CV235" s="351">
        <f>CV230*'8-Matrices'!$J$9</f>
        <v>272194</v>
      </c>
      <c r="CW235" s="352">
        <f>CW230*'8-Matrices'!$K$9</f>
        <v>230310</v>
      </c>
      <c r="CX235" s="352">
        <f>CX230*'8-Matrices'!$L$9</f>
        <v>0</v>
      </c>
      <c r="CY235" s="352">
        <f>CY230*'8-Matrices'!$M$9</f>
        <v>489120</v>
      </c>
      <c r="CZ235" s="352">
        <f>CZ230*'8-Matrices'!$N$9</f>
        <v>0</v>
      </c>
      <c r="DA235" s="352">
        <f>DA230*'8-Matrices'!$O$9</f>
        <v>0</v>
      </c>
      <c r="DB235" s="352">
        <f>DB230*'8-Matrices'!$P$9</f>
        <v>0</v>
      </c>
      <c r="DC235" s="352">
        <f>DC230*'8-Matrices'!$Q$9</f>
        <v>0</v>
      </c>
      <c r="DD235" s="352">
        <f>DD230*'8-Matrices'!$R$9</f>
        <v>0</v>
      </c>
      <c r="DE235" s="353">
        <f>DE230*'8-Matrices'!$S$9</f>
        <v>0</v>
      </c>
      <c r="DF235" s="398"/>
      <c r="DH235" s="351">
        <f>DH230*'8-Matrices'!$J$9</f>
        <v>94221</v>
      </c>
      <c r="DI235" s="352">
        <f>DI230*'8-Matrices'!$K$9</f>
        <v>491328</v>
      </c>
      <c r="DJ235" s="352">
        <f>DJ230*'8-Matrices'!$L$9</f>
        <v>0</v>
      </c>
      <c r="DK235" s="352">
        <f>DK230*'8-Matrices'!$M$9</f>
        <v>978240</v>
      </c>
      <c r="DL235" s="352">
        <f>DL230*'8-Matrices'!$N$9</f>
        <v>0</v>
      </c>
      <c r="DM235" s="352">
        <f>DM230*'8-Matrices'!$O$9</f>
        <v>0</v>
      </c>
      <c r="DN235" s="352">
        <f>DN230*'8-Matrices'!$P$9</f>
        <v>0</v>
      </c>
      <c r="DO235" s="352">
        <f>DO230*'8-Matrices'!$Q$9</f>
        <v>0</v>
      </c>
      <c r="DP235" s="352">
        <f>DP230*'8-Matrices'!$R$9</f>
        <v>0</v>
      </c>
      <c r="DQ235" s="353">
        <f>DQ230*'8-Matrices'!$S$9</f>
        <v>0</v>
      </c>
      <c r="DR235" s="398"/>
      <c r="DT235" s="351">
        <f>DT230*'8-Matrices'!$J$9</f>
        <v>230318</v>
      </c>
      <c r="DU235" s="352">
        <f>DU230*'8-Matrices'!$K$9</f>
        <v>291726</v>
      </c>
      <c r="DV235" s="352">
        <f>DV230*'8-Matrices'!$L$9</f>
        <v>0</v>
      </c>
      <c r="DW235" s="352">
        <f>DW230*'8-Matrices'!$M$9</f>
        <v>397410</v>
      </c>
      <c r="DX235" s="352">
        <f>DX230*'8-Matrices'!$N$9</f>
        <v>0</v>
      </c>
      <c r="DY235" s="352">
        <f>DY230*'8-Matrices'!$O$9</f>
        <v>0</v>
      </c>
      <c r="DZ235" s="352">
        <f>DZ230*'8-Matrices'!$P$9</f>
        <v>0</v>
      </c>
      <c r="EA235" s="352">
        <f>EA230*'8-Matrices'!$Q$9</f>
        <v>0</v>
      </c>
      <c r="EB235" s="352">
        <f>EB230*'8-Matrices'!$R$9</f>
        <v>0</v>
      </c>
      <c r="EC235" s="353">
        <f>EC230*'8-Matrices'!$S$9</f>
        <v>0</v>
      </c>
      <c r="ED235" s="398"/>
    </row>
    <row r="236" spans="1:134" ht="30.75" thickBot="1" x14ac:dyDescent="0.3">
      <c r="A236" s="318" t="s">
        <v>212</v>
      </c>
      <c r="B236" s="293" t="s">
        <v>104</v>
      </c>
      <c r="C236" s="316"/>
      <c r="D236" s="404">
        <f t="shared" ref="D236:M236" si="495">SUM(D233:D235)</f>
        <v>471105</v>
      </c>
      <c r="E236" s="405">
        <f t="shared" si="495"/>
        <v>937334</v>
      </c>
      <c r="F236" s="405">
        <f t="shared" si="495"/>
        <v>0</v>
      </c>
      <c r="G236" s="405">
        <f t="shared" si="495"/>
        <v>5061180</v>
      </c>
      <c r="H236" s="405">
        <f t="shared" si="495"/>
        <v>0</v>
      </c>
      <c r="I236" s="405">
        <f t="shared" si="495"/>
        <v>0</v>
      </c>
      <c r="J236" s="405">
        <f t="shared" si="495"/>
        <v>0</v>
      </c>
      <c r="K236" s="405">
        <f t="shared" si="495"/>
        <v>0</v>
      </c>
      <c r="L236" s="405">
        <f t="shared" si="495"/>
        <v>0</v>
      </c>
      <c r="M236" s="406">
        <f t="shared" si="495"/>
        <v>0</v>
      </c>
      <c r="N236" s="471">
        <f>SUM(D236:M236)</f>
        <v>6469619</v>
      </c>
      <c r="O236" s="316"/>
      <c r="P236" s="404">
        <f t="shared" ref="P236:Y236" si="496">SUM(P233:P235)</f>
        <v>492043</v>
      </c>
      <c r="Q236" s="405">
        <f t="shared" si="496"/>
        <v>855449</v>
      </c>
      <c r="R236" s="405">
        <f t="shared" si="496"/>
        <v>0</v>
      </c>
      <c r="S236" s="405">
        <f t="shared" si="496"/>
        <v>3541025</v>
      </c>
      <c r="T236" s="405">
        <f t="shared" si="496"/>
        <v>0</v>
      </c>
      <c r="U236" s="405">
        <f t="shared" si="496"/>
        <v>0</v>
      </c>
      <c r="V236" s="405">
        <f t="shared" si="496"/>
        <v>0</v>
      </c>
      <c r="W236" s="405">
        <f t="shared" si="496"/>
        <v>0</v>
      </c>
      <c r="X236" s="405">
        <f t="shared" si="496"/>
        <v>0</v>
      </c>
      <c r="Y236" s="406">
        <f t="shared" si="496"/>
        <v>0</v>
      </c>
      <c r="Z236" s="471">
        <f>SUM(P236:Y236)</f>
        <v>4888517</v>
      </c>
      <c r="AA236" s="316"/>
      <c r="AB236" s="404">
        <f t="shared" ref="AB236:AK236" si="497">SUM(AB233:AB235)</f>
        <v>319020</v>
      </c>
      <c r="AC236" s="405">
        <f t="shared" si="497"/>
        <v>748932</v>
      </c>
      <c r="AD236" s="405">
        <f t="shared" si="497"/>
        <v>0</v>
      </c>
      <c r="AE236" s="405">
        <f t="shared" si="497"/>
        <v>4717345</v>
      </c>
      <c r="AF236" s="405">
        <f t="shared" si="497"/>
        <v>0</v>
      </c>
      <c r="AG236" s="405">
        <f t="shared" si="497"/>
        <v>0</v>
      </c>
      <c r="AH236" s="405">
        <f t="shared" si="497"/>
        <v>0</v>
      </c>
      <c r="AI236" s="405">
        <f t="shared" si="497"/>
        <v>0</v>
      </c>
      <c r="AJ236" s="405">
        <f t="shared" si="497"/>
        <v>0</v>
      </c>
      <c r="AK236" s="406">
        <f t="shared" si="497"/>
        <v>0</v>
      </c>
      <c r="AL236" s="471">
        <f>SUM(AB236:AK236)</f>
        <v>5785297</v>
      </c>
      <c r="AN236" s="404">
        <f t="shared" ref="AN236:AW236" si="498">SUM(AN233:AN235)</f>
        <v>429229</v>
      </c>
      <c r="AO236" s="405">
        <f t="shared" si="498"/>
        <v>1059015</v>
      </c>
      <c r="AP236" s="405">
        <f t="shared" si="498"/>
        <v>0</v>
      </c>
      <c r="AQ236" s="405">
        <f t="shared" si="498"/>
        <v>3407520</v>
      </c>
      <c r="AR236" s="405">
        <f t="shared" si="498"/>
        <v>0</v>
      </c>
      <c r="AS236" s="405">
        <f t="shared" si="498"/>
        <v>0</v>
      </c>
      <c r="AT236" s="405">
        <f t="shared" si="498"/>
        <v>0</v>
      </c>
      <c r="AU236" s="405">
        <f t="shared" si="498"/>
        <v>0</v>
      </c>
      <c r="AV236" s="405">
        <f t="shared" si="498"/>
        <v>0</v>
      </c>
      <c r="AW236" s="406">
        <f t="shared" si="498"/>
        <v>0</v>
      </c>
      <c r="AX236" s="471">
        <f>SUM(AN236:AW236)</f>
        <v>4895764</v>
      </c>
      <c r="AZ236" s="404">
        <f t="shared" ref="AZ236:BI236" si="499">SUM(AZ233:AZ235)</f>
        <v>387353</v>
      </c>
      <c r="BA236" s="405">
        <f t="shared" si="499"/>
        <v>906626</v>
      </c>
      <c r="BB236" s="405">
        <f t="shared" si="499"/>
        <v>0</v>
      </c>
      <c r="BC236" s="405">
        <f t="shared" si="499"/>
        <v>2533845</v>
      </c>
      <c r="BD236" s="405">
        <f t="shared" si="499"/>
        <v>0</v>
      </c>
      <c r="BE236" s="405">
        <f t="shared" si="499"/>
        <v>0</v>
      </c>
      <c r="BF236" s="405">
        <f t="shared" si="499"/>
        <v>0</v>
      </c>
      <c r="BG236" s="405">
        <f t="shared" si="499"/>
        <v>0</v>
      </c>
      <c r="BH236" s="405">
        <f t="shared" si="499"/>
        <v>0</v>
      </c>
      <c r="BI236" s="406">
        <f t="shared" si="499"/>
        <v>0</v>
      </c>
      <c r="BJ236" s="471">
        <f>SUM(AZ236:BI236)</f>
        <v>3827824</v>
      </c>
      <c r="BL236" s="404">
        <f t="shared" ref="BL236:BU236" si="500">SUM(BL233:BL235)</f>
        <v>366415</v>
      </c>
      <c r="BM236" s="405">
        <f t="shared" si="500"/>
        <v>556105</v>
      </c>
      <c r="BN236" s="405">
        <f t="shared" si="500"/>
        <v>0</v>
      </c>
      <c r="BO236" s="405">
        <f t="shared" si="500"/>
        <v>2137330</v>
      </c>
      <c r="BP236" s="405">
        <f t="shared" si="500"/>
        <v>0</v>
      </c>
      <c r="BQ236" s="405">
        <f t="shared" si="500"/>
        <v>0</v>
      </c>
      <c r="BR236" s="405">
        <f t="shared" si="500"/>
        <v>0</v>
      </c>
      <c r="BS236" s="405">
        <f t="shared" si="500"/>
        <v>0</v>
      </c>
      <c r="BT236" s="405">
        <f t="shared" si="500"/>
        <v>0</v>
      </c>
      <c r="BU236" s="406">
        <f t="shared" si="500"/>
        <v>0</v>
      </c>
      <c r="BV236" s="471">
        <f>SUM(BL236:BU236)</f>
        <v>3059850</v>
      </c>
      <c r="BX236" s="404">
        <f t="shared" ref="BX236:CG236" si="501">SUM(BX233:BX235)</f>
        <v>115159</v>
      </c>
      <c r="BY236" s="405">
        <f t="shared" si="501"/>
        <v>484188</v>
      </c>
      <c r="BZ236" s="405">
        <f t="shared" si="501"/>
        <v>0</v>
      </c>
      <c r="CA236" s="405">
        <f t="shared" si="501"/>
        <v>1936590</v>
      </c>
      <c r="CB236" s="405">
        <f t="shared" si="501"/>
        <v>0</v>
      </c>
      <c r="CC236" s="405">
        <f t="shared" si="501"/>
        <v>0</v>
      </c>
      <c r="CD236" s="405">
        <f t="shared" si="501"/>
        <v>0</v>
      </c>
      <c r="CE236" s="405">
        <f t="shared" si="501"/>
        <v>0</v>
      </c>
      <c r="CF236" s="405">
        <f t="shared" si="501"/>
        <v>0</v>
      </c>
      <c r="CG236" s="406">
        <f t="shared" si="501"/>
        <v>0</v>
      </c>
      <c r="CH236" s="471">
        <f>SUM(BX236:CG236)</f>
        <v>2535937</v>
      </c>
      <c r="CJ236" s="404">
        <f t="shared" ref="CJ236:CS236" si="502">SUM(CJ233:CJ235)</f>
        <v>272194</v>
      </c>
      <c r="CK236" s="405">
        <f t="shared" si="502"/>
        <v>399562</v>
      </c>
      <c r="CL236" s="405">
        <f t="shared" si="502"/>
        <v>0</v>
      </c>
      <c r="CM236" s="405">
        <f t="shared" si="502"/>
        <v>2422375</v>
      </c>
      <c r="CN236" s="405">
        <f t="shared" si="502"/>
        <v>0</v>
      </c>
      <c r="CO236" s="405">
        <f t="shared" si="502"/>
        <v>0</v>
      </c>
      <c r="CP236" s="405">
        <f t="shared" si="502"/>
        <v>0</v>
      </c>
      <c r="CQ236" s="405">
        <f t="shared" si="502"/>
        <v>0</v>
      </c>
      <c r="CR236" s="405">
        <f t="shared" si="502"/>
        <v>0</v>
      </c>
      <c r="CS236" s="406">
        <f t="shared" si="502"/>
        <v>0</v>
      </c>
      <c r="CT236" s="471">
        <f>SUM(CJ236:CS236)</f>
        <v>3094131</v>
      </c>
      <c r="CV236" s="404">
        <f t="shared" ref="CV236:DE236" si="503">SUM(CV233:CV235)</f>
        <v>272194</v>
      </c>
      <c r="CW236" s="405">
        <f t="shared" si="503"/>
        <v>499669</v>
      </c>
      <c r="CX236" s="405">
        <f t="shared" si="503"/>
        <v>0</v>
      </c>
      <c r="CY236" s="405">
        <f t="shared" si="503"/>
        <v>1592285</v>
      </c>
      <c r="CZ236" s="405">
        <f t="shared" si="503"/>
        <v>0</v>
      </c>
      <c r="DA236" s="405">
        <f t="shared" si="503"/>
        <v>0</v>
      </c>
      <c r="DB236" s="405">
        <f t="shared" si="503"/>
        <v>0</v>
      </c>
      <c r="DC236" s="405">
        <f t="shared" si="503"/>
        <v>0</v>
      </c>
      <c r="DD236" s="405">
        <f t="shared" si="503"/>
        <v>0</v>
      </c>
      <c r="DE236" s="406">
        <f t="shared" si="503"/>
        <v>0</v>
      </c>
      <c r="DF236" s="471">
        <f>SUM(CV236:DE236)</f>
        <v>2364148</v>
      </c>
      <c r="DH236" s="404">
        <f t="shared" ref="DH236:DQ236" si="504">SUM(DH233:DH235)</f>
        <v>94221</v>
      </c>
      <c r="DI236" s="405">
        <f t="shared" si="504"/>
        <v>853328</v>
      </c>
      <c r="DJ236" s="405">
        <f t="shared" si="504"/>
        <v>0</v>
      </c>
      <c r="DK236" s="405">
        <f t="shared" si="504"/>
        <v>1830910</v>
      </c>
      <c r="DL236" s="405">
        <f t="shared" si="504"/>
        <v>0</v>
      </c>
      <c r="DM236" s="405">
        <f t="shared" si="504"/>
        <v>0</v>
      </c>
      <c r="DN236" s="405">
        <f t="shared" si="504"/>
        <v>0</v>
      </c>
      <c r="DO236" s="405">
        <f t="shared" si="504"/>
        <v>0</v>
      </c>
      <c r="DP236" s="405">
        <f t="shared" si="504"/>
        <v>0</v>
      </c>
      <c r="DQ236" s="406">
        <f t="shared" si="504"/>
        <v>0</v>
      </c>
      <c r="DR236" s="471">
        <f>SUM(DH236:DQ236)</f>
        <v>2778459</v>
      </c>
      <c r="DT236" s="404">
        <f t="shared" ref="DT236:EC236" si="505">SUM(DT233:DT235)</f>
        <v>237461</v>
      </c>
      <c r="DU236" s="405">
        <f t="shared" si="505"/>
        <v>633598</v>
      </c>
      <c r="DV236" s="405">
        <f t="shared" si="505"/>
        <v>0</v>
      </c>
      <c r="DW236" s="405">
        <f t="shared" si="505"/>
        <v>1425185</v>
      </c>
      <c r="DX236" s="405">
        <f t="shared" si="505"/>
        <v>0</v>
      </c>
      <c r="DY236" s="405">
        <f t="shared" si="505"/>
        <v>0</v>
      </c>
      <c r="DZ236" s="405">
        <f t="shared" si="505"/>
        <v>0</v>
      </c>
      <c r="EA236" s="405">
        <f t="shared" si="505"/>
        <v>0</v>
      </c>
      <c r="EB236" s="405">
        <f t="shared" si="505"/>
        <v>0</v>
      </c>
      <c r="EC236" s="406">
        <f t="shared" si="505"/>
        <v>0</v>
      </c>
      <c r="ED236" s="471">
        <f>SUM(DT236:EC236)</f>
        <v>2296244</v>
      </c>
    </row>
    <row r="237" spans="1:134" ht="15.75" thickBot="1" x14ac:dyDescent="0.3">
      <c r="A237" s="305"/>
      <c r="B237" s="306"/>
      <c r="C237" s="307"/>
      <c r="D237" s="408"/>
      <c r="E237" s="407"/>
      <c r="F237" s="407"/>
      <c r="G237" s="407"/>
      <c r="H237" s="407"/>
      <c r="I237" s="407"/>
      <c r="J237" s="407"/>
      <c r="K237" s="407"/>
      <c r="L237" s="407"/>
      <c r="M237" s="409"/>
      <c r="N237" s="410"/>
      <c r="O237" s="307"/>
      <c r="P237" s="408"/>
      <c r="Q237" s="407"/>
      <c r="R237" s="407"/>
      <c r="S237" s="407"/>
      <c r="T237" s="407"/>
      <c r="U237" s="407"/>
      <c r="V237" s="407"/>
      <c r="W237" s="407"/>
      <c r="X237" s="407"/>
      <c r="Y237" s="409"/>
      <c r="Z237" s="410"/>
      <c r="AA237" s="307"/>
      <c r="AB237" s="408"/>
      <c r="AC237" s="407"/>
      <c r="AD237" s="407"/>
      <c r="AE237" s="407"/>
      <c r="AF237" s="407"/>
      <c r="AG237" s="407"/>
      <c r="AH237" s="407"/>
      <c r="AI237" s="407"/>
      <c r="AJ237" s="407"/>
      <c r="AK237" s="409"/>
      <c r="AL237" s="410"/>
      <c r="AN237" s="408"/>
      <c r="AO237" s="407"/>
      <c r="AP237" s="407"/>
      <c r="AQ237" s="407"/>
      <c r="AR237" s="407"/>
      <c r="AS237" s="407"/>
      <c r="AT237" s="407"/>
      <c r="AU237" s="407"/>
      <c r="AV237" s="407"/>
      <c r="AW237" s="409"/>
      <c r="AX237" s="410"/>
      <c r="AZ237" s="408"/>
      <c r="BA237" s="407"/>
      <c r="BB237" s="407"/>
      <c r="BC237" s="407"/>
      <c r="BD237" s="407"/>
      <c r="BE237" s="407"/>
      <c r="BF237" s="407"/>
      <c r="BG237" s="407"/>
      <c r="BH237" s="407"/>
      <c r="BI237" s="409"/>
      <c r="BJ237" s="410"/>
      <c r="BL237" s="408"/>
      <c r="BM237" s="407"/>
      <c r="BN237" s="407"/>
      <c r="BO237" s="407"/>
      <c r="BP237" s="407"/>
      <c r="BQ237" s="407"/>
      <c r="BR237" s="407"/>
      <c r="BS237" s="407"/>
      <c r="BT237" s="407"/>
      <c r="BU237" s="409"/>
      <c r="BV237" s="410"/>
      <c r="BX237" s="408"/>
      <c r="BY237" s="407"/>
      <c r="BZ237" s="407"/>
      <c r="CA237" s="407"/>
      <c r="CB237" s="407"/>
      <c r="CC237" s="407"/>
      <c r="CD237" s="407"/>
      <c r="CE237" s="407"/>
      <c r="CF237" s="407"/>
      <c r="CG237" s="409"/>
      <c r="CH237" s="410"/>
      <c r="CJ237" s="408"/>
      <c r="CK237" s="407"/>
      <c r="CL237" s="407"/>
      <c r="CM237" s="407"/>
      <c r="CN237" s="407"/>
      <c r="CO237" s="407"/>
      <c r="CP237" s="407"/>
      <c r="CQ237" s="407"/>
      <c r="CR237" s="407"/>
      <c r="CS237" s="409"/>
      <c r="CT237" s="410"/>
      <c r="CV237" s="408"/>
      <c r="CW237" s="407"/>
      <c r="CX237" s="407"/>
      <c r="CY237" s="407"/>
      <c r="CZ237" s="407"/>
      <c r="DA237" s="407"/>
      <c r="DB237" s="407"/>
      <c r="DC237" s="407"/>
      <c r="DD237" s="407"/>
      <c r="DE237" s="409"/>
      <c r="DF237" s="410"/>
      <c r="DH237" s="408"/>
      <c r="DI237" s="407"/>
      <c r="DJ237" s="407"/>
      <c r="DK237" s="407"/>
      <c r="DL237" s="407"/>
      <c r="DM237" s="407"/>
      <c r="DN237" s="407"/>
      <c r="DO237" s="407"/>
      <c r="DP237" s="407"/>
      <c r="DQ237" s="409"/>
      <c r="DR237" s="410"/>
      <c r="DT237" s="408"/>
      <c r="DU237" s="407"/>
      <c r="DV237" s="407"/>
      <c r="DW237" s="407"/>
      <c r="DX237" s="407"/>
      <c r="DY237" s="407"/>
      <c r="DZ237" s="407"/>
      <c r="EA237" s="407"/>
      <c r="EB237" s="407"/>
      <c r="EC237" s="409"/>
      <c r="ED237" s="410"/>
    </row>
    <row r="238" spans="1:134" ht="15" customHeight="1" x14ac:dyDescent="0.25">
      <c r="A238" s="1470" t="s">
        <v>210</v>
      </c>
      <c r="B238" s="285" t="s">
        <v>102</v>
      </c>
      <c r="C238" s="319" t="s">
        <v>138</v>
      </c>
      <c r="D238" s="342">
        <f>'7d-AtRisk_RawData'!D76</f>
        <v>0</v>
      </c>
      <c r="E238" s="343">
        <f>'7d-AtRisk_RawData'!E76</f>
        <v>1</v>
      </c>
      <c r="F238" s="343">
        <f>'7d-AtRisk_RawData'!F76</f>
        <v>0</v>
      </c>
      <c r="G238" s="343">
        <f>'7d-AtRisk_RawData'!G76</f>
        <v>48</v>
      </c>
      <c r="H238" s="343">
        <f>'7d-AtRisk_RawData'!H76</f>
        <v>0</v>
      </c>
      <c r="I238" s="343">
        <f>'7d-AtRisk_RawData'!I76</f>
        <v>0</v>
      </c>
      <c r="J238" s="343">
        <f>'7d-AtRisk_RawData'!J76</f>
        <v>0</v>
      </c>
      <c r="K238" s="343">
        <f>'7d-AtRisk_RawData'!K76</f>
        <v>0</v>
      </c>
      <c r="L238" s="343">
        <f>'7d-AtRisk_RawData'!L76</f>
        <v>0</v>
      </c>
      <c r="M238" s="344">
        <f>'7d-AtRisk_RawData'!M76</f>
        <v>0</v>
      </c>
      <c r="N238" s="396"/>
      <c r="O238" s="319"/>
      <c r="P238" s="342">
        <f>'7d-AtRisk_RawData'!P76</f>
        <v>0</v>
      </c>
      <c r="Q238" s="343">
        <f>'7d-AtRisk_RawData'!Q76</f>
        <v>0</v>
      </c>
      <c r="R238" s="343">
        <f>'7d-AtRisk_RawData'!R76</f>
        <v>0</v>
      </c>
      <c r="S238" s="343">
        <f>'7d-AtRisk_RawData'!S76</f>
        <v>46</v>
      </c>
      <c r="T238" s="343">
        <f>'7d-AtRisk_RawData'!T76</f>
        <v>0</v>
      </c>
      <c r="U238" s="343">
        <f>'7d-AtRisk_RawData'!U76</f>
        <v>0</v>
      </c>
      <c r="V238" s="343">
        <f>'7d-AtRisk_RawData'!V76</f>
        <v>0</v>
      </c>
      <c r="W238" s="343">
        <f>'7d-AtRisk_RawData'!W76</f>
        <v>0</v>
      </c>
      <c r="X238" s="343">
        <f>'7d-AtRisk_RawData'!X76</f>
        <v>0</v>
      </c>
      <c r="Y238" s="344">
        <f>'7d-AtRisk_RawData'!Y76</f>
        <v>0</v>
      </c>
      <c r="Z238" s="396"/>
      <c r="AA238" s="319"/>
      <c r="AB238" s="342">
        <f>'7d-AtRisk_RawData'!AB76</f>
        <v>0</v>
      </c>
      <c r="AC238" s="343">
        <f>'7d-AtRisk_RawData'!AC76</f>
        <v>1</v>
      </c>
      <c r="AD238" s="343">
        <f>'7d-AtRisk_RawData'!AD76</f>
        <v>0</v>
      </c>
      <c r="AE238" s="343">
        <f>'7d-AtRisk_RawData'!AE76</f>
        <v>39</v>
      </c>
      <c r="AF238" s="343">
        <f>'7d-AtRisk_RawData'!AF76</f>
        <v>0</v>
      </c>
      <c r="AG238" s="343">
        <f>'7d-AtRisk_RawData'!AG76</f>
        <v>0</v>
      </c>
      <c r="AH238" s="343">
        <f>'7d-AtRisk_RawData'!AH76</f>
        <v>0</v>
      </c>
      <c r="AI238" s="343">
        <f>'7d-AtRisk_RawData'!AI76</f>
        <v>0</v>
      </c>
      <c r="AJ238" s="343">
        <f>'7d-AtRisk_RawData'!AJ76</f>
        <v>0</v>
      </c>
      <c r="AK238" s="344">
        <f>'7d-AtRisk_RawData'!AK76</f>
        <v>0</v>
      </c>
      <c r="AL238" s="396"/>
      <c r="AN238" s="342">
        <f>'7d-AtRisk_RawData'!AN76</f>
        <v>0</v>
      </c>
      <c r="AO238" s="343">
        <f>'7d-AtRisk_RawData'!AO76</f>
        <v>3</v>
      </c>
      <c r="AP238" s="343">
        <f>'7d-AtRisk_RawData'!AP76</f>
        <v>0</v>
      </c>
      <c r="AQ238" s="343">
        <f>'7d-AtRisk_RawData'!AQ76</f>
        <v>37</v>
      </c>
      <c r="AR238" s="343">
        <f>'7d-AtRisk_RawData'!AR76</f>
        <v>0</v>
      </c>
      <c r="AS238" s="343">
        <f>'7d-AtRisk_RawData'!AS76</f>
        <v>0</v>
      </c>
      <c r="AT238" s="343">
        <f>'7d-AtRisk_RawData'!AT76</f>
        <v>0</v>
      </c>
      <c r="AU238" s="343">
        <f>'7d-AtRisk_RawData'!AU76</f>
        <v>0</v>
      </c>
      <c r="AV238" s="343">
        <f>'7d-AtRisk_RawData'!AV76</f>
        <v>0</v>
      </c>
      <c r="AW238" s="344">
        <f>'7d-AtRisk_RawData'!AW76</f>
        <v>0</v>
      </c>
      <c r="AX238" s="396"/>
      <c r="AZ238" s="342">
        <f>'7d-AtRisk_RawData'!AZ76</f>
        <v>0</v>
      </c>
      <c r="BA238" s="343">
        <f>'7d-AtRisk_RawData'!BA76</f>
        <v>1</v>
      </c>
      <c r="BB238" s="343">
        <f>'7d-AtRisk_RawData'!BB76</f>
        <v>0</v>
      </c>
      <c r="BC238" s="343">
        <f>'7d-AtRisk_RawData'!BC76</f>
        <v>32</v>
      </c>
      <c r="BD238" s="343">
        <f>'7d-AtRisk_RawData'!BD76</f>
        <v>0</v>
      </c>
      <c r="BE238" s="343">
        <f>'7d-AtRisk_RawData'!BE76</f>
        <v>0</v>
      </c>
      <c r="BF238" s="343">
        <f>'7d-AtRisk_RawData'!BF76</f>
        <v>0</v>
      </c>
      <c r="BG238" s="343">
        <f>'7d-AtRisk_RawData'!BG76</f>
        <v>0</v>
      </c>
      <c r="BH238" s="343">
        <f>'7d-AtRisk_RawData'!BH76</f>
        <v>0</v>
      </c>
      <c r="BI238" s="344">
        <f>'7d-AtRisk_RawData'!BI76</f>
        <v>0</v>
      </c>
      <c r="BJ238" s="396"/>
      <c r="BL238" s="342">
        <f>'7d-AtRisk_RawData'!BL76</f>
        <v>0</v>
      </c>
      <c r="BM238" s="343">
        <f>'7d-AtRisk_RawData'!BM76</f>
        <v>1</v>
      </c>
      <c r="BN238" s="343">
        <f>'7d-AtRisk_RawData'!BN76</f>
        <v>0</v>
      </c>
      <c r="BO238" s="343">
        <f>'7d-AtRisk_RawData'!BO76</f>
        <v>29</v>
      </c>
      <c r="BP238" s="343">
        <f>'7d-AtRisk_RawData'!BP76</f>
        <v>0</v>
      </c>
      <c r="BQ238" s="343">
        <f>'7d-AtRisk_RawData'!BQ76</f>
        <v>0</v>
      </c>
      <c r="BR238" s="343">
        <f>'7d-AtRisk_RawData'!BR76</f>
        <v>0</v>
      </c>
      <c r="BS238" s="343">
        <f>'7d-AtRisk_RawData'!BS76</f>
        <v>0</v>
      </c>
      <c r="BT238" s="343">
        <f>'7d-AtRisk_RawData'!BT76</f>
        <v>0</v>
      </c>
      <c r="BU238" s="344">
        <f>'7d-AtRisk_RawData'!BU76</f>
        <v>0</v>
      </c>
      <c r="BV238" s="396"/>
      <c r="BX238" s="342">
        <f>'7d-AtRisk_RawData'!BX76</f>
        <v>0</v>
      </c>
      <c r="BY238" s="343">
        <f>'7d-AtRisk_RawData'!BY76</f>
        <v>4</v>
      </c>
      <c r="BZ238" s="343">
        <f>'7d-AtRisk_RawData'!BZ76</f>
        <v>0</v>
      </c>
      <c r="CA238" s="343">
        <f>'7d-AtRisk_RawData'!CA76</f>
        <v>29</v>
      </c>
      <c r="CB238" s="343">
        <f>'7d-AtRisk_RawData'!CB76</f>
        <v>0</v>
      </c>
      <c r="CC238" s="343">
        <f>'7d-AtRisk_RawData'!CC76</f>
        <v>0</v>
      </c>
      <c r="CD238" s="343">
        <f>'7d-AtRisk_RawData'!CD76</f>
        <v>0</v>
      </c>
      <c r="CE238" s="343">
        <f>'7d-AtRisk_RawData'!CE76</f>
        <v>0</v>
      </c>
      <c r="CF238" s="343">
        <f>'7d-AtRisk_RawData'!CF76</f>
        <v>0</v>
      </c>
      <c r="CG238" s="344">
        <f>'7d-AtRisk_RawData'!CG76</f>
        <v>0</v>
      </c>
      <c r="CH238" s="396"/>
      <c r="CJ238" s="342">
        <f>'7d-AtRisk_RawData'!CJ76</f>
        <v>0</v>
      </c>
      <c r="CK238" s="343">
        <f>'7d-AtRisk_RawData'!CK76</f>
        <v>0</v>
      </c>
      <c r="CL238" s="343">
        <f>'7d-AtRisk_RawData'!CL76</f>
        <v>0</v>
      </c>
      <c r="CM238" s="343">
        <f>'7d-AtRisk_RawData'!CM76</f>
        <v>29</v>
      </c>
      <c r="CN238" s="343">
        <f>'7d-AtRisk_RawData'!CN76</f>
        <v>0</v>
      </c>
      <c r="CO238" s="343">
        <f>'7d-AtRisk_RawData'!CO76</f>
        <v>0</v>
      </c>
      <c r="CP238" s="343">
        <f>'7d-AtRisk_RawData'!CP76</f>
        <v>0</v>
      </c>
      <c r="CQ238" s="343">
        <f>'7d-AtRisk_RawData'!CQ76</f>
        <v>0</v>
      </c>
      <c r="CR238" s="343">
        <f>'7d-AtRisk_RawData'!CR76</f>
        <v>0</v>
      </c>
      <c r="CS238" s="344">
        <f>'7d-AtRisk_RawData'!CS76</f>
        <v>0</v>
      </c>
      <c r="CT238" s="396"/>
      <c r="CV238" s="342">
        <f>'7d-AtRisk_RawData'!CV76</f>
        <v>0</v>
      </c>
      <c r="CW238" s="343">
        <f>'7d-AtRisk_RawData'!CW76</f>
        <v>1</v>
      </c>
      <c r="CX238" s="343">
        <f>'7d-AtRisk_RawData'!CX76</f>
        <v>0</v>
      </c>
      <c r="CY238" s="343">
        <f>'7d-AtRisk_RawData'!CY76</f>
        <v>14</v>
      </c>
      <c r="CZ238" s="343">
        <f>'7d-AtRisk_RawData'!CZ76</f>
        <v>0</v>
      </c>
      <c r="DA238" s="343">
        <f>'7d-AtRisk_RawData'!DA76</f>
        <v>0</v>
      </c>
      <c r="DB238" s="343">
        <f>'7d-AtRisk_RawData'!DB76</f>
        <v>0</v>
      </c>
      <c r="DC238" s="343">
        <f>'7d-AtRisk_RawData'!DC76</f>
        <v>0</v>
      </c>
      <c r="DD238" s="343">
        <f>'7d-AtRisk_RawData'!DD76</f>
        <v>0</v>
      </c>
      <c r="DE238" s="344">
        <f>'7d-AtRisk_RawData'!DE76</f>
        <v>0</v>
      </c>
      <c r="DF238" s="396"/>
      <c r="DH238" s="342">
        <f>'7d-AtRisk_RawData'!DH76</f>
        <v>0</v>
      </c>
      <c r="DI238" s="343">
        <f>'7d-AtRisk_RawData'!DI76</f>
        <v>0</v>
      </c>
      <c r="DJ238" s="343">
        <f>'7d-AtRisk_RawData'!DJ76</f>
        <v>0</v>
      </c>
      <c r="DK238" s="343">
        <f>'7d-AtRisk_RawData'!DK76</f>
        <v>18</v>
      </c>
      <c r="DL238" s="343">
        <f>'7d-AtRisk_RawData'!DL76</f>
        <v>0</v>
      </c>
      <c r="DM238" s="343">
        <f>'7d-AtRisk_RawData'!DM76</f>
        <v>0</v>
      </c>
      <c r="DN238" s="343">
        <f>'7d-AtRisk_RawData'!DN76</f>
        <v>0</v>
      </c>
      <c r="DO238" s="343">
        <f>'7d-AtRisk_RawData'!DO76</f>
        <v>0</v>
      </c>
      <c r="DP238" s="343">
        <f>'7d-AtRisk_RawData'!DP76</f>
        <v>0</v>
      </c>
      <c r="DQ238" s="344">
        <f>'7d-AtRisk_RawData'!DQ76</f>
        <v>0</v>
      </c>
      <c r="DR238" s="396"/>
      <c r="DT238" s="342">
        <f>'7d-AtRisk_RawData'!DT76</f>
        <v>0</v>
      </c>
      <c r="DU238" s="343">
        <f>'7d-AtRisk_RawData'!DU76</f>
        <v>0</v>
      </c>
      <c r="DV238" s="343">
        <f>'7d-AtRisk_RawData'!DV76</f>
        <v>0</v>
      </c>
      <c r="DW238" s="343">
        <f>'7d-AtRisk_RawData'!DW76</f>
        <v>26</v>
      </c>
      <c r="DX238" s="343">
        <f>'7d-AtRisk_RawData'!DX76</f>
        <v>0</v>
      </c>
      <c r="DY238" s="343">
        <f>'7d-AtRisk_RawData'!DY76</f>
        <v>0</v>
      </c>
      <c r="DZ238" s="343">
        <f>'7d-AtRisk_RawData'!DZ76</f>
        <v>0</v>
      </c>
      <c r="EA238" s="343">
        <f>'7d-AtRisk_RawData'!EA76</f>
        <v>0</v>
      </c>
      <c r="EB238" s="343">
        <f>'7d-AtRisk_RawData'!EB76</f>
        <v>0</v>
      </c>
      <c r="EC238" s="344">
        <f>'7d-AtRisk_RawData'!EC76</f>
        <v>0</v>
      </c>
      <c r="ED238" s="396"/>
    </row>
    <row r="239" spans="1:134" x14ac:dyDescent="0.25">
      <c r="A239" s="1471"/>
      <c r="B239" t="s">
        <v>102</v>
      </c>
      <c r="C239" s="317" t="s">
        <v>139</v>
      </c>
      <c r="D239" s="351">
        <f>'7d-AtRisk_RawData'!D77</f>
        <v>0</v>
      </c>
      <c r="E239" s="352">
        <f>'7d-AtRisk_RawData'!E77</f>
        <v>3</v>
      </c>
      <c r="F239" s="352">
        <f>'7d-AtRisk_RawData'!F77</f>
        <v>0</v>
      </c>
      <c r="G239" s="352">
        <f>'7d-AtRisk_RawData'!G77</f>
        <v>1</v>
      </c>
      <c r="H239" s="352">
        <f>'7d-AtRisk_RawData'!H77</f>
        <v>0</v>
      </c>
      <c r="I239" s="352">
        <f>'7d-AtRisk_RawData'!I77</f>
        <v>0</v>
      </c>
      <c r="J239" s="352">
        <f>'7d-AtRisk_RawData'!J77</f>
        <v>0</v>
      </c>
      <c r="K239" s="352">
        <f>'7d-AtRisk_RawData'!K77</f>
        <v>0</v>
      </c>
      <c r="L239" s="352">
        <f>'7d-AtRisk_RawData'!L77</f>
        <v>0</v>
      </c>
      <c r="M239" s="353">
        <f>'7d-AtRisk_RawData'!M77</f>
        <v>0</v>
      </c>
      <c r="N239" s="398"/>
      <c r="P239" s="351">
        <f>'7d-AtRisk_RawData'!P77</f>
        <v>0</v>
      </c>
      <c r="Q239" s="352">
        <f>'7d-AtRisk_RawData'!Q77</f>
        <v>1</v>
      </c>
      <c r="R239" s="352">
        <f>'7d-AtRisk_RawData'!R77</f>
        <v>0</v>
      </c>
      <c r="S239" s="352">
        <f>'7d-AtRisk_RawData'!S77</f>
        <v>2</v>
      </c>
      <c r="T239" s="352">
        <f>'7d-AtRisk_RawData'!T77</f>
        <v>0</v>
      </c>
      <c r="U239" s="352">
        <f>'7d-AtRisk_RawData'!U77</f>
        <v>0</v>
      </c>
      <c r="V239" s="352">
        <f>'7d-AtRisk_RawData'!V77</f>
        <v>0</v>
      </c>
      <c r="W239" s="352">
        <f>'7d-AtRisk_RawData'!W77</f>
        <v>0</v>
      </c>
      <c r="X239" s="352">
        <f>'7d-AtRisk_RawData'!X77</f>
        <v>0</v>
      </c>
      <c r="Y239" s="353">
        <f>'7d-AtRisk_RawData'!Y77</f>
        <v>0</v>
      </c>
      <c r="Z239" s="398"/>
      <c r="AB239" s="351">
        <f>'7d-AtRisk_RawData'!AB77</f>
        <v>0</v>
      </c>
      <c r="AC239" s="352">
        <f>'7d-AtRisk_RawData'!AC77</f>
        <v>0</v>
      </c>
      <c r="AD239" s="352">
        <f>'7d-AtRisk_RawData'!AD77</f>
        <v>0</v>
      </c>
      <c r="AE239" s="352">
        <f>'7d-AtRisk_RawData'!AE77</f>
        <v>1</v>
      </c>
      <c r="AF239" s="352">
        <f>'7d-AtRisk_RawData'!AF77</f>
        <v>0</v>
      </c>
      <c r="AG239" s="352">
        <f>'7d-AtRisk_RawData'!AG77</f>
        <v>0</v>
      </c>
      <c r="AH239" s="352">
        <f>'7d-AtRisk_RawData'!AH77</f>
        <v>0</v>
      </c>
      <c r="AI239" s="352">
        <f>'7d-AtRisk_RawData'!AI77</f>
        <v>0</v>
      </c>
      <c r="AJ239" s="352">
        <f>'7d-AtRisk_RawData'!AJ77</f>
        <v>0</v>
      </c>
      <c r="AK239" s="353">
        <f>'7d-AtRisk_RawData'!AK77</f>
        <v>0</v>
      </c>
      <c r="AL239" s="398"/>
      <c r="AN239" s="351">
        <f>'7d-AtRisk_RawData'!AN77</f>
        <v>0</v>
      </c>
      <c r="AO239" s="352">
        <f>'7d-AtRisk_RawData'!AO77</f>
        <v>0</v>
      </c>
      <c r="AP239" s="352">
        <f>'7d-AtRisk_RawData'!AP77</f>
        <v>0</v>
      </c>
      <c r="AQ239" s="352">
        <f>'7d-AtRisk_RawData'!AQ77</f>
        <v>3</v>
      </c>
      <c r="AR239" s="352">
        <f>'7d-AtRisk_RawData'!AR77</f>
        <v>0</v>
      </c>
      <c r="AS239" s="352">
        <f>'7d-AtRisk_RawData'!AS77</f>
        <v>0</v>
      </c>
      <c r="AT239" s="352">
        <f>'7d-AtRisk_RawData'!AT77</f>
        <v>0</v>
      </c>
      <c r="AU239" s="352">
        <f>'7d-AtRisk_RawData'!AU77</f>
        <v>0</v>
      </c>
      <c r="AV239" s="352">
        <f>'7d-AtRisk_RawData'!AV77</f>
        <v>0</v>
      </c>
      <c r="AW239" s="353">
        <f>'7d-AtRisk_RawData'!AW77</f>
        <v>0</v>
      </c>
      <c r="AX239" s="398"/>
      <c r="AZ239" s="351">
        <f>'7d-AtRisk_RawData'!AZ77</f>
        <v>0</v>
      </c>
      <c r="BA239" s="352">
        <f>'7d-AtRisk_RawData'!BA77</f>
        <v>1</v>
      </c>
      <c r="BB239" s="352">
        <f>'7d-AtRisk_RawData'!BB77</f>
        <v>0</v>
      </c>
      <c r="BC239" s="352">
        <f>'7d-AtRisk_RawData'!BC77</f>
        <v>3</v>
      </c>
      <c r="BD239" s="352">
        <f>'7d-AtRisk_RawData'!BD77</f>
        <v>0</v>
      </c>
      <c r="BE239" s="352">
        <f>'7d-AtRisk_RawData'!BE77</f>
        <v>0</v>
      </c>
      <c r="BF239" s="352">
        <f>'7d-AtRisk_RawData'!BF77</f>
        <v>0</v>
      </c>
      <c r="BG239" s="352">
        <f>'7d-AtRisk_RawData'!BG77</f>
        <v>0</v>
      </c>
      <c r="BH239" s="352">
        <f>'7d-AtRisk_RawData'!BH77</f>
        <v>0</v>
      </c>
      <c r="BI239" s="353">
        <f>'7d-AtRisk_RawData'!BI77</f>
        <v>0</v>
      </c>
      <c r="BJ239" s="398"/>
      <c r="BL239" s="351">
        <f>'7d-AtRisk_RawData'!BL77</f>
        <v>0</v>
      </c>
      <c r="BM239" s="352">
        <f>'7d-AtRisk_RawData'!BM77</f>
        <v>1</v>
      </c>
      <c r="BN239" s="352">
        <f>'7d-AtRisk_RawData'!BN77</f>
        <v>0</v>
      </c>
      <c r="BO239" s="352">
        <f>'7d-AtRisk_RawData'!BO77</f>
        <v>2</v>
      </c>
      <c r="BP239" s="352">
        <f>'7d-AtRisk_RawData'!BP77</f>
        <v>0</v>
      </c>
      <c r="BQ239" s="352">
        <f>'7d-AtRisk_RawData'!BQ77</f>
        <v>0</v>
      </c>
      <c r="BR239" s="352">
        <f>'7d-AtRisk_RawData'!BR77</f>
        <v>0</v>
      </c>
      <c r="BS239" s="352">
        <f>'7d-AtRisk_RawData'!BS77</f>
        <v>0</v>
      </c>
      <c r="BT239" s="352">
        <f>'7d-AtRisk_RawData'!BT77</f>
        <v>0</v>
      </c>
      <c r="BU239" s="353">
        <f>'7d-AtRisk_RawData'!BU77</f>
        <v>0</v>
      </c>
      <c r="BV239" s="398"/>
      <c r="BX239" s="351">
        <f>'7d-AtRisk_RawData'!BX77</f>
        <v>0</v>
      </c>
      <c r="BY239" s="352">
        <f>'7d-AtRisk_RawData'!BY77</f>
        <v>1</v>
      </c>
      <c r="BZ239" s="352">
        <f>'7d-AtRisk_RawData'!BZ77</f>
        <v>0</v>
      </c>
      <c r="CA239" s="352">
        <f>'7d-AtRisk_RawData'!CA77</f>
        <v>3</v>
      </c>
      <c r="CB239" s="352">
        <f>'7d-AtRisk_RawData'!CB77</f>
        <v>0</v>
      </c>
      <c r="CC239" s="352">
        <f>'7d-AtRisk_RawData'!CC77</f>
        <v>0</v>
      </c>
      <c r="CD239" s="352">
        <f>'7d-AtRisk_RawData'!CD77</f>
        <v>0</v>
      </c>
      <c r="CE239" s="352">
        <f>'7d-AtRisk_RawData'!CE77</f>
        <v>0</v>
      </c>
      <c r="CF239" s="352">
        <f>'7d-AtRisk_RawData'!CF77</f>
        <v>0</v>
      </c>
      <c r="CG239" s="353">
        <f>'7d-AtRisk_RawData'!CG77</f>
        <v>0</v>
      </c>
      <c r="CH239" s="398"/>
      <c r="CJ239" s="351">
        <f>'7d-AtRisk_RawData'!CJ77</f>
        <v>0</v>
      </c>
      <c r="CK239" s="352">
        <f>'7d-AtRisk_RawData'!CK77</f>
        <v>2</v>
      </c>
      <c r="CL239" s="352">
        <f>'7d-AtRisk_RawData'!CL77</f>
        <v>0</v>
      </c>
      <c r="CM239" s="352">
        <f>'7d-AtRisk_RawData'!CM77</f>
        <v>3</v>
      </c>
      <c r="CN239" s="352">
        <f>'7d-AtRisk_RawData'!CN77</f>
        <v>0</v>
      </c>
      <c r="CO239" s="352">
        <f>'7d-AtRisk_RawData'!CO77</f>
        <v>0</v>
      </c>
      <c r="CP239" s="352">
        <f>'7d-AtRisk_RawData'!CP77</f>
        <v>0</v>
      </c>
      <c r="CQ239" s="352">
        <f>'7d-AtRisk_RawData'!CQ77</f>
        <v>0</v>
      </c>
      <c r="CR239" s="352">
        <f>'7d-AtRisk_RawData'!CR77</f>
        <v>0</v>
      </c>
      <c r="CS239" s="353">
        <f>'7d-AtRisk_RawData'!CS77</f>
        <v>0</v>
      </c>
      <c r="CT239" s="398"/>
      <c r="CV239" s="351">
        <f>'7d-AtRisk_RawData'!CV77</f>
        <v>0</v>
      </c>
      <c r="CW239" s="352">
        <f>'7d-AtRisk_RawData'!CW77</f>
        <v>0</v>
      </c>
      <c r="CX239" s="352">
        <f>'7d-AtRisk_RawData'!CX77</f>
        <v>0</v>
      </c>
      <c r="CY239" s="352">
        <f>'7d-AtRisk_RawData'!CY77</f>
        <v>1</v>
      </c>
      <c r="CZ239" s="352">
        <f>'7d-AtRisk_RawData'!CZ77</f>
        <v>0</v>
      </c>
      <c r="DA239" s="352">
        <f>'7d-AtRisk_RawData'!DA77</f>
        <v>0</v>
      </c>
      <c r="DB239" s="352">
        <f>'7d-AtRisk_RawData'!DB77</f>
        <v>0</v>
      </c>
      <c r="DC239" s="352">
        <f>'7d-AtRisk_RawData'!DC77</f>
        <v>0</v>
      </c>
      <c r="DD239" s="352">
        <f>'7d-AtRisk_RawData'!DD77</f>
        <v>0</v>
      </c>
      <c r="DE239" s="353">
        <f>'7d-AtRisk_RawData'!DE77</f>
        <v>0</v>
      </c>
      <c r="DF239" s="398"/>
      <c r="DH239" s="351">
        <f>'7d-AtRisk_RawData'!DH77</f>
        <v>0</v>
      </c>
      <c r="DI239" s="352">
        <f>'7d-AtRisk_RawData'!DI77</f>
        <v>1</v>
      </c>
      <c r="DJ239" s="352">
        <f>'7d-AtRisk_RawData'!DJ77</f>
        <v>0</v>
      </c>
      <c r="DK239" s="352">
        <f>'7d-AtRisk_RawData'!DK77</f>
        <v>1</v>
      </c>
      <c r="DL239" s="352">
        <f>'7d-AtRisk_RawData'!DL77</f>
        <v>0</v>
      </c>
      <c r="DM239" s="352">
        <f>'7d-AtRisk_RawData'!DM77</f>
        <v>0</v>
      </c>
      <c r="DN239" s="352">
        <f>'7d-AtRisk_RawData'!DN77</f>
        <v>0</v>
      </c>
      <c r="DO239" s="352">
        <f>'7d-AtRisk_RawData'!DO77</f>
        <v>0</v>
      </c>
      <c r="DP239" s="352">
        <f>'7d-AtRisk_RawData'!DP77</f>
        <v>0</v>
      </c>
      <c r="DQ239" s="353">
        <f>'7d-AtRisk_RawData'!DQ77</f>
        <v>0</v>
      </c>
      <c r="DR239" s="398"/>
      <c r="DT239" s="351">
        <f>'7d-AtRisk_RawData'!DT77</f>
        <v>0</v>
      </c>
      <c r="DU239" s="352">
        <f>'7d-AtRisk_RawData'!DU77</f>
        <v>2</v>
      </c>
      <c r="DV239" s="352">
        <f>'7d-AtRisk_RawData'!DV77</f>
        <v>0</v>
      </c>
      <c r="DW239" s="352">
        <f>'7d-AtRisk_RawData'!DW77</f>
        <v>3</v>
      </c>
      <c r="DX239" s="352">
        <f>'7d-AtRisk_RawData'!DX77</f>
        <v>0</v>
      </c>
      <c r="DY239" s="352">
        <f>'7d-AtRisk_RawData'!DY77</f>
        <v>0</v>
      </c>
      <c r="DZ239" s="352">
        <f>'7d-AtRisk_RawData'!DZ77</f>
        <v>0</v>
      </c>
      <c r="EA239" s="352">
        <f>'7d-AtRisk_RawData'!EA77</f>
        <v>0</v>
      </c>
      <c r="EB239" s="352">
        <f>'7d-AtRisk_RawData'!EB77</f>
        <v>0</v>
      </c>
      <c r="EC239" s="353">
        <f>'7d-AtRisk_RawData'!EC77</f>
        <v>0</v>
      </c>
      <c r="ED239" s="398"/>
    </row>
    <row r="240" spans="1:134" ht="15.75" thickBot="1" x14ac:dyDescent="0.3">
      <c r="A240" s="1472"/>
      <c r="B240" t="s">
        <v>102</v>
      </c>
      <c r="C240" s="317" t="s">
        <v>140</v>
      </c>
      <c r="D240" s="351">
        <f>'7d-AtRisk_RawData'!D78</f>
        <v>0</v>
      </c>
      <c r="E240" s="352">
        <f>'7d-AtRisk_RawData'!E78</f>
        <v>2</v>
      </c>
      <c r="F240" s="352">
        <f>'7d-AtRisk_RawData'!F78</f>
        <v>0</v>
      </c>
      <c r="G240" s="352">
        <f>'7d-AtRisk_RawData'!G78</f>
        <v>6</v>
      </c>
      <c r="H240" s="352">
        <f>'7d-AtRisk_RawData'!H78</f>
        <v>0</v>
      </c>
      <c r="I240" s="352">
        <f>'7d-AtRisk_RawData'!I78</f>
        <v>0</v>
      </c>
      <c r="J240" s="352">
        <f>'7d-AtRisk_RawData'!J78</f>
        <v>0</v>
      </c>
      <c r="K240" s="352">
        <f>'7d-AtRisk_RawData'!K78</f>
        <v>0</v>
      </c>
      <c r="L240" s="352">
        <f>'7d-AtRisk_RawData'!L78</f>
        <v>0</v>
      </c>
      <c r="M240" s="353">
        <f>'7d-AtRisk_RawData'!M78</f>
        <v>0</v>
      </c>
      <c r="N240" s="398"/>
      <c r="P240" s="351">
        <f>'7d-AtRisk_RawData'!P78</f>
        <v>0</v>
      </c>
      <c r="Q240" s="352">
        <f>'7d-AtRisk_RawData'!Q78</f>
        <v>4</v>
      </c>
      <c r="R240" s="352">
        <f>'7d-AtRisk_RawData'!R78</f>
        <v>0</v>
      </c>
      <c r="S240" s="352">
        <f>'7d-AtRisk_RawData'!S78</f>
        <v>6</v>
      </c>
      <c r="T240" s="352">
        <f>'7d-AtRisk_RawData'!T78</f>
        <v>0</v>
      </c>
      <c r="U240" s="352">
        <f>'7d-AtRisk_RawData'!U78</f>
        <v>0</v>
      </c>
      <c r="V240" s="352">
        <f>'7d-AtRisk_RawData'!V78</f>
        <v>0</v>
      </c>
      <c r="W240" s="352">
        <f>'7d-AtRisk_RawData'!W78</f>
        <v>0</v>
      </c>
      <c r="X240" s="352">
        <f>'7d-AtRisk_RawData'!X78</f>
        <v>0</v>
      </c>
      <c r="Y240" s="353">
        <f>'7d-AtRisk_RawData'!Y78</f>
        <v>0</v>
      </c>
      <c r="Z240" s="398"/>
      <c r="AB240" s="351">
        <f>'7d-AtRisk_RawData'!AB78</f>
        <v>0</v>
      </c>
      <c r="AC240" s="352">
        <f>'7d-AtRisk_RawData'!AC78</f>
        <v>3</v>
      </c>
      <c r="AD240" s="352">
        <f>'7d-AtRisk_RawData'!AD78</f>
        <v>0</v>
      </c>
      <c r="AE240" s="352">
        <f>'7d-AtRisk_RawData'!AE78</f>
        <v>10</v>
      </c>
      <c r="AF240" s="352">
        <f>'7d-AtRisk_RawData'!AF78</f>
        <v>0</v>
      </c>
      <c r="AG240" s="352">
        <f>'7d-AtRisk_RawData'!AG78</f>
        <v>0</v>
      </c>
      <c r="AH240" s="352">
        <f>'7d-AtRisk_RawData'!AH78</f>
        <v>0</v>
      </c>
      <c r="AI240" s="352">
        <f>'7d-AtRisk_RawData'!AI78</f>
        <v>0</v>
      </c>
      <c r="AJ240" s="352">
        <f>'7d-AtRisk_RawData'!AJ78</f>
        <v>0</v>
      </c>
      <c r="AK240" s="353">
        <f>'7d-AtRisk_RawData'!AK78</f>
        <v>0</v>
      </c>
      <c r="AL240" s="398"/>
      <c r="AN240" s="351">
        <f>'7d-AtRisk_RawData'!AN78</f>
        <v>0</v>
      </c>
      <c r="AO240" s="352">
        <f>'7d-AtRisk_RawData'!AO78</f>
        <v>3</v>
      </c>
      <c r="AP240" s="352">
        <f>'7d-AtRisk_RawData'!AP78</f>
        <v>0</v>
      </c>
      <c r="AQ240" s="352">
        <f>'7d-AtRisk_RawData'!AQ78</f>
        <v>4</v>
      </c>
      <c r="AR240" s="352">
        <f>'7d-AtRisk_RawData'!AR78</f>
        <v>0</v>
      </c>
      <c r="AS240" s="352">
        <f>'7d-AtRisk_RawData'!AS78</f>
        <v>0</v>
      </c>
      <c r="AT240" s="352">
        <f>'7d-AtRisk_RawData'!AT78</f>
        <v>0</v>
      </c>
      <c r="AU240" s="352">
        <f>'7d-AtRisk_RawData'!AU78</f>
        <v>0</v>
      </c>
      <c r="AV240" s="352">
        <f>'7d-AtRisk_RawData'!AV78</f>
        <v>0</v>
      </c>
      <c r="AW240" s="353">
        <f>'7d-AtRisk_RawData'!AW78</f>
        <v>0</v>
      </c>
      <c r="AX240" s="398"/>
      <c r="AZ240" s="351">
        <f>'7d-AtRisk_RawData'!AZ78</f>
        <v>0</v>
      </c>
      <c r="BA240" s="352">
        <f>'7d-AtRisk_RawData'!BA78</f>
        <v>5</v>
      </c>
      <c r="BB240" s="352">
        <f>'7d-AtRisk_RawData'!BB78</f>
        <v>0</v>
      </c>
      <c r="BC240" s="352">
        <f>'7d-AtRisk_RawData'!BC78</f>
        <v>13</v>
      </c>
      <c r="BD240" s="352">
        <f>'7d-AtRisk_RawData'!BD78</f>
        <v>0</v>
      </c>
      <c r="BE240" s="352">
        <f>'7d-AtRisk_RawData'!BE78</f>
        <v>0</v>
      </c>
      <c r="BF240" s="352">
        <f>'7d-AtRisk_RawData'!BF78</f>
        <v>0</v>
      </c>
      <c r="BG240" s="352">
        <f>'7d-AtRisk_RawData'!BG78</f>
        <v>0</v>
      </c>
      <c r="BH240" s="352">
        <f>'7d-AtRisk_RawData'!BH78</f>
        <v>0</v>
      </c>
      <c r="BI240" s="353">
        <f>'7d-AtRisk_RawData'!BI78</f>
        <v>0</v>
      </c>
      <c r="BJ240" s="398"/>
      <c r="BL240" s="351">
        <f>'7d-AtRisk_RawData'!BL78</f>
        <v>0</v>
      </c>
      <c r="BM240" s="352">
        <f>'7d-AtRisk_RawData'!BM78</f>
        <v>0</v>
      </c>
      <c r="BN240" s="352">
        <f>'7d-AtRisk_RawData'!BN78</f>
        <v>0</v>
      </c>
      <c r="BO240" s="352">
        <f>'7d-AtRisk_RawData'!BO78</f>
        <v>10</v>
      </c>
      <c r="BP240" s="352">
        <f>'7d-AtRisk_RawData'!BP78</f>
        <v>0</v>
      </c>
      <c r="BQ240" s="352">
        <f>'7d-AtRisk_RawData'!BQ78</f>
        <v>0</v>
      </c>
      <c r="BR240" s="352">
        <f>'7d-AtRisk_RawData'!BR78</f>
        <v>0</v>
      </c>
      <c r="BS240" s="352">
        <f>'7d-AtRisk_RawData'!BS78</f>
        <v>0</v>
      </c>
      <c r="BT240" s="352">
        <f>'7d-AtRisk_RawData'!BT78</f>
        <v>0</v>
      </c>
      <c r="BU240" s="353">
        <f>'7d-AtRisk_RawData'!BU78</f>
        <v>0</v>
      </c>
      <c r="BV240" s="398"/>
      <c r="BX240" s="351">
        <f>'7d-AtRisk_RawData'!BX78</f>
        <v>0</v>
      </c>
      <c r="BY240" s="352">
        <f>'7d-AtRisk_RawData'!BY78</f>
        <v>2</v>
      </c>
      <c r="BZ240" s="352">
        <f>'7d-AtRisk_RawData'!BZ78</f>
        <v>0</v>
      </c>
      <c r="CA240" s="352">
        <f>'7d-AtRisk_RawData'!CA78</f>
        <v>12</v>
      </c>
      <c r="CB240" s="352">
        <f>'7d-AtRisk_RawData'!CB78</f>
        <v>0</v>
      </c>
      <c r="CC240" s="352">
        <f>'7d-AtRisk_RawData'!CC78</f>
        <v>0</v>
      </c>
      <c r="CD240" s="352">
        <f>'7d-AtRisk_RawData'!CD78</f>
        <v>0</v>
      </c>
      <c r="CE240" s="352">
        <f>'7d-AtRisk_RawData'!CE78</f>
        <v>0</v>
      </c>
      <c r="CF240" s="352">
        <f>'7d-AtRisk_RawData'!CF78</f>
        <v>0</v>
      </c>
      <c r="CG240" s="353">
        <f>'7d-AtRisk_RawData'!CG78</f>
        <v>0</v>
      </c>
      <c r="CH240" s="398"/>
      <c r="CJ240" s="351">
        <f>'7d-AtRisk_RawData'!CJ78</f>
        <v>5</v>
      </c>
      <c r="CK240" s="352">
        <f>'7d-AtRisk_RawData'!CK78</f>
        <v>0</v>
      </c>
      <c r="CL240" s="352">
        <f>'7d-AtRisk_RawData'!CL78</f>
        <v>0</v>
      </c>
      <c r="CM240" s="352">
        <f>'7d-AtRisk_RawData'!CM78</f>
        <v>11</v>
      </c>
      <c r="CN240" s="352">
        <f>'7d-AtRisk_RawData'!CN78</f>
        <v>0</v>
      </c>
      <c r="CO240" s="352">
        <f>'7d-AtRisk_RawData'!CO78</f>
        <v>0</v>
      </c>
      <c r="CP240" s="352">
        <f>'7d-AtRisk_RawData'!CP78</f>
        <v>0</v>
      </c>
      <c r="CQ240" s="352">
        <f>'7d-AtRisk_RawData'!CQ78</f>
        <v>0</v>
      </c>
      <c r="CR240" s="352">
        <f>'7d-AtRisk_RawData'!CR78</f>
        <v>0</v>
      </c>
      <c r="CS240" s="353">
        <f>'7d-AtRisk_RawData'!CS78</f>
        <v>0</v>
      </c>
      <c r="CT240" s="398"/>
      <c r="CV240" s="351">
        <f>'7d-AtRisk_RawData'!CV78</f>
        <v>3</v>
      </c>
      <c r="CW240" s="352">
        <f>'7d-AtRisk_RawData'!CW78</f>
        <v>0</v>
      </c>
      <c r="CX240" s="352">
        <f>'7d-AtRisk_RawData'!CX78</f>
        <v>0</v>
      </c>
      <c r="CY240" s="352">
        <f>'7d-AtRisk_RawData'!CY78</f>
        <v>4</v>
      </c>
      <c r="CZ240" s="352">
        <f>'7d-AtRisk_RawData'!CZ78</f>
        <v>0</v>
      </c>
      <c r="DA240" s="352">
        <f>'7d-AtRisk_RawData'!DA78</f>
        <v>0</v>
      </c>
      <c r="DB240" s="352">
        <f>'7d-AtRisk_RawData'!DB78</f>
        <v>0</v>
      </c>
      <c r="DC240" s="352">
        <f>'7d-AtRisk_RawData'!DC78</f>
        <v>0</v>
      </c>
      <c r="DD240" s="352">
        <f>'7d-AtRisk_RawData'!DD78</f>
        <v>0</v>
      </c>
      <c r="DE240" s="353">
        <f>'7d-AtRisk_RawData'!DE78</f>
        <v>0</v>
      </c>
      <c r="DF240" s="398"/>
      <c r="DH240" s="351">
        <f>'7d-AtRisk_RawData'!DH78</f>
        <v>3</v>
      </c>
      <c r="DI240" s="352">
        <f>'7d-AtRisk_RawData'!DI78</f>
        <v>0</v>
      </c>
      <c r="DJ240" s="352">
        <f>'7d-AtRisk_RawData'!DJ78</f>
        <v>0</v>
      </c>
      <c r="DK240" s="352">
        <f>'7d-AtRisk_RawData'!DK78</f>
        <v>12</v>
      </c>
      <c r="DL240" s="352">
        <f>'7d-AtRisk_RawData'!DL78</f>
        <v>0</v>
      </c>
      <c r="DM240" s="352">
        <f>'7d-AtRisk_RawData'!DM78</f>
        <v>0</v>
      </c>
      <c r="DN240" s="352">
        <f>'7d-AtRisk_RawData'!DN78</f>
        <v>0</v>
      </c>
      <c r="DO240" s="352">
        <f>'7d-AtRisk_RawData'!DO78</f>
        <v>0</v>
      </c>
      <c r="DP240" s="352">
        <f>'7d-AtRisk_RawData'!DP78</f>
        <v>0</v>
      </c>
      <c r="DQ240" s="353">
        <f>'7d-AtRisk_RawData'!DQ78</f>
        <v>0</v>
      </c>
      <c r="DR240" s="398"/>
      <c r="DT240" s="351">
        <f>'7d-AtRisk_RawData'!DT78</f>
        <v>5</v>
      </c>
      <c r="DU240" s="352">
        <f>'7d-AtRisk_RawData'!DU78</f>
        <v>0</v>
      </c>
      <c r="DV240" s="352">
        <f>'7d-AtRisk_RawData'!DV78</f>
        <v>0</v>
      </c>
      <c r="DW240" s="352">
        <f>'7d-AtRisk_RawData'!DW78</f>
        <v>9</v>
      </c>
      <c r="DX240" s="352">
        <f>'7d-AtRisk_RawData'!DX78</f>
        <v>0</v>
      </c>
      <c r="DY240" s="352">
        <f>'7d-AtRisk_RawData'!DY78</f>
        <v>0</v>
      </c>
      <c r="DZ240" s="352">
        <f>'7d-AtRisk_RawData'!DZ78</f>
        <v>0</v>
      </c>
      <c r="EA240" s="352">
        <f>'7d-AtRisk_RawData'!EA78</f>
        <v>0</v>
      </c>
      <c r="EB240" s="352">
        <f>'7d-AtRisk_RawData'!EB78</f>
        <v>0</v>
      </c>
      <c r="EC240" s="353">
        <f>'7d-AtRisk_RawData'!EC78</f>
        <v>0</v>
      </c>
      <c r="ED240" s="398"/>
    </row>
    <row r="241" spans="1:134" x14ac:dyDescent="0.25">
      <c r="A241" s="467"/>
      <c r="D241" s="399">
        <f t="shared" ref="D241:M241" si="506">SUM(D238:D240)</f>
        <v>0</v>
      </c>
      <c r="E241" s="400">
        <f t="shared" si="506"/>
        <v>6</v>
      </c>
      <c r="F241" s="400">
        <f t="shared" si="506"/>
        <v>0</v>
      </c>
      <c r="G241" s="400">
        <f t="shared" si="506"/>
        <v>55</v>
      </c>
      <c r="H241" s="400">
        <f t="shared" si="506"/>
        <v>0</v>
      </c>
      <c r="I241" s="400">
        <f t="shared" si="506"/>
        <v>0</v>
      </c>
      <c r="J241" s="400">
        <f t="shared" si="506"/>
        <v>0</v>
      </c>
      <c r="K241" s="400">
        <f t="shared" si="506"/>
        <v>0</v>
      </c>
      <c r="L241" s="400">
        <f t="shared" si="506"/>
        <v>0</v>
      </c>
      <c r="M241" s="401">
        <f t="shared" si="506"/>
        <v>0</v>
      </c>
      <c r="N241" s="470">
        <f>SUM(D241:M241)</f>
        <v>61</v>
      </c>
      <c r="P241" s="399">
        <f t="shared" ref="P241:Y241" si="507">SUM(P238:P240)</f>
        <v>0</v>
      </c>
      <c r="Q241" s="400">
        <f t="shared" si="507"/>
        <v>5</v>
      </c>
      <c r="R241" s="400">
        <f t="shared" si="507"/>
        <v>0</v>
      </c>
      <c r="S241" s="400">
        <f t="shared" si="507"/>
        <v>54</v>
      </c>
      <c r="T241" s="400">
        <f t="shared" si="507"/>
        <v>0</v>
      </c>
      <c r="U241" s="400">
        <f t="shared" si="507"/>
        <v>0</v>
      </c>
      <c r="V241" s="400">
        <f t="shared" si="507"/>
        <v>0</v>
      </c>
      <c r="W241" s="400">
        <f t="shared" si="507"/>
        <v>0</v>
      </c>
      <c r="X241" s="400">
        <f t="shared" si="507"/>
        <v>0</v>
      </c>
      <c r="Y241" s="401">
        <f t="shared" si="507"/>
        <v>0</v>
      </c>
      <c r="Z241" s="470">
        <f>SUM(P241:Y241)</f>
        <v>59</v>
      </c>
      <c r="AB241" s="399">
        <f t="shared" ref="AB241:AK241" si="508">SUM(AB238:AB240)</f>
        <v>0</v>
      </c>
      <c r="AC241" s="400">
        <f t="shared" si="508"/>
        <v>4</v>
      </c>
      <c r="AD241" s="400">
        <f t="shared" si="508"/>
        <v>0</v>
      </c>
      <c r="AE241" s="400">
        <f t="shared" si="508"/>
        <v>50</v>
      </c>
      <c r="AF241" s="400">
        <f t="shared" si="508"/>
        <v>0</v>
      </c>
      <c r="AG241" s="400">
        <f t="shared" si="508"/>
        <v>0</v>
      </c>
      <c r="AH241" s="400">
        <f t="shared" si="508"/>
        <v>0</v>
      </c>
      <c r="AI241" s="400">
        <f t="shared" si="508"/>
        <v>0</v>
      </c>
      <c r="AJ241" s="400">
        <f t="shared" si="508"/>
        <v>0</v>
      </c>
      <c r="AK241" s="401">
        <f t="shared" si="508"/>
        <v>0</v>
      </c>
      <c r="AL241" s="470">
        <f>SUM(AB241:AK241)</f>
        <v>54</v>
      </c>
      <c r="AN241" s="399">
        <f t="shared" ref="AN241:AW241" si="509">SUM(AN238:AN240)</f>
        <v>0</v>
      </c>
      <c r="AO241" s="400">
        <f t="shared" si="509"/>
        <v>6</v>
      </c>
      <c r="AP241" s="400">
        <f t="shared" si="509"/>
        <v>0</v>
      </c>
      <c r="AQ241" s="400">
        <f t="shared" si="509"/>
        <v>44</v>
      </c>
      <c r="AR241" s="400">
        <f t="shared" si="509"/>
        <v>0</v>
      </c>
      <c r="AS241" s="400">
        <f t="shared" si="509"/>
        <v>0</v>
      </c>
      <c r="AT241" s="400">
        <f t="shared" si="509"/>
        <v>0</v>
      </c>
      <c r="AU241" s="400">
        <f t="shared" si="509"/>
        <v>0</v>
      </c>
      <c r="AV241" s="400">
        <f t="shared" si="509"/>
        <v>0</v>
      </c>
      <c r="AW241" s="401">
        <f t="shared" si="509"/>
        <v>0</v>
      </c>
      <c r="AX241" s="470">
        <f>SUM(AN241:AW241)</f>
        <v>50</v>
      </c>
      <c r="AZ241" s="399">
        <f t="shared" ref="AZ241:BI241" si="510">SUM(AZ238:AZ240)</f>
        <v>0</v>
      </c>
      <c r="BA241" s="400">
        <f t="shared" si="510"/>
        <v>7</v>
      </c>
      <c r="BB241" s="400">
        <f t="shared" si="510"/>
        <v>0</v>
      </c>
      <c r="BC241" s="400">
        <f t="shared" si="510"/>
        <v>48</v>
      </c>
      <c r="BD241" s="400">
        <f t="shared" si="510"/>
        <v>0</v>
      </c>
      <c r="BE241" s="400">
        <f t="shared" si="510"/>
        <v>0</v>
      </c>
      <c r="BF241" s="400">
        <f t="shared" si="510"/>
        <v>0</v>
      </c>
      <c r="BG241" s="400">
        <f t="shared" si="510"/>
        <v>0</v>
      </c>
      <c r="BH241" s="400">
        <f t="shared" si="510"/>
        <v>0</v>
      </c>
      <c r="BI241" s="401">
        <f t="shared" si="510"/>
        <v>0</v>
      </c>
      <c r="BJ241" s="470">
        <f>SUM(AZ241:BI241)</f>
        <v>55</v>
      </c>
      <c r="BL241" s="399">
        <f t="shared" ref="BL241:BU241" si="511">SUM(BL238:BL240)</f>
        <v>0</v>
      </c>
      <c r="BM241" s="400">
        <f t="shared" si="511"/>
        <v>2</v>
      </c>
      <c r="BN241" s="400">
        <f t="shared" si="511"/>
        <v>0</v>
      </c>
      <c r="BO241" s="400">
        <f t="shared" si="511"/>
        <v>41</v>
      </c>
      <c r="BP241" s="400">
        <f t="shared" si="511"/>
        <v>0</v>
      </c>
      <c r="BQ241" s="400">
        <f t="shared" si="511"/>
        <v>0</v>
      </c>
      <c r="BR241" s="400">
        <f t="shared" si="511"/>
        <v>0</v>
      </c>
      <c r="BS241" s="400">
        <f t="shared" si="511"/>
        <v>0</v>
      </c>
      <c r="BT241" s="400">
        <f t="shared" si="511"/>
        <v>0</v>
      </c>
      <c r="BU241" s="401">
        <f t="shared" si="511"/>
        <v>0</v>
      </c>
      <c r="BV241" s="470">
        <f>SUM(BL241:BU241)</f>
        <v>43</v>
      </c>
      <c r="BX241" s="399">
        <f t="shared" ref="BX241:CG241" si="512">SUM(BX238:BX240)</f>
        <v>0</v>
      </c>
      <c r="BY241" s="400">
        <f t="shared" si="512"/>
        <v>7</v>
      </c>
      <c r="BZ241" s="400">
        <f t="shared" si="512"/>
        <v>0</v>
      </c>
      <c r="CA241" s="400">
        <f t="shared" si="512"/>
        <v>44</v>
      </c>
      <c r="CB241" s="400">
        <f t="shared" si="512"/>
        <v>0</v>
      </c>
      <c r="CC241" s="400">
        <f t="shared" si="512"/>
        <v>0</v>
      </c>
      <c r="CD241" s="400">
        <f t="shared" si="512"/>
        <v>0</v>
      </c>
      <c r="CE241" s="400">
        <f t="shared" si="512"/>
        <v>0</v>
      </c>
      <c r="CF241" s="400">
        <f t="shared" si="512"/>
        <v>0</v>
      </c>
      <c r="CG241" s="401">
        <f t="shared" si="512"/>
        <v>0</v>
      </c>
      <c r="CH241" s="470">
        <f>SUM(BX241:CG241)</f>
        <v>51</v>
      </c>
      <c r="CJ241" s="399">
        <f t="shared" ref="CJ241:CS241" si="513">SUM(CJ238:CJ240)</f>
        <v>5</v>
      </c>
      <c r="CK241" s="400">
        <f t="shared" si="513"/>
        <v>2</v>
      </c>
      <c r="CL241" s="400">
        <f t="shared" si="513"/>
        <v>0</v>
      </c>
      <c r="CM241" s="400">
        <f t="shared" si="513"/>
        <v>43</v>
      </c>
      <c r="CN241" s="400">
        <f t="shared" si="513"/>
        <v>0</v>
      </c>
      <c r="CO241" s="400">
        <f t="shared" si="513"/>
        <v>0</v>
      </c>
      <c r="CP241" s="400">
        <f t="shared" si="513"/>
        <v>0</v>
      </c>
      <c r="CQ241" s="400">
        <f t="shared" si="513"/>
        <v>0</v>
      </c>
      <c r="CR241" s="400">
        <f t="shared" si="513"/>
        <v>0</v>
      </c>
      <c r="CS241" s="401">
        <f t="shared" si="513"/>
        <v>0</v>
      </c>
      <c r="CT241" s="470">
        <f>SUM(CJ241:CS241)</f>
        <v>50</v>
      </c>
      <c r="CV241" s="399">
        <f t="shared" ref="CV241:DE241" si="514">SUM(CV238:CV240)</f>
        <v>3</v>
      </c>
      <c r="CW241" s="400">
        <f t="shared" si="514"/>
        <v>1</v>
      </c>
      <c r="CX241" s="400">
        <f t="shared" si="514"/>
        <v>0</v>
      </c>
      <c r="CY241" s="400">
        <f t="shared" si="514"/>
        <v>19</v>
      </c>
      <c r="CZ241" s="400">
        <f t="shared" si="514"/>
        <v>0</v>
      </c>
      <c r="DA241" s="400">
        <f t="shared" si="514"/>
        <v>0</v>
      </c>
      <c r="DB241" s="400">
        <f t="shared" si="514"/>
        <v>0</v>
      </c>
      <c r="DC241" s="400">
        <f t="shared" si="514"/>
        <v>0</v>
      </c>
      <c r="DD241" s="400">
        <f t="shared" si="514"/>
        <v>0</v>
      </c>
      <c r="DE241" s="401">
        <f t="shared" si="514"/>
        <v>0</v>
      </c>
      <c r="DF241" s="470">
        <f>SUM(CV241:DE241)</f>
        <v>23</v>
      </c>
      <c r="DH241" s="399">
        <f t="shared" ref="DH241:DQ241" si="515">SUM(DH238:DH240)</f>
        <v>3</v>
      </c>
      <c r="DI241" s="400">
        <f t="shared" si="515"/>
        <v>1</v>
      </c>
      <c r="DJ241" s="400">
        <f t="shared" si="515"/>
        <v>0</v>
      </c>
      <c r="DK241" s="400">
        <f t="shared" si="515"/>
        <v>31</v>
      </c>
      <c r="DL241" s="400">
        <f t="shared" si="515"/>
        <v>0</v>
      </c>
      <c r="DM241" s="400">
        <f t="shared" si="515"/>
        <v>0</v>
      </c>
      <c r="DN241" s="400">
        <f t="shared" si="515"/>
        <v>0</v>
      </c>
      <c r="DO241" s="400">
        <f t="shared" si="515"/>
        <v>0</v>
      </c>
      <c r="DP241" s="400">
        <f t="shared" si="515"/>
        <v>0</v>
      </c>
      <c r="DQ241" s="401">
        <f t="shared" si="515"/>
        <v>0</v>
      </c>
      <c r="DR241" s="470">
        <f>SUM(DH241:DQ241)</f>
        <v>35</v>
      </c>
      <c r="DT241" s="399">
        <f t="shared" ref="DT241:EC241" si="516">SUM(DT238:DT240)</f>
        <v>5</v>
      </c>
      <c r="DU241" s="400">
        <f t="shared" si="516"/>
        <v>2</v>
      </c>
      <c r="DV241" s="400">
        <f t="shared" si="516"/>
        <v>0</v>
      </c>
      <c r="DW241" s="400">
        <f t="shared" si="516"/>
        <v>38</v>
      </c>
      <c r="DX241" s="400">
        <f t="shared" si="516"/>
        <v>0</v>
      </c>
      <c r="DY241" s="400">
        <f t="shared" si="516"/>
        <v>0</v>
      </c>
      <c r="DZ241" s="400">
        <f t="shared" si="516"/>
        <v>0</v>
      </c>
      <c r="EA241" s="400">
        <f t="shared" si="516"/>
        <v>0</v>
      </c>
      <c r="EB241" s="400">
        <f t="shared" si="516"/>
        <v>0</v>
      </c>
      <c r="EC241" s="401">
        <f t="shared" si="516"/>
        <v>0</v>
      </c>
      <c r="ED241" s="470">
        <f>SUM(DT241:EC241)</f>
        <v>45</v>
      </c>
    </row>
    <row r="242" spans="1:134" ht="15.75" thickBot="1" x14ac:dyDescent="0.3">
      <c r="A242" s="467"/>
      <c r="D242" s="351"/>
      <c r="E242" s="352"/>
      <c r="F242" s="352"/>
      <c r="G242" s="352"/>
      <c r="H242" s="352"/>
      <c r="I242" s="352"/>
      <c r="J242" s="352"/>
      <c r="K242" s="352"/>
      <c r="L242" s="352"/>
      <c r="M242" s="353"/>
      <c r="N242" s="398"/>
      <c r="P242" s="351"/>
      <c r="Q242" s="352"/>
      <c r="R242" s="352"/>
      <c r="S242" s="352"/>
      <c r="T242" s="352"/>
      <c r="U242" s="352"/>
      <c r="V242" s="352"/>
      <c r="W242" s="352"/>
      <c r="X242" s="352"/>
      <c r="Y242" s="353"/>
      <c r="Z242" s="398"/>
      <c r="AB242" s="351"/>
      <c r="AC242" s="352"/>
      <c r="AD242" s="352"/>
      <c r="AE242" s="352"/>
      <c r="AF242" s="352"/>
      <c r="AG242" s="352"/>
      <c r="AH242" s="352"/>
      <c r="AI242" s="352"/>
      <c r="AJ242" s="352"/>
      <c r="AK242" s="353"/>
      <c r="AL242" s="398"/>
      <c r="AN242" s="351"/>
      <c r="AO242" s="352"/>
      <c r="AP242" s="352"/>
      <c r="AQ242" s="352"/>
      <c r="AR242" s="352"/>
      <c r="AS242" s="352"/>
      <c r="AT242" s="352"/>
      <c r="AU242" s="352"/>
      <c r="AV242" s="352"/>
      <c r="AW242" s="353"/>
      <c r="AX242" s="398"/>
      <c r="AZ242" s="351"/>
      <c r="BA242" s="352"/>
      <c r="BB242" s="352"/>
      <c r="BC242" s="352"/>
      <c r="BD242" s="352"/>
      <c r="BE242" s="352"/>
      <c r="BF242" s="352"/>
      <c r="BG242" s="352"/>
      <c r="BH242" s="352"/>
      <c r="BI242" s="353"/>
      <c r="BJ242" s="398"/>
      <c r="BL242" s="351"/>
      <c r="BM242" s="352"/>
      <c r="BN242" s="352"/>
      <c r="BO242" s="352"/>
      <c r="BP242" s="352"/>
      <c r="BQ242" s="352"/>
      <c r="BR242" s="352"/>
      <c r="BS242" s="352"/>
      <c r="BT242" s="352"/>
      <c r="BU242" s="353"/>
      <c r="BV242" s="398"/>
      <c r="BX242" s="351"/>
      <c r="BY242" s="352"/>
      <c r="BZ242" s="352"/>
      <c r="CA242" s="352"/>
      <c r="CB242" s="352"/>
      <c r="CC242" s="352"/>
      <c r="CD242" s="352"/>
      <c r="CE242" s="352"/>
      <c r="CF242" s="352"/>
      <c r="CG242" s="353"/>
      <c r="CH242" s="398"/>
      <c r="CJ242" s="351"/>
      <c r="CK242" s="352"/>
      <c r="CL242" s="352"/>
      <c r="CM242" s="352"/>
      <c r="CN242" s="352"/>
      <c r="CO242" s="352"/>
      <c r="CP242" s="352"/>
      <c r="CQ242" s="352"/>
      <c r="CR242" s="352"/>
      <c r="CS242" s="353"/>
      <c r="CT242" s="398"/>
      <c r="CV242" s="351"/>
      <c r="CW242" s="352"/>
      <c r="CX242" s="352"/>
      <c r="CY242" s="352"/>
      <c r="CZ242" s="352"/>
      <c r="DA242" s="352"/>
      <c r="DB242" s="352"/>
      <c r="DC242" s="352"/>
      <c r="DD242" s="352"/>
      <c r="DE242" s="353"/>
      <c r="DF242" s="398"/>
      <c r="DH242" s="351"/>
      <c r="DI242" s="352"/>
      <c r="DJ242" s="352"/>
      <c r="DK242" s="352"/>
      <c r="DL242" s="352"/>
      <c r="DM242" s="352"/>
      <c r="DN242" s="352"/>
      <c r="DO242" s="352"/>
      <c r="DP242" s="352"/>
      <c r="DQ242" s="353"/>
      <c r="DR242" s="398"/>
      <c r="DT242" s="351"/>
      <c r="DU242" s="352"/>
      <c r="DV242" s="352"/>
      <c r="DW242" s="352"/>
      <c r="DX242" s="352"/>
      <c r="DY242" s="352"/>
      <c r="DZ242" s="352"/>
      <c r="EA242" s="352"/>
      <c r="EB242" s="352"/>
      <c r="EC242" s="353"/>
      <c r="ED242" s="398"/>
    </row>
    <row r="243" spans="1:134" ht="15" customHeight="1" x14ac:dyDescent="0.25">
      <c r="A243" s="1470" t="s">
        <v>211</v>
      </c>
      <c r="B243" t="s">
        <v>102</v>
      </c>
      <c r="C243" s="317" t="s">
        <v>138</v>
      </c>
      <c r="D243" s="351">
        <f>D238*'8-Matrices'!$J$7</f>
        <v>0</v>
      </c>
      <c r="E243" s="352">
        <f>E238*'8-Matrices'!$K$7</f>
        <v>7260</v>
      </c>
      <c r="F243" s="352">
        <f>F238*'8-Matrices'!$L$7</f>
        <v>0</v>
      </c>
      <c r="G243" s="352">
        <f>G238*'8-Matrices'!$M$7</f>
        <v>693840</v>
      </c>
      <c r="H243" s="352">
        <f>H238*'8-Matrices'!$N$7</f>
        <v>0</v>
      </c>
      <c r="I243" s="352">
        <f>I238*'8-Matrices'!$O$7</f>
        <v>0</v>
      </c>
      <c r="J243" s="352">
        <f>J238*'8-Matrices'!$P$7</f>
        <v>0</v>
      </c>
      <c r="K243" s="352">
        <f>K238*'8-Matrices'!$Q$7</f>
        <v>0</v>
      </c>
      <c r="L243" s="352">
        <f>L238*'8-Matrices'!$R$7</f>
        <v>0</v>
      </c>
      <c r="M243" s="353">
        <f>M238*'8-Matrices'!$S$7</f>
        <v>0</v>
      </c>
      <c r="N243" s="398"/>
      <c r="P243" s="351">
        <f>P238*'8-Matrices'!$J$7</f>
        <v>0</v>
      </c>
      <c r="Q243" s="352">
        <f>Q238*'8-Matrices'!$K$7</f>
        <v>0</v>
      </c>
      <c r="R243" s="352">
        <f>R238*'8-Matrices'!$L$7</f>
        <v>0</v>
      </c>
      <c r="S243" s="352">
        <f>S238*'8-Matrices'!$M$7</f>
        <v>664930</v>
      </c>
      <c r="T243" s="352">
        <f>T238*'8-Matrices'!$N$7</f>
        <v>0</v>
      </c>
      <c r="U243" s="352">
        <f>U238*'8-Matrices'!$O$7</f>
        <v>0</v>
      </c>
      <c r="V243" s="352">
        <f>V238*'8-Matrices'!$P$7</f>
        <v>0</v>
      </c>
      <c r="W243" s="352">
        <f>W238*'8-Matrices'!$Q$7</f>
        <v>0</v>
      </c>
      <c r="X243" s="352">
        <f>X238*'8-Matrices'!$R$7</f>
        <v>0</v>
      </c>
      <c r="Y243" s="353">
        <f>Y238*'8-Matrices'!$S$7</f>
        <v>0</v>
      </c>
      <c r="Z243" s="398"/>
      <c r="AB243" s="351">
        <f>AB238*'8-Matrices'!$J$7</f>
        <v>0</v>
      </c>
      <c r="AC243" s="352">
        <f>AC238*'8-Matrices'!$K$7</f>
        <v>7260</v>
      </c>
      <c r="AD243" s="352">
        <f>AD238*'8-Matrices'!$L$7</f>
        <v>0</v>
      </c>
      <c r="AE243" s="352">
        <f>AE238*'8-Matrices'!$M$7</f>
        <v>563745</v>
      </c>
      <c r="AF243" s="352">
        <f>AF238*'8-Matrices'!$N$7</f>
        <v>0</v>
      </c>
      <c r="AG243" s="352">
        <f>AG238*'8-Matrices'!$O$7</f>
        <v>0</v>
      </c>
      <c r="AH243" s="352">
        <f>AH238*'8-Matrices'!$P$7</f>
        <v>0</v>
      </c>
      <c r="AI243" s="352">
        <f>AI238*'8-Matrices'!$Q$7</f>
        <v>0</v>
      </c>
      <c r="AJ243" s="352">
        <f>AJ238*'8-Matrices'!$R$7</f>
        <v>0</v>
      </c>
      <c r="AK243" s="353">
        <f>AK238*'8-Matrices'!$S$7</f>
        <v>0</v>
      </c>
      <c r="AL243" s="398"/>
      <c r="AN243" s="351">
        <f>AN238*'8-Matrices'!$J$7</f>
        <v>0</v>
      </c>
      <c r="AO243" s="352">
        <f>AO238*'8-Matrices'!$K$7</f>
        <v>21780</v>
      </c>
      <c r="AP243" s="352">
        <f>AP238*'8-Matrices'!$L$7</f>
        <v>0</v>
      </c>
      <c r="AQ243" s="352">
        <f>AQ238*'8-Matrices'!$M$7</f>
        <v>534835</v>
      </c>
      <c r="AR243" s="352">
        <f>AR238*'8-Matrices'!$N$7</f>
        <v>0</v>
      </c>
      <c r="AS243" s="352">
        <f>AS238*'8-Matrices'!$O$7</f>
        <v>0</v>
      </c>
      <c r="AT243" s="352">
        <f>AT238*'8-Matrices'!$P$7</f>
        <v>0</v>
      </c>
      <c r="AU243" s="352">
        <f>AU238*'8-Matrices'!$Q$7</f>
        <v>0</v>
      </c>
      <c r="AV243" s="352">
        <f>AV238*'8-Matrices'!$R$7</f>
        <v>0</v>
      </c>
      <c r="AW243" s="353">
        <f>AW238*'8-Matrices'!$S$7</f>
        <v>0</v>
      </c>
      <c r="AX243" s="398"/>
      <c r="AZ243" s="351">
        <f>AZ238*'8-Matrices'!$J$7</f>
        <v>0</v>
      </c>
      <c r="BA243" s="352">
        <f>BA238*'8-Matrices'!$K$7</f>
        <v>7260</v>
      </c>
      <c r="BB243" s="352">
        <f>BB238*'8-Matrices'!$L$7</f>
        <v>0</v>
      </c>
      <c r="BC243" s="352">
        <f>BC238*'8-Matrices'!$M$7</f>
        <v>462560</v>
      </c>
      <c r="BD243" s="352">
        <f>BD238*'8-Matrices'!$N$7</f>
        <v>0</v>
      </c>
      <c r="BE243" s="352">
        <f>BE238*'8-Matrices'!$O$7</f>
        <v>0</v>
      </c>
      <c r="BF243" s="352">
        <f>BF238*'8-Matrices'!$P$7</f>
        <v>0</v>
      </c>
      <c r="BG243" s="352">
        <f>BG238*'8-Matrices'!$Q$7</f>
        <v>0</v>
      </c>
      <c r="BH243" s="352">
        <f>BH238*'8-Matrices'!$R$7</f>
        <v>0</v>
      </c>
      <c r="BI243" s="353">
        <f>BI238*'8-Matrices'!$S$7</f>
        <v>0</v>
      </c>
      <c r="BJ243" s="398"/>
      <c r="BL243" s="351">
        <f>BL238*'8-Matrices'!$J$7</f>
        <v>0</v>
      </c>
      <c r="BM243" s="352">
        <f>BM238*'8-Matrices'!$K$7</f>
        <v>7260</v>
      </c>
      <c r="BN243" s="352">
        <f>BN238*'8-Matrices'!$L$7</f>
        <v>0</v>
      </c>
      <c r="BO243" s="352">
        <f>BO238*'8-Matrices'!$M$7</f>
        <v>419195</v>
      </c>
      <c r="BP243" s="352">
        <f>BP238*'8-Matrices'!$N$7</f>
        <v>0</v>
      </c>
      <c r="BQ243" s="352">
        <f>BQ238*'8-Matrices'!$O$7</f>
        <v>0</v>
      </c>
      <c r="BR243" s="352">
        <f>BR238*'8-Matrices'!$P$7</f>
        <v>0</v>
      </c>
      <c r="BS243" s="352">
        <f>BS238*'8-Matrices'!$Q$7</f>
        <v>0</v>
      </c>
      <c r="BT243" s="352">
        <f>BT238*'8-Matrices'!$R$7</f>
        <v>0</v>
      </c>
      <c r="BU243" s="353">
        <f>BU238*'8-Matrices'!$S$7</f>
        <v>0</v>
      </c>
      <c r="BV243" s="398"/>
      <c r="BX243" s="351">
        <f>BX238*'8-Matrices'!$J$7</f>
        <v>0</v>
      </c>
      <c r="BY243" s="352">
        <f>BY238*'8-Matrices'!$K$7</f>
        <v>29040</v>
      </c>
      <c r="BZ243" s="352">
        <f>BZ238*'8-Matrices'!$L$7</f>
        <v>0</v>
      </c>
      <c r="CA243" s="352">
        <f>CA238*'8-Matrices'!$M$7</f>
        <v>419195</v>
      </c>
      <c r="CB243" s="352">
        <f>CB238*'8-Matrices'!$N$7</f>
        <v>0</v>
      </c>
      <c r="CC243" s="352">
        <f>CC238*'8-Matrices'!$O$7</f>
        <v>0</v>
      </c>
      <c r="CD243" s="352">
        <f>CD238*'8-Matrices'!$P$7</f>
        <v>0</v>
      </c>
      <c r="CE243" s="352">
        <f>CE238*'8-Matrices'!$Q$7</f>
        <v>0</v>
      </c>
      <c r="CF243" s="352">
        <f>CF238*'8-Matrices'!$R$7</f>
        <v>0</v>
      </c>
      <c r="CG243" s="353">
        <f>CG238*'8-Matrices'!$S$7</f>
        <v>0</v>
      </c>
      <c r="CH243" s="398"/>
      <c r="CJ243" s="351">
        <f>CJ238*'8-Matrices'!$J$7</f>
        <v>0</v>
      </c>
      <c r="CK243" s="352">
        <f>CK238*'8-Matrices'!$K$7</f>
        <v>0</v>
      </c>
      <c r="CL243" s="352">
        <f>CL238*'8-Matrices'!$L$7</f>
        <v>0</v>
      </c>
      <c r="CM243" s="352">
        <f>CM238*'8-Matrices'!$M$7</f>
        <v>419195</v>
      </c>
      <c r="CN243" s="352">
        <f>CN238*'8-Matrices'!$N$7</f>
        <v>0</v>
      </c>
      <c r="CO243" s="352">
        <f>CO238*'8-Matrices'!$O$7</f>
        <v>0</v>
      </c>
      <c r="CP243" s="352">
        <f>CP238*'8-Matrices'!$P$7</f>
        <v>0</v>
      </c>
      <c r="CQ243" s="352">
        <f>CQ238*'8-Matrices'!$Q$7</f>
        <v>0</v>
      </c>
      <c r="CR243" s="352">
        <f>CR238*'8-Matrices'!$R$7</f>
        <v>0</v>
      </c>
      <c r="CS243" s="353">
        <f>CS238*'8-Matrices'!$S$7</f>
        <v>0</v>
      </c>
      <c r="CT243" s="398"/>
      <c r="CV243" s="351">
        <f>CV238*'8-Matrices'!$J$7</f>
        <v>0</v>
      </c>
      <c r="CW243" s="352">
        <f>CW238*'8-Matrices'!$K$7</f>
        <v>7260</v>
      </c>
      <c r="CX243" s="352">
        <f>CX238*'8-Matrices'!$L$7</f>
        <v>0</v>
      </c>
      <c r="CY243" s="352">
        <f>CY238*'8-Matrices'!$M$7</f>
        <v>202370</v>
      </c>
      <c r="CZ243" s="352">
        <f>CZ238*'8-Matrices'!$N$7</f>
        <v>0</v>
      </c>
      <c r="DA243" s="352">
        <f>DA238*'8-Matrices'!$O$7</f>
        <v>0</v>
      </c>
      <c r="DB243" s="352">
        <f>DB238*'8-Matrices'!$P$7</f>
        <v>0</v>
      </c>
      <c r="DC243" s="352">
        <f>DC238*'8-Matrices'!$Q$7</f>
        <v>0</v>
      </c>
      <c r="DD243" s="352">
        <f>DD238*'8-Matrices'!$R$7</f>
        <v>0</v>
      </c>
      <c r="DE243" s="353">
        <f>DE238*'8-Matrices'!$S$7</f>
        <v>0</v>
      </c>
      <c r="DF243" s="398"/>
      <c r="DH243" s="351">
        <f>DH238*'8-Matrices'!$J$7</f>
        <v>0</v>
      </c>
      <c r="DI243" s="352">
        <f>DI238*'8-Matrices'!$K$7</f>
        <v>0</v>
      </c>
      <c r="DJ243" s="352">
        <f>DJ238*'8-Matrices'!$L$7</f>
        <v>0</v>
      </c>
      <c r="DK243" s="352">
        <f>DK238*'8-Matrices'!$M$7</f>
        <v>260190</v>
      </c>
      <c r="DL243" s="352">
        <f>DL238*'8-Matrices'!$N$7</f>
        <v>0</v>
      </c>
      <c r="DM243" s="352">
        <f>DM238*'8-Matrices'!$O$7</f>
        <v>0</v>
      </c>
      <c r="DN243" s="352">
        <f>DN238*'8-Matrices'!$P$7</f>
        <v>0</v>
      </c>
      <c r="DO243" s="352">
        <f>DO238*'8-Matrices'!$Q$7</f>
        <v>0</v>
      </c>
      <c r="DP243" s="352">
        <f>DP238*'8-Matrices'!$R$7</f>
        <v>0</v>
      </c>
      <c r="DQ243" s="353">
        <f>DQ238*'8-Matrices'!$S$7</f>
        <v>0</v>
      </c>
      <c r="DR243" s="398"/>
      <c r="DT243" s="351">
        <f>DT238*'8-Matrices'!$J$7</f>
        <v>0</v>
      </c>
      <c r="DU243" s="352">
        <f>DU238*'8-Matrices'!$K$7</f>
        <v>0</v>
      </c>
      <c r="DV243" s="352">
        <f>DV238*'8-Matrices'!$L$7</f>
        <v>0</v>
      </c>
      <c r="DW243" s="352">
        <f>DW238*'8-Matrices'!$M$7</f>
        <v>375830</v>
      </c>
      <c r="DX243" s="352">
        <f>DX238*'8-Matrices'!$N$7</f>
        <v>0</v>
      </c>
      <c r="DY243" s="352">
        <f>DY238*'8-Matrices'!$O$7</f>
        <v>0</v>
      </c>
      <c r="DZ243" s="352">
        <f>DZ238*'8-Matrices'!$P$7</f>
        <v>0</v>
      </c>
      <c r="EA243" s="352">
        <f>EA238*'8-Matrices'!$Q$7</f>
        <v>0</v>
      </c>
      <c r="EB243" s="352">
        <f>EB238*'8-Matrices'!$R$7</f>
        <v>0</v>
      </c>
      <c r="EC243" s="353">
        <f>EC238*'8-Matrices'!$S$7</f>
        <v>0</v>
      </c>
      <c r="ED243" s="398"/>
    </row>
    <row r="244" spans="1:134" x14ac:dyDescent="0.25">
      <c r="A244" s="1471"/>
      <c r="B244" t="s">
        <v>102</v>
      </c>
      <c r="C244" s="317" t="s">
        <v>139</v>
      </c>
      <c r="D244" s="351">
        <f>D239*'8-Matrices'!$J$8</f>
        <v>0</v>
      </c>
      <c r="E244" s="352">
        <f>E239*'8-Matrices'!$K$8</f>
        <v>31431</v>
      </c>
      <c r="F244" s="352">
        <f>F239*'8-Matrices'!$L$8</f>
        <v>0</v>
      </c>
      <c r="G244" s="352">
        <f>G239*'8-Matrices'!$M$8</f>
        <v>20860</v>
      </c>
      <c r="H244" s="352">
        <f>H239*'8-Matrices'!$N$8</f>
        <v>0</v>
      </c>
      <c r="I244" s="352">
        <f>I239*'8-Matrices'!$O$8</f>
        <v>0</v>
      </c>
      <c r="J244" s="352">
        <f>J239*'8-Matrices'!$P$8</f>
        <v>0</v>
      </c>
      <c r="K244" s="352">
        <f>K239*'8-Matrices'!$Q$8</f>
        <v>0</v>
      </c>
      <c r="L244" s="352">
        <f>L239*'8-Matrices'!$R$8</f>
        <v>0</v>
      </c>
      <c r="M244" s="353">
        <f>M239*'8-Matrices'!$S$8</f>
        <v>0</v>
      </c>
      <c r="N244" s="398"/>
      <c r="P244" s="351">
        <f>P239*'8-Matrices'!$J$8</f>
        <v>0</v>
      </c>
      <c r="Q244" s="352">
        <f>Q239*'8-Matrices'!$K$8</f>
        <v>10477</v>
      </c>
      <c r="R244" s="352">
        <f>R239*'8-Matrices'!$L$8</f>
        <v>0</v>
      </c>
      <c r="S244" s="352">
        <f>S239*'8-Matrices'!$M$8</f>
        <v>41720</v>
      </c>
      <c r="T244" s="352">
        <f>T239*'8-Matrices'!$N$8</f>
        <v>0</v>
      </c>
      <c r="U244" s="352">
        <f>U239*'8-Matrices'!$O$8</f>
        <v>0</v>
      </c>
      <c r="V244" s="352">
        <f>V239*'8-Matrices'!$P$8</f>
        <v>0</v>
      </c>
      <c r="W244" s="352">
        <f>W239*'8-Matrices'!$Q$8</f>
        <v>0</v>
      </c>
      <c r="X244" s="352">
        <f>X239*'8-Matrices'!$R$8</f>
        <v>0</v>
      </c>
      <c r="Y244" s="353">
        <f>Y239*'8-Matrices'!$S$8</f>
        <v>0</v>
      </c>
      <c r="Z244" s="398"/>
      <c r="AB244" s="351">
        <f>AB239*'8-Matrices'!$J$8</f>
        <v>0</v>
      </c>
      <c r="AC244" s="352">
        <f>AC239*'8-Matrices'!$K$8</f>
        <v>0</v>
      </c>
      <c r="AD244" s="352">
        <f>AD239*'8-Matrices'!$L$8</f>
        <v>0</v>
      </c>
      <c r="AE244" s="352">
        <f>AE239*'8-Matrices'!$M$8</f>
        <v>20860</v>
      </c>
      <c r="AF244" s="352">
        <f>AF239*'8-Matrices'!$N$8</f>
        <v>0</v>
      </c>
      <c r="AG244" s="352">
        <f>AG239*'8-Matrices'!$O$8</f>
        <v>0</v>
      </c>
      <c r="AH244" s="352">
        <f>AH239*'8-Matrices'!$P$8</f>
        <v>0</v>
      </c>
      <c r="AI244" s="352">
        <f>AI239*'8-Matrices'!$Q$8</f>
        <v>0</v>
      </c>
      <c r="AJ244" s="352">
        <f>AJ239*'8-Matrices'!$R$8</f>
        <v>0</v>
      </c>
      <c r="AK244" s="353">
        <f>AK239*'8-Matrices'!$S$8</f>
        <v>0</v>
      </c>
      <c r="AL244" s="398"/>
      <c r="AN244" s="351">
        <f>AN239*'8-Matrices'!$J$8</f>
        <v>0</v>
      </c>
      <c r="AO244" s="352">
        <f>AO239*'8-Matrices'!$K$8</f>
        <v>0</v>
      </c>
      <c r="AP244" s="352">
        <f>AP239*'8-Matrices'!$L$8</f>
        <v>0</v>
      </c>
      <c r="AQ244" s="352">
        <f>AQ239*'8-Matrices'!$M$8</f>
        <v>62580</v>
      </c>
      <c r="AR244" s="352">
        <f>AR239*'8-Matrices'!$N$8</f>
        <v>0</v>
      </c>
      <c r="AS244" s="352">
        <f>AS239*'8-Matrices'!$O$8</f>
        <v>0</v>
      </c>
      <c r="AT244" s="352">
        <f>AT239*'8-Matrices'!$P$8</f>
        <v>0</v>
      </c>
      <c r="AU244" s="352">
        <f>AU239*'8-Matrices'!$Q$8</f>
        <v>0</v>
      </c>
      <c r="AV244" s="352">
        <f>AV239*'8-Matrices'!$R$8</f>
        <v>0</v>
      </c>
      <c r="AW244" s="353">
        <f>AW239*'8-Matrices'!$S$8</f>
        <v>0</v>
      </c>
      <c r="AX244" s="398"/>
      <c r="AZ244" s="351">
        <f>AZ239*'8-Matrices'!$J$8</f>
        <v>0</v>
      </c>
      <c r="BA244" s="352">
        <f>BA239*'8-Matrices'!$K$8</f>
        <v>10477</v>
      </c>
      <c r="BB244" s="352">
        <f>BB239*'8-Matrices'!$L$8</f>
        <v>0</v>
      </c>
      <c r="BC244" s="352">
        <f>BC239*'8-Matrices'!$M$8</f>
        <v>62580</v>
      </c>
      <c r="BD244" s="352">
        <f>BD239*'8-Matrices'!$N$8</f>
        <v>0</v>
      </c>
      <c r="BE244" s="352">
        <f>BE239*'8-Matrices'!$O$8</f>
        <v>0</v>
      </c>
      <c r="BF244" s="352">
        <f>BF239*'8-Matrices'!$P$8</f>
        <v>0</v>
      </c>
      <c r="BG244" s="352">
        <f>BG239*'8-Matrices'!$Q$8</f>
        <v>0</v>
      </c>
      <c r="BH244" s="352">
        <f>BH239*'8-Matrices'!$R$8</f>
        <v>0</v>
      </c>
      <c r="BI244" s="353">
        <f>BI239*'8-Matrices'!$S$8</f>
        <v>0</v>
      </c>
      <c r="BJ244" s="398"/>
      <c r="BL244" s="351">
        <f>BL239*'8-Matrices'!$J$8</f>
        <v>0</v>
      </c>
      <c r="BM244" s="352">
        <f>BM239*'8-Matrices'!$K$8</f>
        <v>10477</v>
      </c>
      <c r="BN244" s="352">
        <f>BN239*'8-Matrices'!$L$8</f>
        <v>0</v>
      </c>
      <c r="BO244" s="352">
        <f>BO239*'8-Matrices'!$M$8</f>
        <v>41720</v>
      </c>
      <c r="BP244" s="352">
        <f>BP239*'8-Matrices'!$N$8</f>
        <v>0</v>
      </c>
      <c r="BQ244" s="352">
        <f>BQ239*'8-Matrices'!$O$8</f>
        <v>0</v>
      </c>
      <c r="BR244" s="352">
        <f>BR239*'8-Matrices'!$P$8</f>
        <v>0</v>
      </c>
      <c r="BS244" s="352">
        <f>BS239*'8-Matrices'!$Q$8</f>
        <v>0</v>
      </c>
      <c r="BT244" s="352">
        <f>BT239*'8-Matrices'!$R$8</f>
        <v>0</v>
      </c>
      <c r="BU244" s="353">
        <f>BU239*'8-Matrices'!$S$8</f>
        <v>0</v>
      </c>
      <c r="BV244" s="398"/>
      <c r="BX244" s="351">
        <f>BX239*'8-Matrices'!$J$8</f>
        <v>0</v>
      </c>
      <c r="BY244" s="352">
        <f>BY239*'8-Matrices'!$K$8</f>
        <v>10477</v>
      </c>
      <c r="BZ244" s="352">
        <f>BZ239*'8-Matrices'!$L$8</f>
        <v>0</v>
      </c>
      <c r="CA244" s="352">
        <f>CA239*'8-Matrices'!$M$8</f>
        <v>62580</v>
      </c>
      <c r="CB244" s="352">
        <f>CB239*'8-Matrices'!$N$8</f>
        <v>0</v>
      </c>
      <c r="CC244" s="352">
        <f>CC239*'8-Matrices'!$O$8</f>
        <v>0</v>
      </c>
      <c r="CD244" s="352">
        <f>CD239*'8-Matrices'!$P$8</f>
        <v>0</v>
      </c>
      <c r="CE244" s="352">
        <f>CE239*'8-Matrices'!$Q$8</f>
        <v>0</v>
      </c>
      <c r="CF244" s="352">
        <f>CF239*'8-Matrices'!$R$8</f>
        <v>0</v>
      </c>
      <c r="CG244" s="353">
        <f>CG239*'8-Matrices'!$S$8</f>
        <v>0</v>
      </c>
      <c r="CH244" s="398"/>
      <c r="CJ244" s="351">
        <f>CJ239*'8-Matrices'!$J$8</f>
        <v>0</v>
      </c>
      <c r="CK244" s="352">
        <f>CK239*'8-Matrices'!$K$8</f>
        <v>20954</v>
      </c>
      <c r="CL244" s="352">
        <f>CL239*'8-Matrices'!$L$8</f>
        <v>0</v>
      </c>
      <c r="CM244" s="352">
        <f>CM239*'8-Matrices'!$M$8</f>
        <v>62580</v>
      </c>
      <c r="CN244" s="352">
        <f>CN239*'8-Matrices'!$N$8</f>
        <v>0</v>
      </c>
      <c r="CO244" s="352">
        <f>CO239*'8-Matrices'!$O$8</f>
        <v>0</v>
      </c>
      <c r="CP244" s="352">
        <f>CP239*'8-Matrices'!$P$8</f>
        <v>0</v>
      </c>
      <c r="CQ244" s="352">
        <f>CQ239*'8-Matrices'!$Q$8</f>
        <v>0</v>
      </c>
      <c r="CR244" s="352">
        <f>CR239*'8-Matrices'!$R$8</f>
        <v>0</v>
      </c>
      <c r="CS244" s="353">
        <f>CS239*'8-Matrices'!$S$8</f>
        <v>0</v>
      </c>
      <c r="CT244" s="398"/>
      <c r="CV244" s="351">
        <f>CV239*'8-Matrices'!$J$8</f>
        <v>0</v>
      </c>
      <c r="CW244" s="352">
        <f>CW239*'8-Matrices'!$K$8</f>
        <v>0</v>
      </c>
      <c r="CX244" s="352">
        <f>CX239*'8-Matrices'!$L$8</f>
        <v>0</v>
      </c>
      <c r="CY244" s="352">
        <f>CY239*'8-Matrices'!$M$8</f>
        <v>20860</v>
      </c>
      <c r="CZ244" s="352">
        <f>CZ239*'8-Matrices'!$N$8</f>
        <v>0</v>
      </c>
      <c r="DA244" s="352">
        <f>DA239*'8-Matrices'!$O$8</f>
        <v>0</v>
      </c>
      <c r="DB244" s="352">
        <f>DB239*'8-Matrices'!$P$8</f>
        <v>0</v>
      </c>
      <c r="DC244" s="352">
        <f>DC239*'8-Matrices'!$Q$8</f>
        <v>0</v>
      </c>
      <c r="DD244" s="352">
        <f>DD239*'8-Matrices'!$R$8</f>
        <v>0</v>
      </c>
      <c r="DE244" s="353">
        <f>DE239*'8-Matrices'!$S$8</f>
        <v>0</v>
      </c>
      <c r="DF244" s="398"/>
      <c r="DH244" s="351">
        <f>DH239*'8-Matrices'!$J$8</f>
        <v>0</v>
      </c>
      <c r="DI244" s="352">
        <f>DI239*'8-Matrices'!$K$8</f>
        <v>10477</v>
      </c>
      <c r="DJ244" s="352">
        <f>DJ239*'8-Matrices'!$L$8</f>
        <v>0</v>
      </c>
      <c r="DK244" s="352">
        <f>DK239*'8-Matrices'!$M$8</f>
        <v>20860</v>
      </c>
      <c r="DL244" s="352">
        <f>DL239*'8-Matrices'!$N$8</f>
        <v>0</v>
      </c>
      <c r="DM244" s="352">
        <f>DM239*'8-Matrices'!$O$8</f>
        <v>0</v>
      </c>
      <c r="DN244" s="352">
        <f>DN239*'8-Matrices'!$P$8</f>
        <v>0</v>
      </c>
      <c r="DO244" s="352">
        <f>DO239*'8-Matrices'!$Q$8</f>
        <v>0</v>
      </c>
      <c r="DP244" s="352">
        <f>DP239*'8-Matrices'!$R$8</f>
        <v>0</v>
      </c>
      <c r="DQ244" s="353">
        <f>DQ239*'8-Matrices'!$S$8</f>
        <v>0</v>
      </c>
      <c r="DR244" s="398"/>
      <c r="DT244" s="351">
        <f>DT239*'8-Matrices'!$J$8</f>
        <v>0</v>
      </c>
      <c r="DU244" s="352">
        <f>DU239*'8-Matrices'!$K$8</f>
        <v>20954</v>
      </c>
      <c r="DV244" s="352">
        <f>DV239*'8-Matrices'!$L$8</f>
        <v>0</v>
      </c>
      <c r="DW244" s="352">
        <f>DW239*'8-Matrices'!$M$8</f>
        <v>62580</v>
      </c>
      <c r="DX244" s="352">
        <f>DX239*'8-Matrices'!$N$8</f>
        <v>0</v>
      </c>
      <c r="DY244" s="352">
        <f>DY239*'8-Matrices'!$O$8</f>
        <v>0</v>
      </c>
      <c r="DZ244" s="352">
        <f>DZ239*'8-Matrices'!$P$8</f>
        <v>0</v>
      </c>
      <c r="EA244" s="352">
        <f>EA239*'8-Matrices'!$Q$8</f>
        <v>0</v>
      </c>
      <c r="EB244" s="352">
        <f>EB239*'8-Matrices'!$R$8</f>
        <v>0</v>
      </c>
      <c r="EC244" s="353">
        <f>EC239*'8-Matrices'!$S$8</f>
        <v>0</v>
      </c>
      <c r="ED244" s="398"/>
    </row>
    <row r="245" spans="1:134" ht="15.75" thickBot="1" x14ac:dyDescent="0.3">
      <c r="A245" s="1472"/>
      <c r="B245" t="s">
        <v>102</v>
      </c>
      <c r="C245" s="317" t="s">
        <v>140</v>
      </c>
      <c r="D245" s="351">
        <f>D240*'8-Matrices'!$J$9</f>
        <v>0</v>
      </c>
      <c r="E245" s="352">
        <f>E240*'8-Matrices'!$K$9</f>
        <v>30708</v>
      </c>
      <c r="F245" s="352">
        <f>F240*'8-Matrices'!$L$9</f>
        <v>0</v>
      </c>
      <c r="G245" s="352">
        <f>G240*'8-Matrices'!$M$9</f>
        <v>183420</v>
      </c>
      <c r="H245" s="352">
        <f>H240*'8-Matrices'!$N$9</f>
        <v>0</v>
      </c>
      <c r="I245" s="352">
        <f>I240*'8-Matrices'!$O$9</f>
        <v>0</v>
      </c>
      <c r="J245" s="352">
        <f>J240*'8-Matrices'!$P$9</f>
        <v>0</v>
      </c>
      <c r="K245" s="352">
        <f>K240*'8-Matrices'!$Q$9</f>
        <v>0</v>
      </c>
      <c r="L245" s="352">
        <f>L240*'8-Matrices'!$R$9</f>
        <v>0</v>
      </c>
      <c r="M245" s="353">
        <f>M240*'8-Matrices'!$S$9</f>
        <v>0</v>
      </c>
      <c r="N245" s="398"/>
      <c r="P245" s="351">
        <f>P240*'8-Matrices'!$J$9</f>
        <v>0</v>
      </c>
      <c r="Q245" s="352">
        <f>Q240*'8-Matrices'!$K$9</f>
        <v>61416</v>
      </c>
      <c r="R245" s="352">
        <f>R240*'8-Matrices'!$L$9</f>
        <v>0</v>
      </c>
      <c r="S245" s="352">
        <f>S240*'8-Matrices'!$M$9</f>
        <v>183420</v>
      </c>
      <c r="T245" s="352">
        <f>T240*'8-Matrices'!$N$9</f>
        <v>0</v>
      </c>
      <c r="U245" s="352">
        <f>U240*'8-Matrices'!$O$9</f>
        <v>0</v>
      </c>
      <c r="V245" s="352">
        <f>V240*'8-Matrices'!$P$9</f>
        <v>0</v>
      </c>
      <c r="W245" s="352">
        <f>W240*'8-Matrices'!$Q$9</f>
        <v>0</v>
      </c>
      <c r="X245" s="352">
        <f>X240*'8-Matrices'!$R$9</f>
        <v>0</v>
      </c>
      <c r="Y245" s="353">
        <f>Y240*'8-Matrices'!$S$9</f>
        <v>0</v>
      </c>
      <c r="Z245" s="398"/>
      <c r="AB245" s="351">
        <f>AB240*'8-Matrices'!$J$9</f>
        <v>0</v>
      </c>
      <c r="AC245" s="352">
        <f>AC240*'8-Matrices'!$K$9</f>
        <v>46062</v>
      </c>
      <c r="AD245" s="352">
        <f>AD240*'8-Matrices'!$L$9</f>
        <v>0</v>
      </c>
      <c r="AE245" s="352">
        <f>AE240*'8-Matrices'!$M$9</f>
        <v>305700</v>
      </c>
      <c r="AF245" s="352">
        <f>AF240*'8-Matrices'!$N$9</f>
        <v>0</v>
      </c>
      <c r="AG245" s="352">
        <f>AG240*'8-Matrices'!$O$9</f>
        <v>0</v>
      </c>
      <c r="AH245" s="352">
        <f>AH240*'8-Matrices'!$P$9</f>
        <v>0</v>
      </c>
      <c r="AI245" s="352">
        <f>AI240*'8-Matrices'!$Q$9</f>
        <v>0</v>
      </c>
      <c r="AJ245" s="352">
        <f>AJ240*'8-Matrices'!$R$9</f>
        <v>0</v>
      </c>
      <c r="AK245" s="353">
        <f>AK240*'8-Matrices'!$S$9</f>
        <v>0</v>
      </c>
      <c r="AL245" s="398"/>
      <c r="AN245" s="351">
        <f>AN240*'8-Matrices'!$J$9</f>
        <v>0</v>
      </c>
      <c r="AO245" s="352">
        <f>AO240*'8-Matrices'!$K$9</f>
        <v>46062</v>
      </c>
      <c r="AP245" s="352">
        <f>AP240*'8-Matrices'!$L$9</f>
        <v>0</v>
      </c>
      <c r="AQ245" s="352">
        <f>AQ240*'8-Matrices'!$M$9</f>
        <v>122280</v>
      </c>
      <c r="AR245" s="352">
        <f>AR240*'8-Matrices'!$N$9</f>
        <v>0</v>
      </c>
      <c r="AS245" s="352">
        <f>AS240*'8-Matrices'!$O$9</f>
        <v>0</v>
      </c>
      <c r="AT245" s="352">
        <f>AT240*'8-Matrices'!$P$9</f>
        <v>0</v>
      </c>
      <c r="AU245" s="352">
        <f>AU240*'8-Matrices'!$Q$9</f>
        <v>0</v>
      </c>
      <c r="AV245" s="352">
        <f>AV240*'8-Matrices'!$R$9</f>
        <v>0</v>
      </c>
      <c r="AW245" s="353">
        <f>AW240*'8-Matrices'!$S$9</f>
        <v>0</v>
      </c>
      <c r="AX245" s="398"/>
      <c r="AZ245" s="351">
        <f>AZ240*'8-Matrices'!$J$9</f>
        <v>0</v>
      </c>
      <c r="BA245" s="352">
        <f>BA240*'8-Matrices'!$K$9</f>
        <v>76770</v>
      </c>
      <c r="BB245" s="352">
        <f>BB240*'8-Matrices'!$L$9</f>
        <v>0</v>
      </c>
      <c r="BC245" s="352">
        <f>BC240*'8-Matrices'!$M$9</f>
        <v>397410</v>
      </c>
      <c r="BD245" s="352">
        <f>BD240*'8-Matrices'!$N$9</f>
        <v>0</v>
      </c>
      <c r="BE245" s="352">
        <f>BE240*'8-Matrices'!$O$9</f>
        <v>0</v>
      </c>
      <c r="BF245" s="352">
        <f>BF240*'8-Matrices'!$P$9</f>
        <v>0</v>
      </c>
      <c r="BG245" s="352">
        <f>BG240*'8-Matrices'!$Q$9</f>
        <v>0</v>
      </c>
      <c r="BH245" s="352">
        <f>BH240*'8-Matrices'!$R$9</f>
        <v>0</v>
      </c>
      <c r="BI245" s="353">
        <f>BI240*'8-Matrices'!$S$9</f>
        <v>0</v>
      </c>
      <c r="BJ245" s="398"/>
      <c r="BL245" s="351">
        <f>BL240*'8-Matrices'!$J$9</f>
        <v>0</v>
      </c>
      <c r="BM245" s="352">
        <f>BM240*'8-Matrices'!$K$9</f>
        <v>0</v>
      </c>
      <c r="BN245" s="352">
        <f>BN240*'8-Matrices'!$L$9</f>
        <v>0</v>
      </c>
      <c r="BO245" s="352">
        <f>BO240*'8-Matrices'!$M$9</f>
        <v>305700</v>
      </c>
      <c r="BP245" s="352">
        <f>BP240*'8-Matrices'!$N$9</f>
        <v>0</v>
      </c>
      <c r="BQ245" s="352">
        <f>BQ240*'8-Matrices'!$O$9</f>
        <v>0</v>
      </c>
      <c r="BR245" s="352">
        <f>BR240*'8-Matrices'!$P$9</f>
        <v>0</v>
      </c>
      <c r="BS245" s="352">
        <f>BS240*'8-Matrices'!$Q$9</f>
        <v>0</v>
      </c>
      <c r="BT245" s="352">
        <f>BT240*'8-Matrices'!$R$9</f>
        <v>0</v>
      </c>
      <c r="BU245" s="353">
        <f>BU240*'8-Matrices'!$S$9</f>
        <v>0</v>
      </c>
      <c r="BV245" s="398"/>
      <c r="BX245" s="351">
        <f>BX240*'8-Matrices'!$J$9</f>
        <v>0</v>
      </c>
      <c r="BY245" s="352">
        <f>BY240*'8-Matrices'!$K$9</f>
        <v>30708</v>
      </c>
      <c r="BZ245" s="352">
        <f>BZ240*'8-Matrices'!$L$9</f>
        <v>0</v>
      </c>
      <c r="CA245" s="352">
        <f>CA240*'8-Matrices'!$M$9</f>
        <v>366840</v>
      </c>
      <c r="CB245" s="352">
        <f>CB240*'8-Matrices'!$N$9</f>
        <v>0</v>
      </c>
      <c r="CC245" s="352">
        <f>CC240*'8-Matrices'!$O$9</f>
        <v>0</v>
      </c>
      <c r="CD245" s="352">
        <f>CD240*'8-Matrices'!$P$9</f>
        <v>0</v>
      </c>
      <c r="CE245" s="352">
        <f>CE240*'8-Matrices'!$Q$9</f>
        <v>0</v>
      </c>
      <c r="CF245" s="352">
        <f>CF240*'8-Matrices'!$R$9</f>
        <v>0</v>
      </c>
      <c r="CG245" s="353">
        <f>CG240*'8-Matrices'!$S$9</f>
        <v>0</v>
      </c>
      <c r="CH245" s="398"/>
      <c r="CJ245" s="351">
        <f>CJ240*'8-Matrices'!$J$9</f>
        <v>52345</v>
      </c>
      <c r="CK245" s="352">
        <f>CK240*'8-Matrices'!$K$9</f>
        <v>0</v>
      </c>
      <c r="CL245" s="352">
        <f>CL240*'8-Matrices'!$L$9</f>
        <v>0</v>
      </c>
      <c r="CM245" s="352">
        <f>CM240*'8-Matrices'!$M$9</f>
        <v>336270</v>
      </c>
      <c r="CN245" s="352">
        <f>CN240*'8-Matrices'!$N$9</f>
        <v>0</v>
      </c>
      <c r="CO245" s="352">
        <f>CO240*'8-Matrices'!$O$9</f>
        <v>0</v>
      </c>
      <c r="CP245" s="352">
        <f>CP240*'8-Matrices'!$P$9</f>
        <v>0</v>
      </c>
      <c r="CQ245" s="352">
        <f>CQ240*'8-Matrices'!$Q$9</f>
        <v>0</v>
      </c>
      <c r="CR245" s="352">
        <f>CR240*'8-Matrices'!$R$9</f>
        <v>0</v>
      </c>
      <c r="CS245" s="353">
        <f>CS240*'8-Matrices'!$S$9</f>
        <v>0</v>
      </c>
      <c r="CT245" s="398"/>
      <c r="CV245" s="351">
        <f>CV240*'8-Matrices'!$J$9</f>
        <v>31407</v>
      </c>
      <c r="CW245" s="352">
        <f>CW240*'8-Matrices'!$K$9</f>
        <v>0</v>
      </c>
      <c r="CX245" s="352">
        <f>CX240*'8-Matrices'!$L$9</f>
        <v>0</v>
      </c>
      <c r="CY245" s="352">
        <f>CY240*'8-Matrices'!$M$9</f>
        <v>122280</v>
      </c>
      <c r="CZ245" s="352">
        <f>CZ240*'8-Matrices'!$N$9</f>
        <v>0</v>
      </c>
      <c r="DA245" s="352">
        <f>DA240*'8-Matrices'!$O$9</f>
        <v>0</v>
      </c>
      <c r="DB245" s="352">
        <f>DB240*'8-Matrices'!$P$9</f>
        <v>0</v>
      </c>
      <c r="DC245" s="352">
        <f>DC240*'8-Matrices'!$Q$9</f>
        <v>0</v>
      </c>
      <c r="DD245" s="352">
        <f>DD240*'8-Matrices'!$R$9</f>
        <v>0</v>
      </c>
      <c r="DE245" s="353">
        <f>DE240*'8-Matrices'!$S$9</f>
        <v>0</v>
      </c>
      <c r="DF245" s="398"/>
      <c r="DH245" s="351">
        <f>DH240*'8-Matrices'!$J$9</f>
        <v>31407</v>
      </c>
      <c r="DI245" s="352">
        <f>DI240*'8-Matrices'!$K$9</f>
        <v>0</v>
      </c>
      <c r="DJ245" s="352">
        <f>DJ240*'8-Matrices'!$L$9</f>
        <v>0</v>
      </c>
      <c r="DK245" s="352">
        <f>DK240*'8-Matrices'!$M$9</f>
        <v>366840</v>
      </c>
      <c r="DL245" s="352">
        <f>DL240*'8-Matrices'!$N$9</f>
        <v>0</v>
      </c>
      <c r="DM245" s="352">
        <f>DM240*'8-Matrices'!$O$9</f>
        <v>0</v>
      </c>
      <c r="DN245" s="352">
        <f>DN240*'8-Matrices'!$P$9</f>
        <v>0</v>
      </c>
      <c r="DO245" s="352">
        <f>DO240*'8-Matrices'!$Q$9</f>
        <v>0</v>
      </c>
      <c r="DP245" s="352">
        <f>DP240*'8-Matrices'!$R$9</f>
        <v>0</v>
      </c>
      <c r="DQ245" s="353">
        <f>DQ240*'8-Matrices'!$S$9</f>
        <v>0</v>
      </c>
      <c r="DR245" s="398"/>
      <c r="DT245" s="351">
        <f>DT240*'8-Matrices'!$J$9</f>
        <v>52345</v>
      </c>
      <c r="DU245" s="352">
        <f>DU240*'8-Matrices'!$K$9</f>
        <v>0</v>
      </c>
      <c r="DV245" s="352">
        <f>DV240*'8-Matrices'!$L$9</f>
        <v>0</v>
      </c>
      <c r="DW245" s="352">
        <f>DW240*'8-Matrices'!$M$9</f>
        <v>275130</v>
      </c>
      <c r="DX245" s="352">
        <f>DX240*'8-Matrices'!$N$9</f>
        <v>0</v>
      </c>
      <c r="DY245" s="352">
        <f>DY240*'8-Matrices'!$O$9</f>
        <v>0</v>
      </c>
      <c r="DZ245" s="352">
        <f>DZ240*'8-Matrices'!$P$9</f>
        <v>0</v>
      </c>
      <c r="EA245" s="352">
        <f>EA240*'8-Matrices'!$Q$9</f>
        <v>0</v>
      </c>
      <c r="EB245" s="352">
        <f>EB240*'8-Matrices'!$R$9</f>
        <v>0</v>
      </c>
      <c r="EC245" s="353">
        <f>EC240*'8-Matrices'!$S$9</f>
        <v>0</v>
      </c>
      <c r="ED245" s="398"/>
    </row>
    <row r="246" spans="1:134" ht="30.75" thickBot="1" x14ac:dyDescent="0.3">
      <c r="A246" s="318" t="s">
        <v>212</v>
      </c>
      <c r="B246" s="293" t="s">
        <v>102</v>
      </c>
      <c r="C246" s="316"/>
      <c r="D246" s="404">
        <f t="shared" ref="D246:M246" si="517">SUM(D243:D245)</f>
        <v>0</v>
      </c>
      <c r="E246" s="405">
        <f t="shared" si="517"/>
        <v>69399</v>
      </c>
      <c r="F246" s="405">
        <f t="shared" si="517"/>
        <v>0</v>
      </c>
      <c r="G246" s="405">
        <f t="shared" si="517"/>
        <v>898120</v>
      </c>
      <c r="H246" s="405">
        <f t="shared" si="517"/>
        <v>0</v>
      </c>
      <c r="I246" s="405">
        <f t="shared" si="517"/>
        <v>0</v>
      </c>
      <c r="J246" s="405">
        <f t="shared" si="517"/>
        <v>0</v>
      </c>
      <c r="K246" s="405">
        <f t="shared" si="517"/>
        <v>0</v>
      </c>
      <c r="L246" s="405">
        <f t="shared" si="517"/>
        <v>0</v>
      </c>
      <c r="M246" s="406">
        <f t="shared" si="517"/>
        <v>0</v>
      </c>
      <c r="N246" s="471">
        <f>SUM(D246:M246)</f>
        <v>967519</v>
      </c>
      <c r="O246" s="316"/>
      <c r="P246" s="404">
        <f t="shared" ref="P246:Y246" si="518">SUM(P243:P245)</f>
        <v>0</v>
      </c>
      <c r="Q246" s="405">
        <f t="shared" si="518"/>
        <v>71893</v>
      </c>
      <c r="R246" s="405">
        <f t="shared" si="518"/>
        <v>0</v>
      </c>
      <c r="S246" s="405">
        <f t="shared" si="518"/>
        <v>890070</v>
      </c>
      <c r="T246" s="405">
        <f t="shared" si="518"/>
        <v>0</v>
      </c>
      <c r="U246" s="405">
        <f t="shared" si="518"/>
        <v>0</v>
      </c>
      <c r="V246" s="405">
        <f t="shared" si="518"/>
        <v>0</v>
      </c>
      <c r="W246" s="405">
        <f t="shared" si="518"/>
        <v>0</v>
      </c>
      <c r="X246" s="405">
        <f t="shared" si="518"/>
        <v>0</v>
      </c>
      <c r="Y246" s="406">
        <f t="shared" si="518"/>
        <v>0</v>
      </c>
      <c r="Z246" s="471">
        <f>SUM(P246:Y246)</f>
        <v>961963</v>
      </c>
      <c r="AA246" s="316"/>
      <c r="AB246" s="404">
        <f t="shared" ref="AB246:AK246" si="519">SUM(AB243:AB245)</f>
        <v>0</v>
      </c>
      <c r="AC246" s="405">
        <f t="shared" si="519"/>
        <v>53322</v>
      </c>
      <c r="AD246" s="405">
        <f t="shared" si="519"/>
        <v>0</v>
      </c>
      <c r="AE246" s="405">
        <f t="shared" si="519"/>
        <v>890305</v>
      </c>
      <c r="AF246" s="405">
        <f t="shared" si="519"/>
        <v>0</v>
      </c>
      <c r="AG246" s="405">
        <f t="shared" si="519"/>
        <v>0</v>
      </c>
      <c r="AH246" s="405">
        <f t="shared" si="519"/>
        <v>0</v>
      </c>
      <c r="AI246" s="405">
        <f t="shared" si="519"/>
        <v>0</v>
      </c>
      <c r="AJ246" s="405">
        <f t="shared" si="519"/>
        <v>0</v>
      </c>
      <c r="AK246" s="406">
        <f t="shared" si="519"/>
        <v>0</v>
      </c>
      <c r="AL246" s="471">
        <f>SUM(AB246:AK246)</f>
        <v>943627</v>
      </c>
      <c r="AN246" s="404">
        <f t="shared" ref="AN246:AW246" si="520">SUM(AN243:AN245)</f>
        <v>0</v>
      </c>
      <c r="AO246" s="405">
        <f t="shared" si="520"/>
        <v>67842</v>
      </c>
      <c r="AP246" s="405">
        <f t="shared" si="520"/>
        <v>0</v>
      </c>
      <c r="AQ246" s="405">
        <f t="shared" si="520"/>
        <v>719695</v>
      </c>
      <c r="AR246" s="405">
        <f t="shared" si="520"/>
        <v>0</v>
      </c>
      <c r="AS246" s="405">
        <f t="shared" si="520"/>
        <v>0</v>
      </c>
      <c r="AT246" s="405">
        <f t="shared" si="520"/>
        <v>0</v>
      </c>
      <c r="AU246" s="405">
        <f t="shared" si="520"/>
        <v>0</v>
      </c>
      <c r="AV246" s="405">
        <f t="shared" si="520"/>
        <v>0</v>
      </c>
      <c r="AW246" s="406">
        <f t="shared" si="520"/>
        <v>0</v>
      </c>
      <c r="AX246" s="471">
        <f>SUM(AN246:AW246)</f>
        <v>787537</v>
      </c>
      <c r="AZ246" s="404">
        <f t="shared" ref="AZ246:BI246" si="521">SUM(AZ243:AZ245)</f>
        <v>0</v>
      </c>
      <c r="BA246" s="405">
        <f t="shared" si="521"/>
        <v>94507</v>
      </c>
      <c r="BB246" s="405">
        <f t="shared" si="521"/>
        <v>0</v>
      </c>
      <c r="BC246" s="405">
        <f t="shared" si="521"/>
        <v>922550</v>
      </c>
      <c r="BD246" s="405">
        <f t="shared" si="521"/>
        <v>0</v>
      </c>
      <c r="BE246" s="405">
        <f t="shared" si="521"/>
        <v>0</v>
      </c>
      <c r="BF246" s="405">
        <f t="shared" si="521"/>
        <v>0</v>
      </c>
      <c r="BG246" s="405">
        <f t="shared" si="521"/>
        <v>0</v>
      </c>
      <c r="BH246" s="405">
        <f t="shared" si="521"/>
        <v>0</v>
      </c>
      <c r="BI246" s="406">
        <f t="shared" si="521"/>
        <v>0</v>
      </c>
      <c r="BJ246" s="471">
        <f>SUM(AZ246:BI246)</f>
        <v>1017057</v>
      </c>
      <c r="BL246" s="404">
        <f t="shared" ref="BL246:BU246" si="522">SUM(BL243:BL245)</f>
        <v>0</v>
      </c>
      <c r="BM246" s="405">
        <f t="shared" si="522"/>
        <v>17737</v>
      </c>
      <c r="BN246" s="405">
        <f t="shared" si="522"/>
        <v>0</v>
      </c>
      <c r="BO246" s="405">
        <f t="shared" si="522"/>
        <v>766615</v>
      </c>
      <c r="BP246" s="405">
        <f t="shared" si="522"/>
        <v>0</v>
      </c>
      <c r="BQ246" s="405">
        <f t="shared" si="522"/>
        <v>0</v>
      </c>
      <c r="BR246" s="405">
        <f t="shared" si="522"/>
        <v>0</v>
      </c>
      <c r="BS246" s="405">
        <f t="shared" si="522"/>
        <v>0</v>
      </c>
      <c r="BT246" s="405">
        <f t="shared" si="522"/>
        <v>0</v>
      </c>
      <c r="BU246" s="406">
        <f t="shared" si="522"/>
        <v>0</v>
      </c>
      <c r="BV246" s="471">
        <f>SUM(BL246:BU246)</f>
        <v>784352</v>
      </c>
      <c r="BX246" s="404">
        <f t="shared" ref="BX246:CG246" si="523">SUM(BX243:BX245)</f>
        <v>0</v>
      </c>
      <c r="BY246" s="405">
        <f t="shared" si="523"/>
        <v>70225</v>
      </c>
      <c r="BZ246" s="405">
        <f t="shared" si="523"/>
        <v>0</v>
      </c>
      <c r="CA246" s="405">
        <f t="shared" si="523"/>
        <v>848615</v>
      </c>
      <c r="CB246" s="405">
        <f t="shared" si="523"/>
        <v>0</v>
      </c>
      <c r="CC246" s="405">
        <f t="shared" si="523"/>
        <v>0</v>
      </c>
      <c r="CD246" s="405">
        <f t="shared" si="523"/>
        <v>0</v>
      </c>
      <c r="CE246" s="405">
        <f t="shared" si="523"/>
        <v>0</v>
      </c>
      <c r="CF246" s="405">
        <f t="shared" si="523"/>
        <v>0</v>
      </c>
      <c r="CG246" s="406">
        <f t="shared" si="523"/>
        <v>0</v>
      </c>
      <c r="CH246" s="471">
        <f>SUM(BX246:CG246)</f>
        <v>918840</v>
      </c>
      <c r="CJ246" s="404">
        <f t="shared" ref="CJ246:CS246" si="524">SUM(CJ243:CJ245)</f>
        <v>52345</v>
      </c>
      <c r="CK246" s="405">
        <f t="shared" si="524"/>
        <v>20954</v>
      </c>
      <c r="CL246" s="405">
        <f t="shared" si="524"/>
        <v>0</v>
      </c>
      <c r="CM246" s="405">
        <f t="shared" si="524"/>
        <v>818045</v>
      </c>
      <c r="CN246" s="405">
        <f t="shared" si="524"/>
        <v>0</v>
      </c>
      <c r="CO246" s="405">
        <f t="shared" si="524"/>
        <v>0</v>
      </c>
      <c r="CP246" s="405">
        <f t="shared" si="524"/>
        <v>0</v>
      </c>
      <c r="CQ246" s="405">
        <f t="shared" si="524"/>
        <v>0</v>
      </c>
      <c r="CR246" s="405">
        <f t="shared" si="524"/>
        <v>0</v>
      </c>
      <c r="CS246" s="406">
        <f t="shared" si="524"/>
        <v>0</v>
      </c>
      <c r="CT246" s="471">
        <f>SUM(CJ246:CS246)</f>
        <v>891344</v>
      </c>
      <c r="CV246" s="404">
        <f t="shared" ref="CV246:DE246" si="525">SUM(CV243:CV245)</f>
        <v>31407</v>
      </c>
      <c r="CW246" s="405">
        <f t="shared" si="525"/>
        <v>7260</v>
      </c>
      <c r="CX246" s="405">
        <f t="shared" si="525"/>
        <v>0</v>
      </c>
      <c r="CY246" s="405">
        <f t="shared" si="525"/>
        <v>345510</v>
      </c>
      <c r="CZ246" s="405">
        <f t="shared" si="525"/>
        <v>0</v>
      </c>
      <c r="DA246" s="405">
        <f t="shared" si="525"/>
        <v>0</v>
      </c>
      <c r="DB246" s="405">
        <f t="shared" si="525"/>
        <v>0</v>
      </c>
      <c r="DC246" s="405">
        <f t="shared" si="525"/>
        <v>0</v>
      </c>
      <c r="DD246" s="405">
        <f t="shared" si="525"/>
        <v>0</v>
      </c>
      <c r="DE246" s="406">
        <f t="shared" si="525"/>
        <v>0</v>
      </c>
      <c r="DF246" s="471">
        <f>SUM(CV246:DE246)</f>
        <v>384177</v>
      </c>
      <c r="DH246" s="404">
        <f t="shared" ref="DH246:DQ246" si="526">SUM(DH243:DH245)</f>
        <v>31407</v>
      </c>
      <c r="DI246" s="405">
        <f t="shared" si="526"/>
        <v>10477</v>
      </c>
      <c r="DJ246" s="405">
        <f t="shared" si="526"/>
        <v>0</v>
      </c>
      <c r="DK246" s="405">
        <f t="shared" si="526"/>
        <v>647890</v>
      </c>
      <c r="DL246" s="405">
        <f t="shared" si="526"/>
        <v>0</v>
      </c>
      <c r="DM246" s="405">
        <f t="shared" si="526"/>
        <v>0</v>
      </c>
      <c r="DN246" s="405">
        <f t="shared" si="526"/>
        <v>0</v>
      </c>
      <c r="DO246" s="405">
        <f t="shared" si="526"/>
        <v>0</v>
      </c>
      <c r="DP246" s="405">
        <f t="shared" si="526"/>
        <v>0</v>
      </c>
      <c r="DQ246" s="406">
        <f t="shared" si="526"/>
        <v>0</v>
      </c>
      <c r="DR246" s="471">
        <f>SUM(DH246:DQ246)</f>
        <v>689774</v>
      </c>
      <c r="DT246" s="404">
        <f t="shared" ref="DT246:EC246" si="527">SUM(DT243:DT245)</f>
        <v>52345</v>
      </c>
      <c r="DU246" s="405">
        <f t="shared" si="527"/>
        <v>20954</v>
      </c>
      <c r="DV246" s="405">
        <f t="shared" si="527"/>
        <v>0</v>
      </c>
      <c r="DW246" s="405">
        <f t="shared" si="527"/>
        <v>713540</v>
      </c>
      <c r="DX246" s="405">
        <f t="shared" si="527"/>
        <v>0</v>
      </c>
      <c r="DY246" s="405">
        <f t="shared" si="527"/>
        <v>0</v>
      </c>
      <c r="DZ246" s="405">
        <f t="shared" si="527"/>
        <v>0</v>
      </c>
      <c r="EA246" s="405">
        <f t="shared" si="527"/>
        <v>0</v>
      </c>
      <c r="EB246" s="405">
        <f t="shared" si="527"/>
        <v>0</v>
      </c>
      <c r="EC246" s="406">
        <f t="shared" si="527"/>
        <v>0</v>
      </c>
      <c r="ED246" s="471">
        <f>SUM(DT246:EC246)</f>
        <v>786839</v>
      </c>
    </row>
    <row r="247" spans="1:134" x14ac:dyDescent="0.25">
      <c r="D247" s="109"/>
      <c r="E247" s="109"/>
      <c r="F247" s="109"/>
      <c r="G247" s="109"/>
      <c r="H247" s="109"/>
      <c r="I247" s="109"/>
      <c r="J247" s="109"/>
      <c r="K247" s="109"/>
      <c r="L247" s="109"/>
      <c r="M247" s="109"/>
      <c r="N247" s="109"/>
      <c r="P247" s="109"/>
      <c r="Q247" s="109"/>
      <c r="R247" s="109"/>
      <c r="S247" s="109"/>
      <c r="T247" s="109"/>
      <c r="U247" s="109"/>
      <c r="V247" s="109"/>
      <c r="W247" s="109"/>
      <c r="X247" s="109"/>
      <c r="Y247" s="109"/>
      <c r="Z247" s="109"/>
      <c r="AB247" s="109"/>
      <c r="AC247" s="109"/>
      <c r="AD247" s="109"/>
      <c r="AE247" s="109"/>
      <c r="AF247" s="109"/>
      <c r="AG247" s="109"/>
      <c r="AH247" s="109"/>
      <c r="AI247" s="109"/>
      <c r="AJ247" s="109"/>
      <c r="AK247" s="109"/>
      <c r="AL247" s="109"/>
      <c r="AN247" s="109"/>
      <c r="AO247" s="109"/>
      <c r="AP247" s="109"/>
      <c r="AQ247" s="109"/>
      <c r="AR247" s="109"/>
      <c r="AS247" s="109"/>
      <c r="AT247" s="109"/>
      <c r="AU247" s="109"/>
      <c r="AV247" s="109"/>
      <c r="AW247" s="109"/>
      <c r="AX247" s="109"/>
      <c r="AZ247" s="109"/>
      <c r="BA247" s="109"/>
      <c r="BB247" s="109"/>
      <c r="BC247" s="109"/>
      <c r="BD247" s="109"/>
      <c r="BE247" s="109"/>
      <c r="BF247" s="109"/>
      <c r="BG247" s="109"/>
      <c r="BH247" s="109"/>
      <c r="BI247" s="109"/>
      <c r="BJ247" s="109"/>
      <c r="CV247" s="109"/>
      <c r="CW247" s="109"/>
      <c r="CX247" s="109"/>
      <c r="CY247" s="109"/>
      <c r="CZ247" s="109"/>
      <c r="DA247" s="109"/>
      <c r="DB247" s="109"/>
      <c r="DC247" s="109"/>
      <c r="DD247" s="109"/>
      <c r="DE247" s="109"/>
      <c r="DF247" s="109"/>
      <c r="DH247" s="109"/>
      <c r="DI247" s="109"/>
      <c r="DJ247" s="109"/>
      <c r="DK247" s="109"/>
      <c r="DL247" s="109"/>
      <c r="DM247" s="109"/>
      <c r="DN247" s="109"/>
      <c r="DO247" s="109"/>
      <c r="DP247" s="109"/>
      <c r="DQ247" s="109"/>
      <c r="DR247" s="109"/>
      <c r="DT247" s="109"/>
      <c r="DU247" s="109"/>
      <c r="DV247" s="109"/>
      <c r="DW247" s="109"/>
      <c r="DX247" s="109"/>
      <c r="DY247" s="109"/>
      <c r="DZ247" s="109"/>
      <c r="EA247" s="109"/>
      <c r="EB247" s="109"/>
      <c r="EC247" s="109"/>
      <c r="ED247" s="109"/>
    </row>
    <row r="248" spans="1:134" x14ac:dyDescent="0.25">
      <c r="D248"/>
      <c r="E248"/>
      <c r="F248"/>
      <c r="G248"/>
      <c r="H248"/>
      <c r="I248"/>
      <c r="J248"/>
      <c r="K248"/>
      <c r="L248"/>
      <c r="M248"/>
      <c r="N248"/>
      <c r="P248"/>
      <c r="Q248"/>
      <c r="R248"/>
      <c r="S248"/>
      <c r="T248"/>
      <c r="U248"/>
      <c r="V248"/>
      <c r="W248"/>
      <c r="X248"/>
      <c r="Y248"/>
      <c r="Z248"/>
      <c r="BL248"/>
      <c r="BM248"/>
      <c r="BN248"/>
      <c r="BO248"/>
      <c r="BP248"/>
      <c r="BQ248"/>
      <c r="BR248"/>
      <c r="BS248"/>
      <c r="BT248"/>
      <c r="BU248"/>
      <c r="BV248"/>
      <c r="BX248"/>
      <c r="BY248"/>
      <c r="BZ248"/>
      <c r="CA248"/>
      <c r="CB248"/>
      <c r="CC248"/>
      <c r="CD248"/>
      <c r="CE248"/>
      <c r="CF248"/>
      <c r="CG248"/>
      <c r="CH248"/>
      <c r="CJ248"/>
      <c r="CK248"/>
      <c r="CL248"/>
      <c r="CM248"/>
      <c r="CN248"/>
      <c r="CO248"/>
      <c r="CP248"/>
      <c r="CQ248"/>
      <c r="CR248"/>
      <c r="CS248"/>
      <c r="CT248"/>
    </row>
    <row r="249" spans="1:134" x14ac:dyDescent="0.25">
      <c r="A249" s="321" t="s">
        <v>342</v>
      </c>
      <c r="D249"/>
      <c r="E249"/>
      <c r="F249"/>
      <c r="G249"/>
      <c r="H249"/>
      <c r="I249"/>
      <c r="J249"/>
      <c r="K249"/>
      <c r="L249"/>
      <c r="M249"/>
      <c r="N249" s="386">
        <f>N11+N21+N31+N41+N51+N61+N71+N81+N91+N101+N111+N121+N131+N141+N151+N161+N171+N181+N191+N201+N211+N241+N221+N231</f>
        <v>12544</v>
      </c>
      <c r="P249"/>
      <c r="Q249"/>
      <c r="R249"/>
      <c r="S249"/>
      <c r="T249"/>
      <c r="U249"/>
      <c r="V249"/>
      <c r="W249"/>
      <c r="X249"/>
      <c r="Y249"/>
      <c r="Z249" s="386">
        <f>Z11+Z21+Z31+Z41+Z51+Z61+Z71+Z81+Z91+Z101+Z111+Z121+Z131+Z141+Z151+Z161+Z171+Z181+Z191+Z201+Z211+Z241+Z221+Z231</f>
        <v>12067</v>
      </c>
      <c r="AL249" s="386">
        <f>AL11+AL21+AL31+AL41+AL51+AL61+AL71+AL81+AL91+AL101+AL111+AL121+AL131+AL141+AL151+AL161+AL171+AL181+AL191+AL201+AL211+AL241+AL221+AL231</f>
        <v>13020</v>
      </c>
      <c r="AX249" s="386">
        <f>AX11+AX21+AX31+AX41+AX51+AX61+AX71+AX81+AX91+AX101+AX111+AX121+AX131+AX141+AX151+AX161+AX171+AX181+AX191+AX201+AX211+AX241+AX221+AX231</f>
        <v>12084</v>
      </c>
      <c r="BJ249" s="386">
        <f>BJ11+BJ21+BJ31+BJ41+BJ51+BJ61+BJ71+BJ81+BJ91+BJ101+BJ111+BJ121+BJ131+BJ141+BJ151+BJ161+BJ171+BJ181+BJ191+BJ201+BJ211+BJ241+BJ221+BJ231</f>
        <v>11729</v>
      </c>
      <c r="BL249"/>
      <c r="BM249"/>
      <c r="BN249"/>
      <c r="BO249"/>
      <c r="BP249"/>
      <c r="BQ249"/>
      <c r="BR249"/>
      <c r="BS249"/>
      <c r="BT249"/>
      <c r="BU249"/>
      <c r="BV249" s="386">
        <f>BV11+BV21+BV31+BV41+BV51+BV61+BV71+BV81+BV91+BV101+BV111+BV121+BV131+BV141+BV151+BV161+BV171+BV181+BV191+BV201+BV211+BV241+BV221+BV231</f>
        <v>11278</v>
      </c>
      <c r="BX249"/>
      <c r="BY249"/>
      <c r="BZ249"/>
      <c r="CA249"/>
      <c r="CB249"/>
      <c r="CC249"/>
      <c r="CD249"/>
      <c r="CE249"/>
      <c r="CF249"/>
      <c r="CG249"/>
      <c r="CH249" s="386">
        <f>CH11+CH21+CH31+CH41+CH51+CH61+CH71+CH81+CH91+CH101+CH111+CH121+CH131+CH141+CH151+CH161+CH171+CH181+CH191+CH201+CH211+CH241+CH221+CH231</f>
        <v>10634</v>
      </c>
      <c r="CJ249"/>
      <c r="CK249"/>
      <c r="CL249"/>
      <c r="CM249"/>
      <c r="CN249"/>
      <c r="CO249"/>
      <c r="CP249"/>
      <c r="CQ249"/>
      <c r="CR249"/>
      <c r="CS249"/>
      <c r="CT249" s="386">
        <f>CT11+CT21+CT31+CT41+CT51+CT61+CT71+CT81+CT91+CT101+CT111+CT121+CT131+CT141+CT151+CT161+CT171+CT181+CT191+CT201+CT211+CT241+CT221+CT231</f>
        <v>10276</v>
      </c>
      <c r="DF249" s="386">
        <f>DF11+DF21+DF31+DF41+DF51+DF61+DF71+DF81+DF91+DF101+DF111+DF121+DF131+DF141+DF151+DF161+DF171+DF181+DF191+DF201+DF211+DF241+DF221+DF231</f>
        <v>10136</v>
      </c>
      <c r="DR249" s="386">
        <f>DR11+DR21+DR31+DR41+DR51+DR61+DR71+DR81+DR91+DR101+DR111+DR121+DR131+DR141+DR151+DR161+DR171+DR181+DR191+DR201+DR211+DR241+DR221+DR231</f>
        <v>10296</v>
      </c>
      <c r="ED249" s="386">
        <f>ED11+ED21+ED31+ED41+ED51+ED61+ED71+ED81+ED91+ED101+ED111+ED121+ED131+ED141+ED151+ED161+ED171+ED181+ED191+ED201+ED211+ED241+ED221+ED231</f>
        <v>10047</v>
      </c>
    </row>
    <row r="250" spans="1:134" x14ac:dyDescent="0.25">
      <c r="A250" s="321" t="s">
        <v>343</v>
      </c>
      <c r="D250"/>
      <c r="E250"/>
      <c r="F250"/>
      <c r="G250"/>
      <c r="H250"/>
      <c r="I250"/>
      <c r="J250"/>
      <c r="K250"/>
      <c r="L250"/>
      <c r="M250"/>
      <c r="N250" s="386">
        <f>N16+N26+N36+N46+N56+N66+N76+N86+N96+N106+N116+N126+N136+N146+N156+N166+N176+N186+N196+N206+N216+N246+N226+N236</f>
        <v>370667329</v>
      </c>
      <c r="P250"/>
      <c r="Q250"/>
      <c r="R250"/>
      <c r="S250"/>
      <c r="T250"/>
      <c r="U250"/>
      <c r="V250"/>
      <c r="W250"/>
      <c r="X250"/>
      <c r="Y250"/>
      <c r="Z250" s="386">
        <f>Z16+Z26+Z36+Z46+Z56+Z66+Z76+Z86+Z96+Z106+Z116+Z126+Z136+Z146+Z156+Z166+Z176+Z186+Z196+Z206+Z216+Z246+Z226+Z236</f>
        <v>363442085</v>
      </c>
      <c r="AL250" s="386">
        <f>AL16+AL26+AL36+AL46+AL56+AL66+AL76+AL86+AL96+AL106+AL116+AL126+AL136+AL146+AL156+AL166+AL176+AL186+AL196+AL206+AL216+AL246+AL226+AL236</f>
        <v>378654339</v>
      </c>
      <c r="AX250" s="386">
        <f>AX16+AX26+AX36+AX46+AX56+AX66+AX76+AX86+AX96+AX106+AX116+AX126+AX136+AX146+AX156+AX166+AX176+AX186+AX196+AX206+AX216+AX246+AX226+AX236</f>
        <v>363441790</v>
      </c>
      <c r="BJ250" s="386">
        <f>BJ16+BJ26+BJ36+BJ46+BJ56+BJ66+BJ76+BJ86+BJ96+BJ106+BJ116+BJ126+BJ136+BJ146+BJ156+BJ166+BJ176+BJ186+BJ196+BJ206+BJ216+BJ246+BJ226+BJ236</f>
        <v>357303628</v>
      </c>
      <c r="BL250"/>
      <c r="BM250"/>
      <c r="BN250"/>
      <c r="BO250"/>
      <c r="BP250"/>
      <c r="BQ250"/>
      <c r="BR250"/>
      <c r="BS250"/>
      <c r="BT250"/>
      <c r="BU250"/>
      <c r="BV250" s="386">
        <f>BV16+BV26+BV36+BV46+BV56+BV66+BV76+BV86+BV96+BV106+BV116+BV126+BV136+BV146+BV156+BV166+BV176+BV186+BV196+BV206+BV216+BV246+BV226+BV236</f>
        <v>341533050</v>
      </c>
      <c r="BX250"/>
      <c r="BY250"/>
      <c r="BZ250"/>
      <c r="CA250"/>
      <c r="CB250"/>
      <c r="CC250"/>
      <c r="CD250"/>
      <c r="CE250"/>
      <c r="CF250"/>
      <c r="CG250"/>
      <c r="CH250" s="386">
        <f>CH16+CH26+CH36+CH46+CH56+CH66+CH76+CH86+CH96+CH106+CH116+CH126+CH136+CH146+CH156+CH166+CH176+CH186+CH196+CH206+CH216+CH246+CH226+CH236</f>
        <v>325092571</v>
      </c>
      <c r="CJ250"/>
      <c r="CK250"/>
      <c r="CL250"/>
      <c r="CM250"/>
      <c r="CN250"/>
      <c r="CO250"/>
      <c r="CP250"/>
      <c r="CQ250"/>
      <c r="CR250"/>
      <c r="CS250"/>
      <c r="CT250" s="386">
        <f>CT16+CT26+CT36+CT46+CT56+CT66+CT76+CT86+CT96+CT106+CT116+CT126+CT136+CT146+CT156+CT166+CT176+CT186+CT196+CT206+CT216+CT246+CT226+CT236</f>
        <v>325600003</v>
      </c>
      <c r="DF250" s="386">
        <f>DF16+DF26+DF36+DF46+DF56+DF66+DF76+DF86+DF96+DF106+DF116+DF126+DF136+DF146+DF156+DF166+DF176+DF186+DF196+DF206+DF216+DF246+DF226+DF236</f>
        <v>321882006</v>
      </c>
      <c r="DR250" s="386">
        <f>DR16+DR26+DR36+DR46+DR56+DR66+DR76+DR86+DR96+DR106+DR116+DR126+DR136+DR146+DR156+DR166+DR176+DR186+DR196+DR206+DR216+DR246+DR226+DR236</f>
        <v>319105296</v>
      </c>
      <c r="ED250" s="386">
        <f>ED16+ED26+ED36+ED46+ED56+ED66+ED76+ED86+ED96+ED106+ED116+ED126+ED136+ED146+ED156+ED166+ED176+ED186+ED196+ED206+ED216+ED246+ED226+ED236</f>
        <v>311034394</v>
      </c>
    </row>
  </sheetData>
  <sheetProtection selectLockedCells="1"/>
  <mergeCells count="125">
    <mergeCell ref="DT4:DV4"/>
    <mergeCell ref="DW4:DW5"/>
    <mergeCell ref="DX4:DX5"/>
    <mergeCell ref="DY4:DY5"/>
    <mergeCell ref="DZ4:EA4"/>
    <mergeCell ref="EB4:EC4"/>
    <mergeCell ref="DT6:EC6"/>
    <mergeCell ref="AB4:AD4"/>
    <mergeCell ref="AE4:AE5"/>
    <mergeCell ref="AF4:AF5"/>
    <mergeCell ref="AG4:AG5"/>
    <mergeCell ref="AH4:AI4"/>
    <mergeCell ref="AJ4:AK4"/>
    <mergeCell ref="BL4:BN4"/>
    <mergeCell ref="BO4:BO5"/>
    <mergeCell ref="BP4:BP5"/>
    <mergeCell ref="AZ4:BB4"/>
    <mergeCell ref="BC4:BC5"/>
    <mergeCell ref="BD4:BD5"/>
    <mergeCell ref="AN4:AP4"/>
    <mergeCell ref="AQ4:AQ5"/>
    <mergeCell ref="AR4:AR5"/>
    <mergeCell ref="AS4:AS5"/>
    <mergeCell ref="AT4:AU4"/>
    <mergeCell ref="AV4:AW4"/>
    <mergeCell ref="BQ4:BQ5"/>
    <mergeCell ref="BR4:BS4"/>
    <mergeCell ref="BT4:BU4"/>
    <mergeCell ref="BE4:BE5"/>
    <mergeCell ref="BF4:BG4"/>
    <mergeCell ref="BH4:BI4"/>
    <mergeCell ref="CJ6:CS6"/>
    <mergeCell ref="CJ4:CL4"/>
    <mergeCell ref="CM4:CM5"/>
    <mergeCell ref="CN4:CN5"/>
    <mergeCell ref="CO4:CO5"/>
    <mergeCell ref="CP4:CQ4"/>
    <mergeCell ref="CR4:CS4"/>
    <mergeCell ref="BX4:BZ4"/>
    <mergeCell ref="CA4:CA5"/>
    <mergeCell ref="CB4:CB5"/>
    <mergeCell ref="CC4:CC5"/>
    <mergeCell ref="CD4:CE4"/>
    <mergeCell ref="CF4:CG4"/>
    <mergeCell ref="A38:A40"/>
    <mergeCell ref="A43:A45"/>
    <mergeCell ref="A48:A50"/>
    <mergeCell ref="A53:A55"/>
    <mergeCell ref="A58:A60"/>
    <mergeCell ref="A63:A65"/>
    <mergeCell ref="A8:A10"/>
    <mergeCell ref="A13:A15"/>
    <mergeCell ref="A18:A20"/>
    <mergeCell ref="A23:A25"/>
    <mergeCell ref="A28:A30"/>
    <mergeCell ref="A33:A35"/>
    <mergeCell ref="A98:A100"/>
    <mergeCell ref="A103:A105"/>
    <mergeCell ref="A108:A110"/>
    <mergeCell ref="A113:A115"/>
    <mergeCell ref="A118:A120"/>
    <mergeCell ref="A123:A125"/>
    <mergeCell ref="A68:A70"/>
    <mergeCell ref="A73:A75"/>
    <mergeCell ref="A78:A80"/>
    <mergeCell ref="A83:A85"/>
    <mergeCell ref="A88:A90"/>
    <mergeCell ref="A93:A95"/>
    <mergeCell ref="A158:A160"/>
    <mergeCell ref="A163:A165"/>
    <mergeCell ref="A168:A170"/>
    <mergeCell ref="A173:A175"/>
    <mergeCell ref="A178:A180"/>
    <mergeCell ref="A183:A185"/>
    <mergeCell ref="A128:A130"/>
    <mergeCell ref="A133:A135"/>
    <mergeCell ref="A138:A140"/>
    <mergeCell ref="A143:A145"/>
    <mergeCell ref="A148:A150"/>
    <mergeCell ref="A153:A155"/>
    <mergeCell ref="A238:A240"/>
    <mergeCell ref="A243:A245"/>
    <mergeCell ref="A218:A220"/>
    <mergeCell ref="A223:A225"/>
    <mergeCell ref="A228:A230"/>
    <mergeCell ref="A233:A235"/>
    <mergeCell ref="A188:A190"/>
    <mergeCell ref="A193:A195"/>
    <mergeCell ref="A198:A200"/>
    <mergeCell ref="A203:A205"/>
    <mergeCell ref="A208:A210"/>
    <mergeCell ref="A213:A215"/>
    <mergeCell ref="D4:F4"/>
    <mergeCell ref="G4:G5"/>
    <mergeCell ref="H4:H5"/>
    <mergeCell ref="I4:I5"/>
    <mergeCell ref="J4:K4"/>
    <mergeCell ref="L4:M4"/>
    <mergeCell ref="D6:M6"/>
    <mergeCell ref="P4:R4"/>
    <mergeCell ref="S4:S5"/>
    <mergeCell ref="DH4:DJ4"/>
    <mergeCell ref="DK4:DK5"/>
    <mergeCell ref="DL4:DL5"/>
    <mergeCell ref="DM4:DM5"/>
    <mergeCell ref="DN4:DO4"/>
    <mergeCell ref="DP4:DQ4"/>
    <mergeCell ref="DH6:DQ6"/>
    <mergeCell ref="T4:T5"/>
    <mergeCell ref="U4:U5"/>
    <mergeCell ref="V4:W4"/>
    <mergeCell ref="X4:Y4"/>
    <mergeCell ref="P6:Y6"/>
    <mergeCell ref="CV6:DE6"/>
    <mergeCell ref="CV4:CX4"/>
    <mergeCell ref="CY4:CY5"/>
    <mergeCell ref="CZ4:CZ5"/>
    <mergeCell ref="DA4:DA5"/>
    <mergeCell ref="DB4:DC4"/>
    <mergeCell ref="DD4:DE4"/>
    <mergeCell ref="AB6:AK6"/>
    <mergeCell ref="AN6:AW6"/>
    <mergeCell ref="AZ6:BI6"/>
    <mergeCell ref="BL6:BU6"/>
    <mergeCell ref="BX6:CG6"/>
  </mergeCells>
  <pageMargins left="0.25" right="0.25" top="0.75" bottom="0.75" header="0.3" footer="0.3"/>
  <pageSetup scale="11" fitToHeight="0" orientation="landscape" r:id="rId1"/>
  <headerFooter>
    <oddFooter>&amp;L&amp;F - &amp;A&amp;RPage &amp;P of &amp;N  &amp;D</oddFooter>
  </headerFooter>
  <rowBreaks count="3" manualBreakCount="3">
    <brk id="77" max="16383" man="1"/>
    <brk id="127" max="16383" man="1"/>
    <brk id="167" max="16383" man="1"/>
  </rowBreaks>
  <colBreaks count="1" manualBreakCount="1">
    <brk id="5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99409-12A6-419C-87EA-186778201FE2}">
  <sheetPr>
    <tabColor theme="5"/>
    <pageSetUpPr fitToPage="1"/>
  </sheetPr>
  <dimension ref="B2:AC78"/>
  <sheetViews>
    <sheetView workbookViewId="0">
      <pane ySplit="4" topLeftCell="A5" activePane="bottomLeft" state="frozen"/>
      <selection pane="bottomLeft" activeCell="P69" sqref="P69"/>
    </sheetView>
  </sheetViews>
  <sheetFormatPr defaultColWidth="8.85546875" defaultRowHeight="15" x14ac:dyDescent="0.25"/>
  <cols>
    <col min="1" max="1" width="8.85546875" style="145"/>
    <col min="2" max="2" width="9.42578125" style="148" bestFit="1" customWidth="1"/>
    <col min="3" max="3" width="25.85546875" style="148" bestFit="1" customWidth="1"/>
    <col min="4" max="4" width="8.85546875" style="145"/>
    <col min="5" max="6" width="12.42578125" style="149" bestFit="1" customWidth="1"/>
    <col min="7" max="7" width="11.42578125" style="149" bestFit="1" customWidth="1"/>
    <col min="8" max="8" width="11.42578125" style="145" customWidth="1"/>
    <col min="9" max="9" width="8.85546875" style="145"/>
    <col min="10" max="10" width="10.7109375" style="145" customWidth="1"/>
    <col min="11" max="12" width="8.85546875" style="145"/>
    <col min="13" max="13" width="26.5703125" style="145" customWidth="1"/>
    <col min="14" max="14" width="11.140625" style="145" customWidth="1"/>
    <col min="15" max="17" width="8.85546875" style="145"/>
    <col min="18" max="20" width="10.5703125" style="145" customWidth="1"/>
    <col min="21" max="77" width="8.85546875" style="145"/>
    <col min="78" max="82" width="0" style="145" hidden="1" customWidth="1"/>
    <col min="83" max="229" width="8.85546875" style="145"/>
    <col min="230" max="230" width="25.85546875" style="145" bestFit="1" customWidth="1"/>
    <col min="231" max="231" width="8.85546875" style="145"/>
    <col min="232" max="233" width="12.42578125" style="145" bestFit="1" customWidth="1"/>
    <col min="234" max="234" width="11.42578125" style="145" bestFit="1" customWidth="1"/>
    <col min="235" max="485" width="8.85546875" style="145"/>
    <col min="486" max="486" width="25.85546875" style="145" bestFit="1" customWidth="1"/>
    <col min="487" max="487" width="8.85546875" style="145"/>
    <col min="488" max="489" width="12.42578125" style="145" bestFit="1" customWidth="1"/>
    <col min="490" max="490" width="11.42578125" style="145" bestFit="1" customWidth="1"/>
    <col min="491" max="741" width="8.85546875" style="145"/>
    <col min="742" max="742" width="25.85546875" style="145" bestFit="1" customWidth="1"/>
    <col min="743" max="743" width="8.85546875" style="145"/>
    <col min="744" max="745" width="12.42578125" style="145" bestFit="1" customWidth="1"/>
    <col min="746" max="746" width="11.42578125" style="145" bestFit="1" customWidth="1"/>
    <col min="747" max="997" width="8.85546875" style="145"/>
    <col min="998" max="998" width="25.85546875" style="145" bestFit="1" customWidth="1"/>
    <col min="999" max="999" width="8.85546875" style="145"/>
    <col min="1000" max="1001" width="12.42578125" style="145" bestFit="1" customWidth="1"/>
    <col min="1002" max="1002" width="11.42578125" style="145" bestFit="1" customWidth="1"/>
    <col min="1003" max="1253" width="8.85546875" style="145"/>
    <col min="1254" max="1254" width="25.85546875" style="145" bestFit="1" customWidth="1"/>
    <col min="1255" max="1255" width="8.85546875" style="145"/>
    <col min="1256" max="1257" width="12.42578125" style="145" bestFit="1" customWidth="1"/>
    <col min="1258" max="1258" width="11.42578125" style="145" bestFit="1" customWidth="1"/>
    <col min="1259" max="1509" width="8.85546875" style="145"/>
    <col min="1510" max="1510" width="25.85546875" style="145" bestFit="1" customWidth="1"/>
    <col min="1511" max="1511" width="8.85546875" style="145"/>
    <col min="1512" max="1513" width="12.42578125" style="145" bestFit="1" customWidth="1"/>
    <col min="1514" max="1514" width="11.42578125" style="145" bestFit="1" customWidth="1"/>
    <col min="1515" max="1765" width="8.85546875" style="145"/>
    <col min="1766" max="1766" width="25.85546875" style="145" bestFit="1" customWidth="1"/>
    <col min="1767" max="1767" width="8.85546875" style="145"/>
    <col min="1768" max="1769" width="12.42578125" style="145" bestFit="1" customWidth="1"/>
    <col min="1770" max="1770" width="11.42578125" style="145" bestFit="1" customWidth="1"/>
    <col min="1771" max="2021" width="8.85546875" style="145"/>
    <col min="2022" max="2022" width="25.85546875" style="145" bestFit="1" customWidth="1"/>
    <col min="2023" max="2023" width="8.85546875" style="145"/>
    <col min="2024" max="2025" width="12.42578125" style="145" bestFit="1" customWidth="1"/>
    <col min="2026" max="2026" width="11.42578125" style="145" bestFit="1" customWidth="1"/>
    <col min="2027" max="2277" width="8.85546875" style="145"/>
    <col min="2278" max="2278" width="25.85546875" style="145" bestFit="1" customWidth="1"/>
    <col min="2279" max="2279" width="8.85546875" style="145"/>
    <col min="2280" max="2281" width="12.42578125" style="145" bestFit="1" customWidth="1"/>
    <col min="2282" max="2282" width="11.42578125" style="145" bestFit="1" customWidth="1"/>
    <col min="2283" max="2533" width="8.85546875" style="145"/>
    <col min="2534" max="2534" width="25.85546875" style="145" bestFit="1" customWidth="1"/>
    <col min="2535" max="2535" width="8.85546875" style="145"/>
    <col min="2536" max="2537" width="12.42578125" style="145" bestFit="1" customWidth="1"/>
    <col min="2538" max="2538" width="11.42578125" style="145" bestFit="1" customWidth="1"/>
    <col min="2539" max="2789" width="8.85546875" style="145"/>
    <col min="2790" max="2790" width="25.85546875" style="145" bestFit="1" customWidth="1"/>
    <col min="2791" max="2791" width="8.85546875" style="145"/>
    <col min="2792" max="2793" width="12.42578125" style="145" bestFit="1" customWidth="1"/>
    <col min="2794" max="2794" width="11.42578125" style="145" bestFit="1" customWidth="1"/>
    <col min="2795" max="3045" width="8.85546875" style="145"/>
    <col min="3046" max="3046" width="25.85546875" style="145" bestFit="1" customWidth="1"/>
    <col min="3047" max="3047" width="8.85546875" style="145"/>
    <col min="3048" max="3049" width="12.42578125" style="145" bestFit="1" customWidth="1"/>
    <col min="3050" max="3050" width="11.42578125" style="145" bestFit="1" customWidth="1"/>
    <col min="3051" max="3301" width="8.85546875" style="145"/>
    <col min="3302" max="3302" width="25.85546875" style="145" bestFit="1" customWidth="1"/>
    <col min="3303" max="3303" width="8.85546875" style="145"/>
    <col min="3304" max="3305" width="12.42578125" style="145" bestFit="1" customWidth="1"/>
    <col min="3306" max="3306" width="11.42578125" style="145" bestFit="1" customWidth="1"/>
    <col min="3307" max="3557" width="8.85546875" style="145"/>
    <col min="3558" max="3558" width="25.85546875" style="145" bestFit="1" customWidth="1"/>
    <col min="3559" max="3559" width="8.85546875" style="145"/>
    <col min="3560" max="3561" width="12.42578125" style="145" bestFit="1" customWidth="1"/>
    <col min="3562" max="3562" width="11.42578125" style="145" bestFit="1" customWidth="1"/>
    <col min="3563" max="3813" width="8.85546875" style="145"/>
    <col min="3814" max="3814" width="25.85546875" style="145" bestFit="1" customWidth="1"/>
    <col min="3815" max="3815" width="8.85546875" style="145"/>
    <col min="3816" max="3817" width="12.42578125" style="145" bestFit="1" customWidth="1"/>
    <col min="3818" max="3818" width="11.42578125" style="145" bestFit="1" customWidth="1"/>
    <col min="3819" max="4069" width="8.85546875" style="145"/>
    <col min="4070" max="4070" width="25.85546875" style="145" bestFit="1" customWidth="1"/>
    <col min="4071" max="4071" width="8.85546875" style="145"/>
    <col min="4072" max="4073" width="12.42578125" style="145" bestFit="1" customWidth="1"/>
    <col min="4074" max="4074" width="11.42578125" style="145" bestFit="1" customWidth="1"/>
    <col min="4075" max="4325" width="8.85546875" style="145"/>
    <col min="4326" max="4326" width="25.85546875" style="145" bestFit="1" customWidth="1"/>
    <col min="4327" max="4327" width="8.85546875" style="145"/>
    <col min="4328" max="4329" width="12.42578125" style="145" bestFit="1" customWidth="1"/>
    <col min="4330" max="4330" width="11.42578125" style="145" bestFit="1" customWidth="1"/>
    <col min="4331" max="4581" width="8.85546875" style="145"/>
    <col min="4582" max="4582" width="25.85546875" style="145" bestFit="1" customWidth="1"/>
    <col min="4583" max="4583" width="8.85546875" style="145"/>
    <col min="4584" max="4585" width="12.42578125" style="145" bestFit="1" customWidth="1"/>
    <col min="4586" max="4586" width="11.42578125" style="145" bestFit="1" customWidth="1"/>
    <col min="4587" max="4837" width="8.85546875" style="145"/>
    <col min="4838" max="4838" width="25.85546875" style="145" bestFit="1" customWidth="1"/>
    <col min="4839" max="4839" width="8.85546875" style="145"/>
    <col min="4840" max="4841" width="12.42578125" style="145" bestFit="1" customWidth="1"/>
    <col min="4842" max="4842" width="11.42578125" style="145" bestFit="1" customWidth="1"/>
    <col min="4843" max="5093" width="8.85546875" style="145"/>
    <col min="5094" max="5094" width="25.85546875" style="145" bestFit="1" customWidth="1"/>
    <col min="5095" max="5095" width="8.85546875" style="145"/>
    <col min="5096" max="5097" width="12.42578125" style="145" bestFit="1" customWidth="1"/>
    <col min="5098" max="5098" width="11.42578125" style="145" bestFit="1" customWidth="1"/>
    <col min="5099" max="5349" width="8.85546875" style="145"/>
    <col min="5350" max="5350" width="25.85546875" style="145" bestFit="1" customWidth="1"/>
    <col min="5351" max="5351" width="8.85546875" style="145"/>
    <col min="5352" max="5353" width="12.42578125" style="145" bestFit="1" customWidth="1"/>
    <col min="5354" max="5354" width="11.42578125" style="145" bestFit="1" customWidth="1"/>
    <col min="5355" max="5605" width="8.85546875" style="145"/>
    <col min="5606" max="5606" width="25.85546875" style="145" bestFit="1" customWidth="1"/>
    <col min="5607" max="5607" width="8.85546875" style="145"/>
    <col min="5608" max="5609" width="12.42578125" style="145" bestFit="1" customWidth="1"/>
    <col min="5610" max="5610" width="11.42578125" style="145" bestFit="1" customWidth="1"/>
    <col min="5611" max="5861" width="8.85546875" style="145"/>
    <col min="5862" max="5862" width="25.85546875" style="145" bestFit="1" customWidth="1"/>
    <col min="5863" max="5863" width="8.85546875" style="145"/>
    <col min="5864" max="5865" width="12.42578125" style="145" bestFit="1" customWidth="1"/>
    <col min="5866" max="5866" width="11.42578125" style="145" bestFit="1" customWidth="1"/>
    <col min="5867" max="6117" width="8.85546875" style="145"/>
    <col min="6118" max="6118" width="25.85546875" style="145" bestFit="1" customWidth="1"/>
    <col min="6119" max="6119" width="8.85546875" style="145"/>
    <col min="6120" max="6121" width="12.42578125" style="145" bestFit="1" customWidth="1"/>
    <col min="6122" max="6122" width="11.42578125" style="145" bestFit="1" customWidth="1"/>
    <col min="6123" max="6373" width="8.85546875" style="145"/>
    <col min="6374" max="6374" width="25.85546875" style="145" bestFit="1" customWidth="1"/>
    <col min="6375" max="6375" width="8.85546875" style="145"/>
    <col min="6376" max="6377" width="12.42578125" style="145" bestFit="1" customWidth="1"/>
    <col min="6378" max="6378" width="11.42578125" style="145" bestFit="1" customWidth="1"/>
    <col min="6379" max="6629" width="8.85546875" style="145"/>
    <col min="6630" max="6630" width="25.85546875" style="145" bestFit="1" customWidth="1"/>
    <col min="6631" max="6631" width="8.85546875" style="145"/>
    <col min="6632" max="6633" width="12.42578125" style="145" bestFit="1" customWidth="1"/>
    <col min="6634" max="6634" width="11.42578125" style="145" bestFit="1" customWidth="1"/>
    <col min="6635" max="6885" width="8.85546875" style="145"/>
    <col min="6886" max="6886" width="25.85546875" style="145" bestFit="1" customWidth="1"/>
    <col min="6887" max="6887" width="8.85546875" style="145"/>
    <col min="6888" max="6889" width="12.42578125" style="145" bestFit="1" customWidth="1"/>
    <col min="6890" max="6890" width="11.42578125" style="145" bestFit="1" customWidth="1"/>
    <col min="6891" max="7141" width="8.85546875" style="145"/>
    <col min="7142" max="7142" width="25.85546875" style="145" bestFit="1" customWidth="1"/>
    <col min="7143" max="7143" width="8.85546875" style="145"/>
    <col min="7144" max="7145" width="12.42578125" style="145" bestFit="1" customWidth="1"/>
    <col min="7146" max="7146" width="11.42578125" style="145" bestFit="1" customWidth="1"/>
    <col min="7147" max="7397" width="8.85546875" style="145"/>
    <col min="7398" max="7398" width="25.85546875" style="145" bestFit="1" customWidth="1"/>
    <col min="7399" max="7399" width="8.85546875" style="145"/>
    <col min="7400" max="7401" width="12.42578125" style="145" bestFit="1" customWidth="1"/>
    <col min="7402" max="7402" width="11.42578125" style="145" bestFit="1" customWidth="1"/>
    <col min="7403" max="7653" width="8.85546875" style="145"/>
    <col min="7654" max="7654" width="25.85546875" style="145" bestFit="1" customWidth="1"/>
    <col min="7655" max="7655" width="8.85546875" style="145"/>
    <col min="7656" max="7657" width="12.42578125" style="145" bestFit="1" customWidth="1"/>
    <col min="7658" max="7658" width="11.42578125" style="145" bestFit="1" customWidth="1"/>
    <col min="7659" max="7909" width="8.85546875" style="145"/>
    <col min="7910" max="7910" width="25.85546875" style="145" bestFit="1" customWidth="1"/>
    <col min="7911" max="7911" width="8.85546875" style="145"/>
    <col min="7912" max="7913" width="12.42578125" style="145" bestFit="1" customWidth="1"/>
    <col min="7914" max="7914" width="11.42578125" style="145" bestFit="1" customWidth="1"/>
    <col min="7915" max="8165" width="8.85546875" style="145"/>
    <col min="8166" max="8166" width="25.85546875" style="145" bestFit="1" customWidth="1"/>
    <col min="8167" max="8167" width="8.85546875" style="145"/>
    <col min="8168" max="8169" width="12.42578125" style="145" bestFit="1" customWidth="1"/>
    <col min="8170" max="8170" width="11.42578125" style="145" bestFit="1" customWidth="1"/>
    <col min="8171" max="8421" width="8.85546875" style="145"/>
    <col min="8422" max="8422" width="25.85546875" style="145" bestFit="1" customWidth="1"/>
    <col min="8423" max="8423" width="8.85546875" style="145"/>
    <col min="8424" max="8425" width="12.42578125" style="145" bestFit="1" customWidth="1"/>
    <col min="8426" max="8426" width="11.42578125" style="145" bestFit="1" customWidth="1"/>
    <col min="8427" max="8677" width="8.85546875" style="145"/>
    <col min="8678" max="8678" width="25.85546875" style="145" bestFit="1" customWidth="1"/>
    <col min="8679" max="8679" width="8.85546875" style="145"/>
    <col min="8680" max="8681" width="12.42578125" style="145" bestFit="1" customWidth="1"/>
    <col min="8682" max="8682" width="11.42578125" style="145" bestFit="1" customWidth="1"/>
    <col min="8683" max="8933" width="8.85546875" style="145"/>
    <col min="8934" max="8934" width="25.85546875" style="145" bestFit="1" customWidth="1"/>
    <col min="8935" max="8935" width="8.85546875" style="145"/>
    <col min="8936" max="8937" width="12.42578125" style="145" bestFit="1" customWidth="1"/>
    <col min="8938" max="8938" width="11.42578125" style="145" bestFit="1" customWidth="1"/>
    <col min="8939" max="9189" width="8.85546875" style="145"/>
    <col min="9190" max="9190" width="25.85546875" style="145" bestFit="1" customWidth="1"/>
    <col min="9191" max="9191" width="8.85546875" style="145"/>
    <col min="9192" max="9193" width="12.42578125" style="145" bestFit="1" customWidth="1"/>
    <col min="9194" max="9194" width="11.42578125" style="145" bestFit="1" customWidth="1"/>
    <col min="9195" max="9445" width="8.85546875" style="145"/>
    <col min="9446" max="9446" width="25.85546875" style="145" bestFit="1" customWidth="1"/>
    <col min="9447" max="9447" width="8.85546875" style="145"/>
    <col min="9448" max="9449" width="12.42578125" style="145" bestFit="1" customWidth="1"/>
    <col min="9450" max="9450" width="11.42578125" style="145" bestFit="1" customWidth="1"/>
    <col min="9451" max="9701" width="8.85546875" style="145"/>
    <col min="9702" max="9702" width="25.85546875" style="145" bestFit="1" customWidth="1"/>
    <col min="9703" max="9703" width="8.85546875" style="145"/>
    <col min="9704" max="9705" width="12.42578125" style="145" bestFit="1" customWidth="1"/>
    <col min="9706" max="9706" width="11.42578125" style="145" bestFit="1" customWidth="1"/>
    <col min="9707" max="9957" width="8.85546875" style="145"/>
    <col min="9958" max="9958" width="25.85546875" style="145" bestFit="1" customWidth="1"/>
    <col min="9959" max="9959" width="8.85546875" style="145"/>
    <col min="9960" max="9961" width="12.42578125" style="145" bestFit="1" customWidth="1"/>
    <col min="9962" max="9962" width="11.42578125" style="145" bestFit="1" customWidth="1"/>
    <col min="9963" max="10213" width="8.85546875" style="145"/>
    <col min="10214" max="10214" width="25.85546875" style="145" bestFit="1" customWidth="1"/>
    <col min="10215" max="10215" width="8.85546875" style="145"/>
    <col min="10216" max="10217" width="12.42578125" style="145" bestFit="1" customWidth="1"/>
    <col min="10218" max="10218" width="11.42578125" style="145" bestFit="1" customWidth="1"/>
    <col min="10219" max="10469" width="8.85546875" style="145"/>
    <col min="10470" max="10470" width="25.85546875" style="145" bestFit="1" customWidth="1"/>
    <col min="10471" max="10471" width="8.85546875" style="145"/>
    <col min="10472" max="10473" width="12.42578125" style="145" bestFit="1" customWidth="1"/>
    <col min="10474" max="10474" width="11.42578125" style="145" bestFit="1" customWidth="1"/>
    <col min="10475" max="10725" width="8.85546875" style="145"/>
    <col min="10726" max="10726" width="25.85546875" style="145" bestFit="1" customWidth="1"/>
    <col min="10727" max="10727" width="8.85546875" style="145"/>
    <col min="10728" max="10729" width="12.42578125" style="145" bestFit="1" customWidth="1"/>
    <col min="10730" max="10730" width="11.42578125" style="145" bestFit="1" customWidth="1"/>
    <col min="10731" max="10981" width="8.85546875" style="145"/>
    <col min="10982" max="10982" width="25.85546875" style="145" bestFit="1" customWidth="1"/>
    <col min="10983" max="10983" width="8.85546875" style="145"/>
    <col min="10984" max="10985" width="12.42578125" style="145" bestFit="1" customWidth="1"/>
    <col min="10986" max="10986" width="11.42578125" style="145" bestFit="1" customWidth="1"/>
    <col min="10987" max="11237" width="8.85546875" style="145"/>
    <col min="11238" max="11238" width="25.85546875" style="145" bestFit="1" customWidth="1"/>
    <col min="11239" max="11239" width="8.85546875" style="145"/>
    <col min="11240" max="11241" width="12.42578125" style="145" bestFit="1" customWidth="1"/>
    <col min="11242" max="11242" width="11.42578125" style="145" bestFit="1" customWidth="1"/>
    <col min="11243" max="11493" width="8.85546875" style="145"/>
    <col min="11494" max="11494" width="25.85546875" style="145" bestFit="1" customWidth="1"/>
    <col min="11495" max="11495" width="8.85546875" style="145"/>
    <col min="11496" max="11497" width="12.42578125" style="145" bestFit="1" customWidth="1"/>
    <col min="11498" max="11498" width="11.42578125" style="145" bestFit="1" customWidth="1"/>
    <col min="11499" max="11749" width="8.85546875" style="145"/>
    <col min="11750" max="11750" width="25.85546875" style="145" bestFit="1" customWidth="1"/>
    <col min="11751" max="11751" width="8.85546875" style="145"/>
    <col min="11752" max="11753" width="12.42578125" style="145" bestFit="1" customWidth="1"/>
    <col min="11754" max="11754" width="11.42578125" style="145" bestFit="1" customWidth="1"/>
    <col min="11755" max="12005" width="8.85546875" style="145"/>
    <col min="12006" max="12006" width="25.85546875" style="145" bestFit="1" customWidth="1"/>
    <col min="12007" max="12007" width="8.85546875" style="145"/>
    <col min="12008" max="12009" width="12.42578125" style="145" bestFit="1" customWidth="1"/>
    <col min="12010" max="12010" width="11.42578125" style="145" bestFit="1" customWidth="1"/>
    <col min="12011" max="12261" width="8.85546875" style="145"/>
    <col min="12262" max="12262" width="25.85546875" style="145" bestFit="1" customWidth="1"/>
    <col min="12263" max="12263" width="8.85546875" style="145"/>
    <col min="12264" max="12265" width="12.42578125" style="145" bestFit="1" customWidth="1"/>
    <col min="12266" max="12266" width="11.42578125" style="145" bestFit="1" customWidth="1"/>
    <col min="12267" max="12517" width="8.85546875" style="145"/>
    <col min="12518" max="12518" width="25.85546875" style="145" bestFit="1" customWidth="1"/>
    <col min="12519" max="12519" width="8.85546875" style="145"/>
    <col min="12520" max="12521" width="12.42578125" style="145" bestFit="1" customWidth="1"/>
    <col min="12522" max="12522" width="11.42578125" style="145" bestFit="1" customWidth="1"/>
    <col min="12523" max="12773" width="8.85546875" style="145"/>
    <col min="12774" max="12774" width="25.85546875" style="145" bestFit="1" customWidth="1"/>
    <col min="12775" max="12775" width="8.85546875" style="145"/>
    <col min="12776" max="12777" width="12.42578125" style="145" bestFit="1" customWidth="1"/>
    <col min="12778" max="12778" width="11.42578125" style="145" bestFit="1" customWidth="1"/>
    <col min="12779" max="13029" width="8.85546875" style="145"/>
    <col min="13030" max="13030" width="25.85546875" style="145" bestFit="1" customWidth="1"/>
    <col min="13031" max="13031" width="8.85546875" style="145"/>
    <col min="13032" max="13033" width="12.42578125" style="145" bestFit="1" customWidth="1"/>
    <col min="13034" max="13034" width="11.42578125" style="145" bestFit="1" customWidth="1"/>
    <col min="13035" max="13285" width="8.85546875" style="145"/>
    <col min="13286" max="13286" width="25.85546875" style="145" bestFit="1" customWidth="1"/>
    <col min="13287" max="13287" width="8.85546875" style="145"/>
    <col min="13288" max="13289" width="12.42578125" style="145" bestFit="1" customWidth="1"/>
    <col min="13290" max="13290" width="11.42578125" style="145" bestFit="1" customWidth="1"/>
    <col min="13291" max="13541" width="8.85546875" style="145"/>
    <col min="13542" max="13542" width="25.85546875" style="145" bestFit="1" customWidth="1"/>
    <col min="13543" max="13543" width="8.85546875" style="145"/>
    <col min="13544" max="13545" width="12.42578125" style="145" bestFit="1" customWidth="1"/>
    <col min="13546" max="13546" width="11.42578125" style="145" bestFit="1" customWidth="1"/>
    <col min="13547" max="13797" width="8.85546875" style="145"/>
    <col min="13798" max="13798" width="25.85546875" style="145" bestFit="1" customWidth="1"/>
    <col min="13799" max="13799" width="8.85546875" style="145"/>
    <col min="13800" max="13801" width="12.42578125" style="145" bestFit="1" customWidth="1"/>
    <col min="13802" max="13802" width="11.42578125" style="145" bestFit="1" customWidth="1"/>
    <col min="13803" max="14053" width="8.85546875" style="145"/>
    <col min="14054" max="14054" width="25.85546875" style="145" bestFit="1" customWidth="1"/>
    <col min="14055" max="14055" width="8.85546875" style="145"/>
    <col min="14056" max="14057" width="12.42578125" style="145" bestFit="1" customWidth="1"/>
    <col min="14058" max="14058" width="11.42578125" style="145" bestFit="1" customWidth="1"/>
    <col min="14059" max="14309" width="8.85546875" style="145"/>
    <col min="14310" max="14310" width="25.85546875" style="145" bestFit="1" customWidth="1"/>
    <col min="14311" max="14311" width="8.85546875" style="145"/>
    <col min="14312" max="14313" width="12.42578125" style="145" bestFit="1" customWidth="1"/>
    <col min="14314" max="14314" width="11.42578125" style="145" bestFit="1" customWidth="1"/>
    <col min="14315" max="14565" width="8.85546875" style="145"/>
    <col min="14566" max="14566" width="25.85546875" style="145" bestFit="1" customWidth="1"/>
    <col min="14567" max="14567" width="8.85546875" style="145"/>
    <col min="14568" max="14569" width="12.42578125" style="145" bestFit="1" customWidth="1"/>
    <col min="14570" max="14570" width="11.42578125" style="145" bestFit="1" customWidth="1"/>
    <col min="14571" max="14821" width="8.85546875" style="145"/>
    <col min="14822" max="14822" width="25.85546875" style="145" bestFit="1" customWidth="1"/>
    <col min="14823" max="14823" width="8.85546875" style="145"/>
    <col min="14824" max="14825" width="12.42578125" style="145" bestFit="1" customWidth="1"/>
    <col min="14826" max="14826" width="11.42578125" style="145" bestFit="1" customWidth="1"/>
    <col min="14827" max="15077" width="8.85546875" style="145"/>
    <col min="15078" max="15078" width="25.85546875" style="145" bestFit="1" customWidth="1"/>
    <col min="15079" max="15079" width="8.85546875" style="145"/>
    <col min="15080" max="15081" width="12.42578125" style="145" bestFit="1" customWidth="1"/>
    <col min="15082" max="15082" width="11.42578125" style="145" bestFit="1" customWidth="1"/>
    <col min="15083" max="15333" width="8.85546875" style="145"/>
    <col min="15334" max="15334" width="25.85546875" style="145" bestFit="1" customWidth="1"/>
    <col min="15335" max="15335" width="8.85546875" style="145"/>
    <col min="15336" max="15337" width="12.42578125" style="145" bestFit="1" customWidth="1"/>
    <col min="15338" max="15338" width="11.42578125" style="145" bestFit="1" customWidth="1"/>
    <col min="15339" max="15589" width="8.85546875" style="145"/>
    <col min="15590" max="15590" width="25.85546875" style="145" bestFit="1" customWidth="1"/>
    <col min="15591" max="15591" width="8.85546875" style="145"/>
    <col min="15592" max="15593" width="12.42578125" style="145" bestFit="1" customWidth="1"/>
    <col min="15594" max="15594" width="11.42578125" style="145" bestFit="1" customWidth="1"/>
    <col min="15595" max="15845" width="8.85546875" style="145"/>
    <col min="15846" max="15846" width="25.85546875" style="145" bestFit="1" customWidth="1"/>
    <col min="15847" max="15847" width="8.85546875" style="145"/>
    <col min="15848" max="15849" width="12.42578125" style="145" bestFit="1" customWidth="1"/>
    <col min="15850" max="15850" width="11.42578125" style="145" bestFit="1" customWidth="1"/>
    <col min="15851" max="16101" width="8.85546875" style="145"/>
    <col min="16102" max="16102" width="25.85546875" style="145" bestFit="1" customWidth="1"/>
    <col min="16103" max="16103" width="8.85546875" style="145"/>
    <col min="16104" max="16105" width="12.42578125" style="145" bestFit="1" customWidth="1"/>
    <col min="16106" max="16106" width="11.42578125" style="145" bestFit="1" customWidth="1"/>
    <col min="16107" max="16384" width="8.85546875" style="145"/>
  </cols>
  <sheetData>
    <row r="2" spans="2:24" x14ac:dyDescent="0.25">
      <c r="B2" s="139" t="s">
        <v>661</v>
      </c>
    </row>
    <row r="3" spans="2:24" s="140" customFormat="1" x14ac:dyDescent="0.25">
      <c r="B3" s="1059" t="s">
        <v>690</v>
      </c>
      <c r="C3" s="1059"/>
      <c r="D3" s="1059"/>
      <c r="E3" s="1060"/>
      <c r="F3" s="1060"/>
      <c r="G3" s="1060"/>
      <c r="H3" s="1060"/>
      <c r="I3" s="1060"/>
      <c r="J3" s="1060"/>
      <c r="K3" s="1060"/>
    </row>
    <row r="4" spans="2:24" x14ac:dyDescent="0.25">
      <c r="B4" s="141" t="s">
        <v>107</v>
      </c>
      <c r="C4" s="142" t="s">
        <v>108</v>
      </c>
      <c r="D4" s="143" t="s">
        <v>109</v>
      </c>
      <c r="E4" s="144" t="s">
        <v>76</v>
      </c>
      <c r="F4" s="144" t="s">
        <v>77</v>
      </c>
      <c r="G4" s="144" t="s">
        <v>78</v>
      </c>
      <c r="H4" s="949" t="s">
        <v>50</v>
      </c>
      <c r="J4" s="145" t="s">
        <v>577</v>
      </c>
      <c r="R4"/>
      <c r="S4"/>
      <c r="T4"/>
    </row>
    <row r="5" spans="2:24" x14ac:dyDescent="0.25">
      <c r="B5" s="964">
        <v>11</v>
      </c>
      <c r="C5" s="142" t="s">
        <v>110</v>
      </c>
      <c r="D5" s="143">
        <v>1</v>
      </c>
      <c r="E5" s="1157">
        <v>9422.02</v>
      </c>
      <c r="F5" s="1157">
        <v>5076</v>
      </c>
      <c r="G5" s="1157">
        <v>237</v>
      </c>
      <c r="H5" s="146">
        <f>SUM(E5:G5)</f>
        <v>14735.02</v>
      </c>
      <c r="J5" s="145">
        <v>16720.05</v>
      </c>
      <c r="K5" s="147">
        <f>J5-H5</f>
        <v>1985.0299999999988</v>
      </c>
      <c r="R5"/>
      <c r="S5"/>
      <c r="T5"/>
      <c r="V5" s="147"/>
      <c r="W5" s="147"/>
      <c r="X5" s="147"/>
    </row>
    <row r="6" spans="2:24" x14ac:dyDescent="0.25">
      <c r="B6" s="964">
        <v>11</v>
      </c>
      <c r="C6" s="142" t="s">
        <v>110</v>
      </c>
      <c r="D6" s="143">
        <v>2</v>
      </c>
      <c r="E6" s="1157">
        <v>4380</v>
      </c>
      <c r="F6" s="1157">
        <v>767</v>
      </c>
      <c r="G6" s="1157">
        <v>1226.99</v>
      </c>
      <c r="H6" s="146">
        <f t="shared" ref="H6:H67" si="0">SUM(E6:G6)</f>
        <v>6373.99</v>
      </c>
      <c r="J6" s="145">
        <v>8085.01</v>
      </c>
      <c r="K6" s="147">
        <f t="shared" ref="K6:K67" si="1">J6-H6</f>
        <v>1711.0200000000004</v>
      </c>
      <c r="R6"/>
      <c r="S6"/>
      <c r="T6"/>
      <c r="V6" s="147"/>
      <c r="W6" s="147"/>
      <c r="X6" s="147"/>
    </row>
    <row r="7" spans="2:24" x14ac:dyDescent="0.25">
      <c r="B7" s="964">
        <v>11</v>
      </c>
      <c r="C7" s="142" t="s">
        <v>110</v>
      </c>
      <c r="D7" s="143">
        <v>3</v>
      </c>
      <c r="E7" s="1157">
        <v>2054</v>
      </c>
      <c r="F7" s="1157">
        <v>8304</v>
      </c>
      <c r="G7" s="1157">
        <v>7484.02</v>
      </c>
      <c r="H7" s="146">
        <f t="shared" si="0"/>
        <v>17842.02</v>
      </c>
      <c r="J7" s="145">
        <v>16491.02</v>
      </c>
      <c r="K7" s="147">
        <f t="shared" si="1"/>
        <v>-1351</v>
      </c>
      <c r="M7" s="143" t="str">
        <f>C7</f>
        <v>NMIMT - Main</v>
      </c>
      <c r="N7" s="474">
        <f>SUM(E5:G7)</f>
        <v>38951.03</v>
      </c>
      <c r="R7"/>
      <c r="S7"/>
      <c r="T7"/>
      <c r="V7" s="147"/>
      <c r="W7" s="147"/>
      <c r="X7" s="147"/>
    </row>
    <row r="8" spans="2:24" x14ac:dyDescent="0.25">
      <c r="B8" s="964">
        <v>12</v>
      </c>
      <c r="C8" s="142" t="s">
        <v>111</v>
      </c>
      <c r="D8" s="143">
        <v>1</v>
      </c>
      <c r="E8" s="1158">
        <v>129913.519</v>
      </c>
      <c r="F8" s="1158">
        <v>103569.56</v>
      </c>
      <c r="G8" s="1158">
        <v>23774.05</v>
      </c>
      <c r="H8" s="146">
        <f t="shared" si="0"/>
        <v>257257.12899999999</v>
      </c>
      <c r="J8" s="145">
        <v>229916.82869999998</v>
      </c>
      <c r="K8" s="147">
        <f t="shared" si="1"/>
        <v>-27340.300300000003</v>
      </c>
      <c r="M8" s="143" t="str">
        <f>C10</f>
        <v>NMSU - Main</v>
      </c>
      <c r="N8" s="474">
        <f>SUM(E8:G10)</f>
        <v>373996.78899999999</v>
      </c>
      <c r="R8"/>
      <c r="S8"/>
      <c r="T8"/>
      <c r="V8" s="147"/>
      <c r="W8" s="147"/>
      <c r="X8" s="147"/>
    </row>
    <row r="9" spans="2:24" x14ac:dyDescent="0.25">
      <c r="B9" s="964">
        <v>12</v>
      </c>
      <c r="C9" s="142" t="s">
        <v>111</v>
      </c>
      <c r="D9" s="143">
        <v>2</v>
      </c>
      <c r="E9" s="1158">
        <v>27521</v>
      </c>
      <c r="F9" s="1158">
        <v>33528</v>
      </c>
      <c r="G9" s="1158">
        <v>16699.71</v>
      </c>
      <c r="H9" s="146">
        <f t="shared" si="0"/>
        <v>77748.709999999992</v>
      </c>
      <c r="J9" s="145">
        <v>71727.899999999994</v>
      </c>
      <c r="K9" s="147">
        <f t="shared" si="1"/>
        <v>-6020.8099999999977</v>
      </c>
      <c r="M9" s="143" t="str">
        <f>C13</f>
        <v>UNM - Main</v>
      </c>
      <c r="N9" s="474">
        <f>SUM(E11:G13)</f>
        <v>524188.70840000006</v>
      </c>
      <c r="R9"/>
      <c r="S9"/>
      <c r="T9"/>
      <c r="V9" s="147"/>
      <c r="W9" s="147"/>
      <c r="X9" s="147"/>
    </row>
    <row r="10" spans="2:24" x14ac:dyDescent="0.25">
      <c r="B10" s="964">
        <v>12</v>
      </c>
      <c r="C10" s="142" t="s">
        <v>111</v>
      </c>
      <c r="D10" s="143">
        <v>3</v>
      </c>
      <c r="E10" s="1158">
        <v>11509</v>
      </c>
      <c r="F10" s="1158">
        <v>20716.990000000002</v>
      </c>
      <c r="G10" s="1158">
        <v>6764.96</v>
      </c>
      <c r="H10" s="146">
        <f t="shared" si="0"/>
        <v>38990.950000000004</v>
      </c>
      <c r="J10" s="145">
        <v>36797.9</v>
      </c>
      <c r="K10" s="147">
        <f t="shared" si="1"/>
        <v>-2193.0500000000029</v>
      </c>
      <c r="M10" s="143"/>
      <c r="N10" s="143"/>
      <c r="R10"/>
      <c r="S10"/>
      <c r="T10"/>
      <c r="V10" s="147"/>
      <c r="W10" s="147"/>
      <c r="X10" s="147"/>
    </row>
    <row r="11" spans="2:24" x14ac:dyDescent="0.25">
      <c r="B11" s="964">
        <v>13</v>
      </c>
      <c r="C11" s="142" t="s">
        <v>112</v>
      </c>
      <c r="D11" s="143">
        <v>1</v>
      </c>
      <c r="E11" s="1157">
        <v>180496.77530000001</v>
      </c>
      <c r="F11" s="1157">
        <v>144333.20920000001</v>
      </c>
      <c r="G11" s="1157">
        <v>42985.08</v>
      </c>
      <c r="H11" s="146">
        <f t="shared" si="0"/>
        <v>367815.06450000004</v>
      </c>
      <c r="J11" s="145">
        <v>342463.87660000002</v>
      </c>
      <c r="K11" s="147">
        <f t="shared" si="1"/>
        <v>-25351.187900000019</v>
      </c>
      <c r="M11" s="143"/>
      <c r="N11" s="143"/>
      <c r="R11"/>
      <c r="S11"/>
      <c r="T11"/>
      <c r="V11" s="147"/>
      <c r="W11" s="147"/>
      <c r="X11" s="147"/>
    </row>
    <row r="12" spans="2:24" x14ac:dyDescent="0.25">
      <c r="B12" s="964">
        <v>13</v>
      </c>
      <c r="C12" s="142" t="s">
        <v>112</v>
      </c>
      <c r="D12" s="143">
        <v>2</v>
      </c>
      <c r="E12" s="1157">
        <v>38191.878799999999</v>
      </c>
      <c r="F12" s="1157">
        <v>37647.9784</v>
      </c>
      <c r="G12" s="1157">
        <v>30042.7</v>
      </c>
      <c r="H12" s="146">
        <f t="shared" si="0"/>
        <v>105882.5572</v>
      </c>
      <c r="J12" s="145">
        <v>96443.180500000002</v>
      </c>
      <c r="K12" s="147">
        <f t="shared" si="1"/>
        <v>-9439.3766999999934</v>
      </c>
      <c r="M12" s="143" t="str">
        <f>C16</f>
        <v>ENMU - Main</v>
      </c>
      <c r="N12" s="474">
        <f>SUM(E14:G16)</f>
        <v>118000.02059999999</v>
      </c>
      <c r="R12"/>
      <c r="S12"/>
      <c r="T12"/>
      <c r="V12" s="147"/>
      <c r="W12" s="147"/>
      <c r="X12" s="147"/>
    </row>
    <row r="13" spans="2:24" x14ac:dyDescent="0.25">
      <c r="B13" s="964">
        <v>13</v>
      </c>
      <c r="C13" s="142" t="s">
        <v>112</v>
      </c>
      <c r="D13" s="143">
        <v>3</v>
      </c>
      <c r="E13" s="1157">
        <v>19860</v>
      </c>
      <c r="F13" s="1157">
        <v>17110.0167</v>
      </c>
      <c r="G13" s="1157">
        <v>13521.07</v>
      </c>
      <c r="H13" s="146">
        <f t="shared" si="0"/>
        <v>50491.0867</v>
      </c>
      <c r="J13" s="145">
        <v>42706.021500000003</v>
      </c>
      <c r="K13" s="147">
        <f t="shared" si="1"/>
        <v>-7785.0651999999973</v>
      </c>
      <c r="M13" s="143" t="str">
        <f>C19</f>
        <v>NMHU - Main</v>
      </c>
      <c r="N13" s="474">
        <f>SUM(E17:G19)</f>
        <v>56134.961000000003</v>
      </c>
      <c r="R13"/>
      <c r="S13"/>
      <c r="T13"/>
      <c r="V13" s="147"/>
      <c r="W13" s="147"/>
      <c r="X13" s="147"/>
    </row>
    <row r="14" spans="2:24" x14ac:dyDescent="0.25">
      <c r="B14" s="964">
        <v>21</v>
      </c>
      <c r="C14" s="142" t="s">
        <v>113</v>
      </c>
      <c r="D14" s="143">
        <v>1</v>
      </c>
      <c r="E14" s="1157">
        <v>42043.000599999999</v>
      </c>
      <c r="F14" s="1157">
        <v>26587.99</v>
      </c>
      <c r="G14" s="1157">
        <v>13882.01</v>
      </c>
      <c r="H14" s="146">
        <f t="shared" si="0"/>
        <v>82513.000599999999</v>
      </c>
      <c r="J14" s="145">
        <v>66823.021800000002</v>
      </c>
      <c r="K14" s="147">
        <f t="shared" si="1"/>
        <v>-15689.978799999997</v>
      </c>
      <c r="M14" s="143" t="str">
        <f>C22</f>
        <v>NNMC - Main</v>
      </c>
      <c r="N14" s="474">
        <f>SUM(E20:G22)</f>
        <v>25822.5</v>
      </c>
      <c r="R14"/>
      <c r="S14"/>
      <c r="T14"/>
      <c r="V14" s="147"/>
      <c r="W14" s="147"/>
      <c r="X14" s="147"/>
    </row>
    <row r="15" spans="2:24" x14ac:dyDescent="0.25">
      <c r="B15" s="964">
        <v>21</v>
      </c>
      <c r="C15" s="142" t="s">
        <v>113</v>
      </c>
      <c r="D15" s="143">
        <v>2</v>
      </c>
      <c r="E15" s="1157">
        <v>7625</v>
      </c>
      <c r="F15" s="1157">
        <v>20655.009999999998</v>
      </c>
      <c r="G15" s="1157">
        <v>4475</v>
      </c>
      <c r="H15" s="146">
        <f t="shared" si="0"/>
        <v>32755.01</v>
      </c>
      <c r="J15" s="145">
        <v>29634.99</v>
      </c>
      <c r="K15" s="147">
        <f t="shared" si="1"/>
        <v>-3120.0199999999968</v>
      </c>
      <c r="M15" s="143" t="str">
        <f>C25</f>
        <v>WNMU - Main</v>
      </c>
      <c r="N15" s="474">
        <f>SUM(E23:G25)</f>
        <v>70732.150099999999</v>
      </c>
      <c r="R15"/>
      <c r="S15"/>
      <c r="T15"/>
      <c r="V15" s="147"/>
      <c r="W15" s="147"/>
      <c r="X15" s="147"/>
    </row>
    <row r="16" spans="2:24" x14ac:dyDescent="0.25">
      <c r="B16" s="964">
        <v>21</v>
      </c>
      <c r="C16" s="142" t="s">
        <v>113</v>
      </c>
      <c r="D16" s="143">
        <v>3</v>
      </c>
      <c r="E16" s="1157">
        <v>1612</v>
      </c>
      <c r="F16" s="1157">
        <v>869</v>
      </c>
      <c r="G16" s="1157">
        <v>251.01</v>
      </c>
      <c r="H16" s="146">
        <f t="shared" si="0"/>
        <v>2732.01</v>
      </c>
      <c r="J16" s="145">
        <v>2502.0100000000002</v>
      </c>
      <c r="K16" s="147">
        <f t="shared" si="1"/>
        <v>-230</v>
      </c>
      <c r="M16" s="143"/>
      <c r="N16" s="143"/>
      <c r="R16"/>
      <c r="S16"/>
      <c r="T16"/>
      <c r="V16" s="147"/>
      <c r="W16" s="147"/>
      <c r="X16" s="147"/>
    </row>
    <row r="17" spans="2:29" x14ac:dyDescent="0.25">
      <c r="B17" s="964">
        <v>22</v>
      </c>
      <c r="C17" s="142" t="s">
        <v>114</v>
      </c>
      <c r="D17" s="143">
        <v>1</v>
      </c>
      <c r="E17" s="1157">
        <v>13873.031000000001</v>
      </c>
      <c r="F17" s="1157">
        <v>13126.94</v>
      </c>
      <c r="G17" s="1157">
        <v>10799</v>
      </c>
      <c r="H17" s="146">
        <f t="shared" si="0"/>
        <v>37798.971000000005</v>
      </c>
      <c r="J17" s="145">
        <v>38092.04</v>
      </c>
      <c r="K17" s="147">
        <f t="shared" si="1"/>
        <v>293.06899999999587</v>
      </c>
      <c r="M17" s="143"/>
      <c r="N17" s="143"/>
      <c r="R17"/>
      <c r="S17"/>
      <c r="T17"/>
      <c r="V17" s="147"/>
      <c r="W17" s="147"/>
      <c r="X17" s="147"/>
    </row>
    <row r="18" spans="2:29" x14ac:dyDescent="0.25">
      <c r="B18" s="964">
        <v>22</v>
      </c>
      <c r="C18" s="142" t="s">
        <v>114</v>
      </c>
      <c r="D18" s="143">
        <v>2</v>
      </c>
      <c r="E18" s="1157">
        <v>2210</v>
      </c>
      <c r="F18" s="1157">
        <v>5655</v>
      </c>
      <c r="G18" s="1157">
        <v>9952.99</v>
      </c>
      <c r="H18" s="146">
        <f t="shared" si="0"/>
        <v>17817.989999999998</v>
      </c>
      <c r="J18" s="145">
        <v>18321.11</v>
      </c>
      <c r="K18" s="147">
        <f t="shared" si="1"/>
        <v>503.12000000000262</v>
      </c>
      <c r="M18" s="143" t="str">
        <f>C28</f>
        <v>ENMU - Roswell Branch</v>
      </c>
      <c r="N18" s="474">
        <f>SUM(E26:G28)</f>
        <v>37550</v>
      </c>
      <c r="R18"/>
      <c r="S18"/>
      <c r="T18"/>
      <c r="V18" s="147"/>
      <c r="W18" s="147"/>
      <c r="X18" s="147"/>
    </row>
    <row r="19" spans="2:29" x14ac:dyDescent="0.25">
      <c r="B19" s="964">
        <v>22</v>
      </c>
      <c r="C19" s="142" t="s">
        <v>114</v>
      </c>
      <c r="D19" s="143">
        <v>3</v>
      </c>
      <c r="E19" s="1157">
        <v>51</v>
      </c>
      <c r="F19" s="1157">
        <v>287</v>
      </c>
      <c r="G19" s="1157">
        <v>180</v>
      </c>
      <c r="H19" s="146">
        <f t="shared" si="0"/>
        <v>518</v>
      </c>
      <c r="J19" s="145">
        <v>571.99</v>
      </c>
      <c r="K19" s="147">
        <f t="shared" si="1"/>
        <v>53.990000000000009</v>
      </c>
      <c r="M19" s="143" t="str">
        <f>C31</f>
        <v>ENMU - Ruidoso Branch</v>
      </c>
      <c r="N19" s="474">
        <f>SUM(E29:G31)</f>
        <v>13164</v>
      </c>
      <c r="R19"/>
      <c r="S19"/>
      <c r="T19"/>
      <c r="V19" s="147"/>
      <c r="W19" s="147"/>
      <c r="X19" s="147"/>
    </row>
    <row r="20" spans="2:29" x14ac:dyDescent="0.25">
      <c r="B20" s="964">
        <v>23</v>
      </c>
      <c r="C20" s="142" t="s">
        <v>115</v>
      </c>
      <c r="D20" s="143">
        <v>1</v>
      </c>
      <c r="E20" s="1157">
        <v>12464</v>
      </c>
      <c r="F20" s="1157">
        <v>5572</v>
      </c>
      <c r="G20" s="1157">
        <v>0</v>
      </c>
      <c r="H20" s="146">
        <f t="shared" si="0"/>
        <v>18036</v>
      </c>
      <c r="J20" s="145">
        <v>13751</v>
      </c>
      <c r="K20" s="147">
        <f t="shared" si="1"/>
        <v>-4285</v>
      </c>
      <c r="M20" s="143" t="str">
        <f>C34</f>
        <v>NMSU - Alamogordo Branch</v>
      </c>
      <c r="N20" s="474">
        <f>SUM(E32:G34)</f>
        <v>15927</v>
      </c>
      <c r="R20"/>
      <c r="S20"/>
      <c r="T20"/>
      <c r="V20" s="147"/>
      <c r="W20" s="147"/>
      <c r="X20" s="147"/>
    </row>
    <row r="21" spans="2:29" x14ac:dyDescent="0.25">
      <c r="B21" s="964">
        <v>23</v>
      </c>
      <c r="C21" s="142" t="s">
        <v>115</v>
      </c>
      <c r="D21" s="143">
        <v>2</v>
      </c>
      <c r="E21" s="1157">
        <v>4976.5</v>
      </c>
      <c r="F21" s="1157">
        <v>544</v>
      </c>
      <c r="G21" s="1157">
        <v>0</v>
      </c>
      <c r="H21" s="146">
        <f t="shared" si="0"/>
        <v>5520.5</v>
      </c>
      <c r="J21" s="145">
        <v>4419.5</v>
      </c>
      <c r="K21" s="147">
        <f t="shared" si="1"/>
        <v>-1101</v>
      </c>
      <c r="M21" s="143" t="str">
        <f>C37</f>
        <v>NMSU - Dona Ana Branch</v>
      </c>
      <c r="N21" s="474">
        <f>SUM(E35:G37)</f>
        <v>125488.08</v>
      </c>
      <c r="R21"/>
      <c r="S21"/>
      <c r="T21"/>
      <c r="V21" s="147"/>
      <c r="W21" s="147"/>
      <c r="X21" s="147"/>
    </row>
    <row r="22" spans="2:29" x14ac:dyDescent="0.25">
      <c r="B22" s="964">
        <v>23</v>
      </c>
      <c r="C22" s="142" t="s">
        <v>115</v>
      </c>
      <c r="D22" s="143">
        <v>3</v>
      </c>
      <c r="E22" s="1157">
        <v>1869</v>
      </c>
      <c r="F22" s="1157">
        <v>397</v>
      </c>
      <c r="G22" s="1157">
        <v>0</v>
      </c>
      <c r="H22" s="146">
        <f t="shared" si="0"/>
        <v>2266</v>
      </c>
      <c r="J22" s="145">
        <v>1644.5</v>
      </c>
      <c r="K22" s="147">
        <f t="shared" si="1"/>
        <v>-621.5</v>
      </c>
      <c r="M22" s="143" t="str">
        <f>C40</f>
        <v>NMSU - Grants Branch</v>
      </c>
      <c r="N22" s="474">
        <f>SUM(E38:G40)</f>
        <v>11139</v>
      </c>
      <c r="R22"/>
      <c r="S22"/>
      <c r="T22"/>
      <c r="V22" s="147"/>
      <c r="W22" s="147"/>
      <c r="X22" s="147"/>
    </row>
    <row r="23" spans="2:29" x14ac:dyDescent="0.25">
      <c r="B23" s="964">
        <v>24</v>
      </c>
      <c r="C23" s="142" t="s">
        <v>116</v>
      </c>
      <c r="D23" s="143">
        <v>1</v>
      </c>
      <c r="E23" s="1157">
        <v>25646.080099999999</v>
      </c>
      <c r="F23" s="1157">
        <v>15035.07</v>
      </c>
      <c r="G23" s="1157">
        <v>13610</v>
      </c>
      <c r="H23" s="146">
        <f t="shared" si="0"/>
        <v>54291.150099999999</v>
      </c>
      <c r="J23" s="145">
        <v>50549.059099999999</v>
      </c>
      <c r="K23" s="147">
        <f t="shared" si="1"/>
        <v>-3742.0910000000003</v>
      </c>
      <c r="M23" s="143" t="str">
        <f>C43</f>
        <v>UNM - Gallup Branch</v>
      </c>
      <c r="N23" s="474">
        <f>SUM(E41:G43)</f>
        <v>36813.040000000001</v>
      </c>
      <c r="R23"/>
      <c r="S23"/>
      <c r="T23"/>
      <c r="V23" s="147"/>
      <c r="W23" s="147"/>
      <c r="X23" s="147"/>
    </row>
    <row r="24" spans="2:29" x14ac:dyDescent="0.25">
      <c r="B24" s="964">
        <v>24</v>
      </c>
      <c r="C24" s="142" t="s">
        <v>116</v>
      </c>
      <c r="D24" s="143">
        <v>2</v>
      </c>
      <c r="E24" s="1157">
        <v>9807</v>
      </c>
      <c r="F24" s="1157">
        <v>4661</v>
      </c>
      <c r="G24" s="1157">
        <v>1124</v>
      </c>
      <c r="H24" s="146">
        <f t="shared" si="0"/>
        <v>15592</v>
      </c>
      <c r="J24" s="145">
        <v>12870.05</v>
      </c>
      <c r="K24" s="147">
        <f t="shared" si="1"/>
        <v>-2721.9500000000007</v>
      </c>
      <c r="M24" s="143" t="str">
        <f>C46</f>
        <v>UNM - Los Alamos Branch</v>
      </c>
      <c r="N24" s="474">
        <f>SUM(E44:G46)</f>
        <v>9432</v>
      </c>
      <c r="R24"/>
      <c r="S24"/>
      <c r="T24"/>
      <c r="V24" s="147"/>
      <c r="W24" s="147"/>
      <c r="X24" s="147"/>
    </row>
    <row r="25" spans="2:29" x14ac:dyDescent="0.25">
      <c r="B25" s="964">
        <v>24</v>
      </c>
      <c r="C25" s="142" t="s">
        <v>116</v>
      </c>
      <c r="D25" s="143">
        <v>3</v>
      </c>
      <c r="E25" s="1157">
        <v>516</v>
      </c>
      <c r="F25" s="1157">
        <v>236</v>
      </c>
      <c r="G25" s="1157">
        <v>97</v>
      </c>
      <c r="H25" s="146">
        <f t="shared" si="0"/>
        <v>849</v>
      </c>
      <c r="J25" s="145">
        <v>2097</v>
      </c>
      <c r="K25" s="147">
        <f t="shared" si="1"/>
        <v>1248</v>
      </c>
      <c r="M25" s="143" t="str">
        <f>C49</f>
        <v>UNM - Taos Branch</v>
      </c>
      <c r="N25" s="474">
        <f>SUM(E47:G49)</f>
        <v>14582.01</v>
      </c>
      <c r="R25"/>
      <c r="S25"/>
      <c r="T25"/>
      <c r="V25" s="147"/>
      <c r="W25" s="147"/>
      <c r="X25" s="147"/>
    </row>
    <row r="26" spans="2:29" x14ac:dyDescent="0.25">
      <c r="B26" s="964">
        <v>30</v>
      </c>
      <c r="C26" s="142" t="s">
        <v>117</v>
      </c>
      <c r="D26" s="143">
        <v>1</v>
      </c>
      <c r="E26" s="1157">
        <v>21664</v>
      </c>
      <c r="F26" s="1157">
        <v>0</v>
      </c>
      <c r="G26" s="1157">
        <v>0</v>
      </c>
      <c r="H26" s="146">
        <f t="shared" si="0"/>
        <v>21664</v>
      </c>
      <c r="J26" s="145">
        <v>21439</v>
      </c>
      <c r="K26" s="147">
        <f t="shared" si="1"/>
        <v>-225</v>
      </c>
      <c r="M26" s="143" t="str">
        <f>C52</f>
        <v>UNM - Valencia Branch</v>
      </c>
      <c r="N26" s="474">
        <f>SUM(E50:G52)</f>
        <v>26237.01</v>
      </c>
      <c r="R26"/>
      <c r="S26"/>
      <c r="T26"/>
      <c r="V26" s="147"/>
      <c r="W26" s="147"/>
      <c r="X26" s="147"/>
    </row>
    <row r="27" spans="2:29" x14ac:dyDescent="0.25">
      <c r="B27" s="964">
        <v>30</v>
      </c>
      <c r="C27" s="142" t="s">
        <v>117</v>
      </c>
      <c r="D27" s="143">
        <v>2</v>
      </c>
      <c r="E27" s="1157">
        <v>8668</v>
      </c>
      <c r="F27" s="1157">
        <v>0</v>
      </c>
      <c r="G27" s="1157">
        <v>0</v>
      </c>
      <c r="H27" s="146">
        <f t="shared" si="0"/>
        <v>8668</v>
      </c>
      <c r="J27" s="145">
        <v>8089.98</v>
      </c>
      <c r="K27" s="147">
        <f t="shared" si="1"/>
        <v>-578.02000000000044</v>
      </c>
      <c r="M27" s="143" t="str">
        <f>C55</f>
        <v>CNM - Main</v>
      </c>
      <c r="N27" s="474">
        <f>SUM(E53:G55)</f>
        <v>314525.00109999999</v>
      </c>
      <c r="R27"/>
      <c r="S27"/>
      <c r="T27"/>
      <c r="V27" s="147"/>
      <c r="W27" s="147"/>
      <c r="X27" s="147"/>
      <c r="AC27" s="145" t="s">
        <v>118</v>
      </c>
    </row>
    <row r="28" spans="2:29" x14ac:dyDescent="0.25">
      <c r="B28" s="964">
        <v>30</v>
      </c>
      <c r="C28" s="142" t="s">
        <v>117</v>
      </c>
      <c r="D28" s="143">
        <v>3</v>
      </c>
      <c r="E28" s="1157">
        <v>7218</v>
      </c>
      <c r="F28" s="1157">
        <v>0</v>
      </c>
      <c r="G28" s="1157">
        <v>0</v>
      </c>
      <c r="H28" s="146">
        <f t="shared" si="0"/>
        <v>7218</v>
      </c>
      <c r="J28" s="145">
        <v>7434</v>
      </c>
      <c r="K28" s="147">
        <f t="shared" si="1"/>
        <v>216</v>
      </c>
      <c r="M28" s="143" t="str">
        <f>C58</f>
        <v>CCC - Main</v>
      </c>
      <c r="N28" s="474">
        <f>SUM(E56:G58)</f>
        <v>35119</v>
      </c>
      <c r="R28"/>
      <c r="S28"/>
      <c r="T28"/>
      <c r="V28" s="147"/>
      <c r="W28" s="147"/>
      <c r="X28" s="147"/>
    </row>
    <row r="29" spans="2:29" x14ac:dyDescent="0.25">
      <c r="B29" s="964">
        <v>31</v>
      </c>
      <c r="C29" s="142" t="s">
        <v>119</v>
      </c>
      <c r="D29" s="143">
        <v>1</v>
      </c>
      <c r="E29" s="1157">
        <v>10508</v>
      </c>
      <c r="F29" s="1157">
        <v>0</v>
      </c>
      <c r="G29" s="1157">
        <v>0</v>
      </c>
      <c r="H29" s="146">
        <f t="shared" si="0"/>
        <v>10508</v>
      </c>
      <c r="J29" s="145">
        <v>7549</v>
      </c>
      <c r="K29" s="147">
        <f t="shared" si="1"/>
        <v>-2959</v>
      </c>
      <c r="M29" s="143" t="str">
        <f>C61</f>
        <v>LCC - Main</v>
      </c>
      <c r="N29" s="474">
        <f>SUM(E59:G61)</f>
        <v>12426.996999999999</v>
      </c>
      <c r="R29"/>
      <c r="S29"/>
      <c r="T29"/>
      <c r="V29" s="147"/>
      <c r="W29" s="147"/>
      <c r="X29" s="147"/>
    </row>
    <row r="30" spans="2:29" x14ac:dyDescent="0.25">
      <c r="B30" s="964">
        <v>31</v>
      </c>
      <c r="C30" s="142" t="s">
        <v>119</v>
      </c>
      <c r="D30" s="143">
        <v>2</v>
      </c>
      <c r="E30" s="1157">
        <v>1774</v>
      </c>
      <c r="F30" s="1157">
        <v>0</v>
      </c>
      <c r="G30" s="1157">
        <v>0</v>
      </c>
      <c r="H30" s="146">
        <f t="shared" si="0"/>
        <v>1774</v>
      </c>
      <c r="J30" s="145">
        <v>1514.96</v>
      </c>
      <c r="K30" s="147">
        <f t="shared" si="1"/>
        <v>-259.03999999999996</v>
      </c>
      <c r="M30" s="143" t="str">
        <f>C64</f>
        <v>MCC - Main</v>
      </c>
      <c r="N30" s="474">
        <f>SUM(E62:G64)</f>
        <v>8247.0505000000012</v>
      </c>
      <c r="R30"/>
      <c r="S30"/>
      <c r="T30"/>
      <c r="V30" s="147"/>
      <c r="W30" s="147"/>
      <c r="X30" s="147"/>
    </row>
    <row r="31" spans="2:29" x14ac:dyDescent="0.25">
      <c r="B31" s="964">
        <v>31</v>
      </c>
      <c r="C31" s="142" t="s">
        <v>119</v>
      </c>
      <c r="D31" s="143">
        <v>3</v>
      </c>
      <c r="E31" s="1157">
        <v>882</v>
      </c>
      <c r="F31" s="1157">
        <v>0</v>
      </c>
      <c r="G31" s="1157">
        <v>0</v>
      </c>
      <c r="H31" s="146">
        <f t="shared" si="0"/>
        <v>882</v>
      </c>
      <c r="J31" s="145">
        <v>447</v>
      </c>
      <c r="K31" s="147">
        <f t="shared" si="1"/>
        <v>-435</v>
      </c>
      <c r="M31" s="143" t="str">
        <f>C67</f>
        <v>NMJC - Main</v>
      </c>
      <c r="N31" s="474">
        <f>SUM(E65:G67)</f>
        <v>42369.000899999999</v>
      </c>
      <c r="R31"/>
      <c r="S31"/>
      <c r="T31"/>
      <c r="V31" s="147"/>
      <c r="W31" s="147"/>
      <c r="X31" s="147"/>
    </row>
    <row r="32" spans="2:29" x14ac:dyDescent="0.25">
      <c r="B32" s="964">
        <v>32</v>
      </c>
      <c r="C32" s="142" t="s">
        <v>120</v>
      </c>
      <c r="D32" s="143">
        <v>1</v>
      </c>
      <c r="E32" s="1157">
        <v>13163</v>
      </c>
      <c r="F32" s="1157">
        <v>0</v>
      </c>
      <c r="G32" s="1157">
        <v>0</v>
      </c>
      <c r="H32" s="146">
        <f t="shared" si="0"/>
        <v>13163</v>
      </c>
      <c r="J32" s="145">
        <v>11000</v>
      </c>
      <c r="K32" s="147">
        <f t="shared" si="1"/>
        <v>-2163</v>
      </c>
      <c r="M32" s="143" t="str">
        <f>C70</f>
        <v>SJC - Main</v>
      </c>
      <c r="N32" s="474">
        <f>SUM(E68:G70)</f>
        <v>103625.50109999999</v>
      </c>
      <c r="R32"/>
      <c r="S32"/>
      <c r="T32"/>
      <c r="V32" s="147"/>
      <c r="W32" s="147"/>
      <c r="X32" s="147"/>
    </row>
    <row r="33" spans="2:24" x14ac:dyDescent="0.25">
      <c r="B33" s="964">
        <v>32</v>
      </c>
      <c r="C33" s="142" t="s">
        <v>120</v>
      </c>
      <c r="D33" s="143">
        <v>2</v>
      </c>
      <c r="E33" s="1157">
        <v>2071</v>
      </c>
      <c r="F33" s="1157">
        <v>0</v>
      </c>
      <c r="G33" s="1157">
        <v>0</v>
      </c>
      <c r="H33" s="146">
        <f t="shared" si="0"/>
        <v>2071</v>
      </c>
      <c r="J33" s="145">
        <v>1898</v>
      </c>
      <c r="K33" s="147">
        <f t="shared" si="1"/>
        <v>-173</v>
      </c>
      <c r="M33" s="143" t="str">
        <f>C73</f>
        <v>SFCC - Main</v>
      </c>
      <c r="N33" s="474">
        <f>SUM(E71:G73)</f>
        <v>52288.507100000003</v>
      </c>
      <c r="R33"/>
      <c r="S33"/>
      <c r="T33"/>
      <c r="V33" s="147"/>
      <c r="W33" s="147"/>
      <c r="X33" s="147"/>
    </row>
    <row r="34" spans="2:24" x14ac:dyDescent="0.25">
      <c r="B34" s="964">
        <v>32</v>
      </c>
      <c r="C34" s="142" t="s">
        <v>120</v>
      </c>
      <c r="D34" s="143">
        <v>3</v>
      </c>
      <c r="E34" s="1157">
        <v>693</v>
      </c>
      <c r="F34" s="1157">
        <v>0</v>
      </c>
      <c r="G34" s="1157">
        <v>0</v>
      </c>
      <c r="H34" s="146">
        <f t="shared" si="0"/>
        <v>693</v>
      </c>
      <c r="J34" s="145">
        <v>416</v>
      </c>
      <c r="K34" s="147">
        <f t="shared" si="1"/>
        <v>-277</v>
      </c>
      <c r="M34" s="143" t="str">
        <f>C76</f>
        <v>SENMC - Main</v>
      </c>
      <c r="N34" s="474">
        <f>SUM(E74:G76)</f>
        <v>19357.43</v>
      </c>
      <c r="R34"/>
      <c r="S34"/>
      <c r="T34"/>
      <c r="V34" s="147"/>
      <c r="W34" s="147"/>
      <c r="X34" s="147"/>
    </row>
    <row r="35" spans="2:24" x14ac:dyDescent="0.25">
      <c r="B35" s="964">
        <v>34</v>
      </c>
      <c r="C35" s="142" t="s">
        <v>121</v>
      </c>
      <c r="D35" s="143">
        <v>1</v>
      </c>
      <c r="E35" s="1157">
        <v>90711</v>
      </c>
      <c r="F35" s="1157">
        <v>0</v>
      </c>
      <c r="G35" s="1157">
        <v>0</v>
      </c>
      <c r="H35" s="146">
        <f t="shared" si="0"/>
        <v>90711</v>
      </c>
      <c r="J35" s="145">
        <v>82613.009999999995</v>
      </c>
      <c r="K35" s="147">
        <f t="shared" si="1"/>
        <v>-8097.9900000000052</v>
      </c>
      <c r="M35" s="143"/>
      <c r="N35" s="474">
        <f>SUM(N7:N34)</f>
        <v>2086116.7867999999</v>
      </c>
      <c r="R35"/>
      <c r="S35"/>
      <c r="T35"/>
      <c r="V35" s="147"/>
      <c r="W35" s="147"/>
      <c r="X35" s="147"/>
    </row>
    <row r="36" spans="2:24" x14ac:dyDescent="0.25">
      <c r="B36" s="964">
        <v>34</v>
      </c>
      <c r="C36" s="142" t="s">
        <v>121</v>
      </c>
      <c r="D36" s="143">
        <v>2</v>
      </c>
      <c r="E36" s="1157">
        <v>21053.08</v>
      </c>
      <c r="F36" s="1157">
        <v>0</v>
      </c>
      <c r="G36" s="1157">
        <v>0</v>
      </c>
      <c r="H36" s="146">
        <f t="shared" si="0"/>
        <v>21053.08</v>
      </c>
      <c r="J36" s="145">
        <v>17588</v>
      </c>
      <c r="K36" s="147">
        <f t="shared" si="1"/>
        <v>-3465.0800000000017</v>
      </c>
      <c r="M36" s="143" t="s">
        <v>50</v>
      </c>
      <c r="N36" s="474">
        <f>SUM(E5:G76)</f>
        <v>2086116.7867999999</v>
      </c>
      <c r="R36"/>
      <c r="S36"/>
      <c r="T36"/>
      <c r="V36" s="147"/>
      <c r="W36" s="147"/>
      <c r="X36" s="147"/>
    </row>
    <row r="37" spans="2:24" x14ac:dyDescent="0.25">
      <c r="B37" s="964">
        <v>34</v>
      </c>
      <c r="C37" s="142" t="s">
        <v>121</v>
      </c>
      <c r="D37" s="143">
        <v>3</v>
      </c>
      <c r="E37" s="1157">
        <v>13724</v>
      </c>
      <c r="F37" s="1157">
        <v>0</v>
      </c>
      <c r="G37" s="1157">
        <v>0</v>
      </c>
      <c r="H37" s="146">
        <f t="shared" si="0"/>
        <v>13724</v>
      </c>
      <c r="J37" s="145">
        <v>10925</v>
      </c>
      <c r="K37" s="147">
        <f t="shared" si="1"/>
        <v>-2799</v>
      </c>
      <c r="M37" s="143"/>
      <c r="N37" s="474">
        <f>+N36-N35</f>
        <v>0</v>
      </c>
      <c r="R37"/>
      <c r="S37"/>
      <c r="T37"/>
      <c r="V37" s="147"/>
      <c r="W37" s="147"/>
      <c r="X37" s="147"/>
    </row>
    <row r="38" spans="2:24" x14ac:dyDescent="0.25">
      <c r="B38" s="964">
        <v>35</v>
      </c>
      <c r="C38" s="142" t="s">
        <v>122</v>
      </c>
      <c r="D38" s="143">
        <v>1</v>
      </c>
      <c r="E38" s="1157">
        <v>8153</v>
      </c>
      <c r="F38" s="1157">
        <v>0</v>
      </c>
      <c r="G38" s="1157">
        <v>0</v>
      </c>
      <c r="H38" s="146">
        <f t="shared" si="0"/>
        <v>8153</v>
      </c>
      <c r="J38" s="145">
        <v>7577.0001000000002</v>
      </c>
      <c r="K38" s="147">
        <f t="shared" si="1"/>
        <v>-575.9998999999998</v>
      </c>
      <c r="R38"/>
      <c r="S38"/>
      <c r="T38"/>
      <c r="V38" s="147"/>
      <c r="W38" s="147"/>
      <c r="X38" s="147"/>
    </row>
    <row r="39" spans="2:24" x14ac:dyDescent="0.25">
      <c r="B39" s="964">
        <v>35</v>
      </c>
      <c r="C39" s="142" t="s">
        <v>122</v>
      </c>
      <c r="D39" s="143">
        <v>2</v>
      </c>
      <c r="E39" s="1157">
        <v>1907</v>
      </c>
      <c r="F39" s="1157">
        <v>0</v>
      </c>
      <c r="G39" s="1157">
        <v>0</v>
      </c>
      <c r="H39" s="146">
        <f t="shared" si="0"/>
        <v>1907</v>
      </c>
      <c r="J39" s="145">
        <v>1786</v>
      </c>
      <c r="K39" s="147">
        <f t="shared" si="1"/>
        <v>-121</v>
      </c>
      <c r="R39"/>
      <c r="S39"/>
      <c r="T39"/>
      <c r="V39" s="147"/>
      <c r="W39" s="147"/>
      <c r="X39" s="147"/>
    </row>
    <row r="40" spans="2:24" x14ac:dyDescent="0.25">
      <c r="B40" s="964">
        <v>35</v>
      </c>
      <c r="C40" s="142" t="s">
        <v>122</v>
      </c>
      <c r="D40" s="143">
        <v>3</v>
      </c>
      <c r="E40" s="1157">
        <v>1079</v>
      </c>
      <c r="F40" s="1157">
        <v>0</v>
      </c>
      <c r="G40" s="1157">
        <v>0</v>
      </c>
      <c r="H40" s="146">
        <f t="shared" si="0"/>
        <v>1079</v>
      </c>
      <c r="J40" s="145">
        <v>726</v>
      </c>
      <c r="K40" s="147">
        <f t="shared" si="1"/>
        <v>-353</v>
      </c>
      <c r="R40"/>
      <c r="S40"/>
      <c r="T40"/>
      <c r="V40" s="147"/>
      <c r="W40" s="147"/>
      <c r="X40" s="147"/>
    </row>
    <row r="41" spans="2:24" x14ac:dyDescent="0.25">
      <c r="B41" s="964">
        <v>36</v>
      </c>
      <c r="C41" s="142" t="s">
        <v>123</v>
      </c>
      <c r="D41" s="143">
        <v>1</v>
      </c>
      <c r="E41" s="1157">
        <v>24310</v>
      </c>
      <c r="F41" s="1157">
        <v>0</v>
      </c>
      <c r="G41" s="1157">
        <v>0</v>
      </c>
      <c r="H41" s="146">
        <f t="shared" si="0"/>
        <v>24310</v>
      </c>
      <c r="J41" s="145">
        <v>20072</v>
      </c>
      <c r="K41" s="147">
        <f t="shared" si="1"/>
        <v>-4238</v>
      </c>
      <c r="R41"/>
      <c r="S41"/>
      <c r="T41"/>
      <c r="V41" s="147"/>
      <c r="W41" s="147"/>
      <c r="X41" s="147"/>
    </row>
    <row r="42" spans="2:24" x14ac:dyDescent="0.25">
      <c r="B42" s="964">
        <v>36</v>
      </c>
      <c r="C42" s="142" t="s">
        <v>123</v>
      </c>
      <c r="D42" s="143">
        <v>2</v>
      </c>
      <c r="E42" s="1157">
        <v>8199.0400000000009</v>
      </c>
      <c r="F42" s="1157">
        <v>0</v>
      </c>
      <c r="G42" s="1157">
        <v>0</v>
      </c>
      <c r="H42" s="146">
        <f t="shared" si="0"/>
        <v>8199.0400000000009</v>
      </c>
      <c r="J42" s="145">
        <v>7135</v>
      </c>
      <c r="K42" s="147">
        <f t="shared" si="1"/>
        <v>-1064.0400000000009</v>
      </c>
      <c r="R42"/>
      <c r="S42"/>
      <c r="T42"/>
      <c r="V42" s="147"/>
      <c r="W42" s="147"/>
      <c r="X42" s="147"/>
    </row>
    <row r="43" spans="2:24" x14ac:dyDescent="0.25">
      <c r="B43" s="964">
        <v>36</v>
      </c>
      <c r="C43" s="142" t="s">
        <v>123</v>
      </c>
      <c r="D43" s="143">
        <v>3</v>
      </c>
      <c r="E43" s="1157">
        <v>4304</v>
      </c>
      <c r="F43" s="1157">
        <v>0</v>
      </c>
      <c r="G43" s="1157">
        <v>0</v>
      </c>
      <c r="H43" s="146">
        <f t="shared" si="0"/>
        <v>4304</v>
      </c>
      <c r="J43" s="145">
        <v>3956</v>
      </c>
      <c r="K43" s="147">
        <f t="shared" si="1"/>
        <v>-348</v>
      </c>
      <c r="R43"/>
      <c r="S43"/>
      <c r="T43"/>
      <c r="V43" s="147"/>
      <c r="W43" s="147"/>
      <c r="X43" s="147"/>
    </row>
    <row r="44" spans="2:24" x14ac:dyDescent="0.25">
      <c r="B44" s="964">
        <v>37</v>
      </c>
      <c r="C44" s="142" t="s">
        <v>124</v>
      </c>
      <c r="D44" s="143">
        <v>1</v>
      </c>
      <c r="E44" s="1157">
        <v>7805</v>
      </c>
      <c r="F44" s="1157">
        <v>0</v>
      </c>
      <c r="G44" s="1157">
        <v>0</v>
      </c>
      <c r="H44" s="146">
        <f t="shared" si="0"/>
        <v>7805</v>
      </c>
      <c r="J44" s="145">
        <v>8027</v>
      </c>
      <c r="K44" s="147">
        <f t="shared" si="1"/>
        <v>222</v>
      </c>
      <c r="R44"/>
      <c r="S44"/>
      <c r="T44"/>
      <c r="V44" s="147"/>
      <c r="W44" s="147"/>
      <c r="X44" s="147"/>
    </row>
    <row r="45" spans="2:24" x14ac:dyDescent="0.25">
      <c r="B45" s="964">
        <v>37</v>
      </c>
      <c r="C45" s="142" t="s">
        <v>124</v>
      </c>
      <c r="D45" s="143">
        <v>2</v>
      </c>
      <c r="E45" s="1157">
        <v>1532</v>
      </c>
      <c r="F45" s="1157">
        <v>0</v>
      </c>
      <c r="G45" s="1157">
        <v>0</v>
      </c>
      <c r="H45" s="146">
        <f t="shared" si="0"/>
        <v>1532</v>
      </c>
      <c r="J45" s="145">
        <v>2147</v>
      </c>
      <c r="K45" s="147">
        <f t="shared" si="1"/>
        <v>615</v>
      </c>
      <c r="R45"/>
      <c r="S45"/>
      <c r="T45"/>
      <c r="V45" s="147"/>
      <c r="W45" s="147"/>
      <c r="X45" s="147"/>
    </row>
    <row r="46" spans="2:24" x14ac:dyDescent="0.25">
      <c r="B46" s="964">
        <v>37</v>
      </c>
      <c r="C46" s="142" t="s">
        <v>124</v>
      </c>
      <c r="D46" s="143">
        <v>3</v>
      </c>
      <c r="E46" s="1157">
        <v>95</v>
      </c>
      <c r="F46" s="1157">
        <v>0</v>
      </c>
      <c r="G46" s="1157">
        <v>0</v>
      </c>
      <c r="H46" s="146">
        <f t="shared" si="0"/>
        <v>95</v>
      </c>
      <c r="J46" s="145">
        <v>165</v>
      </c>
      <c r="K46" s="147">
        <f t="shared" si="1"/>
        <v>70</v>
      </c>
      <c r="R46"/>
      <c r="S46"/>
      <c r="T46"/>
      <c r="V46" s="147"/>
      <c r="W46" s="147"/>
      <c r="X46" s="147"/>
    </row>
    <row r="47" spans="2:24" x14ac:dyDescent="0.25">
      <c r="B47" s="964">
        <v>38</v>
      </c>
      <c r="C47" s="142" t="s">
        <v>125</v>
      </c>
      <c r="D47" s="143">
        <v>1</v>
      </c>
      <c r="E47" s="1157">
        <v>9764.01</v>
      </c>
      <c r="F47" s="1157">
        <v>0</v>
      </c>
      <c r="G47" s="1157">
        <v>0</v>
      </c>
      <c r="H47" s="146">
        <f t="shared" si="0"/>
        <v>9764.01</v>
      </c>
      <c r="J47" s="145">
        <v>9052</v>
      </c>
      <c r="K47" s="147">
        <f t="shared" si="1"/>
        <v>-712.01000000000022</v>
      </c>
      <c r="R47"/>
      <c r="S47"/>
      <c r="T47"/>
      <c r="V47" s="147"/>
      <c r="W47" s="147"/>
      <c r="X47" s="147"/>
    </row>
    <row r="48" spans="2:24" x14ac:dyDescent="0.25">
      <c r="B48" s="964">
        <v>38</v>
      </c>
      <c r="C48" s="142" t="s">
        <v>125</v>
      </c>
      <c r="D48" s="143">
        <v>2</v>
      </c>
      <c r="E48" s="1157">
        <v>2968</v>
      </c>
      <c r="F48" s="1157">
        <v>0</v>
      </c>
      <c r="G48" s="1157">
        <v>0</v>
      </c>
      <c r="H48" s="146">
        <f t="shared" si="0"/>
        <v>2968</v>
      </c>
      <c r="J48" s="145">
        <v>3467</v>
      </c>
      <c r="K48" s="147">
        <f t="shared" si="1"/>
        <v>499</v>
      </c>
      <c r="R48"/>
      <c r="S48"/>
      <c r="T48"/>
      <c r="V48" s="147"/>
      <c r="W48" s="147"/>
      <c r="X48" s="147"/>
    </row>
    <row r="49" spans="2:24" x14ac:dyDescent="0.25">
      <c r="B49" s="964">
        <v>38</v>
      </c>
      <c r="C49" s="142" t="s">
        <v>125</v>
      </c>
      <c r="D49" s="143">
        <v>3</v>
      </c>
      <c r="E49" s="1157">
        <v>1850</v>
      </c>
      <c r="F49" s="1157">
        <v>0</v>
      </c>
      <c r="G49" s="1157">
        <v>0</v>
      </c>
      <c r="H49" s="146">
        <f t="shared" si="0"/>
        <v>1850</v>
      </c>
      <c r="J49" s="145">
        <v>1497</v>
      </c>
      <c r="K49" s="147">
        <f t="shared" si="1"/>
        <v>-353</v>
      </c>
      <c r="R49"/>
      <c r="S49"/>
      <c r="T49"/>
      <c r="V49" s="147"/>
      <c r="W49" s="147"/>
      <c r="X49" s="147"/>
    </row>
    <row r="50" spans="2:24" x14ac:dyDescent="0.25">
      <c r="B50" s="964">
        <v>39</v>
      </c>
      <c r="C50" s="142" t="s">
        <v>126</v>
      </c>
      <c r="D50" s="143">
        <v>1</v>
      </c>
      <c r="E50" s="1157">
        <v>20489.009999999998</v>
      </c>
      <c r="F50" s="1157">
        <v>0</v>
      </c>
      <c r="G50" s="1157">
        <v>0</v>
      </c>
      <c r="H50" s="146">
        <f t="shared" si="0"/>
        <v>20489.009999999998</v>
      </c>
      <c r="J50" s="145">
        <v>17062</v>
      </c>
      <c r="K50" s="147">
        <f t="shared" si="1"/>
        <v>-3427.0099999999984</v>
      </c>
      <c r="R50"/>
      <c r="S50"/>
      <c r="T50"/>
      <c r="V50" s="147"/>
      <c r="W50" s="147"/>
      <c r="X50" s="147"/>
    </row>
    <row r="51" spans="2:24" x14ac:dyDescent="0.25">
      <c r="B51" s="964">
        <v>39</v>
      </c>
      <c r="C51" s="142" t="s">
        <v>126</v>
      </c>
      <c r="D51" s="143">
        <v>2</v>
      </c>
      <c r="E51" s="1157">
        <v>3247</v>
      </c>
      <c r="F51" s="1157">
        <v>0</v>
      </c>
      <c r="G51" s="1157">
        <v>0</v>
      </c>
      <c r="H51" s="146">
        <f t="shared" si="0"/>
        <v>3247</v>
      </c>
      <c r="J51" s="145">
        <v>2643</v>
      </c>
      <c r="K51" s="147">
        <f t="shared" si="1"/>
        <v>-604</v>
      </c>
      <c r="R51"/>
      <c r="S51"/>
      <c r="T51"/>
      <c r="V51" s="147"/>
      <c r="W51" s="147"/>
      <c r="X51" s="147"/>
    </row>
    <row r="52" spans="2:24" x14ac:dyDescent="0.25">
      <c r="B52" s="964">
        <v>39</v>
      </c>
      <c r="C52" s="142" t="s">
        <v>126</v>
      </c>
      <c r="D52" s="143">
        <v>3</v>
      </c>
      <c r="E52" s="1157">
        <v>2501</v>
      </c>
      <c r="F52" s="1157">
        <v>0</v>
      </c>
      <c r="G52" s="1157">
        <v>0</v>
      </c>
      <c r="H52" s="146">
        <f t="shared" si="0"/>
        <v>2501</v>
      </c>
      <c r="J52" s="145">
        <v>1715</v>
      </c>
      <c r="K52" s="147">
        <f t="shared" si="1"/>
        <v>-786</v>
      </c>
      <c r="R52"/>
      <c r="S52"/>
      <c r="T52"/>
      <c r="V52" s="147"/>
      <c r="W52" s="147"/>
      <c r="X52" s="147"/>
    </row>
    <row r="53" spans="2:24" x14ac:dyDescent="0.25">
      <c r="B53" s="964">
        <v>40</v>
      </c>
      <c r="C53" s="142" t="s">
        <v>127</v>
      </c>
      <c r="D53" s="143">
        <v>1</v>
      </c>
      <c r="E53" s="1157">
        <v>246269.00109999999</v>
      </c>
      <c r="F53" s="1157">
        <v>0</v>
      </c>
      <c r="G53" s="1157">
        <v>0</v>
      </c>
      <c r="H53" s="146">
        <f t="shared" si="0"/>
        <v>246269.00109999999</v>
      </c>
      <c r="J53" s="145">
        <v>237077.00030000001</v>
      </c>
      <c r="K53" s="147">
        <f t="shared" si="1"/>
        <v>-9192.0007999999798</v>
      </c>
      <c r="R53"/>
      <c r="S53"/>
      <c r="T53"/>
      <c r="V53" s="147"/>
      <c r="W53" s="147"/>
      <c r="X53" s="147"/>
    </row>
    <row r="54" spans="2:24" x14ac:dyDescent="0.25">
      <c r="B54" s="964">
        <v>40</v>
      </c>
      <c r="C54" s="142" t="s">
        <v>127</v>
      </c>
      <c r="D54" s="143">
        <v>2</v>
      </c>
      <c r="E54" s="1157">
        <v>41772</v>
      </c>
      <c r="F54" s="1157">
        <v>0</v>
      </c>
      <c r="G54" s="1157">
        <v>0</v>
      </c>
      <c r="H54" s="146">
        <f t="shared" si="0"/>
        <v>41772</v>
      </c>
      <c r="J54" s="145">
        <v>39596.15</v>
      </c>
      <c r="K54" s="147">
        <f t="shared" si="1"/>
        <v>-2175.8499999999985</v>
      </c>
      <c r="R54"/>
      <c r="S54"/>
      <c r="T54"/>
      <c r="V54" s="147"/>
      <c r="W54" s="147"/>
      <c r="X54" s="147"/>
    </row>
    <row r="55" spans="2:24" x14ac:dyDescent="0.25">
      <c r="B55" s="964">
        <v>40</v>
      </c>
      <c r="C55" s="142" t="s">
        <v>127</v>
      </c>
      <c r="D55" s="143">
        <v>3</v>
      </c>
      <c r="E55" s="1157">
        <v>26484</v>
      </c>
      <c r="F55" s="1157">
        <v>0</v>
      </c>
      <c r="G55" s="1157">
        <v>0</v>
      </c>
      <c r="H55" s="146">
        <f t="shared" si="0"/>
        <v>26484</v>
      </c>
      <c r="J55" s="145">
        <v>27915</v>
      </c>
      <c r="K55" s="147">
        <f t="shared" si="1"/>
        <v>1431</v>
      </c>
      <c r="R55"/>
      <c r="S55"/>
      <c r="T55"/>
      <c r="V55" s="147"/>
      <c r="W55" s="147"/>
      <c r="X55" s="147"/>
    </row>
    <row r="56" spans="2:24" x14ac:dyDescent="0.25">
      <c r="B56" s="964">
        <v>42</v>
      </c>
      <c r="C56" s="142" t="s">
        <v>128</v>
      </c>
      <c r="D56" s="143">
        <v>1</v>
      </c>
      <c r="E56" s="1158">
        <v>25556</v>
      </c>
      <c r="F56" s="1158">
        <v>0</v>
      </c>
      <c r="G56" s="1158">
        <v>0</v>
      </c>
      <c r="H56" s="146">
        <f t="shared" si="0"/>
        <v>25556</v>
      </c>
      <c r="J56" s="145">
        <v>24968.998</v>
      </c>
      <c r="K56" s="147">
        <f t="shared" si="1"/>
        <v>-587.00200000000041</v>
      </c>
      <c r="R56"/>
      <c r="S56"/>
      <c r="T56"/>
      <c r="V56" s="147"/>
      <c r="W56" s="147"/>
      <c r="X56" s="147"/>
    </row>
    <row r="57" spans="2:24" x14ac:dyDescent="0.25">
      <c r="B57" s="964">
        <v>42</v>
      </c>
      <c r="C57" s="142" t="s">
        <v>128</v>
      </c>
      <c r="D57" s="143">
        <v>2</v>
      </c>
      <c r="E57" s="1158">
        <v>5051</v>
      </c>
      <c r="F57" s="1158">
        <v>0</v>
      </c>
      <c r="G57" s="1158">
        <v>0</v>
      </c>
      <c r="H57" s="146">
        <f t="shared" si="0"/>
        <v>5051</v>
      </c>
      <c r="J57" s="145">
        <v>4692</v>
      </c>
      <c r="K57" s="147">
        <f t="shared" si="1"/>
        <v>-359</v>
      </c>
      <c r="R57"/>
      <c r="S57"/>
      <c r="T57"/>
      <c r="V57" s="147"/>
      <c r="W57" s="147"/>
      <c r="X57" s="147"/>
    </row>
    <row r="58" spans="2:24" x14ac:dyDescent="0.25">
      <c r="B58" s="964">
        <v>42</v>
      </c>
      <c r="C58" s="142" t="s">
        <v>128</v>
      </c>
      <c r="D58" s="143">
        <v>3</v>
      </c>
      <c r="E58" s="1158">
        <v>4512</v>
      </c>
      <c r="F58" s="1158">
        <v>0</v>
      </c>
      <c r="G58" s="1158">
        <v>0</v>
      </c>
      <c r="H58" s="146">
        <f t="shared" si="0"/>
        <v>4512</v>
      </c>
      <c r="J58" s="145">
        <v>3777</v>
      </c>
      <c r="K58" s="147">
        <f t="shared" si="1"/>
        <v>-735</v>
      </c>
      <c r="R58"/>
      <c r="S58"/>
      <c r="T58"/>
      <c r="V58" s="147"/>
      <c r="W58" s="147"/>
      <c r="X58" s="147"/>
    </row>
    <row r="59" spans="2:24" x14ac:dyDescent="0.25">
      <c r="B59" s="964">
        <v>43</v>
      </c>
      <c r="C59" s="142" t="s">
        <v>129</v>
      </c>
      <c r="D59" s="143">
        <v>1</v>
      </c>
      <c r="E59" s="1157">
        <v>7269.0069999999996</v>
      </c>
      <c r="F59" s="1157">
        <v>0</v>
      </c>
      <c r="G59" s="1157">
        <v>0</v>
      </c>
      <c r="H59" s="146">
        <f t="shared" si="0"/>
        <v>7269.0069999999996</v>
      </c>
      <c r="J59" s="145">
        <v>7948.0025999999998</v>
      </c>
      <c r="K59" s="147">
        <f t="shared" si="1"/>
        <v>678.99560000000019</v>
      </c>
      <c r="R59"/>
      <c r="S59"/>
      <c r="T59"/>
      <c r="V59" s="147"/>
      <c r="W59" s="147"/>
      <c r="X59" s="147"/>
    </row>
    <row r="60" spans="2:24" x14ac:dyDescent="0.25">
      <c r="B60" s="964">
        <v>43</v>
      </c>
      <c r="C60" s="142" t="s">
        <v>129</v>
      </c>
      <c r="D60" s="143">
        <v>2</v>
      </c>
      <c r="E60" s="1157">
        <v>3593.99</v>
      </c>
      <c r="F60" s="1157">
        <v>0</v>
      </c>
      <c r="G60" s="1157">
        <v>0</v>
      </c>
      <c r="H60" s="146">
        <f t="shared" si="0"/>
        <v>3593.99</v>
      </c>
      <c r="J60" s="145">
        <v>3020.01</v>
      </c>
      <c r="K60" s="147">
        <f t="shared" si="1"/>
        <v>-573.97999999999956</v>
      </c>
      <c r="R60"/>
      <c r="S60"/>
      <c r="T60"/>
      <c r="V60" s="147"/>
      <c r="W60" s="147"/>
      <c r="X60" s="147"/>
    </row>
    <row r="61" spans="2:24" x14ac:dyDescent="0.25">
      <c r="B61" s="964">
        <v>43</v>
      </c>
      <c r="C61" s="142" t="s">
        <v>129</v>
      </c>
      <c r="D61" s="143">
        <v>3</v>
      </c>
      <c r="E61" s="1157">
        <v>1564</v>
      </c>
      <c r="F61" s="1157">
        <v>0</v>
      </c>
      <c r="G61" s="1157">
        <v>0</v>
      </c>
      <c r="H61" s="146">
        <f t="shared" si="0"/>
        <v>1564</v>
      </c>
      <c r="J61" s="145">
        <v>1277</v>
      </c>
      <c r="K61" s="147">
        <f t="shared" si="1"/>
        <v>-287</v>
      </c>
      <c r="R61"/>
      <c r="S61"/>
      <c r="T61"/>
      <c r="V61" s="147"/>
      <c r="W61" s="147"/>
      <c r="X61" s="147"/>
    </row>
    <row r="62" spans="2:24" x14ac:dyDescent="0.25">
      <c r="B62" s="964">
        <v>44</v>
      </c>
      <c r="C62" s="142" t="s">
        <v>130</v>
      </c>
      <c r="D62" s="143">
        <v>1</v>
      </c>
      <c r="E62" s="1157">
        <v>6165.0505000000003</v>
      </c>
      <c r="F62" s="1157">
        <v>0</v>
      </c>
      <c r="G62" s="1157">
        <v>0</v>
      </c>
      <c r="H62" s="146">
        <f t="shared" si="0"/>
        <v>6165.0505000000003</v>
      </c>
      <c r="J62" s="145">
        <v>8052</v>
      </c>
      <c r="K62" s="147">
        <f t="shared" si="1"/>
        <v>1886.9494999999997</v>
      </c>
      <c r="R62"/>
      <c r="S62"/>
      <c r="T62"/>
      <c r="V62" s="147"/>
      <c r="W62" s="147"/>
      <c r="X62" s="147"/>
    </row>
    <row r="63" spans="2:24" x14ac:dyDescent="0.25">
      <c r="B63" s="964">
        <v>44</v>
      </c>
      <c r="C63" s="142" t="s">
        <v>130</v>
      </c>
      <c r="D63" s="143">
        <v>2</v>
      </c>
      <c r="E63" s="1157">
        <v>563</v>
      </c>
      <c r="F63" s="1157">
        <v>0</v>
      </c>
      <c r="G63" s="1157">
        <v>0</v>
      </c>
      <c r="H63" s="146">
        <f t="shared" si="0"/>
        <v>563</v>
      </c>
      <c r="J63" s="145">
        <v>945</v>
      </c>
      <c r="K63" s="147">
        <f t="shared" si="1"/>
        <v>382</v>
      </c>
      <c r="R63"/>
      <c r="S63"/>
      <c r="T63"/>
      <c r="V63" s="147"/>
      <c r="W63" s="147"/>
      <c r="X63" s="147"/>
    </row>
    <row r="64" spans="2:24" x14ac:dyDescent="0.25">
      <c r="B64" s="964">
        <v>44</v>
      </c>
      <c r="C64" s="142" t="s">
        <v>130</v>
      </c>
      <c r="D64" s="143">
        <v>3</v>
      </c>
      <c r="E64" s="1157">
        <v>1519</v>
      </c>
      <c r="F64" s="1157">
        <v>0</v>
      </c>
      <c r="G64" s="1157">
        <v>0</v>
      </c>
      <c r="H64" s="146">
        <f t="shared" si="0"/>
        <v>1519</v>
      </c>
      <c r="J64" s="145">
        <v>1639.52</v>
      </c>
      <c r="K64" s="147">
        <f t="shared" si="1"/>
        <v>120.51999999999998</v>
      </c>
      <c r="R64"/>
      <c r="S64"/>
      <c r="T64"/>
      <c r="V64" s="147"/>
      <c r="W64" s="147"/>
      <c r="X64" s="147"/>
    </row>
    <row r="65" spans="2:24" x14ac:dyDescent="0.25">
      <c r="B65" s="964">
        <v>45</v>
      </c>
      <c r="C65" s="142" t="s">
        <v>131</v>
      </c>
      <c r="D65" s="143">
        <v>1</v>
      </c>
      <c r="E65" s="1157">
        <v>29941.000899999999</v>
      </c>
      <c r="F65" s="1157">
        <v>0</v>
      </c>
      <c r="G65" s="1157">
        <v>0</v>
      </c>
      <c r="H65" s="146">
        <f t="shared" si="0"/>
        <v>29941.000899999999</v>
      </c>
      <c r="J65" s="145">
        <v>23906</v>
      </c>
      <c r="K65" s="147">
        <f t="shared" si="1"/>
        <v>-6035.0008999999991</v>
      </c>
      <c r="R65"/>
      <c r="S65"/>
      <c r="T65"/>
      <c r="V65" s="147"/>
      <c r="W65" s="147"/>
      <c r="X65" s="147"/>
    </row>
    <row r="66" spans="2:24" x14ac:dyDescent="0.25">
      <c r="B66" s="964">
        <v>45</v>
      </c>
      <c r="C66" s="142" t="s">
        <v>131</v>
      </c>
      <c r="D66" s="143">
        <v>2</v>
      </c>
      <c r="E66" s="1157">
        <v>10375</v>
      </c>
      <c r="F66" s="1157">
        <v>0</v>
      </c>
      <c r="G66" s="1157">
        <v>0</v>
      </c>
      <c r="H66" s="146">
        <f t="shared" si="0"/>
        <v>10375</v>
      </c>
      <c r="J66" s="145">
        <v>11180</v>
      </c>
      <c r="K66" s="147">
        <f t="shared" si="1"/>
        <v>805</v>
      </c>
      <c r="R66"/>
      <c r="S66"/>
      <c r="T66"/>
      <c r="V66" s="147"/>
      <c r="W66" s="147"/>
      <c r="X66" s="147"/>
    </row>
    <row r="67" spans="2:24" x14ac:dyDescent="0.25">
      <c r="B67" s="964">
        <v>45</v>
      </c>
      <c r="C67" s="142" t="s">
        <v>131</v>
      </c>
      <c r="D67" s="143">
        <v>3</v>
      </c>
      <c r="E67" s="1157">
        <v>2053</v>
      </c>
      <c r="F67" s="1157">
        <v>0</v>
      </c>
      <c r="G67" s="1157">
        <v>0</v>
      </c>
      <c r="H67" s="146">
        <f t="shared" si="0"/>
        <v>2053</v>
      </c>
      <c r="J67" s="145">
        <v>1770</v>
      </c>
      <c r="K67" s="147">
        <f t="shared" si="1"/>
        <v>-283</v>
      </c>
      <c r="R67"/>
      <c r="S67"/>
      <c r="T67"/>
      <c r="V67" s="147"/>
      <c r="W67" s="147"/>
      <c r="X67" s="147"/>
    </row>
    <row r="68" spans="2:24" x14ac:dyDescent="0.25">
      <c r="B68" s="964">
        <v>46</v>
      </c>
      <c r="C68" s="142" t="s">
        <v>133</v>
      </c>
      <c r="D68" s="143">
        <v>1</v>
      </c>
      <c r="E68" s="1157">
        <v>62484.001100000001</v>
      </c>
      <c r="F68" s="1157">
        <v>0</v>
      </c>
      <c r="G68" s="1157">
        <v>0</v>
      </c>
      <c r="H68" s="146">
        <f t="shared" ref="H68:H77" si="2">SUM(E68:G68)</f>
        <v>62484.001100000001</v>
      </c>
      <c r="J68" s="145">
        <v>59296.991199999997</v>
      </c>
      <c r="K68" s="147">
        <f t="shared" ref="K68:K77" si="3">J68-H68</f>
        <v>-3187.0099000000046</v>
      </c>
      <c r="R68"/>
      <c r="S68"/>
      <c r="T68"/>
      <c r="V68" s="147"/>
      <c r="W68" s="147"/>
      <c r="X68" s="147"/>
    </row>
    <row r="69" spans="2:24" x14ac:dyDescent="0.25">
      <c r="B69" s="964">
        <v>46</v>
      </c>
      <c r="C69" s="142" t="s">
        <v>133</v>
      </c>
      <c r="D69" s="143">
        <v>2</v>
      </c>
      <c r="E69" s="1157">
        <v>24879.5</v>
      </c>
      <c r="F69" s="1157">
        <v>0</v>
      </c>
      <c r="G69" s="1157">
        <v>0</v>
      </c>
      <c r="H69" s="146">
        <f t="shared" si="2"/>
        <v>24879.5</v>
      </c>
      <c r="J69" s="145">
        <v>23757</v>
      </c>
      <c r="K69" s="147">
        <f t="shared" si="3"/>
        <v>-1122.5</v>
      </c>
      <c r="R69"/>
      <c r="S69"/>
      <c r="T69"/>
      <c r="V69" s="147"/>
      <c r="W69" s="147"/>
      <c r="X69" s="147"/>
    </row>
    <row r="70" spans="2:24" x14ac:dyDescent="0.25">
      <c r="B70" s="964">
        <v>46</v>
      </c>
      <c r="C70" s="142" t="s">
        <v>133</v>
      </c>
      <c r="D70" s="143">
        <v>3</v>
      </c>
      <c r="E70" s="1157">
        <v>16262</v>
      </c>
      <c r="F70" s="1157">
        <v>0</v>
      </c>
      <c r="G70" s="1157">
        <v>0</v>
      </c>
      <c r="H70" s="146">
        <f t="shared" si="2"/>
        <v>16262</v>
      </c>
      <c r="J70" s="145">
        <v>16432.5</v>
      </c>
      <c r="K70" s="147">
        <f t="shared" si="3"/>
        <v>170.5</v>
      </c>
      <c r="R70"/>
      <c r="S70"/>
      <c r="T70"/>
      <c r="V70" s="147"/>
      <c r="W70" s="147"/>
      <c r="X70" s="147"/>
    </row>
    <row r="71" spans="2:24" x14ac:dyDescent="0.25">
      <c r="B71" s="964">
        <v>47</v>
      </c>
      <c r="C71" s="142" t="s">
        <v>134</v>
      </c>
      <c r="D71" s="143">
        <v>1</v>
      </c>
      <c r="E71" s="1157">
        <v>36214.007100000003</v>
      </c>
      <c r="F71" s="1157">
        <v>0</v>
      </c>
      <c r="G71" s="1157">
        <v>0</v>
      </c>
      <c r="H71" s="146">
        <f t="shared" si="2"/>
        <v>36214.007100000003</v>
      </c>
      <c r="J71" s="145">
        <v>32341.0026</v>
      </c>
      <c r="K71" s="147">
        <f t="shared" si="3"/>
        <v>-3873.0045000000027</v>
      </c>
      <c r="R71"/>
      <c r="S71"/>
      <c r="T71"/>
      <c r="V71" s="147"/>
      <c r="W71" s="147"/>
      <c r="X71" s="147"/>
    </row>
    <row r="72" spans="2:24" x14ac:dyDescent="0.25">
      <c r="B72" s="964">
        <v>47</v>
      </c>
      <c r="C72" s="142" t="s">
        <v>134</v>
      </c>
      <c r="D72" s="143">
        <v>2</v>
      </c>
      <c r="E72" s="1157">
        <v>9451</v>
      </c>
      <c r="F72" s="1157">
        <v>0</v>
      </c>
      <c r="G72" s="1157">
        <v>0</v>
      </c>
      <c r="H72" s="146">
        <f t="shared" si="2"/>
        <v>9451</v>
      </c>
      <c r="J72" s="145">
        <v>7442</v>
      </c>
      <c r="K72" s="147">
        <f t="shared" si="3"/>
        <v>-2009</v>
      </c>
      <c r="R72"/>
      <c r="S72"/>
      <c r="T72"/>
      <c r="V72" s="147"/>
      <c r="W72" s="147"/>
      <c r="X72" s="147"/>
    </row>
    <row r="73" spans="2:24" x14ac:dyDescent="0.25">
      <c r="B73" s="964">
        <v>47</v>
      </c>
      <c r="C73" s="142" t="s">
        <v>134</v>
      </c>
      <c r="D73" s="143">
        <v>3</v>
      </c>
      <c r="E73" s="1157">
        <v>6623.5</v>
      </c>
      <c r="F73" s="1157">
        <v>0</v>
      </c>
      <c r="G73" s="1157">
        <v>0</v>
      </c>
      <c r="H73" s="146">
        <f t="shared" si="2"/>
        <v>6623.5</v>
      </c>
      <c r="J73" s="145">
        <v>6250</v>
      </c>
      <c r="K73" s="147">
        <f t="shared" si="3"/>
        <v>-373.5</v>
      </c>
      <c r="R73"/>
      <c r="S73"/>
      <c r="T73"/>
      <c r="V73" s="147"/>
      <c r="W73" s="147"/>
      <c r="X73" s="147"/>
    </row>
    <row r="74" spans="2:24" x14ac:dyDescent="0.25">
      <c r="B74" s="964">
        <v>49</v>
      </c>
      <c r="C74" s="142" t="s">
        <v>132</v>
      </c>
      <c r="D74" s="143">
        <v>1</v>
      </c>
      <c r="E74" s="1157">
        <v>12530</v>
      </c>
      <c r="F74" s="1157">
        <v>0</v>
      </c>
      <c r="G74" s="1157">
        <v>0</v>
      </c>
      <c r="H74" s="146">
        <f>SUM(E74:G74)</f>
        <v>12530</v>
      </c>
      <c r="J74" s="145">
        <v>13296</v>
      </c>
      <c r="K74" s="147">
        <f>J74-H74</f>
        <v>766</v>
      </c>
      <c r="R74"/>
      <c r="S74"/>
      <c r="T74"/>
      <c r="V74" s="147"/>
      <c r="W74" s="147"/>
      <c r="X74" s="147"/>
    </row>
    <row r="75" spans="2:24" x14ac:dyDescent="0.25">
      <c r="B75" s="964">
        <v>49</v>
      </c>
      <c r="C75" s="142" t="s">
        <v>132</v>
      </c>
      <c r="D75" s="143">
        <v>2</v>
      </c>
      <c r="E75" s="1157">
        <v>4034.4</v>
      </c>
      <c r="F75" s="1157">
        <v>0</v>
      </c>
      <c r="G75" s="1157">
        <v>0</v>
      </c>
      <c r="H75" s="146">
        <f>SUM(E75:G75)</f>
        <v>4034.4</v>
      </c>
      <c r="J75" s="145">
        <v>3781</v>
      </c>
      <c r="K75" s="147">
        <f>J75-H75</f>
        <v>-253.40000000000009</v>
      </c>
      <c r="R75"/>
      <c r="S75"/>
      <c r="T75"/>
      <c r="V75" s="147"/>
      <c r="W75" s="147"/>
      <c r="X75" s="147"/>
    </row>
    <row r="76" spans="2:24" x14ac:dyDescent="0.25">
      <c r="B76" s="964">
        <v>49</v>
      </c>
      <c r="C76" s="142" t="s">
        <v>132</v>
      </c>
      <c r="D76" s="143">
        <v>3</v>
      </c>
      <c r="E76" s="1157">
        <v>2793.03</v>
      </c>
      <c r="F76" s="1157">
        <v>0</v>
      </c>
      <c r="G76" s="1157">
        <v>0</v>
      </c>
      <c r="H76" s="146">
        <f>SUM(E76:G76)</f>
        <v>2793.03</v>
      </c>
      <c r="J76" s="145">
        <v>2665</v>
      </c>
      <c r="K76" s="147">
        <f>J76-H76</f>
        <v>-128.0300000000002</v>
      </c>
      <c r="R76"/>
      <c r="S76"/>
      <c r="T76"/>
      <c r="V76" s="147"/>
      <c r="W76" s="147"/>
      <c r="X76" s="147"/>
    </row>
    <row r="77" spans="2:24" x14ac:dyDescent="0.25">
      <c r="E77" s="149">
        <f>SUM(E5:E76)</f>
        <v>1424331.4324999999</v>
      </c>
      <c r="F77" s="149">
        <f t="shared" ref="F77:G77" si="4">SUM(F5:F76)</f>
        <v>464678.76429999998</v>
      </c>
      <c r="G77" s="149">
        <f t="shared" si="4"/>
        <v>197106.59</v>
      </c>
      <c r="H77" s="146">
        <f t="shared" si="2"/>
        <v>2086116.7867999999</v>
      </c>
      <c r="J77" s="145">
        <v>1923594.183</v>
      </c>
      <c r="K77" s="147">
        <f t="shared" si="3"/>
        <v>-162522.60379999992</v>
      </c>
      <c r="R77"/>
      <c r="S77"/>
      <c r="T77"/>
    </row>
    <row r="78" spans="2:24" x14ac:dyDescent="0.25">
      <c r="G78" s="149">
        <f>SUM(E77:G77)</f>
        <v>2086116.7867999999</v>
      </c>
      <c r="R78"/>
      <c r="S78"/>
      <c r="T78"/>
    </row>
  </sheetData>
  <pageMargins left="0.25" right="0.25" top="0.75" bottom="0.75" header="0.3" footer="0.3"/>
  <pageSetup scale="48" fitToHeight="0" orientation="landscape" r:id="rId1"/>
  <headerFooter>
    <oddFooter>&amp;L&amp;F - &amp;A&amp;RPage &amp;P of &amp;N  &amp;D</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E3A7-C05E-437F-96A2-E26A8A4C3546}">
  <sheetPr>
    <tabColor theme="5"/>
    <pageSetUpPr fitToPage="1"/>
  </sheetPr>
  <dimension ref="A1:EC84"/>
  <sheetViews>
    <sheetView workbookViewId="0">
      <pane xSplit="3" ySplit="6" topLeftCell="DD7" activePane="bottomRight" state="frozen"/>
      <selection pane="topRight" activeCell="D1" sqref="D1"/>
      <selection pane="bottomLeft" activeCell="A6" sqref="A6"/>
      <selection pane="bottomRight" activeCell="EC78" sqref="DT7:EC78"/>
    </sheetView>
  </sheetViews>
  <sheetFormatPr defaultColWidth="8.85546875" defaultRowHeight="15" x14ac:dyDescent="0.25"/>
  <cols>
    <col min="1" max="1" width="8.85546875" style="321"/>
    <col min="2" max="2" width="11.85546875" customWidth="1"/>
    <col min="3" max="3" width="6.7109375" style="317" customWidth="1"/>
    <col min="4" max="13" width="8.7109375" customWidth="1"/>
    <col min="14" max="15" width="2.42578125" style="321" customWidth="1"/>
    <col min="16" max="25" width="8.7109375" customWidth="1"/>
    <col min="26" max="27" width="2.140625" style="321" customWidth="1"/>
    <col min="28" max="37" width="8.7109375" customWidth="1"/>
    <col min="38" max="39" width="2.140625" customWidth="1"/>
    <col min="40" max="49" width="8.7109375" customWidth="1"/>
    <col min="50" max="51" width="1.7109375" customWidth="1"/>
    <col min="52" max="61" width="8.7109375" customWidth="1"/>
    <col min="62" max="63" width="1.5703125" customWidth="1"/>
    <col min="64" max="73" width="8.7109375" customWidth="1"/>
    <col min="74" max="74" width="1.7109375" customWidth="1"/>
    <col min="75" max="75" width="1.85546875" customWidth="1"/>
    <col min="76" max="85" width="8.7109375" customWidth="1"/>
    <col min="86" max="87" width="1.85546875" customWidth="1"/>
    <col min="88" max="97" width="8.7109375" style="109" customWidth="1"/>
    <col min="98" max="99" width="2.140625" style="109" customWidth="1"/>
    <col min="100" max="109" width="8.7109375" customWidth="1"/>
    <col min="110" max="111" width="2.140625" customWidth="1"/>
    <col min="112" max="121" width="8.7109375" customWidth="1"/>
    <col min="122" max="123" width="2.140625" customWidth="1"/>
    <col min="124" max="133" width="8.7109375" customWidth="1"/>
  </cols>
  <sheetData>
    <row r="1" spans="1:133" ht="18.75" x14ac:dyDescent="0.3">
      <c r="A1" s="322" t="s">
        <v>213</v>
      </c>
      <c r="I1" s="214"/>
      <c r="U1" s="214"/>
      <c r="AG1" s="214"/>
      <c r="AS1" s="214"/>
      <c r="BE1" s="214"/>
      <c r="CV1" s="148" t="s">
        <v>568</v>
      </c>
      <c r="DH1" s="109"/>
      <c r="DI1" s="109"/>
      <c r="DJ1" s="109"/>
      <c r="DT1" s="1504" t="s">
        <v>690</v>
      </c>
      <c r="DU1" s="1504"/>
      <c r="DV1" s="1504"/>
      <c r="DW1" s="1504"/>
      <c r="DX1" s="1504"/>
      <c r="DY1" s="1504"/>
      <c r="DZ1" s="1504"/>
      <c r="EA1" s="1504"/>
      <c r="EB1" s="1504"/>
      <c r="EC1" s="1504"/>
    </row>
    <row r="2" spans="1:133" ht="19.5" thickBot="1" x14ac:dyDescent="0.35">
      <c r="A2" s="322"/>
      <c r="I2" s="214"/>
      <c r="U2" s="214"/>
      <c r="AG2" s="214"/>
      <c r="AS2" s="214"/>
      <c r="BE2" s="214"/>
      <c r="CV2" s="148"/>
    </row>
    <row r="3" spans="1:133" s="324" customFormat="1" ht="24" customHeight="1" thickBot="1" x14ac:dyDescent="0.3">
      <c r="A3" s="323"/>
      <c r="C3" s="371"/>
      <c r="D3" s="1495" t="s">
        <v>279</v>
      </c>
      <c r="E3" s="1496"/>
      <c r="F3" s="1496"/>
      <c r="G3" s="1496"/>
      <c r="H3" s="1496"/>
      <c r="I3" s="1496"/>
      <c r="J3" s="1496"/>
      <c r="K3" s="1496"/>
      <c r="L3" s="1496"/>
      <c r="M3" s="1497"/>
      <c r="N3"/>
      <c r="O3"/>
      <c r="P3" s="1495" t="s">
        <v>278</v>
      </c>
      <c r="Q3" s="1496"/>
      <c r="R3" s="1496"/>
      <c r="S3" s="1496"/>
      <c r="T3" s="1496"/>
      <c r="U3" s="1496"/>
      <c r="V3" s="1496"/>
      <c r="W3" s="1496"/>
      <c r="X3" s="1496"/>
      <c r="Y3" s="1497"/>
      <c r="Z3"/>
      <c r="AA3"/>
      <c r="AB3" s="1495" t="s">
        <v>203</v>
      </c>
      <c r="AC3" s="1496"/>
      <c r="AD3" s="1496"/>
      <c r="AE3" s="1496"/>
      <c r="AF3" s="1496"/>
      <c r="AG3" s="1496"/>
      <c r="AH3" s="1496"/>
      <c r="AI3" s="1496"/>
      <c r="AJ3" s="1496"/>
      <c r="AK3" s="1497"/>
      <c r="AL3"/>
      <c r="AM3"/>
      <c r="AN3" s="1495" t="s">
        <v>204</v>
      </c>
      <c r="AO3" s="1496"/>
      <c r="AP3" s="1496"/>
      <c r="AQ3" s="1496"/>
      <c r="AR3" s="1496"/>
      <c r="AS3" s="1496"/>
      <c r="AT3" s="1496"/>
      <c r="AU3" s="1496"/>
      <c r="AV3" s="1496"/>
      <c r="AW3" s="1497"/>
      <c r="AX3"/>
      <c r="AY3"/>
      <c r="AZ3" s="1495" t="s">
        <v>205</v>
      </c>
      <c r="BA3" s="1496"/>
      <c r="BB3" s="1496"/>
      <c r="BC3" s="1496"/>
      <c r="BD3" s="1496"/>
      <c r="BE3" s="1496"/>
      <c r="BF3" s="1496"/>
      <c r="BG3" s="1496"/>
      <c r="BH3" s="1496"/>
      <c r="BI3" s="1497"/>
      <c r="BJ3"/>
      <c r="BK3"/>
      <c r="BL3" s="1495" t="s">
        <v>206</v>
      </c>
      <c r="BM3" s="1496"/>
      <c r="BN3" s="1496"/>
      <c r="BO3" s="1496"/>
      <c r="BP3" s="1496"/>
      <c r="BQ3" s="1496"/>
      <c r="BR3" s="1496"/>
      <c r="BS3" s="1496"/>
      <c r="BT3" s="1496"/>
      <c r="BU3" s="1497"/>
      <c r="BV3"/>
      <c r="BW3"/>
      <c r="BX3" s="1495" t="s">
        <v>207</v>
      </c>
      <c r="BY3" s="1496"/>
      <c r="BZ3" s="1496"/>
      <c r="CA3" s="1496"/>
      <c r="CB3" s="1496"/>
      <c r="CC3" s="1496"/>
      <c r="CD3" s="1496"/>
      <c r="CE3" s="1496"/>
      <c r="CF3" s="1496"/>
      <c r="CG3" s="1497"/>
      <c r="CH3"/>
      <c r="CI3"/>
      <c r="CJ3" s="1495" t="s">
        <v>208</v>
      </c>
      <c r="CK3" s="1496"/>
      <c r="CL3" s="1496"/>
      <c r="CM3" s="1496"/>
      <c r="CN3" s="1496"/>
      <c r="CO3" s="1496"/>
      <c r="CP3" s="1496"/>
      <c r="CQ3" s="1496"/>
      <c r="CR3" s="1496"/>
      <c r="CS3" s="1497"/>
      <c r="CT3" s="325"/>
      <c r="CU3" s="325"/>
      <c r="CV3" s="1495" t="s">
        <v>301</v>
      </c>
      <c r="CW3" s="1496"/>
      <c r="CX3" s="1496"/>
      <c r="CY3" s="1496"/>
      <c r="CZ3" s="1496"/>
      <c r="DA3" s="1496"/>
      <c r="DB3" s="1496"/>
      <c r="DC3" s="1496"/>
      <c r="DD3" s="1496"/>
      <c r="DE3" s="1497"/>
      <c r="DH3" s="1495" t="s">
        <v>594</v>
      </c>
      <c r="DI3" s="1496"/>
      <c r="DJ3" s="1496"/>
      <c r="DK3" s="1496"/>
      <c r="DL3" s="1496"/>
      <c r="DM3" s="1496"/>
      <c r="DN3" s="1496"/>
      <c r="DO3" s="1496"/>
      <c r="DP3" s="1496"/>
      <c r="DQ3" s="1497"/>
      <c r="DT3" s="1495" t="s">
        <v>659</v>
      </c>
      <c r="DU3" s="1496"/>
      <c r="DV3" s="1496"/>
      <c r="DW3" s="1496"/>
      <c r="DX3" s="1496"/>
      <c r="DY3" s="1496"/>
      <c r="DZ3" s="1496"/>
      <c r="EA3" s="1496"/>
      <c r="EB3" s="1496"/>
      <c r="EC3" s="1497"/>
    </row>
    <row r="4" spans="1:133" s="39" customFormat="1" ht="24" customHeight="1" thickBot="1" x14ac:dyDescent="0.3">
      <c r="A4" s="245"/>
      <c r="B4" s="324"/>
      <c r="C4" s="372"/>
      <c r="D4" s="1495" t="s">
        <v>143</v>
      </c>
      <c r="E4" s="1496"/>
      <c r="F4" s="1497"/>
      <c r="G4" s="1501" t="s">
        <v>144</v>
      </c>
      <c r="H4" s="1501" t="s">
        <v>145</v>
      </c>
      <c r="I4" s="1501" t="s">
        <v>146</v>
      </c>
      <c r="J4" s="1495" t="s">
        <v>147</v>
      </c>
      <c r="K4" s="1497"/>
      <c r="L4" s="1495" t="s">
        <v>148</v>
      </c>
      <c r="M4" s="1497"/>
      <c r="N4"/>
      <c r="O4"/>
      <c r="P4" s="1495" t="s">
        <v>143</v>
      </c>
      <c r="Q4" s="1496"/>
      <c r="R4" s="1497"/>
      <c r="S4" s="1501" t="s">
        <v>144</v>
      </c>
      <c r="T4" s="1501" t="s">
        <v>145</v>
      </c>
      <c r="U4" s="1501" t="s">
        <v>146</v>
      </c>
      <c r="V4" s="1495" t="s">
        <v>147</v>
      </c>
      <c r="W4" s="1497"/>
      <c r="X4" s="1495" t="s">
        <v>148</v>
      </c>
      <c r="Y4" s="1497"/>
      <c r="Z4"/>
      <c r="AA4"/>
      <c r="AB4" s="1495" t="s">
        <v>143</v>
      </c>
      <c r="AC4" s="1496"/>
      <c r="AD4" s="1497"/>
      <c r="AE4" s="1501" t="s">
        <v>144</v>
      </c>
      <c r="AF4" s="1501" t="s">
        <v>145</v>
      </c>
      <c r="AG4" s="1501" t="s">
        <v>146</v>
      </c>
      <c r="AH4" s="1495" t="s">
        <v>147</v>
      </c>
      <c r="AI4" s="1497"/>
      <c r="AJ4" s="1495" t="s">
        <v>148</v>
      </c>
      <c r="AK4" s="1497"/>
      <c r="AL4"/>
      <c r="AM4"/>
      <c r="AN4" s="1495" t="s">
        <v>143</v>
      </c>
      <c r="AO4" s="1496"/>
      <c r="AP4" s="1497"/>
      <c r="AQ4" s="1501" t="s">
        <v>144</v>
      </c>
      <c r="AR4" s="1501" t="s">
        <v>145</v>
      </c>
      <c r="AS4" s="1501" t="s">
        <v>146</v>
      </c>
      <c r="AT4" s="1495" t="s">
        <v>147</v>
      </c>
      <c r="AU4" s="1497"/>
      <c r="AV4" s="1495" t="s">
        <v>148</v>
      </c>
      <c r="AW4" s="1497"/>
      <c r="AX4"/>
      <c r="AY4"/>
      <c r="AZ4" s="1495" t="s">
        <v>143</v>
      </c>
      <c r="BA4" s="1496"/>
      <c r="BB4" s="1497"/>
      <c r="BC4" s="1501" t="s">
        <v>144</v>
      </c>
      <c r="BD4" s="1501" t="s">
        <v>145</v>
      </c>
      <c r="BE4" s="1501" t="s">
        <v>146</v>
      </c>
      <c r="BF4" s="1495" t="s">
        <v>147</v>
      </c>
      <c r="BG4" s="1497"/>
      <c r="BH4" s="1495" t="s">
        <v>148</v>
      </c>
      <c r="BI4" s="1497"/>
      <c r="BJ4"/>
      <c r="BK4"/>
      <c r="BL4" s="1495" t="s">
        <v>143</v>
      </c>
      <c r="BM4" s="1496"/>
      <c r="BN4" s="1497"/>
      <c r="BO4" s="1498" t="s">
        <v>144</v>
      </c>
      <c r="BP4" s="1498" t="s">
        <v>145</v>
      </c>
      <c r="BQ4" s="1498" t="s">
        <v>146</v>
      </c>
      <c r="BR4" s="1495" t="s">
        <v>147</v>
      </c>
      <c r="BS4" s="1497"/>
      <c r="BT4" s="1495" t="s">
        <v>148</v>
      </c>
      <c r="BU4" s="1497"/>
      <c r="BV4"/>
      <c r="BW4"/>
      <c r="BX4" s="1495" t="s">
        <v>143</v>
      </c>
      <c r="BY4" s="1496"/>
      <c r="BZ4" s="1497"/>
      <c r="CA4" s="1498" t="s">
        <v>144</v>
      </c>
      <c r="CB4" s="1498" t="s">
        <v>145</v>
      </c>
      <c r="CC4" s="1498" t="s">
        <v>146</v>
      </c>
      <c r="CD4" s="1495" t="s">
        <v>147</v>
      </c>
      <c r="CE4" s="1496"/>
      <c r="CF4" s="1495" t="s">
        <v>148</v>
      </c>
      <c r="CG4" s="1497"/>
      <c r="CH4"/>
      <c r="CI4"/>
      <c r="CJ4" s="1495" t="s">
        <v>143</v>
      </c>
      <c r="CK4" s="1496"/>
      <c r="CL4" s="1497"/>
      <c r="CM4" s="1498" t="s">
        <v>144</v>
      </c>
      <c r="CN4" s="1498" t="s">
        <v>145</v>
      </c>
      <c r="CO4" s="1498" t="s">
        <v>146</v>
      </c>
      <c r="CP4" s="1495" t="s">
        <v>147</v>
      </c>
      <c r="CQ4" s="1497"/>
      <c r="CR4" s="1495" t="s">
        <v>148</v>
      </c>
      <c r="CS4" s="1500"/>
      <c r="CT4" s="248"/>
      <c r="CU4" s="248"/>
      <c r="CV4" s="1495" t="s">
        <v>143</v>
      </c>
      <c r="CW4" s="1496"/>
      <c r="CX4" s="1497"/>
      <c r="CY4" s="1498" t="s">
        <v>144</v>
      </c>
      <c r="CZ4" s="1498" t="s">
        <v>145</v>
      </c>
      <c r="DA4" s="1498" t="s">
        <v>146</v>
      </c>
      <c r="DB4" s="1495" t="s">
        <v>147</v>
      </c>
      <c r="DC4" s="1497"/>
      <c r="DD4" s="1495" t="s">
        <v>148</v>
      </c>
      <c r="DE4" s="1500"/>
      <c r="DH4" s="1495" t="s">
        <v>143</v>
      </c>
      <c r="DI4" s="1496"/>
      <c r="DJ4" s="1497"/>
      <c r="DK4" s="1498" t="s">
        <v>144</v>
      </c>
      <c r="DL4" s="1498" t="s">
        <v>145</v>
      </c>
      <c r="DM4" s="1498" t="s">
        <v>146</v>
      </c>
      <c r="DN4" s="1495" t="s">
        <v>147</v>
      </c>
      <c r="DO4" s="1497"/>
      <c r="DP4" s="1495" t="s">
        <v>148</v>
      </c>
      <c r="DQ4" s="1500"/>
      <c r="DT4" s="1495" t="s">
        <v>143</v>
      </c>
      <c r="DU4" s="1496"/>
      <c r="DV4" s="1497"/>
      <c r="DW4" s="1498" t="s">
        <v>144</v>
      </c>
      <c r="DX4" s="1498" t="s">
        <v>145</v>
      </c>
      <c r="DY4" s="1498" t="s">
        <v>146</v>
      </c>
      <c r="DZ4" s="1495" t="s">
        <v>147</v>
      </c>
      <c r="EA4" s="1497"/>
      <c r="EB4" s="1495" t="s">
        <v>148</v>
      </c>
      <c r="EC4" s="1500"/>
    </row>
    <row r="5" spans="1:133" s="39" customFormat="1" ht="24" customHeight="1" x14ac:dyDescent="0.25">
      <c r="A5" s="245"/>
      <c r="C5" s="372"/>
      <c r="D5" s="327" t="s">
        <v>149</v>
      </c>
      <c r="E5" s="328" t="s">
        <v>150</v>
      </c>
      <c r="F5" s="326" t="s">
        <v>151</v>
      </c>
      <c r="G5" s="1502"/>
      <c r="H5" s="1502"/>
      <c r="I5" s="1502"/>
      <c r="J5" s="328" t="s">
        <v>152</v>
      </c>
      <c r="K5" s="328" t="s">
        <v>153</v>
      </c>
      <c r="L5" s="327" t="s">
        <v>154</v>
      </c>
      <c r="M5" s="326" t="s">
        <v>155</v>
      </c>
      <c r="N5"/>
      <c r="O5"/>
      <c r="P5" s="327" t="s">
        <v>149</v>
      </c>
      <c r="Q5" s="328" t="s">
        <v>150</v>
      </c>
      <c r="R5" s="326" t="s">
        <v>151</v>
      </c>
      <c r="S5" s="1502"/>
      <c r="T5" s="1502"/>
      <c r="U5" s="1502"/>
      <c r="V5" s="328" t="s">
        <v>152</v>
      </c>
      <c r="W5" s="328" t="s">
        <v>153</v>
      </c>
      <c r="X5" s="327" t="s">
        <v>154</v>
      </c>
      <c r="Y5" s="326" t="s">
        <v>155</v>
      </c>
      <c r="Z5"/>
      <c r="AA5"/>
      <c r="AB5" s="327" t="s">
        <v>149</v>
      </c>
      <c r="AC5" s="328" t="s">
        <v>150</v>
      </c>
      <c r="AD5" s="326" t="s">
        <v>151</v>
      </c>
      <c r="AE5" s="1502"/>
      <c r="AF5" s="1502"/>
      <c r="AG5" s="1502"/>
      <c r="AH5" s="328" t="s">
        <v>152</v>
      </c>
      <c r="AI5" s="328" t="s">
        <v>153</v>
      </c>
      <c r="AJ5" s="327" t="s">
        <v>154</v>
      </c>
      <c r="AK5" s="326" t="s">
        <v>155</v>
      </c>
      <c r="AL5"/>
      <c r="AM5"/>
      <c r="AN5" s="327" t="s">
        <v>149</v>
      </c>
      <c r="AO5" s="328" t="s">
        <v>150</v>
      </c>
      <c r="AP5" s="326" t="s">
        <v>151</v>
      </c>
      <c r="AQ5" s="1502"/>
      <c r="AR5" s="1502"/>
      <c r="AS5" s="1502"/>
      <c r="AT5" s="328" t="s">
        <v>152</v>
      </c>
      <c r="AU5" s="328" t="s">
        <v>153</v>
      </c>
      <c r="AV5" s="327" t="s">
        <v>154</v>
      </c>
      <c r="AW5" s="326" t="s">
        <v>155</v>
      </c>
      <c r="AX5"/>
      <c r="AY5"/>
      <c r="AZ5" s="327" t="s">
        <v>149</v>
      </c>
      <c r="BA5" s="328" t="s">
        <v>150</v>
      </c>
      <c r="BB5" s="326" t="s">
        <v>151</v>
      </c>
      <c r="BC5" s="1502"/>
      <c r="BD5" s="1502"/>
      <c r="BE5" s="1502"/>
      <c r="BF5" s="328" t="s">
        <v>152</v>
      </c>
      <c r="BG5" s="328" t="s">
        <v>153</v>
      </c>
      <c r="BH5" s="327" t="s">
        <v>154</v>
      </c>
      <c r="BI5" s="326" t="s">
        <v>155</v>
      </c>
      <c r="BJ5"/>
      <c r="BK5"/>
      <c r="BL5" s="327" t="s">
        <v>149</v>
      </c>
      <c r="BM5" s="328" t="s">
        <v>150</v>
      </c>
      <c r="BN5" s="326" t="s">
        <v>151</v>
      </c>
      <c r="BO5" s="1499"/>
      <c r="BP5" s="1499"/>
      <c r="BQ5" s="1499"/>
      <c r="BR5" s="328" t="s">
        <v>152</v>
      </c>
      <c r="BS5" s="328" t="s">
        <v>153</v>
      </c>
      <c r="BT5" s="327" t="s">
        <v>154</v>
      </c>
      <c r="BU5" s="326" t="s">
        <v>155</v>
      </c>
      <c r="BV5"/>
      <c r="BW5"/>
      <c r="BX5" s="327" t="s">
        <v>149</v>
      </c>
      <c r="BY5" s="328" t="s">
        <v>150</v>
      </c>
      <c r="BZ5" s="326" t="s">
        <v>151</v>
      </c>
      <c r="CA5" s="1503"/>
      <c r="CB5" s="1503"/>
      <c r="CC5" s="1503"/>
      <c r="CD5" s="328" t="s">
        <v>152</v>
      </c>
      <c r="CE5" s="328" t="s">
        <v>153</v>
      </c>
      <c r="CF5" s="327" t="s">
        <v>154</v>
      </c>
      <c r="CG5" s="326" t="s">
        <v>155</v>
      </c>
      <c r="CH5"/>
      <c r="CI5"/>
      <c r="CJ5" s="327" t="s">
        <v>149</v>
      </c>
      <c r="CK5" s="328" t="s">
        <v>150</v>
      </c>
      <c r="CL5" s="326" t="s">
        <v>151</v>
      </c>
      <c r="CM5" s="1499"/>
      <c r="CN5" s="1499"/>
      <c r="CO5" s="1499"/>
      <c r="CP5" s="328" t="s">
        <v>152</v>
      </c>
      <c r="CQ5" s="328" t="s">
        <v>153</v>
      </c>
      <c r="CR5" s="327" t="s">
        <v>154</v>
      </c>
      <c r="CS5" s="329" t="s">
        <v>155</v>
      </c>
      <c r="CT5" s="248"/>
      <c r="CU5" s="248"/>
      <c r="CV5" s="327" t="s">
        <v>149</v>
      </c>
      <c r="CW5" s="328" t="s">
        <v>150</v>
      </c>
      <c r="CX5" s="326" t="s">
        <v>151</v>
      </c>
      <c r="CY5" s="1499"/>
      <c r="CZ5" s="1499"/>
      <c r="DA5" s="1499"/>
      <c r="DB5" s="328" t="s">
        <v>152</v>
      </c>
      <c r="DC5" s="328" t="s">
        <v>153</v>
      </c>
      <c r="DD5" s="327" t="s">
        <v>154</v>
      </c>
      <c r="DE5" s="329" t="s">
        <v>155</v>
      </c>
      <c r="DH5" s="327" t="s">
        <v>149</v>
      </c>
      <c r="DI5" s="328" t="s">
        <v>150</v>
      </c>
      <c r="DJ5" s="326" t="s">
        <v>151</v>
      </c>
      <c r="DK5" s="1499"/>
      <c r="DL5" s="1499"/>
      <c r="DM5" s="1499"/>
      <c r="DN5" s="328" t="s">
        <v>152</v>
      </c>
      <c r="DO5" s="328" t="s">
        <v>153</v>
      </c>
      <c r="DP5" s="327" t="s">
        <v>154</v>
      </c>
      <c r="DQ5" s="329" t="s">
        <v>155</v>
      </c>
      <c r="DT5" s="327" t="s">
        <v>149</v>
      </c>
      <c r="DU5" s="328" t="s">
        <v>150</v>
      </c>
      <c r="DV5" s="326" t="s">
        <v>151</v>
      </c>
      <c r="DW5" s="1499"/>
      <c r="DX5" s="1499"/>
      <c r="DY5" s="1499"/>
      <c r="DZ5" s="328" t="s">
        <v>152</v>
      </c>
      <c r="EA5" s="328" t="s">
        <v>153</v>
      </c>
      <c r="EB5" s="327" t="s">
        <v>154</v>
      </c>
      <c r="EC5" s="329" t="s">
        <v>155</v>
      </c>
    </row>
    <row r="6" spans="1:133" s="240" customFormat="1" ht="32.25" customHeight="1" thickBot="1" x14ac:dyDescent="0.3">
      <c r="A6" s="330" t="s">
        <v>214</v>
      </c>
      <c r="B6" s="41" t="s">
        <v>215</v>
      </c>
      <c r="C6" s="373" t="s">
        <v>74</v>
      </c>
      <c r="D6" s="334" t="s">
        <v>280</v>
      </c>
      <c r="E6" s="335" t="s">
        <v>217</v>
      </c>
      <c r="F6" s="335" t="s">
        <v>281</v>
      </c>
      <c r="G6" s="335" t="s">
        <v>282</v>
      </c>
      <c r="H6" s="335" t="s">
        <v>283</v>
      </c>
      <c r="I6" s="335" t="s">
        <v>284</v>
      </c>
      <c r="J6" s="335" t="s">
        <v>285</v>
      </c>
      <c r="K6" s="335" t="s">
        <v>223</v>
      </c>
      <c r="L6" s="335" t="s">
        <v>286</v>
      </c>
      <c r="M6" s="336" t="s">
        <v>287</v>
      </c>
      <c r="N6"/>
      <c r="O6"/>
      <c r="P6" s="334" t="s">
        <v>288</v>
      </c>
      <c r="Q6" s="335" t="s">
        <v>289</v>
      </c>
      <c r="R6" s="335" t="s">
        <v>290</v>
      </c>
      <c r="S6" s="335" t="s">
        <v>291</v>
      </c>
      <c r="T6" s="335" t="s">
        <v>292</v>
      </c>
      <c r="U6" s="335" t="s">
        <v>293</v>
      </c>
      <c r="V6" s="335" t="s">
        <v>294</v>
      </c>
      <c r="W6" s="335" t="s">
        <v>223</v>
      </c>
      <c r="X6" s="335" t="s">
        <v>295</v>
      </c>
      <c r="Y6" s="336" t="s">
        <v>296</v>
      </c>
      <c r="Z6"/>
      <c r="AA6"/>
      <c r="AB6" s="334" t="s">
        <v>216</v>
      </c>
      <c r="AC6" s="335" t="s">
        <v>217</v>
      </c>
      <c r="AD6" s="335" t="s">
        <v>218</v>
      </c>
      <c r="AE6" s="335" t="s">
        <v>219</v>
      </c>
      <c r="AF6" s="335" t="s">
        <v>220</v>
      </c>
      <c r="AG6" s="335" t="s">
        <v>221</v>
      </c>
      <c r="AH6" s="335" t="s">
        <v>222</v>
      </c>
      <c r="AI6" s="335" t="s">
        <v>223</v>
      </c>
      <c r="AJ6" s="335" t="s">
        <v>224</v>
      </c>
      <c r="AK6" s="336" t="s">
        <v>225</v>
      </c>
      <c r="AL6"/>
      <c r="AM6"/>
      <c r="AN6" s="334" t="s">
        <v>226</v>
      </c>
      <c r="AO6" s="335" t="s">
        <v>227</v>
      </c>
      <c r="AP6" s="335" t="s">
        <v>228</v>
      </c>
      <c r="AQ6" s="335" t="s">
        <v>229</v>
      </c>
      <c r="AR6" s="335" t="s">
        <v>230</v>
      </c>
      <c r="AS6" s="335" t="s">
        <v>231</v>
      </c>
      <c r="AT6" s="335" t="s">
        <v>232</v>
      </c>
      <c r="AU6" s="335" t="s">
        <v>233</v>
      </c>
      <c r="AV6" s="335" t="s">
        <v>234</v>
      </c>
      <c r="AW6" s="336" t="s">
        <v>235</v>
      </c>
      <c r="AX6"/>
      <c r="AY6"/>
      <c r="AZ6" s="334" t="s">
        <v>236</v>
      </c>
      <c r="BA6" s="335" t="s">
        <v>237</v>
      </c>
      <c r="BB6" s="335" t="s">
        <v>238</v>
      </c>
      <c r="BC6" s="335" t="s">
        <v>239</v>
      </c>
      <c r="BD6" s="335" t="s">
        <v>240</v>
      </c>
      <c r="BE6" s="335" t="s">
        <v>241</v>
      </c>
      <c r="BF6" s="335" t="s">
        <v>242</v>
      </c>
      <c r="BG6" s="335" t="s">
        <v>243</v>
      </c>
      <c r="BH6" s="335" t="s">
        <v>244</v>
      </c>
      <c r="BI6" s="336" t="s">
        <v>245</v>
      </c>
      <c r="BJ6"/>
      <c r="BK6"/>
      <c r="BL6" s="334" t="s">
        <v>246</v>
      </c>
      <c r="BM6" s="335" t="s">
        <v>247</v>
      </c>
      <c r="BN6" s="335" t="s">
        <v>248</v>
      </c>
      <c r="BO6" s="335" t="s">
        <v>249</v>
      </c>
      <c r="BP6" s="335" t="s">
        <v>250</v>
      </c>
      <c r="BQ6" s="335" t="s">
        <v>251</v>
      </c>
      <c r="BR6" s="335" t="s">
        <v>252</v>
      </c>
      <c r="BS6" s="335" t="s">
        <v>253</v>
      </c>
      <c r="BT6" s="335" t="s">
        <v>254</v>
      </c>
      <c r="BU6" s="336" t="s">
        <v>255</v>
      </c>
      <c r="BV6"/>
      <c r="BW6"/>
      <c r="BX6" s="337" t="s">
        <v>256</v>
      </c>
      <c r="BY6" s="338" t="s">
        <v>257</v>
      </c>
      <c r="BZ6" s="338" t="s">
        <v>258</v>
      </c>
      <c r="CA6" s="338" t="s">
        <v>259</v>
      </c>
      <c r="CB6" s="338" t="s">
        <v>260</v>
      </c>
      <c r="CC6" s="338" t="s">
        <v>261</v>
      </c>
      <c r="CD6" s="338" t="s">
        <v>262</v>
      </c>
      <c r="CE6" s="338" t="s">
        <v>263</v>
      </c>
      <c r="CF6" s="338" t="s">
        <v>264</v>
      </c>
      <c r="CG6" s="339" t="s">
        <v>265</v>
      </c>
      <c r="CH6"/>
      <c r="CI6"/>
      <c r="CJ6" s="337" t="s">
        <v>266</v>
      </c>
      <c r="CK6" s="338" t="s">
        <v>267</v>
      </c>
      <c r="CL6" s="338" t="s">
        <v>268</v>
      </c>
      <c r="CM6" s="338" t="s">
        <v>269</v>
      </c>
      <c r="CN6" s="338" t="s">
        <v>270</v>
      </c>
      <c r="CO6" s="338" t="s">
        <v>271</v>
      </c>
      <c r="CP6" s="338" t="s">
        <v>272</v>
      </c>
      <c r="CQ6" s="338" t="s">
        <v>273</v>
      </c>
      <c r="CR6" s="338" t="s">
        <v>274</v>
      </c>
      <c r="CS6" s="339" t="s">
        <v>275</v>
      </c>
      <c r="CT6" s="340"/>
      <c r="CU6" s="340"/>
      <c r="CV6" s="337" t="s">
        <v>266</v>
      </c>
      <c r="CW6" s="338" t="s">
        <v>267</v>
      </c>
      <c r="CX6" s="338" t="s">
        <v>268</v>
      </c>
      <c r="CY6" s="338" t="s">
        <v>269</v>
      </c>
      <c r="CZ6" s="338" t="s">
        <v>270</v>
      </c>
      <c r="DA6" s="338" t="s">
        <v>271</v>
      </c>
      <c r="DB6" s="338" t="s">
        <v>272</v>
      </c>
      <c r="DC6" s="338" t="s">
        <v>273</v>
      </c>
      <c r="DD6" s="338" t="s">
        <v>274</v>
      </c>
      <c r="DE6" s="339" t="s">
        <v>275</v>
      </c>
      <c r="DH6" s="337" t="s">
        <v>266</v>
      </c>
      <c r="DI6" s="338" t="s">
        <v>267</v>
      </c>
      <c r="DJ6" s="338" t="s">
        <v>268</v>
      </c>
      <c r="DK6" s="338" t="s">
        <v>269</v>
      </c>
      <c r="DL6" s="338" t="s">
        <v>270</v>
      </c>
      <c r="DM6" s="338" t="s">
        <v>271</v>
      </c>
      <c r="DN6" s="338" t="s">
        <v>272</v>
      </c>
      <c r="DO6" s="338" t="s">
        <v>273</v>
      </c>
      <c r="DP6" s="338" t="s">
        <v>274</v>
      </c>
      <c r="DQ6" s="339" t="s">
        <v>275</v>
      </c>
      <c r="DT6" s="337" t="s">
        <v>266</v>
      </c>
      <c r="DU6" s="338" t="s">
        <v>267</v>
      </c>
      <c r="DV6" s="338" t="s">
        <v>268</v>
      </c>
      <c r="DW6" s="338" t="s">
        <v>269</v>
      </c>
      <c r="DX6" s="338" t="s">
        <v>270</v>
      </c>
      <c r="DY6" s="338" t="s">
        <v>271</v>
      </c>
      <c r="DZ6" s="338" t="s">
        <v>272</v>
      </c>
      <c r="EA6" s="338" t="s">
        <v>273</v>
      </c>
      <c r="EB6" s="338" t="s">
        <v>274</v>
      </c>
      <c r="EC6" s="339" t="s">
        <v>275</v>
      </c>
    </row>
    <row r="7" spans="1:133" x14ac:dyDescent="0.25">
      <c r="A7">
        <v>11</v>
      </c>
      <c r="B7" s="222" t="s">
        <v>73</v>
      </c>
      <c r="C7" s="374">
        <v>1</v>
      </c>
      <c r="D7" s="341">
        <v>0</v>
      </c>
      <c r="E7" s="269">
        <v>0</v>
      </c>
      <c r="F7" s="269">
        <v>0</v>
      </c>
      <c r="G7" s="269">
        <v>1</v>
      </c>
      <c r="H7" s="269">
        <v>37</v>
      </c>
      <c r="I7" s="269">
        <v>0</v>
      </c>
      <c r="J7" s="269">
        <v>0</v>
      </c>
      <c r="K7" s="269">
        <v>0</v>
      </c>
      <c r="L7" s="269">
        <v>1</v>
      </c>
      <c r="M7" s="270">
        <v>0</v>
      </c>
      <c r="N7" s="375"/>
      <c r="O7" s="375"/>
      <c r="P7" s="341">
        <v>0</v>
      </c>
      <c r="Q7" s="269">
        <v>0</v>
      </c>
      <c r="R7" s="269">
        <v>0</v>
      </c>
      <c r="S7" s="269">
        <v>2</v>
      </c>
      <c r="T7" s="269">
        <v>42</v>
      </c>
      <c r="U7" s="269">
        <v>0</v>
      </c>
      <c r="V7" s="269">
        <v>0</v>
      </c>
      <c r="W7" s="269">
        <v>0</v>
      </c>
      <c r="X7" s="269">
        <v>0</v>
      </c>
      <c r="Y7" s="270">
        <v>0</v>
      </c>
      <c r="Z7" s="222"/>
      <c r="AA7" s="222"/>
      <c r="AB7" s="341">
        <v>0</v>
      </c>
      <c r="AC7" s="269">
        <v>0</v>
      </c>
      <c r="AD7" s="269">
        <v>0</v>
      </c>
      <c r="AE7" s="269">
        <v>1</v>
      </c>
      <c r="AF7" s="269">
        <v>34</v>
      </c>
      <c r="AG7" s="269">
        <v>0</v>
      </c>
      <c r="AH7" s="269">
        <v>0</v>
      </c>
      <c r="AI7" s="269">
        <v>0</v>
      </c>
      <c r="AJ7" s="269">
        <v>0</v>
      </c>
      <c r="AK7" s="270">
        <v>0</v>
      </c>
      <c r="AL7" s="277"/>
      <c r="AM7" s="277"/>
      <c r="AN7" s="341">
        <v>0</v>
      </c>
      <c r="AO7" s="269">
        <v>0</v>
      </c>
      <c r="AP7" s="269">
        <v>0</v>
      </c>
      <c r="AQ7" s="269">
        <v>1</v>
      </c>
      <c r="AR7" s="269">
        <v>37</v>
      </c>
      <c r="AS7" s="269">
        <v>0</v>
      </c>
      <c r="AT7" s="269">
        <v>0</v>
      </c>
      <c r="AU7" s="269">
        <v>0</v>
      </c>
      <c r="AV7" s="269">
        <v>0</v>
      </c>
      <c r="AW7" s="270">
        <v>0</v>
      </c>
      <c r="AX7" s="277"/>
      <c r="AY7" s="277"/>
      <c r="AZ7" s="341">
        <v>0</v>
      </c>
      <c r="BA7" s="269">
        <v>0</v>
      </c>
      <c r="BB7" s="269">
        <v>0</v>
      </c>
      <c r="BC7" s="269">
        <v>2</v>
      </c>
      <c r="BD7" s="269">
        <v>43</v>
      </c>
      <c r="BE7" s="269">
        <v>0</v>
      </c>
      <c r="BF7" s="269">
        <v>0</v>
      </c>
      <c r="BG7" s="269">
        <v>0</v>
      </c>
      <c r="BH7" s="269">
        <v>0</v>
      </c>
      <c r="BI7" s="270">
        <v>0</v>
      </c>
      <c r="BJ7" s="269"/>
      <c r="BK7" s="269"/>
      <c r="BL7" s="342">
        <v>0</v>
      </c>
      <c r="BM7" s="343">
        <v>0</v>
      </c>
      <c r="BN7" s="343">
        <v>0</v>
      </c>
      <c r="BO7" s="343">
        <v>2</v>
      </c>
      <c r="BP7" s="343">
        <v>56</v>
      </c>
      <c r="BQ7" s="343">
        <v>0</v>
      </c>
      <c r="BR7" s="343">
        <v>0</v>
      </c>
      <c r="BS7" s="343">
        <v>0</v>
      </c>
      <c r="BT7" s="343">
        <v>0</v>
      </c>
      <c r="BU7" s="344">
        <v>0</v>
      </c>
      <c r="BV7" s="352"/>
      <c r="BW7" s="352"/>
      <c r="BX7" s="345">
        <v>0</v>
      </c>
      <c r="BY7" s="346">
        <v>0</v>
      </c>
      <c r="BZ7" s="346">
        <v>0</v>
      </c>
      <c r="CA7" s="346">
        <v>1</v>
      </c>
      <c r="CB7" s="346">
        <v>39</v>
      </c>
      <c r="CC7" s="346">
        <v>0</v>
      </c>
      <c r="CD7" s="346">
        <v>0</v>
      </c>
      <c r="CE7" s="346">
        <v>0</v>
      </c>
      <c r="CF7" s="346">
        <v>0</v>
      </c>
      <c r="CG7" s="347">
        <v>0</v>
      </c>
      <c r="CH7" s="346"/>
      <c r="CI7" s="346"/>
      <c r="CJ7" s="348">
        <v>0</v>
      </c>
      <c r="CK7" s="349">
        <v>0</v>
      </c>
      <c r="CL7" s="349">
        <v>0</v>
      </c>
      <c r="CM7" s="349">
        <v>2</v>
      </c>
      <c r="CN7" s="349">
        <v>41</v>
      </c>
      <c r="CO7" s="349">
        <v>0</v>
      </c>
      <c r="CP7" s="349">
        <v>0</v>
      </c>
      <c r="CQ7" s="349">
        <v>0</v>
      </c>
      <c r="CR7" s="349">
        <v>0</v>
      </c>
      <c r="CS7" s="350">
        <v>0</v>
      </c>
      <c r="CV7" s="348">
        <v>0</v>
      </c>
      <c r="CW7" s="349">
        <v>0</v>
      </c>
      <c r="CX7" s="349">
        <v>0</v>
      </c>
      <c r="CY7" s="349">
        <v>3</v>
      </c>
      <c r="CZ7" s="349">
        <v>51</v>
      </c>
      <c r="DA7" s="349">
        <v>0</v>
      </c>
      <c r="DB7" s="349">
        <v>0</v>
      </c>
      <c r="DC7" s="349">
        <v>0</v>
      </c>
      <c r="DD7" s="349">
        <v>3</v>
      </c>
      <c r="DE7" s="350">
        <v>0</v>
      </c>
      <c r="DH7" s="348">
        <v>0</v>
      </c>
      <c r="DI7" s="349">
        <v>0</v>
      </c>
      <c r="DJ7" s="349">
        <v>0</v>
      </c>
      <c r="DK7" s="349">
        <v>1</v>
      </c>
      <c r="DL7" s="349">
        <v>36</v>
      </c>
      <c r="DM7" s="349">
        <v>0</v>
      </c>
      <c r="DN7" s="349">
        <v>0</v>
      </c>
      <c r="DO7" s="349">
        <v>0</v>
      </c>
      <c r="DP7" s="349">
        <v>2</v>
      </c>
      <c r="DQ7" s="350">
        <v>0</v>
      </c>
      <c r="DT7" s="1120">
        <v>0</v>
      </c>
      <c r="DU7" s="1115">
        <v>0</v>
      </c>
      <c r="DV7" s="1115">
        <v>0</v>
      </c>
      <c r="DW7" s="1115">
        <v>2</v>
      </c>
      <c r="DX7" s="1115">
        <v>55</v>
      </c>
      <c r="DY7" s="1115">
        <v>4</v>
      </c>
      <c r="DZ7" s="1115">
        <v>0</v>
      </c>
      <c r="EA7" s="1115">
        <v>0</v>
      </c>
      <c r="EB7" s="1115">
        <v>5</v>
      </c>
      <c r="EC7" s="1118">
        <v>0</v>
      </c>
    </row>
    <row r="8" spans="1:133" x14ac:dyDescent="0.25">
      <c r="A8">
        <v>11</v>
      </c>
      <c r="B8" s="222" t="s">
        <v>73</v>
      </c>
      <c r="C8" s="374">
        <v>2</v>
      </c>
      <c r="D8" s="345">
        <v>0</v>
      </c>
      <c r="E8" s="277">
        <v>0</v>
      </c>
      <c r="F8" s="277">
        <v>0</v>
      </c>
      <c r="G8" s="277">
        <v>0</v>
      </c>
      <c r="H8" s="277">
        <v>15</v>
      </c>
      <c r="I8" s="277">
        <v>13</v>
      </c>
      <c r="J8" s="277">
        <v>1</v>
      </c>
      <c r="K8" s="277">
        <v>0</v>
      </c>
      <c r="L8" s="277">
        <v>0</v>
      </c>
      <c r="M8" s="278">
        <v>0</v>
      </c>
      <c r="N8" s="375"/>
      <c r="O8" s="375"/>
      <c r="P8" s="345">
        <v>0</v>
      </c>
      <c r="Q8" s="277">
        <v>0</v>
      </c>
      <c r="R8" s="277">
        <v>0</v>
      </c>
      <c r="S8" s="277">
        <v>0</v>
      </c>
      <c r="T8" s="277">
        <v>27</v>
      </c>
      <c r="U8" s="277">
        <v>6</v>
      </c>
      <c r="V8" s="277">
        <v>3</v>
      </c>
      <c r="W8" s="277">
        <v>0</v>
      </c>
      <c r="X8" s="277">
        <v>0</v>
      </c>
      <c r="Y8" s="278">
        <v>0</v>
      </c>
      <c r="Z8" s="222"/>
      <c r="AA8" s="222"/>
      <c r="AB8" s="345">
        <v>0</v>
      </c>
      <c r="AC8" s="277">
        <v>0</v>
      </c>
      <c r="AD8" s="277">
        <v>0</v>
      </c>
      <c r="AE8" s="277">
        <v>0</v>
      </c>
      <c r="AF8" s="277">
        <v>22</v>
      </c>
      <c r="AG8" s="277">
        <v>13</v>
      </c>
      <c r="AH8" s="277">
        <v>1</v>
      </c>
      <c r="AI8" s="277">
        <v>0</v>
      </c>
      <c r="AJ8" s="277">
        <v>0</v>
      </c>
      <c r="AK8" s="278">
        <v>0</v>
      </c>
      <c r="AL8" s="277"/>
      <c r="AM8" s="277"/>
      <c r="AN8" s="345">
        <v>0</v>
      </c>
      <c r="AO8" s="277">
        <v>0</v>
      </c>
      <c r="AP8" s="277">
        <v>0</v>
      </c>
      <c r="AQ8" s="277">
        <v>0</v>
      </c>
      <c r="AR8" s="277">
        <v>22</v>
      </c>
      <c r="AS8" s="277">
        <v>12</v>
      </c>
      <c r="AT8" s="277">
        <v>2</v>
      </c>
      <c r="AU8" s="277">
        <v>0</v>
      </c>
      <c r="AV8" s="277">
        <v>0</v>
      </c>
      <c r="AW8" s="278">
        <v>0</v>
      </c>
      <c r="AX8" s="277"/>
      <c r="AY8" s="277"/>
      <c r="AZ8" s="345">
        <v>0</v>
      </c>
      <c r="BA8" s="277">
        <v>0</v>
      </c>
      <c r="BB8" s="277">
        <v>0</v>
      </c>
      <c r="BC8" s="277">
        <v>0</v>
      </c>
      <c r="BD8" s="277">
        <v>13</v>
      </c>
      <c r="BE8" s="277">
        <v>19</v>
      </c>
      <c r="BF8" s="277">
        <v>1</v>
      </c>
      <c r="BG8" s="277">
        <v>0</v>
      </c>
      <c r="BH8" s="277">
        <v>0</v>
      </c>
      <c r="BI8" s="278">
        <v>0</v>
      </c>
      <c r="BJ8" s="277"/>
      <c r="BK8" s="277"/>
      <c r="BL8" s="351">
        <v>0</v>
      </c>
      <c r="BM8" s="352">
        <v>0</v>
      </c>
      <c r="BN8" s="352">
        <v>0</v>
      </c>
      <c r="BO8" s="352">
        <v>0</v>
      </c>
      <c r="BP8" s="352">
        <v>20</v>
      </c>
      <c r="BQ8" s="352">
        <v>10</v>
      </c>
      <c r="BR8" s="352">
        <v>3</v>
      </c>
      <c r="BS8" s="352">
        <v>0</v>
      </c>
      <c r="BT8" s="352">
        <v>0</v>
      </c>
      <c r="BU8" s="353">
        <v>0</v>
      </c>
      <c r="BV8" s="352"/>
      <c r="BW8" s="352"/>
      <c r="BX8" s="345">
        <v>0</v>
      </c>
      <c r="BY8" s="346">
        <v>0</v>
      </c>
      <c r="BZ8" s="346">
        <v>0</v>
      </c>
      <c r="CA8" s="346">
        <v>0</v>
      </c>
      <c r="CB8" s="346">
        <v>22</v>
      </c>
      <c r="CC8" s="346">
        <v>18</v>
      </c>
      <c r="CD8" s="346">
        <v>3</v>
      </c>
      <c r="CE8" s="346">
        <v>0</v>
      </c>
      <c r="CF8" s="346">
        <v>0</v>
      </c>
      <c r="CG8" s="347">
        <v>0</v>
      </c>
      <c r="CH8" s="346"/>
      <c r="CI8" s="346"/>
      <c r="CJ8" s="348">
        <v>0</v>
      </c>
      <c r="CK8" s="349">
        <v>0</v>
      </c>
      <c r="CL8" s="349">
        <v>0</v>
      </c>
      <c r="CM8" s="349">
        <v>0</v>
      </c>
      <c r="CN8" s="349">
        <v>23</v>
      </c>
      <c r="CO8" s="349">
        <v>15</v>
      </c>
      <c r="CP8" s="349">
        <v>2</v>
      </c>
      <c r="CQ8" s="349">
        <v>0</v>
      </c>
      <c r="CR8" s="349">
        <v>0</v>
      </c>
      <c r="CS8" s="350">
        <v>0</v>
      </c>
      <c r="CV8" s="348">
        <v>0</v>
      </c>
      <c r="CW8" s="349">
        <v>0</v>
      </c>
      <c r="CX8" s="349">
        <v>0</v>
      </c>
      <c r="CY8" s="349">
        <v>0</v>
      </c>
      <c r="CZ8" s="349">
        <v>23</v>
      </c>
      <c r="DA8" s="349">
        <v>12</v>
      </c>
      <c r="DB8" s="349">
        <v>3</v>
      </c>
      <c r="DC8" s="349">
        <v>0</v>
      </c>
      <c r="DD8" s="349">
        <v>0</v>
      </c>
      <c r="DE8" s="350">
        <v>0</v>
      </c>
      <c r="DH8" s="348">
        <v>0</v>
      </c>
      <c r="DI8" s="349">
        <v>0</v>
      </c>
      <c r="DJ8" s="349">
        <v>0</v>
      </c>
      <c r="DK8" s="349">
        <v>0</v>
      </c>
      <c r="DL8" s="349">
        <v>19</v>
      </c>
      <c r="DM8" s="349">
        <v>13</v>
      </c>
      <c r="DN8" s="349">
        <v>3</v>
      </c>
      <c r="DO8" s="349">
        <v>0</v>
      </c>
      <c r="DP8" s="349">
        <v>0</v>
      </c>
      <c r="DQ8" s="350">
        <v>0</v>
      </c>
      <c r="DT8" s="1120">
        <v>0</v>
      </c>
      <c r="DU8" s="1115">
        <v>0</v>
      </c>
      <c r="DV8" s="1115">
        <v>0</v>
      </c>
      <c r="DW8" s="1115">
        <v>0</v>
      </c>
      <c r="DX8" s="1115">
        <v>26</v>
      </c>
      <c r="DY8" s="1115">
        <v>26</v>
      </c>
      <c r="DZ8" s="1115">
        <v>1</v>
      </c>
      <c r="EA8" s="1115">
        <v>0</v>
      </c>
      <c r="EB8" s="1115">
        <v>1</v>
      </c>
      <c r="EC8" s="1118">
        <v>0</v>
      </c>
    </row>
    <row r="9" spans="1:133" x14ac:dyDescent="0.25">
      <c r="A9">
        <v>11</v>
      </c>
      <c r="B9" s="222" t="s">
        <v>73</v>
      </c>
      <c r="C9" s="374">
        <v>3</v>
      </c>
      <c r="D9" s="345">
        <v>0</v>
      </c>
      <c r="E9" s="277">
        <v>0</v>
      </c>
      <c r="F9" s="277">
        <v>0</v>
      </c>
      <c r="G9" s="277">
        <v>0</v>
      </c>
      <c r="H9" s="277">
        <v>188</v>
      </c>
      <c r="I9" s="277">
        <v>86</v>
      </c>
      <c r="J9" s="277">
        <v>12</v>
      </c>
      <c r="K9" s="277">
        <v>0</v>
      </c>
      <c r="L9" s="277">
        <v>1</v>
      </c>
      <c r="M9" s="278">
        <v>0</v>
      </c>
      <c r="N9" s="375"/>
      <c r="O9" s="375"/>
      <c r="P9" s="345">
        <v>0</v>
      </c>
      <c r="Q9" s="277">
        <v>0</v>
      </c>
      <c r="R9" s="277">
        <v>0</v>
      </c>
      <c r="S9" s="277">
        <v>0</v>
      </c>
      <c r="T9" s="277">
        <v>205</v>
      </c>
      <c r="U9" s="277">
        <v>82</v>
      </c>
      <c r="V9" s="277">
        <v>13</v>
      </c>
      <c r="W9" s="277">
        <v>0</v>
      </c>
      <c r="X9" s="277">
        <v>0</v>
      </c>
      <c r="Y9" s="278">
        <v>0</v>
      </c>
      <c r="Z9" s="222"/>
      <c r="AA9" s="222"/>
      <c r="AB9" s="345">
        <v>0</v>
      </c>
      <c r="AC9" s="277">
        <v>0</v>
      </c>
      <c r="AD9" s="277">
        <v>0</v>
      </c>
      <c r="AE9" s="277">
        <v>0</v>
      </c>
      <c r="AF9" s="277">
        <v>231</v>
      </c>
      <c r="AG9" s="277">
        <v>78</v>
      </c>
      <c r="AH9" s="277">
        <v>9</v>
      </c>
      <c r="AI9" s="277">
        <v>0</v>
      </c>
      <c r="AJ9" s="277">
        <v>2</v>
      </c>
      <c r="AK9" s="278">
        <v>0</v>
      </c>
      <c r="AL9" s="277"/>
      <c r="AM9" s="277"/>
      <c r="AN9" s="345">
        <v>0</v>
      </c>
      <c r="AO9" s="277">
        <v>0</v>
      </c>
      <c r="AP9" s="277">
        <v>0</v>
      </c>
      <c r="AQ9" s="277">
        <v>0</v>
      </c>
      <c r="AR9" s="277">
        <v>216</v>
      </c>
      <c r="AS9" s="277">
        <v>76</v>
      </c>
      <c r="AT9" s="277">
        <v>12</v>
      </c>
      <c r="AU9" s="277">
        <v>0</v>
      </c>
      <c r="AV9" s="277">
        <v>0</v>
      </c>
      <c r="AW9" s="278">
        <v>0</v>
      </c>
      <c r="AX9" s="277"/>
      <c r="AY9" s="277"/>
      <c r="AZ9" s="345">
        <v>0</v>
      </c>
      <c r="BA9" s="277">
        <v>0</v>
      </c>
      <c r="BB9" s="277">
        <v>0</v>
      </c>
      <c r="BC9" s="277">
        <v>0</v>
      </c>
      <c r="BD9" s="277">
        <v>216</v>
      </c>
      <c r="BE9" s="277">
        <v>79</v>
      </c>
      <c r="BF9" s="277">
        <v>7</v>
      </c>
      <c r="BG9" s="277">
        <v>12</v>
      </c>
      <c r="BH9" s="277">
        <v>0</v>
      </c>
      <c r="BI9" s="278">
        <v>1</v>
      </c>
      <c r="BJ9" s="277"/>
      <c r="BK9" s="277"/>
      <c r="BL9" s="351">
        <v>0</v>
      </c>
      <c r="BM9" s="352">
        <v>0</v>
      </c>
      <c r="BN9" s="352">
        <v>0</v>
      </c>
      <c r="BO9" s="352">
        <v>0</v>
      </c>
      <c r="BP9" s="352">
        <v>202</v>
      </c>
      <c r="BQ9" s="352">
        <v>62</v>
      </c>
      <c r="BR9" s="352">
        <v>15</v>
      </c>
      <c r="BS9" s="352">
        <v>0</v>
      </c>
      <c r="BT9" s="352">
        <v>0</v>
      </c>
      <c r="BU9" s="353">
        <v>0</v>
      </c>
      <c r="BV9" s="352"/>
      <c r="BW9" s="352"/>
      <c r="BX9" s="345">
        <v>0</v>
      </c>
      <c r="BY9" s="346">
        <v>0</v>
      </c>
      <c r="BZ9" s="346">
        <v>0</v>
      </c>
      <c r="CA9" s="346">
        <v>0</v>
      </c>
      <c r="CB9" s="346">
        <v>154</v>
      </c>
      <c r="CC9" s="346">
        <v>78</v>
      </c>
      <c r="CD9" s="346">
        <v>13</v>
      </c>
      <c r="CE9" s="346">
        <v>0</v>
      </c>
      <c r="CF9" s="346">
        <v>2</v>
      </c>
      <c r="CG9" s="347">
        <v>0</v>
      </c>
      <c r="CH9" s="346"/>
      <c r="CI9" s="346"/>
      <c r="CJ9" s="348">
        <v>0</v>
      </c>
      <c r="CK9" s="349">
        <v>0</v>
      </c>
      <c r="CL9" s="349">
        <v>0</v>
      </c>
      <c r="CM9" s="349">
        <v>0</v>
      </c>
      <c r="CN9" s="349">
        <v>144</v>
      </c>
      <c r="CO9" s="349">
        <v>54</v>
      </c>
      <c r="CP9" s="349">
        <v>5</v>
      </c>
      <c r="CQ9" s="349">
        <v>0</v>
      </c>
      <c r="CR9" s="349">
        <v>0</v>
      </c>
      <c r="CS9" s="350">
        <v>0</v>
      </c>
      <c r="CV9" s="348">
        <v>0</v>
      </c>
      <c r="CW9" s="349">
        <v>0</v>
      </c>
      <c r="CX9" s="349">
        <v>0</v>
      </c>
      <c r="CY9" s="349">
        <v>0</v>
      </c>
      <c r="CZ9" s="349">
        <v>151</v>
      </c>
      <c r="DA9" s="349">
        <v>68</v>
      </c>
      <c r="DB9" s="349">
        <v>7</v>
      </c>
      <c r="DC9" s="349">
        <v>0</v>
      </c>
      <c r="DD9" s="349">
        <v>2</v>
      </c>
      <c r="DE9" s="350">
        <v>0</v>
      </c>
      <c r="DH9" s="348">
        <v>0</v>
      </c>
      <c r="DI9" s="349">
        <v>0</v>
      </c>
      <c r="DJ9" s="349">
        <v>0</v>
      </c>
      <c r="DK9" s="349">
        <v>0</v>
      </c>
      <c r="DL9" s="349">
        <v>143</v>
      </c>
      <c r="DM9" s="349">
        <v>74</v>
      </c>
      <c r="DN9" s="349">
        <v>17</v>
      </c>
      <c r="DO9" s="349">
        <v>0</v>
      </c>
      <c r="DP9" s="349">
        <v>0</v>
      </c>
      <c r="DQ9" s="350">
        <v>0</v>
      </c>
      <c r="DT9" s="1120">
        <v>0</v>
      </c>
      <c r="DU9" s="1115">
        <v>0</v>
      </c>
      <c r="DV9" s="1115">
        <v>0</v>
      </c>
      <c r="DW9" s="1115">
        <v>0</v>
      </c>
      <c r="DX9" s="1115">
        <v>125</v>
      </c>
      <c r="DY9" s="1115">
        <v>100</v>
      </c>
      <c r="DZ9" s="1115">
        <v>20</v>
      </c>
      <c r="EA9" s="1115">
        <v>0</v>
      </c>
      <c r="EB9" s="1115">
        <v>0</v>
      </c>
      <c r="EC9" s="1118">
        <v>0</v>
      </c>
    </row>
    <row r="10" spans="1:133" x14ac:dyDescent="0.25">
      <c r="A10">
        <v>12</v>
      </c>
      <c r="B10" s="222" t="s">
        <v>82</v>
      </c>
      <c r="C10" s="374">
        <v>1</v>
      </c>
      <c r="D10" s="345">
        <v>0</v>
      </c>
      <c r="E10" s="277">
        <v>0</v>
      </c>
      <c r="F10" s="277">
        <v>0</v>
      </c>
      <c r="G10" s="277">
        <v>16</v>
      </c>
      <c r="H10" s="277">
        <v>1655</v>
      </c>
      <c r="I10" s="277">
        <v>567</v>
      </c>
      <c r="J10" s="277">
        <v>56</v>
      </c>
      <c r="K10" s="277">
        <v>0</v>
      </c>
      <c r="L10" s="277">
        <v>22</v>
      </c>
      <c r="M10" s="278">
        <v>3</v>
      </c>
      <c r="N10" s="375"/>
      <c r="O10" s="375"/>
      <c r="P10" s="345">
        <v>0</v>
      </c>
      <c r="Q10" s="277">
        <v>0</v>
      </c>
      <c r="R10" s="277">
        <v>0</v>
      </c>
      <c r="S10" s="277">
        <v>25</v>
      </c>
      <c r="T10" s="277">
        <v>1708</v>
      </c>
      <c r="U10" s="277">
        <v>474</v>
      </c>
      <c r="V10" s="277">
        <v>45</v>
      </c>
      <c r="W10" s="277">
        <v>0</v>
      </c>
      <c r="X10" s="277">
        <v>12</v>
      </c>
      <c r="Y10" s="278">
        <v>8</v>
      </c>
      <c r="Z10" s="222"/>
      <c r="AA10" s="222"/>
      <c r="AB10" s="345">
        <v>0</v>
      </c>
      <c r="AC10" s="277">
        <v>0</v>
      </c>
      <c r="AD10" s="277">
        <v>0</v>
      </c>
      <c r="AE10" s="277">
        <v>21</v>
      </c>
      <c r="AF10" s="277">
        <v>1539</v>
      </c>
      <c r="AG10" s="277">
        <v>474</v>
      </c>
      <c r="AH10" s="277">
        <v>45</v>
      </c>
      <c r="AI10" s="277">
        <v>0</v>
      </c>
      <c r="AJ10" s="277">
        <v>19</v>
      </c>
      <c r="AK10" s="278">
        <v>2</v>
      </c>
      <c r="AL10" s="277"/>
      <c r="AM10" s="277"/>
      <c r="AN10" s="345">
        <v>0</v>
      </c>
      <c r="AO10" s="277">
        <v>0</v>
      </c>
      <c r="AP10" s="277">
        <v>0</v>
      </c>
      <c r="AQ10" s="277">
        <v>16</v>
      </c>
      <c r="AR10" s="277">
        <v>1466</v>
      </c>
      <c r="AS10" s="277">
        <v>429</v>
      </c>
      <c r="AT10" s="277">
        <v>61</v>
      </c>
      <c r="AU10" s="277">
        <v>0</v>
      </c>
      <c r="AV10" s="277">
        <v>21</v>
      </c>
      <c r="AW10" s="278">
        <v>5</v>
      </c>
      <c r="AX10" s="277"/>
      <c r="AY10" s="277"/>
      <c r="AZ10" s="345">
        <v>0</v>
      </c>
      <c r="BA10" s="277">
        <v>0</v>
      </c>
      <c r="BB10" s="277">
        <v>0</v>
      </c>
      <c r="BC10" s="277">
        <v>8</v>
      </c>
      <c r="BD10" s="277">
        <v>1478</v>
      </c>
      <c r="BE10" s="277">
        <v>434</v>
      </c>
      <c r="BF10" s="277">
        <v>55</v>
      </c>
      <c r="BG10" s="277">
        <v>0</v>
      </c>
      <c r="BH10" s="277">
        <v>28</v>
      </c>
      <c r="BI10" s="278">
        <v>1</v>
      </c>
      <c r="BJ10" s="277"/>
      <c r="BK10" s="277"/>
      <c r="BL10" s="351">
        <v>0</v>
      </c>
      <c r="BM10" s="352">
        <v>0</v>
      </c>
      <c r="BN10" s="352">
        <v>0</v>
      </c>
      <c r="BO10" s="352">
        <v>3</v>
      </c>
      <c r="BP10" s="352">
        <v>1415</v>
      </c>
      <c r="BQ10" s="352">
        <v>431</v>
      </c>
      <c r="BR10" s="352">
        <v>74</v>
      </c>
      <c r="BS10" s="352">
        <v>0</v>
      </c>
      <c r="BT10" s="352">
        <v>19</v>
      </c>
      <c r="BU10" s="353">
        <v>7</v>
      </c>
      <c r="BV10" s="352"/>
      <c r="BW10" s="352"/>
      <c r="BX10" s="345">
        <v>0</v>
      </c>
      <c r="BY10" s="346">
        <v>0</v>
      </c>
      <c r="BZ10" s="346">
        <v>0</v>
      </c>
      <c r="CA10" s="346">
        <v>2</v>
      </c>
      <c r="CB10" s="346">
        <v>1377</v>
      </c>
      <c r="CC10" s="346">
        <v>409</v>
      </c>
      <c r="CD10" s="346">
        <v>34</v>
      </c>
      <c r="CE10" s="346">
        <v>0</v>
      </c>
      <c r="CF10" s="346">
        <v>34</v>
      </c>
      <c r="CG10" s="347">
        <v>4</v>
      </c>
      <c r="CH10" s="346"/>
      <c r="CI10" s="346"/>
      <c r="CJ10" s="348">
        <v>0</v>
      </c>
      <c r="CK10" s="349">
        <v>0</v>
      </c>
      <c r="CL10" s="349">
        <v>0</v>
      </c>
      <c r="CM10" s="349">
        <v>2</v>
      </c>
      <c r="CN10" s="349">
        <v>1363</v>
      </c>
      <c r="CO10" s="349">
        <v>464</v>
      </c>
      <c r="CP10" s="349">
        <v>49</v>
      </c>
      <c r="CQ10" s="349">
        <v>0</v>
      </c>
      <c r="CR10" s="349">
        <v>20</v>
      </c>
      <c r="CS10" s="350">
        <v>1</v>
      </c>
      <c r="CV10" s="348">
        <v>0</v>
      </c>
      <c r="CW10" s="349">
        <v>0</v>
      </c>
      <c r="CX10" s="349">
        <v>0</v>
      </c>
      <c r="CY10" s="349">
        <v>0</v>
      </c>
      <c r="CZ10" s="349">
        <v>1300</v>
      </c>
      <c r="DA10" s="349">
        <v>441</v>
      </c>
      <c r="DB10" s="349">
        <v>26</v>
      </c>
      <c r="DC10" s="349">
        <v>0</v>
      </c>
      <c r="DD10" s="349">
        <v>49</v>
      </c>
      <c r="DE10" s="350">
        <v>2</v>
      </c>
      <c r="DH10" s="348">
        <v>0</v>
      </c>
      <c r="DI10" s="349">
        <v>0</v>
      </c>
      <c r="DJ10" s="349">
        <v>0</v>
      </c>
      <c r="DK10" s="349">
        <v>1</v>
      </c>
      <c r="DL10" s="349">
        <v>1438</v>
      </c>
      <c r="DM10" s="349">
        <v>441</v>
      </c>
      <c r="DN10" s="349">
        <v>47</v>
      </c>
      <c r="DO10" s="349">
        <v>0</v>
      </c>
      <c r="DP10" s="349">
        <v>45</v>
      </c>
      <c r="DQ10" s="350">
        <v>1</v>
      </c>
      <c r="DT10" s="1120">
        <v>0</v>
      </c>
      <c r="DU10" s="1115">
        <v>0</v>
      </c>
      <c r="DV10" s="1115">
        <v>0</v>
      </c>
      <c r="DW10" s="1115">
        <v>0</v>
      </c>
      <c r="DX10" s="1115">
        <v>1433</v>
      </c>
      <c r="DY10" s="1115">
        <v>423</v>
      </c>
      <c r="DZ10" s="1115">
        <v>27</v>
      </c>
      <c r="EA10" s="1115">
        <v>0</v>
      </c>
      <c r="EB10" s="1115">
        <v>60</v>
      </c>
      <c r="EC10" s="1118">
        <v>2</v>
      </c>
    </row>
    <row r="11" spans="1:133" x14ac:dyDescent="0.25">
      <c r="A11">
        <v>12</v>
      </c>
      <c r="B11" s="222" t="s">
        <v>82</v>
      </c>
      <c r="C11" s="374">
        <v>2</v>
      </c>
      <c r="D11" s="345">
        <v>0</v>
      </c>
      <c r="E11" s="277">
        <v>0</v>
      </c>
      <c r="F11" s="277">
        <v>0</v>
      </c>
      <c r="G11" s="277">
        <v>0</v>
      </c>
      <c r="H11" s="277">
        <v>438</v>
      </c>
      <c r="I11" s="277">
        <v>84</v>
      </c>
      <c r="J11" s="277">
        <v>32</v>
      </c>
      <c r="K11" s="277">
        <v>0</v>
      </c>
      <c r="L11" s="277">
        <v>2</v>
      </c>
      <c r="M11" s="278">
        <v>0</v>
      </c>
      <c r="N11" s="375"/>
      <c r="O11" s="375"/>
      <c r="P11" s="345">
        <v>0</v>
      </c>
      <c r="Q11" s="277">
        <v>0</v>
      </c>
      <c r="R11" s="277">
        <v>0</v>
      </c>
      <c r="S11" s="277">
        <v>0</v>
      </c>
      <c r="T11" s="277">
        <v>475</v>
      </c>
      <c r="U11" s="277">
        <v>104</v>
      </c>
      <c r="V11" s="277">
        <v>38</v>
      </c>
      <c r="W11" s="277">
        <v>0</v>
      </c>
      <c r="X11" s="277">
        <v>4</v>
      </c>
      <c r="Y11" s="278">
        <v>0</v>
      </c>
      <c r="Z11" s="222"/>
      <c r="AA11" s="222"/>
      <c r="AB11" s="345">
        <v>0</v>
      </c>
      <c r="AC11" s="277">
        <v>0</v>
      </c>
      <c r="AD11" s="277">
        <v>0</v>
      </c>
      <c r="AE11" s="277">
        <v>0</v>
      </c>
      <c r="AF11" s="277">
        <v>488</v>
      </c>
      <c r="AG11" s="277">
        <v>108</v>
      </c>
      <c r="AH11" s="277">
        <v>26</v>
      </c>
      <c r="AI11" s="277">
        <v>0</v>
      </c>
      <c r="AJ11" s="277">
        <v>2</v>
      </c>
      <c r="AK11" s="278">
        <v>5</v>
      </c>
      <c r="AL11" s="277"/>
      <c r="AM11" s="277"/>
      <c r="AN11" s="345">
        <v>0</v>
      </c>
      <c r="AO11" s="277">
        <v>0</v>
      </c>
      <c r="AP11" s="277">
        <v>0</v>
      </c>
      <c r="AQ11" s="277">
        <v>0</v>
      </c>
      <c r="AR11" s="277">
        <v>478</v>
      </c>
      <c r="AS11" s="277">
        <v>121</v>
      </c>
      <c r="AT11" s="277">
        <v>42</v>
      </c>
      <c r="AU11" s="277">
        <v>0</v>
      </c>
      <c r="AV11" s="277">
        <v>3</v>
      </c>
      <c r="AW11" s="278">
        <v>3</v>
      </c>
      <c r="AX11" s="277"/>
      <c r="AY11" s="277"/>
      <c r="AZ11" s="345">
        <v>0</v>
      </c>
      <c r="BA11" s="277">
        <v>0</v>
      </c>
      <c r="BB11" s="277">
        <v>0</v>
      </c>
      <c r="BC11" s="277">
        <v>0</v>
      </c>
      <c r="BD11" s="277">
        <v>442</v>
      </c>
      <c r="BE11" s="277">
        <v>120</v>
      </c>
      <c r="BF11" s="277">
        <v>41</v>
      </c>
      <c r="BG11" s="277">
        <v>0</v>
      </c>
      <c r="BH11" s="277">
        <v>3</v>
      </c>
      <c r="BI11" s="278">
        <v>4</v>
      </c>
      <c r="BJ11" s="277"/>
      <c r="BK11" s="277"/>
      <c r="BL11" s="351">
        <v>0</v>
      </c>
      <c r="BM11" s="352">
        <v>0</v>
      </c>
      <c r="BN11" s="352">
        <v>0</v>
      </c>
      <c r="BO11" s="352">
        <v>0</v>
      </c>
      <c r="BP11" s="352">
        <v>476</v>
      </c>
      <c r="BQ11" s="352">
        <v>106</v>
      </c>
      <c r="BR11" s="352">
        <v>33</v>
      </c>
      <c r="BS11" s="352">
        <v>0</v>
      </c>
      <c r="BT11" s="352">
        <v>5</v>
      </c>
      <c r="BU11" s="353">
        <v>3</v>
      </c>
      <c r="BV11" s="352"/>
      <c r="BW11" s="352"/>
      <c r="BX11" s="345">
        <v>0</v>
      </c>
      <c r="BY11" s="346">
        <v>0</v>
      </c>
      <c r="BZ11" s="346">
        <v>0</v>
      </c>
      <c r="CA11" s="346">
        <v>0</v>
      </c>
      <c r="CB11" s="346">
        <v>552</v>
      </c>
      <c r="CC11" s="346">
        <v>125</v>
      </c>
      <c r="CD11" s="346">
        <v>38</v>
      </c>
      <c r="CE11" s="346">
        <v>0</v>
      </c>
      <c r="CF11" s="346">
        <v>3</v>
      </c>
      <c r="CG11" s="347">
        <v>0</v>
      </c>
      <c r="CH11" s="346"/>
      <c r="CI11" s="346"/>
      <c r="CJ11" s="348">
        <v>0</v>
      </c>
      <c r="CK11" s="349">
        <v>0</v>
      </c>
      <c r="CL11" s="349">
        <v>0</v>
      </c>
      <c r="CM11" s="349">
        <v>0</v>
      </c>
      <c r="CN11" s="349">
        <v>546</v>
      </c>
      <c r="CO11" s="349">
        <v>143</v>
      </c>
      <c r="CP11" s="349">
        <v>36</v>
      </c>
      <c r="CQ11" s="349">
        <v>0</v>
      </c>
      <c r="CR11" s="349">
        <v>3</v>
      </c>
      <c r="CS11" s="350">
        <v>0</v>
      </c>
      <c r="CV11" s="348">
        <v>0</v>
      </c>
      <c r="CW11" s="349">
        <v>0</v>
      </c>
      <c r="CX11" s="349">
        <v>0</v>
      </c>
      <c r="CY11" s="349">
        <v>0</v>
      </c>
      <c r="CZ11" s="349">
        <v>594</v>
      </c>
      <c r="DA11" s="349">
        <v>177</v>
      </c>
      <c r="DB11" s="349">
        <v>43</v>
      </c>
      <c r="DC11" s="349">
        <v>0</v>
      </c>
      <c r="DD11" s="349">
        <v>4</v>
      </c>
      <c r="DE11" s="350">
        <v>1</v>
      </c>
      <c r="DH11" s="348">
        <v>0</v>
      </c>
      <c r="DI11" s="349">
        <v>0</v>
      </c>
      <c r="DJ11" s="349">
        <v>0</v>
      </c>
      <c r="DK11" s="349">
        <v>0</v>
      </c>
      <c r="DL11" s="349">
        <v>532</v>
      </c>
      <c r="DM11" s="349">
        <v>167</v>
      </c>
      <c r="DN11" s="349">
        <v>26</v>
      </c>
      <c r="DO11" s="349">
        <v>0</v>
      </c>
      <c r="DP11" s="349">
        <v>2</v>
      </c>
      <c r="DQ11" s="350">
        <v>15</v>
      </c>
      <c r="DT11" s="1120">
        <v>0</v>
      </c>
      <c r="DU11" s="1115">
        <v>0</v>
      </c>
      <c r="DV11" s="1115">
        <v>0</v>
      </c>
      <c r="DW11" s="1115">
        <v>0</v>
      </c>
      <c r="DX11" s="1115">
        <v>522</v>
      </c>
      <c r="DY11" s="1115">
        <v>206</v>
      </c>
      <c r="DZ11" s="1115">
        <v>54</v>
      </c>
      <c r="EA11" s="1115">
        <v>0</v>
      </c>
      <c r="EB11" s="1115">
        <v>5</v>
      </c>
      <c r="EC11" s="1118">
        <v>7</v>
      </c>
    </row>
    <row r="12" spans="1:133" x14ac:dyDescent="0.25">
      <c r="A12">
        <v>12</v>
      </c>
      <c r="B12" s="222" t="s">
        <v>82</v>
      </c>
      <c r="C12" s="374">
        <v>3</v>
      </c>
      <c r="D12" s="345">
        <v>0</v>
      </c>
      <c r="E12" s="277">
        <v>0</v>
      </c>
      <c r="F12" s="277">
        <v>0</v>
      </c>
      <c r="G12" s="277">
        <v>0</v>
      </c>
      <c r="H12" s="277">
        <v>343</v>
      </c>
      <c r="I12" s="277">
        <v>135</v>
      </c>
      <c r="J12" s="277">
        <v>43</v>
      </c>
      <c r="K12" s="277">
        <v>0</v>
      </c>
      <c r="L12" s="277">
        <v>4</v>
      </c>
      <c r="M12" s="278">
        <v>0</v>
      </c>
      <c r="N12" s="375"/>
      <c r="O12" s="375"/>
      <c r="P12" s="345">
        <v>0</v>
      </c>
      <c r="Q12" s="277">
        <v>0</v>
      </c>
      <c r="R12" s="277">
        <v>0</v>
      </c>
      <c r="S12" s="277">
        <v>0</v>
      </c>
      <c r="T12" s="277">
        <v>365</v>
      </c>
      <c r="U12" s="277">
        <v>159</v>
      </c>
      <c r="V12" s="277">
        <v>37</v>
      </c>
      <c r="W12" s="277">
        <v>0</v>
      </c>
      <c r="X12" s="277">
        <v>1</v>
      </c>
      <c r="Y12" s="278">
        <v>0</v>
      </c>
      <c r="Z12" s="222"/>
      <c r="AA12" s="222"/>
      <c r="AB12" s="345">
        <v>0</v>
      </c>
      <c r="AC12" s="277">
        <v>0</v>
      </c>
      <c r="AD12" s="277">
        <v>0</v>
      </c>
      <c r="AE12" s="277">
        <v>0</v>
      </c>
      <c r="AF12" s="277">
        <v>379</v>
      </c>
      <c r="AG12" s="277">
        <v>126</v>
      </c>
      <c r="AH12" s="277">
        <v>40</v>
      </c>
      <c r="AI12" s="277">
        <v>0</v>
      </c>
      <c r="AJ12" s="277">
        <v>5</v>
      </c>
      <c r="AK12" s="278">
        <v>0</v>
      </c>
      <c r="AL12" s="277"/>
      <c r="AM12" s="277"/>
      <c r="AN12" s="345">
        <v>0</v>
      </c>
      <c r="AO12" s="277">
        <v>0</v>
      </c>
      <c r="AP12" s="277">
        <v>0</v>
      </c>
      <c r="AQ12" s="277">
        <v>0</v>
      </c>
      <c r="AR12" s="277">
        <v>376</v>
      </c>
      <c r="AS12" s="277">
        <v>139</v>
      </c>
      <c r="AT12" s="277">
        <v>35</v>
      </c>
      <c r="AU12" s="277">
        <v>0</v>
      </c>
      <c r="AV12" s="277">
        <v>4</v>
      </c>
      <c r="AW12" s="278">
        <v>0</v>
      </c>
      <c r="AX12" s="277"/>
      <c r="AY12" s="277"/>
      <c r="AZ12" s="345">
        <v>0</v>
      </c>
      <c r="BA12" s="277">
        <v>0</v>
      </c>
      <c r="BB12" s="277">
        <v>0</v>
      </c>
      <c r="BC12" s="277">
        <v>0</v>
      </c>
      <c r="BD12" s="277">
        <v>393</v>
      </c>
      <c r="BE12" s="277">
        <v>129</v>
      </c>
      <c r="BF12" s="277">
        <v>38</v>
      </c>
      <c r="BG12" s="277">
        <v>0</v>
      </c>
      <c r="BH12" s="277">
        <v>5</v>
      </c>
      <c r="BI12" s="278">
        <v>0</v>
      </c>
      <c r="BJ12" s="277"/>
      <c r="BK12" s="277"/>
      <c r="BL12" s="351">
        <v>0</v>
      </c>
      <c r="BM12" s="352">
        <v>0</v>
      </c>
      <c r="BN12" s="352">
        <v>0</v>
      </c>
      <c r="BO12" s="352">
        <v>0</v>
      </c>
      <c r="BP12" s="352">
        <v>345</v>
      </c>
      <c r="BQ12" s="352">
        <v>117</v>
      </c>
      <c r="BR12" s="352">
        <v>19</v>
      </c>
      <c r="BS12" s="352">
        <v>0</v>
      </c>
      <c r="BT12" s="352">
        <v>4</v>
      </c>
      <c r="BU12" s="353">
        <v>0</v>
      </c>
      <c r="BV12" s="352"/>
      <c r="BW12" s="352"/>
      <c r="BX12" s="345">
        <v>0</v>
      </c>
      <c r="BY12" s="346">
        <v>0</v>
      </c>
      <c r="BZ12" s="346">
        <v>0</v>
      </c>
      <c r="CA12" s="346">
        <v>0</v>
      </c>
      <c r="CB12" s="346">
        <v>306</v>
      </c>
      <c r="CC12" s="346">
        <v>106</v>
      </c>
      <c r="CD12" s="346">
        <v>48</v>
      </c>
      <c r="CE12" s="346">
        <v>0</v>
      </c>
      <c r="CF12" s="346">
        <v>1</v>
      </c>
      <c r="CG12" s="347">
        <v>0</v>
      </c>
      <c r="CH12" s="346"/>
      <c r="CI12" s="346"/>
      <c r="CJ12" s="348">
        <v>0</v>
      </c>
      <c r="CK12" s="349">
        <v>0</v>
      </c>
      <c r="CL12" s="349">
        <v>0</v>
      </c>
      <c r="CM12" s="349">
        <v>0</v>
      </c>
      <c r="CN12" s="349">
        <v>327</v>
      </c>
      <c r="CO12" s="349">
        <v>122</v>
      </c>
      <c r="CP12" s="349">
        <v>41</v>
      </c>
      <c r="CQ12" s="349">
        <v>0</v>
      </c>
      <c r="CR12" s="349">
        <v>4</v>
      </c>
      <c r="CS12" s="350">
        <v>0</v>
      </c>
      <c r="CV12" s="348">
        <v>0</v>
      </c>
      <c r="CW12" s="349">
        <v>0</v>
      </c>
      <c r="CX12" s="349">
        <v>0</v>
      </c>
      <c r="CY12" s="349">
        <v>0</v>
      </c>
      <c r="CZ12" s="349">
        <v>299</v>
      </c>
      <c r="DA12" s="349">
        <v>113</v>
      </c>
      <c r="DB12" s="349">
        <v>35</v>
      </c>
      <c r="DC12" s="349">
        <v>0</v>
      </c>
      <c r="DD12" s="349">
        <v>3</v>
      </c>
      <c r="DE12" s="350">
        <v>0</v>
      </c>
      <c r="DH12" s="348">
        <v>0</v>
      </c>
      <c r="DI12" s="349">
        <v>0</v>
      </c>
      <c r="DJ12" s="349">
        <v>0</v>
      </c>
      <c r="DK12" s="349">
        <v>0</v>
      </c>
      <c r="DL12" s="349">
        <v>298</v>
      </c>
      <c r="DM12" s="349">
        <v>96</v>
      </c>
      <c r="DN12" s="349">
        <v>34</v>
      </c>
      <c r="DO12" s="349">
        <v>0</v>
      </c>
      <c r="DP12" s="349">
        <v>1</v>
      </c>
      <c r="DQ12" s="350">
        <v>0</v>
      </c>
      <c r="DT12" s="1120">
        <v>0</v>
      </c>
      <c r="DU12" s="1115">
        <v>0</v>
      </c>
      <c r="DV12" s="1115">
        <v>0</v>
      </c>
      <c r="DW12" s="1115">
        <v>0</v>
      </c>
      <c r="DX12" s="1115">
        <v>299</v>
      </c>
      <c r="DY12" s="1115">
        <v>127</v>
      </c>
      <c r="DZ12" s="1115">
        <v>43</v>
      </c>
      <c r="EA12" s="1115">
        <v>0</v>
      </c>
      <c r="EB12" s="1115">
        <v>2</v>
      </c>
      <c r="EC12" s="1118">
        <v>0</v>
      </c>
    </row>
    <row r="13" spans="1:133" x14ac:dyDescent="0.25">
      <c r="A13">
        <v>13</v>
      </c>
      <c r="B13" s="222" t="s">
        <v>83</v>
      </c>
      <c r="C13" s="374">
        <v>1</v>
      </c>
      <c r="D13" s="345">
        <v>0</v>
      </c>
      <c r="E13" s="354">
        <v>0</v>
      </c>
      <c r="F13" s="277">
        <v>0</v>
      </c>
      <c r="G13" s="277">
        <v>0</v>
      </c>
      <c r="H13" s="277">
        <v>2739</v>
      </c>
      <c r="I13" s="277">
        <v>757</v>
      </c>
      <c r="J13" s="277">
        <v>101</v>
      </c>
      <c r="K13" s="277">
        <v>105</v>
      </c>
      <c r="L13" s="277">
        <v>19</v>
      </c>
      <c r="M13" s="278">
        <v>20</v>
      </c>
      <c r="N13" s="375"/>
      <c r="O13" s="375"/>
      <c r="P13" s="345">
        <v>0</v>
      </c>
      <c r="Q13" s="354">
        <v>1</v>
      </c>
      <c r="R13" s="277">
        <v>0</v>
      </c>
      <c r="S13" s="277">
        <v>0</v>
      </c>
      <c r="T13" s="277">
        <v>2745</v>
      </c>
      <c r="U13" s="277">
        <v>609</v>
      </c>
      <c r="V13" s="277">
        <v>93</v>
      </c>
      <c r="W13" s="277">
        <v>98</v>
      </c>
      <c r="X13" s="277">
        <v>26</v>
      </c>
      <c r="Y13" s="278">
        <v>15</v>
      </c>
      <c r="Z13" s="222"/>
      <c r="AA13" s="222"/>
      <c r="AB13" s="345">
        <v>0</v>
      </c>
      <c r="AC13" s="354">
        <v>0</v>
      </c>
      <c r="AD13" s="277">
        <v>0</v>
      </c>
      <c r="AE13" s="277">
        <v>0</v>
      </c>
      <c r="AF13" s="277">
        <v>2876</v>
      </c>
      <c r="AG13" s="277">
        <v>626</v>
      </c>
      <c r="AH13" s="277">
        <v>85</v>
      </c>
      <c r="AI13" s="277">
        <v>107</v>
      </c>
      <c r="AJ13" s="277">
        <v>39</v>
      </c>
      <c r="AK13" s="278">
        <v>22</v>
      </c>
      <c r="AL13" s="277"/>
      <c r="AM13" s="277"/>
      <c r="AN13" s="345">
        <v>0</v>
      </c>
      <c r="AO13" s="354">
        <v>4</v>
      </c>
      <c r="AP13" s="277">
        <v>0</v>
      </c>
      <c r="AQ13" s="277">
        <v>0</v>
      </c>
      <c r="AR13" s="277">
        <v>2853</v>
      </c>
      <c r="AS13" s="277">
        <v>600</v>
      </c>
      <c r="AT13" s="277">
        <v>93</v>
      </c>
      <c r="AU13" s="277">
        <v>111</v>
      </c>
      <c r="AV13" s="277">
        <v>25</v>
      </c>
      <c r="AW13" s="278">
        <v>18</v>
      </c>
      <c r="AX13" s="277"/>
      <c r="AY13" s="277"/>
      <c r="AZ13" s="345">
        <v>0</v>
      </c>
      <c r="BA13" s="354">
        <v>1</v>
      </c>
      <c r="BB13" s="277">
        <v>0</v>
      </c>
      <c r="BC13" s="277">
        <v>0</v>
      </c>
      <c r="BD13" s="277">
        <v>2580</v>
      </c>
      <c r="BE13" s="277">
        <v>566</v>
      </c>
      <c r="BF13" s="277">
        <v>107</v>
      </c>
      <c r="BG13" s="277">
        <v>117</v>
      </c>
      <c r="BH13" s="277">
        <v>21</v>
      </c>
      <c r="BI13" s="278">
        <v>24</v>
      </c>
      <c r="BJ13" s="277"/>
      <c r="BK13" s="277"/>
      <c r="BL13" s="351">
        <v>0</v>
      </c>
      <c r="BM13" s="352">
        <v>10</v>
      </c>
      <c r="BN13" s="352">
        <v>0</v>
      </c>
      <c r="BO13" s="352">
        <v>0</v>
      </c>
      <c r="BP13" s="352">
        <v>2477</v>
      </c>
      <c r="BQ13" s="352">
        <v>554</v>
      </c>
      <c r="BR13" s="352">
        <v>100</v>
      </c>
      <c r="BS13" s="352">
        <v>120</v>
      </c>
      <c r="BT13" s="352">
        <v>27</v>
      </c>
      <c r="BU13" s="353">
        <v>24</v>
      </c>
      <c r="BV13" s="352"/>
      <c r="BW13" s="352"/>
      <c r="BX13" s="345">
        <v>0</v>
      </c>
      <c r="BY13" s="346">
        <v>2</v>
      </c>
      <c r="BZ13" s="346">
        <v>0</v>
      </c>
      <c r="CA13" s="346">
        <v>0</v>
      </c>
      <c r="CB13" s="346">
        <v>2588</v>
      </c>
      <c r="CC13" s="346">
        <v>545</v>
      </c>
      <c r="CD13" s="346">
        <v>73</v>
      </c>
      <c r="CE13" s="346">
        <v>105</v>
      </c>
      <c r="CF13" s="346">
        <v>17</v>
      </c>
      <c r="CG13" s="347">
        <v>8</v>
      </c>
      <c r="CH13" s="346"/>
      <c r="CI13" s="346"/>
      <c r="CJ13" s="348">
        <v>0</v>
      </c>
      <c r="CK13" s="349">
        <v>9</v>
      </c>
      <c r="CL13" s="349">
        <v>0</v>
      </c>
      <c r="CM13" s="349">
        <v>0</v>
      </c>
      <c r="CN13" s="349">
        <v>2136</v>
      </c>
      <c r="CO13" s="349">
        <v>599</v>
      </c>
      <c r="CP13" s="349">
        <v>91</v>
      </c>
      <c r="CQ13" s="349">
        <v>78</v>
      </c>
      <c r="CR13" s="349">
        <v>25</v>
      </c>
      <c r="CS13" s="350">
        <v>13</v>
      </c>
      <c r="CV13" s="348">
        <v>1</v>
      </c>
      <c r="CW13" s="349">
        <v>0</v>
      </c>
      <c r="CX13" s="349">
        <v>0</v>
      </c>
      <c r="CY13" s="349">
        <v>0</v>
      </c>
      <c r="CZ13" s="349">
        <v>1915</v>
      </c>
      <c r="DA13" s="349">
        <v>717</v>
      </c>
      <c r="DB13" s="349">
        <v>90</v>
      </c>
      <c r="DC13" s="349">
        <v>100</v>
      </c>
      <c r="DD13" s="349">
        <v>35</v>
      </c>
      <c r="DE13" s="350">
        <v>10</v>
      </c>
      <c r="DH13" s="348">
        <v>0</v>
      </c>
      <c r="DI13" s="349">
        <v>1</v>
      </c>
      <c r="DJ13" s="349">
        <v>0</v>
      </c>
      <c r="DK13" s="349">
        <v>0</v>
      </c>
      <c r="DL13" s="349">
        <v>2099</v>
      </c>
      <c r="DM13" s="349">
        <v>566</v>
      </c>
      <c r="DN13" s="349">
        <v>91</v>
      </c>
      <c r="DO13" s="349">
        <v>108</v>
      </c>
      <c r="DP13" s="349">
        <v>51</v>
      </c>
      <c r="DQ13" s="350">
        <v>15</v>
      </c>
      <c r="DT13" s="1120">
        <v>0</v>
      </c>
      <c r="DU13" s="1115">
        <v>0</v>
      </c>
      <c r="DV13" s="1115">
        <v>0</v>
      </c>
      <c r="DW13" s="1115">
        <v>0</v>
      </c>
      <c r="DX13" s="1115">
        <v>2212</v>
      </c>
      <c r="DY13" s="1115">
        <v>555</v>
      </c>
      <c r="DZ13" s="1115">
        <v>76</v>
      </c>
      <c r="EA13" s="1115">
        <v>102</v>
      </c>
      <c r="EB13" s="1115">
        <v>55</v>
      </c>
      <c r="EC13" s="1118">
        <v>23</v>
      </c>
    </row>
    <row r="14" spans="1:133" x14ac:dyDescent="0.25">
      <c r="A14">
        <v>13</v>
      </c>
      <c r="B14" s="222" t="s">
        <v>83</v>
      </c>
      <c r="C14" s="374">
        <v>2</v>
      </c>
      <c r="D14" s="345">
        <v>0</v>
      </c>
      <c r="E14" s="354">
        <v>0</v>
      </c>
      <c r="F14" s="277">
        <v>0</v>
      </c>
      <c r="G14" s="277">
        <v>0</v>
      </c>
      <c r="H14" s="277">
        <v>528</v>
      </c>
      <c r="I14" s="277">
        <v>331</v>
      </c>
      <c r="J14" s="277">
        <v>41</v>
      </c>
      <c r="K14" s="277">
        <v>121</v>
      </c>
      <c r="L14" s="277">
        <v>6</v>
      </c>
      <c r="M14" s="278">
        <v>2</v>
      </c>
      <c r="N14" s="375"/>
      <c r="O14" s="375"/>
      <c r="P14" s="345">
        <v>0</v>
      </c>
      <c r="Q14" s="354">
        <v>0</v>
      </c>
      <c r="R14" s="277">
        <v>0</v>
      </c>
      <c r="S14" s="277">
        <v>0</v>
      </c>
      <c r="T14" s="277">
        <v>658</v>
      </c>
      <c r="U14" s="277">
        <v>391</v>
      </c>
      <c r="V14" s="277">
        <v>52</v>
      </c>
      <c r="W14" s="277">
        <v>121</v>
      </c>
      <c r="X14" s="277">
        <v>10</v>
      </c>
      <c r="Y14" s="278">
        <v>10</v>
      </c>
      <c r="Z14" s="222"/>
      <c r="AA14" s="222"/>
      <c r="AB14" s="345">
        <v>0</v>
      </c>
      <c r="AC14" s="354">
        <v>0</v>
      </c>
      <c r="AD14" s="277">
        <v>0</v>
      </c>
      <c r="AE14" s="277">
        <v>0</v>
      </c>
      <c r="AF14" s="277">
        <v>681</v>
      </c>
      <c r="AG14" s="277">
        <v>396</v>
      </c>
      <c r="AH14" s="277">
        <v>42</v>
      </c>
      <c r="AI14" s="277">
        <v>139</v>
      </c>
      <c r="AJ14" s="277">
        <v>4</v>
      </c>
      <c r="AK14" s="278">
        <v>2</v>
      </c>
      <c r="AL14" s="277"/>
      <c r="AM14" s="277"/>
      <c r="AN14" s="345">
        <v>0</v>
      </c>
      <c r="AO14" s="354">
        <v>0</v>
      </c>
      <c r="AP14" s="277">
        <v>0</v>
      </c>
      <c r="AQ14" s="277">
        <v>0</v>
      </c>
      <c r="AR14" s="277">
        <v>790</v>
      </c>
      <c r="AS14" s="277">
        <v>337</v>
      </c>
      <c r="AT14" s="277">
        <v>36</v>
      </c>
      <c r="AU14" s="277">
        <v>118</v>
      </c>
      <c r="AV14" s="277">
        <v>5</v>
      </c>
      <c r="AW14" s="278">
        <v>1</v>
      </c>
      <c r="AX14" s="277"/>
      <c r="AY14" s="277"/>
      <c r="AZ14" s="345">
        <v>0</v>
      </c>
      <c r="BA14" s="354">
        <v>0</v>
      </c>
      <c r="BB14" s="277">
        <v>0</v>
      </c>
      <c r="BC14" s="277">
        <v>0</v>
      </c>
      <c r="BD14" s="277">
        <v>915</v>
      </c>
      <c r="BE14" s="277">
        <v>382</v>
      </c>
      <c r="BF14" s="277">
        <v>45</v>
      </c>
      <c r="BG14" s="277">
        <v>110</v>
      </c>
      <c r="BH14" s="277">
        <v>2</v>
      </c>
      <c r="BI14" s="278">
        <v>4</v>
      </c>
      <c r="BJ14" s="277"/>
      <c r="BK14" s="277"/>
      <c r="BL14" s="351">
        <v>0</v>
      </c>
      <c r="BM14" s="352">
        <v>0</v>
      </c>
      <c r="BN14" s="352">
        <v>0</v>
      </c>
      <c r="BO14" s="352">
        <v>0</v>
      </c>
      <c r="BP14" s="352">
        <v>869</v>
      </c>
      <c r="BQ14" s="352">
        <v>357</v>
      </c>
      <c r="BR14" s="352">
        <v>33</v>
      </c>
      <c r="BS14" s="352">
        <v>103</v>
      </c>
      <c r="BT14" s="352">
        <v>5</v>
      </c>
      <c r="BU14" s="353">
        <v>6</v>
      </c>
      <c r="BV14" s="352"/>
      <c r="BW14" s="352"/>
      <c r="BX14" s="345">
        <v>0</v>
      </c>
      <c r="BY14" s="346">
        <v>0</v>
      </c>
      <c r="BZ14" s="346">
        <v>0</v>
      </c>
      <c r="CA14" s="346">
        <v>0</v>
      </c>
      <c r="CB14" s="346">
        <v>968</v>
      </c>
      <c r="CC14" s="346">
        <v>349</v>
      </c>
      <c r="CD14" s="346">
        <v>40</v>
      </c>
      <c r="CE14" s="346">
        <v>81</v>
      </c>
      <c r="CF14" s="346">
        <v>10</v>
      </c>
      <c r="CG14" s="347">
        <v>7</v>
      </c>
      <c r="CH14" s="346"/>
      <c r="CI14" s="346"/>
      <c r="CJ14" s="348">
        <v>0</v>
      </c>
      <c r="CK14" s="349">
        <v>0</v>
      </c>
      <c r="CL14" s="349">
        <v>0</v>
      </c>
      <c r="CM14" s="349">
        <v>0</v>
      </c>
      <c r="CN14" s="349">
        <v>856</v>
      </c>
      <c r="CO14" s="349">
        <v>345</v>
      </c>
      <c r="CP14" s="349">
        <v>29</v>
      </c>
      <c r="CQ14" s="349">
        <v>134</v>
      </c>
      <c r="CR14" s="349">
        <v>11</v>
      </c>
      <c r="CS14" s="350">
        <v>7</v>
      </c>
      <c r="CV14" s="348">
        <v>0</v>
      </c>
      <c r="CW14" s="349">
        <v>0</v>
      </c>
      <c r="CX14" s="349">
        <v>0</v>
      </c>
      <c r="CY14" s="349">
        <v>0</v>
      </c>
      <c r="CZ14" s="349">
        <v>839</v>
      </c>
      <c r="DA14" s="349">
        <v>409</v>
      </c>
      <c r="DB14" s="349">
        <v>26</v>
      </c>
      <c r="DC14" s="349">
        <v>104</v>
      </c>
      <c r="DD14" s="349">
        <v>6</v>
      </c>
      <c r="DE14" s="350">
        <v>6</v>
      </c>
      <c r="DH14" s="348">
        <v>0</v>
      </c>
      <c r="DI14" s="349">
        <v>0</v>
      </c>
      <c r="DJ14" s="349">
        <v>0</v>
      </c>
      <c r="DK14" s="349">
        <v>0</v>
      </c>
      <c r="DL14" s="349">
        <v>824</v>
      </c>
      <c r="DM14" s="349">
        <v>404</v>
      </c>
      <c r="DN14" s="349">
        <v>30</v>
      </c>
      <c r="DO14" s="349">
        <v>91</v>
      </c>
      <c r="DP14" s="349">
        <v>3</v>
      </c>
      <c r="DQ14" s="350">
        <v>4</v>
      </c>
      <c r="DT14" s="1120">
        <v>0</v>
      </c>
      <c r="DU14" s="1115">
        <v>0</v>
      </c>
      <c r="DV14" s="1115">
        <v>0</v>
      </c>
      <c r="DW14" s="1115">
        <v>0</v>
      </c>
      <c r="DX14" s="1115">
        <v>817</v>
      </c>
      <c r="DY14" s="1115">
        <v>321</v>
      </c>
      <c r="DZ14" s="1115">
        <v>41</v>
      </c>
      <c r="EA14" s="1115">
        <v>73</v>
      </c>
      <c r="EB14" s="1115">
        <v>13</v>
      </c>
      <c r="EC14" s="1118">
        <v>3</v>
      </c>
    </row>
    <row r="15" spans="1:133" x14ac:dyDescent="0.25">
      <c r="A15">
        <v>13</v>
      </c>
      <c r="B15" s="222" t="s">
        <v>83</v>
      </c>
      <c r="C15" s="374">
        <v>3</v>
      </c>
      <c r="D15" s="345">
        <v>0</v>
      </c>
      <c r="E15" s="354">
        <v>0</v>
      </c>
      <c r="F15" s="277">
        <v>0</v>
      </c>
      <c r="G15" s="277">
        <v>0</v>
      </c>
      <c r="H15" s="277">
        <v>302</v>
      </c>
      <c r="I15" s="277">
        <v>149</v>
      </c>
      <c r="J15" s="277">
        <v>80</v>
      </c>
      <c r="K15" s="277">
        <v>0</v>
      </c>
      <c r="L15" s="277">
        <v>0</v>
      </c>
      <c r="M15" s="278">
        <v>0</v>
      </c>
      <c r="N15" s="375"/>
      <c r="O15" s="375"/>
      <c r="P15" s="345">
        <v>0</v>
      </c>
      <c r="Q15" s="354">
        <v>7</v>
      </c>
      <c r="R15" s="277">
        <v>0</v>
      </c>
      <c r="S15" s="277">
        <v>0</v>
      </c>
      <c r="T15" s="277">
        <v>334</v>
      </c>
      <c r="U15" s="277">
        <v>152</v>
      </c>
      <c r="V15" s="277">
        <v>55</v>
      </c>
      <c r="W15" s="277">
        <v>0</v>
      </c>
      <c r="X15" s="277">
        <v>0</v>
      </c>
      <c r="Y15" s="278">
        <v>0</v>
      </c>
      <c r="Z15" s="222"/>
      <c r="AA15" s="222"/>
      <c r="AB15" s="345">
        <v>0</v>
      </c>
      <c r="AC15" s="354">
        <v>0</v>
      </c>
      <c r="AD15" s="277">
        <v>0</v>
      </c>
      <c r="AE15" s="277">
        <v>0</v>
      </c>
      <c r="AF15" s="277">
        <v>344</v>
      </c>
      <c r="AG15" s="277">
        <v>186</v>
      </c>
      <c r="AH15" s="277">
        <v>68</v>
      </c>
      <c r="AI15" s="277">
        <v>0</v>
      </c>
      <c r="AJ15" s="277">
        <v>0</v>
      </c>
      <c r="AK15" s="278">
        <v>0</v>
      </c>
      <c r="AL15" s="277"/>
      <c r="AM15" s="277"/>
      <c r="AN15" s="345">
        <v>0</v>
      </c>
      <c r="AO15" s="354">
        <v>4</v>
      </c>
      <c r="AP15" s="277">
        <v>0</v>
      </c>
      <c r="AQ15" s="277">
        <v>0</v>
      </c>
      <c r="AR15" s="277">
        <v>351</v>
      </c>
      <c r="AS15" s="277">
        <v>212</v>
      </c>
      <c r="AT15" s="277">
        <v>68</v>
      </c>
      <c r="AU15" s="277">
        <v>0</v>
      </c>
      <c r="AV15" s="277">
        <v>0</v>
      </c>
      <c r="AW15" s="278">
        <v>0</v>
      </c>
      <c r="AX15" s="277"/>
      <c r="AY15" s="277"/>
      <c r="AZ15" s="345">
        <v>0</v>
      </c>
      <c r="BA15" s="354">
        <v>11</v>
      </c>
      <c r="BB15" s="277">
        <v>0</v>
      </c>
      <c r="BC15" s="277">
        <v>0</v>
      </c>
      <c r="BD15" s="277">
        <v>354</v>
      </c>
      <c r="BE15" s="277">
        <v>222</v>
      </c>
      <c r="BF15" s="277">
        <v>68</v>
      </c>
      <c r="BG15" s="277">
        <v>0</v>
      </c>
      <c r="BH15" s="277">
        <v>0</v>
      </c>
      <c r="BI15" s="278">
        <v>0</v>
      </c>
      <c r="BJ15" s="277"/>
      <c r="BK15" s="277"/>
      <c r="BL15" s="351">
        <v>0</v>
      </c>
      <c r="BM15" s="352">
        <v>5</v>
      </c>
      <c r="BN15" s="352">
        <v>0</v>
      </c>
      <c r="BO15" s="352">
        <v>0</v>
      </c>
      <c r="BP15" s="352">
        <v>293</v>
      </c>
      <c r="BQ15" s="352">
        <v>184</v>
      </c>
      <c r="BR15" s="352">
        <v>63</v>
      </c>
      <c r="BS15" s="352">
        <v>0</v>
      </c>
      <c r="BT15" s="352">
        <v>0</v>
      </c>
      <c r="BU15" s="353">
        <v>0</v>
      </c>
      <c r="BV15" s="352"/>
      <c r="BW15" s="352"/>
      <c r="BX15" s="345">
        <v>0</v>
      </c>
      <c r="BY15" s="346">
        <v>5</v>
      </c>
      <c r="BZ15" s="346">
        <v>0</v>
      </c>
      <c r="CA15" s="346">
        <v>0</v>
      </c>
      <c r="CB15" s="346">
        <v>313</v>
      </c>
      <c r="CC15" s="346">
        <v>163</v>
      </c>
      <c r="CD15" s="346">
        <v>55</v>
      </c>
      <c r="CE15" s="346">
        <v>0</v>
      </c>
      <c r="CF15" s="346">
        <v>0</v>
      </c>
      <c r="CG15" s="347">
        <v>0</v>
      </c>
      <c r="CH15" s="346"/>
      <c r="CI15" s="346"/>
      <c r="CJ15" s="348">
        <v>0</v>
      </c>
      <c r="CK15" s="349">
        <v>2</v>
      </c>
      <c r="CL15" s="349">
        <v>0</v>
      </c>
      <c r="CM15" s="349">
        <v>0</v>
      </c>
      <c r="CN15" s="349">
        <v>280</v>
      </c>
      <c r="CO15" s="349">
        <v>181</v>
      </c>
      <c r="CP15" s="349">
        <v>53</v>
      </c>
      <c r="CQ15" s="349">
        <v>0</v>
      </c>
      <c r="CR15" s="349">
        <v>0</v>
      </c>
      <c r="CS15" s="350">
        <v>0</v>
      </c>
      <c r="CV15" s="348">
        <v>0</v>
      </c>
      <c r="CW15" s="349">
        <v>1</v>
      </c>
      <c r="CX15" s="349">
        <v>0</v>
      </c>
      <c r="CY15" s="349">
        <v>0</v>
      </c>
      <c r="CZ15" s="349">
        <v>245</v>
      </c>
      <c r="DA15" s="349">
        <v>219</v>
      </c>
      <c r="DB15" s="349">
        <v>67</v>
      </c>
      <c r="DC15" s="349">
        <v>0</v>
      </c>
      <c r="DD15" s="349">
        <v>0</v>
      </c>
      <c r="DE15" s="350">
        <v>0</v>
      </c>
      <c r="DH15" s="348">
        <v>0</v>
      </c>
      <c r="DI15" s="349">
        <v>2</v>
      </c>
      <c r="DJ15" s="349">
        <v>0</v>
      </c>
      <c r="DK15" s="349">
        <v>0</v>
      </c>
      <c r="DL15" s="349">
        <v>214</v>
      </c>
      <c r="DM15" s="349">
        <v>207</v>
      </c>
      <c r="DN15" s="349">
        <v>60</v>
      </c>
      <c r="DO15" s="349">
        <v>0</v>
      </c>
      <c r="DP15" s="349">
        <v>0</v>
      </c>
      <c r="DQ15" s="350">
        <v>0</v>
      </c>
      <c r="DT15" s="1120">
        <v>0</v>
      </c>
      <c r="DU15" s="1115">
        <v>2</v>
      </c>
      <c r="DV15" s="1115">
        <v>0</v>
      </c>
      <c r="DW15" s="1115">
        <v>0</v>
      </c>
      <c r="DX15" s="1115">
        <v>252</v>
      </c>
      <c r="DY15" s="1115">
        <v>232</v>
      </c>
      <c r="DZ15" s="1115">
        <v>57</v>
      </c>
      <c r="EA15" s="1115">
        <v>0</v>
      </c>
      <c r="EB15" s="1115">
        <v>0</v>
      </c>
      <c r="EC15" s="1118">
        <v>0</v>
      </c>
    </row>
    <row r="16" spans="1:133" x14ac:dyDescent="0.25">
      <c r="A16">
        <v>21</v>
      </c>
      <c r="B16" s="222" t="s">
        <v>84</v>
      </c>
      <c r="C16" s="374">
        <v>1</v>
      </c>
      <c r="D16" s="345">
        <v>0</v>
      </c>
      <c r="E16" s="277">
        <v>0</v>
      </c>
      <c r="F16" s="277">
        <v>0</v>
      </c>
      <c r="G16" s="277">
        <v>102</v>
      </c>
      <c r="H16" s="277">
        <v>478</v>
      </c>
      <c r="I16" s="277">
        <v>187</v>
      </c>
      <c r="J16" s="277">
        <v>0</v>
      </c>
      <c r="K16" s="277">
        <v>0</v>
      </c>
      <c r="L16" s="277">
        <v>4</v>
      </c>
      <c r="M16" s="278">
        <v>0</v>
      </c>
      <c r="N16" s="375"/>
      <c r="O16" s="375"/>
      <c r="P16" s="345">
        <v>0</v>
      </c>
      <c r="Q16" s="277">
        <v>0</v>
      </c>
      <c r="R16" s="277">
        <v>0</v>
      </c>
      <c r="S16" s="277">
        <v>140</v>
      </c>
      <c r="T16" s="277">
        <v>502</v>
      </c>
      <c r="U16" s="277">
        <v>169</v>
      </c>
      <c r="V16" s="277">
        <v>0</v>
      </c>
      <c r="W16" s="277">
        <v>0</v>
      </c>
      <c r="X16" s="277">
        <v>0</v>
      </c>
      <c r="Y16" s="278">
        <v>0</v>
      </c>
      <c r="Z16" s="222"/>
      <c r="AA16" s="222"/>
      <c r="AB16" s="345">
        <v>0</v>
      </c>
      <c r="AC16" s="277">
        <v>0</v>
      </c>
      <c r="AD16" s="277">
        <v>0</v>
      </c>
      <c r="AE16" s="277">
        <v>256</v>
      </c>
      <c r="AF16" s="277">
        <v>504</v>
      </c>
      <c r="AG16" s="277">
        <v>229</v>
      </c>
      <c r="AH16" s="277">
        <v>0</v>
      </c>
      <c r="AI16" s="277">
        <v>0</v>
      </c>
      <c r="AJ16" s="277">
        <v>30</v>
      </c>
      <c r="AK16" s="278">
        <v>0</v>
      </c>
      <c r="AL16" s="277"/>
      <c r="AM16" s="277"/>
      <c r="AN16" s="345">
        <v>0</v>
      </c>
      <c r="AO16" s="277">
        <v>0</v>
      </c>
      <c r="AP16" s="277">
        <v>0</v>
      </c>
      <c r="AQ16" s="277">
        <v>211</v>
      </c>
      <c r="AR16" s="277">
        <v>467</v>
      </c>
      <c r="AS16" s="277">
        <v>234</v>
      </c>
      <c r="AT16" s="277">
        <v>0</v>
      </c>
      <c r="AU16" s="277">
        <v>0</v>
      </c>
      <c r="AV16" s="277">
        <v>12</v>
      </c>
      <c r="AW16" s="278">
        <v>0</v>
      </c>
      <c r="AX16" s="277"/>
      <c r="AY16" s="277"/>
      <c r="AZ16" s="345">
        <v>0</v>
      </c>
      <c r="BA16" s="277">
        <v>0</v>
      </c>
      <c r="BB16" s="277">
        <v>0</v>
      </c>
      <c r="BC16" s="277">
        <v>255</v>
      </c>
      <c r="BD16" s="277">
        <v>442</v>
      </c>
      <c r="BE16" s="277">
        <v>263</v>
      </c>
      <c r="BF16" s="277">
        <v>0</v>
      </c>
      <c r="BG16" s="277">
        <v>0</v>
      </c>
      <c r="BH16" s="277">
        <v>5</v>
      </c>
      <c r="BI16" s="278">
        <v>0</v>
      </c>
      <c r="BJ16" s="277"/>
      <c r="BK16" s="277"/>
      <c r="BL16" s="351">
        <v>0</v>
      </c>
      <c r="BM16" s="352">
        <v>0</v>
      </c>
      <c r="BN16" s="352">
        <v>0</v>
      </c>
      <c r="BO16" s="352">
        <v>217</v>
      </c>
      <c r="BP16" s="352">
        <v>472</v>
      </c>
      <c r="BQ16" s="352">
        <v>238</v>
      </c>
      <c r="BR16" s="352">
        <v>0</v>
      </c>
      <c r="BS16" s="352">
        <v>0</v>
      </c>
      <c r="BT16" s="352">
        <v>0</v>
      </c>
      <c r="BU16" s="353">
        <v>0</v>
      </c>
      <c r="BV16" s="352"/>
      <c r="BW16" s="352"/>
      <c r="BX16" s="345">
        <v>0</v>
      </c>
      <c r="BY16" s="346">
        <v>0</v>
      </c>
      <c r="BZ16" s="346">
        <v>0</v>
      </c>
      <c r="CA16" s="346">
        <v>240</v>
      </c>
      <c r="CB16" s="346">
        <v>458</v>
      </c>
      <c r="CC16" s="346">
        <v>232</v>
      </c>
      <c r="CD16" s="346">
        <v>0</v>
      </c>
      <c r="CE16" s="346">
        <v>0</v>
      </c>
      <c r="CF16" s="346">
        <v>19</v>
      </c>
      <c r="CG16" s="347">
        <v>0</v>
      </c>
      <c r="CH16" s="346"/>
      <c r="CI16" s="346"/>
      <c r="CJ16" s="348">
        <v>0</v>
      </c>
      <c r="CK16" s="349">
        <v>0</v>
      </c>
      <c r="CL16" s="349">
        <v>0</v>
      </c>
      <c r="CM16" s="349">
        <v>155</v>
      </c>
      <c r="CN16" s="349">
        <v>480</v>
      </c>
      <c r="CO16" s="349">
        <v>287</v>
      </c>
      <c r="CP16" s="349">
        <v>0</v>
      </c>
      <c r="CQ16" s="349">
        <v>0</v>
      </c>
      <c r="CR16" s="349">
        <v>47</v>
      </c>
      <c r="CS16" s="350">
        <v>0</v>
      </c>
      <c r="CV16" s="348">
        <v>0</v>
      </c>
      <c r="CW16" s="349">
        <v>0</v>
      </c>
      <c r="CX16" s="349">
        <v>0</v>
      </c>
      <c r="CY16" s="349">
        <v>182</v>
      </c>
      <c r="CZ16" s="349">
        <v>487</v>
      </c>
      <c r="DA16" s="349">
        <v>251</v>
      </c>
      <c r="DB16" s="349">
        <v>0</v>
      </c>
      <c r="DC16" s="349">
        <v>0</v>
      </c>
      <c r="DD16" s="349">
        <v>48</v>
      </c>
      <c r="DE16" s="350">
        <v>0</v>
      </c>
      <c r="DH16" s="348">
        <v>0</v>
      </c>
      <c r="DI16" s="349">
        <v>0</v>
      </c>
      <c r="DJ16" s="349">
        <v>0</v>
      </c>
      <c r="DK16" s="349">
        <v>159</v>
      </c>
      <c r="DL16" s="349">
        <v>503</v>
      </c>
      <c r="DM16" s="349">
        <v>269</v>
      </c>
      <c r="DN16" s="349">
        <v>0</v>
      </c>
      <c r="DO16" s="349">
        <v>0</v>
      </c>
      <c r="DP16" s="349">
        <v>57</v>
      </c>
      <c r="DQ16" s="350">
        <v>0</v>
      </c>
      <c r="DT16" s="1120">
        <v>0</v>
      </c>
      <c r="DU16" s="1115">
        <v>0</v>
      </c>
      <c r="DV16" s="1115">
        <v>0</v>
      </c>
      <c r="DW16" s="1115">
        <v>216</v>
      </c>
      <c r="DX16" s="1115">
        <v>459</v>
      </c>
      <c r="DY16" s="1115">
        <v>242</v>
      </c>
      <c r="DZ16" s="1115">
        <v>0</v>
      </c>
      <c r="EA16" s="1115">
        <v>0</v>
      </c>
      <c r="EB16" s="1115">
        <v>22</v>
      </c>
      <c r="EC16" s="1118">
        <v>0</v>
      </c>
    </row>
    <row r="17" spans="1:133" s="109" customFormat="1" x14ac:dyDescent="0.25">
      <c r="A17">
        <v>21</v>
      </c>
      <c r="B17" s="222" t="s">
        <v>84</v>
      </c>
      <c r="C17" s="374">
        <v>2</v>
      </c>
      <c r="D17" s="345">
        <v>0</v>
      </c>
      <c r="E17" s="277">
        <v>1</v>
      </c>
      <c r="F17" s="277">
        <v>0</v>
      </c>
      <c r="G17" s="277">
        <v>0</v>
      </c>
      <c r="H17" s="277">
        <v>213</v>
      </c>
      <c r="I17" s="277">
        <v>35</v>
      </c>
      <c r="J17" s="277">
        <v>0</v>
      </c>
      <c r="K17" s="277">
        <v>0</v>
      </c>
      <c r="L17" s="277">
        <v>0</v>
      </c>
      <c r="M17" s="278">
        <v>0</v>
      </c>
      <c r="N17" s="375"/>
      <c r="O17" s="375"/>
      <c r="P17" s="345">
        <v>0</v>
      </c>
      <c r="Q17" s="277">
        <v>0</v>
      </c>
      <c r="R17" s="277">
        <v>0</v>
      </c>
      <c r="S17" s="277">
        <v>1</v>
      </c>
      <c r="T17" s="277">
        <v>182</v>
      </c>
      <c r="U17" s="277">
        <v>45</v>
      </c>
      <c r="V17" s="277">
        <v>0</v>
      </c>
      <c r="W17" s="277">
        <v>0</v>
      </c>
      <c r="X17" s="277">
        <v>0</v>
      </c>
      <c r="Y17" s="278">
        <v>0</v>
      </c>
      <c r="Z17" s="222"/>
      <c r="AA17" s="222"/>
      <c r="AB17" s="345">
        <v>0</v>
      </c>
      <c r="AC17" s="277">
        <v>0</v>
      </c>
      <c r="AD17" s="277">
        <v>0</v>
      </c>
      <c r="AE17" s="277">
        <v>0</v>
      </c>
      <c r="AF17" s="277">
        <v>223</v>
      </c>
      <c r="AG17" s="277">
        <v>68</v>
      </c>
      <c r="AH17" s="277">
        <v>0</v>
      </c>
      <c r="AI17" s="277">
        <v>0</v>
      </c>
      <c r="AJ17" s="277">
        <v>0</v>
      </c>
      <c r="AK17" s="278">
        <v>0</v>
      </c>
      <c r="AL17" s="277"/>
      <c r="AM17" s="277"/>
      <c r="AN17" s="345">
        <v>0</v>
      </c>
      <c r="AO17" s="277">
        <v>0</v>
      </c>
      <c r="AP17" s="277">
        <v>0</v>
      </c>
      <c r="AQ17" s="277">
        <v>0</v>
      </c>
      <c r="AR17" s="277">
        <v>246</v>
      </c>
      <c r="AS17" s="277">
        <v>59</v>
      </c>
      <c r="AT17" s="277">
        <v>0</v>
      </c>
      <c r="AU17" s="277">
        <v>0</v>
      </c>
      <c r="AV17" s="277">
        <v>0</v>
      </c>
      <c r="AW17" s="278">
        <v>0</v>
      </c>
      <c r="AX17" s="277"/>
      <c r="AY17" s="277"/>
      <c r="AZ17" s="345">
        <v>0</v>
      </c>
      <c r="BA17" s="277">
        <v>0</v>
      </c>
      <c r="BB17" s="277">
        <v>0</v>
      </c>
      <c r="BC17" s="277">
        <v>1</v>
      </c>
      <c r="BD17" s="277">
        <v>228</v>
      </c>
      <c r="BE17" s="277">
        <v>78</v>
      </c>
      <c r="BF17" s="277">
        <v>0</v>
      </c>
      <c r="BG17" s="277">
        <v>0</v>
      </c>
      <c r="BH17" s="277">
        <v>0</v>
      </c>
      <c r="BI17" s="278">
        <v>0</v>
      </c>
      <c r="BJ17" s="277"/>
      <c r="BK17" s="277"/>
      <c r="BL17" s="351">
        <v>0</v>
      </c>
      <c r="BM17" s="352">
        <v>0</v>
      </c>
      <c r="BN17" s="352">
        <v>0</v>
      </c>
      <c r="BO17" s="352">
        <v>1</v>
      </c>
      <c r="BP17" s="352">
        <v>220</v>
      </c>
      <c r="BQ17" s="352">
        <v>72</v>
      </c>
      <c r="BR17" s="352">
        <v>0</v>
      </c>
      <c r="BS17" s="352">
        <v>0</v>
      </c>
      <c r="BT17" s="352">
        <v>0</v>
      </c>
      <c r="BU17" s="353">
        <v>0</v>
      </c>
      <c r="BV17" s="352"/>
      <c r="BW17" s="352"/>
      <c r="BX17" s="345">
        <v>0</v>
      </c>
      <c r="BY17" s="346">
        <v>0</v>
      </c>
      <c r="BZ17" s="346">
        <v>0</v>
      </c>
      <c r="CA17" s="346">
        <v>1</v>
      </c>
      <c r="CB17" s="346">
        <v>221</v>
      </c>
      <c r="CC17" s="346">
        <v>60</v>
      </c>
      <c r="CD17" s="346">
        <v>0</v>
      </c>
      <c r="CE17" s="346">
        <v>0</v>
      </c>
      <c r="CF17" s="346">
        <v>0</v>
      </c>
      <c r="CG17" s="347">
        <v>0</v>
      </c>
      <c r="CH17" s="346"/>
      <c r="CI17" s="346"/>
      <c r="CJ17" s="348">
        <v>0</v>
      </c>
      <c r="CK17" s="349">
        <v>0</v>
      </c>
      <c r="CL17" s="349">
        <v>0</v>
      </c>
      <c r="CM17" s="349">
        <v>0</v>
      </c>
      <c r="CN17" s="349">
        <v>224</v>
      </c>
      <c r="CO17" s="349">
        <v>74</v>
      </c>
      <c r="CP17" s="349">
        <v>0</v>
      </c>
      <c r="CQ17" s="349">
        <v>0</v>
      </c>
      <c r="CR17" s="349">
        <v>0</v>
      </c>
      <c r="CS17" s="350">
        <v>0</v>
      </c>
      <c r="CV17" s="348">
        <v>0</v>
      </c>
      <c r="CW17" s="349">
        <v>0</v>
      </c>
      <c r="CX17" s="349">
        <v>0</v>
      </c>
      <c r="CY17" s="349">
        <v>1</v>
      </c>
      <c r="CZ17" s="349">
        <v>201</v>
      </c>
      <c r="DA17" s="349">
        <v>88</v>
      </c>
      <c r="DB17" s="349">
        <v>0</v>
      </c>
      <c r="DC17" s="349">
        <v>0</v>
      </c>
      <c r="DD17" s="349">
        <v>0</v>
      </c>
      <c r="DE17" s="350">
        <v>0</v>
      </c>
      <c r="DF17"/>
      <c r="DH17" s="348">
        <v>0</v>
      </c>
      <c r="DI17" s="349">
        <v>0</v>
      </c>
      <c r="DJ17" s="349">
        <v>0</v>
      </c>
      <c r="DK17" s="349">
        <v>1</v>
      </c>
      <c r="DL17" s="349">
        <v>225</v>
      </c>
      <c r="DM17" s="349">
        <v>68</v>
      </c>
      <c r="DN17" s="349">
        <v>0</v>
      </c>
      <c r="DO17" s="349">
        <v>0</v>
      </c>
      <c r="DP17" s="349">
        <v>0</v>
      </c>
      <c r="DQ17" s="350">
        <v>0</v>
      </c>
      <c r="DT17" s="1120">
        <v>0</v>
      </c>
      <c r="DU17" s="1115">
        <v>0</v>
      </c>
      <c r="DV17" s="1115">
        <v>0</v>
      </c>
      <c r="DW17" s="1115">
        <v>0</v>
      </c>
      <c r="DX17" s="1115">
        <v>197</v>
      </c>
      <c r="DY17" s="1115">
        <v>52</v>
      </c>
      <c r="DZ17" s="1115">
        <v>0</v>
      </c>
      <c r="EA17" s="1115">
        <v>0</v>
      </c>
      <c r="EB17" s="1115">
        <v>0</v>
      </c>
      <c r="EC17" s="1118">
        <v>0</v>
      </c>
    </row>
    <row r="18" spans="1:133" s="109" customFormat="1" x14ac:dyDescent="0.25">
      <c r="A18">
        <v>21</v>
      </c>
      <c r="B18" s="222" t="s">
        <v>84</v>
      </c>
      <c r="C18" s="374">
        <v>3</v>
      </c>
      <c r="D18" s="345">
        <v>0</v>
      </c>
      <c r="E18" s="277">
        <v>0</v>
      </c>
      <c r="F18" s="277">
        <v>0</v>
      </c>
      <c r="G18" s="277">
        <v>0</v>
      </c>
      <c r="H18" s="277">
        <v>8</v>
      </c>
      <c r="I18" s="277">
        <v>4</v>
      </c>
      <c r="J18" s="277">
        <v>0</v>
      </c>
      <c r="K18" s="277">
        <v>0</v>
      </c>
      <c r="L18" s="277">
        <v>0</v>
      </c>
      <c r="M18" s="278">
        <v>0</v>
      </c>
      <c r="N18" s="375"/>
      <c r="O18" s="375"/>
      <c r="P18" s="345">
        <v>0</v>
      </c>
      <c r="Q18" s="277">
        <v>0</v>
      </c>
      <c r="R18" s="277">
        <v>0</v>
      </c>
      <c r="S18" s="277">
        <v>0</v>
      </c>
      <c r="T18" s="277">
        <v>11</v>
      </c>
      <c r="U18" s="277">
        <v>4</v>
      </c>
      <c r="V18" s="277">
        <v>0</v>
      </c>
      <c r="W18" s="277">
        <v>0</v>
      </c>
      <c r="X18" s="277">
        <v>0</v>
      </c>
      <c r="Y18" s="278">
        <v>0</v>
      </c>
      <c r="Z18" s="222"/>
      <c r="AA18" s="222"/>
      <c r="AB18" s="345">
        <v>0</v>
      </c>
      <c r="AC18" s="277">
        <v>0</v>
      </c>
      <c r="AD18" s="277">
        <v>0</v>
      </c>
      <c r="AE18" s="277">
        <v>0</v>
      </c>
      <c r="AF18" s="277">
        <v>8</v>
      </c>
      <c r="AG18" s="277">
        <v>4</v>
      </c>
      <c r="AH18" s="277">
        <v>0</v>
      </c>
      <c r="AI18" s="277">
        <v>0</v>
      </c>
      <c r="AJ18" s="277">
        <v>0</v>
      </c>
      <c r="AK18" s="278">
        <v>0</v>
      </c>
      <c r="AL18" s="277"/>
      <c r="AM18" s="277"/>
      <c r="AN18" s="345">
        <v>0</v>
      </c>
      <c r="AO18" s="277">
        <v>0</v>
      </c>
      <c r="AP18" s="277">
        <v>0</v>
      </c>
      <c r="AQ18" s="277">
        <v>0</v>
      </c>
      <c r="AR18" s="277">
        <v>12</v>
      </c>
      <c r="AS18" s="277">
        <v>4</v>
      </c>
      <c r="AT18" s="277">
        <v>0</v>
      </c>
      <c r="AU18" s="277">
        <v>0</v>
      </c>
      <c r="AV18" s="277">
        <v>0</v>
      </c>
      <c r="AW18" s="278">
        <v>0</v>
      </c>
      <c r="AX18" s="277"/>
      <c r="AY18" s="277"/>
      <c r="AZ18" s="345">
        <v>0</v>
      </c>
      <c r="BA18" s="277">
        <v>0</v>
      </c>
      <c r="BB18" s="277">
        <v>0</v>
      </c>
      <c r="BC18" s="277">
        <v>2</v>
      </c>
      <c r="BD18" s="277">
        <v>14</v>
      </c>
      <c r="BE18" s="277">
        <v>2</v>
      </c>
      <c r="BF18" s="277">
        <v>0</v>
      </c>
      <c r="BG18" s="277">
        <v>0</v>
      </c>
      <c r="BH18" s="277">
        <v>0</v>
      </c>
      <c r="BI18" s="278">
        <v>0</v>
      </c>
      <c r="BJ18" s="277"/>
      <c r="BK18" s="277"/>
      <c r="BL18" s="351">
        <v>0</v>
      </c>
      <c r="BM18" s="352">
        <v>0</v>
      </c>
      <c r="BN18" s="352">
        <v>0</v>
      </c>
      <c r="BO18" s="352">
        <v>3</v>
      </c>
      <c r="BP18" s="352">
        <v>8</v>
      </c>
      <c r="BQ18" s="352">
        <v>2</v>
      </c>
      <c r="BR18" s="352">
        <v>0</v>
      </c>
      <c r="BS18" s="352">
        <v>0</v>
      </c>
      <c r="BT18" s="352">
        <v>0</v>
      </c>
      <c r="BU18" s="353">
        <v>0</v>
      </c>
      <c r="BV18" s="352"/>
      <c r="BW18" s="352"/>
      <c r="BX18" s="345">
        <v>0</v>
      </c>
      <c r="BY18" s="346">
        <v>0</v>
      </c>
      <c r="BZ18" s="346">
        <v>0</v>
      </c>
      <c r="CA18" s="346">
        <v>3</v>
      </c>
      <c r="CB18" s="346">
        <v>8</v>
      </c>
      <c r="CC18" s="346">
        <v>1</v>
      </c>
      <c r="CD18" s="346">
        <v>0</v>
      </c>
      <c r="CE18" s="346">
        <v>0</v>
      </c>
      <c r="CF18" s="346">
        <v>0</v>
      </c>
      <c r="CG18" s="347">
        <v>0</v>
      </c>
      <c r="CH18" s="346"/>
      <c r="CI18" s="346"/>
      <c r="CJ18" s="348">
        <v>0</v>
      </c>
      <c r="CK18" s="349">
        <v>0</v>
      </c>
      <c r="CL18" s="349">
        <v>0</v>
      </c>
      <c r="CM18" s="349">
        <v>2</v>
      </c>
      <c r="CN18" s="349">
        <v>8</v>
      </c>
      <c r="CO18" s="349">
        <v>0</v>
      </c>
      <c r="CP18" s="349">
        <v>0</v>
      </c>
      <c r="CQ18" s="349">
        <v>0</v>
      </c>
      <c r="CR18" s="349">
        <v>0</v>
      </c>
      <c r="CS18" s="350">
        <v>0</v>
      </c>
      <c r="CV18" s="348">
        <v>0</v>
      </c>
      <c r="CW18" s="349">
        <v>0</v>
      </c>
      <c r="CX18" s="349">
        <v>0</v>
      </c>
      <c r="CY18" s="349">
        <v>9</v>
      </c>
      <c r="CZ18" s="349">
        <v>13</v>
      </c>
      <c r="DA18" s="349">
        <v>1</v>
      </c>
      <c r="DB18" s="349">
        <v>0</v>
      </c>
      <c r="DC18" s="349">
        <v>0</v>
      </c>
      <c r="DD18" s="349">
        <v>0</v>
      </c>
      <c r="DE18" s="350">
        <v>0</v>
      </c>
      <c r="DF18"/>
      <c r="DH18" s="348">
        <v>0</v>
      </c>
      <c r="DI18" s="349">
        <v>0</v>
      </c>
      <c r="DJ18" s="349">
        <v>0</v>
      </c>
      <c r="DK18" s="349">
        <v>21</v>
      </c>
      <c r="DL18" s="349">
        <v>12</v>
      </c>
      <c r="DM18" s="349">
        <v>1</v>
      </c>
      <c r="DN18" s="349">
        <v>0</v>
      </c>
      <c r="DO18" s="349">
        <v>0</v>
      </c>
      <c r="DP18" s="349">
        <v>0</v>
      </c>
      <c r="DQ18" s="350">
        <v>0</v>
      </c>
      <c r="DT18" s="1120">
        <v>0</v>
      </c>
      <c r="DU18" s="1115">
        <v>0</v>
      </c>
      <c r="DV18" s="1115">
        <v>0</v>
      </c>
      <c r="DW18" s="1115">
        <v>10</v>
      </c>
      <c r="DX18" s="1115">
        <v>8</v>
      </c>
      <c r="DY18" s="1115">
        <v>4</v>
      </c>
      <c r="DZ18" s="1115">
        <v>0</v>
      </c>
      <c r="EA18" s="1115">
        <v>0</v>
      </c>
      <c r="EB18" s="1115">
        <v>0</v>
      </c>
      <c r="EC18" s="1118">
        <v>0</v>
      </c>
    </row>
    <row r="19" spans="1:133" s="109" customFormat="1" x14ac:dyDescent="0.25">
      <c r="A19">
        <v>22</v>
      </c>
      <c r="B19" s="222" t="s">
        <v>85</v>
      </c>
      <c r="C19" s="374">
        <v>1</v>
      </c>
      <c r="D19" s="345">
        <v>0</v>
      </c>
      <c r="E19" s="277">
        <v>0</v>
      </c>
      <c r="F19" s="277">
        <v>0</v>
      </c>
      <c r="G19" s="277">
        <v>0</v>
      </c>
      <c r="H19" s="277">
        <v>267</v>
      </c>
      <c r="I19" s="277">
        <v>270</v>
      </c>
      <c r="J19" s="277">
        <v>0</v>
      </c>
      <c r="K19" s="277">
        <v>0</v>
      </c>
      <c r="L19" s="277">
        <v>1</v>
      </c>
      <c r="M19" s="278">
        <v>0</v>
      </c>
      <c r="N19" s="375"/>
      <c r="O19" s="375"/>
      <c r="P19" s="345">
        <v>0</v>
      </c>
      <c r="Q19" s="277">
        <v>0</v>
      </c>
      <c r="R19" s="277">
        <v>0</v>
      </c>
      <c r="S19" s="277">
        <v>0</v>
      </c>
      <c r="T19" s="277">
        <v>295</v>
      </c>
      <c r="U19" s="277">
        <v>231</v>
      </c>
      <c r="V19" s="277">
        <v>0</v>
      </c>
      <c r="W19" s="277">
        <v>0</v>
      </c>
      <c r="X19" s="277">
        <v>10</v>
      </c>
      <c r="Y19" s="278">
        <v>0</v>
      </c>
      <c r="Z19" s="222"/>
      <c r="AA19" s="222"/>
      <c r="AB19" s="345">
        <v>0</v>
      </c>
      <c r="AC19" s="277">
        <v>0</v>
      </c>
      <c r="AD19" s="277">
        <v>0</v>
      </c>
      <c r="AE19" s="277">
        <v>0</v>
      </c>
      <c r="AF19" s="277">
        <v>315</v>
      </c>
      <c r="AG19" s="277">
        <v>279</v>
      </c>
      <c r="AH19" s="277">
        <v>0</v>
      </c>
      <c r="AI19" s="277">
        <v>0</v>
      </c>
      <c r="AJ19" s="277">
        <v>13</v>
      </c>
      <c r="AK19" s="278">
        <v>0</v>
      </c>
      <c r="AL19" s="277"/>
      <c r="AM19" s="277"/>
      <c r="AN19" s="345">
        <v>0</v>
      </c>
      <c r="AO19" s="277">
        <v>0</v>
      </c>
      <c r="AP19" s="277">
        <v>0</v>
      </c>
      <c r="AQ19" s="277">
        <v>0</v>
      </c>
      <c r="AR19" s="277">
        <v>298</v>
      </c>
      <c r="AS19" s="277">
        <v>240</v>
      </c>
      <c r="AT19" s="277">
        <v>0</v>
      </c>
      <c r="AU19" s="277">
        <v>0</v>
      </c>
      <c r="AV19" s="277">
        <v>15</v>
      </c>
      <c r="AW19" s="278">
        <v>0</v>
      </c>
      <c r="AX19" s="277"/>
      <c r="AY19" s="277"/>
      <c r="AZ19" s="345">
        <v>0</v>
      </c>
      <c r="BA19" s="277">
        <v>0</v>
      </c>
      <c r="BB19" s="277">
        <v>0</v>
      </c>
      <c r="BC19" s="277">
        <v>2</v>
      </c>
      <c r="BD19" s="277">
        <v>265</v>
      </c>
      <c r="BE19" s="277">
        <v>278</v>
      </c>
      <c r="BF19" s="277">
        <v>0</v>
      </c>
      <c r="BG19" s="277">
        <v>0</v>
      </c>
      <c r="BH19" s="277">
        <v>29</v>
      </c>
      <c r="BI19" s="278">
        <v>0</v>
      </c>
      <c r="BJ19" s="277"/>
      <c r="BK19" s="277"/>
      <c r="BL19" s="351">
        <v>0</v>
      </c>
      <c r="BM19" s="352">
        <v>0</v>
      </c>
      <c r="BN19" s="352">
        <v>0</v>
      </c>
      <c r="BO19" s="352">
        <v>2</v>
      </c>
      <c r="BP19" s="352">
        <v>226</v>
      </c>
      <c r="BQ19" s="352">
        <v>221</v>
      </c>
      <c r="BR19" s="352">
        <v>0</v>
      </c>
      <c r="BS19" s="352">
        <v>0</v>
      </c>
      <c r="BT19" s="352">
        <v>33</v>
      </c>
      <c r="BU19" s="353">
        <v>0</v>
      </c>
      <c r="BV19" s="352"/>
      <c r="BW19" s="352"/>
      <c r="BX19" s="345">
        <v>0</v>
      </c>
      <c r="BY19" s="346">
        <v>0</v>
      </c>
      <c r="BZ19" s="346">
        <v>0</v>
      </c>
      <c r="CA19" s="346">
        <v>0</v>
      </c>
      <c r="CB19" s="346">
        <v>247</v>
      </c>
      <c r="CC19" s="346">
        <v>171</v>
      </c>
      <c r="CD19" s="346">
        <v>0</v>
      </c>
      <c r="CE19" s="346">
        <v>0</v>
      </c>
      <c r="CF19" s="346">
        <v>45</v>
      </c>
      <c r="CG19" s="347">
        <v>0</v>
      </c>
      <c r="CH19" s="346"/>
      <c r="CI19" s="346"/>
      <c r="CJ19" s="348">
        <v>0</v>
      </c>
      <c r="CK19" s="349">
        <v>0</v>
      </c>
      <c r="CL19" s="349">
        <v>0</v>
      </c>
      <c r="CM19" s="349">
        <v>0</v>
      </c>
      <c r="CN19" s="349">
        <v>252</v>
      </c>
      <c r="CO19" s="349">
        <v>190</v>
      </c>
      <c r="CP19" s="349">
        <v>0</v>
      </c>
      <c r="CQ19" s="349">
        <v>0</v>
      </c>
      <c r="CR19" s="349">
        <v>62</v>
      </c>
      <c r="CS19" s="350">
        <v>0</v>
      </c>
      <c r="CV19" s="348">
        <v>0</v>
      </c>
      <c r="CW19" s="349">
        <v>0</v>
      </c>
      <c r="CX19" s="349">
        <v>0</v>
      </c>
      <c r="CY19" s="349">
        <v>1</v>
      </c>
      <c r="CZ19" s="349">
        <v>257</v>
      </c>
      <c r="DA19" s="349">
        <v>190</v>
      </c>
      <c r="DB19" s="349">
        <v>0</v>
      </c>
      <c r="DC19" s="349">
        <v>0</v>
      </c>
      <c r="DD19" s="349">
        <v>66</v>
      </c>
      <c r="DE19" s="350">
        <v>0</v>
      </c>
      <c r="DF19"/>
      <c r="DH19" s="348">
        <v>0</v>
      </c>
      <c r="DI19" s="349">
        <v>0</v>
      </c>
      <c r="DJ19" s="349">
        <v>0</v>
      </c>
      <c r="DK19" s="349">
        <v>0</v>
      </c>
      <c r="DL19" s="349">
        <v>252</v>
      </c>
      <c r="DM19" s="349">
        <v>183</v>
      </c>
      <c r="DN19" s="349">
        <v>0</v>
      </c>
      <c r="DO19" s="349">
        <v>0</v>
      </c>
      <c r="DP19" s="349">
        <v>53</v>
      </c>
      <c r="DQ19" s="350">
        <v>0</v>
      </c>
      <c r="DT19" s="1120">
        <v>0</v>
      </c>
      <c r="DU19" s="1115">
        <v>0</v>
      </c>
      <c r="DV19" s="1115">
        <v>0</v>
      </c>
      <c r="DW19" s="1115">
        <v>1</v>
      </c>
      <c r="DX19" s="1115">
        <v>240</v>
      </c>
      <c r="DY19" s="1115">
        <v>178</v>
      </c>
      <c r="DZ19" s="1115">
        <v>0</v>
      </c>
      <c r="EA19" s="1115">
        <v>0</v>
      </c>
      <c r="EB19" s="1115">
        <v>48</v>
      </c>
      <c r="EC19" s="1118">
        <v>0</v>
      </c>
    </row>
    <row r="20" spans="1:133" s="109" customFormat="1" x14ac:dyDescent="0.25">
      <c r="A20">
        <v>22</v>
      </c>
      <c r="B20" s="222" t="s">
        <v>85</v>
      </c>
      <c r="C20" s="374">
        <v>2</v>
      </c>
      <c r="D20" s="345">
        <v>0</v>
      </c>
      <c r="E20" s="277">
        <v>0</v>
      </c>
      <c r="F20" s="277">
        <v>0</v>
      </c>
      <c r="G20" s="277">
        <v>0</v>
      </c>
      <c r="H20" s="277">
        <v>185</v>
      </c>
      <c r="I20" s="277">
        <v>152</v>
      </c>
      <c r="J20" s="277">
        <v>0</v>
      </c>
      <c r="K20" s="277">
        <v>0</v>
      </c>
      <c r="L20" s="277">
        <v>0</v>
      </c>
      <c r="M20" s="278">
        <v>0</v>
      </c>
      <c r="N20" s="375"/>
      <c r="O20" s="375"/>
      <c r="P20" s="345">
        <v>0</v>
      </c>
      <c r="Q20" s="277">
        <v>0</v>
      </c>
      <c r="R20" s="277">
        <v>0</v>
      </c>
      <c r="S20" s="277">
        <v>0</v>
      </c>
      <c r="T20" s="277">
        <v>197</v>
      </c>
      <c r="U20" s="277">
        <v>157</v>
      </c>
      <c r="V20" s="277">
        <v>0</v>
      </c>
      <c r="W20" s="277">
        <v>0</v>
      </c>
      <c r="X20" s="277">
        <v>1</v>
      </c>
      <c r="Y20" s="278">
        <v>0</v>
      </c>
      <c r="Z20" s="222"/>
      <c r="AA20" s="222"/>
      <c r="AB20" s="345">
        <v>0</v>
      </c>
      <c r="AC20" s="277">
        <v>0</v>
      </c>
      <c r="AD20" s="277">
        <v>0</v>
      </c>
      <c r="AE20" s="277">
        <v>0</v>
      </c>
      <c r="AF20" s="277">
        <v>222</v>
      </c>
      <c r="AG20" s="277">
        <v>146</v>
      </c>
      <c r="AH20" s="277">
        <v>0</v>
      </c>
      <c r="AI20" s="277">
        <v>0</v>
      </c>
      <c r="AJ20" s="277">
        <v>4</v>
      </c>
      <c r="AK20" s="278">
        <v>0</v>
      </c>
      <c r="AL20" s="277"/>
      <c r="AM20" s="277"/>
      <c r="AN20" s="345">
        <v>0</v>
      </c>
      <c r="AO20" s="277">
        <v>0</v>
      </c>
      <c r="AP20" s="277">
        <v>0</v>
      </c>
      <c r="AQ20" s="277">
        <v>0</v>
      </c>
      <c r="AR20" s="277">
        <v>203</v>
      </c>
      <c r="AS20" s="277">
        <v>148</v>
      </c>
      <c r="AT20" s="277">
        <v>0</v>
      </c>
      <c r="AU20" s="277">
        <v>0</v>
      </c>
      <c r="AV20" s="277">
        <v>2</v>
      </c>
      <c r="AW20" s="278">
        <v>0</v>
      </c>
      <c r="AX20" s="277"/>
      <c r="AY20" s="277"/>
      <c r="AZ20" s="345">
        <v>0</v>
      </c>
      <c r="BA20" s="277">
        <v>0</v>
      </c>
      <c r="BB20" s="277">
        <v>0</v>
      </c>
      <c r="BC20" s="277">
        <v>0</v>
      </c>
      <c r="BD20" s="277">
        <v>205</v>
      </c>
      <c r="BE20" s="277">
        <v>169</v>
      </c>
      <c r="BF20" s="277">
        <v>0</v>
      </c>
      <c r="BG20" s="277">
        <v>0</v>
      </c>
      <c r="BH20" s="277">
        <v>0</v>
      </c>
      <c r="BI20" s="278">
        <v>0</v>
      </c>
      <c r="BJ20" s="277"/>
      <c r="BK20" s="277"/>
      <c r="BL20" s="351">
        <v>0</v>
      </c>
      <c r="BM20" s="352">
        <v>0</v>
      </c>
      <c r="BN20" s="352">
        <v>0</v>
      </c>
      <c r="BO20" s="352">
        <v>0</v>
      </c>
      <c r="BP20" s="352">
        <v>167</v>
      </c>
      <c r="BQ20" s="352">
        <v>174</v>
      </c>
      <c r="BR20" s="352">
        <v>0</v>
      </c>
      <c r="BS20" s="352">
        <v>0</v>
      </c>
      <c r="BT20" s="352">
        <v>1</v>
      </c>
      <c r="BU20" s="353">
        <v>0</v>
      </c>
      <c r="BV20" s="352"/>
      <c r="BW20" s="352"/>
      <c r="BX20" s="345">
        <v>0</v>
      </c>
      <c r="BY20" s="346">
        <v>0</v>
      </c>
      <c r="BZ20" s="346">
        <v>0</v>
      </c>
      <c r="CA20" s="346">
        <v>0</v>
      </c>
      <c r="CB20" s="346">
        <v>135</v>
      </c>
      <c r="CC20" s="346">
        <v>141</v>
      </c>
      <c r="CD20" s="346">
        <v>0</v>
      </c>
      <c r="CE20" s="346">
        <v>0</v>
      </c>
      <c r="CF20" s="346">
        <v>3</v>
      </c>
      <c r="CG20" s="347">
        <v>0</v>
      </c>
      <c r="CH20" s="346"/>
      <c r="CI20" s="346"/>
      <c r="CJ20" s="348">
        <v>0</v>
      </c>
      <c r="CK20" s="349">
        <v>0</v>
      </c>
      <c r="CL20" s="349">
        <v>0</v>
      </c>
      <c r="CM20" s="349">
        <v>0</v>
      </c>
      <c r="CN20" s="349">
        <v>133</v>
      </c>
      <c r="CO20" s="349">
        <v>143</v>
      </c>
      <c r="CP20" s="349">
        <v>0</v>
      </c>
      <c r="CQ20" s="349">
        <v>0</v>
      </c>
      <c r="CR20" s="349">
        <v>2</v>
      </c>
      <c r="CS20" s="350">
        <v>0</v>
      </c>
      <c r="CV20" s="348">
        <v>0</v>
      </c>
      <c r="CW20" s="349">
        <v>0</v>
      </c>
      <c r="CX20" s="349">
        <v>0</v>
      </c>
      <c r="CY20" s="349">
        <v>0</v>
      </c>
      <c r="CZ20" s="349">
        <v>122</v>
      </c>
      <c r="DA20" s="349">
        <v>148</v>
      </c>
      <c r="DB20" s="349">
        <v>0</v>
      </c>
      <c r="DC20" s="349">
        <v>0</v>
      </c>
      <c r="DD20" s="349">
        <v>2</v>
      </c>
      <c r="DE20" s="350">
        <v>0</v>
      </c>
      <c r="DF20"/>
      <c r="DH20" s="348">
        <v>0</v>
      </c>
      <c r="DI20" s="349">
        <v>0</v>
      </c>
      <c r="DJ20" s="349">
        <v>0</v>
      </c>
      <c r="DK20" s="349">
        <v>0</v>
      </c>
      <c r="DL20" s="349">
        <v>117</v>
      </c>
      <c r="DM20" s="349">
        <v>164</v>
      </c>
      <c r="DN20" s="349">
        <v>0</v>
      </c>
      <c r="DO20" s="349">
        <v>0</v>
      </c>
      <c r="DP20" s="349">
        <v>1</v>
      </c>
      <c r="DQ20" s="350">
        <v>0</v>
      </c>
      <c r="DT20" s="1120">
        <v>0</v>
      </c>
      <c r="DU20" s="1115">
        <v>0</v>
      </c>
      <c r="DV20" s="1115">
        <v>0</v>
      </c>
      <c r="DW20" s="1115">
        <v>0</v>
      </c>
      <c r="DX20" s="1115">
        <v>127</v>
      </c>
      <c r="DY20" s="1115">
        <v>143</v>
      </c>
      <c r="DZ20" s="1115">
        <v>0</v>
      </c>
      <c r="EA20" s="1115">
        <v>0</v>
      </c>
      <c r="EB20" s="1115">
        <v>3</v>
      </c>
      <c r="EC20" s="1118">
        <v>0</v>
      </c>
    </row>
    <row r="21" spans="1:133" s="109" customFormat="1" x14ac:dyDescent="0.25">
      <c r="A21">
        <v>22</v>
      </c>
      <c r="B21" s="222" t="s">
        <v>85</v>
      </c>
      <c r="C21" s="374">
        <v>3</v>
      </c>
      <c r="D21" s="345">
        <v>0</v>
      </c>
      <c r="E21" s="277">
        <v>0</v>
      </c>
      <c r="F21" s="277">
        <v>0</v>
      </c>
      <c r="G21" s="277">
        <v>0</v>
      </c>
      <c r="H21" s="277">
        <v>4</v>
      </c>
      <c r="I21" s="277">
        <v>7</v>
      </c>
      <c r="J21" s="277">
        <v>0</v>
      </c>
      <c r="K21" s="277">
        <v>0</v>
      </c>
      <c r="L21" s="277">
        <v>1</v>
      </c>
      <c r="M21" s="278">
        <v>0</v>
      </c>
      <c r="N21" s="375"/>
      <c r="O21" s="375"/>
      <c r="P21" s="345">
        <v>0</v>
      </c>
      <c r="Q21" s="277">
        <v>0</v>
      </c>
      <c r="R21" s="277">
        <v>0</v>
      </c>
      <c r="S21" s="277">
        <v>1</v>
      </c>
      <c r="T21" s="277">
        <v>11</v>
      </c>
      <c r="U21" s="277">
        <v>2</v>
      </c>
      <c r="V21" s="277">
        <v>0</v>
      </c>
      <c r="W21" s="277">
        <v>0</v>
      </c>
      <c r="X21" s="277">
        <v>3</v>
      </c>
      <c r="Y21" s="278">
        <v>0</v>
      </c>
      <c r="Z21" s="222"/>
      <c r="AA21" s="222"/>
      <c r="AB21" s="345">
        <v>0</v>
      </c>
      <c r="AC21" s="277">
        <v>0</v>
      </c>
      <c r="AD21" s="277">
        <v>0</v>
      </c>
      <c r="AE21" s="277">
        <v>0</v>
      </c>
      <c r="AF21" s="277">
        <v>8</v>
      </c>
      <c r="AG21" s="277">
        <v>0</v>
      </c>
      <c r="AH21" s="277">
        <v>0</v>
      </c>
      <c r="AI21" s="277">
        <v>0</v>
      </c>
      <c r="AJ21" s="277">
        <v>2</v>
      </c>
      <c r="AK21" s="278">
        <v>0</v>
      </c>
      <c r="AL21" s="277"/>
      <c r="AM21" s="277"/>
      <c r="AN21" s="345">
        <v>0</v>
      </c>
      <c r="AO21" s="277">
        <v>0</v>
      </c>
      <c r="AP21" s="277">
        <v>0</v>
      </c>
      <c r="AQ21" s="277">
        <v>1</v>
      </c>
      <c r="AR21" s="277">
        <v>13</v>
      </c>
      <c r="AS21" s="277">
        <v>5</v>
      </c>
      <c r="AT21" s="277">
        <v>0</v>
      </c>
      <c r="AU21" s="277">
        <v>0</v>
      </c>
      <c r="AV21" s="277">
        <v>7</v>
      </c>
      <c r="AW21" s="278">
        <v>0</v>
      </c>
      <c r="AX21" s="277"/>
      <c r="AY21" s="277"/>
      <c r="AZ21" s="345">
        <v>0</v>
      </c>
      <c r="BA21" s="277">
        <v>0</v>
      </c>
      <c r="BB21" s="277">
        <v>0</v>
      </c>
      <c r="BC21" s="277">
        <v>0</v>
      </c>
      <c r="BD21" s="277">
        <v>8</v>
      </c>
      <c r="BE21" s="277">
        <v>4</v>
      </c>
      <c r="BF21" s="277">
        <v>0</v>
      </c>
      <c r="BG21" s="277">
        <v>0</v>
      </c>
      <c r="BH21" s="277">
        <v>3</v>
      </c>
      <c r="BI21" s="278">
        <v>0</v>
      </c>
      <c r="BJ21" s="277"/>
      <c r="BK21" s="277"/>
      <c r="BL21" s="351">
        <v>0</v>
      </c>
      <c r="BM21" s="352">
        <v>0</v>
      </c>
      <c r="BN21" s="352">
        <v>0</v>
      </c>
      <c r="BO21" s="352">
        <v>0</v>
      </c>
      <c r="BP21" s="352">
        <v>8</v>
      </c>
      <c r="BQ21" s="352">
        <v>3</v>
      </c>
      <c r="BR21" s="352">
        <v>0</v>
      </c>
      <c r="BS21" s="352">
        <v>0</v>
      </c>
      <c r="BT21" s="352">
        <v>4</v>
      </c>
      <c r="BU21" s="353">
        <v>0</v>
      </c>
      <c r="BV21" s="352"/>
      <c r="BW21" s="352"/>
      <c r="BX21" s="345">
        <v>0</v>
      </c>
      <c r="BY21" s="346">
        <v>0</v>
      </c>
      <c r="BZ21" s="346">
        <v>0</v>
      </c>
      <c r="CA21" s="346">
        <v>0</v>
      </c>
      <c r="CB21" s="346">
        <v>3</v>
      </c>
      <c r="CC21" s="346">
        <v>2</v>
      </c>
      <c r="CD21" s="346">
        <v>0</v>
      </c>
      <c r="CE21" s="346">
        <v>0</v>
      </c>
      <c r="CF21" s="346">
        <v>1</v>
      </c>
      <c r="CG21" s="347">
        <v>0</v>
      </c>
      <c r="CH21" s="346"/>
      <c r="CI21" s="346"/>
      <c r="CJ21" s="348">
        <v>0</v>
      </c>
      <c r="CK21" s="349">
        <v>0</v>
      </c>
      <c r="CL21" s="349">
        <v>0</v>
      </c>
      <c r="CM21" s="349">
        <v>0</v>
      </c>
      <c r="CN21" s="349">
        <v>9</v>
      </c>
      <c r="CO21" s="349">
        <v>1</v>
      </c>
      <c r="CP21" s="349">
        <v>0</v>
      </c>
      <c r="CQ21" s="349">
        <v>0</v>
      </c>
      <c r="CR21" s="349">
        <v>2</v>
      </c>
      <c r="CS21" s="350">
        <v>0</v>
      </c>
      <c r="CV21" s="348">
        <v>0</v>
      </c>
      <c r="CW21" s="349">
        <v>0</v>
      </c>
      <c r="CX21" s="349">
        <v>0</v>
      </c>
      <c r="CY21" s="349">
        <v>0</v>
      </c>
      <c r="CZ21" s="349">
        <v>6</v>
      </c>
      <c r="DA21" s="349">
        <v>1</v>
      </c>
      <c r="DB21" s="349">
        <v>0</v>
      </c>
      <c r="DC21" s="349">
        <v>0</v>
      </c>
      <c r="DD21" s="349">
        <v>0</v>
      </c>
      <c r="DE21" s="350">
        <v>0</v>
      </c>
      <c r="DF21"/>
      <c r="DH21" s="348">
        <v>0</v>
      </c>
      <c r="DI21" s="349">
        <v>0</v>
      </c>
      <c r="DJ21" s="349">
        <v>0</v>
      </c>
      <c r="DK21" s="349">
        <v>0</v>
      </c>
      <c r="DL21" s="349">
        <v>3</v>
      </c>
      <c r="DM21" s="349">
        <v>3</v>
      </c>
      <c r="DN21" s="349">
        <v>0</v>
      </c>
      <c r="DO21" s="349">
        <v>0</v>
      </c>
      <c r="DP21" s="349">
        <v>3</v>
      </c>
      <c r="DQ21" s="350">
        <v>0</v>
      </c>
      <c r="DT21" s="1120">
        <v>0</v>
      </c>
      <c r="DU21" s="1115">
        <v>0</v>
      </c>
      <c r="DV21" s="1115">
        <v>0</v>
      </c>
      <c r="DW21" s="1115">
        <v>0</v>
      </c>
      <c r="DX21" s="1115">
        <v>0</v>
      </c>
      <c r="DY21" s="1115">
        <v>4</v>
      </c>
      <c r="DZ21" s="1115">
        <v>0</v>
      </c>
      <c r="EA21" s="1115">
        <v>0</v>
      </c>
      <c r="EB21" s="1115">
        <v>3</v>
      </c>
      <c r="EC21" s="1118">
        <v>0</v>
      </c>
    </row>
    <row r="22" spans="1:133" s="109" customFormat="1" x14ac:dyDescent="0.25">
      <c r="A22">
        <v>23</v>
      </c>
      <c r="B22" s="222" t="s">
        <v>86</v>
      </c>
      <c r="C22" s="374">
        <v>1</v>
      </c>
      <c r="D22" s="345">
        <v>0</v>
      </c>
      <c r="E22" s="277">
        <v>10</v>
      </c>
      <c r="F22" s="277">
        <v>0</v>
      </c>
      <c r="G22" s="277">
        <v>60</v>
      </c>
      <c r="H22" s="277">
        <v>38</v>
      </c>
      <c r="I22" s="277">
        <v>0</v>
      </c>
      <c r="J22" s="277">
        <v>0</v>
      </c>
      <c r="K22" s="277">
        <v>0</v>
      </c>
      <c r="L22" s="277">
        <v>0</v>
      </c>
      <c r="M22" s="278">
        <v>0</v>
      </c>
      <c r="N22" s="375"/>
      <c r="O22" s="375"/>
      <c r="P22" s="345">
        <v>0</v>
      </c>
      <c r="Q22" s="277">
        <v>10</v>
      </c>
      <c r="R22" s="277">
        <v>0</v>
      </c>
      <c r="S22" s="277">
        <v>33</v>
      </c>
      <c r="T22" s="277">
        <v>30</v>
      </c>
      <c r="U22" s="277">
        <v>0</v>
      </c>
      <c r="V22" s="277">
        <v>0</v>
      </c>
      <c r="W22" s="277">
        <v>0</v>
      </c>
      <c r="X22" s="277">
        <v>0</v>
      </c>
      <c r="Y22" s="278">
        <v>0</v>
      </c>
      <c r="Z22" s="222"/>
      <c r="AA22" s="222"/>
      <c r="AB22" s="345">
        <v>0</v>
      </c>
      <c r="AC22" s="277">
        <v>3</v>
      </c>
      <c r="AD22" s="277">
        <v>0</v>
      </c>
      <c r="AE22" s="277">
        <v>40</v>
      </c>
      <c r="AF22" s="277">
        <v>33</v>
      </c>
      <c r="AG22" s="277">
        <v>0</v>
      </c>
      <c r="AH22" s="277">
        <v>0</v>
      </c>
      <c r="AI22" s="277">
        <v>0</v>
      </c>
      <c r="AJ22" s="277">
        <v>0</v>
      </c>
      <c r="AK22" s="278">
        <v>0</v>
      </c>
      <c r="AL22" s="277"/>
      <c r="AM22" s="277"/>
      <c r="AN22" s="345">
        <v>0</v>
      </c>
      <c r="AO22" s="277">
        <v>5</v>
      </c>
      <c r="AP22" s="277">
        <v>0</v>
      </c>
      <c r="AQ22" s="277">
        <v>45</v>
      </c>
      <c r="AR22" s="277">
        <v>36</v>
      </c>
      <c r="AS22" s="277">
        <v>0</v>
      </c>
      <c r="AT22" s="277">
        <v>0</v>
      </c>
      <c r="AU22" s="277">
        <v>0</v>
      </c>
      <c r="AV22" s="277">
        <v>0</v>
      </c>
      <c r="AW22" s="278">
        <v>0</v>
      </c>
      <c r="AX22" s="277"/>
      <c r="AY22" s="277"/>
      <c r="AZ22" s="345">
        <v>0</v>
      </c>
      <c r="BA22" s="277">
        <v>5</v>
      </c>
      <c r="BB22" s="277">
        <v>0</v>
      </c>
      <c r="BC22" s="277">
        <v>46</v>
      </c>
      <c r="BD22" s="277">
        <v>49</v>
      </c>
      <c r="BE22" s="277">
        <v>0</v>
      </c>
      <c r="BF22" s="277">
        <v>0</v>
      </c>
      <c r="BG22" s="277">
        <v>0</v>
      </c>
      <c r="BH22" s="277">
        <v>0</v>
      </c>
      <c r="BI22" s="278">
        <v>0</v>
      </c>
      <c r="BJ22" s="277"/>
      <c r="BK22" s="277"/>
      <c r="BL22" s="351">
        <v>0</v>
      </c>
      <c r="BM22" s="352">
        <v>16</v>
      </c>
      <c r="BN22" s="352">
        <v>0</v>
      </c>
      <c r="BO22" s="352">
        <v>40</v>
      </c>
      <c r="BP22" s="352">
        <v>38</v>
      </c>
      <c r="BQ22" s="352">
        <v>0</v>
      </c>
      <c r="BR22" s="352">
        <v>0</v>
      </c>
      <c r="BS22" s="352">
        <v>0</v>
      </c>
      <c r="BT22" s="352">
        <v>0</v>
      </c>
      <c r="BU22" s="353">
        <v>0</v>
      </c>
      <c r="BV22" s="352"/>
      <c r="BW22" s="352"/>
      <c r="BX22" s="345">
        <v>0</v>
      </c>
      <c r="BY22" s="346">
        <v>17</v>
      </c>
      <c r="BZ22" s="346">
        <v>0</v>
      </c>
      <c r="CA22" s="346">
        <v>47</v>
      </c>
      <c r="CB22" s="346">
        <v>57</v>
      </c>
      <c r="CC22" s="346">
        <v>0</v>
      </c>
      <c r="CD22" s="346">
        <v>0</v>
      </c>
      <c r="CE22" s="346">
        <v>0</v>
      </c>
      <c r="CF22" s="346">
        <v>0</v>
      </c>
      <c r="CG22" s="347">
        <v>0</v>
      </c>
      <c r="CH22" s="346"/>
      <c r="CI22" s="346"/>
      <c r="CJ22" s="348">
        <v>0</v>
      </c>
      <c r="CK22" s="349">
        <v>46</v>
      </c>
      <c r="CL22" s="349">
        <v>0</v>
      </c>
      <c r="CM22" s="349">
        <v>37</v>
      </c>
      <c r="CN22" s="349">
        <v>64</v>
      </c>
      <c r="CO22" s="349">
        <v>0</v>
      </c>
      <c r="CP22" s="349">
        <v>0</v>
      </c>
      <c r="CQ22" s="349">
        <v>0</v>
      </c>
      <c r="CR22" s="349">
        <v>0</v>
      </c>
      <c r="CS22" s="350">
        <v>0</v>
      </c>
      <c r="CV22" s="348">
        <v>0</v>
      </c>
      <c r="CW22" s="349">
        <v>27</v>
      </c>
      <c r="CX22" s="349">
        <v>0</v>
      </c>
      <c r="CY22" s="349">
        <v>30</v>
      </c>
      <c r="CZ22" s="349">
        <v>68</v>
      </c>
      <c r="DA22" s="349">
        <v>0</v>
      </c>
      <c r="DB22" s="349">
        <v>0</v>
      </c>
      <c r="DC22" s="349">
        <v>0</v>
      </c>
      <c r="DD22" s="349">
        <v>0</v>
      </c>
      <c r="DE22" s="350">
        <v>0</v>
      </c>
      <c r="DF22"/>
      <c r="DH22" s="348">
        <v>0</v>
      </c>
      <c r="DI22" s="349">
        <v>40</v>
      </c>
      <c r="DJ22" s="349">
        <v>0</v>
      </c>
      <c r="DK22" s="349">
        <v>35</v>
      </c>
      <c r="DL22" s="349">
        <v>48</v>
      </c>
      <c r="DM22" s="349">
        <v>0</v>
      </c>
      <c r="DN22" s="349">
        <v>0</v>
      </c>
      <c r="DO22" s="349">
        <v>0</v>
      </c>
      <c r="DP22" s="349">
        <v>0</v>
      </c>
      <c r="DQ22" s="350">
        <v>0</v>
      </c>
      <c r="DT22" s="1120">
        <v>1</v>
      </c>
      <c r="DU22" s="1115">
        <v>48</v>
      </c>
      <c r="DV22" s="1115">
        <v>0</v>
      </c>
      <c r="DW22" s="1115">
        <v>39</v>
      </c>
      <c r="DX22" s="1115">
        <v>73</v>
      </c>
      <c r="DY22" s="1115">
        <v>0</v>
      </c>
      <c r="DZ22" s="1115">
        <v>0</v>
      </c>
      <c r="EA22" s="1115">
        <v>0</v>
      </c>
      <c r="EB22" s="1115">
        <v>0</v>
      </c>
      <c r="EC22" s="1118">
        <v>0</v>
      </c>
    </row>
    <row r="23" spans="1:133" s="109" customFormat="1" x14ac:dyDescent="0.25">
      <c r="A23">
        <v>23</v>
      </c>
      <c r="B23" s="222" t="s">
        <v>86</v>
      </c>
      <c r="C23" s="374">
        <v>2</v>
      </c>
      <c r="D23" s="345">
        <v>0</v>
      </c>
      <c r="E23" s="277">
        <v>4</v>
      </c>
      <c r="F23" s="277">
        <v>0</v>
      </c>
      <c r="G23" s="277">
        <v>17</v>
      </c>
      <c r="H23" s="277">
        <v>11</v>
      </c>
      <c r="I23" s="277">
        <v>0</v>
      </c>
      <c r="J23" s="277">
        <v>0</v>
      </c>
      <c r="K23" s="277">
        <v>0</v>
      </c>
      <c r="L23" s="277">
        <v>0</v>
      </c>
      <c r="M23" s="278">
        <v>0</v>
      </c>
      <c r="N23" s="375"/>
      <c r="O23" s="375"/>
      <c r="P23" s="345">
        <v>0</v>
      </c>
      <c r="Q23" s="277">
        <v>7</v>
      </c>
      <c r="R23" s="277">
        <v>0</v>
      </c>
      <c r="S23" s="277">
        <v>17</v>
      </c>
      <c r="T23" s="277">
        <v>16</v>
      </c>
      <c r="U23" s="277">
        <v>0</v>
      </c>
      <c r="V23" s="277">
        <v>0</v>
      </c>
      <c r="W23" s="277">
        <v>0</v>
      </c>
      <c r="X23" s="277">
        <v>0</v>
      </c>
      <c r="Y23" s="278">
        <v>0</v>
      </c>
      <c r="Z23" s="222"/>
      <c r="AA23" s="222"/>
      <c r="AB23" s="345">
        <v>0</v>
      </c>
      <c r="AC23" s="277">
        <v>8</v>
      </c>
      <c r="AD23" s="277">
        <v>0</v>
      </c>
      <c r="AE23" s="277">
        <v>14</v>
      </c>
      <c r="AF23" s="277">
        <v>15</v>
      </c>
      <c r="AG23" s="277">
        <v>0</v>
      </c>
      <c r="AH23" s="277">
        <v>0</v>
      </c>
      <c r="AI23" s="277">
        <v>0</v>
      </c>
      <c r="AJ23" s="277">
        <v>0</v>
      </c>
      <c r="AK23" s="278">
        <v>0</v>
      </c>
      <c r="AL23" s="277"/>
      <c r="AM23" s="277"/>
      <c r="AN23" s="345">
        <v>0</v>
      </c>
      <c r="AO23" s="277">
        <v>5</v>
      </c>
      <c r="AP23" s="277">
        <v>0</v>
      </c>
      <c r="AQ23" s="277">
        <v>10</v>
      </c>
      <c r="AR23" s="277">
        <v>14</v>
      </c>
      <c r="AS23" s="277">
        <v>0</v>
      </c>
      <c r="AT23" s="277">
        <v>0</v>
      </c>
      <c r="AU23" s="277">
        <v>0</v>
      </c>
      <c r="AV23" s="277">
        <v>0</v>
      </c>
      <c r="AW23" s="278">
        <v>0</v>
      </c>
      <c r="AX23" s="277"/>
      <c r="AY23" s="277"/>
      <c r="AZ23" s="345">
        <v>0</v>
      </c>
      <c r="BA23" s="277">
        <v>0</v>
      </c>
      <c r="BB23" s="277">
        <v>0</v>
      </c>
      <c r="BC23" s="277">
        <v>17</v>
      </c>
      <c r="BD23" s="277">
        <v>13</v>
      </c>
      <c r="BE23" s="277">
        <v>0</v>
      </c>
      <c r="BF23" s="277">
        <v>0</v>
      </c>
      <c r="BG23" s="277">
        <v>0</v>
      </c>
      <c r="BH23" s="277">
        <v>0</v>
      </c>
      <c r="BI23" s="278">
        <v>0</v>
      </c>
      <c r="BJ23" s="277"/>
      <c r="BK23" s="277"/>
      <c r="BL23" s="351">
        <v>0</v>
      </c>
      <c r="BM23" s="352">
        <v>1</v>
      </c>
      <c r="BN23" s="352">
        <v>0</v>
      </c>
      <c r="BO23" s="352">
        <v>11</v>
      </c>
      <c r="BP23" s="352">
        <v>11</v>
      </c>
      <c r="BQ23" s="352">
        <v>0</v>
      </c>
      <c r="BR23" s="352">
        <v>0</v>
      </c>
      <c r="BS23" s="352">
        <v>0</v>
      </c>
      <c r="BT23" s="352">
        <v>0</v>
      </c>
      <c r="BU23" s="353">
        <v>0</v>
      </c>
      <c r="BV23" s="352"/>
      <c r="BW23" s="352"/>
      <c r="BX23" s="345">
        <v>0</v>
      </c>
      <c r="BY23" s="346">
        <v>2</v>
      </c>
      <c r="BZ23" s="346">
        <v>0</v>
      </c>
      <c r="CA23" s="346">
        <v>24</v>
      </c>
      <c r="CB23" s="346">
        <v>7</v>
      </c>
      <c r="CC23" s="346">
        <v>0</v>
      </c>
      <c r="CD23" s="346">
        <v>0</v>
      </c>
      <c r="CE23" s="346">
        <v>0</v>
      </c>
      <c r="CF23" s="346">
        <v>0</v>
      </c>
      <c r="CG23" s="347">
        <v>0</v>
      </c>
      <c r="CH23" s="346"/>
      <c r="CI23" s="346"/>
      <c r="CJ23" s="348">
        <v>0</v>
      </c>
      <c r="CK23" s="349">
        <v>1</v>
      </c>
      <c r="CL23" s="349">
        <v>0</v>
      </c>
      <c r="CM23" s="349">
        <v>19</v>
      </c>
      <c r="CN23" s="349">
        <v>18</v>
      </c>
      <c r="CO23" s="349">
        <v>0</v>
      </c>
      <c r="CP23" s="349">
        <v>0</v>
      </c>
      <c r="CQ23" s="349">
        <v>0</v>
      </c>
      <c r="CR23" s="349">
        <v>0</v>
      </c>
      <c r="CS23" s="350">
        <v>0</v>
      </c>
      <c r="CV23" s="348">
        <v>0</v>
      </c>
      <c r="CW23" s="349">
        <v>4</v>
      </c>
      <c r="CX23" s="349">
        <v>0</v>
      </c>
      <c r="CY23" s="349">
        <v>18</v>
      </c>
      <c r="CZ23" s="349">
        <v>13</v>
      </c>
      <c r="DA23" s="349">
        <v>0</v>
      </c>
      <c r="DB23" s="349">
        <v>0</v>
      </c>
      <c r="DC23" s="349">
        <v>0</v>
      </c>
      <c r="DD23" s="349">
        <v>0</v>
      </c>
      <c r="DE23" s="350">
        <v>0</v>
      </c>
      <c r="DF23"/>
      <c r="DH23" s="348">
        <v>0</v>
      </c>
      <c r="DI23" s="349">
        <v>12</v>
      </c>
      <c r="DJ23" s="349">
        <v>0</v>
      </c>
      <c r="DK23" s="349">
        <v>15</v>
      </c>
      <c r="DL23" s="349">
        <v>10</v>
      </c>
      <c r="DM23" s="349">
        <v>0</v>
      </c>
      <c r="DN23" s="349">
        <v>0</v>
      </c>
      <c r="DO23" s="349">
        <v>0</v>
      </c>
      <c r="DP23" s="349">
        <v>0</v>
      </c>
      <c r="DQ23" s="350">
        <v>0</v>
      </c>
      <c r="DT23" s="1120">
        <v>0</v>
      </c>
      <c r="DU23" s="1115">
        <v>9</v>
      </c>
      <c r="DV23" s="1115">
        <v>0</v>
      </c>
      <c r="DW23" s="1115">
        <v>26</v>
      </c>
      <c r="DX23" s="1115">
        <v>15</v>
      </c>
      <c r="DY23" s="1115">
        <v>0</v>
      </c>
      <c r="DZ23" s="1115">
        <v>0</v>
      </c>
      <c r="EA23" s="1115">
        <v>0</v>
      </c>
      <c r="EB23" s="1115">
        <v>0</v>
      </c>
      <c r="EC23" s="1118">
        <v>0</v>
      </c>
    </row>
    <row r="24" spans="1:133" s="109" customFormat="1" x14ac:dyDescent="0.25">
      <c r="A24">
        <v>23</v>
      </c>
      <c r="B24" s="222" t="s">
        <v>86</v>
      </c>
      <c r="C24" s="374">
        <v>3</v>
      </c>
      <c r="D24" s="345">
        <v>0</v>
      </c>
      <c r="E24" s="277">
        <v>9</v>
      </c>
      <c r="F24" s="277">
        <v>0</v>
      </c>
      <c r="G24" s="277">
        <v>38</v>
      </c>
      <c r="H24" s="277">
        <v>9</v>
      </c>
      <c r="I24" s="277">
        <v>0</v>
      </c>
      <c r="J24" s="277">
        <v>0</v>
      </c>
      <c r="K24" s="277">
        <v>0</v>
      </c>
      <c r="L24" s="277">
        <v>0</v>
      </c>
      <c r="M24" s="278">
        <v>0</v>
      </c>
      <c r="N24" s="375"/>
      <c r="O24" s="375"/>
      <c r="P24" s="345">
        <v>0</v>
      </c>
      <c r="Q24" s="277">
        <v>6</v>
      </c>
      <c r="R24" s="277">
        <v>0</v>
      </c>
      <c r="S24" s="277">
        <v>21</v>
      </c>
      <c r="T24" s="277">
        <v>6</v>
      </c>
      <c r="U24" s="277">
        <v>0</v>
      </c>
      <c r="V24" s="277">
        <v>0</v>
      </c>
      <c r="W24" s="277">
        <v>0</v>
      </c>
      <c r="X24" s="277">
        <v>0</v>
      </c>
      <c r="Y24" s="278">
        <v>0</v>
      </c>
      <c r="Z24" s="222"/>
      <c r="AA24" s="222"/>
      <c r="AB24" s="345">
        <v>1</v>
      </c>
      <c r="AC24" s="277">
        <v>6</v>
      </c>
      <c r="AD24" s="277">
        <v>0</v>
      </c>
      <c r="AE24" s="277">
        <v>19</v>
      </c>
      <c r="AF24" s="277">
        <v>9</v>
      </c>
      <c r="AG24" s="277">
        <v>0</v>
      </c>
      <c r="AH24" s="277">
        <v>0</v>
      </c>
      <c r="AI24" s="277">
        <v>0</v>
      </c>
      <c r="AJ24" s="277">
        <v>0</v>
      </c>
      <c r="AK24" s="278">
        <v>0</v>
      </c>
      <c r="AL24" s="277"/>
      <c r="AM24" s="277"/>
      <c r="AN24" s="345">
        <v>0</v>
      </c>
      <c r="AO24" s="277">
        <v>0</v>
      </c>
      <c r="AP24" s="277">
        <v>0</v>
      </c>
      <c r="AQ24" s="277">
        <v>51</v>
      </c>
      <c r="AR24" s="277">
        <v>8</v>
      </c>
      <c r="AS24" s="277">
        <v>0</v>
      </c>
      <c r="AT24" s="277">
        <v>0</v>
      </c>
      <c r="AU24" s="277">
        <v>0</v>
      </c>
      <c r="AV24" s="277">
        <v>0</v>
      </c>
      <c r="AW24" s="278">
        <v>0</v>
      </c>
      <c r="AX24" s="277"/>
      <c r="AY24" s="277"/>
      <c r="AZ24" s="345">
        <v>0</v>
      </c>
      <c r="BA24" s="277">
        <v>0</v>
      </c>
      <c r="BB24" s="277">
        <v>0</v>
      </c>
      <c r="BC24" s="277">
        <v>35</v>
      </c>
      <c r="BD24" s="277">
        <v>9</v>
      </c>
      <c r="BE24" s="277">
        <v>0</v>
      </c>
      <c r="BF24" s="277">
        <v>0</v>
      </c>
      <c r="BG24" s="277">
        <v>0</v>
      </c>
      <c r="BH24" s="277">
        <v>0</v>
      </c>
      <c r="BI24" s="278">
        <v>0</v>
      </c>
      <c r="BJ24" s="277"/>
      <c r="BK24" s="277"/>
      <c r="BL24" s="351">
        <v>0</v>
      </c>
      <c r="BM24" s="352">
        <v>3</v>
      </c>
      <c r="BN24" s="352">
        <v>0</v>
      </c>
      <c r="BO24" s="352">
        <v>21</v>
      </c>
      <c r="BP24" s="352">
        <v>13</v>
      </c>
      <c r="BQ24" s="352">
        <v>0</v>
      </c>
      <c r="BR24" s="352">
        <v>0</v>
      </c>
      <c r="BS24" s="352">
        <v>0</v>
      </c>
      <c r="BT24" s="352">
        <v>0</v>
      </c>
      <c r="BU24" s="353">
        <v>0</v>
      </c>
      <c r="BV24" s="352"/>
      <c r="BW24" s="352"/>
      <c r="BX24" s="345">
        <v>0</v>
      </c>
      <c r="BY24" s="346">
        <v>0</v>
      </c>
      <c r="BZ24" s="346">
        <v>0</v>
      </c>
      <c r="CA24" s="346">
        <v>36</v>
      </c>
      <c r="CB24" s="346">
        <v>6</v>
      </c>
      <c r="CC24" s="346">
        <v>0</v>
      </c>
      <c r="CD24" s="346">
        <v>0</v>
      </c>
      <c r="CE24" s="346">
        <v>0</v>
      </c>
      <c r="CF24" s="346">
        <v>0</v>
      </c>
      <c r="CG24" s="347">
        <v>0</v>
      </c>
      <c r="CH24" s="346"/>
      <c r="CI24" s="346"/>
      <c r="CJ24" s="348">
        <v>0</v>
      </c>
      <c r="CK24" s="349">
        <v>0</v>
      </c>
      <c r="CL24" s="349">
        <v>0</v>
      </c>
      <c r="CM24" s="349">
        <v>28</v>
      </c>
      <c r="CN24" s="349">
        <v>11</v>
      </c>
      <c r="CO24" s="349">
        <v>0</v>
      </c>
      <c r="CP24" s="349">
        <v>0</v>
      </c>
      <c r="CQ24" s="349">
        <v>0</v>
      </c>
      <c r="CR24" s="349">
        <v>0</v>
      </c>
      <c r="CS24" s="350">
        <v>0</v>
      </c>
      <c r="CV24" s="348">
        <v>0</v>
      </c>
      <c r="CW24" s="349">
        <v>0</v>
      </c>
      <c r="CX24" s="349">
        <v>0</v>
      </c>
      <c r="CY24" s="349">
        <v>24</v>
      </c>
      <c r="CZ24" s="349">
        <v>7</v>
      </c>
      <c r="DA24" s="349">
        <v>0</v>
      </c>
      <c r="DB24" s="349">
        <v>0</v>
      </c>
      <c r="DC24" s="349">
        <v>0</v>
      </c>
      <c r="DD24" s="349">
        <v>0</v>
      </c>
      <c r="DE24" s="350">
        <v>0</v>
      </c>
      <c r="DF24"/>
      <c r="DH24" s="348">
        <v>0</v>
      </c>
      <c r="DI24" s="349">
        <v>0</v>
      </c>
      <c r="DJ24" s="349">
        <v>0</v>
      </c>
      <c r="DK24" s="349">
        <v>22</v>
      </c>
      <c r="DL24" s="349">
        <v>10</v>
      </c>
      <c r="DM24" s="349">
        <v>0</v>
      </c>
      <c r="DN24" s="349">
        <v>0</v>
      </c>
      <c r="DO24" s="349">
        <v>0</v>
      </c>
      <c r="DP24" s="349">
        <v>0</v>
      </c>
      <c r="DQ24" s="350">
        <v>0</v>
      </c>
      <c r="DT24" s="1120">
        <v>0</v>
      </c>
      <c r="DU24" s="1115">
        <v>0</v>
      </c>
      <c r="DV24" s="1115">
        <v>0</v>
      </c>
      <c r="DW24" s="1115">
        <v>31</v>
      </c>
      <c r="DX24" s="1115">
        <v>2</v>
      </c>
      <c r="DY24" s="1115">
        <v>0</v>
      </c>
      <c r="DZ24" s="1115">
        <v>0</v>
      </c>
      <c r="EA24" s="1115">
        <v>0</v>
      </c>
      <c r="EB24" s="1115">
        <v>0</v>
      </c>
      <c r="EC24" s="1118">
        <v>0</v>
      </c>
    </row>
    <row r="25" spans="1:133" s="109" customFormat="1" x14ac:dyDescent="0.25">
      <c r="A25">
        <v>24</v>
      </c>
      <c r="B25" s="222" t="s">
        <v>87</v>
      </c>
      <c r="C25" s="374">
        <v>1</v>
      </c>
      <c r="D25" s="345">
        <v>0</v>
      </c>
      <c r="E25" s="277">
        <v>9</v>
      </c>
      <c r="F25" s="277">
        <v>0</v>
      </c>
      <c r="G25" s="277">
        <v>56</v>
      </c>
      <c r="H25" s="277">
        <v>153</v>
      </c>
      <c r="I25" s="277">
        <v>131</v>
      </c>
      <c r="J25" s="277">
        <v>0</v>
      </c>
      <c r="K25" s="277">
        <v>0</v>
      </c>
      <c r="L25" s="277">
        <v>21</v>
      </c>
      <c r="M25" s="278">
        <v>0</v>
      </c>
      <c r="N25" s="375"/>
      <c r="O25" s="375"/>
      <c r="P25" s="345">
        <v>0</v>
      </c>
      <c r="Q25" s="277">
        <v>17</v>
      </c>
      <c r="R25" s="277">
        <v>0</v>
      </c>
      <c r="S25" s="277">
        <v>78</v>
      </c>
      <c r="T25" s="277">
        <v>153</v>
      </c>
      <c r="U25" s="277">
        <v>109</v>
      </c>
      <c r="V25" s="277">
        <v>0</v>
      </c>
      <c r="W25" s="277">
        <v>0</v>
      </c>
      <c r="X25" s="277">
        <v>16</v>
      </c>
      <c r="Y25" s="278">
        <v>0</v>
      </c>
      <c r="Z25" s="222"/>
      <c r="AA25" s="222"/>
      <c r="AB25" s="345">
        <v>0</v>
      </c>
      <c r="AC25" s="277">
        <v>11</v>
      </c>
      <c r="AD25" s="277">
        <v>0</v>
      </c>
      <c r="AE25" s="277">
        <v>53</v>
      </c>
      <c r="AF25" s="277">
        <v>180</v>
      </c>
      <c r="AG25" s="277">
        <v>97</v>
      </c>
      <c r="AH25" s="277">
        <v>0</v>
      </c>
      <c r="AI25" s="277">
        <v>0</v>
      </c>
      <c r="AJ25" s="277">
        <v>28</v>
      </c>
      <c r="AK25" s="278">
        <v>0</v>
      </c>
      <c r="AL25" s="277"/>
      <c r="AM25" s="277"/>
      <c r="AN25" s="345">
        <v>0</v>
      </c>
      <c r="AO25" s="277">
        <v>10</v>
      </c>
      <c r="AP25" s="277">
        <v>0</v>
      </c>
      <c r="AQ25" s="277">
        <v>47</v>
      </c>
      <c r="AR25" s="277">
        <v>189</v>
      </c>
      <c r="AS25" s="277">
        <v>258</v>
      </c>
      <c r="AT25" s="277">
        <v>0</v>
      </c>
      <c r="AU25" s="277">
        <v>0</v>
      </c>
      <c r="AV25" s="277">
        <v>45</v>
      </c>
      <c r="AW25" s="278">
        <v>0</v>
      </c>
      <c r="AX25" s="277"/>
      <c r="AY25" s="277"/>
      <c r="AZ25" s="345">
        <v>0</v>
      </c>
      <c r="BA25" s="277">
        <v>7</v>
      </c>
      <c r="BB25" s="277">
        <v>0</v>
      </c>
      <c r="BC25" s="277">
        <v>60</v>
      </c>
      <c r="BD25" s="277">
        <v>182</v>
      </c>
      <c r="BE25" s="277">
        <v>229</v>
      </c>
      <c r="BF25" s="277">
        <v>0</v>
      </c>
      <c r="BG25" s="277">
        <v>0</v>
      </c>
      <c r="BH25" s="277">
        <v>30</v>
      </c>
      <c r="BI25" s="278">
        <v>0</v>
      </c>
      <c r="BJ25" s="277"/>
      <c r="BK25" s="277"/>
      <c r="BL25" s="351">
        <v>0</v>
      </c>
      <c r="BM25" s="352">
        <v>6</v>
      </c>
      <c r="BN25" s="352">
        <v>0</v>
      </c>
      <c r="BO25" s="352">
        <v>54</v>
      </c>
      <c r="BP25" s="352">
        <v>175</v>
      </c>
      <c r="BQ25" s="352">
        <v>250</v>
      </c>
      <c r="BR25" s="352">
        <v>0</v>
      </c>
      <c r="BS25" s="352">
        <v>0</v>
      </c>
      <c r="BT25" s="352">
        <v>25</v>
      </c>
      <c r="BU25" s="353">
        <v>0</v>
      </c>
      <c r="BV25" s="352"/>
      <c r="BW25" s="352"/>
      <c r="BX25" s="345">
        <v>0</v>
      </c>
      <c r="BY25" s="346">
        <v>9</v>
      </c>
      <c r="BZ25" s="346">
        <v>0</v>
      </c>
      <c r="CA25" s="346">
        <v>52</v>
      </c>
      <c r="CB25" s="346">
        <v>154</v>
      </c>
      <c r="CC25" s="346">
        <v>249</v>
      </c>
      <c r="CD25" s="346">
        <v>0</v>
      </c>
      <c r="CE25" s="346">
        <v>0</v>
      </c>
      <c r="CF25" s="346">
        <v>46</v>
      </c>
      <c r="CG25" s="347">
        <v>0</v>
      </c>
      <c r="CH25" s="346"/>
      <c r="CI25" s="346"/>
      <c r="CJ25" s="348">
        <v>16</v>
      </c>
      <c r="CK25" s="349">
        <v>0</v>
      </c>
      <c r="CL25" s="349">
        <v>0</v>
      </c>
      <c r="CM25" s="349">
        <v>96</v>
      </c>
      <c r="CN25" s="349">
        <v>148</v>
      </c>
      <c r="CO25" s="349">
        <v>193</v>
      </c>
      <c r="CP25" s="349">
        <v>0</v>
      </c>
      <c r="CQ25" s="349">
        <v>0</v>
      </c>
      <c r="CR25" s="349">
        <v>39</v>
      </c>
      <c r="CS25" s="350">
        <v>0</v>
      </c>
      <c r="CV25" s="348">
        <v>0</v>
      </c>
      <c r="CW25" s="349">
        <v>4</v>
      </c>
      <c r="CX25" s="349">
        <v>0</v>
      </c>
      <c r="CY25" s="349">
        <v>114</v>
      </c>
      <c r="CZ25" s="349">
        <v>208</v>
      </c>
      <c r="DA25" s="349">
        <v>274</v>
      </c>
      <c r="DB25" s="349">
        <v>0</v>
      </c>
      <c r="DC25" s="349">
        <v>0</v>
      </c>
      <c r="DD25" s="349">
        <v>47</v>
      </c>
      <c r="DE25" s="350">
        <v>0</v>
      </c>
      <c r="DF25"/>
      <c r="DH25" s="348">
        <v>1</v>
      </c>
      <c r="DI25" s="349">
        <v>7</v>
      </c>
      <c r="DJ25" s="349">
        <v>0</v>
      </c>
      <c r="DK25" s="349">
        <v>145</v>
      </c>
      <c r="DL25" s="349">
        <v>244</v>
      </c>
      <c r="DM25" s="349">
        <v>305</v>
      </c>
      <c r="DN25" s="349">
        <v>0</v>
      </c>
      <c r="DO25" s="349">
        <v>0</v>
      </c>
      <c r="DP25" s="349">
        <v>48</v>
      </c>
      <c r="DQ25" s="350">
        <v>0</v>
      </c>
      <c r="DT25" s="1120">
        <v>0</v>
      </c>
      <c r="DU25" s="1115">
        <v>1</v>
      </c>
      <c r="DV25" s="1115">
        <v>0</v>
      </c>
      <c r="DW25" s="1115">
        <v>148</v>
      </c>
      <c r="DX25" s="1115">
        <v>227</v>
      </c>
      <c r="DY25" s="1115">
        <v>259</v>
      </c>
      <c r="DZ25" s="1115">
        <v>0</v>
      </c>
      <c r="EA25" s="1115">
        <v>0</v>
      </c>
      <c r="EB25" s="1115">
        <v>46</v>
      </c>
      <c r="EC25" s="1118">
        <v>0</v>
      </c>
    </row>
    <row r="26" spans="1:133" s="109" customFormat="1" x14ac:dyDescent="0.25">
      <c r="A26">
        <v>24</v>
      </c>
      <c r="B26" s="222" t="s">
        <v>87</v>
      </c>
      <c r="C26" s="374">
        <v>2</v>
      </c>
      <c r="D26" s="345">
        <v>0</v>
      </c>
      <c r="E26" s="277">
        <v>15</v>
      </c>
      <c r="F26" s="277">
        <v>0</v>
      </c>
      <c r="G26" s="277">
        <v>26</v>
      </c>
      <c r="H26" s="277">
        <v>62</v>
      </c>
      <c r="I26" s="277">
        <v>47</v>
      </c>
      <c r="J26" s="277">
        <v>0</v>
      </c>
      <c r="K26" s="277">
        <v>0</v>
      </c>
      <c r="L26" s="277">
        <v>0</v>
      </c>
      <c r="M26" s="278">
        <v>0</v>
      </c>
      <c r="N26" s="375"/>
      <c r="O26" s="375"/>
      <c r="P26" s="345">
        <v>0</v>
      </c>
      <c r="Q26" s="277">
        <v>7</v>
      </c>
      <c r="R26" s="277">
        <v>0</v>
      </c>
      <c r="S26" s="277">
        <v>6</v>
      </c>
      <c r="T26" s="277">
        <v>62</v>
      </c>
      <c r="U26" s="277">
        <v>41</v>
      </c>
      <c r="V26" s="277">
        <v>0</v>
      </c>
      <c r="W26" s="277">
        <v>0</v>
      </c>
      <c r="X26" s="277">
        <v>1</v>
      </c>
      <c r="Y26" s="278">
        <v>0</v>
      </c>
      <c r="Z26" s="222"/>
      <c r="AA26" s="222"/>
      <c r="AB26" s="345">
        <v>0</v>
      </c>
      <c r="AC26" s="277">
        <v>7</v>
      </c>
      <c r="AD26" s="277">
        <v>0</v>
      </c>
      <c r="AE26" s="277">
        <v>7</v>
      </c>
      <c r="AF26" s="277">
        <v>90</v>
      </c>
      <c r="AG26" s="277">
        <v>125</v>
      </c>
      <c r="AH26" s="277">
        <v>0</v>
      </c>
      <c r="AI26" s="277">
        <v>0</v>
      </c>
      <c r="AJ26" s="277">
        <v>4</v>
      </c>
      <c r="AK26" s="278">
        <v>0</v>
      </c>
      <c r="AL26" s="277"/>
      <c r="AM26" s="277"/>
      <c r="AN26" s="345">
        <v>0</v>
      </c>
      <c r="AO26" s="277">
        <v>7</v>
      </c>
      <c r="AP26" s="277">
        <v>0</v>
      </c>
      <c r="AQ26" s="277">
        <v>16</v>
      </c>
      <c r="AR26" s="277">
        <v>75</v>
      </c>
      <c r="AS26" s="277">
        <v>0</v>
      </c>
      <c r="AT26" s="277">
        <v>0</v>
      </c>
      <c r="AU26" s="277">
        <v>0</v>
      </c>
      <c r="AV26" s="277">
        <v>3</v>
      </c>
      <c r="AW26" s="278">
        <v>0</v>
      </c>
      <c r="AX26" s="277"/>
      <c r="AY26" s="277"/>
      <c r="AZ26" s="345">
        <v>0</v>
      </c>
      <c r="BA26" s="277">
        <v>7</v>
      </c>
      <c r="BB26" s="277">
        <v>0</v>
      </c>
      <c r="BC26" s="277">
        <v>13</v>
      </c>
      <c r="BD26" s="277">
        <v>62</v>
      </c>
      <c r="BE26" s="277">
        <v>0</v>
      </c>
      <c r="BF26" s="277">
        <v>0</v>
      </c>
      <c r="BG26" s="277">
        <v>0</v>
      </c>
      <c r="BH26" s="277">
        <v>3</v>
      </c>
      <c r="BI26" s="278">
        <v>0</v>
      </c>
      <c r="BJ26" s="277"/>
      <c r="BK26" s="277"/>
      <c r="BL26" s="351">
        <v>0</v>
      </c>
      <c r="BM26" s="352">
        <v>5</v>
      </c>
      <c r="BN26" s="352">
        <v>0</v>
      </c>
      <c r="BO26" s="352">
        <v>10</v>
      </c>
      <c r="BP26" s="352">
        <v>72</v>
      </c>
      <c r="BQ26" s="352">
        <v>0</v>
      </c>
      <c r="BR26" s="352">
        <v>0</v>
      </c>
      <c r="BS26" s="352">
        <v>0</v>
      </c>
      <c r="BT26" s="352">
        <v>2</v>
      </c>
      <c r="BU26" s="353">
        <v>0</v>
      </c>
      <c r="BV26" s="352"/>
      <c r="BW26" s="352"/>
      <c r="BX26" s="345">
        <v>0</v>
      </c>
      <c r="BY26" s="346">
        <v>9</v>
      </c>
      <c r="BZ26" s="346">
        <v>0</v>
      </c>
      <c r="CA26" s="346">
        <v>6</v>
      </c>
      <c r="CB26" s="346">
        <v>67</v>
      </c>
      <c r="CC26" s="346">
        <v>4</v>
      </c>
      <c r="CD26" s="346">
        <v>0</v>
      </c>
      <c r="CE26" s="346">
        <v>0</v>
      </c>
      <c r="CF26" s="346">
        <v>0</v>
      </c>
      <c r="CG26" s="347">
        <v>0</v>
      </c>
      <c r="CH26" s="346"/>
      <c r="CI26" s="346"/>
      <c r="CJ26" s="348">
        <v>0</v>
      </c>
      <c r="CK26" s="349">
        <v>8</v>
      </c>
      <c r="CL26" s="349">
        <v>0</v>
      </c>
      <c r="CM26" s="349">
        <v>12</v>
      </c>
      <c r="CN26" s="349">
        <v>63</v>
      </c>
      <c r="CO26" s="349">
        <v>0</v>
      </c>
      <c r="CP26" s="349">
        <v>0</v>
      </c>
      <c r="CQ26" s="349">
        <v>0</v>
      </c>
      <c r="CR26" s="349">
        <v>1</v>
      </c>
      <c r="CS26" s="350">
        <v>0</v>
      </c>
      <c r="CV26" s="348">
        <v>21</v>
      </c>
      <c r="CW26" s="349">
        <v>1</v>
      </c>
      <c r="CX26" s="349">
        <v>0</v>
      </c>
      <c r="CY26" s="349">
        <v>7</v>
      </c>
      <c r="CZ26" s="349">
        <v>65</v>
      </c>
      <c r="DA26" s="349">
        <v>5</v>
      </c>
      <c r="DB26" s="349">
        <v>0</v>
      </c>
      <c r="DC26" s="349">
        <v>0</v>
      </c>
      <c r="DD26" s="349">
        <v>0</v>
      </c>
      <c r="DE26" s="350">
        <v>0</v>
      </c>
      <c r="DF26"/>
      <c r="DH26" s="348">
        <v>35</v>
      </c>
      <c r="DI26" s="349">
        <v>5</v>
      </c>
      <c r="DJ26" s="349">
        <v>0</v>
      </c>
      <c r="DK26" s="349">
        <v>8</v>
      </c>
      <c r="DL26" s="349">
        <v>38</v>
      </c>
      <c r="DM26" s="349">
        <v>0</v>
      </c>
      <c r="DN26" s="349">
        <v>0</v>
      </c>
      <c r="DO26" s="349">
        <v>0</v>
      </c>
      <c r="DP26" s="349">
        <v>0</v>
      </c>
      <c r="DQ26" s="350">
        <v>0</v>
      </c>
      <c r="DT26" s="1120">
        <v>32</v>
      </c>
      <c r="DU26" s="1115">
        <v>5</v>
      </c>
      <c r="DV26" s="1115">
        <v>0</v>
      </c>
      <c r="DW26" s="1115">
        <v>16</v>
      </c>
      <c r="DX26" s="1115">
        <v>44</v>
      </c>
      <c r="DY26" s="1115">
        <v>16</v>
      </c>
      <c r="DZ26" s="1115">
        <v>0</v>
      </c>
      <c r="EA26" s="1115">
        <v>0</v>
      </c>
      <c r="EB26" s="1115">
        <v>2</v>
      </c>
      <c r="EC26" s="1118">
        <v>0</v>
      </c>
    </row>
    <row r="27" spans="1:133" s="109" customFormat="1" x14ac:dyDescent="0.25">
      <c r="A27">
        <v>24</v>
      </c>
      <c r="B27" s="222" t="s">
        <v>87</v>
      </c>
      <c r="C27" s="374">
        <v>3</v>
      </c>
      <c r="D27" s="345">
        <v>3</v>
      </c>
      <c r="E27" s="277">
        <v>0</v>
      </c>
      <c r="F27" s="277">
        <v>0</v>
      </c>
      <c r="G27" s="277">
        <v>45</v>
      </c>
      <c r="H27" s="277">
        <v>6</v>
      </c>
      <c r="I27" s="277">
        <v>0</v>
      </c>
      <c r="J27" s="277">
        <v>0</v>
      </c>
      <c r="K27" s="277">
        <v>0</v>
      </c>
      <c r="L27" s="277">
        <v>0</v>
      </c>
      <c r="M27" s="278">
        <v>0</v>
      </c>
      <c r="N27" s="375"/>
      <c r="O27" s="375"/>
      <c r="P27" s="345">
        <v>6</v>
      </c>
      <c r="Q27" s="277">
        <v>1</v>
      </c>
      <c r="R27" s="277">
        <v>0</v>
      </c>
      <c r="S27" s="277">
        <v>51</v>
      </c>
      <c r="T27" s="277">
        <v>8</v>
      </c>
      <c r="U27" s="277">
        <v>0</v>
      </c>
      <c r="V27" s="277">
        <v>0</v>
      </c>
      <c r="W27" s="277">
        <v>0</v>
      </c>
      <c r="X27" s="277">
        <v>0</v>
      </c>
      <c r="Y27" s="278">
        <v>0</v>
      </c>
      <c r="Z27" s="222"/>
      <c r="AA27" s="222"/>
      <c r="AB27" s="345">
        <v>5</v>
      </c>
      <c r="AC27" s="277">
        <v>0</v>
      </c>
      <c r="AD27" s="277">
        <v>0</v>
      </c>
      <c r="AE27" s="277">
        <v>40</v>
      </c>
      <c r="AF27" s="277">
        <v>7</v>
      </c>
      <c r="AG27" s="277">
        <v>0</v>
      </c>
      <c r="AH27" s="277">
        <v>0</v>
      </c>
      <c r="AI27" s="277">
        <v>0</v>
      </c>
      <c r="AJ27" s="277">
        <v>0</v>
      </c>
      <c r="AK27" s="278">
        <v>0</v>
      </c>
      <c r="AL27" s="277"/>
      <c r="AM27" s="277"/>
      <c r="AN27" s="345">
        <v>6</v>
      </c>
      <c r="AO27" s="277">
        <v>1</v>
      </c>
      <c r="AP27" s="277">
        <v>0</v>
      </c>
      <c r="AQ27" s="277">
        <v>30</v>
      </c>
      <c r="AR27" s="277">
        <v>9</v>
      </c>
      <c r="AS27" s="277">
        <v>0</v>
      </c>
      <c r="AT27" s="277">
        <v>0</v>
      </c>
      <c r="AU27" s="277">
        <v>0</v>
      </c>
      <c r="AV27" s="277">
        <v>0</v>
      </c>
      <c r="AW27" s="278">
        <v>0</v>
      </c>
      <c r="AX27" s="277"/>
      <c r="AY27" s="277"/>
      <c r="AZ27" s="345">
        <v>3</v>
      </c>
      <c r="BA27" s="277">
        <v>1</v>
      </c>
      <c r="BB27" s="277">
        <v>0</v>
      </c>
      <c r="BC27" s="277">
        <v>21</v>
      </c>
      <c r="BD27" s="277">
        <v>2</v>
      </c>
      <c r="BE27" s="277">
        <v>0</v>
      </c>
      <c r="BF27" s="277">
        <v>0</v>
      </c>
      <c r="BG27" s="277">
        <v>0</v>
      </c>
      <c r="BH27" s="277">
        <v>0</v>
      </c>
      <c r="BI27" s="278">
        <v>0</v>
      </c>
      <c r="BJ27" s="277"/>
      <c r="BK27" s="277"/>
      <c r="BL27" s="351">
        <v>8</v>
      </c>
      <c r="BM27" s="352">
        <v>2</v>
      </c>
      <c r="BN27" s="352">
        <v>0</v>
      </c>
      <c r="BO27" s="352">
        <v>7</v>
      </c>
      <c r="BP27" s="352">
        <v>2</v>
      </c>
      <c r="BQ27" s="352">
        <v>0</v>
      </c>
      <c r="BR27" s="352">
        <v>0</v>
      </c>
      <c r="BS27" s="352">
        <v>0</v>
      </c>
      <c r="BT27" s="352">
        <v>0</v>
      </c>
      <c r="BU27" s="353">
        <v>0</v>
      </c>
      <c r="BV27" s="352"/>
      <c r="BW27" s="352"/>
      <c r="BX27" s="345">
        <v>9</v>
      </c>
      <c r="BY27" s="346">
        <v>1</v>
      </c>
      <c r="BZ27" s="346">
        <v>0</v>
      </c>
      <c r="CA27" s="346">
        <v>14</v>
      </c>
      <c r="CB27" s="346">
        <v>4</v>
      </c>
      <c r="CC27" s="346">
        <v>0</v>
      </c>
      <c r="CD27" s="346">
        <v>0</v>
      </c>
      <c r="CE27" s="346">
        <v>0</v>
      </c>
      <c r="CF27" s="346">
        <v>0</v>
      </c>
      <c r="CG27" s="347">
        <v>0</v>
      </c>
      <c r="CH27" s="346"/>
      <c r="CI27" s="346"/>
      <c r="CJ27" s="348">
        <v>0</v>
      </c>
      <c r="CK27" s="349">
        <v>0</v>
      </c>
      <c r="CL27" s="349">
        <v>0</v>
      </c>
      <c r="CM27" s="349">
        <v>9</v>
      </c>
      <c r="CN27" s="349">
        <v>1</v>
      </c>
      <c r="CO27" s="349">
        <v>0</v>
      </c>
      <c r="CP27" s="349">
        <v>0</v>
      </c>
      <c r="CQ27" s="349">
        <v>0</v>
      </c>
      <c r="CR27" s="349">
        <v>0</v>
      </c>
      <c r="CS27" s="350">
        <v>0</v>
      </c>
      <c r="CV27" s="348">
        <v>0</v>
      </c>
      <c r="CW27" s="349">
        <v>0</v>
      </c>
      <c r="CX27" s="349">
        <v>0</v>
      </c>
      <c r="CY27" s="349">
        <v>13</v>
      </c>
      <c r="CZ27" s="349">
        <v>7</v>
      </c>
      <c r="DA27" s="349">
        <v>0</v>
      </c>
      <c r="DB27" s="349">
        <v>0</v>
      </c>
      <c r="DC27" s="349">
        <v>0</v>
      </c>
      <c r="DD27" s="349">
        <v>0</v>
      </c>
      <c r="DE27" s="350">
        <v>0</v>
      </c>
      <c r="DF27"/>
      <c r="DH27" s="348">
        <v>8</v>
      </c>
      <c r="DI27" s="349">
        <v>1</v>
      </c>
      <c r="DJ27" s="349">
        <v>0</v>
      </c>
      <c r="DK27" s="349">
        <v>9</v>
      </c>
      <c r="DL27" s="349">
        <v>1</v>
      </c>
      <c r="DM27" s="349">
        <v>0</v>
      </c>
      <c r="DN27" s="349">
        <v>0</v>
      </c>
      <c r="DO27" s="349">
        <v>0</v>
      </c>
      <c r="DP27" s="349">
        <v>0</v>
      </c>
      <c r="DQ27" s="350">
        <v>0</v>
      </c>
      <c r="DT27" s="1120">
        <v>6</v>
      </c>
      <c r="DU27" s="1115">
        <v>0</v>
      </c>
      <c r="DV27" s="1115">
        <v>0</v>
      </c>
      <c r="DW27" s="1115">
        <v>1</v>
      </c>
      <c r="DX27" s="1115">
        <v>4</v>
      </c>
      <c r="DY27" s="1115">
        <v>0</v>
      </c>
      <c r="DZ27" s="1115">
        <v>0</v>
      </c>
      <c r="EA27" s="1115">
        <v>0</v>
      </c>
      <c r="EB27" s="1115">
        <v>0</v>
      </c>
      <c r="EC27" s="1118">
        <v>0</v>
      </c>
    </row>
    <row r="28" spans="1:133" s="109" customFormat="1" x14ac:dyDescent="0.25">
      <c r="A28">
        <v>30</v>
      </c>
      <c r="B28" s="222" t="s">
        <v>88</v>
      </c>
      <c r="C28" s="374">
        <v>1</v>
      </c>
      <c r="D28" s="345">
        <v>2</v>
      </c>
      <c r="E28" s="277">
        <v>23</v>
      </c>
      <c r="F28" s="277">
        <v>0</v>
      </c>
      <c r="G28" s="277">
        <v>81</v>
      </c>
      <c r="H28" s="277">
        <v>0</v>
      </c>
      <c r="I28" s="277">
        <v>0</v>
      </c>
      <c r="J28" s="277">
        <v>0</v>
      </c>
      <c r="K28" s="277">
        <v>0</v>
      </c>
      <c r="L28" s="277">
        <v>0</v>
      </c>
      <c r="M28" s="278">
        <v>0</v>
      </c>
      <c r="N28" s="375"/>
      <c r="O28" s="375"/>
      <c r="P28" s="345">
        <v>4</v>
      </c>
      <c r="Q28" s="277">
        <v>30</v>
      </c>
      <c r="R28" s="277">
        <v>0</v>
      </c>
      <c r="S28" s="277">
        <v>75</v>
      </c>
      <c r="T28" s="277">
        <v>0</v>
      </c>
      <c r="U28" s="277">
        <v>0</v>
      </c>
      <c r="V28" s="277">
        <v>0</v>
      </c>
      <c r="W28" s="277">
        <v>0</v>
      </c>
      <c r="X28" s="277">
        <v>0</v>
      </c>
      <c r="Y28" s="278">
        <v>0</v>
      </c>
      <c r="Z28" s="222"/>
      <c r="AA28" s="222"/>
      <c r="AB28" s="345">
        <v>9</v>
      </c>
      <c r="AC28" s="277">
        <v>33</v>
      </c>
      <c r="AD28" s="277">
        <v>0</v>
      </c>
      <c r="AE28" s="277">
        <v>91</v>
      </c>
      <c r="AF28" s="277">
        <v>0</v>
      </c>
      <c r="AG28" s="277">
        <v>0</v>
      </c>
      <c r="AH28" s="277">
        <v>0</v>
      </c>
      <c r="AI28" s="277">
        <v>0</v>
      </c>
      <c r="AJ28" s="277">
        <v>0</v>
      </c>
      <c r="AK28" s="278">
        <v>0</v>
      </c>
      <c r="AL28" s="277"/>
      <c r="AM28" s="277"/>
      <c r="AN28" s="345">
        <v>9</v>
      </c>
      <c r="AO28" s="277">
        <v>38</v>
      </c>
      <c r="AP28" s="277">
        <v>0</v>
      </c>
      <c r="AQ28" s="277">
        <v>69</v>
      </c>
      <c r="AR28" s="277">
        <v>0</v>
      </c>
      <c r="AS28" s="277">
        <v>0</v>
      </c>
      <c r="AT28" s="277">
        <v>0</v>
      </c>
      <c r="AU28" s="277">
        <v>0</v>
      </c>
      <c r="AV28" s="277">
        <v>0</v>
      </c>
      <c r="AW28" s="278">
        <v>0</v>
      </c>
      <c r="AX28" s="277"/>
      <c r="AY28" s="277"/>
      <c r="AZ28" s="345">
        <v>2</v>
      </c>
      <c r="BA28" s="277">
        <v>48</v>
      </c>
      <c r="BB28" s="277">
        <v>0</v>
      </c>
      <c r="BC28" s="277">
        <v>83</v>
      </c>
      <c r="BD28" s="277">
        <v>0</v>
      </c>
      <c r="BE28" s="277">
        <v>0</v>
      </c>
      <c r="BF28" s="277">
        <v>0</v>
      </c>
      <c r="BG28" s="277">
        <v>0</v>
      </c>
      <c r="BH28" s="277">
        <v>0</v>
      </c>
      <c r="BI28" s="278">
        <v>0</v>
      </c>
      <c r="BJ28" s="277"/>
      <c r="BK28" s="277"/>
      <c r="BL28" s="351">
        <v>0</v>
      </c>
      <c r="BM28" s="352">
        <v>44</v>
      </c>
      <c r="BN28" s="352">
        <v>0</v>
      </c>
      <c r="BO28" s="352">
        <v>74</v>
      </c>
      <c r="BP28" s="352">
        <v>0</v>
      </c>
      <c r="BQ28" s="352">
        <v>0</v>
      </c>
      <c r="BR28" s="352">
        <v>0</v>
      </c>
      <c r="BS28" s="352">
        <v>0</v>
      </c>
      <c r="BT28" s="352">
        <v>0</v>
      </c>
      <c r="BU28" s="353">
        <v>0</v>
      </c>
      <c r="BV28" s="352"/>
      <c r="BW28" s="352"/>
      <c r="BX28" s="345">
        <v>0</v>
      </c>
      <c r="BY28" s="346">
        <v>46</v>
      </c>
      <c r="BZ28" s="346">
        <v>0</v>
      </c>
      <c r="CA28" s="346">
        <v>78</v>
      </c>
      <c r="CB28" s="346">
        <v>0</v>
      </c>
      <c r="CC28" s="346">
        <v>0</v>
      </c>
      <c r="CD28" s="346">
        <v>0</v>
      </c>
      <c r="CE28" s="346">
        <v>0</v>
      </c>
      <c r="CF28" s="346">
        <v>0</v>
      </c>
      <c r="CG28" s="347">
        <v>0</v>
      </c>
      <c r="CH28" s="346"/>
      <c r="CI28" s="346"/>
      <c r="CJ28" s="348">
        <f>10+86</f>
        <v>96</v>
      </c>
      <c r="CK28" s="349">
        <v>33</v>
      </c>
      <c r="CL28" s="349">
        <v>0</v>
      </c>
      <c r="CM28" s="349">
        <v>76</v>
      </c>
      <c r="CN28" s="349">
        <v>0</v>
      </c>
      <c r="CO28" s="349">
        <v>0</v>
      </c>
      <c r="CP28" s="349">
        <v>0</v>
      </c>
      <c r="CQ28" s="349">
        <v>0</v>
      </c>
      <c r="CR28" s="349">
        <v>0</v>
      </c>
      <c r="CS28" s="350">
        <v>0</v>
      </c>
      <c r="CV28" s="348">
        <v>1</v>
      </c>
      <c r="CW28" s="349">
        <v>28</v>
      </c>
      <c r="CX28" s="349">
        <v>0</v>
      </c>
      <c r="CY28" s="349">
        <v>101</v>
      </c>
      <c r="CZ28" s="349">
        <v>0</v>
      </c>
      <c r="DA28" s="349">
        <v>0</v>
      </c>
      <c r="DB28" s="349">
        <v>0</v>
      </c>
      <c r="DC28" s="349">
        <v>0</v>
      </c>
      <c r="DD28" s="349">
        <v>0</v>
      </c>
      <c r="DE28" s="350">
        <v>0</v>
      </c>
      <c r="DF28"/>
      <c r="DH28" s="348">
        <v>0</v>
      </c>
      <c r="DI28" s="349">
        <v>35</v>
      </c>
      <c r="DJ28" s="349">
        <v>0</v>
      </c>
      <c r="DK28" s="349">
        <v>103</v>
      </c>
      <c r="DL28" s="349">
        <v>0</v>
      </c>
      <c r="DM28" s="349">
        <v>0</v>
      </c>
      <c r="DN28" s="349">
        <v>0</v>
      </c>
      <c r="DO28" s="349">
        <v>0</v>
      </c>
      <c r="DP28" s="349">
        <v>0</v>
      </c>
      <c r="DQ28" s="350">
        <v>0</v>
      </c>
      <c r="DT28" s="1120">
        <v>0</v>
      </c>
      <c r="DU28" s="1115">
        <v>15</v>
      </c>
      <c r="DV28" s="1115">
        <v>0</v>
      </c>
      <c r="DW28" s="1115">
        <v>83</v>
      </c>
      <c r="DX28" s="1115">
        <v>0</v>
      </c>
      <c r="DY28" s="1115">
        <v>0</v>
      </c>
      <c r="DZ28" s="1115">
        <v>0</v>
      </c>
      <c r="EA28" s="1115">
        <v>0</v>
      </c>
      <c r="EB28" s="1115">
        <v>0</v>
      </c>
      <c r="EC28" s="1118">
        <v>0</v>
      </c>
    </row>
    <row r="29" spans="1:133" s="109" customFormat="1" x14ac:dyDescent="0.25">
      <c r="A29">
        <v>30</v>
      </c>
      <c r="B29" s="222" t="s">
        <v>88</v>
      </c>
      <c r="C29" s="374">
        <v>2</v>
      </c>
      <c r="D29" s="345">
        <v>2</v>
      </c>
      <c r="E29" s="277">
        <v>61</v>
      </c>
      <c r="F29" s="277">
        <v>0</v>
      </c>
      <c r="G29" s="277">
        <v>82</v>
      </c>
      <c r="H29" s="277">
        <v>0</v>
      </c>
      <c r="I29" s="277">
        <v>0</v>
      </c>
      <c r="J29" s="277">
        <v>0</v>
      </c>
      <c r="K29" s="277">
        <v>0</v>
      </c>
      <c r="L29" s="277">
        <v>0</v>
      </c>
      <c r="M29" s="278">
        <v>0</v>
      </c>
      <c r="N29" s="375"/>
      <c r="O29" s="375"/>
      <c r="P29" s="345">
        <v>1</v>
      </c>
      <c r="Q29" s="277">
        <v>40</v>
      </c>
      <c r="R29" s="277">
        <v>10</v>
      </c>
      <c r="S29" s="277">
        <v>70</v>
      </c>
      <c r="T29" s="277">
        <v>0</v>
      </c>
      <c r="U29" s="277">
        <v>0</v>
      </c>
      <c r="V29" s="277">
        <v>0</v>
      </c>
      <c r="W29" s="277">
        <v>0</v>
      </c>
      <c r="X29" s="277">
        <v>0</v>
      </c>
      <c r="Y29" s="278">
        <v>0</v>
      </c>
      <c r="Z29" s="222"/>
      <c r="AA29" s="222"/>
      <c r="AB29" s="345">
        <v>5</v>
      </c>
      <c r="AC29" s="277">
        <v>42</v>
      </c>
      <c r="AD29" s="277">
        <v>10</v>
      </c>
      <c r="AE29" s="277">
        <v>76</v>
      </c>
      <c r="AF29" s="277">
        <v>0</v>
      </c>
      <c r="AG29" s="277">
        <v>0</v>
      </c>
      <c r="AH29" s="277">
        <v>0</v>
      </c>
      <c r="AI29" s="277">
        <v>0</v>
      </c>
      <c r="AJ29" s="277">
        <v>0</v>
      </c>
      <c r="AK29" s="278">
        <v>0</v>
      </c>
      <c r="AL29" s="277"/>
      <c r="AM29" s="277"/>
      <c r="AN29" s="345">
        <v>2</v>
      </c>
      <c r="AO29" s="277">
        <v>29</v>
      </c>
      <c r="AP29" s="277">
        <v>10</v>
      </c>
      <c r="AQ29" s="277">
        <v>93</v>
      </c>
      <c r="AR29" s="277">
        <v>0</v>
      </c>
      <c r="AS29" s="277">
        <v>0</v>
      </c>
      <c r="AT29" s="277">
        <v>0</v>
      </c>
      <c r="AU29" s="277">
        <v>0</v>
      </c>
      <c r="AV29" s="277">
        <v>0</v>
      </c>
      <c r="AW29" s="278">
        <v>0</v>
      </c>
      <c r="AX29" s="277"/>
      <c r="AY29" s="277"/>
      <c r="AZ29" s="345">
        <v>3</v>
      </c>
      <c r="BA29" s="277">
        <v>23</v>
      </c>
      <c r="BB29" s="277">
        <v>7</v>
      </c>
      <c r="BC29" s="277">
        <v>55</v>
      </c>
      <c r="BD29" s="277">
        <v>0</v>
      </c>
      <c r="BE29" s="277">
        <v>0</v>
      </c>
      <c r="BF29" s="277">
        <v>0</v>
      </c>
      <c r="BG29" s="277">
        <v>0</v>
      </c>
      <c r="BH29" s="277">
        <v>0</v>
      </c>
      <c r="BI29" s="278">
        <v>0</v>
      </c>
      <c r="BJ29" s="277"/>
      <c r="BK29" s="277"/>
      <c r="BL29" s="351">
        <v>4</v>
      </c>
      <c r="BM29" s="352">
        <v>28</v>
      </c>
      <c r="BN29" s="352">
        <v>3</v>
      </c>
      <c r="BO29" s="352">
        <v>45</v>
      </c>
      <c r="BP29" s="352">
        <v>0</v>
      </c>
      <c r="BQ29" s="352">
        <v>0</v>
      </c>
      <c r="BR29" s="352">
        <v>0</v>
      </c>
      <c r="BS29" s="352">
        <v>0</v>
      </c>
      <c r="BT29" s="352">
        <v>0</v>
      </c>
      <c r="BU29" s="353">
        <v>0</v>
      </c>
      <c r="BV29" s="352"/>
      <c r="BW29" s="352"/>
      <c r="BX29" s="345">
        <v>2</v>
      </c>
      <c r="BY29" s="346">
        <v>22</v>
      </c>
      <c r="BZ29" s="346">
        <v>0</v>
      </c>
      <c r="CA29" s="346">
        <v>37</v>
      </c>
      <c r="CB29" s="346">
        <v>0</v>
      </c>
      <c r="CC29" s="346">
        <v>0</v>
      </c>
      <c r="CD29" s="346">
        <v>0</v>
      </c>
      <c r="CE29" s="346">
        <v>0</v>
      </c>
      <c r="CF29" s="346">
        <v>0</v>
      </c>
      <c r="CG29" s="347">
        <v>0</v>
      </c>
      <c r="CH29" s="346"/>
      <c r="CI29" s="346"/>
      <c r="CJ29" s="348">
        <v>7</v>
      </c>
      <c r="CK29" s="349">
        <v>29</v>
      </c>
      <c r="CL29" s="349">
        <v>10</v>
      </c>
      <c r="CM29" s="349">
        <v>47</v>
      </c>
      <c r="CN29" s="349">
        <v>0</v>
      </c>
      <c r="CO29" s="349">
        <v>0</v>
      </c>
      <c r="CP29" s="349">
        <v>0</v>
      </c>
      <c r="CQ29" s="349">
        <v>0</v>
      </c>
      <c r="CR29" s="349">
        <v>0</v>
      </c>
      <c r="CS29" s="350">
        <v>0</v>
      </c>
      <c r="CV29" s="348">
        <v>130</v>
      </c>
      <c r="CW29" s="349">
        <v>18</v>
      </c>
      <c r="CX29" s="349">
        <v>4</v>
      </c>
      <c r="CY29" s="349">
        <v>45</v>
      </c>
      <c r="CZ29" s="349">
        <v>0</v>
      </c>
      <c r="DA29" s="349">
        <v>0</v>
      </c>
      <c r="DB29" s="349">
        <v>0</v>
      </c>
      <c r="DC29" s="349">
        <v>0</v>
      </c>
      <c r="DD29" s="349">
        <v>0</v>
      </c>
      <c r="DE29" s="350">
        <v>0</v>
      </c>
      <c r="DF29"/>
      <c r="DH29" s="348">
        <v>90</v>
      </c>
      <c r="DI29" s="349">
        <v>34</v>
      </c>
      <c r="DJ29" s="349">
        <v>0</v>
      </c>
      <c r="DK29" s="349">
        <v>54</v>
      </c>
      <c r="DL29" s="349">
        <v>0</v>
      </c>
      <c r="DM29" s="349">
        <v>0</v>
      </c>
      <c r="DN29" s="349">
        <v>0</v>
      </c>
      <c r="DO29" s="349">
        <v>0</v>
      </c>
      <c r="DP29" s="349">
        <v>0</v>
      </c>
      <c r="DQ29" s="350">
        <v>0</v>
      </c>
      <c r="DT29" s="1120">
        <v>58</v>
      </c>
      <c r="DU29" s="1115">
        <v>31</v>
      </c>
      <c r="DV29" s="1115">
        <v>0</v>
      </c>
      <c r="DW29" s="1115">
        <v>33</v>
      </c>
      <c r="DX29" s="1115">
        <v>0</v>
      </c>
      <c r="DY29" s="1115">
        <v>0</v>
      </c>
      <c r="DZ29" s="1115">
        <v>0</v>
      </c>
      <c r="EA29" s="1115">
        <v>0</v>
      </c>
      <c r="EB29" s="1115">
        <v>0</v>
      </c>
      <c r="EC29" s="1118">
        <v>0</v>
      </c>
    </row>
    <row r="30" spans="1:133" s="109" customFormat="1" x14ac:dyDescent="0.25">
      <c r="A30">
        <v>30</v>
      </c>
      <c r="B30" s="222" t="s">
        <v>88</v>
      </c>
      <c r="C30" s="374">
        <v>3</v>
      </c>
      <c r="D30" s="345">
        <v>147</v>
      </c>
      <c r="E30" s="277">
        <v>41</v>
      </c>
      <c r="F30" s="277">
        <v>0</v>
      </c>
      <c r="G30" s="277">
        <v>89</v>
      </c>
      <c r="H30" s="277">
        <v>0</v>
      </c>
      <c r="I30" s="277">
        <v>0</v>
      </c>
      <c r="J30" s="277">
        <v>0</v>
      </c>
      <c r="K30" s="277">
        <v>0</v>
      </c>
      <c r="L30" s="277">
        <v>0</v>
      </c>
      <c r="M30" s="278">
        <v>0</v>
      </c>
      <c r="N30" s="375"/>
      <c r="O30" s="375"/>
      <c r="P30" s="345">
        <v>129</v>
      </c>
      <c r="Q30" s="277">
        <v>55</v>
      </c>
      <c r="R30" s="277">
        <v>0</v>
      </c>
      <c r="S30" s="277">
        <v>85</v>
      </c>
      <c r="T30" s="277">
        <v>0</v>
      </c>
      <c r="U30" s="277">
        <v>0</v>
      </c>
      <c r="V30" s="277">
        <v>0</v>
      </c>
      <c r="W30" s="277">
        <v>0</v>
      </c>
      <c r="X30" s="277">
        <v>0</v>
      </c>
      <c r="Y30" s="278">
        <v>0</v>
      </c>
      <c r="Z30" s="222"/>
      <c r="AA30" s="222"/>
      <c r="AB30" s="345">
        <v>135</v>
      </c>
      <c r="AC30" s="277">
        <v>27</v>
      </c>
      <c r="AD30" s="277">
        <v>0</v>
      </c>
      <c r="AE30" s="277">
        <v>71</v>
      </c>
      <c r="AF30" s="277">
        <v>0</v>
      </c>
      <c r="AG30" s="277">
        <v>0</v>
      </c>
      <c r="AH30" s="277">
        <v>0</v>
      </c>
      <c r="AI30" s="277">
        <v>0</v>
      </c>
      <c r="AJ30" s="277">
        <v>0</v>
      </c>
      <c r="AK30" s="278">
        <v>0</v>
      </c>
      <c r="AL30" s="277"/>
      <c r="AM30" s="277"/>
      <c r="AN30" s="345">
        <v>178</v>
      </c>
      <c r="AO30" s="277">
        <v>43</v>
      </c>
      <c r="AP30" s="277">
        <v>0</v>
      </c>
      <c r="AQ30" s="277">
        <v>71</v>
      </c>
      <c r="AR30" s="277">
        <v>0</v>
      </c>
      <c r="AS30" s="277">
        <v>0</v>
      </c>
      <c r="AT30" s="277">
        <v>0</v>
      </c>
      <c r="AU30" s="277">
        <v>0</v>
      </c>
      <c r="AV30" s="277">
        <v>0</v>
      </c>
      <c r="AW30" s="278">
        <v>0</v>
      </c>
      <c r="AX30" s="277"/>
      <c r="AY30" s="277"/>
      <c r="AZ30" s="345">
        <v>145</v>
      </c>
      <c r="BA30" s="277">
        <v>52</v>
      </c>
      <c r="BB30" s="277">
        <v>0</v>
      </c>
      <c r="BC30" s="277">
        <v>42</v>
      </c>
      <c r="BD30" s="277">
        <v>0</v>
      </c>
      <c r="BE30" s="277">
        <v>0</v>
      </c>
      <c r="BF30" s="277">
        <v>0</v>
      </c>
      <c r="BG30" s="277">
        <v>0</v>
      </c>
      <c r="BH30" s="277">
        <v>0</v>
      </c>
      <c r="BI30" s="278">
        <v>0</v>
      </c>
      <c r="BJ30" s="277"/>
      <c r="BK30" s="277"/>
      <c r="BL30" s="351">
        <v>76</v>
      </c>
      <c r="BM30" s="352">
        <v>42</v>
      </c>
      <c r="BN30" s="352">
        <v>0</v>
      </c>
      <c r="BO30" s="352">
        <v>56</v>
      </c>
      <c r="BP30" s="352">
        <v>0</v>
      </c>
      <c r="BQ30" s="352">
        <v>0</v>
      </c>
      <c r="BR30" s="352">
        <v>0</v>
      </c>
      <c r="BS30" s="352">
        <v>0</v>
      </c>
      <c r="BT30" s="352">
        <v>0</v>
      </c>
      <c r="BU30" s="353">
        <v>0</v>
      </c>
      <c r="BV30" s="352"/>
      <c r="BW30" s="352"/>
      <c r="BX30" s="345">
        <v>13</v>
      </c>
      <c r="BY30" s="346">
        <v>16</v>
      </c>
      <c r="BZ30" s="346">
        <v>0</v>
      </c>
      <c r="CA30" s="346">
        <v>75</v>
      </c>
      <c r="CB30" s="346">
        <v>0</v>
      </c>
      <c r="CC30" s="346">
        <v>0</v>
      </c>
      <c r="CD30" s="346">
        <v>0</v>
      </c>
      <c r="CE30" s="346">
        <v>0</v>
      </c>
      <c r="CF30" s="346">
        <v>0</v>
      </c>
      <c r="CG30" s="347">
        <v>0</v>
      </c>
      <c r="CH30" s="346"/>
      <c r="CI30" s="346"/>
      <c r="CJ30" s="348">
        <v>61</v>
      </c>
      <c r="CK30" s="349">
        <v>25</v>
      </c>
      <c r="CL30" s="349">
        <v>0</v>
      </c>
      <c r="CM30" s="349">
        <v>49</v>
      </c>
      <c r="CN30" s="349">
        <v>0</v>
      </c>
      <c r="CO30" s="349">
        <v>0</v>
      </c>
      <c r="CP30" s="349">
        <v>0</v>
      </c>
      <c r="CQ30" s="349">
        <v>0</v>
      </c>
      <c r="CR30" s="349">
        <v>0</v>
      </c>
      <c r="CS30" s="350">
        <v>0</v>
      </c>
      <c r="CV30" s="348">
        <v>50</v>
      </c>
      <c r="CW30" s="349">
        <v>38</v>
      </c>
      <c r="CX30" s="349">
        <v>0</v>
      </c>
      <c r="CY30" s="349">
        <v>63</v>
      </c>
      <c r="CZ30" s="349">
        <v>0</v>
      </c>
      <c r="DA30" s="349">
        <v>0</v>
      </c>
      <c r="DB30" s="349">
        <v>0</v>
      </c>
      <c r="DC30" s="349">
        <v>0</v>
      </c>
      <c r="DD30" s="349">
        <v>0</v>
      </c>
      <c r="DE30" s="350">
        <v>0</v>
      </c>
      <c r="DF30"/>
      <c r="DH30" s="348">
        <v>81</v>
      </c>
      <c r="DI30" s="349">
        <v>52</v>
      </c>
      <c r="DJ30" s="349">
        <v>0</v>
      </c>
      <c r="DK30" s="349">
        <v>58</v>
      </c>
      <c r="DL30" s="349">
        <v>0</v>
      </c>
      <c r="DM30" s="349">
        <v>0</v>
      </c>
      <c r="DN30" s="349">
        <v>0</v>
      </c>
      <c r="DO30" s="349">
        <v>0</v>
      </c>
      <c r="DP30" s="349">
        <v>0</v>
      </c>
      <c r="DQ30" s="350">
        <v>0</v>
      </c>
      <c r="DT30" s="1120">
        <v>50</v>
      </c>
      <c r="DU30" s="1115">
        <v>18</v>
      </c>
      <c r="DV30" s="1115">
        <v>0</v>
      </c>
      <c r="DW30" s="1115">
        <v>52</v>
      </c>
      <c r="DX30" s="1115">
        <v>0</v>
      </c>
      <c r="DY30" s="1115">
        <v>0</v>
      </c>
      <c r="DZ30" s="1115">
        <v>0</v>
      </c>
      <c r="EA30" s="1115">
        <v>0</v>
      </c>
      <c r="EB30" s="1115">
        <v>0</v>
      </c>
      <c r="EC30" s="1118">
        <v>0</v>
      </c>
    </row>
    <row r="31" spans="1:133" s="109" customFormat="1" x14ac:dyDescent="0.25">
      <c r="A31">
        <v>31</v>
      </c>
      <c r="B31" s="222" t="s">
        <v>89</v>
      </c>
      <c r="C31" s="374">
        <v>1</v>
      </c>
      <c r="D31" s="345">
        <v>4</v>
      </c>
      <c r="E31" s="277">
        <v>0</v>
      </c>
      <c r="F31" s="277">
        <v>0</v>
      </c>
      <c r="G31" s="277">
        <v>50</v>
      </c>
      <c r="H31" s="277">
        <v>0</v>
      </c>
      <c r="I31" s="277">
        <v>0</v>
      </c>
      <c r="J31" s="277">
        <v>0</v>
      </c>
      <c r="K31" s="277">
        <v>0</v>
      </c>
      <c r="L31" s="277">
        <v>0</v>
      </c>
      <c r="M31" s="278">
        <v>0</v>
      </c>
      <c r="N31" s="375"/>
      <c r="O31" s="375"/>
      <c r="P31" s="345">
        <v>0</v>
      </c>
      <c r="Q31" s="277">
        <v>2</v>
      </c>
      <c r="R31" s="277">
        <v>0</v>
      </c>
      <c r="S31" s="277">
        <v>30</v>
      </c>
      <c r="T31" s="277">
        <v>0</v>
      </c>
      <c r="U31" s="277">
        <v>0</v>
      </c>
      <c r="V31" s="277">
        <v>0</v>
      </c>
      <c r="W31" s="277">
        <v>0</v>
      </c>
      <c r="X31" s="277">
        <v>0</v>
      </c>
      <c r="Y31" s="278">
        <v>0</v>
      </c>
      <c r="Z31" s="222"/>
      <c r="AA31" s="222"/>
      <c r="AB31" s="345">
        <v>1</v>
      </c>
      <c r="AC31" s="277">
        <v>6</v>
      </c>
      <c r="AD31" s="277">
        <v>0</v>
      </c>
      <c r="AE31" s="277">
        <v>39</v>
      </c>
      <c r="AF31" s="277">
        <v>0</v>
      </c>
      <c r="AG31" s="277">
        <v>0</v>
      </c>
      <c r="AH31" s="277">
        <v>0</v>
      </c>
      <c r="AI31" s="277">
        <v>0</v>
      </c>
      <c r="AJ31" s="277">
        <v>0</v>
      </c>
      <c r="AK31" s="278">
        <v>0</v>
      </c>
      <c r="AL31" s="277"/>
      <c r="AM31" s="277"/>
      <c r="AN31" s="345">
        <v>3</v>
      </c>
      <c r="AO31" s="277">
        <v>5</v>
      </c>
      <c r="AP31" s="277">
        <v>0</v>
      </c>
      <c r="AQ31" s="277">
        <v>38</v>
      </c>
      <c r="AR31" s="277">
        <v>0</v>
      </c>
      <c r="AS31" s="277">
        <v>0</v>
      </c>
      <c r="AT31" s="277">
        <v>0</v>
      </c>
      <c r="AU31" s="277">
        <v>0</v>
      </c>
      <c r="AV31" s="277">
        <v>0</v>
      </c>
      <c r="AW31" s="278">
        <v>0</v>
      </c>
      <c r="AX31" s="277"/>
      <c r="AY31" s="277"/>
      <c r="AZ31" s="345">
        <v>1</v>
      </c>
      <c r="BA31" s="277">
        <v>3</v>
      </c>
      <c r="BB31" s="277">
        <v>0</v>
      </c>
      <c r="BC31" s="277">
        <v>46</v>
      </c>
      <c r="BD31" s="277">
        <v>0</v>
      </c>
      <c r="BE31" s="277">
        <v>0</v>
      </c>
      <c r="BF31" s="277">
        <v>0</v>
      </c>
      <c r="BG31" s="277">
        <v>0</v>
      </c>
      <c r="BH31" s="277">
        <v>0</v>
      </c>
      <c r="BI31" s="278">
        <v>0</v>
      </c>
      <c r="BJ31" s="277"/>
      <c r="BK31" s="277"/>
      <c r="BL31" s="351">
        <v>1</v>
      </c>
      <c r="BM31" s="352">
        <v>3</v>
      </c>
      <c r="BN31" s="352">
        <v>0</v>
      </c>
      <c r="BO31" s="352">
        <v>28</v>
      </c>
      <c r="BP31" s="352">
        <v>0</v>
      </c>
      <c r="BQ31" s="352">
        <v>0</v>
      </c>
      <c r="BR31" s="352">
        <v>0</v>
      </c>
      <c r="BS31" s="352">
        <v>0</v>
      </c>
      <c r="BT31" s="352">
        <v>0</v>
      </c>
      <c r="BU31" s="353">
        <v>0</v>
      </c>
      <c r="BV31" s="352"/>
      <c r="BW31" s="352"/>
      <c r="BX31" s="345">
        <v>4</v>
      </c>
      <c r="BY31" s="346">
        <v>14</v>
      </c>
      <c r="BZ31" s="346">
        <v>0</v>
      </c>
      <c r="CA31" s="346">
        <v>36</v>
      </c>
      <c r="CB31" s="346">
        <v>0</v>
      </c>
      <c r="CC31" s="346">
        <v>0</v>
      </c>
      <c r="CD31" s="346">
        <v>0</v>
      </c>
      <c r="CE31" s="346">
        <v>0</v>
      </c>
      <c r="CF31" s="346">
        <v>0</v>
      </c>
      <c r="CG31" s="347">
        <v>0</v>
      </c>
      <c r="CH31" s="346"/>
      <c r="CI31" s="346"/>
      <c r="CJ31" s="348">
        <v>7</v>
      </c>
      <c r="CK31" s="349">
        <f>14-4</f>
        <v>10</v>
      </c>
      <c r="CL31" s="349">
        <v>0</v>
      </c>
      <c r="CM31" s="349">
        <v>42</v>
      </c>
      <c r="CN31" s="349">
        <v>0</v>
      </c>
      <c r="CO31" s="349">
        <v>0</v>
      </c>
      <c r="CP31" s="349">
        <v>0</v>
      </c>
      <c r="CQ31" s="349">
        <v>0</v>
      </c>
      <c r="CR31" s="349">
        <v>0</v>
      </c>
      <c r="CS31" s="350">
        <v>0</v>
      </c>
      <c r="CV31" s="348">
        <v>5</v>
      </c>
      <c r="CW31" s="349">
        <v>8</v>
      </c>
      <c r="CX31" s="349">
        <v>0</v>
      </c>
      <c r="CY31" s="349">
        <v>44</v>
      </c>
      <c r="CZ31" s="349">
        <v>0</v>
      </c>
      <c r="DA31" s="349">
        <v>0</v>
      </c>
      <c r="DB31" s="349">
        <v>0</v>
      </c>
      <c r="DC31" s="349">
        <v>0</v>
      </c>
      <c r="DD31" s="349">
        <v>0</v>
      </c>
      <c r="DE31" s="350">
        <v>0</v>
      </c>
      <c r="DF31"/>
      <c r="DH31" s="348">
        <v>6</v>
      </c>
      <c r="DI31" s="349">
        <v>10</v>
      </c>
      <c r="DJ31" s="349">
        <v>0</v>
      </c>
      <c r="DK31" s="349">
        <v>47</v>
      </c>
      <c r="DL31" s="349">
        <v>0</v>
      </c>
      <c r="DM31" s="349">
        <v>0</v>
      </c>
      <c r="DN31" s="349">
        <v>0</v>
      </c>
      <c r="DO31" s="349">
        <v>0</v>
      </c>
      <c r="DP31" s="349">
        <v>0</v>
      </c>
      <c r="DQ31" s="350">
        <v>0</v>
      </c>
      <c r="DT31" s="1120">
        <v>8</v>
      </c>
      <c r="DU31" s="1115">
        <v>95</v>
      </c>
      <c r="DV31" s="1115">
        <v>0</v>
      </c>
      <c r="DW31" s="1115">
        <v>56</v>
      </c>
      <c r="DX31" s="1115">
        <v>0</v>
      </c>
      <c r="DY31" s="1115">
        <v>0</v>
      </c>
      <c r="DZ31" s="1115">
        <v>0</v>
      </c>
      <c r="EA31" s="1115">
        <v>0</v>
      </c>
      <c r="EB31" s="1115">
        <v>0</v>
      </c>
      <c r="EC31" s="1118">
        <v>0</v>
      </c>
    </row>
    <row r="32" spans="1:133" s="109" customFormat="1" x14ac:dyDescent="0.25">
      <c r="A32">
        <v>31</v>
      </c>
      <c r="B32" s="222" t="s">
        <v>89</v>
      </c>
      <c r="C32" s="374">
        <v>2</v>
      </c>
      <c r="D32" s="345">
        <v>0</v>
      </c>
      <c r="E32" s="277">
        <v>0</v>
      </c>
      <c r="F32" s="277">
        <v>0</v>
      </c>
      <c r="G32" s="277">
        <v>4</v>
      </c>
      <c r="H32" s="277">
        <v>0</v>
      </c>
      <c r="I32" s="277">
        <v>0</v>
      </c>
      <c r="J32" s="277">
        <v>0</v>
      </c>
      <c r="K32" s="277">
        <v>0</v>
      </c>
      <c r="L32" s="277">
        <v>0</v>
      </c>
      <c r="M32" s="278">
        <v>0</v>
      </c>
      <c r="N32" s="375"/>
      <c r="O32" s="375"/>
      <c r="P32" s="345">
        <v>0</v>
      </c>
      <c r="Q32" s="277">
        <v>21</v>
      </c>
      <c r="R32" s="277">
        <v>0</v>
      </c>
      <c r="S32" s="277">
        <v>6</v>
      </c>
      <c r="T32" s="277">
        <v>0</v>
      </c>
      <c r="U32" s="277">
        <v>0</v>
      </c>
      <c r="V32" s="277">
        <v>0</v>
      </c>
      <c r="W32" s="277">
        <v>0</v>
      </c>
      <c r="X32" s="277">
        <v>0</v>
      </c>
      <c r="Y32" s="278">
        <v>0</v>
      </c>
      <c r="Z32" s="222"/>
      <c r="AA32" s="222"/>
      <c r="AB32" s="345">
        <v>0</v>
      </c>
      <c r="AC32" s="277">
        <v>6</v>
      </c>
      <c r="AD32" s="277">
        <v>0</v>
      </c>
      <c r="AE32" s="277">
        <v>4</v>
      </c>
      <c r="AF32" s="277">
        <v>0</v>
      </c>
      <c r="AG32" s="277">
        <v>0</v>
      </c>
      <c r="AH32" s="277">
        <v>0</v>
      </c>
      <c r="AI32" s="277">
        <v>0</v>
      </c>
      <c r="AJ32" s="277">
        <v>0</v>
      </c>
      <c r="AK32" s="278">
        <v>0</v>
      </c>
      <c r="AL32" s="277"/>
      <c r="AM32" s="277"/>
      <c r="AN32" s="345">
        <v>1</v>
      </c>
      <c r="AO32" s="277">
        <v>1</v>
      </c>
      <c r="AP32" s="277">
        <v>0</v>
      </c>
      <c r="AQ32" s="277">
        <v>4</v>
      </c>
      <c r="AR32" s="277">
        <v>0</v>
      </c>
      <c r="AS32" s="277">
        <v>0</v>
      </c>
      <c r="AT32" s="277">
        <v>0</v>
      </c>
      <c r="AU32" s="277">
        <v>0</v>
      </c>
      <c r="AV32" s="277">
        <v>0</v>
      </c>
      <c r="AW32" s="278">
        <v>0</v>
      </c>
      <c r="AX32" s="277"/>
      <c r="AY32" s="277"/>
      <c r="AZ32" s="345">
        <v>0</v>
      </c>
      <c r="BA32" s="277">
        <v>2</v>
      </c>
      <c r="BB32" s="277">
        <v>0</v>
      </c>
      <c r="BC32" s="277">
        <v>9</v>
      </c>
      <c r="BD32" s="277">
        <v>0</v>
      </c>
      <c r="BE32" s="277">
        <v>0</v>
      </c>
      <c r="BF32" s="277">
        <v>0</v>
      </c>
      <c r="BG32" s="277">
        <v>0</v>
      </c>
      <c r="BH32" s="277">
        <v>0</v>
      </c>
      <c r="BI32" s="278">
        <v>0</v>
      </c>
      <c r="BJ32" s="277"/>
      <c r="BK32" s="277"/>
      <c r="BL32" s="351">
        <v>0</v>
      </c>
      <c r="BM32" s="352">
        <v>3</v>
      </c>
      <c r="BN32" s="352">
        <v>0</v>
      </c>
      <c r="BO32" s="352">
        <v>4</v>
      </c>
      <c r="BP32" s="352">
        <v>0</v>
      </c>
      <c r="BQ32" s="352">
        <v>0</v>
      </c>
      <c r="BR32" s="352">
        <v>0</v>
      </c>
      <c r="BS32" s="352">
        <v>0</v>
      </c>
      <c r="BT32" s="352">
        <v>0</v>
      </c>
      <c r="BU32" s="353">
        <v>0</v>
      </c>
      <c r="BV32" s="352"/>
      <c r="BW32" s="352"/>
      <c r="BX32" s="345">
        <v>0</v>
      </c>
      <c r="BY32" s="346">
        <v>0</v>
      </c>
      <c r="BZ32" s="346">
        <v>0</v>
      </c>
      <c r="CA32" s="346">
        <v>5</v>
      </c>
      <c r="CB32" s="346">
        <v>0</v>
      </c>
      <c r="CC32" s="346">
        <v>0</v>
      </c>
      <c r="CD32" s="346">
        <v>0</v>
      </c>
      <c r="CE32" s="346">
        <v>0</v>
      </c>
      <c r="CF32" s="346">
        <v>0</v>
      </c>
      <c r="CG32" s="347">
        <v>0</v>
      </c>
      <c r="CH32" s="346"/>
      <c r="CI32" s="346"/>
      <c r="CJ32" s="348">
        <v>0</v>
      </c>
      <c r="CK32" s="349">
        <v>2</v>
      </c>
      <c r="CL32" s="349">
        <v>0</v>
      </c>
      <c r="CM32" s="349">
        <v>8</v>
      </c>
      <c r="CN32" s="349">
        <v>0</v>
      </c>
      <c r="CO32" s="349">
        <v>0</v>
      </c>
      <c r="CP32" s="349">
        <v>0</v>
      </c>
      <c r="CQ32" s="349">
        <v>0</v>
      </c>
      <c r="CR32" s="349">
        <v>0</v>
      </c>
      <c r="CS32" s="350">
        <v>0</v>
      </c>
      <c r="CV32" s="348">
        <v>0</v>
      </c>
      <c r="CW32" s="349">
        <v>5</v>
      </c>
      <c r="CX32" s="349">
        <v>0</v>
      </c>
      <c r="CY32" s="349">
        <v>2</v>
      </c>
      <c r="CZ32" s="349">
        <v>0</v>
      </c>
      <c r="DA32" s="349">
        <v>0</v>
      </c>
      <c r="DB32" s="349">
        <v>0</v>
      </c>
      <c r="DC32" s="349">
        <v>0</v>
      </c>
      <c r="DD32" s="349">
        <v>0</v>
      </c>
      <c r="DE32" s="350">
        <v>0</v>
      </c>
      <c r="DF32"/>
      <c r="DH32" s="348">
        <v>0</v>
      </c>
      <c r="DI32" s="349">
        <v>2</v>
      </c>
      <c r="DJ32" s="349">
        <v>6</v>
      </c>
      <c r="DK32" s="349">
        <v>4</v>
      </c>
      <c r="DL32" s="349">
        <v>0</v>
      </c>
      <c r="DM32" s="349">
        <v>0</v>
      </c>
      <c r="DN32" s="349">
        <v>0</v>
      </c>
      <c r="DO32" s="349">
        <v>0</v>
      </c>
      <c r="DP32" s="349">
        <v>0</v>
      </c>
      <c r="DQ32" s="350">
        <v>0</v>
      </c>
      <c r="DT32" s="1120">
        <v>0</v>
      </c>
      <c r="DU32" s="1115">
        <v>9</v>
      </c>
      <c r="DV32" s="1115">
        <v>0</v>
      </c>
      <c r="DW32" s="1115">
        <v>8</v>
      </c>
      <c r="DX32" s="1115">
        <v>0</v>
      </c>
      <c r="DY32" s="1115">
        <v>0</v>
      </c>
      <c r="DZ32" s="1115">
        <v>0</v>
      </c>
      <c r="EA32" s="1115">
        <v>0</v>
      </c>
      <c r="EB32" s="1115">
        <v>0</v>
      </c>
      <c r="EC32" s="1118">
        <v>0</v>
      </c>
    </row>
    <row r="33" spans="1:133" s="109" customFormat="1" x14ac:dyDescent="0.25">
      <c r="A33">
        <v>31</v>
      </c>
      <c r="B33" s="222" t="s">
        <v>89</v>
      </c>
      <c r="C33" s="374">
        <v>3</v>
      </c>
      <c r="D33" s="345">
        <v>53</v>
      </c>
      <c r="E33" s="277">
        <v>0</v>
      </c>
      <c r="F33" s="277">
        <v>0</v>
      </c>
      <c r="G33" s="277">
        <v>0</v>
      </c>
      <c r="H33" s="277">
        <v>0</v>
      </c>
      <c r="I33" s="277">
        <v>0</v>
      </c>
      <c r="J33" s="277">
        <v>0</v>
      </c>
      <c r="K33" s="277">
        <v>0</v>
      </c>
      <c r="L33" s="277">
        <v>0</v>
      </c>
      <c r="M33" s="278">
        <v>0</v>
      </c>
      <c r="N33" s="375"/>
      <c r="O33" s="375"/>
      <c r="P33" s="345">
        <v>35</v>
      </c>
      <c r="Q33" s="277">
        <v>0</v>
      </c>
      <c r="R33" s="277">
        <v>0</v>
      </c>
      <c r="S33" s="277">
        <v>0</v>
      </c>
      <c r="T33" s="277">
        <v>0</v>
      </c>
      <c r="U33" s="277">
        <v>0</v>
      </c>
      <c r="V33" s="277">
        <v>0</v>
      </c>
      <c r="W33" s="277">
        <v>0</v>
      </c>
      <c r="X33" s="277">
        <v>0</v>
      </c>
      <c r="Y33" s="278">
        <v>0</v>
      </c>
      <c r="Z33" s="222"/>
      <c r="AA33" s="222"/>
      <c r="AB33" s="345">
        <v>30</v>
      </c>
      <c r="AC33" s="277">
        <v>0</v>
      </c>
      <c r="AD33" s="277">
        <v>0</v>
      </c>
      <c r="AE33" s="277">
        <v>0</v>
      </c>
      <c r="AF33" s="277">
        <v>0</v>
      </c>
      <c r="AG33" s="277">
        <v>0</v>
      </c>
      <c r="AH33" s="277">
        <v>0</v>
      </c>
      <c r="AI33" s="277">
        <v>0</v>
      </c>
      <c r="AJ33" s="277">
        <v>0</v>
      </c>
      <c r="AK33" s="278">
        <v>0</v>
      </c>
      <c r="AL33" s="277"/>
      <c r="AM33" s="277"/>
      <c r="AN33" s="345">
        <v>20</v>
      </c>
      <c r="AO33" s="277">
        <v>0</v>
      </c>
      <c r="AP33" s="277">
        <v>0</v>
      </c>
      <c r="AQ33" s="277">
        <v>1</v>
      </c>
      <c r="AR33" s="277">
        <v>0</v>
      </c>
      <c r="AS33" s="277">
        <v>0</v>
      </c>
      <c r="AT33" s="277">
        <v>0</v>
      </c>
      <c r="AU33" s="277">
        <v>0</v>
      </c>
      <c r="AV33" s="277">
        <v>0</v>
      </c>
      <c r="AW33" s="278">
        <v>0</v>
      </c>
      <c r="AX33" s="277"/>
      <c r="AY33" s="277"/>
      <c r="AZ33" s="345">
        <v>14</v>
      </c>
      <c r="BA33" s="277">
        <v>0</v>
      </c>
      <c r="BB33" s="277">
        <v>0</v>
      </c>
      <c r="BC33" s="277">
        <v>2</v>
      </c>
      <c r="BD33" s="277">
        <v>0</v>
      </c>
      <c r="BE33" s="277">
        <v>0</v>
      </c>
      <c r="BF33" s="277">
        <v>0</v>
      </c>
      <c r="BG33" s="277">
        <v>0</v>
      </c>
      <c r="BH33" s="277">
        <v>0</v>
      </c>
      <c r="BI33" s="278">
        <v>0</v>
      </c>
      <c r="BJ33" s="277"/>
      <c r="BK33" s="277"/>
      <c r="BL33" s="351">
        <v>14</v>
      </c>
      <c r="BM33" s="352">
        <v>0</v>
      </c>
      <c r="BN33" s="352">
        <v>0</v>
      </c>
      <c r="BO33" s="352">
        <v>0</v>
      </c>
      <c r="BP33" s="352">
        <v>0</v>
      </c>
      <c r="BQ33" s="352">
        <v>0</v>
      </c>
      <c r="BR33" s="352">
        <v>0</v>
      </c>
      <c r="BS33" s="352">
        <v>0</v>
      </c>
      <c r="BT33" s="352">
        <v>0</v>
      </c>
      <c r="BU33" s="353">
        <v>0</v>
      </c>
      <c r="BV33" s="352"/>
      <c r="BW33" s="352"/>
      <c r="BX33" s="345">
        <v>9</v>
      </c>
      <c r="BY33" s="346">
        <v>0</v>
      </c>
      <c r="BZ33" s="346">
        <v>0</v>
      </c>
      <c r="CA33" s="346">
        <v>0</v>
      </c>
      <c r="CB33" s="346">
        <v>0</v>
      </c>
      <c r="CC33" s="346">
        <v>0</v>
      </c>
      <c r="CD33" s="346">
        <v>0</v>
      </c>
      <c r="CE33" s="346">
        <v>0</v>
      </c>
      <c r="CF33" s="346">
        <v>0</v>
      </c>
      <c r="CG33" s="347">
        <v>0</v>
      </c>
      <c r="CH33" s="346"/>
      <c r="CI33" s="346"/>
      <c r="CJ33" s="348">
        <v>12</v>
      </c>
      <c r="CK33" s="349">
        <v>0</v>
      </c>
      <c r="CL33" s="349">
        <v>0</v>
      </c>
      <c r="CM33" s="349">
        <v>0</v>
      </c>
      <c r="CN33" s="349">
        <v>0</v>
      </c>
      <c r="CO33" s="349">
        <v>0</v>
      </c>
      <c r="CP33" s="349">
        <v>0</v>
      </c>
      <c r="CQ33" s="349">
        <v>0</v>
      </c>
      <c r="CR33" s="349">
        <v>0</v>
      </c>
      <c r="CS33" s="350">
        <v>0</v>
      </c>
      <c r="CV33" s="348">
        <v>14</v>
      </c>
      <c r="CW33" s="349">
        <v>0</v>
      </c>
      <c r="CX33" s="349">
        <v>0</v>
      </c>
      <c r="CY33" s="349">
        <v>1</v>
      </c>
      <c r="CZ33" s="349">
        <v>0</v>
      </c>
      <c r="DA33" s="349">
        <v>0</v>
      </c>
      <c r="DB33" s="349">
        <v>0</v>
      </c>
      <c r="DC33" s="349">
        <v>0</v>
      </c>
      <c r="DD33" s="349">
        <v>0</v>
      </c>
      <c r="DE33" s="350">
        <v>0</v>
      </c>
      <c r="DF33"/>
      <c r="DH33" s="348">
        <v>22</v>
      </c>
      <c r="DI33" s="349">
        <v>0</v>
      </c>
      <c r="DJ33" s="349">
        <v>0</v>
      </c>
      <c r="DK33" s="349">
        <v>1</v>
      </c>
      <c r="DL33" s="349">
        <v>0</v>
      </c>
      <c r="DM33" s="349">
        <v>0</v>
      </c>
      <c r="DN33" s="349">
        <v>0</v>
      </c>
      <c r="DO33" s="349">
        <v>0</v>
      </c>
      <c r="DP33" s="349">
        <v>0</v>
      </c>
      <c r="DQ33" s="350">
        <v>0</v>
      </c>
      <c r="DT33" s="1120">
        <v>59</v>
      </c>
      <c r="DU33" s="1115">
        <v>0</v>
      </c>
      <c r="DV33" s="1115">
        <v>0</v>
      </c>
      <c r="DW33" s="1115">
        <v>1</v>
      </c>
      <c r="DX33" s="1115">
        <v>0</v>
      </c>
      <c r="DY33" s="1115">
        <v>0</v>
      </c>
      <c r="DZ33" s="1115">
        <v>0</v>
      </c>
      <c r="EA33" s="1115">
        <v>0</v>
      </c>
      <c r="EB33" s="1115">
        <v>0</v>
      </c>
      <c r="EC33" s="1118">
        <v>0</v>
      </c>
    </row>
    <row r="34" spans="1:133" s="109" customFormat="1" x14ac:dyDescent="0.25">
      <c r="A34">
        <v>32</v>
      </c>
      <c r="B34" s="222" t="s">
        <v>90</v>
      </c>
      <c r="C34" s="374">
        <v>1</v>
      </c>
      <c r="D34" s="357">
        <v>0</v>
      </c>
      <c r="E34" s="277">
        <v>3</v>
      </c>
      <c r="F34" s="277">
        <v>0</v>
      </c>
      <c r="G34" s="277">
        <v>146</v>
      </c>
      <c r="H34" s="277">
        <v>0</v>
      </c>
      <c r="I34" s="277">
        <v>0</v>
      </c>
      <c r="J34" s="277">
        <v>0</v>
      </c>
      <c r="K34" s="277">
        <v>0</v>
      </c>
      <c r="L34" s="277">
        <v>0</v>
      </c>
      <c r="M34" s="278">
        <v>0</v>
      </c>
      <c r="N34" s="375"/>
      <c r="O34" s="375"/>
      <c r="P34" s="357">
        <v>0</v>
      </c>
      <c r="Q34" s="277">
        <v>3</v>
      </c>
      <c r="R34" s="277">
        <v>0</v>
      </c>
      <c r="S34" s="277">
        <v>129</v>
      </c>
      <c r="T34" s="277">
        <v>0</v>
      </c>
      <c r="U34" s="277">
        <v>0</v>
      </c>
      <c r="V34" s="277">
        <v>0</v>
      </c>
      <c r="W34" s="277">
        <v>0</v>
      </c>
      <c r="X34" s="277">
        <v>0</v>
      </c>
      <c r="Y34" s="278">
        <v>0</v>
      </c>
      <c r="Z34" s="222"/>
      <c r="AA34" s="222"/>
      <c r="AB34" s="357">
        <v>0</v>
      </c>
      <c r="AC34" s="277">
        <v>2</v>
      </c>
      <c r="AD34" s="277">
        <v>0</v>
      </c>
      <c r="AE34" s="277">
        <v>91</v>
      </c>
      <c r="AF34" s="277">
        <v>0</v>
      </c>
      <c r="AG34" s="277">
        <v>0</v>
      </c>
      <c r="AH34" s="277">
        <v>0</v>
      </c>
      <c r="AI34" s="277">
        <v>0</v>
      </c>
      <c r="AJ34" s="277">
        <v>0</v>
      </c>
      <c r="AK34" s="278">
        <v>0</v>
      </c>
      <c r="AL34" s="277"/>
      <c r="AM34" s="277"/>
      <c r="AN34" s="357">
        <v>0</v>
      </c>
      <c r="AO34" s="277">
        <v>1</v>
      </c>
      <c r="AP34" s="277">
        <v>0</v>
      </c>
      <c r="AQ34" s="277">
        <v>83</v>
      </c>
      <c r="AR34" s="277">
        <v>0</v>
      </c>
      <c r="AS34" s="277">
        <v>0</v>
      </c>
      <c r="AT34" s="277">
        <v>0</v>
      </c>
      <c r="AU34" s="277">
        <v>0</v>
      </c>
      <c r="AV34" s="277">
        <v>0</v>
      </c>
      <c r="AW34" s="278">
        <v>0</v>
      </c>
      <c r="AX34" s="277"/>
      <c r="AY34" s="277"/>
      <c r="AZ34" s="357">
        <v>3</v>
      </c>
      <c r="BA34" s="277">
        <v>2</v>
      </c>
      <c r="BB34" s="277">
        <v>0</v>
      </c>
      <c r="BC34" s="277">
        <v>71</v>
      </c>
      <c r="BD34" s="277">
        <v>0</v>
      </c>
      <c r="BE34" s="277">
        <v>0</v>
      </c>
      <c r="BF34" s="277">
        <v>0</v>
      </c>
      <c r="BG34" s="277">
        <v>0</v>
      </c>
      <c r="BH34" s="277">
        <v>0</v>
      </c>
      <c r="BI34" s="278">
        <v>0</v>
      </c>
      <c r="BJ34" s="277"/>
      <c r="BK34" s="277"/>
      <c r="BL34" s="351">
        <v>0</v>
      </c>
      <c r="BM34" s="352">
        <v>1</v>
      </c>
      <c r="BN34" s="352">
        <v>0</v>
      </c>
      <c r="BO34" s="352">
        <v>71</v>
      </c>
      <c r="BP34" s="352">
        <v>0</v>
      </c>
      <c r="BQ34" s="352">
        <v>0</v>
      </c>
      <c r="BR34" s="352">
        <v>0</v>
      </c>
      <c r="BS34" s="352">
        <v>0</v>
      </c>
      <c r="BT34" s="352">
        <v>0</v>
      </c>
      <c r="BU34" s="353">
        <v>0</v>
      </c>
      <c r="BV34" s="352"/>
      <c r="BW34" s="352"/>
      <c r="BX34" s="797">
        <v>1</v>
      </c>
      <c r="BY34" s="346">
        <v>19</v>
      </c>
      <c r="BZ34" s="346">
        <v>0</v>
      </c>
      <c r="CA34" s="346">
        <v>54</v>
      </c>
      <c r="CB34" s="346">
        <v>0</v>
      </c>
      <c r="CC34" s="346">
        <v>0</v>
      </c>
      <c r="CD34" s="346">
        <v>0</v>
      </c>
      <c r="CE34" s="346">
        <v>0</v>
      </c>
      <c r="CF34" s="346">
        <v>0</v>
      </c>
      <c r="CG34" s="347">
        <v>0</v>
      </c>
      <c r="CH34" s="346"/>
      <c r="CI34" s="346"/>
      <c r="CJ34" s="348">
        <v>6</v>
      </c>
      <c r="CK34" s="349">
        <v>2</v>
      </c>
      <c r="CL34" s="349">
        <v>0</v>
      </c>
      <c r="CM34" s="349">
        <v>61</v>
      </c>
      <c r="CN34" s="349">
        <v>0</v>
      </c>
      <c r="CO34" s="349">
        <v>0</v>
      </c>
      <c r="CP34" s="349">
        <v>0</v>
      </c>
      <c r="CQ34" s="349">
        <v>0</v>
      </c>
      <c r="CR34" s="349">
        <v>0</v>
      </c>
      <c r="CS34" s="350">
        <v>0</v>
      </c>
      <c r="CV34" s="348">
        <v>0</v>
      </c>
      <c r="CW34" s="349">
        <v>6</v>
      </c>
      <c r="CX34" s="349">
        <v>0</v>
      </c>
      <c r="CY34" s="349">
        <v>44</v>
      </c>
      <c r="CZ34" s="349">
        <v>0</v>
      </c>
      <c r="DA34" s="349">
        <v>0</v>
      </c>
      <c r="DB34" s="349">
        <v>0</v>
      </c>
      <c r="DC34" s="349">
        <v>0</v>
      </c>
      <c r="DD34" s="349">
        <v>0</v>
      </c>
      <c r="DE34" s="350">
        <v>0</v>
      </c>
      <c r="DF34"/>
      <c r="DH34" s="348">
        <v>0</v>
      </c>
      <c r="DI34" s="349">
        <v>8</v>
      </c>
      <c r="DJ34" s="349">
        <v>0</v>
      </c>
      <c r="DK34" s="349">
        <v>46</v>
      </c>
      <c r="DL34" s="349">
        <v>0</v>
      </c>
      <c r="DM34" s="349">
        <v>0</v>
      </c>
      <c r="DN34" s="349">
        <v>0</v>
      </c>
      <c r="DO34" s="349">
        <v>0</v>
      </c>
      <c r="DP34" s="349">
        <v>0</v>
      </c>
      <c r="DQ34" s="350">
        <v>0</v>
      </c>
      <c r="DT34" s="1120">
        <v>0</v>
      </c>
      <c r="DU34" s="1115">
        <v>5</v>
      </c>
      <c r="DV34" s="1115">
        <v>0</v>
      </c>
      <c r="DW34" s="1115">
        <v>75</v>
      </c>
      <c r="DX34" s="1115">
        <v>0</v>
      </c>
      <c r="DY34" s="1115">
        <v>0</v>
      </c>
      <c r="DZ34" s="1115">
        <v>0</v>
      </c>
      <c r="EA34" s="1115">
        <v>0</v>
      </c>
      <c r="EB34" s="1115">
        <v>0</v>
      </c>
      <c r="EC34" s="1118">
        <v>0</v>
      </c>
    </row>
    <row r="35" spans="1:133" s="109" customFormat="1" x14ac:dyDescent="0.25">
      <c r="A35">
        <v>32</v>
      </c>
      <c r="B35" s="222" t="s">
        <v>90</v>
      </c>
      <c r="C35" s="374">
        <v>2</v>
      </c>
      <c r="D35" s="345">
        <v>0</v>
      </c>
      <c r="E35" s="277">
        <v>0</v>
      </c>
      <c r="F35" s="277">
        <v>0</v>
      </c>
      <c r="G35" s="277">
        <v>16</v>
      </c>
      <c r="H35" s="277">
        <v>0</v>
      </c>
      <c r="I35" s="277">
        <v>0</v>
      </c>
      <c r="J35" s="277">
        <v>0</v>
      </c>
      <c r="K35" s="277">
        <v>0</v>
      </c>
      <c r="L35" s="277">
        <v>0</v>
      </c>
      <c r="M35" s="278">
        <v>0</v>
      </c>
      <c r="N35" s="375"/>
      <c r="O35" s="375"/>
      <c r="P35" s="345">
        <v>0</v>
      </c>
      <c r="Q35" s="277">
        <v>2</v>
      </c>
      <c r="R35" s="277">
        <v>0</v>
      </c>
      <c r="S35" s="277">
        <v>25</v>
      </c>
      <c r="T35" s="277">
        <v>0</v>
      </c>
      <c r="U35" s="277">
        <v>0</v>
      </c>
      <c r="V35" s="277">
        <v>0</v>
      </c>
      <c r="W35" s="277">
        <v>0</v>
      </c>
      <c r="X35" s="277">
        <v>0</v>
      </c>
      <c r="Y35" s="278">
        <v>0</v>
      </c>
      <c r="Z35" s="222"/>
      <c r="AA35" s="222"/>
      <c r="AB35" s="345">
        <v>0</v>
      </c>
      <c r="AC35" s="277">
        <v>0</v>
      </c>
      <c r="AD35" s="277">
        <v>0</v>
      </c>
      <c r="AE35" s="277">
        <v>16</v>
      </c>
      <c r="AF35" s="277">
        <v>0</v>
      </c>
      <c r="AG35" s="277">
        <v>0</v>
      </c>
      <c r="AH35" s="277">
        <v>0</v>
      </c>
      <c r="AI35" s="277">
        <v>0</v>
      </c>
      <c r="AJ35" s="277">
        <v>0</v>
      </c>
      <c r="AK35" s="278">
        <v>0</v>
      </c>
      <c r="AL35" s="277"/>
      <c r="AM35" s="277"/>
      <c r="AN35" s="345">
        <v>0</v>
      </c>
      <c r="AO35" s="277">
        <v>2</v>
      </c>
      <c r="AP35" s="277">
        <v>0</v>
      </c>
      <c r="AQ35" s="277">
        <v>14</v>
      </c>
      <c r="AR35" s="277">
        <v>0</v>
      </c>
      <c r="AS35" s="277">
        <v>0</v>
      </c>
      <c r="AT35" s="277">
        <v>0</v>
      </c>
      <c r="AU35" s="277">
        <v>0</v>
      </c>
      <c r="AV35" s="277">
        <v>0</v>
      </c>
      <c r="AW35" s="278">
        <v>0</v>
      </c>
      <c r="AX35" s="277"/>
      <c r="AY35" s="277"/>
      <c r="AZ35" s="345">
        <v>0</v>
      </c>
      <c r="BA35" s="277">
        <v>2</v>
      </c>
      <c r="BB35" s="277">
        <v>0</v>
      </c>
      <c r="BC35" s="277">
        <v>8</v>
      </c>
      <c r="BD35" s="277">
        <v>0</v>
      </c>
      <c r="BE35" s="277">
        <v>0</v>
      </c>
      <c r="BF35" s="277">
        <v>0</v>
      </c>
      <c r="BG35" s="277">
        <v>0</v>
      </c>
      <c r="BH35" s="277">
        <v>0</v>
      </c>
      <c r="BI35" s="278">
        <v>0</v>
      </c>
      <c r="BJ35" s="277"/>
      <c r="BK35" s="277"/>
      <c r="BL35" s="351">
        <v>0</v>
      </c>
      <c r="BM35" s="352">
        <v>3</v>
      </c>
      <c r="BN35" s="352">
        <v>0</v>
      </c>
      <c r="BO35" s="352">
        <v>12</v>
      </c>
      <c r="BP35" s="352">
        <v>0</v>
      </c>
      <c r="BQ35" s="352">
        <v>0</v>
      </c>
      <c r="BR35" s="352">
        <v>0</v>
      </c>
      <c r="BS35" s="352">
        <v>0</v>
      </c>
      <c r="BT35" s="352">
        <v>0</v>
      </c>
      <c r="BU35" s="353">
        <v>0</v>
      </c>
      <c r="BV35" s="352"/>
      <c r="BW35" s="352"/>
      <c r="BX35" s="345">
        <v>0</v>
      </c>
      <c r="BY35" s="346">
        <v>2</v>
      </c>
      <c r="BZ35" s="346">
        <v>0</v>
      </c>
      <c r="CA35" s="346">
        <v>5</v>
      </c>
      <c r="CB35" s="346">
        <v>0</v>
      </c>
      <c r="CC35" s="346">
        <v>0</v>
      </c>
      <c r="CD35" s="346">
        <v>0</v>
      </c>
      <c r="CE35" s="346">
        <v>0</v>
      </c>
      <c r="CF35" s="346">
        <v>0</v>
      </c>
      <c r="CG35" s="347">
        <v>0</v>
      </c>
      <c r="CH35" s="346"/>
      <c r="CI35" s="346"/>
      <c r="CJ35" s="348">
        <v>0</v>
      </c>
      <c r="CK35" s="349">
        <v>3</v>
      </c>
      <c r="CL35" s="349">
        <v>0</v>
      </c>
      <c r="CM35" s="349">
        <v>8</v>
      </c>
      <c r="CN35" s="349">
        <v>0</v>
      </c>
      <c r="CO35" s="349">
        <v>0</v>
      </c>
      <c r="CP35" s="349">
        <v>0</v>
      </c>
      <c r="CQ35" s="349">
        <v>0</v>
      </c>
      <c r="CR35" s="349">
        <v>0</v>
      </c>
      <c r="CS35" s="350">
        <v>0</v>
      </c>
      <c r="CV35" s="348">
        <v>4</v>
      </c>
      <c r="CW35" s="349">
        <v>1</v>
      </c>
      <c r="CX35" s="349">
        <v>0</v>
      </c>
      <c r="CY35" s="349">
        <v>8</v>
      </c>
      <c r="CZ35" s="349">
        <v>0</v>
      </c>
      <c r="DA35" s="349">
        <v>0</v>
      </c>
      <c r="DB35" s="349">
        <v>0</v>
      </c>
      <c r="DC35" s="349">
        <v>0</v>
      </c>
      <c r="DD35" s="349">
        <v>0</v>
      </c>
      <c r="DE35" s="350">
        <v>0</v>
      </c>
      <c r="DF35"/>
      <c r="DH35" s="348">
        <v>7</v>
      </c>
      <c r="DI35" s="349">
        <v>2</v>
      </c>
      <c r="DJ35" s="349">
        <v>0</v>
      </c>
      <c r="DK35" s="349">
        <v>8</v>
      </c>
      <c r="DL35" s="349">
        <v>0</v>
      </c>
      <c r="DM35" s="349">
        <v>0</v>
      </c>
      <c r="DN35" s="349">
        <v>0</v>
      </c>
      <c r="DO35" s="349">
        <v>0</v>
      </c>
      <c r="DP35" s="349">
        <v>0</v>
      </c>
      <c r="DQ35" s="350">
        <v>0</v>
      </c>
      <c r="DT35" s="1120">
        <v>4</v>
      </c>
      <c r="DU35" s="1115">
        <v>0</v>
      </c>
      <c r="DV35" s="1115">
        <v>0</v>
      </c>
      <c r="DW35" s="1115">
        <v>3</v>
      </c>
      <c r="DX35" s="1115">
        <v>0</v>
      </c>
      <c r="DY35" s="1115">
        <v>0</v>
      </c>
      <c r="DZ35" s="1115">
        <v>0</v>
      </c>
      <c r="EA35" s="1115">
        <v>0</v>
      </c>
      <c r="EB35" s="1115">
        <v>0</v>
      </c>
      <c r="EC35" s="1118">
        <v>0</v>
      </c>
    </row>
    <row r="36" spans="1:133" s="109" customFormat="1" x14ac:dyDescent="0.25">
      <c r="A36">
        <v>32</v>
      </c>
      <c r="B36" s="222" t="s">
        <v>90</v>
      </c>
      <c r="C36" s="374">
        <v>3</v>
      </c>
      <c r="D36" s="345">
        <v>0</v>
      </c>
      <c r="E36" s="277">
        <v>0</v>
      </c>
      <c r="F36" s="277">
        <v>0</v>
      </c>
      <c r="G36" s="277">
        <v>0</v>
      </c>
      <c r="H36" s="277">
        <v>0</v>
      </c>
      <c r="I36" s="277">
        <v>0</v>
      </c>
      <c r="J36" s="277">
        <v>0</v>
      </c>
      <c r="K36" s="277">
        <v>0</v>
      </c>
      <c r="L36" s="277">
        <v>0</v>
      </c>
      <c r="M36" s="278">
        <v>0</v>
      </c>
      <c r="N36" s="375"/>
      <c r="O36" s="375"/>
      <c r="P36" s="345">
        <v>0</v>
      </c>
      <c r="Q36" s="277">
        <v>0</v>
      </c>
      <c r="R36" s="277">
        <v>0</v>
      </c>
      <c r="S36" s="277">
        <v>4</v>
      </c>
      <c r="T36" s="277">
        <v>0</v>
      </c>
      <c r="U36" s="277">
        <v>0</v>
      </c>
      <c r="V36" s="277">
        <v>0</v>
      </c>
      <c r="W36" s="277">
        <v>0</v>
      </c>
      <c r="X36" s="277">
        <v>0</v>
      </c>
      <c r="Y36" s="278">
        <v>0</v>
      </c>
      <c r="Z36" s="222"/>
      <c r="AA36" s="222"/>
      <c r="AB36" s="345">
        <v>0</v>
      </c>
      <c r="AC36" s="277">
        <v>0</v>
      </c>
      <c r="AD36" s="277">
        <v>0</v>
      </c>
      <c r="AE36" s="277">
        <v>3</v>
      </c>
      <c r="AF36" s="277">
        <v>0</v>
      </c>
      <c r="AG36" s="277">
        <v>0</v>
      </c>
      <c r="AH36" s="277">
        <v>0</v>
      </c>
      <c r="AI36" s="277">
        <v>0</v>
      </c>
      <c r="AJ36" s="277">
        <v>0</v>
      </c>
      <c r="AK36" s="278">
        <v>0</v>
      </c>
      <c r="AL36" s="277"/>
      <c r="AM36" s="277"/>
      <c r="AN36" s="345">
        <v>0</v>
      </c>
      <c r="AO36" s="277">
        <v>0</v>
      </c>
      <c r="AP36" s="277">
        <v>0</v>
      </c>
      <c r="AQ36" s="277">
        <v>10</v>
      </c>
      <c r="AR36" s="277">
        <v>0</v>
      </c>
      <c r="AS36" s="277">
        <v>0</v>
      </c>
      <c r="AT36" s="277">
        <v>0</v>
      </c>
      <c r="AU36" s="277">
        <v>0</v>
      </c>
      <c r="AV36" s="277">
        <v>0</v>
      </c>
      <c r="AW36" s="278">
        <v>0</v>
      </c>
      <c r="AX36" s="277"/>
      <c r="AY36" s="277"/>
      <c r="AZ36" s="345">
        <v>0</v>
      </c>
      <c r="BA36" s="277">
        <v>0</v>
      </c>
      <c r="BB36" s="277">
        <v>0</v>
      </c>
      <c r="BC36" s="277">
        <v>8</v>
      </c>
      <c r="BD36" s="277">
        <v>0</v>
      </c>
      <c r="BE36" s="277">
        <v>0</v>
      </c>
      <c r="BF36" s="277">
        <v>0</v>
      </c>
      <c r="BG36" s="277">
        <v>0</v>
      </c>
      <c r="BH36" s="277">
        <v>0</v>
      </c>
      <c r="BI36" s="278">
        <v>0</v>
      </c>
      <c r="BJ36" s="277"/>
      <c r="BK36" s="277"/>
      <c r="BL36" s="351">
        <v>93</v>
      </c>
      <c r="BM36" s="352">
        <v>0</v>
      </c>
      <c r="BN36" s="352">
        <v>0</v>
      </c>
      <c r="BO36" s="352">
        <v>16</v>
      </c>
      <c r="BP36" s="352">
        <v>0</v>
      </c>
      <c r="BQ36" s="352">
        <v>0</v>
      </c>
      <c r="BR36" s="352">
        <v>0</v>
      </c>
      <c r="BS36" s="352">
        <v>0</v>
      </c>
      <c r="BT36" s="352">
        <v>0</v>
      </c>
      <c r="BU36" s="353">
        <v>0</v>
      </c>
      <c r="BV36" s="352"/>
      <c r="BW36" s="352"/>
      <c r="BX36" s="345">
        <v>7</v>
      </c>
      <c r="BY36" s="346">
        <v>10</v>
      </c>
      <c r="BZ36" s="346">
        <v>0</v>
      </c>
      <c r="CA36" s="346">
        <v>14</v>
      </c>
      <c r="CB36" s="346">
        <v>0</v>
      </c>
      <c r="CC36" s="346">
        <v>0</v>
      </c>
      <c r="CD36" s="346">
        <v>0</v>
      </c>
      <c r="CE36" s="346">
        <v>0</v>
      </c>
      <c r="CF36" s="346">
        <v>0</v>
      </c>
      <c r="CG36" s="347">
        <v>0</v>
      </c>
      <c r="CH36" s="346"/>
      <c r="CI36" s="346"/>
      <c r="CJ36" s="348">
        <v>10</v>
      </c>
      <c r="CK36" s="349">
        <v>0</v>
      </c>
      <c r="CL36" s="349">
        <v>0</v>
      </c>
      <c r="CM36" s="349">
        <v>11</v>
      </c>
      <c r="CN36" s="349">
        <v>0</v>
      </c>
      <c r="CO36" s="349">
        <v>0</v>
      </c>
      <c r="CP36" s="349">
        <v>0</v>
      </c>
      <c r="CQ36" s="349">
        <v>0</v>
      </c>
      <c r="CR36" s="349">
        <v>0</v>
      </c>
      <c r="CS36" s="350">
        <v>0</v>
      </c>
      <c r="CV36" s="348">
        <v>5</v>
      </c>
      <c r="CW36" s="349">
        <v>0</v>
      </c>
      <c r="CX36" s="349">
        <v>0</v>
      </c>
      <c r="CY36" s="349">
        <v>13</v>
      </c>
      <c r="CZ36" s="349">
        <v>0</v>
      </c>
      <c r="DA36" s="349">
        <v>0</v>
      </c>
      <c r="DB36" s="349">
        <v>0</v>
      </c>
      <c r="DC36" s="349">
        <v>0</v>
      </c>
      <c r="DD36" s="349">
        <v>0</v>
      </c>
      <c r="DE36" s="350">
        <v>0</v>
      </c>
      <c r="DF36"/>
      <c r="DH36" s="348">
        <v>3</v>
      </c>
      <c r="DI36" s="349">
        <v>0</v>
      </c>
      <c r="DJ36" s="349">
        <v>0</v>
      </c>
      <c r="DK36" s="349">
        <v>2</v>
      </c>
      <c r="DL36" s="349">
        <v>0</v>
      </c>
      <c r="DM36" s="349">
        <v>0</v>
      </c>
      <c r="DN36" s="349">
        <v>0</v>
      </c>
      <c r="DO36" s="349">
        <v>0</v>
      </c>
      <c r="DP36" s="349">
        <v>0</v>
      </c>
      <c r="DQ36" s="350">
        <v>0</v>
      </c>
      <c r="DT36" s="1120">
        <v>3</v>
      </c>
      <c r="DU36" s="1115">
        <v>0</v>
      </c>
      <c r="DV36" s="1115">
        <v>0</v>
      </c>
      <c r="DW36" s="1115">
        <v>1</v>
      </c>
      <c r="DX36" s="1115">
        <v>0</v>
      </c>
      <c r="DY36" s="1115">
        <v>0</v>
      </c>
      <c r="DZ36" s="1115">
        <v>0</v>
      </c>
      <c r="EA36" s="1115">
        <v>0</v>
      </c>
      <c r="EB36" s="1115">
        <v>0</v>
      </c>
      <c r="EC36" s="1118">
        <v>0</v>
      </c>
    </row>
    <row r="37" spans="1:133" s="109" customFormat="1" x14ac:dyDescent="0.25">
      <c r="A37">
        <v>34</v>
      </c>
      <c r="B37" s="222" t="s">
        <v>91</v>
      </c>
      <c r="C37" s="374">
        <v>1</v>
      </c>
      <c r="D37" s="357">
        <v>7</v>
      </c>
      <c r="E37" s="277">
        <v>43</v>
      </c>
      <c r="F37" s="277">
        <v>0</v>
      </c>
      <c r="G37" s="277">
        <v>778</v>
      </c>
      <c r="H37" s="277">
        <v>0</v>
      </c>
      <c r="I37" s="277">
        <v>0</v>
      </c>
      <c r="J37" s="277">
        <v>0</v>
      </c>
      <c r="K37" s="277">
        <v>0</v>
      </c>
      <c r="L37" s="277">
        <v>0</v>
      </c>
      <c r="M37" s="278">
        <v>0</v>
      </c>
      <c r="N37" s="375"/>
      <c r="O37" s="375"/>
      <c r="P37" s="357">
        <v>6</v>
      </c>
      <c r="Q37" s="277">
        <v>54</v>
      </c>
      <c r="R37" s="277">
        <v>0</v>
      </c>
      <c r="S37" s="277">
        <v>870</v>
      </c>
      <c r="T37" s="277">
        <v>0</v>
      </c>
      <c r="U37" s="277">
        <v>0</v>
      </c>
      <c r="V37" s="277">
        <v>0</v>
      </c>
      <c r="W37" s="277">
        <v>0</v>
      </c>
      <c r="X37" s="277">
        <v>0</v>
      </c>
      <c r="Y37" s="278">
        <v>0</v>
      </c>
      <c r="Z37" s="222"/>
      <c r="AA37" s="222"/>
      <c r="AB37" s="357">
        <v>10</v>
      </c>
      <c r="AC37" s="277">
        <v>46</v>
      </c>
      <c r="AD37" s="277">
        <v>0</v>
      </c>
      <c r="AE37" s="277">
        <v>761</v>
      </c>
      <c r="AF37" s="277">
        <v>0</v>
      </c>
      <c r="AG37" s="277">
        <v>0</v>
      </c>
      <c r="AH37" s="277">
        <v>0</v>
      </c>
      <c r="AI37" s="277">
        <v>0</v>
      </c>
      <c r="AJ37" s="277">
        <v>0</v>
      </c>
      <c r="AK37" s="278">
        <v>0</v>
      </c>
      <c r="AL37" s="277"/>
      <c r="AM37" s="277"/>
      <c r="AN37" s="357">
        <v>8</v>
      </c>
      <c r="AO37" s="277">
        <v>64</v>
      </c>
      <c r="AP37" s="277">
        <v>0</v>
      </c>
      <c r="AQ37" s="277">
        <v>704</v>
      </c>
      <c r="AR37" s="277">
        <v>0</v>
      </c>
      <c r="AS37" s="277">
        <v>0</v>
      </c>
      <c r="AT37" s="277">
        <v>0</v>
      </c>
      <c r="AU37" s="277">
        <v>0</v>
      </c>
      <c r="AV37" s="277">
        <v>0</v>
      </c>
      <c r="AW37" s="278">
        <v>0</v>
      </c>
      <c r="AX37" s="277"/>
      <c r="AY37" s="277"/>
      <c r="AZ37" s="357">
        <v>33</v>
      </c>
      <c r="BA37" s="277">
        <v>44</v>
      </c>
      <c r="BB37" s="277">
        <v>0</v>
      </c>
      <c r="BC37" s="277">
        <v>678</v>
      </c>
      <c r="BD37" s="277">
        <v>0</v>
      </c>
      <c r="BE37" s="277">
        <v>0</v>
      </c>
      <c r="BF37" s="277">
        <v>0</v>
      </c>
      <c r="BG37" s="277">
        <v>0</v>
      </c>
      <c r="BH37" s="277">
        <v>0</v>
      </c>
      <c r="BI37" s="278">
        <v>0</v>
      </c>
      <c r="BJ37" s="277"/>
      <c r="BK37" s="277"/>
      <c r="BL37" s="351">
        <v>14</v>
      </c>
      <c r="BM37" s="352">
        <v>86</v>
      </c>
      <c r="BN37" s="352">
        <v>0</v>
      </c>
      <c r="BO37" s="352">
        <v>724</v>
      </c>
      <c r="BP37" s="352">
        <v>0</v>
      </c>
      <c r="BQ37" s="352">
        <v>0</v>
      </c>
      <c r="BR37" s="352">
        <v>0</v>
      </c>
      <c r="BS37" s="352">
        <v>0</v>
      </c>
      <c r="BT37" s="352">
        <v>0</v>
      </c>
      <c r="BU37" s="353">
        <v>0</v>
      </c>
      <c r="BV37" s="352"/>
      <c r="BW37" s="352"/>
      <c r="BX37" s="345">
        <v>14</v>
      </c>
      <c r="BY37" s="346">
        <v>41</v>
      </c>
      <c r="BZ37" s="346">
        <v>0</v>
      </c>
      <c r="CA37" s="346">
        <v>623</v>
      </c>
      <c r="CB37" s="346">
        <v>0</v>
      </c>
      <c r="CC37" s="346">
        <v>0</v>
      </c>
      <c r="CD37" s="346">
        <v>0</v>
      </c>
      <c r="CE37" s="346">
        <v>0</v>
      </c>
      <c r="CF37" s="346">
        <v>0</v>
      </c>
      <c r="CG37" s="347">
        <v>0</v>
      </c>
      <c r="CH37" s="346"/>
      <c r="CI37" s="346"/>
      <c r="CJ37" s="348">
        <f>18+10</f>
        <v>28</v>
      </c>
      <c r="CK37" s="349">
        <v>47</v>
      </c>
      <c r="CL37" s="349">
        <v>0</v>
      </c>
      <c r="CM37" s="349">
        <v>656</v>
      </c>
      <c r="CN37" s="349">
        <v>0</v>
      </c>
      <c r="CO37" s="349">
        <v>0</v>
      </c>
      <c r="CP37" s="349">
        <v>0</v>
      </c>
      <c r="CQ37" s="349">
        <v>0</v>
      </c>
      <c r="CR37" s="349">
        <v>0</v>
      </c>
      <c r="CS37" s="350">
        <v>0</v>
      </c>
      <c r="CV37" s="348">
        <v>38</v>
      </c>
      <c r="CW37" s="349">
        <v>75</v>
      </c>
      <c r="CX37" s="349">
        <v>0</v>
      </c>
      <c r="CY37" s="349">
        <v>654</v>
      </c>
      <c r="CZ37" s="349">
        <v>0</v>
      </c>
      <c r="DA37" s="349">
        <v>0</v>
      </c>
      <c r="DB37" s="349">
        <v>0</v>
      </c>
      <c r="DC37" s="349">
        <v>0</v>
      </c>
      <c r="DD37" s="349">
        <v>0</v>
      </c>
      <c r="DE37" s="350">
        <v>0</v>
      </c>
      <c r="DF37"/>
      <c r="DH37" s="348">
        <v>42</v>
      </c>
      <c r="DI37" s="349">
        <v>64</v>
      </c>
      <c r="DJ37" s="349">
        <v>0</v>
      </c>
      <c r="DK37" s="349">
        <v>634</v>
      </c>
      <c r="DL37" s="349">
        <v>0</v>
      </c>
      <c r="DM37" s="349">
        <v>0</v>
      </c>
      <c r="DN37" s="349">
        <v>0</v>
      </c>
      <c r="DO37" s="349">
        <v>0</v>
      </c>
      <c r="DP37" s="349">
        <v>0</v>
      </c>
      <c r="DQ37" s="350">
        <v>0</v>
      </c>
      <c r="DT37" s="1120">
        <v>41</v>
      </c>
      <c r="DU37" s="1115">
        <v>100</v>
      </c>
      <c r="DV37" s="1115">
        <v>0</v>
      </c>
      <c r="DW37" s="1115">
        <v>637</v>
      </c>
      <c r="DX37" s="1115">
        <v>0</v>
      </c>
      <c r="DY37" s="1115">
        <v>0</v>
      </c>
      <c r="DZ37" s="1115">
        <v>0</v>
      </c>
      <c r="EA37" s="1115">
        <v>0</v>
      </c>
      <c r="EB37" s="1115">
        <v>0</v>
      </c>
      <c r="EC37" s="1118">
        <v>0</v>
      </c>
    </row>
    <row r="38" spans="1:133" s="109" customFormat="1" x14ac:dyDescent="0.25">
      <c r="A38">
        <v>34</v>
      </c>
      <c r="B38" s="222" t="s">
        <v>91</v>
      </c>
      <c r="C38" s="374">
        <v>2</v>
      </c>
      <c r="D38" s="345">
        <v>2</v>
      </c>
      <c r="E38" s="277">
        <v>48</v>
      </c>
      <c r="F38" s="277">
        <v>0</v>
      </c>
      <c r="G38" s="277">
        <v>94</v>
      </c>
      <c r="H38" s="277">
        <v>0</v>
      </c>
      <c r="I38" s="277">
        <v>0</v>
      </c>
      <c r="J38" s="277">
        <v>0</v>
      </c>
      <c r="K38" s="277">
        <v>0</v>
      </c>
      <c r="L38" s="277">
        <v>0</v>
      </c>
      <c r="M38" s="278">
        <v>0</v>
      </c>
      <c r="N38" s="375"/>
      <c r="O38" s="375"/>
      <c r="P38" s="345">
        <v>1</v>
      </c>
      <c r="Q38" s="277">
        <v>50</v>
      </c>
      <c r="R38" s="277">
        <v>0</v>
      </c>
      <c r="S38" s="277">
        <v>128</v>
      </c>
      <c r="T38" s="277">
        <v>0</v>
      </c>
      <c r="U38" s="277">
        <v>0</v>
      </c>
      <c r="V38" s="277">
        <v>0</v>
      </c>
      <c r="W38" s="277">
        <v>0</v>
      </c>
      <c r="X38" s="277">
        <v>0</v>
      </c>
      <c r="Y38" s="278">
        <v>0</v>
      </c>
      <c r="Z38" s="222"/>
      <c r="AA38" s="222"/>
      <c r="AB38" s="345">
        <v>0</v>
      </c>
      <c r="AC38" s="277">
        <v>51</v>
      </c>
      <c r="AD38" s="277">
        <v>0</v>
      </c>
      <c r="AE38" s="277">
        <v>109</v>
      </c>
      <c r="AF38" s="277">
        <v>0</v>
      </c>
      <c r="AG38" s="277">
        <v>0</v>
      </c>
      <c r="AH38" s="277">
        <v>0</v>
      </c>
      <c r="AI38" s="277">
        <v>0</v>
      </c>
      <c r="AJ38" s="277">
        <v>0</v>
      </c>
      <c r="AK38" s="278">
        <v>0</v>
      </c>
      <c r="AL38" s="277"/>
      <c r="AM38" s="277"/>
      <c r="AN38" s="345">
        <v>0</v>
      </c>
      <c r="AO38" s="277">
        <v>57</v>
      </c>
      <c r="AP38" s="277">
        <v>0</v>
      </c>
      <c r="AQ38" s="277">
        <v>109</v>
      </c>
      <c r="AR38" s="277">
        <v>0</v>
      </c>
      <c r="AS38" s="277">
        <v>0</v>
      </c>
      <c r="AT38" s="277">
        <v>0</v>
      </c>
      <c r="AU38" s="277">
        <v>0</v>
      </c>
      <c r="AV38" s="277">
        <v>0</v>
      </c>
      <c r="AW38" s="278">
        <v>0</v>
      </c>
      <c r="AX38" s="277"/>
      <c r="AY38" s="277"/>
      <c r="AZ38" s="345">
        <v>0</v>
      </c>
      <c r="BA38" s="277">
        <v>53</v>
      </c>
      <c r="BB38" s="277">
        <v>0</v>
      </c>
      <c r="BC38" s="277">
        <v>91</v>
      </c>
      <c r="BD38" s="277">
        <v>0</v>
      </c>
      <c r="BE38" s="277">
        <v>0</v>
      </c>
      <c r="BF38" s="277">
        <v>0</v>
      </c>
      <c r="BG38" s="277">
        <v>0</v>
      </c>
      <c r="BH38" s="277">
        <v>0</v>
      </c>
      <c r="BI38" s="278">
        <v>0</v>
      </c>
      <c r="BJ38" s="277"/>
      <c r="BK38" s="277"/>
      <c r="BL38" s="351">
        <v>0</v>
      </c>
      <c r="BM38" s="352">
        <v>66</v>
      </c>
      <c r="BN38" s="352">
        <v>0</v>
      </c>
      <c r="BO38" s="352">
        <v>95</v>
      </c>
      <c r="BP38" s="352">
        <v>0</v>
      </c>
      <c r="BQ38" s="352">
        <v>0</v>
      </c>
      <c r="BR38" s="352">
        <v>0</v>
      </c>
      <c r="BS38" s="352">
        <v>0</v>
      </c>
      <c r="BT38" s="352">
        <v>0</v>
      </c>
      <c r="BU38" s="353">
        <v>0</v>
      </c>
      <c r="BV38" s="352"/>
      <c r="BW38" s="352"/>
      <c r="BX38" s="345">
        <v>0</v>
      </c>
      <c r="BY38" s="346">
        <v>65</v>
      </c>
      <c r="BZ38" s="346">
        <v>0</v>
      </c>
      <c r="CA38" s="346">
        <v>79</v>
      </c>
      <c r="CB38" s="346">
        <v>0</v>
      </c>
      <c r="CC38" s="346">
        <v>0</v>
      </c>
      <c r="CD38" s="346">
        <v>0</v>
      </c>
      <c r="CE38" s="346">
        <v>0</v>
      </c>
      <c r="CF38" s="346">
        <v>0</v>
      </c>
      <c r="CG38" s="347">
        <v>0</v>
      </c>
      <c r="CH38" s="346"/>
      <c r="CI38" s="346"/>
      <c r="CJ38" s="348">
        <v>0</v>
      </c>
      <c r="CK38" s="349">
        <v>66</v>
      </c>
      <c r="CL38" s="349">
        <v>0</v>
      </c>
      <c r="CM38" s="349">
        <v>89</v>
      </c>
      <c r="CN38" s="349">
        <v>0</v>
      </c>
      <c r="CO38" s="349">
        <v>0</v>
      </c>
      <c r="CP38" s="349">
        <v>0</v>
      </c>
      <c r="CQ38" s="349">
        <v>0</v>
      </c>
      <c r="CR38" s="349">
        <v>0</v>
      </c>
      <c r="CS38" s="350">
        <v>0</v>
      </c>
      <c r="CV38" s="348">
        <v>0</v>
      </c>
      <c r="CW38" s="349">
        <v>39</v>
      </c>
      <c r="CX38" s="349">
        <v>0</v>
      </c>
      <c r="CY38" s="349">
        <v>79</v>
      </c>
      <c r="CZ38" s="349">
        <v>0</v>
      </c>
      <c r="DA38" s="349">
        <v>0</v>
      </c>
      <c r="DB38" s="349">
        <v>0</v>
      </c>
      <c r="DC38" s="349">
        <v>0</v>
      </c>
      <c r="DD38" s="349">
        <v>0</v>
      </c>
      <c r="DE38" s="350">
        <v>0</v>
      </c>
      <c r="DF38"/>
      <c r="DH38" s="348">
        <v>1</v>
      </c>
      <c r="DI38" s="349">
        <v>51</v>
      </c>
      <c r="DJ38" s="349">
        <v>0</v>
      </c>
      <c r="DK38" s="349">
        <v>67</v>
      </c>
      <c r="DL38" s="349">
        <v>0</v>
      </c>
      <c r="DM38" s="349">
        <v>0</v>
      </c>
      <c r="DN38" s="349">
        <v>0</v>
      </c>
      <c r="DO38" s="349">
        <v>0</v>
      </c>
      <c r="DP38" s="349">
        <v>0</v>
      </c>
      <c r="DQ38" s="350">
        <v>0</v>
      </c>
      <c r="DT38" s="1120">
        <v>2</v>
      </c>
      <c r="DU38" s="1115">
        <v>38</v>
      </c>
      <c r="DV38" s="1115">
        <v>0</v>
      </c>
      <c r="DW38" s="1115">
        <v>102</v>
      </c>
      <c r="DX38" s="1115">
        <v>0</v>
      </c>
      <c r="DY38" s="1115">
        <v>0</v>
      </c>
      <c r="DZ38" s="1115">
        <v>0</v>
      </c>
      <c r="EA38" s="1115">
        <v>0</v>
      </c>
      <c r="EB38" s="1115">
        <v>0</v>
      </c>
      <c r="EC38" s="1118">
        <v>0</v>
      </c>
    </row>
    <row r="39" spans="1:133" s="109" customFormat="1" x14ac:dyDescent="0.25">
      <c r="A39">
        <v>34</v>
      </c>
      <c r="B39" s="222" t="s">
        <v>91</v>
      </c>
      <c r="C39" s="374">
        <v>3</v>
      </c>
      <c r="D39" s="345">
        <v>15</v>
      </c>
      <c r="E39" s="277">
        <v>91</v>
      </c>
      <c r="F39" s="277">
        <v>0</v>
      </c>
      <c r="G39" s="277">
        <v>93</v>
      </c>
      <c r="H39" s="277">
        <v>0</v>
      </c>
      <c r="I39" s="277">
        <v>0</v>
      </c>
      <c r="J39" s="277">
        <v>0</v>
      </c>
      <c r="K39" s="277">
        <v>0</v>
      </c>
      <c r="L39" s="277">
        <v>0</v>
      </c>
      <c r="M39" s="278">
        <v>0</v>
      </c>
      <c r="N39" s="375"/>
      <c r="O39" s="375"/>
      <c r="P39" s="345">
        <v>20</v>
      </c>
      <c r="Q39" s="277">
        <v>159</v>
      </c>
      <c r="R39" s="277">
        <v>0</v>
      </c>
      <c r="S39" s="277">
        <v>103</v>
      </c>
      <c r="T39" s="277">
        <v>0</v>
      </c>
      <c r="U39" s="277">
        <v>0</v>
      </c>
      <c r="V39" s="277">
        <v>0</v>
      </c>
      <c r="W39" s="277">
        <v>0</v>
      </c>
      <c r="X39" s="277">
        <v>0</v>
      </c>
      <c r="Y39" s="278">
        <v>0</v>
      </c>
      <c r="Z39" s="222"/>
      <c r="AA39" s="222"/>
      <c r="AB39" s="345">
        <v>14</v>
      </c>
      <c r="AC39" s="277">
        <v>99</v>
      </c>
      <c r="AD39" s="277">
        <v>0</v>
      </c>
      <c r="AE39" s="277">
        <v>86</v>
      </c>
      <c r="AF39" s="277">
        <v>0</v>
      </c>
      <c r="AG39" s="277">
        <v>0</v>
      </c>
      <c r="AH39" s="277">
        <v>0</v>
      </c>
      <c r="AI39" s="277">
        <v>0</v>
      </c>
      <c r="AJ39" s="277">
        <v>0</v>
      </c>
      <c r="AK39" s="278">
        <v>0</v>
      </c>
      <c r="AL39" s="277"/>
      <c r="AM39" s="277"/>
      <c r="AN39" s="345">
        <v>12</v>
      </c>
      <c r="AO39" s="277">
        <v>99</v>
      </c>
      <c r="AP39" s="277">
        <v>0</v>
      </c>
      <c r="AQ39" s="277">
        <v>109</v>
      </c>
      <c r="AR39" s="277">
        <v>0</v>
      </c>
      <c r="AS39" s="277">
        <v>0</v>
      </c>
      <c r="AT39" s="277">
        <v>0</v>
      </c>
      <c r="AU39" s="277">
        <v>0</v>
      </c>
      <c r="AV39" s="277">
        <v>0</v>
      </c>
      <c r="AW39" s="278">
        <v>0</v>
      </c>
      <c r="AX39" s="277"/>
      <c r="AY39" s="277"/>
      <c r="AZ39" s="345">
        <v>1</v>
      </c>
      <c r="BA39" s="277">
        <v>102</v>
      </c>
      <c r="BB39" s="277">
        <v>0</v>
      </c>
      <c r="BC39" s="277">
        <v>90</v>
      </c>
      <c r="BD39" s="277">
        <v>0</v>
      </c>
      <c r="BE39" s="277">
        <v>0</v>
      </c>
      <c r="BF39" s="277">
        <v>0</v>
      </c>
      <c r="BG39" s="277">
        <v>0</v>
      </c>
      <c r="BH39" s="277">
        <v>0</v>
      </c>
      <c r="BI39" s="278">
        <v>0</v>
      </c>
      <c r="BJ39" s="277"/>
      <c r="BK39" s="277"/>
      <c r="BL39" s="351">
        <v>12</v>
      </c>
      <c r="BM39" s="352">
        <v>111</v>
      </c>
      <c r="BN39" s="352">
        <v>0</v>
      </c>
      <c r="BO39" s="352">
        <v>102</v>
      </c>
      <c r="BP39" s="352">
        <v>0</v>
      </c>
      <c r="BQ39" s="352">
        <v>0</v>
      </c>
      <c r="BR39" s="352">
        <v>0</v>
      </c>
      <c r="BS39" s="352">
        <v>0</v>
      </c>
      <c r="BT39" s="352">
        <v>0</v>
      </c>
      <c r="BU39" s="353">
        <v>0</v>
      </c>
      <c r="BV39" s="352"/>
      <c r="BW39" s="352"/>
      <c r="BX39" s="345">
        <v>14</v>
      </c>
      <c r="BY39" s="346">
        <v>125</v>
      </c>
      <c r="BZ39" s="346">
        <v>0</v>
      </c>
      <c r="CA39" s="346">
        <v>109</v>
      </c>
      <c r="CB39" s="346">
        <v>0</v>
      </c>
      <c r="CC39" s="346">
        <v>0</v>
      </c>
      <c r="CD39" s="346">
        <v>0</v>
      </c>
      <c r="CE39" s="346">
        <v>0</v>
      </c>
      <c r="CF39" s="346">
        <v>0</v>
      </c>
      <c r="CG39" s="347">
        <v>0</v>
      </c>
      <c r="CH39" s="346"/>
      <c r="CI39" s="346"/>
      <c r="CJ39" s="348">
        <v>4</v>
      </c>
      <c r="CK39" s="349">
        <v>93</v>
      </c>
      <c r="CL39" s="349">
        <v>0</v>
      </c>
      <c r="CM39" s="349">
        <v>103</v>
      </c>
      <c r="CN39" s="349">
        <v>0</v>
      </c>
      <c r="CO39" s="349">
        <v>0</v>
      </c>
      <c r="CP39" s="349">
        <v>0</v>
      </c>
      <c r="CQ39" s="349">
        <v>0</v>
      </c>
      <c r="CR39" s="349">
        <v>0</v>
      </c>
      <c r="CS39" s="350">
        <v>0</v>
      </c>
      <c r="CV39" s="348">
        <v>18</v>
      </c>
      <c r="CW39" s="349">
        <v>82</v>
      </c>
      <c r="CX39" s="349">
        <v>0</v>
      </c>
      <c r="CY39" s="349">
        <v>105</v>
      </c>
      <c r="CZ39" s="349">
        <v>0</v>
      </c>
      <c r="DA39" s="349">
        <v>0</v>
      </c>
      <c r="DB39" s="349">
        <v>0</v>
      </c>
      <c r="DC39" s="349">
        <v>0</v>
      </c>
      <c r="DD39" s="349">
        <v>0</v>
      </c>
      <c r="DE39" s="350">
        <v>0</v>
      </c>
      <c r="DF39"/>
      <c r="DH39" s="348">
        <v>9</v>
      </c>
      <c r="DI39" s="349">
        <v>111</v>
      </c>
      <c r="DJ39" s="349">
        <v>0</v>
      </c>
      <c r="DK39" s="349">
        <v>116</v>
      </c>
      <c r="DL39" s="349">
        <v>0</v>
      </c>
      <c r="DM39" s="349">
        <v>0</v>
      </c>
      <c r="DN39" s="349">
        <v>0</v>
      </c>
      <c r="DO39" s="349">
        <v>0</v>
      </c>
      <c r="DP39" s="349">
        <v>0</v>
      </c>
      <c r="DQ39" s="350">
        <v>0</v>
      </c>
      <c r="DT39" s="1120">
        <v>8</v>
      </c>
      <c r="DU39" s="1115">
        <v>94</v>
      </c>
      <c r="DV39" s="1115">
        <v>0</v>
      </c>
      <c r="DW39" s="1115">
        <v>142</v>
      </c>
      <c r="DX39" s="1115">
        <v>0</v>
      </c>
      <c r="DY39" s="1115">
        <v>0</v>
      </c>
      <c r="DZ39" s="1115">
        <v>0</v>
      </c>
      <c r="EA39" s="1115">
        <v>0</v>
      </c>
      <c r="EB39" s="1115">
        <v>0</v>
      </c>
      <c r="EC39" s="1118">
        <v>0</v>
      </c>
    </row>
    <row r="40" spans="1:133" s="109" customFormat="1" x14ac:dyDescent="0.25">
      <c r="A40">
        <v>35</v>
      </c>
      <c r="B40" s="222" t="s">
        <v>92</v>
      </c>
      <c r="C40" s="374">
        <v>1</v>
      </c>
      <c r="D40" s="345">
        <v>0</v>
      </c>
      <c r="E40" s="277">
        <v>2</v>
      </c>
      <c r="F40" s="277">
        <v>0</v>
      </c>
      <c r="G40" s="277">
        <v>54</v>
      </c>
      <c r="H40" s="277">
        <v>0</v>
      </c>
      <c r="I40" s="277">
        <v>0</v>
      </c>
      <c r="J40" s="277">
        <v>0</v>
      </c>
      <c r="K40" s="277">
        <v>0</v>
      </c>
      <c r="L40" s="277">
        <v>0</v>
      </c>
      <c r="M40" s="278">
        <v>0</v>
      </c>
      <c r="N40" s="375"/>
      <c r="O40" s="375"/>
      <c r="P40" s="345">
        <v>0</v>
      </c>
      <c r="Q40" s="277">
        <v>3</v>
      </c>
      <c r="R40" s="277">
        <v>0</v>
      </c>
      <c r="S40" s="277">
        <v>48</v>
      </c>
      <c r="T40" s="277">
        <v>0</v>
      </c>
      <c r="U40" s="277">
        <v>0</v>
      </c>
      <c r="V40" s="277">
        <v>0</v>
      </c>
      <c r="W40" s="277">
        <v>0</v>
      </c>
      <c r="X40" s="277">
        <v>0</v>
      </c>
      <c r="Y40" s="278">
        <v>0</v>
      </c>
      <c r="Z40" s="222"/>
      <c r="AA40" s="222"/>
      <c r="AB40" s="345">
        <v>0</v>
      </c>
      <c r="AC40" s="277">
        <v>4</v>
      </c>
      <c r="AD40" s="277">
        <v>0</v>
      </c>
      <c r="AE40" s="277">
        <v>57</v>
      </c>
      <c r="AF40" s="277">
        <v>0</v>
      </c>
      <c r="AG40" s="277">
        <v>0</v>
      </c>
      <c r="AH40" s="277">
        <v>0</v>
      </c>
      <c r="AI40" s="277">
        <v>0</v>
      </c>
      <c r="AJ40" s="277">
        <v>0</v>
      </c>
      <c r="AK40" s="278">
        <v>0</v>
      </c>
      <c r="AL40" s="277"/>
      <c r="AM40" s="277"/>
      <c r="AN40" s="345">
        <v>0</v>
      </c>
      <c r="AO40" s="277">
        <v>3</v>
      </c>
      <c r="AP40" s="277">
        <v>0</v>
      </c>
      <c r="AQ40" s="277">
        <v>58</v>
      </c>
      <c r="AR40" s="277">
        <v>0</v>
      </c>
      <c r="AS40" s="277">
        <v>0</v>
      </c>
      <c r="AT40" s="277">
        <v>0</v>
      </c>
      <c r="AU40" s="277">
        <v>0</v>
      </c>
      <c r="AV40" s="277">
        <v>0</v>
      </c>
      <c r="AW40" s="278">
        <v>0</v>
      </c>
      <c r="AX40" s="277"/>
      <c r="AY40" s="277"/>
      <c r="AZ40" s="345">
        <v>0</v>
      </c>
      <c r="BA40" s="277">
        <v>1</v>
      </c>
      <c r="BB40" s="277">
        <v>0</v>
      </c>
      <c r="BC40" s="277">
        <v>36</v>
      </c>
      <c r="BD40" s="277">
        <v>0</v>
      </c>
      <c r="BE40" s="277">
        <v>0</v>
      </c>
      <c r="BF40" s="277">
        <v>0</v>
      </c>
      <c r="BG40" s="277">
        <v>0</v>
      </c>
      <c r="BH40" s="277">
        <v>0</v>
      </c>
      <c r="BI40" s="278">
        <v>0</v>
      </c>
      <c r="BJ40" s="277"/>
      <c r="BK40" s="277"/>
      <c r="BL40" s="351">
        <v>0</v>
      </c>
      <c r="BM40" s="352">
        <v>6</v>
      </c>
      <c r="BN40" s="352">
        <v>0</v>
      </c>
      <c r="BO40" s="352">
        <v>44</v>
      </c>
      <c r="BP40" s="352">
        <v>0</v>
      </c>
      <c r="BQ40" s="352">
        <v>0</v>
      </c>
      <c r="BR40" s="352">
        <v>0</v>
      </c>
      <c r="BS40" s="352">
        <v>0</v>
      </c>
      <c r="BT40" s="352">
        <v>0</v>
      </c>
      <c r="BU40" s="353">
        <v>0</v>
      </c>
      <c r="BV40" s="352"/>
      <c r="BW40" s="352"/>
      <c r="BX40" s="345">
        <v>0</v>
      </c>
      <c r="BY40" s="346">
        <v>9</v>
      </c>
      <c r="BZ40" s="346">
        <v>0</v>
      </c>
      <c r="CA40" s="346">
        <v>30</v>
      </c>
      <c r="CB40" s="346">
        <v>0</v>
      </c>
      <c r="CC40" s="346">
        <v>0</v>
      </c>
      <c r="CD40" s="346">
        <v>0</v>
      </c>
      <c r="CE40" s="346">
        <v>0</v>
      </c>
      <c r="CF40" s="346">
        <v>0</v>
      </c>
      <c r="CG40" s="347">
        <v>0</v>
      </c>
      <c r="CH40" s="346"/>
      <c r="CI40" s="346"/>
      <c r="CJ40" s="348">
        <v>0</v>
      </c>
      <c r="CK40" s="349">
        <v>11</v>
      </c>
      <c r="CL40" s="349">
        <v>0</v>
      </c>
      <c r="CM40" s="349">
        <v>31</v>
      </c>
      <c r="CN40" s="349">
        <v>0</v>
      </c>
      <c r="CO40" s="349">
        <v>0</v>
      </c>
      <c r="CP40" s="349">
        <v>0</v>
      </c>
      <c r="CQ40" s="349">
        <v>0</v>
      </c>
      <c r="CR40" s="349">
        <v>0</v>
      </c>
      <c r="CS40" s="350">
        <v>0</v>
      </c>
      <c r="CV40" s="348">
        <v>0</v>
      </c>
      <c r="CW40" s="349">
        <v>6</v>
      </c>
      <c r="CX40" s="349">
        <v>0</v>
      </c>
      <c r="CY40" s="349">
        <v>42</v>
      </c>
      <c r="CZ40" s="349">
        <v>0</v>
      </c>
      <c r="DA40" s="349">
        <v>0</v>
      </c>
      <c r="DB40" s="349">
        <v>0</v>
      </c>
      <c r="DC40" s="349">
        <v>0</v>
      </c>
      <c r="DD40" s="349">
        <v>0</v>
      </c>
      <c r="DE40" s="350">
        <v>0</v>
      </c>
      <c r="DF40"/>
      <c r="DH40" s="348">
        <v>1</v>
      </c>
      <c r="DI40" s="349">
        <v>8</v>
      </c>
      <c r="DJ40" s="349">
        <v>0</v>
      </c>
      <c r="DK40" s="349">
        <v>42</v>
      </c>
      <c r="DL40" s="349">
        <v>0</v>
      </c>
      <c r="DM40" s="349">
        <v>0</v>
      </c>
      <c r="DN40" s="349">
        <v>0</v>
      </c>
      <c r="DO40" s="349">
        <v>0</v>
      </c>
      <c r="DP40" s="349">
        <v>0</v>
      </c>
      <c r="DQ40" s="350">
        <v>0</v>
      </c>
      <c r="DT40" s="1120">
        <v>0</v>
      </c>
      <c r="DU40" s="1115">
        <v>14</v>
      </c>
      <c r="DV40" s="1115">
        <v>0</v>
      </c>
      <c r="DW40" s="1115">
        <v>46</v>
      </c>
      <c r="DX40" s="1115">
        <v>0</v>
      </c>
      <c r="DY40" s="1115">
        <v>0</v>
      </c>
      <c r="DZ40" s="1115">
        <v>0</v>
      </c>
      <c r="EA40" s="1115">
        <v>0</v>
      </c>
      <c r="EB40" s="1115">
        <v>0</v>
      </c>
      <c r="EC40" s="1118">
        <v>0</v>
      </c>
    </row>
    <row r="41" spans="1:133" s="109" customFormat="1" x14ac:dyDescent="0.25">
      <c r="A41">
        <v>35</v>
      </c>
      <c r="B41" s="222" t="s">
        <v>92</v>
      </c>
      <c r="C41" s="374">
        <v>2</v>
      </c>
      <c r="D41" s="345">
        <v>0</v>
      </c>
      <c r="E41" s="277">
        <v>4</v>
      </c>
      <c r="F41" s="277">
        <v>0</v>
      </c>
      <c r="G41" s="277">
        <v>7</v>
      </c>
      <c r="H41" s="277">
        <v>0</v>
      </c>
      <c r="I41" s="277">
        <v>0</v>
      </c>
      <c r="J41" s="277">
        <v>0</v>
      </c>
      <c r="K41" s="277">
        <v>0</v>
      </c>
      <c r="L41" s="277">
        <v>0</v>
      </c>
      <c r="M41" s="278">
        <v>0</v>
      </c>
      <c r="N41" s="375"/>
      <c r="O41" s="375"/>
      <c r="P41" s="345">
        <v>0</v>
      </c>
      <c r="Q41" s="277">
        <v>2</v>
      </c>
      <c r="R41" s="277">
        <v>0</v>
      </c>
      <c r="S41" s="277">
        <v>8</v>
      </c>
      <c r="T41" s="277">
        <v>0</v>
      </c>
      <c r="U41" s="277">
        <v>0</v>
      </c>
      <c r="V41" s="277">
        <v>0</v>
      </c>
      <c r="W41" s="277">
        <v>0</v>
      </c>
      <c r="X41" s="277">
        <v>0</v>
      </c>
      <c r="Y41" s="278">
        <v>0</v>
      </c>
      <c r="Z41" s="222"/>
      <c r="AA41" s="222"/>
      <c r="AB41" s="345">
        <v>0</v>
      </c>
      <c r="AC41" s="277">
        <v>10</v>
      </c>
      <c r="AD41" s="277">
        <v>0</v>
      </c>
      <c r="AE41" s="277">
        <v>4</v>
      </c>
      <c r="AF41" s="277">
        <v>0</v>
      </c>
      <c r="AG41" s="277">
        <v>0</v>
      </c>
      <c r="AH41" s="277">
        <v>0</v>
      </c>
      <c r="AI41" s="277">
        <v>0</v>
      </c>
      <c r="AJ41" s="277">
        <v>0</v>
      </c>
      <c r="AK41" s="278">
        <v>0</v>
      </c>
      <c r="AL41" s="277"/>
      <c r="AM41" s="277"/>
      <c r="AN41" s="345">
        <v>0</v>
      </c>
      <c r="AO41" s="277">
        <v>9</v>
      </c>
      <c r="AP41" s="277">
        <v>0</v>
      </c>
      <c r="AQ41" s="277">
        <v>6</v>
      </c>
      <c r="AR41" s="277">
        <v>0</v>
      </c>
      <c r="AS41" s="277">
        <v>0</v>
      </c>
      <c r="AT41" s="277">
        <v>0</v>
      </c>
      <c r="AU41" s="277">
        <v>0</v>
      </c>
      <c r="AV41" s="277">
        <v>0</v>
      </c>
      <c r="AW41" s="278">
        <v>0</v>
      </c>
      <c r="AX41" s="277"/>
      <c r="AY41" s="277"/>
      <c r="AZ41" s="345">
        <v>0</v>
      </c>
      <c r="BA41" s="277">
        <v>1</v>
      </c>
      <c r="BB41" s="277">
        <v>0</v>
      </c>
      <c r="BC41" s="277">
        <v>6</v>
      </c>
      <c r="BD41" s="277">
        <v>0</v>
      </c>
      <c r="BE41" s="277">
        <v>0</v>
      </c>
      <c r="BF41" s="277">
        <v>0</v>
      </c>
      <c r="BG41" s="277">
        <v>0</v>
      </c>
      <c r="BH41" s="277">
        <v>0</v>
      </c>
      <c r="BI41" s="278">
        <v>0</v>
      </c>
      <c r="BJ41" s="277"/>
      <c r="BK41" s="277"/>
      <c r="BL41" s="351">
        <v>0</v>
      </c>
      <c r="BM41" s="352">
        <v>8</v>
      </c>
      <c r="BN41" s="352">
        <v>0</v>
      </c>
      <c r="BO41" s="352">
        <v>1</v>
      </c>
      <c r="BP41" s="352">
        <v>0</v>
      </c>
      <c r="BQ41" s="352">
        <v>0</v>
      </c>
      <c r="BR41" s="352">
        <v>0</v>
      </c>
      <c r="BS41" s="352">
        <v>0</v>
      </c>
      <c r="BT41" s="352">
        <v>0</v>
      </c>
      <c r="BU41" s="353">
        <v>0</v>
      </c>
      <c r="BV41" s="352"/>
      <c r="BW41" s="352"/>
      <c r="BX41" s="345">
        <v>0</v>
      </c>
      <c r="BY41" s="346">
        <v>10</v>
      </c>
      <c r="BZ41" s="346">
        <v>0</v>
      </c>
      <c r="CA41" s="346">
        <v>2</v>
      </c>
      <c r="CB41" s="346">
        <v>0</v>
      </c>
      <c r="CC41" s="346">
        <v>0</v>
      </c>
      <c r="CD41" s="346">
        <v>0</v>
      </c>
      <c r="CE41" s="346">
        <v>0</v>
      </c>
      <c r="CF41" s="346">
        <v>0</v>
      </c>
      <c r="CG41" s="347">
        <v>0</v>
      </c>
      <c r="CH41" s="346"/>
      <c r="CI41" s="346"/>
      <c r="CJ41" s="348">
        <v>0</v>
      </c>
      <c r="CK41" s="349">
        <v>11</v>
      </c>
      <c r="CL41" s="349">
        <v>0</v>
      </c>
      <c r="CM41" s="349">
        <v>4</v>
      </c>
      <c r="CN41" s="349">
        <v>0</v>
      </c>
      <c r="CO41" s="349">
        <v>0</v>
      </c>
      <c r="CP41" s="349">
        <v>0</v>
      </c>
      <c r="CQ41" s="349">
        <v>0</v>
      </c>
      <c r="CR41" s="349">
        <v>0</v>
      </c>
      <c r="CS41" s="350">
        <v>0</v>
      </c>
      <c r="CV41" s="348">
        <v>0</v>
      </c>
      <c r="CW41" s="349">
        <v>13</v>
      </c>
      <c r="CX41" s="349">
        <v>0</v>
      </c>
      <c r="CY41" s="349">
        <v>11</v>
      </c>
      <c r="CZ41" s="349">
        <v>0</v>
      </c>
      <c r="DA41" s="349">
        <v>0</v>
      </c>
      <c r="DB41" s="349">
        <v>0</v>
      </c>
      <c r="DC41" s="349">
        <v>0</v>
      </c>
      <c r="DD41" s="349">
        <v>0</v>
      </c>
      <c r="DE41" s="350">
        <v>0</v>
      </c>
      <c r="DF41"/>
      <c r="DH41" s="348">
        <v>1</v>
      </c>
      <c r="DI41" s="349">
        <v>9</v>
      </c>
      <c r="DJ41" s="349">
        <v>0</v>
      </c>
      <c r="DK41" s="349">
        <v>8</v>
      </c>
      <c r="DL41" s="349">
        <v>0</v>
      </c>
      <c r="DM41" s="349">
        <v>0</v>
      </c>
      <c r="DN41" s="349">
        <v>0</v>
      </c>
      <c r="DO41" s="349">
        <v>0</v>
      </c>
      <c r="DP41" s="349">
        <v>0</v>
      </c>
      <c r="DQ41" s="350">
        <v>0</v>
      </c>
      <c r="DT41" s="1120">
        <v>0</v>
      </c>
      <c r="DU41" s="1115">
        <v>16</v>
      </c>
      <c r="DV41" s="1115">
        <v>0</v>
      </c>
      <c r="DW41" s="1115">
        <v>8</v>
      </c>
      <c r="DX41" s="1115">
        <v>0</v>
      </c>
      <c r="DY41" s="1115">
        <v>0</v>
      </c>
      <c r="DZ41" s="1115">
        <v>0</v>
      </c>
      <c r="EA41" s="1115">
        <v>0</v>
      </c>
      <c r="EB41" s="1115">
        <v>0</v>
      </c>
      <c r="EC41" s="1118">
        <v>0</v>
      </c>
    </row>
    <row r="42" spans="1:133" s="109" customFormat="1" x14ac:dyDescent="0.25">
      <c r="A42">
        <v>35</v>
      </c>
      <c r="B42" s="222" t="s">
        <v>92</v>
      </c>
      <c r="C42" s="374">
        <v>3</v>
      </c>
      <c r="D42" s="345">
        <v>0</v>
      </c>
      <c r="E42" s="277">
        <v>31</v>
      </c>
      <c r="F42" s="277">
        <v>0</v>
      </c>
      <c r="G42" s="277">
        <v>0</v>
      </c>
      <c r="H42" s="277">
        <v>0</v>
      </c>
      <c r="I42" s="277">
        <v>0</v>
      </c>
      <c r="J42" s="277">
        <v>0</v>
      </c>
      <c r="K42" s="277">
        <v>0</v>
      </c>
      <c r="L42" s="277">
        <v>0</v>
      </c>
      <c r="M42" s="278">
        <v>0</v>
      </c>
      <c r="N42" s="375"/>
      <c r="O42" s="375"/>
      <c r="P42" s="345">
        <v>0</v>
      </c>
      <c r="Q42" s="277">
        <v>22</v>
      </c>
      <c r="R42" s="277">
        <v>0</v>
      </c>
      <c r="S42" s="277">
        <v>0</v>
      </c>
      <c r="T42" s="277">
        <v>0</v>
      </c>
      <c r="U42" s="277">
        <v>0</v>
      </c>
      <c r="V42" s="277">
        <v>0</v>
      </c>
      <c r="W42" s="277">
        <v>0</v>
      </c>
      <c r="X42" s="277">
        <v>0</v>
      </c>
      <c r="Y42" s="278">
        <v>0</v>
      </c>
      <c r="Z42" s="222"/>
      <c r="AA42" s="222"/>
      <c r="AB42" s="345">
        <v>0</v>
      </c>
      <c r="AC42" s="277">
        <v>13</v>
      </c>
      <c r="AD42" s="277">
        <v>0</v>
      </c>
      <c r="AE42" s="277">
        <v>0</v>
      </c>
      <c r="AF42" s="277">
        <v>0</v>
      </c>
      <c r="AG42" s="277">
        <v>0</v>
      </c>
      <c r="AH42" s="277">
        <v>0</v>
      </c>
      <c r="AI42" s="277">
        <v>0</v>
      </c>
      <c r="AJ42" s="277">
        <v>0</v>
      </c>
      <c r="AK42" s="278">
        <v>0</v>
      </c>
      <c r="AL42" s="277"/>
      <c r="AM42" s="277"/>
      <c r="AN42" s="345">
        <v>0</v>
      </c>
      <c r="AO42" s="277">
        <v>17</v>
      </c>
      <c r="AP42" s="277">
        <v>0</v>
      </c>
      <c r="AQ42" s="277">
        <v>0</v>
      </c>
      <c r="AR42" s="277">
        <v>0</v>
      </c>
      <c r="AS42" s="277">
        <v>0</v>
      </c>
      <c r="AT42" s="277">
        <v>0</v>
      </c>
      <c r="AU42" s="277">
        <v>0</v>
      </c>
      <c r="AV42" s="277">
        <v>0</v>
      </c>
      <c r="AW42" s="278">
        <v>0</v>
      </c>
      <c r="AX42" s="277"/>
      <c r="AY42" s="277"/>
      <c r="AZ42" s="345">
        <v>0</v>
      </c>
      <c r="BA42" s="277">
        <v>15</v>
      </c>
      <c r="BB42" s="277">
        <v>0</v>
      </c>
      <c r="BC42" s="277">
        <v>0</v>
      </c>
      <c r="BD42" s="277">
        <v>0</v>
      </c>
      <c r="BE42" s="277">
        <v>0</v>
      </c>
      <c r="BF42" s="277">
        <v>0</v>
      </c>
      <c r="BG42" s="277">
        <v>0</v>
      </c>
      <c r="BH42" s="277">
        <v>0</v>
      </c>
      <c r="BI42" s="278">
        <v>0</v>
      </c>
      <c r="BJ42" s="277"/>
      <c r="BK42" s="277"/>
      <c r="BL42" s="351">
        <v>0</v>
      </c>
      <c r="BM42" s="352">
        <v>7</v>
      </c>
      <c r="BN42" s="352">
        <v>0</v>
      </c>
      <c r="BO42" s="352">
        <v>0</v>
      </c>
      <c r="BP42" s="352">
        <v>0</v>
      </c>
      <c r="BQ42" s="352">
        <v>0</v>
      </c>
      <c r="BR42" s="352">
        <v>0</v>
      </c>
      <c r="BS42" s="352">
        <v>0</v>
      </c>
      <c r="BT42" s="352">
        <v>0</v>
      </c>
      <c r="BU42" s="353">
        <v>0</v>
      </c>
      <c r="BV42" s="352"/>
      <c r="BW42" s="352"/>
      <c r="BX42" s="345">
        <v>0</v>
      </c>
      <c r="BY42" s="346">
        <v>15</v>
      </c>
      <c r="BZ42" s="346">
        <v>0</v>
      </c>
      <c r="CA42" s="346">
        <v>0</v>
      </c>
      <c r="CB42" s="346">
        <v>0</v>
      </c>
      <c r="CC42" s="346">
        <v>0</v>
      </c>
      <c r="CD42" s="346">
        <v>0</v>
      </c>
      <c r="CE42" s="346">
        <v>0</v>
      </c>
      <c r="CF42" s="346">
        <v>0</v>
      </c>
      <c r="CG42" s="347">
        <v>0</v>
      </c>
      <c r="CH42" s="346"/>
      <c r="CI42" s="346"/>
      <c r="CJ42" s="348">
        <v>11</v>
      </c>
      <c r="CK42" s="349">
        <v>7</v>
      </c>
      <c r="CL42" s="349">
        <v>0</v>
      </c>
      <c r="CM42" s="349">
        <v>0</v>
      </c>
      <c r="CN42" s="349">
        <v>0</v>
      </c>
      <c r="CO42" s="349">
        <v>0</v>
      </c>
      <c r="CP42" s="349">
        <v>0</v>
      </c>
      <c r="CQ42" s="349">
        <v>0</v>
      </c>
      <c r="CR42" s="349">
        <v>0</v>
      </c>
      <c r="CS42" s="350">
        <v>0</v>
      </c>
      <c r="CV42" s="348">
        <v>7</v>
      </c>
      <c r="CW42" s="349">
        <v>4</v>
      </c>
      <c r="CX42" s="349">
        <v>0</v>
      </c>
      <c r="CY42" s="349">
        <v>0</v>
      </c>
      <c r="CZ42" s="349">
        <v>0</v>
      </c>
      <c r="DA42" s="349">
        <v>0</v>
      </c>
      <c r="DB42" s="349">
        <v>0</v>
      </c>
      <c r="DC42" s="349">
        <v>0</v>
      </c>
      <c r="DD42" s="349">
        <v>0</v>
      </c>
      <c r="DE42" s="350">
        <v>0</v>
      </c>
      <c r="DF42"/>
      <c r="DH42" s="348">
        <v>10</v>
      </c>
      <c r="DI42" s="349">
        <v>13</v>
      </c>
      <c r="DJ42" s="349">
        <v>0</v>
      </c>
      <c r="DK42" s="349">
        <v>0</v>
      </c>
      <c r="DL42" s="349">
        <v>0</v>
      </c>
      <c r="DM42" s="349">
        <v>0</v>
      </c>
      <c r="DN42" s="349">
        <v>0</v>
      </c>
      <c r="DO42" s="349">
        <v>0</v>
      </c>
      <c r="DP42" s="349">
        <v>0</v>
      </c>
      <c r="DQ42" s="350">
        <v>0</v>
      </c>
      <c r="DT42" s="1120">
        <v>10</v>
      </c>
      <c r="DU42" s="1115">
        <v>20</v>
      </c>
      <c r="DV42" s="1115">
        <v>0</v>
      </c>
      <c r="DW42" s="1115">
        <v>0</v>
      </c>
      <c r="DX42" s="1115">
        <v>0</v>
      </c>
      <c r="DY42" s="1115">
        <v>0</v>
      </c>
      <c r="DZ42" s="1115">
        <v>0</v>
      </c>
      <c r="EA42" s="1115">
        <v>0</v>
      </c>
      <c r="EB42" s="1115">
        <v>0</v>
      </c>
      <c r="EC42" s="1118">
        <v>0</v>
      </c>
    </row>
    <row r="43" spans="1:133" s="109" customFormat="1" x14ac:dyDescent="0.25">
      <c r="A43">
        <v>36</v>
      </c>
      <c r="B43" s="222" t="s">
        <v>93</v>
      </c>
      <c r="C43" s="374">
        <v>1</v>
      </c>
      <c r="D43" s="345">
        <v>0</v>
      </c>
      <c r="E43" s="277">
        <v>16</v>
      </c>
      <c r="F43" s="277">
        <v>0</v>
      </c>
      <c r="G43" s="277">
        <v>128</v>
      </c>
      <c r="H43" s="277">
        <v>0</v>
      </c>
      <c r="I43" s="277">
        <v>0</v>
      </c>
      <c r="J43" s="277">
        <v>0</v>
      </c>
      <c r="K43" s="277">
        <v>0</v>
      </c>
      <c r="L43" s="277">
        <v>0</v>
      </c>
      <c r="M43" s="278">
        <v>0</v>
      </c>
      <c r="N43" s="375"/>
      <c r="O43" s="375"/>
      <c r="P43" s="345">
        <v>0</v>
      </c>
      <c r="Q43" s="277">
        <v>24</v>
      </c>
      <c r="R43" s="277">
        <v>0</v>
      </c>
      <c r="S43" s="277">
        <v>105</v>
      </c>
      <c r="T43" s="277">
        <v>0</v>
      </c>
      <c r="U43" s="277">
        <v>0</v>
      </c>
      <c r="V43" s="277">
        <v>0</v>
      </c>
      <c r="W43" s="277">
        <v>0</v>
      </c>
      <c r="X43" s="277">
        <v>0</v>
      </c>
      <c r="Y43" s="278">
        <v>0</v>
      </c>
      <c r="Z43" s="222"/>
      <c r="AA43" s="222"/>
      <c r="AB43" s="345">
        <v>0</v>
      </c>
      <c r="AC43" s="277">
        <v>18</v>
      </c>
      <c r="AD43" s="277">
        <v>0</v>
      </c>
      <c r="AE43" s="277">
        <v>121</v>
      </c>
      <c r="AF43" s="277">
        <v>0</v>
      </c>
      <c r="AG43" s="277">
        <v>0</v>
      </c>
      <c r="AH43" s="277">
        <v>0</v>
      </c>
      <c r="AI43" s="277">
        <v>0</v>
      </c>
      <c r="AJ43" s="277">
        <v>0</v>
      </c>
      <c r="AK43" s="278">
        <v>0</v>
      </c>
      <c r="AL43" s="277"/>
      <c r="AM43" s="277"/>
      <c r="AN43" s="345">
        <v>0</v>
      </c>
      <c r="AO43" s="277">
        <v>15</v>
      </c>
      <c r="AP43" s="277">
        <v>0</v>
      </c>
      <c r="AQ43" s="277">
        <v>155</v>
      </c>
      <c r="AR43" s="277">
        <v>0</v>
      </c>
      <c r="AS43" s="277">
        <v>0</v>
      </c>
      <c r="AT43" s="277">
        <v>0</v>
      </c>
      <c r="AU43" s="277">
        <v>0</v>
      </c>
      <c r="AV43" s="277">
        <v>0</v>
      </c>
      <c r="AW43" s="278">
        <v>0</v>
      </c>
      <c r="AX43" s="277"/>
      <c r="AY43" s="277"/>
      <c r="AZ43" s="345">
        <v>0</v>
      </c>
      <c r="BA43" s="277">
        <v>26</v>
      </c>
      <c r="BB43" s="277">
        <v>0</v>
      </c>
      <c r="BC43" s="277">
        <v>181</v>
      </c>
      <c r="BD43" s="277">
        <v>0</v>
      </c>
      <c r="BE43" s="277">
        <v>0</v>
      </c>
      <c r="BF43" s="277">
        <v>0</v>
      </c>
      <c r="BG43" s="277">
        <v>0</v>
      </c>
      <c r="BH43" s="277">
        <v>0</v>
      </c>
      <c r="BI43" s="278">
        <v>0</v>
      </c>
      <c r="BJ43" s="277"/>
      <c r="BK43" s="277"/>
      <c r="BL43" s="351">
        <v>0</v>
      </c>
      <c r="BM43" s="352">
        <v>21</v>
      </c>
      <c r="BN43" s="352">
        <v>0</v>
      </c>
      <c r="BO43" s="352">
        <v>115</v>
      </c>
      <c r="BP43" s="352">
        <v>0</v>
      </c>
      <c r="BQ43" s="352">
        <v>0</v>
      </c>
      <c r="BR43" s="352">
        <v>0</v>
      </c>
      <c r="BS43" s="352">
        <v>0</v>
      </c>
      <c r="BT43" s="352">
        <v>0</v>
      </c>
      <c r="BU43" s="353">
        <v>0</v>
      </c>
      <c r="BV43" s="352"/>
      <c r="BW43" s="352"/>
      <c r="BX43" s="345">
        <v>0</v>
      </c>
      <c r="BY43" s="346">
        <v>11</v>
      </c>
      <c r="BZ43" s="346">
        <v>0</v>
      </c>
      <c r="CA43" s="346">
        <v>121</v>
      </c>
      <c r="CB43" s="346">
        <v>0</v>
      </c>
      <c r="CC43" s="346">
        <v>0</v>
      </c>
      <c r="CD43" s="346">
        <v>0</v>
      </c>
      <c r="CE43" s="346">
        <v>0</v>
      </c>
      <c r="CF43" s="346">
        <v>0</v>
      </c>
      <c r="CG43" s="347">
        <v>0</v>
      </c>
      <c r="CH43" s="346"/>
      <c r="CI43" s="346"/>
      <c r="CJ43" s="348">
        <v>0</v>
      </c>
      <c r="CK43" s="349">
        <v>9</v>
      </c>
      <c r="CL43" s="349">
        <v>0</v>
      </c>
      <c r="CM43" s="349">
        <v>130</v>
      </c>
      <c r="CN43" s="349">
        <v>0</v>
      </c>
      <c r="CO43" s="349">
        <v>0</v>
      </c>
      <c r="CP43" s="349">
        <v>0</v>
      </c>
      <c r="CQ43" s="349">
        <v>0</v>
      </c>
      <c r="CR43" s="349">
        <v>0</v>
      </c>
      <c r="CS43" s="350">
        <v>0</v>
      </c>
      <c r="CV43" s="348">
        <v>0</v>
      </c>
      <c r="CW43" s="349">
        <v>6</v>
      </c>
      <c r="CX43" s="349">
        <v>0</v>
      </c>
      <c r="CY43" s="349">
        <v>212</v>
      </c>
      <c r="CZ43" s="349">
        <v>0</v>
      </c>
      <c r="DA43" s="349">
        <v>0</v>
      </c>
      <c r="DB43" s="349">
        <v>0</v>
      </c>
      <c r="DC43" s="349">
        <v>0</v>
      </c>
      <c r="DD43" s="349">
        <v>0</v>
      </c>
      <c r="DE43" s="350">
        <v>0</v>
      </c>
      <c r="DF43"/>
      <c r="DH43" s="348">
        <v>0</v>
      </c>
      <c r="DI43" s="349">
        <v>6</v>
      </c>
      <c r="DJ43" s="349">
        <v>0</v>
      </c>
      <c r="DK43" s="349">
        <v>169</v>
      </c>
      <c r="DL43" s="349">
        <v>0</v>
      </c>
      <c r="DM43" s="349">
        <v>0</v>
      </c>
      <c r="DN43" s="349">
        <v>0</v>
      </c>
      <c r="DO43" s="349">
        <v>0</v>
      </c>
      <c r="DP43" s="349">
        <v>0</v>
      </c>
      <c r="DQ43" s="350">
        <v>0</v>
      </c>
      <c r="DT43" s="1120">
        <v>0</v>
      </c>
      <c r="DU43" s="1115">
        <v>13</v>
      </c>
      <c r="DV43" s="1115">
        <v>0</v>
      </c>
      <c r="DW43" s="1115">
        <v>165</v>
      </c>
      <c r="DX43" s="1115">
        <v>0</v>
      </c>
      <c r="DY43" s="1115">
        <v>0</v>
      </c>
      <c r="DZ43" s="1115">
        <v>0</v>
      </c>
      <c r="EA43" s="1115">
        <v>0</v>
      </c>
      <c r="EB43" s="1115">
        <v>0</v>
      </c>
      <c r="EC43" s="1118">
        <v>0</v>
      </c>
    </row>
    <row r="44" spans="1:133" s="109" customFormat="1" x14ac:dyDescent="0.25">
      <c r="A44">
        <v>36</v>
      </c>
      <c r="B44" s="222" t="s">
        <v>93</v>
      </c>
      <c r="C44" s="374">
        <v>2</v>
      </c>
      <c r="D44" s="345">
        <v>0</v>
      </c>
      <c r="E44" s="277">
        <v>20</v>
      </c>
      <c r="F44" s="277">
        <v>0</v>
      </c>
      <c r="G44" s="277">
        <v>9</v>
      </c>
      <c r="H44" s="277">
        <v>0</v>
      </c>
      <c r="I44" s="277">
        <v>0</v>
      </c>
      <c r="J44" s="277">
        <v>0</v>
      </c>
      <c r="K44" s="277">
        <v>0</v>
      </c>
      <c r="L44" s="277">
        <v>0</v>
      </c>
      <c r="M44" s="278">
        <v>0</v>
      </c>
      <c r="N44" s="375"/>
      <c r="O44" s="375"/>
      <c r="P44" s="345">
        <v>0</v>
      </c>
      <c r="Q44" s="277">
        <v>21</v>
      </c>
      <c r="R44" s="277">
        <v>0</v>
      </c>
      <c r="S44" s="277">
        <v>24</v>
      </c>
      <c r="T44" s="277">
        <v>0</v>
      </c>
      <c r="U44" s="277">
        <v>0</v>
      </c>
      <c r="V44" s="277">
        <v>0</v>
      </c>
      <c r="W44" s="277">
        <v>0</v>
      </c>
      <c r="X44" s="277">
        <v>0</v>
      </c>
      <c r="Y44" s="278">
        <v>0</v>
      </c>
      <c r="Z44" s="222"/>
      <c r="AA44" s="222"/>
      <c r="AB44" s="345">
        <v>0</v>
      </c>
      <c r="AC44" s="277">
        <v>38</v>
      </c>
      <c r="AD44" s="277">
        <v>0</v>
      </c>
      <c r="AE44" s="277">
        <v>22</v>
      </c>
      <c r="AF44" s="277">
        <v>0</v>
      </c>
      <c r="AG44" s="277">
        <v>0</v>
      </c>
      <c r="AH44" s="277">
        <v>0</v>
      </c>
      <c r="AI44" s="277">
        <v>0</v>
      </c>
      <c r="AJ44" s="277">
        <v>0</v>
      </c>
      <c r="AK44" s="278">
        <v>0</v>
      </c>
      <c r="AL44" s="277"/>
      <c r="AM44" s="277"/>
      <c r="AN44" s="345">
        <v>0</v>
      </c>
      <c r="AO44" s="277">
        <v>36</v>
      </c>
      <c r="AP44" s="277">
        <v>0</v>
      </c>
      <c r="AQ44" s="277">
        <v>18</v>
      </c>
      <c r="AR44" s="277">
        <v>0</v>
      </c>
      <c r="AS44" s="277">
        <v>0</v>
      </c>
      <c r="AT44" s="277">
        <v>0</v>
      </c>
      <c r="AU44" s="277">
        <v>0</v>
      </c>
      <c r="AV44" s="277">
        <v>0</v>
      </c>
      <c r="AW44" s="278">
        <v>0</v>
      </c>
      <c r="AX44" s="277"/>
      <c r="AY44" s="277"/>
      <c r="AZ44" s="345">
        <v>0</v>
      </c>
      <c r="BA44" s="277">
        <v>32</v>
      </c>
      <c r="BB44" s="277">
        <v>0</v>
      </c>
      <c r="BC44" s="277">
        <v>32</v>
      </c>
      <c r="BD44" s="277">
        <v>0</v>
      </c>
      <c r="BE44" s="277">
        <v>0</v>
      </c>
      <c r="BF44" s="277">
        <v>0</v>
      </c>
      <c r="BG44" s="277">
        <v>0</v>
      </c>
      <c r="BH44" s="277">
        <v>0</v>
      </c>
      <c r="BI44" s="278">
        <v>0</v>
      </c>
      <c r="BJ44" s="277"/>
      <c r="BK44" s="277"/>
      <c r="BL44" s="351">
        <v>0</v>
      </c>
      <c r="BM44" s="352">
        <v>27</v>
      </c>
      <c r="BN44" s="352">
        <v>0</v>
      </c>
      <c r="BO44" s="352">
        <v>24</v>
      </c>
      <c r="BP44" s="352">
        <v>0</v>
      </c>
      <c r="BQ44" s="352">
        <v>0</v>
      </c>
      <c r="BR44" s="352">
        <v>0</v>
      </c>
      <c r="BS44" s="352">
        <v>0</v>
      </c>
      <c r="BT44" s="352">
        <v>0</v>
      </c>
      <c r="BU44" s="353">
        <v>0</v>
      </c>
      <c r="BV44" s="352"/>
      <c r="BW44" s="352"/>
      <c r="BX44" s="345">
        <v>0</v>
      </c>
      <c r="BY44" s="346">
        <v>17</v>
      </c>
      <c r="BZ44" s="346">
        <v>0</v>
      </c>
      <c r="CA44" s="346">
        <v>23</v>
      </c>
      <c r="CB44" s="346">
        <v>0</v>
      </c>
      <c r="CC44" s="346">
        <v>0</v>
      </c>
      <c r="CD44" s="346">
        <v>0</v>
      </c>
      <c r="CE44" s="346">
        <v>0</v>
      </c>
      <c r="CF44" s="346">
        <v>0</v>
      </c>
      <c r="CG44" s="347">
        <v>0</v>
      </c>
      <c r="CH44" s="346"/>
      <c r="CI44" s="346"/>
      <c r="CJ44" s="348">
        <v>0</v>
      </c>
      <c r="CK44" s="349">
        <v>14</v>
      </c>
      <c r="CL44" s="349">
        <v>0</v>
      </c>
      <c r="CM44" s="349">
        <v>23</v>
      </c>
      <c r="CN44" s="349">
        <v>0</v>
      </c>
      <c r="CO44" s="349">
        <v>0</v>
      </c>
      <c r="CP44" s="349">
        <v>0</v>
      </c>
      <c r="CQ44" s="349">
        <v>0</v>
      </c>
      <c r="CR44" s="349">
        <v>0</v>
      </c>
      <c r="CS44" s="350">
        <v>0</v>
      </c>
      <c r="CV44" s="348">
        <v>0</v>
      </c>
      <c r="CW44" s="349">
        <v>19</v>
      </c>
      <c r="CX44" s="349">
        <v>0</v>
      </c>
      <c r="CY44" s="349">
        <v>11</v>
      </c>
      <c r="CZ44" s="349">
        <v>0</v>
      </c>
      <c r="DA44" s="349">
        <v>0</v>
      </c>
      <c r="DB44" s="349">
        <v>0</v>
      </c>
      <c r="DC44" s="349">
        <v>0</v>
      </c>
      <c r="DD44" s="349">
        <v>0</v>
      </c>
      <c r="DE44" s="350">
        <v>0</v>
      </c>
      <c r="DF44"/>
      <c r="DH44" s="348">
        <v>0</v>
      </c>
      <c r="DI44" s="349">
        <v>35</v>
      </c>
      <c r="DJ44" s="349">
        <v>0</v>
      </c>
      <c r="DK44" s="349">
        <v>23</v>
      </c>
      <c r="DL44" s="349">
        <v>0</v>
      </c>
      <c r="DM44" s="349">
        <v>0</v>
      </c>
      <c r="DN44" s="349">
        <v>0</v>
      </c>
      <c r="DO44" s="349">
        <v>0</v>
      </c>
      <c r="DP44" s="349">
        <v>0</v>
      </c>
      <c r="DQ44" s="350">
        <v>0</v>
      </c>
      <c r="DT44" s="1120">
        <v>0</v>
      </c>
      <c r="DU44" s="1115">
        <v>38</v>
      </c>
      <c r="DV44" s="1115">
        <v>0</v>
      </c>
      <c r="DW44" s="1115">
        <v>20</v>
      </c>
      <c r="DX44" s="1115">
        <v>0</v>
      </c>
      <c r="DY44" s="1115">
        <v>0</v>
      </c>
      <c r="DZ44" s="1115">
        <v>0</v>
      </c>
      <c r="EA44" s="1115">
        <v>0</v>
      </c>
      <c r="EB44" s="1115">
        <v>0</v>
      </c>
      <c r="EC44" s="1118">
        <v>0</v>
      </c>
    </row>
    <row r="45" spans="1:133" s="109" customFormat="1" x14ac:dyDescent="0.25">
      <c r="A45">
        <v>36</v>
      </c>
      <c r="B45" s="222" t="s">
        <v>93</v>
      </c>
      <c r="C45" s="374">
        <v>3</v>
      </c>
      <c r="D45" s="345">
        <v>0</v>
      </c>
      <c r="E45" s="277">
        <v>12</v>
      </c>
      <c r="F45" s="277">
        <v>0</v>
      </c>
      <c r="G45" s="277">
        <v>29</v>
      </c>
      <c r="H45" s="277">
        <v>0</v>
      </c>
      <c r="I45" s="277">
        <v>0</v>
      </c>
      <c r="J45" s="277">
        <v>0</v>
      </c>
      <c r="K45" s="277">
        <v>0</v>
      </c>
      <c r="L45" s="277">
        <v>0</v>
      </c>
      <c r="M45" s="278">
        <v>0</v>
      </c>
      <c r="N45" s="375"/>
      <c r="O45" s="375"/>
      <c r="P45" s="345">
        <v>0</v>
      </c>
      <c r="Q45" s="277">
        <v>10</v>
      </c>
      <c r="R45" s="277">
        <v>0</v>
      </c>
      <c r="S45" s="277">
        <v>41</v>
      </c>
      <c r="T45" s="277">
        <v>0</v>
      </c>
      <c r="U45" s="277">
        <v>0</v>
      </c>
      <c r="V45" s="277">
        <v>0</v>
      </c>
      <c r="W45" s="277">
        <v>0</v>
      </c>
      <c r="X45" s="277">
        <v>0</v>
      </c>
      <c r="Y45" s="278">
        <v>0</v>
      </c>
      <c r="Z45" s="222"/>
      <c r="AA45" s="222"/>
      <c r="AB45" s="345">
        <v>0</v>
      </c>
      <c r="AC45" s="277">
        <v>10</v>
      </c>
      <c r="AD45" s="277">
        <v>0</v>
      </c>
      <c r="AE45" s="277">
        <v>42</v>
      </c>
      <c r="AF45" s="277">
        <v>0</v>
      </c>
      <c r="AG45" s="277">
        <v>0</v>
      </c>
      <c r="AH45" s="277">
        <v>0</v>
      </c>
      <c r="AI45" s="277">
        <v>0</v>
      </c>
      <c r="AJ45" s="277">
        <v>0</v>
      </c>
      <c r="AK45" s="278">
        <v>0</v>
      </c>
      <c r="AL45" s="277"/>
      <c r="AM45" s="277"/>
      <c r="AN45" s="345">
        <v>32</v>
      </c>
      <c r="AO45" s="277">
        <v>6</v>
      </c>
      <c r="AP45" s="277">
        <v>0</v>
      </c>
      <c r="AQ45" s="277">
        <v>28</v>
      </c>
      <c r="AR45" s="277">
        <v>0</v>
      </c>
      <c r="AS45" s="277">
        <v>0</v>
      </c>
      <c r="AT45" s="277">
        <v>0</v>
      </c>
      <c r="AU45" s="277">
        <v>0</v>
      </c>
      <c r="AV45" s="277">
        <v>0</v>
      </c>
      <c r="AW45" s="278">
        <v>0</v>
      </c>
      <c r="AX45" s="277"/>
      <c r="AY45" s="277"/>
      <c r="AZ45" s="345">
        <v>31</v>
      </c>
      <c r="BA45" s="277">
        <v>13</v>
      </c>
      <c r="BB45" s="277">
        <v>0</v>
      </c>
      <c r="BC45" s="277">
        <v>21</v>
      </c>
      <c r="BD45" s="277">
        <v>0</v>
      </c>
      <c r="BE45" s="277">
        <v>0</v>
      </c>
      <c r="BF45" s="277">
        <v>0</v>
      </c>
      <c r="BG45" s="277">
        <v>0</v>
      </c>
      <c r="BH45" s="277">
        <v>0</v>
      </c>
      <c r="BI45" s="278">
        <v>0</v>
      </c>
      <c r="BJ45" s="277"/>
      <c r="BK45" s="277"/>
      <c r="BL45" s="351">
        <v>13</v>
      </c>
      <c r="BM45" s="352">
        <v>11</v>
      </c>
      <c r="BN45" s="352">
        <v>0</v>
      </c>
      <c r="BO45" s="352">
        <v>41</v>
      </c>
      <c r="BP45" s="352">
        <v>0</v>
      </c>
      <c r="BQ45" s="352">
        <v>0</v>
      </c>
      <c r="BR45" s="352">
        <v>0</v>
      </c>
      <c r="BS45" s="352">
        <v>0</v>
      </c>
      <c r="BT45" s="352">
        <v>0</v>
      </c>
      <c r="BU45" s="353">
        <v>0</v>
      </c>
      <c r="BV45" s="352"/>
      <c r="BW45" s="352"/>
      <c r="BX45" s="345">
        <v>23</v>
      </c>
      <c r="BY45" s="346">
        <v>9</v>
      </c>
      <c r="BZ45" s="346">
        <v>0</v>
      </c>
      <c r="CA45" s="346">
        <v>39</v>
      </c>
      <c r="CB45" s="346">
        <v>0</v>
      </c>
      <c r="CC45" s="346">
        <v>0</v>
      </c>
      <c r="CD45" s="346">
        <v>0</v>
      </c>
      <c r="CE45" s="346">
        <v>0</v>
      </c>
      <c r="CF45" s="346">
        <v>0</v>
      </c>
      <c r="CG45" s="347">
        <v>0</v>
      </c>
      <c r="CH45" s="346"/>
      <c r="CI45" s="346"/>
      <c r="CJ45" s="348">
        <v>26</v>
      </c>
      <c r="CK45" s="349">
        <v>7</v>
      </c>
      <c r="CL45" s="349">
        <v>0</v>
      </c>
      <c r="CM45" s="349">
        <v>42</v>
      </c>
      <c r="CN45" s="349">
        <v>0</v>
      </c>
      <c r="CO45" s="349">
        <v>0</v>
      </c>
      <c r="CP45" s="349">
        <v>0</v>
      </c>
      <c r="CQ45" s="349">
        <v>0</v>
      </c>
      <c r="CR45" s="349">
        <v>0</v>
      </c>
      <c r="CS45" s="350">
        <v>0</v>
      </c>
      <c r="CV45" s="348">
        <v>40</v>
      </c>
      <c r="CW45" s="349">
        <v>8</v>
      </c>
      <c r="CX45" s="349">
        <v>0</v>
      </c>
      <c r="CY45" s="349">
        <v>30</v>
      </c>
      <c r="CZ45" s="349">
        <v>0</v>
      </c>
      <c r="DA45" s="349">
        <v>0</v>
      </c>
      <c r="DB45" s="349">
        <v>0</v>
      </c>
      <c r="DC45" s="349">
        <v>0</v>
      </c>
      <c r="DD45" s="349">
        <v>0</v>
      </c>
      <c r="DE45" s="350">
        <v>0</v>
      </c>
      <c r="DF45"/>
      <c r="DH45" s="348">
        <v>43</v>
      </c>
      <c r="DI45" s="349">
        <v>11</v>
      </c>
      <c r="DJ45" s="349">
        <v>0</v>
      </c>
      <c r="DK45" s="349">
        <v>25</v>
      </c>
      <c r="DL45" s="349">
        <v>0</v>
      </c>
      <c r="DM45" s="349">
        <v>0</v>
      </c>
      <c r="DN45" s="349">
        <v>0</v>
      </c>
      <c r="DO45" s="349">
        <v>0</v>
      </c>
      <c r="DP45" s="349">
        <v>0</v>
      </c>
      <c r="DQ45" s="350">
        <v>0</v>
      </c>
      <c r="DT45" s="1120">
        <v>28</v>
      </c>
      <c r="DU45" s="1115">
        <v>5</v>
      </c>
      <c r="DV45" s="1115">
        <v>0</v>
      </c>
      <c r="DW45" s="1115">
        <v>35</v>
      </c>
      <c r="DX45" s="1115">
        <v>0</v>
      </c>
      <c r="DY45" s="1115">
        <v>0</v>
      </c>
      <c r="DZ45" s="1115">
        <v>0</v>
      </c>
      <c r="EA45" s="1115">
        <v>0</v>
      </c>
      <c r="EB45" s="1115">
        <v>0</v>
      </c>
      <c r="EC45" s="1118">
        <v>0</v>
      </c>
    </row>
    <row r="46" spans="1:133" s="109" customFormat="1" x14ac:dyDescent="0.25">
      <c r="A46">
        <v>37</v>
      </c>
      <c r="B46" s="222" t="s">
        <v>94</v>
      </c>
      <c r="C46" s="374">
        <v>1</v>
      </c>
      <c r="D46" s="345">
        <v>0</v>
      </c>
      <c r="E46" s="277">
        <v>0</v>
      </c>
      <c r="F46" s="277">
        <v>0</v>
      </c>
      <c r="G46" s="277">
        <v>35</v>
      </c>
      <c r="H46" s="277">
        <v>0</v>
      </c>
      <c r="I46" s="277">
        <v>0</v>
      </c>
      <c r="J46" s="277">
        <v>0</v>
      </c>
      <c r="K46" s="277">
        <v>0</v>
      </c>
      <c r="L46" s="277">
        <v>0</v>
      </c>
      <c r="M46" s="278">
        <v>0</v>
      </c>
      <c r="N46" s="375"/>
      <c r="O46" s="375"/>
      <c r="P46" s="345">
        <v>0</v>
      </c>
      <c r="Q46" s="277">
        <v>0</v>
      </c>
      <c r="R46" s="277">
        <v>0</v>
      </c>
      <c r="S46" s="277">
        <v>35</v>
      </c>
      <c r="T46" s="277">
        <v>0</v>
      </c>
      <c r="U46" s="277">
        <v>0</v>
      </c>
      <c r="V46" s="277">
        <v>0</v>
      </c>
      <c r="W46" s="277">
        <v>0</v>
      </c>
      <c r="X46" s="277">
        <v>0</v>
      </c>
      <c r="Y46" s="278">
        <v>0</v>
      </c>
      <c r="Z46" s="222"/>
      <c r="AA46" s="222"/>
      <c r="AB46" s="345">
        <v>0</v>
      </c>
      <c r="AC46" s="277">
        <v>2</v>
      </c>
      <c r="AD46" s="277">
        <v>0</v>
      </c>
      <c r="AE46" s="277">
        <v>48</v>
      </c>
      <c r="AF46" s="277">
        <v>0</v>
      </c>
      <c r="AG46" s="277">
        <v>0</v>
      </c>
      <c r="AH46" s="277">
        <v>0</v>
      </c>
      <c r="AI46" s="277">
        <v>0</v>
      </c>
      <c r="AJ46" s="277">
        <v>0</v>
      </c>
      <c r="AK46" s="278">
        <v>0</v>
      </c>
      <c r="AL46" s="277"/>
      <c r="AM46" s="277"/>
      <c r="AN46" s="345">
        <v>0</v>
      </c>
      <c r="AO46" s="277">
        <v>2</v>
      </c>
      <c r="AP46" s="277">
        <v>0</v>
      </c>
      <c r="AQ46" s="277">
        <v>46</v>
      </c>
      <c r="AR46" s="277">
        <v>0</v>
      </c>
      <c r="AS46" s="277">
        <v>0</v>
      </c>
      <c r="AT46" s="277">
        <v>0</v>
      </c>
      <c r="AU46" s="277">
        <v>0</v>
      </c>
      <c r="AV46" s="277">
        <v>0</v>
      </c>
      <c r="AW46" s="278">
        <v>0</v>
      </c>
      <c r="AX46" s="277"/>
      <c r="AY46" s="277"/>
      <c r="AZ46" s="345">
        <v>0</v>
      </c>
      <c r="BA46" s="277">
        <v>1</v>
      </c>
      <c r="BB46" s="277">
        <v>0</v>
      </c>
      <c r="BC46" s="277">
        <v>48</v>
      </c>
      <c r="BD46" s="277">
        <v>0</v>
      </c>
      <c r="BE46" s="277">
        <v>0</v>
      </c>
      <c r="BF46" s="277">
        <v>0</v>
      </c>
      <c r="BG46" s="277">
        <v>0</v>
      </c>
      <c r="BH46" s="277">
        <v>0</v>
      </c>
      <c r="BI46" s="278">
        <v>0</v>
      </c>
      <c r="BJ46" s="277"/>
      <c r="BK46" s="277"/>
      <c r="BL46" s="351">
        <v>0</v>
      </c>
      <c r="BM46" s="352">
        <v>0</v>
      </c>
      <c r="BN46" s="352">
        <v>0</v>
      </c>
      <c r="BO46" s="352">
        <v>26</v>
      </c>
      <c r="BP46" s="352">
        <v>0</v>
      </c>
      <c r="BQ46" s="352">
        <v>0</v>
      </c>
      <c r="BR46" s="352">
        <v>0</v>
      </c>
      <c r="BS46" s="352">
        <v>0</v>
      </c>
      <c r="BT46" s="352">
        <v>0</v>
      </c>
      <c r="BU46" s="353">
        <v>0</v>
      </c>
      <c r="BV46" s="352"/>
      <c r="BW46" s="352"/>
      <c r="BX46" s="345">
        <v>0</v>
      </c>
      <c r="BY46" s="346">
        <v>0</v>
      </c>
      <c r="BZ46" s="346">
        <v>0</v>
      </c>
      <c r="CA46" s="346">
        <v>39</v>
      </c>
      <c r="CB46" s="346">
        <v>0</v>
      </c>
      <c r="CC46" s="346">
        <v>0</v>
      </c>
      <c r="CD46" s="346">
        <v>0</v>
      </c>
      <c r="CE46" s="346">
        <v>0</v>
      </c>
      <c r="CF46" s="346">
        <v>0</v>
      </c>
      <c r="CG46" s="347">
        <v>0</v>
      </c>
      <c r="CH46" s="346"/>
      <c r="CI46" s="346"/>
      <c r="CJ46" s="348">
        <v>0</v>
      </c>
      <c r="CK46" s="349">
        <v>6</v>
      </c>
      <c r="CL46" s="349">
        <v>0</v>
      </c>
      <c r="CM46" s="349">
        <v>49</v>
      </c>
      <c r="CN46" s="349">
        <v>0</v>
      </c>
      <c r="CO46" s="349">
        <v>0</v>
      </c>
      <c r="CP46" s="349">
        <v>0</v>
      </c>
      <c r="CQ46" s="349">
        <v>0</v>
      </c>
      <c r="CR46" s="349">
        <v>0</v>
      </c>
      <c r="CS46" s="350">
        <v>0</v>
      </c>
      <c r="CV46" s="348">
        <v>0</v>
      </c>
      <c r="CW46" s="349">
        <v>0</v>
      </c>
      <c r="CX46" s="349">
        <v>0</v>
      </c>
      <c r="CY46" s="349">
        <v>49</v>
      </c>
      <c r="CZ46" s="349">
        <v>0</v>
      </c>
      <c r="DA46" s="349">
        <v>0</v>
      </c>
      <c r="DB46" s="349">
        <v>0</v>
      </c>
      <c r="DC46" s="349">
        <v>0</v>
      </c>
      <c r="DD46" s="349">
        <v>0</v>
      </c>
      <c r="DE46" s="350">
        <v>0</v>
      </c>
      <c r="DF46"/>
      <c r="DH46" s="348">
        <v>0</v>
      </c>
      <c r="DI46" s="349">
        <v>0</v>
      </c>
      <c r="DJ46" s="349">
        <v>0</v>
      </c>
      <c r="DK46" s="349">
        <v>42</v>
      </c>
      <c r="DL46" s="349">
        <v>0</v>
      </c>
      <c r="DM46" s="349">
        <v>0</v>
      </c>
      <c r="DN46" s="349">
        <v>0</v>
      </c>
      <c r="DO46" s="349">
        <v>0</v>
      </c>
      <c r="DP46" s="349">
        <v>0</v>
      </c>
      <c r="DQ46" s="350">
        <v>0</v>
      </c>
      <c r="DT46" s="1120">
        <v>0</v>
      </c>
      <c r="DU46" s="1115">
        <v>2</v>
      </c>
      <c r="DV46" s="1115">
        <v>0</v>
      </c>
      <c r="DW46" s="1115">
        <v>40</v>
      </c>
      <c r="DX46" s="1115">
        <v>0</v>
      </c>
      <c r="DY46" s="1115">
        <v>0</v>
      </c>
      <c r="DZ46" s="1115">
        <v>0</v>
      </c>
      <c r="EA46" s="1115">
        <v>0</v>
      </c>
      <c r="EB46" s="1115">
        <v>0</v>
      </c>
      <c r="EC46" s="1118">
        <v>0</v>
      </c>
    </row>
    <row r="47" spans="1:133" s="109" customFormat="1" x14ac:dyDescent="0.25">
      <c r="A47">
        <v>37</v>
      </c>
      <c r="B47" s="222" t="s">
        <v>94</v>
      </c>
      <c r="C47" s="374">
        <v>2</v>
      </c>
      <c r="D47" s="345">
        <v>0</v>
      </c>
      <c r="E47" s="277">
        <v>0</v>
      </c>
      <c r="F47" s="277">
        <v>0</v>
      </c>
      <c r="G47" s="277">
        <v>21</v>
      </c>
      <c r="H47" s="277">
        <v>0</v>
      </c>
      <c r="I47" s="277">
        <v>0</v>
      </c>
      <c r="J47" s="277">
        <v>0</v>
      </c>
      <c r="K47" s="277">
        <v>0</v>
      </c>
      <c r="L47" s="277">
        <v>0</v>
      </c>
      <c r="M47" s="278">
        <v>0</v>
      </c>
      <c r="N47" s="375"/>
      <c r="O47" s="375"/>
      <c r="P47" s="345">
        <v>0</v>
      </c>
      <c r="Q47" s="277">
        <v>1</v>
      </c>
      <c r="R47" s="277">
        <v>0</v>
      </c>
      <c r="S47" s="277">
        <v>19</v>
      </c>
      <c r="T47" s="277">
        <v>0</v>
      </c>
      <c r="U47" s="277">
        <v>0</v>
      </c>
      <c r="V47" s="277">
        <v>0</v>
      </c>
      <c r="W47" s="277">
        <v>0</v>
      </c>
      <c r="X47" s="277">
        <v>0</v>
      </c>
      <c r="Y47" s="278">
        <v>0</v>
      </c>
      <c r="Z47" s="222"/>
      <c r="AA47" s="222"/>
      <c r="AB47" s="345">
        <v>0</v>
      </c>
      <c r="AC47" s="277">
        <v>0</v>
      </c>
      <c r="AD47" s="277">
        <v>0</v>
      </c>
      <c r="AE47" s="277">
        <v>12</v>
      </c>
      <c r="AF47" s="277">
        <v>0</v>
      </c>
      <c r="AG47" s="277">
        <v>0</v>
      </c>
      <c r="AH47" s="277">
        <v>0</v>
      </c>
      <c r="AI47" s="277">
        <v>0</v>
      </c>
      <c r="AJ47" s="277">
        <v>0</v>
      </c>
      <c r="AK47" s="278">
        <v>0</v>
      </c>
      <c r="AL47" s="277"/>
      <c r="AM47" s="277"/>
      <c r="AN47" s="345">
        <v>0</v>
      </c>
      <c r="AO47" s="277">
        <v>0</v>
      </c>
      <c r="AP47" s="277">
        <v>0</v>
      </c>
      <c r="AQ47" s="277">
        <v>22</v>
      </c>
      <c r="AR47" s="277">
        <v>0</v>
      </c>
      <c r="AS47" s="277">
        <v>0</v>
      </c>
      <c r="AT47" s="277">
        <v>0</v>
      </c>
      <c r="AU47" s="277">
        <v>0</v>
      </c>
      <c r="AV47" s="277">
        <v>0</v>
      </c>
      <c r="AW47" s="278">
        <v>0</v>
      </c>
      <c r="AX47" s="277"/>
      <c r="AY47" s="277"/>
      <c r="AZ47" s="345">
        <v>0</v>
      </c>
      <c r="BA47" s="277">
        <v>1</v>
      </c>
      <c r="BB47" s="277">
        <v>0</v>
      </c>
      <c r="BC47" s="277">
        <v>13</v>
      </c>
      <c r="BD47" s="277">
        <v>0</v>
      </c>
      <c r="BE47" s="277">
        <v>0</v>
      </c>
      <c r="BF47" s="277">
        <v>0</v>
      </c>
      <c r="BG47" s="277">
        <v>0</v>
      </c>
      <c r="BH47" s="277">
        <v>0</v>
      </c>
      <c r="BI47" s="278">
        <v>0</v>
      </c>
      <c r="BJ47" s="277"/>
      <c r="BK47" s="277"/>
      <c r="BL47" s="351">
        <v>17</v>
      </c>
      <c r="BM47" s="352">
        <v>1</v>
      </c>
      <c r="BN47" s="352">
        <v>0</v>
      </c>
      <c r="BO47" s="352">
        <v>13</v>
      </c>
      <c r="BP47" s="352">
        <v>0</v>
      </c>
      <c r="BQ47" s="352">
        <v>0</v>
      </c>
      <c r="BR47" s="352">
        <v>0</v>
      </c>
      <c r="BS47" s="352">
        <v>0</v>
      </c>
      <c r="BT47" s="352">
        <v>0</v>
      </c>
      <c r="BU47" s="353">
        <v>0</v>
      </c>
      <c r="BV47" s="352"/>
      <c r="BW47" s="352"/>
      <c r="BX47" s="345">
        <v>0</v>
      </c>
      <c r="BY47" s="346">
        <v>0</v>
      </c>
      <c r="BZ47" s="346">
        <v>0</v>
      </c>
      <c r="CA47" s="346">
        <v>10</v>
      </c>
      <c r="CB47" s="346">
        <v>0</v>
      </c>
      <c r="CC47" s="346">
        <v>0</v>
      </c>
      <c r="CD47" s="346">
        <v>0</v>
      </c>
      <c r="CE47" s="346">
        <v>0</v>
      </c>
      <c r="CF47" s="346">
        <v>0</v>
      </c>
      <c r="CG47" s="347">
        <v>0</v>
      </c>
      <c r="CH47" s="346"/>
      <c r="CI47" s="346"/>
      <c r="CJ47" s="348">
        <v>21</v>
      </c>
      <c r="CK47" s="349">
        <v>3</v>
      </c>
      <c r="CL47" s="349">
        <v>0</v>
      </c>
      <c r="CM47" s="349">
        <v>13</v>
      </c>
      <c r="CN47" s="349">
        <v>0</v>
      </c>
      <c r="CO47" s="349">
        <v>0</v>
      </c>
      <c r="CP47" s="349">
        <v>0</v>
      </c>
      <c r="CQ47" s="349">
        <v>0</v>
      </c>
      <c r="CR47" s="349">
        <v>0</v>
      </c>
      <c r="CS47" s="350">
        <v>0</v>
      </c>
      <c r="CV47" s="348">
        <v>12</v>
      </c>
      <c r="CW47" s="349">
        <v>0</v>
      </c>
      <c r="CX47" s="349">
        <v>0</v>
      </c>
      <c r="CY47" s="349">
        <v>7</v>
      </c>
      <c r="CZ47" s="349">
        <v>0</v>
      </c>
      <c r="DA47" s="349">
        <v>0</v>
      </c>
      <c r="DB47" s="349">
        <v>0</v>
      </c>
      <c r="DC47" s="349">
        <v>0</v>
      </c>
      <c r="DD47" s="349">
        <v>0</v>
      </c>
      <c r="DE47" s="350">
        <v>0</v>
      </c>
      <c r="DF47"/>
      <c r="DH47" s="348">
        <v>12</v>
      </c>
      <c r="DI47" s="349">
        <v>0</v>
      </c>
      <c r="DJ47" s="349">
        <v>0</v>
      </c>
      <c r="DK47" s="349">
        <v>11</v>
      </c>
      <c r="DL47" s="349">
        <v>0</v>
      </c>
      <c r="DM47" s="349">
        <v>0</v>
      </c>
      <c r="DN47" s="349">
        <v>0</v>
      </c>
      <c r="DO47" s="349">
        <v>0</v>
      </c>
      <c r="DP47" s="349">
        <v>0</v>
      </c>
      <c r="DQ47" s="350">
        <v>0</v>
      </c>
      <c r="DT47" s="1120">
        <v>0</v>
      </c>
      <c r="DU47" s="1115">
        <v>0</v>
      </c>
      <c r="DV47" s="1115">
        <v>0</v>
      </c>
      <c r="DW47" s="1115">
        <v>7</v>
      </c>
      <c r="DX47" s="1115">
        <v>0</v>
      </c>
      <c r="DY47" s="1115">
        <v>0</v>
      </c>
      <c r="DZ47" s="1115">
        <v>0</v>
      </c>
      <c r="EA47" s="1115">
        <v>0</v>
      </c>
      <c r="EB47" s="1115">
        <v>0</v>
      </c>
      <c r="EC47" s="1118">
        <v>0</v>
      </c>
    </row>
    <row r="48" spans="1:133" s="109" customFormat="1" x14ac:dyDescent="0.25">
      <c r="A48">
        <v>37</v>
      </c>
      <c r="B48" s="222" t="s">
        <v>94</v>
      </c>
      <c r="C48" s="374">
        <v>3</v>
      </c>
      <c r="D48" s="345">
        <v>0</v>
      </c>
      <c r="E48" s="277">
        <v>0</v>
      </c>
      <c r="F48" s="277">
        <v>0</v>
      </c>
      <c r="G48" s="277">
        <v>0</v>
      </c>
      <c r="H48" s="277">
        <v>0</v>
      </c>
      <c r="I48" s="277">
        <v>0</v>
      </c>
      <c r="J48" s="277">
        <v>0</v>
      </c>
      <c r="K48" s="277">
        <v>0</v>
      </c>
      <c r="L48" s="277">
        <v>0</v>
      </c>
      <c r="M48" s="278">
        <v>0</v>
      </c>
      <c r="N48" s="375"/>
      <c r="O48" s="375"/>
      <c r="P48" s="345">
        <v>0</v>
      </c>
      <c r="Q48" s="277">
        <v>0</v>
      </c>
      <c r="R48" s="277">
        <v>0</v>
      </c>
      <c r="S48" s="277">
        <v>0</v>
      </c>
      <c r="T48" s="277">
        <v>0</v>
      </c>
      <c r="U48" s="277">
        <v>0</v>
      </c>
      <c r="V48" s="277">
        <v>0</v>
      </c>
      <c r="W48" s="277">
        <v>0</v>
      </c>
      <c r="X48" s="277">
        <v>0</v>
      </c>
      <c r="Y48" s="278">
        <v>0</v>
      </c>
      <c r="Z48" s="222"/>
      <c r="AA48" s="222"/>
      <c r="AB48" s="345">
        <v>23</v>
      </c>
      <c r="AC48" s="277">
        <v>0</v>
      </c>
      <c r="AD48" s="277">
        <v>0</v>
      </c>
      <c r="AE48" s="277">
        <v>8</v>
      </c>
      <c r="AF48" s="277">
        <v>0</v>
      </c>
      <c r="AG48" s="277">
        <v>0</v>
      </c>
      <c r="AH48" s="277">
        <v>0</v>
      </c>
      <c r="AI48" s="277">
        <v>0</v>
      </c>
      <c r="AJ48" s="277">
        <v>0</v>
      </c>
      <c r="AK48" s="278">
        <v>0</v>
      </c>
      <c r="AL48" s="277"/>
      <c r="AM48" s="277"/>
      <c r="AN48" s="345">
        <v>65</v>
      </c>
      <c r="AO48" s="277">
        <v>0</v>
      </c>
      <c r="AP48" s="277">
        <v>0</v>
      </c>
      <c r="AQ48" s="277">
        <v>1</v>
      </c>
      <c r="AR48" s="277">
        <v>0</v>
      </c>
      <c r="AS48" s="277">
        <v>0</v>
      </c>
      <c r="AT48" s="277">
        <v>0</v>
      </c>
      <c r="AU48" s="277">
        <v>0</v>
      </c>
      <c r="AV48" s="277">
        <v>0</v>
      </c>
      <c r="AW48" s="278">
        <v>0</v>
      </c>
      <c r="AX48" s="277"/>
      <c r="AY48" s="277"/>
      <c r="AZ48" s="345">
        <v>47</v>
      </c>
      <c r="BA48" s="277">
        <v>0</v>
      </c>
      <c r="BB48" s="277">
        <v>0</v>
      </c>
      <c r="BC48" s="277">
        <v>0</v>
      </c>
      <c r="BD48" s="277">
        <v>0</v>
      </c>
      <c r="BE48" s="277">
        <v>0</v>
      </c>
      <c r="BF48" s="277">
        <v>0</v>
      </c>
      <c r="BG48" s="277">
        <v>0</v>
      </c>
      <c r="BH48" s="277">
        <v>0</v>
      </c>
      <c r="BI48" s="278">
        <v>0</v>
      </c>
      <c r="BJ48" s="277"/>
      <c r="BK48" s="277"/>
      <c r="BL48" s="351">
        <v>37</v>
      </c>
      <c r="BM48" s="352">
        <v>0</v>
      </c>
      <c r="BN48" s="352">
        <v>0</v>
      </c>
      <c r="BO48" s="352">
        <v>2</v>
      </c>
      <c r="BP48" s="352">
        <v>0</v>
      </c>
      <c r="BQ48" s="352">
        <v>0</v>
      </c>
      <c r="BR48" s="352">
        <v>0</v>
      </c>
      <c r="BS48" s="352">
        <v>0</v>
      </c>
      <c r="BT48" s="352">
        <v>0</v>
      </c>
      <c r="BU48" s="353">
        <v>0</v>
      </c>
      <c r="BV48" s="352"/>
      <c r="BW48" s="352"/>
      <c r="BX48" s="345">
        <v>28</v>
      </c>
      <c r="BY48" s="346">
        <v>0</v>
      </c>
      <c r="BZ48" s="346">
        <v>0</v>
      </c>
      <c r="CA48" s="346">
        <v>1</v>
      </c>
      <c r="CB48" s="346">
        <v>0</v>
      </c>
      <c r="CC48" s="346">
        <v>0</v>
      </c>
      <c r="CD48" s="346">
        <v>0</v>
      </c>
      <c r="CE48" s="346">
        <v>0</v>
      </c>
      <c r="CF48" s="346">
        <v>0</v>
      </c>
      <c r="CG48" s="347">
        <v>0</v>
      </c>
      <c r="CH48" s="346"/>
      <c r="CI48" s="346"/>
      <c r="CJ48" s="348">
        <v>13</v>
      </c>
      <c r="CK48" s="349">
        <v>0</v>
      </c>
      <c r="CL48" s="349">
        <v>0</v>
      </c>
      <c r="CM48" s="349">
        <v>1</v>
      </c>
      <c r="CN48" s="349">
        <v>0</v>
      </c>
      <c r="CO48" s="349">
        <v>0</v>
      </c>
      <c r="CP48" s="349">
        <v>0</v>
      </c>
      <c r="CQ48" s="349">
        <v>0</v>
      </c>
      <c r="CR48" s="349">
        <v>0</v>
      </c>
      <c r="CS48" s="350">
        <v>0</v>
      </c>
      <c r="CV48" s="348">
        <v>6</v>
      </c>
      <c r="CW48" s="349">
        <v>0</v>
      </c>
      <c r="CX48" s="349">
        <v>0</v>
      </c>
      <c r="CY48" s="349">
        <v>0</v>
      </c>
      <c r="CZ48" s="349">
        <v>0</v>
      </c>
      <c r="DA48" s="349">
        <v>0</v>
      </c>
      <c r="DB48" s="349">
        <v>0</v>
      </c>
      <c r="DC48" s="349">
        <v>0</v>
      </c>
      <c r="DD48" s="349">
        <v>0</v>
      </c>
      <c r="DE48" s="350">
        <v>0</v>
      </c>
      <c r="DF48"/>
      <c r="DH48" s="348">
        <v>15</v>
      </c>
      <c r="DI48" s="349">
        <v>0</v>
      </c>
      <c r="DJ48" s="349">
        <v>0</v>
      </c>
      <c r="DK48" s="349">
        <v>0</v>
      </c>
      <c r="DL48" s="349">
        <v>0</v>
      </c>
      <c r="DM48" s="349">
        <v>0</v>
      </c>
      <c r="DN48" s="349">
        <v>0</v>
      </c>
      <c r="DO48" s="349">
        <v>0</v>
      </c>
      <c r="DP48" s="349">
        <v>0</v>
      </c>
      <c r="DQ48" s="350">
        <v>0</v>
      </c>
      <c r="DT48" s="1120">
        <v>8</v>
      </c>
      <c r="DU48" s="1115">
        <v>0</v>
      </c>
      <c r="DV48" s="1115">
        <v>0</v>
      </c>
      <c r="DW48" s="1115">
        <v>1</v>
      </c>
      <c r="DX48" s="1115">
        <v>0</v>
      </c>
      <c r="DY48" s="1115">
        <v>0</v>
      </c>
      <c r="DZ48" s="1115">
        <v>0</v>
      </c>
      <c r="EA48" s="1115">
        <v>0</v>
      </c>
      <c r="EB48" s="1115">
        <v>0</v>
      </c>
      <c r="EC48" s="1118">
        <v>0</v>
      </c>
    </row>
    <row r="49" spans="1:133" s="109" customFormat="1" x14ac:dyDescent="0.25">
      <c r="A49">
        <v>38</v>
      </c>
      <c r="B49" s="222" t="s">
        <v>95</v>
      </c>
      <c r="C49" s="374">
        <v>1</v>
      </c>
      <c r="D49" s="345">
        <v>0</v>
      </c>
      <c r="E49" s="277">
        <v>14</v>
      </c>
      <c r="F49" s="277">
        <v>0</v>
      </c>
      <c r="G49" s="277">
        <v>64</v>
      </c>
      <c r="H49" s="277">
        <v>0</v>
      </c>
      <c r="I49" s="277">
        <v>0</v>
      </c>
      <c r="J49" s="277">
        <v>0</v>
      </c>
      <c r="K49" s="277">
        <v>0</v>
      </c>
      <c r="L49" s="277">
        <v>0</v>
      </c>
      <c r="M49" s="278">
        <v>0</v>
      </c>
      <c r="N49" s="375"/>
      <c r="O49" s="375"/>
      <c r="P49" s="345">
        <v>0</v>
      </c>
      <c r="Q49" s="277">
        <v>10</v>
      </c>
      <c r="R49" s="277">
        <v>0</v>
      </c>
      <c r="S49" s="277">
        <v>88</v>
      </c>
      <c r="T49" s="277">
        <v>0</v>
      </c>
      <c r="U49" s="277">
        <v>0</v>
      </c>
      <c r="V49" s="277">
        <v>0</v>
      </c>
      <c r="W49" s="277">
        <v>0</v>
      </c>
      <c r="X49" s="277">
        <v>0</v>
      </c>
      <c r="Y49" s="278">
        <v>0</v>
      </c>
      <c r="Z49" s="222"/>
      <c r="AA49" s="222"/>
      <c r="AB49" s="345">
        <v>0</v>
      </c>
      <c r="AC49" s="277">
        <v>10</v>
      </c>
      <c r="AD49" s="277">
        <v>0</v>
      </c>
      <c r="AE49" s="277">
        <v>85</v>
      </c>
      <c r="AF49" s="277">
        <v>0</v>
      </c>
      <c r="AG49" s="277">
        <v>0</v>
      </c>
      <c r="AH49" s="277">
        <v>0</v>
      </c>
      <c r="AI49" s="277">
        <v>0</v>
      </c>
      <c r="AJ49" s="277">
        <v>0</v>
      </c>
      <c r="AK49" s="278">
        <v>0</v>
      </c>
      <c r="AL49" s="277"/>
      <c r="AM49" s="277"/>
      <c r="AN49" s="345">
        <v>0</v>
      </c>
      <c r="AO49" s="277">
        <v>4</v>
      </c>
      <c r="AP49" s="277">
        <v>0</v>
      </c>
      <c r="AQ49" s="277">
        <v>89</v>
      </c>
      <c r="AR49" s="277">
        <v>0</v>
      </c>
      <c r="AS49" s="277">
        <v>0</v>
      </c>
      <c r="AT49" s="277">
        <v>0</v>
      </c>
      <c r="AU49" s="277">
        <v>0</v>
      </c>
      <c r="AV49" s="277">
        <v>0</v>
      </c>
      <c r="AW49" s="278">
        <v>0</v>
      </c>
      <c r="AX49" s="277"/>
      <c r="AY49" s="277"/>
      <c r="AZ49" s="345">
        <v>0</v>
      </c>
      <c r="BA49" s="277">
        <v>5</v>
      </c>
      <c r="BB49" s="277">
        <v>0</v>
      </c>
      <c r="BC49" s="277">
        <v>92</v>
      </c>
      <c r="BD49" s="277">
        <v>0</v>
      </c>
      <c r="BE49" s="277">
        <v>0</v>
      </c>
      <c r="BF49" s="277">
        <v>0</v>
      </c>
      <c r="BG49" s="277">
        <v>0</v>
      </c>
      <c r="BH49" s="277">
        <v>0</v>
      </c>
      <c r="BI49" s="278">
        <v>0</v>
      </c>
      <c r="BJ49" s="277"/>
      <c r="BK49" s="277"/>
      <c r="BL49" s="351">
        <v>0</v>
      </c>
      <c r="BM49" s="352">
        <v>7</v>
      </c>
      <c r="BN49" s="352">
        <v>0</v>
      </c>
      <c r="BO49" s="352">
        <v>81</v>
      </c>
      <c r="BP49" s="352">
        <v>0</v>
      </c>
      <c r="BQ49" s="352">
        <v>0</v>
      </c>
      <c r="BR49" s="352">
        <v>0</v>
      </c>
      <c r="BS49" s="352">
        <v>0</v>
      </c>
      <c r="BT49" s="352">
        <v>0</v>
      </c>
      <c r="BU49" s="353">
        <v>0</v>
      </c>
      <c r="BV49" s="352"/>
      <c r="BW49" s="352"/>
      <c r="BX49" s="345">
        <v>0</v>
      </c>
      <c r="BY49" s="346">
        <v>4</v>
      </c>
      <c r="BZ49" s="346">
        <v>0</v>
      </c>
      <c r="CA49" s="346">
        <v>71</v>
      </c>
      <c r="CB49" s="346">
        <v>0</v>
      </c>
      <c r="CC49" s="346">
        <v>0</v>
      </c>
      <c r="CD49" s="346">
        <v>0</v>
      </c>
      <c r="CE49" s="346">
        <v>0</v>
      </c>
      <c r="CF49" s="346">
        <v>0</v>
      </c>
      <c r="CG49" s="347">
        <v>0</v>
      </c>
      <c r="CH49" s="346"/>
      <c r="CI49" s="346"/>
      <c r="CJ49" s="348">
        <v>0</v>
      </c>
      <c r="CK49" s="349">
        <v>4</v>
      </c>
      <c r="CL49" s="349">
        <v>0</v>
      </c>
      <c r="CM49" s="349">
        <v>45</v>
      </c>
      <c r="CN49" s="349">
        <v>0</v>
      </c>
      <c r="CO49" s="349">
        <v>0</v>
      </c>
      <c r="CP49" s="349">
        <v>0</v>
      </c>
      <c r="CQ49" s="349">
        <v>0</v>
      </c>
      <c r="CR49" s="349">
        <v>0</v>
      </c>
      <c r="CS49" s="350">
        <v>0</v>
      </c>
      <c r="CV49" s="348">
        <v>0</v>
      </c>
      <c r="CW49" s="349">
        <v>2</v>
      </c>
      <c r="CX49" s="349">
        <v>0</v>
      </c>
      <c r="CY49" s="349">
        <v>41</v>
      </c>
      <c r="CZ49" s="349">
        <v>0</v>
      </c>
      <c r="DA49" s="349">
        <v>0</v>
      </c>
      <c r="DB49" s="349">
        <v>0</v>
      </c>
      <c r="DC49" s="349">
        <v>0</v>
      </c>
      <c r="DD49" s="349">
        <v>0</v>
      </c>
      <c r="DE49" s="350">
        <v>0</v>
      </c>
      <c r="DF49"/>
      <c r="DH49" s="348">
        <v>0</v>
      </c>
      <c r="DI49" s="349">
        <v>0</v>
      </c>
      <c r="DJ49" s="349">
        <v>0</v>
      </c>
      <c r="DK49" s="349">
        <v>67</v>
      </c>
      <c r="DL49" s="349">
        <v>0</v>
      </c>
      <c r="DM49" s="349">
        <v>0</v>
      </c>
      <c r="DN49" s="349">
        <v>0</v>
      </c>
      <c r="DO49" s="349">
        <v>0</v>
      </c>
      <c r="DP49" s="349">
        <v>0</v>
      </c>
      <c r="DQ49" s="350">
        <v>0</v>
      </c>
      <c r="DT49" s="1120">
        <v>0</v>
      </c>
      <c r="DU49" s="1115">
        <v>1</v>
      </c>
      <c r="DV49" s="1115">
        <v>0</v>
      </c>
      <c r="DW49" s="1115">
        <v>57</v>
      </c>
      <c r="DX49" s="1115">
        <v>0</v>
      </c>
      <c r="DY49" s="1115">
        <v>0</v>
      </c>
      <c r="DZ49" s="1115">
        <v>0</v>
      </c>
      <c r="EA49" s="1115">
        <v>0</v>
      </c>
      <c r="EB49" s="1115">
        <v>0</v>
      </c>
      <c r="EC49" s="1118">
        <v>0</v>
      </c>
    </row>
    <row r="50" spans="1:133" s="109" customFormat="1" x14ac:dyDescent="0.25">
      <c r="A50">
        <v>38</v>
      </c>
      <c r="B50" s="222" t="s">
        <v>95</v>
      </c>
      <c r="C50" s="374">
        <v>2</v>
      </c>
      <c r="D50" s="345">
        <v>0</v>
      </c>
      <c r="E50" s="277">
        <v>22</v>
      </c>
      <c r="F50" s="277">
        <v>0</v>
      </c>
      <c r="G50" s="277">
        <v>2</v>
      </c>
      <c r="H50" s="277">
        <v>0</v>
      </c>
      <c r="I50" s="277">
        <v>0</v>
      </c>
      <c r="J50" s="277">
        <v>0</v>
      </c>
      <c r="K50" s="277">
        <v>0</v>
      </c>
      <c r="L50" s="277">
        <v>0</v>
      </c>
      <c r="M50" s="278">
        <v>0</v>
      </c>
      <c r="N50" s="375"/>
      <c r="O50" s="375"/>
      <c r="P50" s="345">
        <v>0</v>
      </c>
      <c r="Q50" s="277">
        <v>22</v>
      </c>
      <c r="R50" s="277">
        <v>0</v>
      </c>
      <c r="S50" s="277">
        <v>0</v>
      </c>
      <c r="T50" s="277">
        <v>0</v>
      </c>
      <c r="U50" s="277">
        <v>0</v>
      </c>
      <c r="V50" s="277">
        <v>0</v>
      </c>
      <c r="W50" s="277">
        <v>0</v>
      </c>
      <c r="X50" s="277">
        <v>0</v>
      </c>
      <c r="Y50" s="278">
        <v>0</v>
      </c>
      <c r="Z50" s="222"/>
      <c r="AA50" s="222"/>
      <c r="AB50" s="345">
        <v>0</v>
      </c>
      <c r="AC50" s="277">
        <v>14</v>
      </c>
      <c r="AD50" s="277">
        <v>0</v>
      </c>
      <c r="AE50" s="277">
        <v>0</v>
      </c>
      <c r="AF50" s="277">
        <v>0</v>
      </c>
      <c r="AG50" s="277">
        <v>0</v>
      </c>
      <c r="AH50" s="277">
        <v>0</v>
      </c>
      <c r="AI50" s="277">
        <v>0</v>
      </c>
      <c r="AJ50" s="277">
        <v>0</v>
      </c>
      <c r="AK50" s="278">
        <v>0</v>
      </c>
      <c r="AL50" s="277"/>
      <c r="AM50" s="277"/>
      <c r="AN50" s="345">
        <v>0</v>
      </c>
      <c r="AO50" s="277">
        <v>26</v>
      </c>
      <c r="AP50" s="277">
        <v>0</v>
      </c>
      <c r="AQ50" s="277">
        <v>0</v>
      </c>
      <c r="AR50" s="277">
        <v>0</v>
      </c>
      <c r="AS50" s="277">
        <v>0</v>
      </c>
      <c r="AT50" s="277">
        <v>0</v>
      </c>
      <c r="AU50" s="277">
        <v>0</v>
      </c>
      <c r="AV50" s="277">
        <v>0</v>
      </c>
      <c r="AW50" s="278">
        <v>0</v>
      </c>
      <c r="AX50" s="277"/>
      <c r="AY50" s="277"/>
      <c r="AZ50" s="345">
        <v>0</v>
      </c>
      <c r="BA50" s="277">
        <v>16</v>
      </c>
      <c r="BB50" s="277">
        <v>0</v>
      </c>
      <c r="BC50" s="277">
        <v>0</v>
      </c>
      <c r="BD50" s="277">
        <v>0</v>
      </c>
      <c r="BE50" s="277">
        <v>0</v>
      </c>
      <c r="BF50" s="277">
        <v>0</v>
      </c>
      <c r="BG50" s="277">
        <v>0</v>
      </c>
      <c r="BH50" s="277">
        <v>0</v>
      </c>
      <c r="BI50" s="278">
        <v>0</v>
      </c>
      <c r="BJ50" s="277"/>
      <c r="BK50" s="277"/>
      <c r="BL50" s="351">
        <v>0</v>
      </c>
      <c r="BM50" s="352">
        <v>12</v>
      </c>
      <c r="BN50" s="352">
        <v>0</v>
      </c>
      <c r="BO50" s="352">
        <v>0</v>
      </c>
      <c r="BP50" s="352">
        <v>0</v>
      </c>
      <c r="BQ50" s="352">
        <v>0</v>
      </c>
      <c r="BR50" s="352">
        <v>0</v>
      </c>
      <c r="BS50" s="352">
        <v>0</v>
      </c>
      <c r="BT50" s="352">
        <v>0</v>
      </c>
      <c r="BU50" s="353">
        <v>0</v>
      </c>
      <c r="BV50" s="352"/>
      <c r="BW50" s="352"/>
      <c r="BX50" s="345">
        <v>0</v>
      </c>
      <c r="BY50" s="346">
        <v>27</v>
      </c>
      <c r="BZ50" s="346">
        <v>0</v>
      </c>
      <c r="CA50" s="346">
        <v>0</v>
      </c>
      <c r="CB50" s="346">
        <v>0</v>
      </c>
      <c r="CC50" s="346">
        <v>0</v>
      </c>
      <c r="CD50" s="346">
        <v>0</v>
      </c>
      <c r="CE50" s="346">
        <v>0</v>
      </c>
      <c r="CF50" s="346">
        <v>0</v>
      </c>
      <c r="CG50" s="347">
        <v>0</v>
      </c>
      <c r="CH50" s="346"/>
      <c r="CI50" s="346"/>
      <c r="CJ50" s="348">
        <v>0</v>
      </c>
      <c r="CK50" s="349">
        <v>22</v>
      </c>
      <c r="CL50" s="349">
        <v>0</v>
      </c>
      <c r="CM50" s="349">
        <v>0</v>
      </c>
      <c r="CN50" s="349">
        <v>0</v>
      </c>
      <c r="CO50" s="349">
        <v>0</v>
      </c>
      <c r="CP50" s="349">
        <v>0</v>
      </c>
      <c r="CQ50" s="349">
        <v>0</v>
      </c>
      <c r="CR50" s="349">
        <v>0</v>
      </c>
      <c r="CS50" s="350">
        <v>0</v>
      </c>
      <c r="CV50" s="348">
        <v>0</v>
      </c>
      <c r="CW50" s="349">
        <v>38</v>
      </c>
      <c r="CX50" s="349">
        <v>0</v>
      </c>
      <c r="CY50" s="349">
        <v>0</v>
      </c>
      <c r="CZ50" s="349">
        <v>0</v>
      </c>
      <c r="DA50" s="349">
        <v>0</v>
      </c>
      <c r="DB50" s="349">
        <v>0</v>
      </c>
      <c r="DC50" s="349">
        <v>0</v>
      </c>
      <c r="DD50" s="349">
        <v>0</v>
      </c>
      <c r="DE50" s="350">
        <v>0</v>
      </c>
      <c r="DF50"/>
      <c r="DH50" s="348">
        <v>0</v>
      </c>
      <c r="DI50" s="349">
        <v>38</v>
      </c>
      <c r="DJ50" s="349">
        <v>0</v>
      </c>
      <c r="DK50" s="349">
        <v>0</v>
      </c>
      <c r="DL50" s="349">
        <v>0</v>
      </c>
      <c r="DM50" s="349">
        <v>0</v>
      </c>
      <c r="DN50" s="349">
        <v>0</v>
      </c>
      <c r="DO50" s="349">
        <v>0</v>
      </c>
      <c r="DP50" s="349">
        <v>0</v>
      </c>
      <c r="DQ50" s="350">
        <v>0</v>
      </c>
      <c r="DT50" s="1120">
        <v>0</v>
      </c>
      <c r="DU50" s="1115">
        <v>28</v>
      </c>
      <c r="DV50" s="1115">
        <v>0</v>
      </c>
      <c r="DW50" s="1115">
        <v>0</v>
      </c>
      <c r="DX50" s="1115">
        <v>0</v>
      </c>
      <c r="DY50" s="1115">
        <v>0</v>
      </c>
      <c r="DZ50" s="1115">
        <v>0</v>
      </c>
      <c r="EA50" s="1115">
        <v>0</v>
      </c>
      <c r="EB50" s="1115">
        <v>0</v>
      </c>
      <c r="EC50" s="1118">
        <v>0</v>
      </c>
    </row>
    <row r="51" spans="1:133" s="109" customFormat="1" x14ac:dyDescent="0.25">
      <c r="A51">
        <v>38</v>
      </c>
      <c r="B51" s="222" t="s">
        <v>95</v>
      </c>
      <c r="C51" s="374">
        <v>3</v>
      </c>
      <c r="D51" s="345">
        <v>12</v>
      </c>
      <c r="E51" s="277">
        <v>7</v>
      </c>
      <c r="F51" s="277">
        <v>0</v>
      </c>
      <c r="G51" s="277">
        <v>0</v>
      </c>
      <c r="H51" s="277">
        <v>0</v>
      </c>
      <c r="I51" s="277">
        <v>0</v>
      </c>
      <c r="J51" s="277">
        <v>0</v>
      </c>
      <c r="K51" s="277">
        <v>0</v>
      </c>
      <c r="L51" s="277">
        <v>0</v>
      </c>
      <c r="M51" s="278">
        <v>0</v>
      </c>
      <c r="N51" s="375"/>
      <c r="O51" s="375"/>
      <c r="P51" s="345">
        <v>5</v>
      </c>
      <c r="Q51" s="277">
        <v>13</v>
      </c>
      <c r="R51" s="277">
        <v>0</v>
      </c>
      <c r="S51" s="277">
        <v>6</v>
      </c>
      <c r="T51" s="277">
        <v>0</v>
      </c>
      <c r="U51" s="277">
        <v>0</v>
      </c>
      <c r="V51" s="277">
        <v>0</v>
      </c>
      <c r="W51" s="277">
        <v>0</v>
      </c>
      <c r="X51" s="277">
        <v>0</v>
      </c>
      <c r="Y51" s="278">
        <v>0</v>
      </c>
      <c r="Z51" s="222"/>
      <c r="AA51" s="222"/>
      <c r="AB51" s="345">
        <v>6</v>
      </c>
      <c r="AC51" s="277">
        <v>5</v>
      </c>
      <c r="AD51" s="277">
        <v>0</v>
      </c>
      <c r="AE51" s="277">
        <v>0</v>
      </c>
      <c r="AF51" s="277">
        <v>0</v>
      </c>
      <c r="AG51" s="277">
        <v>0</v>
      </c>
      <c r="AH51" s="277">
        <v>0</v>
      </c>
      <c r="AI51" s="277">
        <v>0</v>
      </c>
      <c r="AJ51" s="277">
        <v>0</v>
      </c>
      <c r="AK51" s="278">
        <v>0</v>
      </c>
      <c r="AL51" s="277"/>
      <c r="AM51" s="277"/>
      <c r="AN51" s="345">
        <v>13</v>
      </c>
      <c r="AO51" s="277">
        <v>0</v>
      </c>
      <c r="AP51" s="277">
        <v>0</v>
      </c>
      <c r="AQ51" s="277">
        <v>4</v>
      </c>
      <c r="AR51" s="277">
        <v>0</v>
      </c>
      <c r="AS51" s="277">
        <v>0</v>
      </c>
      <c r="AT51" s="277">
        <v>0</v>
      </c>
      <c r="AU51" s="277">
        <v>0</v>
      </c>
      <c r="AV51" s="277">
        <v>0</v>
      </c>
      <c r="AW51" s="278">
        <v>0</v>
      </c>
      <c r="AX51" s="277"/>
      <c r="AY51" s="277"/>
      <c r="AZ51" s="345">
        <v>22</v>
      </c>
      <c r="BA51" s="277">
        <v>0</v>
      </c>
      <c r="BB51" s="277">
        <v>0</v>
      </c>
      <c r="BC51" s="277">
        <v>7</v>
      </c>
      <c r="BD51" s="277">
        <v>0</v>
      </c>
      <c r="BE51" s="277">
        <v>0</v>
      </c>
      <c r="BF51" s="277">
        <v>0</v>
      </c>
      <c r="BG51" s="277">
        <v>0</v>
      </c>
      <c r="BH51" s="277">
        <v>0</v>
      </c>
      <c r="BI51" s="278">
        <v>0</v>
      </c>
      <c r="BJ51" s="277"/>
      <c r="BK51" s="277"/>
      <c r="BL51" s="351">
        <v>27</v>
      </c>
      <c r="BM51" s="352">
        <v>6</v>
      </c>
      <c r="BN51" s="352">
        <v>0</v>
      </c>
      <c r="BO51" s="352">
        <v>1</v>
      </c>
      <c r="BP51" s="352">
        <v>0</v>
      </c>
      <c r="BQ51" s="352">
        <v>0</v>
      </c>
      <c r="BR51" s="352">
        <v>0</v>
      </c>
      <c r="BS51" s="352">
        <v>0</v>
      </c>
      <c r="BT51" s="352">
        <v>0</v>
      </c>
      <c r="BU51" s="353">
        <v>0</v>
      </c>
      <c r="BV51" s="352"/>
      <c r="BW51" s="352"/>
      <c r="BX51" s="345">
        <v>12</v>
      </c>
      <c r="BY51" s="346">
        <v>1</v>
      </c>
      <c r="BZ51" s="346">
        <v>0</v>
      </c>
      <c r="CA51" s="346">
        <v>14</v>
      </c>
      <c r="CB51" s="346">
        <v>0</v>
      </c>
      <c r="CC51" s="346">
        <v>0</v>
      </c>
      <c r="CD51" s="346">
        <v>0</v>
      </c>
      <c r="CE51" s="346">
        <v>0</v>
      </c>
      <c r="CF51" s="346">
        <v>0</v>
      </c>
      <c r="CG51" s="347">
        <v>0</v>
      </c>
      <c r="CH51" s="346"/>
      <c r="CI51" s="346"/>
      <c r="CJ51" s="348">
        <v>54</v>
      </c>
      <c r="CK51" s="349">
        <v>0</v>
      </c>
      <c r="CL51" s="349">
        <v>0</v>
      </c>
      <c r="CM51" s="349">
        <v>11</v>
      </c>
      <c r="CN51" s="349">
        <v>0</v>
      </c>
      <c r="CO51" s="349">
        <v>0</v>
      </c>
      <c r="CP51" s="349">
        <v>0</v>
      </c>
      <c r="CQ51" s="349">
        <v>0</v>
      </c>
      <c r="CR51" s="349">
        <v>0</v>
      </c>
      <c r="CS51" s="350">
        <v>0</v>
      </c>
      <c r="CV51" s="348">
        <v>16</v>
      </c>
      <c r="CW51" s="349">
        <v>0</v>
      </c>
      <c r="CX51" s="349">
        <v>0</v>
      </c>
      <c r="CY51" s="349">
        <v>9</v>
      </c>
      <c r="CZ51" s="349">
        <v>0</v>
      </c>
      <c r="DA51" s="349">
        <v>0</v>
      </c>
      <c r="DB51" s="349">
        <v>0</v>
      </c>
      <c r="DC51" s="349">
        <v>0</v>
      </c>
      <c r="DD51" s="349">
        <v>0</v>
      </c>
      <c r="DE51" s="350">
        <v>0</v>
      </c>
      <c r="DF51"/>
      <c r="DH51" s="348">
        <v>52</v>
      </c>
      <c r="DI51" s="349">
        <v>0</v>
      </c>
      <c r="DJ51" s="349">
        <v>0</v>
      </c>
      <c r="DK51" s="349">
        <v>20</v>
      </c>
      <c r="DL51" s="349">
        <v>0</v>
      </c>
      <c r="DM51" s="349">
        <v>0</v>
      </c>
      <c r="DN51" s="349">
        <v>0</v>
      </c>
      <c r="DO51" s="349">
        <v>0</v>
      </c>
      <c r="DP51" s="349">
        <v>0</v>
      </c>
      <c r="DQ51" s="350">
        <v>0</v>
      </c>
      <c r="DT51" s="1120">
        <v>53</v>
      </c>
      <c r="DU51" s="1115">
        <v>0</v>
      </c>
      <c r="DV51" s="1115">
        <v>0</v>
      </c>
      <c r="DW51" s="1115">
        <v>13</v>
      </c>
      <c r="DX51" s="1115">
        <v>0</v>
      </c>
      <c r="DY51" s="1115">
        <v>0</v>
      </c>
      <c r="DZ51" s="1115">
        <v>0</v>
      </c>
      <c r="EA51" s="1115">
        <v>0</v>
      </c>
      <c r="EB51" s="1115">
        <v>0</v>
      </c>
      <c r="EC51" s="1118">
        <v>0</v>
      </c>
    </row>
    <row r="52" spans="1:133" s="109" customFormat="1" x14ac:dyDescent="0.25">
      <c r="A52">
        <v>39</v>
      </c>
      <c r="B52" s="222" t="s">
        <v>96</v>
      </c>
      <c r="C52" s="374">
        <v>1</v>
      </c>
      <c r="D52" s="345">
        <v>0</v>
      </c>
      <c r="E52" s="277">
        <v>0</v>
      </c>
      <c r="F52" s="277">
        <v>0</v>
      </c>
      <c r="G52" s="277">
        <v>141</v>
      </c>
      <c r="H52" s="277">
        <v>0</v>
      </c>
      <c r="I52" s="277">
        <v>0</v>
      </c>
      <c r="J52" s="277">
        <v>0</v>
      </c>
      <c r="K52" s="277">
        <v>0</v>
      </c>
      <c r="L52" s="277">
        <v>0</v>
      </c>
      <c r="M52" s="278">
        <v>0</v>
      </c>
      <c r="N52" s="375"/>
      <c r="O52" s="375"/>
      <c r="P52" s="345">
        <v>0</v>
      </c>
      <c r="Q52" s="277">
        <v>2</v>
      </c>
      <c r="R52" s="277">
        <v>0</v>
      </c>
      <c r="S52" s="277">
        <v>123</v>
      </c>
      <c r="T52" s="277">
        <v>0</v>
      </c>
      <c r="U52" s="277">
        <v>0</v>
      </c>
      <c r="V52" s="277">
        <v>0</v>
      </c>
      <c r="W52" s="277">
        <v>0</v>
      </c>
      <c r="X52" s="277">
        <v>0</v>
      </c>
      <c r="Y52" s="278">
        <v>0</v>
      </c>
      <c r="Z52" s="222"/>
      <c r="AA52" s="222"/>
      <c r="AB52" s="345">
        <v>0</v>
      </c>
      <c r="AC52" s="277">
        <v>1</v>
      </c>
      <c r="AD52" s="277">
        <v>0</v>
      </c>
      <c r="AE52" s="277">
        <v>89</v>
      </c>
      <c r="AF52" s="277">
        <v>0</v>
      </c>
      <c r="AG52" s="277">
        <v>0</v>
      </c>
      <c r="AH52" s="277">
        <v>0</v>
      </c>
      <c r="AI52" s="277">
        <v>0</v>
      </c>
      <c r="AJ52" s="277">
        <v>0</v>
      </c>
      <c r="AK52" s="278">
        <v>0</v>
      </c>
      <c r="AL52" s="277"/>
      <c r="AM52" s="277"/>
      <c r="AN52" s="345">
        <v>0</v>
      </c>
      <c r="AO52" s="277">
        <v>3</v>
      </c>
      <c r="AP52" s="277">
        <v>0</v>
      </c>
      <c r="AQ52" s="277">
        <v>106</v>
      </c>
      <c r="AR52" s="277">
        <v>0</v>
      </c>
      <c r="AS52" s="277">
        <v>0</v>
      </c>
      <c r="AT52" s="277">
        <v>0</v>
      </c>
      <c r="AU52" s="277">
        <v>0</v>
      </c>
      <c r="AV52" s="277">
        <v>0</v>
      </c>
      <c r="AW52" s="278">
        <v>0</v>
      </c>
      <c r="AX52" s="277"/>
      <c r="AY52" s="277"/>
      <c r="AZ52" s="345">
        <v>0</v>
      </c>
      <c r="BA52" s="277">
        <v>0</v>
      </c>
      <c r="BB52" s="277">
        <v>0</v>
      </c>
      <c r="BC52" s="277">
        <v>89</v>
      </c>
      <c r="BD52" s="277">
        <v>0</v>
      </c>
      <c r="BE52" s="277">
        <v>0</v>
      </c>
      <c r="BF52" s="277">
        <v>0</v>
      </c>
      <c r="BG52" s="277">
        <v>0</v>
      </c>
      <c r="BH52" s="277">
        <v>0</v>
      </c>
      <c r="BI52" s="278">
        <v>0</v>
      </c>
      <c r="BJ52" s="277"/>
      <c r="BK52" s="277"/>
      <c r="BL52" s="351">
        <v>0</v>
      </c>
      <c r="BM52" s="352">
        <v>1</v>
      </c>
      <c r="BN52" s="352">
        <v>0</v>
      </c>
      <c r="BO52" s="352">
        <v>103</v>
      </c>
      <c r="BP52" s="352">
        <v>0</v>
      </c>
      <c r="BQ52" s="352">
        <v>0</v>
      </c>
      <c r="BR52" s="352">
        <v>0</v>
      </c>
      <c r="BS52" s="352">
        <v>0</v>
      </c>
      <c r="BT52" s="352">
        <v>0</v>
      </c>
      <c r="BU52" s="353">
        <v>0</v>
      </c>
      <c r="BV52" s="352"/>
      <c r="BW52" s="352"/>
      <c r="BX52" s="345">
        <v>0</v>
      </c>
      <c r="BY52" s="346">
        <v>0</v>
      </c>
      <c r="BZ52" s="346">
        <v>0</v>
      </c>
      <c r="CA52" s="346">
        <v>81</v>
      </c>
      <c r="CB52" s="346">
        <v>0</v>
      </c>
      <c r="CC52" s="346">
        <v>0</v>
      </c>
      <c r="CD52" s="346">
        <v>0</v>
      </c>
      <c r="CE52" s="346">
        <v>0</v>
      </c>
      <c r="CF52" s="346">
        <v>0</v>
      </c>
      <c r="CG52" s="347">
        <v>0</v>
      </c>
      <c r="CH52" s="346"/>
      <c r="CI52" s="346"/>
      <c r="CJ52" s="348">
        <v>0</v>
      </c>
      <c r="CK52" s="349">
        <v>2</v>
      </c>
      <c r="CL52" s="349">
        <v>0</v>
      </c>
      <c r="CM52" s="349">
        <v>91</v>
      </c>
      <c r="CN52" s="349">
        <v>0</v>
      </c>
      <c r="CO52" s="349">
        <v>0</v>
      </c>
      <c r="CP52" s="349">
        <v>0</v>
      </c>
      <c r="CQ52" s="349">
        <v>0</v>
      </c>
      <c r="CR52" s="349">
        <v>0</v>
      </c>
      <c r="CS52" s="350">
        <v>0</v>
      </c>
      <c r="CV52" s="348">
        <v>0</v>
      </c>
      <c r="CW52" s="349">
        <v>0</v>
      </c>
      <c r="CX52" s="349">
        <v>0</v>
      </c>
      <c r="CY52" s="349">
        <v>80</v>
      </c>
      <c r="CZ52" s="349">
        <v>0</v>
      </c>
      <c r="DA52" s="349">
        <v>0</v>
      </c>
      <c r="DB52" s="349">
        <v>0</v>
      </c>
      <c r="DC52" s="349">
        <v>0</v>
      </c>
      <c r="DD52" s="349">
        <v>0</v>
      </c>
      <c r="DE52" s="350">
        <v>0</v>
      </c>
      <c r="DF52"/>
      <c r="DH52" s="348">
        <v>0</v>
      </c>
      <c r="DI52" s="349">
        <v>0</v>
      </c>
      <c r="DJ52" s="349">
        <v>0</v>
      </c>
      <c r="DK52" s="349">
        <v>48</v>
      </c>
      <c r="DL52" s="349">
        <v>0</v>
      </c>
      <c r="DM52" s="349">
        <v>0</v>
      </c>
      <c r="DN52" s="349">
        <v>0</v>
      </c>
      <c r="DO52" s="349">
        <v>0</v>
      </c>
      <c r="DP52" s="349">
        <v>0</v>
      </c>
      <c r="DQ52" s="350">
        <v>0</v>
      </c>
      <c r="DT52" s="1120">
        <v>0</v>
      </c>
      <c r="DU52" s="1115">
        <v>0</v>
      </c>
      <c r="DV52" s="1115">
        <v>0</v>
      </c>
      <c r="DW52" s="1115">
        <v>54</v>
      </c>
      <c r="DX52" s="1115">
        <v>0</v>
      </c>
      <c r="DY52" s="1115">
        <v>0</v>
      </c>
      <c r="DZ52" s="1115">
        <v>0</v>
      </c>
      <c r="EA52" s="1115">
        <v>0</v>
      </c>
      <c r="EB52" s="1115">
        <v>0</v>
      </c>
      <c r="EC52" s="1118">
        <v>0</v>
      </c>
    </row>
    <row r="53" spans="1:133" s="109" customFormat="1" x14ac:dyDescent="0.25">
      <c r="A53">
        <v>39</v>
      </c>
      <c r="B53" s="222" t="s">
        <v>96</v>
      </c>
      <c r="C53" s="374">
        <v>2</v>
      </c>
      <c r="D53" s="345">
        <v>0</v>
      </c>
      <c r="E53" s="277">
        <v>2</v>
      </c>
      <c r="F53" s="277">
        <v>0</v>
      </c>
      <c r="G53" s="277">
        <v>10</v>
      </c>
      <c r="H53" s="277">
        <v>0</v>
      </c>
      <c r="I53" s="277">
        <v>0</v>
      </c>
      <c r="J53" s="277">
        <v>0</v>
      </c>
      <c r="K53" s="277">
        <v>0</v>
      </c>
      <c r="L53" s="277">
        <v>0</v>
      </c>
      <c r="M53" s="278">
        <v>0</v>
      </c>
      <c r="N53" s="375"/>
      <c r="O53" s="375"/>
      <c r="P53" s="345">
        <v>0</v>
      </c>
      <c r="Q53" s="277">
        <v>0</v>
      </c>
      <c r="R53" s="277">
        <v>0</v>
      </c>
      <c r="S53" s="277">
        <v>10</v>
      </c>
      <c r="T53" s="277">
        <v>0</v>
      </c>
      <c r="U53" s="277">
        <v>0</v>
      </c>
      <c r="V53" s="277">
        <v>0</v>
      </c>
      <c r="W53" s="277">
        <v>0</v>
      </c>
      <c r="X53" s="277">
        <v>0</v>
      </c>
      <c r="Y53" s="278">
        <v>0</v>
      </c>
      <c r="Z53" s="222"/>
      <c r="AA53" s="222"/>
      <c r="AB53" s="345">
        <v>0</v>
      </c>
      <c r="AC53" s="277">
        <v>4</v>
      </c>
      <c r="AD53" s="277">
        <v>0</v>
      </c>
      <c r="AE53" s="277">
        <v>13</v>
      </c>
      <c r="AF53" s="277">
        <v>0</v>
      </c>
      <c r="AG53" s="277">
        <v>0</v>
      </c>
      <c r="AH53" s="277">
        <v>0</v>
      </c>
      <c r="AI53" s="277">
        <v>0</v>
      </c>
      <c r="AJ53" s="277">
        <v>0</v>
      </c>
      <c r="AK53" s="278">
        <v>0</v>
      </c>
      <c r="AL53" s="277"/>
      <c r="AM53" s="277"/>
      <c r="AN53" s="345">
        <v>0</v>
      </c>
      <c r="AO53" s="277">
        <v>2</v>
      </c>
      <c r="AP53" s="277">
        <v>0</v>
      </c>
      <c r="AQ53" s="277">
        <v>17</v>
      </c>
      <c r="AR53" s="277">
        <v>0</v>
      </c>
      <c r="AS53" s="277">
        <v>0</v>
      </c>
      <c r="AT53" s="277">
        <v>0</v>
      </c>
      <c r="AU53" s="277">
        <v>0</v>
      </c>
      <c r="AV53" s="277">
        <v>0</v>
      </c>
      <c r="AW53" s="278">
        <v>0</v>
      </c>
      <c r="AX53" s="277"/>
      <c r="AY53" s="277"/>
      <c r="AZ53" s="345">
        <v>0</v>
      </c>
      <c r="BA53" s="277">
        <v>3</v>
      </c>
      <c r="BB53" s="277">
        <v>0</v>
      </c>
      <c r="BC53" s="277">
        <v>15</v>
      </c>
      <c r="BD53" s="277">
        <v>0</v>
      </c>
      <c r="BE53" s="277">
        <v>0</v>
      </c>
      <c r="BF53" s="277">
        <v>0</v>
      </c>
      <c r="BG53" s="277">
        <v>0</v>
      </c>
      <c r="BH53" s="277">
        <v>0</v>
      </c>
      <c r="BI53" s="278">
        <v>0</v>
      </c>
      <c r="BJ53" s="277"/>
      <c r="BK53" s="277"/>
      <c r="BL53" s="351">
        <v>0</v>
      </c>
      <c r="BM53" s="352">
        <v>1</v>
      </c>
      <c r="BN53" s="352">
        <v>0</v>
      </c>
      <c r="BO53" s="352">
        <v>11</v>
      </c>
      <c r="BP53" s="352">
        <v>0</v>
      </c>
      <c r="BQ53" s="352">
        <v>0</v>
      </c>
      <c r="BR53" s="352">
        <v>0</v>
      </c>
      <c r="BS53" s="352">
        <v>0</v>
      </c>
      <c r="BT53" s="352">
        <v>0</v>
      </c>
      <c r="BU53" s="353">
        <v>0</v>
      </c>
      <c r="BV53" s="352"/>
      <c r="BW53" s="352"/>
      <c r="BX53" s="345">
        <v>0</v>
      </c>
      <c r="BY53" s="346">
        <v>0</v>
      </c>
      <c r="BZ53" s="346">
        <v>0</v>
      </c>
      <c r="CA53" s="346">
        <v>5</v>
      </c>
      <c r="CB53" s="346">
        <v>0</v>
      </c>
      <c r="CC53" s="346">
        <v>0</v>
      </c>
      <c r="CD53" s="346">
        <v>0</v>
      </c>
      <c r="CE53" s="346">
        <v>0</v>
      </c>
      <c r="CF53" s="346">
        <v>0</v>
      </c>
      <c r="CG53" s="347">
        <v>0</v>
      </c>
      <c r="CH53" s="346"/>
      <c r="CI53" s="346"/>
      <c r="CJ53" s="348">
        <v>0</v>
      </c>
      <c r="CK53" s="349">
        <v>1</v>
      </c>
      <c r="CL53" s="349">
        <v>0</v>
      </c>
      <c r="CM53" s="349">
        <v>12</v>
      </c>
      <c r="CN53" s="349">
        <v>0</v>
      </c>
      <c r="CO53" s="349">
        <v>0</v>
      </c>
      <c r="CP53" s="349">
        <v>0</v>
      </c>
      <c r="CQ53" s="349">
        <v>0</v>
      </c>
      <c r="CR53" s="349">
        <v>0</v>
      </c>
      <c r="CS53" s="350">
        <v>0</v>
      </c>
      <c r="CV53" s="348">
        <v>0</v>
      </c>
      <c r="CW53" s="349">
        <v>0</v>
      </c>
      <c r="CX53" s="349">
        <v>0</v>
      </c>
      <c r="CY53" s="349">
        <v>2</v>
      </c>
      <c r="CZ53" s="349">
        <v>0</v>
      </c>
      <c r="DA53" s="349">
        <v>0</v>
      </c>
      <c r="DB53" s="349">
        <v>0</v>
      </c>
      <c r="DC53" s="349">
        <v>0</v>
      </c>
      <c r="DD53" s="349">
        <v>0</v>
      </c>
      <c r="DE53" s="350">
        <v>0</v>
      </c>
      <c r="DF53"/>
      <c r="DH53" s="348">
        <v>0</v>
      </c>
      <c r="DI53" s="349">
        <v>0</v>
      </c>
      <c r="DJ53" s="349">
        <v>0</v>
      </c>
      <c r="DK53" s="349">
        <v>7</v>
      </c>
      <c r="DL53" s="349">
        <v>0</v>
      </c>
      <c r="DM53" s="349">
        <v>0</v>
      </c>
      <c r="DN53" s="349">
        <v>0</v>
      </c>
      <c r="DO53" s="349">
        <v>0</v>
      </c>
      <c r="DP53" s="349">
        <v>0</v>
      </c>
      <c r="DQ53" s="350">
        <v>0</v>
      </c>
      <c r="DT53" s="1120">
        <v>0</v>
      </c>
      <c r="DU53" s="1115">
        <v>13</v>
      </c>
      <c r="DV53" s="1115">
        <v>0</v>
      </c>
      <c r="DW53" s="1115">
        <v>7</v>
      </c>
      <c r="DX53" s="1115">
        <v>0</v>
      </c>
      <c r="DY53" s="1115">
        <v>0</v>
      </c>
      <c r="DZ53" s="1115">
        <v>0</v>
      </c>
      <c r="EA53" s="1115">
        <v>0</v>
      </c>
      <c r="EB53" s="1115">
        <v>0</v>
      </c>
      <c r="EC53" s="1118">
        <v>0</v>
      </c>
    </row>
    <row r="54" spans="1:133" s="109" customFormat="1" x14ac:dyDescent="0.25">
      <c r="A54">
        <v>39</v>
      </c>
      <c r="B54" s="222" t="s">
        <v>96</v>
      </c>
      <c r="C54" s="374">
        <v>3</v>
      </c>
      <c r="D54" s="345">
        <v>58</v>
      </c>
      <c r="E54" s="277">
        <v>1</v>
      </c>
      <c r="F54" s="277">
        <v>0</v>
      </c>
      <c r="G54" s="277">
        <v>12</v>
      </c>
      <c r="H54" s="277">
        <v>0</v>
      </c>
      <c r="I54" s="277">
        <v>0</v>
      </c>
      <c r="J54" s="277">
        <v>0</v>
      </c>
      <c r="K54" s="277">
        <v>0</v>
      </c>
      <c r="L54" s="277">
        <v>0</v>
      </c>
      <c r="M54" s="278">
        <v>0</v>
      </c>
      <c r="N54" s="375"/>
      <c r="O54" s="375"/>
      <c r="P54" s="345">
        <v>61</v>
      </c>
      <c r="Q54" s="277">
        <v>2</v>
      </c>
      <c r="R54" s="277">
        <v>0</v>
      </c>
      <c r="S54" s="277">
        <v>16</v>
      </c>
      <c r="T54" s="277">
        <v>0</v>
      </c>
      <c r="U54" s="277">
        <v>0</v>
      </c>
      <c r="V54" s="277">
        <v>0</v>
      </c>
      <c r="W54" s="277">
        <v>0</v>
      </c>
      <c r="X54" s="277">
        <v>0</v>
      </c>
      <c r="Y54" s="278">
        <v>0</v>
      </c>
      <c r="Z54" s="222"/>
      <c r="AA54" s="222"/>
      <c r="AB54" s="345">
        <v>92</v>
      </c>
      <c r="AC54" s="277">
        <v>2</v>
      </c>
      <c r="AD54" s="277">
        <v>0</v>
      </c>
      <c r="AE54" s="277">
        <v>14</v>
      </c>
      <c r="AF54" s="277">
        <v>0</v>
      </c>
      <c r="AG54" s="277">
        <v>0</v>
      </c>
      <c r="AH54" s="277">
        <v>0</v>
      </c>
      <c r="AI54" s="277">
        <v>0</v>
      </c>
      <c r="AJ54" s="277">
        <v>0</v>
      </c>
      <c r="AK54" s="278">
        <v>0</v>
      </c>
      <c r="AL54" s="277"/>
      <c r="AM54" s="277"/>
      <c r="AN54" s="345">
        <v>66</v>
      </c>
      <c r="AO54" s="277">
        <v>3</v>
      </c>
      <c r="AP54" s="277">
        <v>0</v>
      </c>
      <c r="AQ54" s="277">
        <v>7</v>
      </c>
      <c r="AR54" s="277">
        <v>0</v>
      </c>
      <c r="AS54" s="277">
        <v>0</v>
      </c>
      <c r="AT54" s="277">
        <v>0</v>
      </c>
      <c r="AU54" s="277">
        <v>0</v>
      </c>
      <c r="AV54" s="277">
        <v>0</v>
      </c>
      <c r="AW54" s="278">
        <v>0</v>
      </c>
      <c r="AX54" s="277"/>
      <c r="AY54" s="277"/>
      <c r="AZ54" s="345">
        <v>82</v>
      </c>
      <c r="BA54" s="277">
        <v>1</v>
      </c>
      <c r="BB54" s="277">
        <v>0</v>
      </c>
      <c r="BC54" s="277">
        <v>13</v>
      </c>
      <c r="BD54" s="277">
        <v>0</v>
      </c>
      <c r="BE54" s="277">
        <v>0</v>
      </c>
      <c r="BF54" s="277">
        <v>0</v>
      </c>
      <c r="BG54" s="277">
        <v>0</v>
      </c>
      <c r="BH54" s="277">
        <v>0</v>
      </c>
      <c r="BI54" s="278">
        <v>0</v>
      </c>
      <c r="BJ54" s="277"/>
      <c r="BK54" s="277"/>
      <c r="BL54" s="351">
        <v>71</v>
      </c>
      <c r="BM54" s="352">
        <v>3</v>
      </c>
      <c r="BN54" s="352">
        <v>0</v>
      </c>
      <c r="BO54" s="352">
        <v>7</v>
      </c>
      <c r="BP54" s="352">
        <v>0</v>
      </c>
      <c r="BQ54" s="352">
        <v>0</v>
      </c>
      <c r="BR54" s="352">
        <v>0</v>
      </c>
      <c r="BS54" s="352">
        <v>0</v>
      </c>
      <c r="BT54" s="352">
        <v>0</v>
      </c>
      <c r="BU54" s="353">
        <v>0</v>
      </c>
      <c r="BV54" s="352"/>
      <c r="BW54" s="352"/>
      <c r="BX54" s="345">
        <v>25</v>
      </c>
      <c r="BY54" s="346">
        <v>1</v>
      </c>
      <c r="BZ54" s="346">
        <v>0</v>
      </c>
      <c r="CA54" s="346">
        <v>8</v>
      </c>
      <c r="CB54" s="346">
        <v>0</v>
      </c>
      <c r="CC54" s="346">
        <v>0</v>
      </c>
      <c r="CD54" s="346">
        <v>0</v>
      </c>
      <c r="CE54" s="346">
        <v>0</v>
      </c>
      <c r="CF54" s="346">
        <v>0</v>
      </c>
      <c r="CG54" s="347">
        <v>0</v>
      </c>
      <c r="CH54" s="346"/>
      <c r="CI54" s="346"/>
      <c r="CJ54" s="348">
        <v>50</v>
      </c>
      <c r="CK54" s="349">
        <v>3</v>
      </c>
      <c r="CL54" s="349">
        <v>0</v>
      </c>
      <c r="CM54" s="349">
        <v>7</v>
      </c>
      <c r="CN54" s="349">
        <v>0</v>
      </c>
      <c r="CO54" s="349">
        <v>0</v>
      </c>
      <c r="CP54" s="349">
        <v>0</v>
      </c>
      <c r="CQ54" s="349">
        <v>0</v>
      </c>
      <c r="CR54" s="349">
        <v>0</v>
      </c>
      <c r="CS54" s="350">
        <v>0</v>
      </c>
      <c r="CV54" s="348">
        <v>45</v>
      </c>
      <c r="CW54" s="349">
        <v>0</v>
      </c>
      <c r="CX54" s="349">
        <v>0</v>
      </c>
      <c r="CY54" s="349">
        <v>7</v>
      </c>
      <c r="CZ54" s="349">
        <v>0</v>
      </c>
      <c r="DA54" s="349">
        <v>0</v>
      </c>
      <c r="DB54" s="349">
        <v>0</v>
      </c>
      <c r="DC54" s="349">
        <v>0</v>
      </c>
      <c r="DD54" s="349">
        <v>0</v>
      </c>
      <c r="DE54" s="350">
        <v>0</v>
      </c>
      <c r="DF54"/>
      <c r="DH54" s="348">
        <v>54</v>
      </c>
      <c r="DI54" s="349">
        <v>3</v>
      </c>
      <c r="DJ54" s="349">
        <v>0</v>
      </c>
      <c r="DK54" s="349">
        <v>11</v>
      </c>
      <c r="DL54" s="349">
        <v>0</v>
      </c>
      <c r="DM54" s="349">
        <v>0</v>
      </c>
      <c r="DN54" s="349">
        <v>0</v>
      </c>
      <c r="DO54" s="349">
        <v>0</v>
      </c>
      <c r="DP54" s="349">
        <v>0</v>
      </c>
      <c r="DQ54" s="350">
        <v>0</v>
      </c>
      <c r="DT54" s="1120">
        <v>58</v>
      </c>
      <c r="DU54" s="1115">
        <v>0</v>
      </c>
      <c r="DV54" s="1115">
        <v>0</v>
      </c>
      <c r="DW54" s="1115">
        <v>15</v>
      </c>
      <c r="DX54" s="1115">
        <v>0</v>
      </c>
      <c r="DY54" s="1115">
        <v>0</v>
      </c>
      <c r="DZ54" s="1115">
        <v>0</v>
      </c>
      <c r="EA54" s="1115">
        <v>0</v>
      </c>
      <c r="EB54" s="1115">
        <v>0</v>
      </c>
      <c r="EC54" s="1118">
        <v>0</v>
      </c>
    </row>
    <row r="55" spans="1:133" s="109" customFormat="1" x14ac:dyDescent="0.25">
      <c r="A55">
        <v>40</v>
      </c>
      <c r="B55" s="222" t="s">
        <v>97</v>
      </c>
      <c r="C55" s="374">
        <v>1</v>
      </c>
      <c r="D55" s="345">
        <v>0</v>
      </c>
      <c r="E55" s="277">
        <v>605</v>
      </c>
      <c r="F55" s="277">
        <v>37</v>
      </c>
      <c r="G55" s="277">
        <v>3354</v>
      </c>
      <c r="H55" s="277">
        <v>0</v>
      </c>
      <c r="I55" s="277">
        <v>0</v>
      </c>
      <c r="J55" s="277">
        <v>0</v>
      </c>
      <c r="K55" s="277">
        <v>0</v>
      </c>
      <c r="L55" s="277">
        <v>0</v>
      </c>
      <c r="M55" s="278">
        <v>0</v>
      </c>
      <c r="N55" s="375"/>
      <c r="O55" s="375"/>
      <c r="P55" s="345">
        <v>0</v>
      </c>
      <c r="Q55" s="277">
        <v>437</v>
      </c>
      <c r="R55" s="277">
        <v>29</v>
      </c>
      <c r="S55" s="277">
        <v>2662</v>
      </c>
      <c r="T55" s="277">
        <v>0</v>
      </c>
      <c r="U55" s="277">
        <v>0</v>
      </c>
      <c r="V55" s="277">
        <v>0</v>
      </c>
      <c r="W55" s="277">
        <v>0</v>
      </c>
      <c r="X55" s="277">
        <v>0</v>
      </c>
      <c r="Y55" s="278">
        <v>0</v>
      </c>
      <c r="Z55" s="222"/>
      <c r="AA55" s="222"/>
      <c r="AB55" s="345">
        <v>0</v>
      </c>
      <c r="AC55" s="277">
        <v>2627</v>
      </c>
      <c r="AD55" s="277">
        <v>37</v>
      </c>
      <c r="AE55" s="277">
        <v>3300</v>
      </c>
      <c r="AF55" s="277">
        <v>0</v>
      </c>
      <c r="AG55" s="277">
        <v>0</v>
      </c>
      <c r="AH55" s="277">
        <v>0</v>
      </c>
      <c r="AI55" s="277">
        <v>0</v>
      </c>
      <c r="AJ55" s="277">
        <v>0</v>
      </c>
      <c r="AK55" s="278">
        <v>0</v>
      </c>
      <c r="AL55" s="277"/>
      <c r="AM55" s="277"/>
      <c r="AN55" s="345">
        <v>0</v>
      </c>
      <c r="AO55" s="277">
        <v>1574</v>
      </c>
      <c r="AP55" s="277">
        <v>24</v>
      </c>
      <c r="AQ55" s="277">
        <v>3034</v>
      </c>
      <c r="AR55" s="277">
        <v>0</v>
      </c>
      <c r="AS55" s="277">
        <v>0</v>
      </c>
      <c r="AT55" s="277">
        <v>0</v>
      </c>
      <c r="AU55" s="277">
        <v>0</v>
      </c>
      <c r="AV55" s="277">
        <v>0</v>
      </c>
      <c r="AW55" s="278">
        <v>0</v>
      </c>
      <c r="AX55" s="277"/>
      <c r="AY55" s="277"/>
      <c r="AZ55" s="345">
        <v>0</v>
      </c>
      <c r="BA55" s="277">
        <v>1380</v>
      </c>
      <c r="BB55" s="277">
        <v>18</v>
      </c>
      <c r="BC55" s="277">
        <v>2672</v>
      </c>
      <c r="BD55" s="277">
        <v>0</v>
      </c>
      <c r="BE55" s="277">
        <v>0</v>
      </c>
      <c r="BF55" s="277">
        <v>0</v>
      </c>
      <c r="BG55" s="277">
        <v>0</v>
      </c>
      <c r="BH55" s="277">
        <v>0</v>
      </c>
      <c r="BI55" s="278">
        <v>0</v>
      </c>
      <c r="BJ55" s="277"/>
      <c r="BK55" s="277"/>
      <c r="BL55" s="351">
        <v>0</v>
      </c>
      <c r="BM55" s="352">
        <v>2049</v>
      </c>
      <c r="BN55" s="352">
        <v>27</v>
      </c>
      <c r="BO55" s="352">
        <v>2611</v>
      </c>
      <c r="BP55" s="352">
        <v>0</v>
      </c>
      <c r="BQ55" s="352">
        <v>0</v>
      </c>
      <c r="BR55" s="352">
        <v>0</v>
      </c>
      <c r="BS55" s="352">
        <v>0</v>
      </c>
      <c r="BT55" s="352">
        <v>0</v>
      </c>
      <c r="BU55" s="353">
        <v>0</v>
      </c>
      <c r="BV55" s="352"/>
      <c r="BW55" s="352"/>
      <c r="BX55" s="345">
        <v>0</v>
      </c>
      <c r="BY55" s="346">
        <v>2167</v>
      </c>
      <c r="BZ55" s="346">
        <v>40</v>
      </c>
      <c r="CA55" s="346">
        <v>2483</v>
      </c>
      <c r="CB55" s="346">
        <v>0</v>
      </c>
      <c r="CC55" s="346">
        <v>0</v>
      </c>
      <c r="CD55" s="346">
        <v>0</v>
      </c>
      <c r="CE55" s="346">
        <v>0</v>
      </c>
      <c r="CF55" s="346">
        <v>0</v>
      </c>
      <c r="CG55" s="347">
        <v>0</v>
      </c>
      <c r="CH55" s="346"/>
      <c r="CI55" s="346"/>
      <c r="CJ55" s="355">
        <f>1+365</f>
        <v>366</v>
      </c>
      <c r="CK55" s="356">
        <f>1631-710-490</f>
        <v>431</v>
      </c>
      <c r="CL55" s="349">
        <v>35</v>
      </c>
      <c r="CM55" s="349">
        <v>2064</v>
      </c>
      <c r="CN55" s="349">
        <v>0</v>
      </c>
      <c r="CO55" s="349">
        <v>0</v>
      </c>
      <c r="CP55" s="349">
        <v>0</v>
      </c>
      <c r="CQ55" s="349">
        <v>0</v>
      </c>
      <c r="CR55" s="349">
        <v>0</v>
      </c>
      <c r="CS55" s="350">
        <v>0</v>
      </c>
      <c r="CV55" s="348">
        <v>159</v>
      </c>
      <c r="CW55" s="349">
        <v>439</v>
      </c>
      <c r="CX55" s="349">
        <v>33</v>
      </c>
      <c r="CY55" s="349">
        <v>1732</v>
      </c>
      <c r="CZ55" s="349">
        <v>0</v>
      </c>
      <c r="DA55" s="349">
        <v>0</v>
      </c>
      <c r="DB55" s="349">
        <v>0</v>
      </c>
      <c r="DC55" s="349">
        <v>0</v>
      </c>
      <c r="DD55" s="349">
        <v>0</v>
      </c>
      <c r="DE55" s="350">
        <v>0</v>
      </c>
      <c r="DF55"/>
      <c r="DH55" s="348">
        <v>127</v>
      </c>
      <c r="DI55" s="349">
        <v>467</v>
      </c>
      <c r="DJ55" s="349">
        <v>25</v>
      </c>
      <c r="DK55" s="349">
        <v>1798</v>
      </c>
      <c r="DL55" s="349">
        <v>0</v>
      </c>
      <c r="DM55" s="349">
        <v>0</v>
      </c>
      <c r="DN55" s="349">
        <v>0</v>
      </c>
      <c r="DO55" s="349">
        <v>0</v>
      </c>
      <c r="DP55" s="349">
        <v>0</v>
      </c>
      <c r="DQ55" s="350">
        <v>0</v>
      </c>
      <c r="DT55" s="1120">
        <v>79</v>
      </c>
      <c r="DU55" s="1115">
        <v>370</v>
      </c>
      <c r="DV55" s="1115">
        <v>50</v>
      </c>
      <c r="DW55" s="1115">
        <v>1745</v>
      </c>
      <c r="DX55" s="1115">
        <v>0</v>
      </c>
      <c r="DY55" s="1115">
        <v>0</v>
      </c>
      <c r="DZ55" s="1115">
        <v>0</v>
      </c>
      <c r="EA55" s="1115">
        <v>0</v>
      </c>
      <c r="EB55" s="1115">
        <v>0</v>
      </c>
      <c r="EC55" s="1118">
        <v>0</v>
      </c>
    </row>
    <row r="56" spans="1:133" s="109" customFormat="1" x14ac:dyDescent="0.25">
      <c r="A56">
        <v>40</v>
      </c>
      <c r="B56" s="222" t="s">
        <v>97</v>
      </c>
      <c r="C56" s="374">
        <v>2</v>
      </c>
      <c r="D56" s="345">
        <v>0</v>
      </c>
      <c r="E56" s="277">
        <v>511</v>
      </c>
      <c r="F56" s="277">
        <v>26</v>
      </c>
      <c r="G56" s="277">
        <v>278</v>
      </c>
      <c r="H56" s="277">
        <v>0</v>
      </c>
      <c r="I56" s="277">
        <v>0</v>
      </c>
      <c r="J56" s="277">
        <v>0</v>
      </c>
      <c r="K56" s="277">
        <v>0</v>
      </c>
      <c r="L56" s="277">
        <v>0</v>
      </c>
      <c r="M56" s="278">
        <v>0</v>
      </c>
      <c r="N56" s="375"/>
      <c r="O56" s="375"/>
      <c r="P56" s="345">
        <v>0</v>
      </c>
      <c r="Q56" s="277">
        <v>385</v>
      </c>
      <c r="R56" s="277">
        <v>22</v>
      </c>
      <c r="S56" s="277">
        <v>310</v>
      </c>
      <c r="T56" s="277">
        <v>0</v>
      </c>
      <c r="U56" s="277">
        <v>0</v>
      </c>
      <c r="V56" s="277">
        <v>0</v>
      </c>
      <c r="W56" s="277">
        <v>0</v>
      </c>
      <c r="X56" s="277">
        <v>0</v>
      </c>
      <c r="Y56" s="278">
        <v>0</v>
      </c>
      <c r="Z56" s="222"/>
      <c r="AA56" s="222"/>
      <c r="AB56" s="345">
        <v>1</v>
      </c>
      <c r="AC56" s="277">
        <v>378</v>
      </c>
      <c r="AD56" s="277">
        <v>22</v>
      </c>
      <c r="AE56" s="277">
        <v>303</v>
      </c>
      <c r="AF56" s="277">
        <v>0</v>
      </c>
      <c r="AG56" s="277">
        <v>0</v>
      </c>
      <c r="AH56" s="277">
        <v>0</v>
      </c>
      <c r="AI56" s="277">
        <v>0</v>
      </c>
      <c r="AJ56" s="277">
        <v>0</v>
      </c>
      <c r="AK56" s="278">
        <v>0</v>
      </c>
      <c r="AL56" s="277"/>
      <c r="AM56" s="277"/>
      <c r="AN56" s="345">
        <v>3</v>
      </c>
      <c r="AO56" s="277">
        <v>248</v>
      </c>
      <c r="AP56" s="277">
        <v>19</v>
      </c>
      <c r="AQ56" s="277">
        <v>299</v>
      </c>
      <c r="AR56" s="277">
        <v>0</v>
      </c>
      <c r="AS56" s="277">
        <v>0</v>
      </c>
      <c r="AT56" s="277">
        <v>0</v>
      </c>
      <c r="AU56" s="277">
        <v>0</v>
      </c>
      <c r="AV56" s="277">
        <v>0</v>
      </c>
      <c r="AW56" s="278">
        <v>0</v>
      </c>
      <c r="AX56" s="277"/>
      <c r="AY56" s="277"/>
      <c r="AZ56" s="345">
        <v>7</v>
      </c>
      <c r="BA56" s="277">
        <v>294</v>
      </c>
      <c r="BB56" s="277">
        <v>42</v>
      </c>
      <c r="BC56" s="277">
        <v>317</v>
      </c>
      <c r="BD56" s="277">
        <v>0</v>
      </c>
      <c r="BE56" s="277">
        <v>0</v>
      </c>
      <c r="BF56" s="277">
        <v>0</v>
      </c>
      <c r="BG56" s="277">
        <v>0</v>
      </c>
      <c r="BH56" s="277">
        <v>0</v>
      </c>
      <c r="BI56" s="278">
        <v>0</v>
      </c>
      <c r="BJ56" s="277"/>
      <c r="BK56" s="277"/>
      <c r="BL56" s="351">
        <v>1</v>
      </c>
      <c r="BM56" s="352">
        <v>302</v>
      </c>
      <c r="BN56" s="352">
        <v>40</v>
      </c>
      <c r="BO56" s="352">
        <v>247</v>
      </c>
      <c r="BP56" s="352">
        <v>0</v>
      </c>
      <c r="BQ56" s="352">
        <v>0</v>
      </c>
      <c r="BR56" s="352">
        <v>0</v>
      </c>
      <c r="BS56" s="352">
        <v>0</v>
      </c>
      <c r="BT56" s="352">
        <v>0</v>
      </c>
      <c r="BU56" s="353">
        <v>0</v>
      </c>
      <c r="BV56" s="352"/>
      <c r="BW56" s="352"/>
      <c r="BX56" s="345">
        <v>0</v>
      </c>
      <c r="BY56" s="346">
        <v>148</v>
      </c>
      <c r="BZ56" s="346">
        <v>11</v>
      </c>
      <c r="CA56" s="346">
        <v>204</v>
      </c>
      <c r="CB56" s="346">
        <v>0</v>
      </c>
      <c r="CC56" s="346">
        <v>0</v>
      </c>
      <c r="CD56" s="346">
        <v>0</v>
      </c>
      <c r="CE56" s="346">
        <v>0</v>
      </c>
      <c r="CF56" s="346">
        <v>0</v>
      </c>
      <c r="CG56" s="347">
        <v>0</v>
      </c>
      <c r="CH56" s="346"/>
      <c r="CI56" s="346"/>
      <c r="CJ56" s="348">
        <v>2</v>
      </c>
      <c r="CK56" s="349">
        <v>410</v>
      </c>
      <c r="CL56" s="349">
        <v>19</v>
      </c>
      <c r="CM56" s="349">
        <v>255</v>
      </c>
      <c r="CN56" s="349">
        <v>0</v>
      </c>
      <c r="CO56" s="349">
        <v>0</v>
      </c>
      <c r="CP56" s="349">
        <v>0</v>
      </c>
      <c r="CQ56" s="349">
        <v>0</v>
      </c>
      <c r="CR56" s="349">
        <v>0</v>
      </c>
      <c r="CS56" s="350">
        <v>0</v>
      </c>
      <c r="CV56" s="348">
        <v>217</v>
      </c>
      <c r="CW56" s="349">
        <v>441</v>
      </c>
      <c r="CX56" s="349">
        <v>20</v>
      </c>
      <c r="CY56" s="349">
        <v>260</v>
      </c>
      <c r="CZ56" s="349">
        <v>0</v>
      </c>
      <c r="DA56" s="349">
        <v>0</v>
      </c>
      <c r="DB56" s="349">
        <v>0</v>
      </c>
      <c r="DC56" s="349">
        <v>0</v>
      </c>
      <c r="DD56" s="349">
        <v>0</v>
      </c>
      <c r="DE56" s="350">
        <v>0</v>
      </c>
      <c r="DF56"/>
      <c r="DH56" s="348">
        <v>106</v>
      </c>
      <c r="DI56" s="349">
        <v>533</v>
      </c>
      <c r="DJ56" s="349">
        <v>11</v>
      </c>
      <c r="DK56" s="349">
        <v>253</v>
      </c>
      <c r="DL56" s="349">
        <v>0</v>
      </c>
      <c r="DM56" s="349">
        <v>0</v>
      </c>
      <c r="DN56" s="349">
        <v>0</v>
      </c>
      <c r="DO56" s="349">
        <v>0</v>
      </c>
      <c r="DP56" s="349">
        <v>0</v>
      </c>
      <c r="DQ56" s="350">
        <v>0</v>
      </c>
      <c r="DT56" s="1120">
        <v>142</v>
      </c>
      <c r="DU56" s="1115">
        <v>524</v>
      </c>
      <c r="DV56" s="1115">
        <v>12</v>
      </c>
      <c r="DW56" s="1115">
        <v>268</v>
      </c>
      <c r="DX56" s="1115">
        <v>0</v>
      </c>
      <c r="DY56" s="1115">
        <v>0</v>
      </c>
      <c r="DZ56" s="1115">
        <v>0</v>
      </c>
      <c r="EA56" s="1115">
        <v>0</v>
      </c>
      <c r="EB56" s="1115">
        <v>0</v>
      </c>
      <c r="EC56" s="1118">
        <v>0</v>
      </c>
    </row>
    <row r="57" spans="1:133" s="109" customFormat="1" x14ac:dyDescent="0.25">
      <c r="A57">
        <v>40</v>
      </c>
      <c r="B57" s="222" t="s">
        <v>97</v>
      </c>
      <c r="C57" s="374">
        <v>3</v>
      </c>
      <c r="D57" s="345">
        <v>504</v>
      </c>
      <c r="E57" s="277">
        <v>159</v>
      </c>
      <c r="F57" s="277">
        <v>0</v>
      </c>
      <c r="G57" s="277">
        <v>444</v>
      </c>
      <c r="H57" s="277">
        <v>0</v>
      </c>
      <c r="I57" s="277">
        <v>0</v>
      </c>
      <c r="J57" s="277">
        <v>0</v>
      </c>
      <c r="K57" s="277">
        <v>0</v>
      </c>
      <c r="L57" s="277">
        <v>0</v>
      </c>
      <c r="M57" s="278">
        <v>0</v>
      </c>
      <c r="N57" s="375"/>
      <c r="O57" s="375"/>
      <c r="P57" s="345">
        <v>462</v>
      </c>
      <c r="Q57" s="277">
        <v>215</v>
      </c>
      <c r="R57" s="277">
        <v>12</v>
      </c>
      <c r="S57" s="277">
        <v>465</v>
      </c>
      <c r="T57" s="277">
        <v>0</v>
      </c>
      <c r="U57" s="277">
        <v>0</v>
      </c>
      <c r="V57" s="277">
        <v>0</v>
      </c>
      <c r="W57" s="277">
        <v>0</v>
      </c>
      <c r="X57" s="277">
        <v>0</v>
      </c>
      <c r="Y57" s="278">
        <v>0</v>
      </c>
      <c r="Z57" s="222"/>
      <c r="AA57" s="222"/>
      <c r="AB57" s="345">
        <v>557</v>
      </c>
      <c r="AC57" s="277">
        <v>215</v>
      </c>
      <c r="AD57" s="277">
        <v>33</v>
      </c>
      <c r="AE57" s="277">
        <v>563</v>
      </c>
      <c r="AF57" s="277">
        <v>0</v>
      </c>
      <c r="AG57" s="277">
        <v>0</v>
      </c>
      <c r="AH57" s="277">
        <v>0</v>
      </c>
      <c r="AI57" s="277">
        <v>0</v>
      </c>
      <c r="AJ57" s="277">
        <v>0</v>
      </c>
      <c r="AK57" s="278">
        <v>0</v>
      </c>
      <c r="AL57" s="277"/>
      <c r="AM57" s="277"/>
      <c r="AN57" s="345">
        <v>378</v>
      </c>
      <c r="AO57" s="277">
        <v>212</v>
      </c>
      <c r="AP57" s="277">
        <v>22</v>
      </c>
      <c r="AQ57" s="277">
        <v>489</v>
      </c>
      <c r="AR57" s="277">
        <v>0</v>
      </c>
      <c r="AS57" s="277">
        <v>0</v>
      </c>
      <c r="AT57" s="277">
        <v>0</v>
      </c>
      <c r="AU57" s="277">
        <v>0</v>
      </c>
      <c r="AV57" s="277">
        <v>0</v>
      </c>
      <c r="AW57" s="278">
        <v>0</v>
      </c>
      <c r="AX57" s="277"/>
      <c r="AY57" s="277"/>
      <c r="AZ57" s="345">
        <v>390</v>
      </c>
      <c r="BA57" s="277">
        <v>162</v>
      </c>
      <c r="BB57" s="277">
        <v>29</v>
      </c>
      <c r="BC57" s="277">
        <v>847</v>
      </c>
      <c r="BD57" s="277">
        <v>0</v>
      </c>
      <c r="BE57" s="277">
        <v>0</v>
      </c>
      <c r="BF57" s="277">
        <v>0</v>
      </c>
      <c r="BG57" s="277">
        <v>0</v>
      </c>
      <c r="BH57" s="277">
        <v>0</v>
      </c>
      <c r="BI57" s="278">
        <v>0</v>
      </c>
      <c r="BJ57" s="277"/>
      <c r="BK57" s="277"/>
      <c r="BL57" s="351">
        <v>331</v>
      </c>
      <c r="BM57" s="352">
        <v>160</v>
      </c>
      <c r="BN57" s="352">
        <v>26</v>
      </c>
      <c r="BO57" s="352">
        <v>971</v>
      </c>
      <c r="BP57" s="352">
        <v>0</v>
      </c>
      <c r="BQ57" s="352">
        <v>0</v>
      </c>
      <c r="BR57" s="352">
        <v>0</v>
      </c>
      <c r="BS57" s="352">
        <v>0</v>
      </c>
      <c r="BT57" s="352">
        <v>0</v>
      </c>
      <c r="BU57" s="353">
        <v>0</v>
      </c>
      <c r="BV57" s="352"/>
      <c r="BW57" s="352"/>
      <c r="BX57" s="345">
        <v>320</v>
      </c>
      <c r="BY57" s="346">
        <v>140</v>
      </c>
      <c r="BZ57" s="346">
        <v>20</v>
      </c>
      <c r="CA57" s="346">
        <v>702</v>
      </c>
      <c r="CB57" s="346">
        <v>0</v>
      </c>
      <c r="CC57" s="346">
        <v>0</v>
      </c>
      <c r="CD57" s="346">
        <v>0</v>
      </c>
      <c r="CE57" s="346">
        <v>0</v>
      </c>
      <c r="CF57" s="346">
        <v>0</v>
      </c>
      <c r="CG57" s="347">
        <v>0</v>
      </c>
      <c r="CH57" s="346"/>
      <c r="CI57" s="346"/>
      <c r="CJ57" s="348">
        <v>285</v>
      </c>
      <c r="CK57" s="349">
        <v>175</v>
      </c>
      <c r="CL57" s="349">
        <v>32</v>
      </c>
      <c r="CM57" s="349">
        <v>646</v>
      </c>
      <c r="CN57" s="349">
        <v>0</v>
      </c>
      <c r="CO57" s="349">
        <v>0</v>
      </c>
      <c r="CP57" s="349">
        <v>0</v>
      </c>
      <c r="CQ57" s="349">
        <v>0</v>
      </c>
      <c r="CR57" s="349">
        <v>0</v>
      </c>
      <c r="CS57" s="350">
        <v>0</v>
      </c>
      <c r="CV57" s="348">
        <v>357</v>
      </c>
      <c r="CW57" s="349">
        <v>166</v>
      </c>
      <c r="CX57" s="349">
        <v>30</v>
      </c>
      <c r="CY57" s="349">
        <v>637</v>
      </c>
      <c r="CZ57" s="349">
        <v>0</v>
      </c>
      <c r="DA57" s="349">
        <v>0</v>
      </c>
      <c r="DB57" s="349">
        <v>0</v>
      </c>
      <c r="DC57" s="349">
        <v>0</v>
      </c>
      <c r="DD57" s="349">
        <v>0</v>
      </c>
      <c r="DE57" s="350">
        <v>0</v>
      </c>
      <c r="DF57"/>
      <c r="DH57" s="348">
        <v>346</v>
      </c>
      <c r="DI57" s="349">
        <v>113</v>
      </c>
      <c r="DJ57" s="349">
        <v>24</v>
      </c>
      <c r="DK57" s="349">
        <v>595</v>
      </c>
      <c r="DL57" s="349">
        <v>0</v>
      </c>
      <c r="DM57" s="349">
        <v>0</v>
      </c>
      <c r="DN57" s="349">
        <v>0</v>
      </c>
      <c r="DO57" s="349">
        <v>0</v>
      </c>
      <c r="DP57" s="349">
        <v>0</v>
      </c>
      <c r="DQ57" s="350">
        <v>0</v>
      </c>
      <c r="DT57" s="1120">
        <v>352</v>
      </c>
      <c r="DU57" s="1115">
        <v>86</v>
      </c>
      <c r="DV57" s="1115">
        <v>9</v>
      </c>
      <c r="DW57" s="1115">
        <v>526</v>
      </c>
      <c r="DX57" s="1115">
        <v>0</v>
      </c>
      <c r="DY57" s="1115">
        <v>0</v>
      </c>
      <c r="DZ57" s="1115">
        <v>0</v>
      </c>
      <c r="EA57" s="1115">
        <v>0</v>
      </c>
      <c r="EB57" s="1115">
        <v>0</v>
      </c>
      <c r="EC57" s="1118">
        <v>0</v>
      </c>
    </row>
    <row r="58" spans="1:133" s="109" customFormat="1" x14ac:dyDescent="0.25">
      <c r="A58">
        <v>42</v>
      </c>
      <c r="B58" s="222" t="s">
        <v>98</v>
      </c>
      <c r="C58" s="374">
        <v>1</v>
      </c>
      <c r="D58" s="345">
        <v>16</v>
      </c>
      <c r="E58" s="277">
        <v>2</v>
      </c>
      <c r="F58" s="277">
        <v>0</v>
      </c>
      <c r="G58" s="277">
        <v>180</v>
      </c>
      <c r="H58" s="277">
        <v>0</v>
      </c>
      <c r="I58" s="277">
        <v>0</v>
      </c>
      <c r="J58" s="277">
        <v>0</v>
      </c>
      <c r="K58" s="277">
        <v>0</v>
      </c>
      <c r="L58" s="277">
        <v>0</v>
      </c>
      <c r="M58" s="278">
        <v>0</v>
      </c>
      <c r="N58" s="375"/>
      <c r="O58" s="375"/>
      <c r="P58" s="345">
        <v>25</v>
      </c>
      <c r="Q58" s="277">
        <v>6</v>
      </c>
      <c r="R58" s="277">
        <v>0</v>
      </c>
      <c r="S58" s="277">
        <v>126</v>
      </c>
      <c r="T58" s="277">
        <v>0</v>
      </c>
      <c r="U58" s="277">
        <v>0</v>
      </c>
      <c r="V58" s="277">
        <v>0</v>
      </c>
      <c r="W58" s="277">
        <v>0</v>
      </c>
      <c r="X58" s="277">
        <v>0</v>
      </c>
      <c r="Y58" s="278">
        <v>0</v>
      </c>
      <c r="Z58" s="222"/>
      <c r="AA58" s="222"/>
      <c r="AB58" s="345">
        <v>23</v>
      </c>
      <c r="AC58" s="277">
        <v>7</v>
      </c>
      <c r="AD58" s="277">
        <v>0</v>
      </c>
      <c r="AE58" s="277">
        <v>149</v>
      </c>
      <c r="AF58" s="277">
        <v>0</v>
      </c>
      <c r="AG58" s="277">
        <v>0</v>
      </c>
      <c r="AH58" s="277">
        <v>0</v>
      </c>
      <c r="AI58" s="277">
        <v>0</v>
      </c>
      <c r="AJ58" s="277">
        <v>0</v>
      </c>
      <c r="AK58" s="278">
        <v>0</v>
      </c>
      <c r="AL58" s="277"/>
      <c r="AM58" s="277"/>
      <c r="AN58" s="345">
        <v>27</v>
      </c>
      <c r="AO58" s="277">
        <v>0</v>
      </c>
      <c r="AP58" s="277">
        <v>0</v>
      </c>
      <c r="AQ58" s="277">
        <v>210</v>
      </c>
      <c r="AR58" s="277">
        <v>0</v>
      </c>
      <c r="AS58" s="277">
        <v>0</v>
      </c>
      <c r="AT58" s="277">
        <v>0</v>
      </c>
      <c r="AU58" s="277">
        <v>0</v>
      </c>
      <c r="AV58" s="277">
        <v>0</v>
      </c>
      <c r="AW58" s="278">
        <v>0</v>
      </c>
      <c r="AX58" s="277"/>
      <c r="AY58" s="277"/>
      <c r="AZ58" s="345">
        <v>16</v>
      </c>
      <c r="BA58" s="277">
        <v>0</v>
      </c>
      <c r="BB58" s="277">
        <v>0</v>
      </c>
      <c r="BC58" s="277">
        <v>161</v>
      </c>
      <c r="BD58" s="277">
        <v>0</v>
      </c>
      <c r="BE58" s="277">
        <v>0</v>
      </c>
      <c r="BF58" s="277">
        <v>0</v>
      </c>
      <c r="BG58" s="277">
        <v>0</v>
      </c>
      <c r="BH58" s="277">
        <v>0</v>
      </c>
      <c r="BI58" s="278">
        <v>0</v>
      </c>
      <c r="BJ58" s="277"/>
      <c r="BK58" s="277"/>
      <c r="BL58" s="351">
        <v>18</v>
      </c>
      <c r="BM58" s="352">
        <v>2</v>
      </c>
      <c r="BN58" s="352">
        <v>0</v>
      </c>
      <c r="BO58" s="352">
        <v>133</v>
      </c>
      <c r="BP58" s="352">
        <v>0</v>
      </c>
      <c r="BQ58" s="352">
        <v>0</v>
      </c>
      <c r="BR58" s="352">
        <v>0</v>
      </c>
      <c r="BS58" s="352">
        <v>0</v>
      </c>
      <c r="BT58" s="352">
        <v>0</v>
      </c>
      <c r="BU58" s="353">
        <v>0</v>
      </c>
      <c r="BV58" s="352"/>
      <c r="BW58" s="352"/>
      <c r="BX58" s="345">
        <v>8</v>
      </c>
      <c r="BY58" s="346">
        <v>4</v>
      </c>
      <c r="BZ58" s="346">
        <v>0</v>
      </c>
      <c r="CA58" s="346">
        <v>142</v>
      </c>
      <c r="CB58" s="346">
        <v>0</v>
      </c>
      <c r="CC58" s="346">
        <v>0</v>
      </c>
      <c r="CD58" s="346">
        <v>0</v>
      </c>
      <c r="CE58" s="346">
        <v>0</v>
      </c>
      <c r="CF58" s="346">
        <v>0</v>
      </c>
      <c r="CG58" s="347">
        <v>0</v>
      </c>
      <c r="CH58" s="346"/>
      <c r="CI58" s="346"/>
      <c r="CJ58" s="355">
        <f>18+121</f>
        <v>139</v>
      </c>
      <c r="CK58" s="349">
        <v>2</v>
      </c>
      <c r="CL58" s="349">
        <v>0</v>
      </c>
      <c r="CM58" s="349">
        <v>116</v>
      </c>
      <c r="CN58" s="349">
        <v>0</v>
      </c>
      <c r="CO58" s="349">
        <v>0</v>
      </c>
      <c r="CP58" s="349">
        <v>0</v>
      </c>
      <c r="CQ58" s="349">
        <v>0</v>
      </c>
      <c r="CR58" s="349">
        <v>0</v>
      </c>
      <c r="CS58" s="350">
        <v>0</v>
      </c>
      <c r="CV58" s="348">
        <v>41</v>
      </c>
      <c r="CW58" s="349">
        <v>1</v>
      </c>
      <c r="CX58" s="349">
        <v>0</v>
      </c>
      <c r="CY58" s="349">
        <v>130</v>
      </c>
      <c r="CZ58" s="349">
        <v>0</v>
      </c>
      <c r="DA58" s="349">
        <v>0</v>
      </c>
      <c r="DB58" s="349">
        <v>0</v>
      </c>
      <c r="DC58" s="349">
        <v>0</v>
      </c>
      <c r="DD58" s="349">
        <v>0</v>
      </c>
      <c r="DE58" s="350">
        <v>0</v>
      </c>
      <c r="DF58"/>
      <c r="DH58" s="348">
        <v>83</v>
      </c>
      <c r="DI58" s="349">
        <v>0</v>
      </c>
      <c r="DJ58" s="349">
        <v>0</v>
      </c>
      <c r="DK58" s="349">
        <v>116</v>
      </c>
      <c r="DL58" s="349">
        <v>0</v>
      </c>
      <c r="DM58" s="349">
        <v>0</v>
      </c>
      <c r="DN58" s="349">
        <v>0</v>
      </c>
      <c r="DO58" s="349">
        <v>0</v>
      </c>
      <c r="DP58" s="349">
        <v>0</v>
      </c>
      <c r="DQ58" s="350">
        <v>0</v>
      </c>
      <c r="DT58" s="1120">
        <v>63</v>
      </c>
      <c r="DU58" s="1115">
        <v>1</v>
      </c>
      <c r="DV58" s="1115">
        <v>0</v>
      </c>
      <c r="DW58" s="1115">
        <v>129</v>
      </c>
      <c r="DX58" s="1115">
        <v>0</v>
      </c>
      <c r="DY58" s="1115">
        <v>0</v>
      </c>
      <c r="DZ58" s="1115">
        <v>0</v>
      </c>
      <c r="EA58" s="1115">
        <v>0</v>
      </c>
      <c r="EB58" s="1115">
        <v>0</v>
      </c>
      <c r="EC58" s="1118">
        <v>0</v>
      </c>
    </row>
    <row r="59" spans="1:133" s="109" customFormat="1" x14ac:dyDescent="0.25">
      <c r="A59">
        <v>42</v>
      </c>
      <c r="B59" s="222" t="s">
        <v>98</v>
      </c>
      <c r="C59" s="374">
        <v>2</v>
      </c>
      <c r="D59" s="345">
        <v>0</v>
      </c>
      <c r="E59" s="277">
        <v>13</v>
      </c>
      <c r="F59" s="277">
        <v>0</v>
      </c>
      <c r="G59" s="277">
        <v>13</v>
      </c>
      <c r="H59" s="277">
        <v>0</v>
      </c>
      <c r="I59" s="277">
        <v>0</v>
      </c>
      <c r="J59" s="277">
        <v>0</v>
      </c>
      <c r="K59" s="277">
        <v>0</v>
      </c>
      <c r="L59" s="277">
        <v>0</v>
      </c>
      <c r="M59" s="278">
        <v>0</v>
      </c>
      <c r="N59" s="375"/>
      <c r="O59" s="375"/>
      <c r="P59" s="345">
        <v>1</v>
      </c>
      <c r="Q59" s="277">
        <v>42</v>
      </c>
      <c r="R59" s="277">
        <v>0</v>
      </c>
      <c r="S59" s="277">
        <v>16</v>
      </c>
      <c r="T59" s="277">
        <v>0</v>
      </c>
      <c r="U59" s="277">
        <v>0</v>
      </c>
      <c r="V59" s="277">
        <v>0</v>
      </c>
      <c r="W59" s="277">
        <v>0</v>
      </c>
      <c r="X59" s="277">
        <v>0</v>
      </c>
      <c r="Y59" s="278">
        <v>0</v>
      </c>
      <c r="Z59" s="222"/>
      <c r="AA59" s="222"/>
      <c r="AB59" s="345">
        <v>0</v>
      </c>
      <c r="AC59" s="277">
        <v>55</v>
      </c>
      <c r="AD59" s="277">
        <v>0</v>
      </c>
      <c r="AE59" s="277">
        <v>18</v>
      </c>
      <c r="AF59" s="277">
        <v>0</v>
      </c>
      <c r="AG59" s="277">
        <v>0</v>
      </c>
      <c r="AH59" s="277">
        <v>0</v>
      </c>
      <c r="AI59" s="277">
        <v>0</v>
      </c>
      <c r="AJ59" s="277">
        <v>0</v>
      </c>
      <c r="AK59" s="278">
        <v>0</v>
      </c>
      <c r="AL59" s="277"/>
      <c r="AM59" s="277"/>
      <c r="AN59" s="345">
        <v>0</v>
      </c>
      <c r="AO59" s="277">
        <v>37</v>
      </c>
      <c r="AP59" s="277">
        <v>0</v>
      </c>
      <c r="AQ59" s="277">
        <v>20</v>
      </c>
      <c r="AR59" s="277">
        <v>0</v>
      </c>
      <c r="AS59" s="277">
        <v>0</v>
      </c>
      <c r="AT59" s="277">
        <v>0</v>
      </c>
      <c r="AU59" s="277">
        <v>0</v>
      </c>
      <c r="AV59" s="277">
        <v>0</v>
      </c>
      <c r="AW59" s="278">
        <v>0</v>
      </c>
      <c r="AX59" s="277"/>
      <c r="AY59" s="277"/>
      <c r="AZ59" s="345">
        <v>0</v>
      </c>
      <c r="BA59" s="277">
        <v>25</v>
      </c>
      <c r="BB59" s="277">
        <v>0</v>
      </c>
      <c r="BC59" s="277">
        <v>14</v>
      </c>
      <c r="BD59" s="277">
        <v>0</v>
      </c>
      <c r="BE59" s="277">
        <v>0</v>
      </c>
      <c r="BF59" s="277">
        <v>0</v>
      </c>
      <c r="BG59" s="277">
        <v>0</v>
      </c>
      <c r="BH59" s="277">
        <v>0</v>
      </c>
      <c r="BI59" s="278">
        <v>0</v>
      </c>
      <c r="BJ59" s="277"/>
      <c r="BK59" s="277"/>
      <c r="BL59" s="351">
        <v>0</v>
      </c>
      <c r="BM59" s="352">
        <v>17</v>
      </c>
      <c r="BN59" s="352">
        <v>0</v>
      </c>
      <c r="BO59" s="352">
        <v>19</v>
      </c>
      <c r="BP59" s="352">
        <v>0</v>
      </c>
      <c r="BQ59" s="352">
        <v>0</v>
      </c>
      <c r="BR59" s="352">
        <v>0</v>
      </c>
      <c r="BS59" s="352">
        <v>0</v>
      </c>
      <c r="BT59" s="352">
        <v>0</v>
      </c>
      <c r="BU59" s="353">
        <v>0</v>
      </c>
      <c r="BV59" s="352"/>
      <c r="BW59" s="352"/>
      <c r="BX59" s="345">
        <v>0</v>
      </c>
      <c r="BY59" s="346">
        <v>25</v>
      </c>
      <c r="BZ59" s="346">
        <v>0</v>
      </c>
      <c r="CA59" s="346">
        <v>21</v>
      </c>
      <c r="CB59" s="346">
        <v>0</v>
      </c>
      <c r="CC59" s="346">
        <v>0</v>
      </c>
      <c r="CD59" s="346">
        <v>0</v>
      </c>
      <c r="CE59" s="346">
        <v>0</v>
      </c>
      <c r="CF59" s="346">
        <v>0</v>
      </c>
      <c r="CG59" s="347">
        <v>0</v>
      </c>
      <c r="CH59" s="346"/>
      <c r="CI59" s="346"/>
      <c r="CJ59" s="348">
        <v>0</v>
      </c>
      <c r="CK59" s="349">
        <v>15</v>
      </c>
      <c r="CL59" s="349">
        <v>0</v>
      </c>
      <c r="CM59" s="349">
        <v>22</v>
      </c>
      <c r="CN59" s="349">
        <v>0</v>
      </c>
      <c r="CO59" s="349">
        <v>0</v>
      </c>
      <c r="CP59" s="349">
        <v>0</v>
      </c>
      <c r="CQ59" s="349">
        <v>0</v>
      </c>
      <c r="CR59" s="349">
        <v>0</v>
      </c>
      <c r="CS59" s="350">
        <v>0</v>
      </c>
      <c r="CV59" s="348">
        <v>59</v>
      </c>
      <c r="CW59" s="349">
        <v>15</v>
      </c>
      <c r="CX59" s="349">
        <v>0</v>
      </c>
      <c r="CY59" s="349">
        <v>31</v>
      </c>
      <c r="CZ59" s="349">
        <v>0</v>
      </c>
      <c r="DA59" s="349">
        <v>0</v>
      </c>
      <c r="DB59" s="349">
        <v>0</v>
      </c>
      <c r="DC59" s="349">
        <v>0</v>
      </c>
      <c r="DD59" s="349">
        <v>0</v>
      </c>
      <c r="DE59" s="350">
        <v>0</v>
      </c>
      <c r="DF59"/>
      <c r="DH59" s="348">
        <v>64</v>
      </c>
      <c r="DI59" s="349">
        <v>16</v>
      </c>
      <c r="DJ59" s="349">
        <v>0</v>
      </c>
      <c r="DK59" s="349">
        <v>26</v>
      </c>
      <c r="DL59" s="349">
        <v>0</v>
      </c>
      <c r="DM59" s="349">
        <v>0</v>
      </c>
      <c r="DN59" s="349">
        <v>0</v>
      </c>
      <c r="DO59" s="349">
        <v>0</v>
      </c>
      <c r="DP59" s="349">
        <v>0</v>
      </c>
      <c r="DQ59" s="350">
        <v>0</v>
      </c>
      <c r="DT59" s="1120">
        <v>68</v>
      </c>
      <c r="DU59" s="1115">
        <v>22</v>
      </c>
      <c r="DV59" s="1115">
        <v>0</v>
      </c>
      <c r="DW59" s="1115">
        <v>25</v>
      </c>
      <c r="DX59" s="1115">
        <v>0</v>
      </c>
      <c r="DY59" s="1115">
        <v>0</v>
      </c>
      <c r="DZ59" s="1115">
        <v>0</v>
      </c>
      <c r="EA59" s="1115">
        <v>0</v>
      </c>
      <c r="EB59" s="1115">
        <v>0</v>
      </c>
      <c r="EC59" s="1118">
        <v>0</v>
      </c>
    </row>
    <row r="60" spans="1:133" s="109" customFormat="1" x14ac:dyDescent="0.25">
      <c r="A60">
        <v>42</v>
      </c>
      <c r="B60" s="222" t="s">
        <v>98</v>
      </c>
      <c r="C60" s="374">
        <v>3</v>
      </c>
      <c r="D60" s="345">
        <v>93</v>
      </c>
      <c r="E60" s="277">
        <v>78</v>
      </c>
      <c r="F60" s="277">
        <v>0</v>
      </c>
      <c r="G60" s="277">
        <v>92</v>
      </c>
      <c r="H60" s="277">
        <v>0</v>
      </c>
      <c r="I60" s="277">
        <v>0</v>
      </c>
      <c r="J60" s="277">
        <v>0</v>
      </c>
      <c r="K60" s="277">
        <v>0</v>
      </c>
      <c r="L60" s="277">
        <v>0</v>
      </c>
      <c r="M60" s="278">
        <v>0</v>
      </c>
      <c r="N60" s="375"/>
      <c r="O60" s="375"/>
      <c r="P60" s="345">
        <v>93</v>
      </c>
      <c r="Q60" s="277">
        <v>13</v>
      </c>
      <c r="R60" s="277">
        <v>0</v>
      </c>
      <c r="S60" s="277">
        <v>61</v>
      </c>
      <c r="T60" s="277">
        <v>0</v>
      </c>
      <c r="U60" s="277">
        <v>0</v>
      </c>
      <c r="V60" s="277">
        <v>0</v>
      </c>
      <c r="W60" s="277">
        <v>0</v>
      </c>
      <c r="X60" s="277">
        <v>0</v>
      </c>
      <c r="Y60" s="278">
        <v>0</v>
      </c>
      <c r="Z60" s="222"/>
      <c r="AA60" s="222"/>
      <c r="AB60" s="345">
        <v>68</v>
      </c>
      <c r="AC60" s="277">
        <v>72</v>
      </c>
      <c r="AD60" s="277">
        <v>0</v>
      </c>
      <c r="AE60" s="277">
        <v>61</v>
      </c>
      <c r="AF60" s="277">
        <v>0</v>
      </c>
      <c r="AG60" s="277">
        <v>0</v>
      </c>
      <c r="AH60" s="277">
        <v>0</v>
      </c>
      <c r="AI60" s="277">
        <v>0</v>
      </c>
      <c r="AJ60" s="277">
        <v>0</v>
      </c>
      <c r="AK60" s="278">
        <v>0</v>
      </c>
      <c r="AL60" s="277"/>
      <c r="AM60" s="277"/>
      <c r="AN60" s="345">
        <v>129</v>
      </c>
      <c r="AO60" s="277">
        <v>55</v>
      </c>
      <c r="AP60" s="277">
        <v>0</v>
      </c>
      <c r="AQ60" s="277">
        <v>98</v>
      </c>
      <c r="AR60" s="277">
        <v>0</v>
      </c>
      <c r="AS60" s="277">
        <v>0</v>
      </c>
      <c r="AT60" s="277">
        <v>0</v>
      </c>
      <c r="AU60" s="277">
        <v>0</v>
      </c>
      <c r="AV60" s="277">
        <v>0</v>
      </c>
      <c r="AW60" s="278">
        <v>0</v>
      </c>
      <c r="AX60" s="277"/>
      <c r="AY60" s="277"/>
      <c r="AZ60" s="345">
        <v>107</v>
      </c>
      <c r="BA60" s="277">
        <v>111</v>
      </c>
      <c r="BB60" s="277">
        <v>0</v>
      </c>
      <c r="BC60" s="277">
        <v>70</v>
      </c>
      <c r="BD60" s="277">
        <v>0</v>
      </c>
      <c r="BE60" s="277">
        <v>0</v>
      </c>
      <c r="BF60" s="277">
        <v>0</v>
      </c>
      <c r="BG60" s="277">
        <v>0</v>
      </c>
      <c r="BH60" s="277">
        <v>0</v>
      </c>
      <c r="BI60" s="278">
        <v>0</v>
      </c>
      <c r="BJ60" s="277"/>
      <c r="BK60" s="277"/>
      <c r="BL60" s="351">
        <v>64</v>
      </c>
      <c r="BM60" s="352">
        <v>187</v>
      </c>
      <c r="BN60" s="352">
        <v>0</v>
      </c>
      <c r="BO60" s="352">
        <v>90</v>
      </c>
      <c r="BP60" s="352">
        <v>0</v>
      </c>
      <c r="BQ60" s="352">
        <v>0</v>
      </c>
      <c r="BR60" s="352">
        <v>0</v>
      </c>
      <c r="BS60" s="352">
        <v>0</v>
      </c>
      <c r="BT60" s="352">
        <v>0</v>
      </c>
      <c r="BU60" s="353">
        <v>0</v>
      </c>
      <c r="BV60" s="352"/>
      <c r="BW60" s="352"/>
      <c r="BX60" s="345">
        <v>226</v>
      </c>
      <c r="BY60" s="346">
        <v>35</v>
      </c>
      <c r="BZ60" s="346">
        <v>0</v>
      </c>
      <c r="CA60" s="346">
        <v>61</v>
      </c>
      <c r="CB60" s="346">
        <v>0</v>
      </c>
      <c r="CC60" s="346">
        <v>0</v>
      </c>
      <c r="CD60" s="346">
        <v>0</v>
      </c>
      <c r="CE60" s="346">
        <v>0</v>
      </c>
      <c r="CF60" s="346">
        <v>0</v>
      </c>
      <c r="CG60" s="347">
        <v>0</v>
      </c>
      <c r="CH60" s="346"/>
      <c r="CI60" s="346"/>
      <c r="CJ60" s="348">
        <v>164</v>
      </c>
      <c r="CK60" s="349">
        <v>26</v>
      </c>
      <c r="CL60" s="349">
        <v>0</v>
      </c>
      <c r="CM60" s="349">
        <v>40</v>
      </c>
      <c r="CN60" s="349">
        <v>0</v>
      </c>
      <c r="CO60" s="349">
        <v>0</v>
      </c>
      <c r="CP60" s="349">
        <v>0</v>
      </c>
      <c r="CQ60" s="349">
        <v>0</v>
      </c>
      <c r="CR60" s="349">
        <v>0</v>
      </c>
      <c r="CS60" s="350">
        <v>0</v>
      </c>
      <c r="CV60" s="348">
        <v>135</v>
      </c>
      <c r="CW60" s="349">
        <v>26</v>
      </c>
      <c r="CX60" s="349">
        <v>0</v>
      </c>
      <c r="CY60" s="349">
        <v>38</v>
      </c>
      <c r="CZ60" s="349">
        <v>0</v>
      </c>
      <c r="DA60" s="349">
        <v>0</v>
      </c>
      <c r="DB60" s="349">
        <v>0</v>
      </c>
      <c r="DC60" s="349">
        <v>0</v>
      </c>
      <c r="DD60" s="349">
        <v>0</v>
      </c>
      <c r="DE60" s="350">
        <v>0</v>
      </c>
      <c r="DF60"/>
      <c r="DH60" s="348">
        <v>73</v>
      </c>
      <c r="DI60" s="349">
        <v>30</v>
      </c>
      <c r="DJ60" s="349">
        <v>0</v>
      </c>
      <c r="DK60" s="349">
        <v>45</v>
      </c>
      <c r="DL60" s="349">
        <v>0</v>
      </c>
      <c r="DM60" s="349">
        <v>0</v>
      </c>
      <c r="DN60" s="349">
        <v>0</v>
      </c>
      <c r="DO60" s="349">
        <v>0</v>
      </c>
      <c r="DP60" s="349">
        <v>0</v>
      </c>
      <c r="DQ60" s="350">
        <v>0</v>
      </c>
      <c r="DT60" s="1120">
        <v>201</v>
      </c>
      <c r="DU60" s="1115">
        <v>25</v>
      </c>
      <c r="DV60" s="1115">
        <v>0</v>
      </c>
      <c r="DW60" s="1115">
        <v>41</v>
      </c>
      <c r="DX60" s="1115">
        <v>0</v>
      </c>
      <c r="DY60" s="1115">
        <v>0</v>
      </c>
      <c r="DZ60" s="1115">
        <v>0</v>
      </c>
      <c r="EA60" s="1115">
        <v>0</v>
      </c>
      <c r="EB60" s="1115">
        <v>0</v>
      </c>
      <c r="EC60" s="1118">
        <v>0</v>
      </c>
    </row>
    <row r="61" spans="1:133" s="109" customFormat="1" x14ac:dyDescent="0.25">
      <c r="A61">
        <v>43</v>
      </c>
      <c r="B61" s="222" t="s">
        <v>99</v>
      </c>
      <c r="C61" s="374">
        <v>1</v>
      </c>
      <c r="D61" s="345">
        <v>0</v>
      </c>
      <c r="E61" s="277">
        <v>30</v>
      </c>
      <c r="F61" s="277">
        <v>0</v>
      </c>
      <c r="G61" s="277">
        <v>64</v>
      </c>
      <c r="H61" s="277">
        <v>0</v>
      </c>
      <c r="I61" s="277">
        <v>0</v>
      </c>
      <c r="J61" s="277">
        <v>0</v>
      </c>
      <c r="K61" s="277">
        <v>0</v>
      </c>
      <c r="L61" s="277">
        <v>0</v>
      </c>
      <c r="M61" s="278">
        <v>0</v>
      </c>
      <c r="N61" s="375"/>
      <c r="O61" s="375"/>
      <c r="P61" s="345">
        <v>0</v>
      </c>
      <c r="Q61" s="277">
        <v>14</v>
      </c>
      <c r="R61" s="277">
        <v>0</v>
      </c>
      <c r="S61" s="277">
        <v>101</v>
      </c>
      <c r="T61" s="277">
        <v>0</v>
      </c>
      <c r="U61" s="277">
        <v>0</v>
      </c>
      <c r="V61" s="277">
        <v>0</v>
      </c>
      <c r="W61" s="277">
        <v>0</v>
      </c>
      <c r="X61" s="277">
        <v>0</v>
      </c>
      <c r="Y61" s="278">
        <v>0</v>
      </c>
      <c r="Z61" s="222"/>
      <c r="AA61" s="222"/>
      <c r="AB61" s="345">
        <v>0</v>
      </c>
      <c r="AC61" s="277">
        <v>22</v>
      </c>
      <c r="AD61" s="277">
        <v>0</v>
      </c>
      <c r="AE61" s="277">
        <v>44</v>
      </c>
      <c r="AF61" s="277">
        <v>0</v>
      </c>
      <c r="AG61" s="277">
        <v>0</v>
      </c>
      <c r="AH61" s="277">
        <v>0</v>
      </c>
      <c r="AI61" s="277">
        <v>0</v>
      </c>
      <c r="AJ61" s="277">
        <v>0</v>
      </c>
      <c r="AK61" s="278">
        <v>0</v>
      </c>
      <c r="AL61" s="277"/>
      <c r="AM61" s="277"/>
      <c r="AN61" s="345">
        <v>0</v>
      </c>
      <c r="AO61" s="277">
        <v>24</v>
      </c>
      <c r="AP61" s="277">
        <v>0</v>
      </c>
      <c r="AQ61" s="277">
        <v>54</v>
      </c>
      <c r="AR61" s="277">
        <v>0</v>
      </c>
      <c r="AS61" s="277">
        <v>0</v>
      </c>
      <c r="AT61" s="277">
        <v>0</v>
      </c>
      <c r="AU61" s="277">
        <v>0</v>
      </c>
      <c r="AV61" s="277">
        <v>0</v>
      </c>
      <c r="AW61" s="278">
        <v>0</v>
      </c>
      <c r="AX61" s="277"/>
      <c r="AY61" s="277"/>
      <c r="AZ61" s="345">
        <v>0</v>
      </c>
      <c r="BA61" s="277">
        <v>16</v>
      </c>
      <c r="BB61" s="277">
        <v>0</v>
      </c>
      <c r="BC61" s="277">
        <v>43</v>
      </c>
      <c r="BD61" s="277">
        <v>0</v>
      </c>
      <c r="BE61" s="277">
        <v>0</v>
      </c>
      <c r="BF61" s="277">
        <v>0</v>
      </c>
      <c r="BG61" s="277">
        <v>0</v>
      </c>
      <c r="BH61" s="277">
        <v>0</v>
      </c>
      <c r="BI61" s="278">
        <v>0</v>
      </c>
      <c r="BJ61" s="277"/>
      <c r="BK61" s="277"/>
      <c r="BL61" s="351">
        <v>0</v>
      </c>
      <c r="BM61" s="352">
        <v>9</v>
      </c>
      <c r="BN61" s="352">
        <v>0</v>
      </c>
      <c r="BO61" s="352">
        <v>26</v>
      </c>
      <c r="BP61" s="352">
        <v>0</v>
      </c>
      <c r="BQ61" s="352">
        <v>0</v>
      </c>
      <c r="BR61" s="352">
        <v>0</v>
      </c>
      <c r="BS61" s="352">
        <v>0</v>
      </c>
      <c r="BT61" s="352">
        <v>0</v>
      </c>
      <c r="BU61" s="353">
        <v>0</v>
      </c>
      <c r="BV61" s="352"/>
      <c r="BW61" s="352"/>
      <c r="BX61" s="345">
        <v>0</v>
      </c>
      <c r="BY61" s="346">
        <v>6</v>
      </c>
      <c r="BZ61" s="346">
        <v>0</v>
      </c>
      <c r="CA61" s="346">
        <v>41</v>
      </c>
      <c r="CB61" s="346">
        <v>0</v>
      </c>
      <c r="CC61" s="346">
        <v>0</v>
      </c>
      <c r="CD61" s="346">
        <v>0</v>
      </c>
      <c r="CE61" s="346">
        <v>0</v>
      </c>
      <c r="CF61" s="346">
        <v>0</v>
      </c>
      <c r="CG61" s="347">
        <v>0</v>
      </c>
      <c r="CH61" s="346"/>
      <c r="CI61" s="346"/>
      <c r="CJ61" s="348">
        <v>0</v>
      </c>
      <c r="CK61" s="356">
        <f>6-2-2</f>
        <v>2</v>
      </c>
      <c r="CL61" s="349">
        <v>0</v>
      </c>
      <c r="CM61" s="349">
        <v>27</v>
      </c>
      <c r="CN61" s="349">
        <v>0</v>
      </c>
      <c r="CO61" s="349">
        <v>0</v>
      </c>
      <c r="CP61" s="349">
        <v>0</v>
      </c>
      <c r="CQ61" s="349">
        <v>0</v>
      </c>
      <c r="CR61" s="349">
        <v>0</v>
      </c>
      <c r="CS61" s="350">
        <v>0</v>
      </c>
      <c r="CV61" s="348">
        <v>0</v>
      </c>
      <c r="CW61" s="349">
        <v>2</v>
      </c>
      <c r="CX61" s="349">
        <v>0</v>
      </c>
      <c r="CY61" s="349">
        <v>36</v>
      </c>
      <c r="CZ61" s="349">
        <v>0</v>
      </c>
      <c r="DA61" s="349">
        <v>0</v>
      </c>
      <c r="DB61" s="349">
        <v>0</v>
      </c>
      <c r="DC61" s="349">
        <v>0</v>
      </c>
      <c r="DD61" s="349">
        <v>0</v>
      </c>
      <c r="DE61" s="350">
        <v>0</v>
      </c>
      <c r="DF61"/>
      <c r="DH61" s="348">
        <v>0</v>
      </c>
      <c r="DI61" s="349">
        <v>0</v>
      </c>
      <c r="DJ61" s="349">
        <v>0</v>
      </c>
      <c r="DK61" s="349">
        <v>32</v>
      </c>
      <c r="DL61" s="349">
        <v>0</v>
      </c>
      <c r="DM61" s="349">
        <v>0</v>
      </c>
      <c r="DN61" s="349">
        <v>0</v>
      </c>
      <c r="DO61" s="349">
        <v>0</v>
      </c>
      <c r="DP61" s="349">
        <v>0</v>
      </c>
      <c r="DQ61" s="350">
        <v>0</v>
      </c>
      <c r="DT61" s="1120">
        <v>0</v>
      </c>
      <c r="DU61" s="1115">
        <v>2</v>
      </c>
      <c r="DV61" s="1115">
        <v>0</v>
      </c>
      <c r="DW61" s="1115">
        <v>28</v>
      </c>
      <c r="DX61" s="1115">
        <v>0</v>
      </c>
      <c r="DY61" s="1115">
        <v>0</v>
      </c>
      <c r="DZ61" s="1115">
        <v>0</v>
      </c>
      <c r="EA61" s="1115">
        <v>0</v>
      </c>
      <c r="EB61" s="1115">
        <v>0</v>
      </c>
      <c r="EC61" s="1118">
        <v>0</v>
      </c>
    </row>
    <row r="62" spans="1:133" s="109" customFormat="1" x14ac:dyDescent="0.25">
      <c r="A62">
        <v>43</v>
      </c>
      <c r="B62" s="222" t="s">
        <v>99</v>
      </c>
      <c r="C62" s="374">
        <v>2</v>
      </c>
      <c r="D62" s="345">
        <v>0</v>
      </c>
      <c r="E62" s="277">
        <v>16</v>
      </c>
      <c r="F62" s="277">
        <v>6</v>
      </c>
      <c r="G62" s="277">
        <v>10</v>
      </c>
      <c r="H62" s="277">
        <v>0</v>
      </c>
      <c r="I62" s="277">
        <v>0</v>
      </c>
      <c r="J62" s="277">
        <v>0</v>
      </c>
      <c r="K62" s="277">
        <v>0</v>
      </c>
      <c r="L62" s="277">
        <v>0</v>
      </c>
      <c r="M62" s="278">
        <v>0</v>
      </c>
      <c r="N62" s="375"/>
      <c r="O62" s="375"/>
      <c r="P62" s="345">
        <v>0</v>
      </c>
      <c r="Q62" s="277">
        <v>17</v>
      </c>
      <c r="R62" s="277">
        <v>11</v>
      </c>
      <c r="S62" s="277">
        <v>9</v>
      </c>
      <c r="T62" s="277">
        <v>0</v>
      </c>
      <c r="U62" s="277">
        <v>0</v>
      </c>
      <c r="V62" s="277">
        <v>0</v>
      </c>
      <c r="W62" s="277">
        <v>0</v>
      </c>
      <c r="X62" s="277">
        <v>0</v>
      </c>
      <c r="Y62" s="278">
        <v>0</v>
      </c>
      <c r="Z62" s="222"/>
      <c r="AA62" s="222"/>
      <c r="AB62" s="345">
        <v>0</v>
      </c>
      <c r="AC62" s="277">
        <v>12</v>
      </c>
      <c r="AD62" s="277">
        <v>5</v>
      </c>
      <c r="AE62" s="277">
        <v>6</v>
      </c>
      <c r="AF62" s="277">
        <v>0</v>
      </c>
      <c r="AG62" s="277">
        <v>0</v>
      </c>
      <c r="AH62" s="277">
        <v>0</v>
      </c>
      <c r="AI62" s="277">
        <v>0</v>
      </c>
      <c r="AJ62" s="277">
        <v>0</v>
      </c>
      <c r="AK62" s="278">
        <v>0</v>
      </c>
      <c r="AL62" s="277"/>
      <c r="AM62" s="277"/>
      <c r="AN62" s="345">
        <v>0</v>
      </c>
      <c r="AO62" s="277">
        <v>9</v>
      </c>
      <c r="AP62" s="277">
        <v>7</v>
      </c>
      <c r="AQ62" s="277">
        <v>8</v>
      </c>
      <c r="AR62" s="277">
        <v>0</v>
      </c>
      <c r="AS62" s="277">
        <v>0</v>
      </c>
      <c r="AT62" s="277">
        <v>0</v>
      </c>
      <c r="AU62" s="277">
        <v>0</v>
      </c>
      <c r="AV62" s="277">
        <v>0</v>
      </c>
      <c r="AW62" s="278">
        <v>0</v>
      </c>
      <c r="AX62" s="277"/>
      <c r="AY62" s="277"/>
      <c r="AZ62" s="345">
        <v>0</v>
      </c>
      <c r="BA62" s="277">
        <v>12</v>
      </c>
      <c r="BB62" s="277">
        <v>1</v>
      </c>
      <c r="BC62" s="277">
        <v>6</v>
      </c>
      <c r="BD62" s="277">
        <v>0</v>
      </c>
      <c r="BE62" s="277">
        <v>0</v>
      </c>
      <c r="BF62" s="277">
        <v>0</v>
      </c>
      <c r="BG62" s="277">
        <v>0</v>
      </c>
      <c r="BH62" s="277">
        <v>0</v>
      </c>
      <c r="BI62" s="278">
        <v>0</v>
      </c>
      <c r="BJ62" s="277"/>
      <c r="BK62" s="277"/>
      <c r="BL62" s="351">
        <v>0</v>
      </c>
      <c r="BM62" s="352">
        <v>6</v>
      </c>
      <c r="BN62" s="352">
        <v>2</v>
      </c>
      <c r="BO62" s="352">
        <v>4</v>
      </c>
      <c r="BP62" s="352">
        <v>0</v>
      </c>
      <c r="BQ62" s="352">
        <v>0</v>
      </c>
      <c r="BR62" s="352">
        <v>0</v>
      </c>
      <c r="BS62" s="352">
        <v>0</v>
      </c>
      <c r="BT62" s="352">
        <v>0</v>
      </c>
      <c r="BU62" s="353">
        <v>0</v>
      </c>
      <c r="BV62" s="352"/>
      <c r="BW62" s="352"/>
      <c r="BX62" s="345">
        <v>0</v>
      </c>
      <c r="BY62" s="346">
        <v>6</v>
      </c>
      <c r="BZ62" s="346">
        <v>4</v>
      </c>
      <c r="CA62" s="346">
        <v>1</v>
      </c>
      <c r="CB62" s="346">
        <v>0</v>
      </c>
      <c r="CC62" s="346">
        <v>0</v>
      </c>
      <c r="CD62" s="346">
        <v>0</v>
      </c>
      <c r="CE62" s="346">
        <v>0</v>
      </c>
      <c r="CF62" s="346">
        <v>0</v>
      </c>
      <c r="CG62" s="347">
        <v>0</v>
      </c>
      <c r="CH62" s="346"/>
      <c r="CI62" s="346"/>
      <c r="CJ62" s="348">
        <v>0</v>
      </c>
      <c r="CK62" s="349">
        <v>5</v>
      </c>
      <c r="CL62" s="349">
        <v>7</v>
      </c>
      <c r="CM62" s="349">
        <v>10</v>
      </c>
      <c r="CN62" s="349">
        <v>0</v>
      </c>
      <c r="CO62" s="349">
        <v>0</v>
      </c>
      <c r="CP62" s="349">
        <v>0</v>
      </c>
      <c r="CQ62" s="349">
        <v>0</v>
      </c>
      <c r="CR62" s="349">
        <v>0</v>
      </c>
      <c r="CS62" s="350">
        <v>0</v>
      </c>
      <c r="CV62" s="348">
        <v>0</v>
      </c>
      <c r="CW62" s="349">
        <v>9</v>
      </c>
      <c r="CX62" s="349">
        <v>6</v>
      </c>
      <c r="CY62" s="349">
        <v>5</v>
      </c>
      <c r="CZ62" s="349">
        <v>0</v>
      </c>
      <c r="DA62" s="349">
        <v>0</v>
      </c>
      <c r="DB62" s="349">
        <v>0</v>
      </c>
      <c r="DC62" s="349">
        <v>0</v>
      </c>
      <c r="DD62" s="349">
        <v>0</v>
      </c>
      <c r="DE62" s="350">
        <v>0</v>
      </c>
      <c r="DF62"/>
      <c r="DH62" s="348">
        <v>0</v>
      </c>
      <c r="DI62" s="349">
        <v>14</v>
      </c>
      <c r="DJ62" s="349">
        <v>9</v>
      </c>
      <c r="DK62" s="349">
        <v>1</v>
      </c>
      <c r="DL62" s="349">
        <v>0</v>
      </c>
      <c r="DM62" s="349">
        <v>0</v>
      </c>
      <c r="DN62" s="349">
        <v>0</v>
      </c>
      <c r="DO62" s="349">
        <v>0</v>
      </c>
      <c r="DP62" s="349">
        <v>0</v>
      </c>
      <c r="DQ62" s="350">
        <v>0</v>
      </c>
      <c r="DT62" s="1120">
        <v>0</v>
      </c>
      <c r="DU62" s="1115">
        <v>26</v>
      </c>
      <c r="DV62" s="1115">
        <v>16</v>
      </c>
      <c r="DW62" s="1115">
        <v>5</v>
      </c>
      <c r="DX62" s="1115">
        <v>0</v>
      </c>
      <c r="DY62" s="1115">
        <v>0</v>
      </c>
      <c r="DZ62" s="1115">
        <v>0</v>
      </c>
      <c r="EA62" s="1115">
        <v>0</v>
      </c>
      <c r="EB62" s="1115">
        <v>0</v>
      </c>
      <c r="EC62" s="1118">
        <v>0</v>
      </c>
    </row>
    <row r="63" spans="1:133" s="109" customFormat="1" x14ac:dyDescent="0.25">
      <c r="A63">
        <v>43</v>
      </c>
      <c r="B63" s="222" t="s">
        <v>99</v>
      </c>
      <c r="C63" s="374">
        <v>3</v>
      </c>
      <c r="D63" s="345">
        <v>0</v>
      </c>
      <c r="E63" s="277">
        <v>17</v>
      </c>
      <c r="F63" s="277">
        <v>0</v>
      </c>
      <c r="G63" s="277">
        <v>11</v>
      </c>
      <c r="H63" s="277">
        <v>0</v>
      </c>
      <c r="I63" s="277">
        <v>0</v>
      </c>
      <c r="J63" s="277">
        <v>0</v>
      </c>
      <c r="K63" s="277">
        <v>0</v>
      </c>
      <c r="L63" s="277">
        <v>0</v>
      </c>
      <c r="M63" s="278">
        <v>0</v>
      </c>
      <c r="N63" s="375"/>
      <c r="O63" s="375"/>
      <c r="P63" s="345">
        <v>0</v>
      </c>
      <c r="Q63" s="277">
        <v>18</v>
      </c>
      <c r="R63" s="277">
        <v>0</v>
      </c>
      <c r="S63" s="277">
        <v>16</v>
      </c>
      <c r="T63" s="277">
        <v>0</v>
      </c>
      <c r="U63" s="277">
        <v>0</v>
      </c>
      <c r="V63" s="277">
        <v>0</v>
      </c>
      <c r="W63" s="277">
        <v>0</v>
      </c>
      <c r="X63" s="277">
        <v>0</v>
      </c>
      <c r="Y63" s="278">
        <v>0</v>
      </c>
      <c r="Z63" s="222"/>
      <c r="AA63" s="222"/>
      <c r="AB63" s="345">
        <v>0</v>
      </c>
      <c r="AC63" s="277">
        <v>28</v>
      </c>
      <c r="AD63" s="277">
        <v>0</v>
      </c>
      <c r="AE63" s="277">
        <v>13</v>
      </c>
      <c r="AF63" s="277">
        <v>0</v>
      </c>
      <c r="AG63" s="277">
        <v>0</v>
      </c>
      <c r="AH63" s="277">
        <v>0</v>
      </c>
      <c r="AI63" s="277">
        <v>0</v>
      </c>
      <c r="AJ63" s="277">
        <v>0</v>
      </c>
      <c r="AK63" s="278">
        <v>0</v>
      </c>
      <c r="AL63" s="277"/>
      <c r="AM63" s="277"/>
      <c r="AN63" s="345">
        <v>0</v>
      </c>
      <c r="AO63" s="277">
        <v>17</v>
      </c>
      <c r="AP63" s="277">
        <v>0</v>
      </c>
      <c r="AQ63" s="277">
        <v>23</v>
      </c>
      <c r="AR63" s="277">
        <v>0</v>
      </c>
      <c r="AS63" s="277">
        <v>0</v>
      </c>
      <c r="AT63" s="277">
        <v>0</v>
      </c>
      <c r="AU63" s="277">
        <v>0</v>
      </c>
      <c r="AV63" s="277">
        <v>0</v>
      </c>
      <c r="AW63" s="278">
        <v>0</v>
      </c>
      <c r="AX63" s="277"/>
      <c r="AY63" s="277"/>
      <c r="AZ63" s="345">
        <v>0</v>
      </c>
      <c r="BA63" s="277">
        <v>25</v>
      </c>
      <c r="BB63" s="277">
        <v>0</v>
      </c>
      <c r="BC63" s="277">
        <v>22</v>
      </c>
      <c r="BD63" s="277">
        <v>0</v>
      </c>
      <c r="BE63" s="277">
        <v>0</v>
      </c>
      <c r="BF63" s="277">
        <v>0</v>
      </c>
      <c r="BG63" s="277">
        <v>0</v>
      </c>
      <c r="BH63" s="277">
        <v>0</v>
      </c>
      <c r="BI63" s="278">
        <v>0</v>
      </c>
      <c r="BJ63" s="277"/>
      <c r="BK63" s="277"/>
      <c r="BL63" s="351">
        <v>0</v>
      </c>
      <c r="BM63" s="352">
        <v>12</v>
      </c>
      <c r="BN63" s="352">
        <v>0</v>
      </c>
      <c r="BO63" s="352">
        <v>13</v>
      </c>
      <c r="BP63" s="352">
        <v>0</v>
      </c>
      <c r="BQ63" s="352">
        <v>0</v>
      </c>
      <c r="BR63" s="352">
        <v>0</v>
      </c>
      <c r="BS63" s="352">
        <v>0</v>
      </c>
      <c r="BT63" s="352">
        <v>0</v>
      </c>
      <c r="BU63" s="353">
        <v>0</v>
      </c>
      <c r="BV63" s="352"/>
      <c r="BW63" s="352"/>
      <c r="BX63" s="345">
        <v>0</v>
      </c>
      <c r="BY63" s="346">
        <v>13</v>
      </c>
      <c r="BZ63" s="346">
        <v>0</v>
      </c>
      <c r="CA63" s="346">
        <v>32</v>
      </c>
      <c r="CB63" s="346">
        <v>0</v>
      </c>
      <c r="CC63" s="346">
        <v>0</v>
      </c>
      <c r="CD63" s="346">
        <v>0</v>
      </c>
      <c r="CE63" s="346">
        <v>0</v>
      </c>
      <c r="CF63" s="346">
        <v>0</v>
      </c>
      <c r="CG63" s="347">
        <v>0</v>
      </c>
      <c r="CH63" s="346"/>
      <c r="CI63" s="346"/>
      <c r="CJ63" s="348">
        <v>0</v>
      </c>
      <c r="CK63" s="349">
        <v>9</v>
      </c>
      <c r="CL63" s="349">
        <v>0</v>
      </c>
      <c r="CM63" s="349">
        <v>29</v>
      </c>
      <c r="CN63" s="349">
        <v>0</v>
      </c>
      <c r="CO63" s="349">
        <v>0</v>
      </c>
      <c r="CP63" s="349">
        <v>0</v>
      </c>
      <c r="CQ63" s="349">
        <v>0</v>
      </c>
      <c r="CR63" s="349">
        <v>0</v>
      </c>
      <c r="CS63" s="350">
        <v>0</v>
      </c>
      <c r="CV63" s="348">
        <v>0</v>
      </c>
      <c r="CW63" s="349">
        <v>11</v>
      </c>
      <c r="CX63" s="349">
        <v>0</v>
      </c>
      <c r="CY63" s="349">
        <v>45</v>
      </c>
      <c r="CZ63" s="349">
        <v>0</v>
      </c>
      <c r="DA63" s="349">
        <v>0</v>
      </c>
      <c r="DB63" s="349">
        <v>0</v>
      </c>
      <c r="DC63" s="349">
        <v>0</v>
      </c>
      <c r="DD63" s="349">
        <v>0</v>
      </c>
      <c r="DE63" s="350">
        <v>0</v>
      </c>
      <c r="DF63"/>
      <c r="DH63" s="348">
        <v>0</v>
      </c>
      <c r="DI63" s="349">
        <v>4</v>
      </c>
      <c r="DJ63" s="349">
        <v>0</v>
      </c>
      <c r="DK63" s="349">
        <v>21</v>
      </c>
      <c r="DL63" s="349">
        <v>0</v>
      </c>
      <c r="DM63" s="349">
        <v>0</v>
      </c>
      <c r="DN63" s="349">
        <v>0</v>
      </c>
      <c r="DO63" s="349">
        <v>0</v>
      </c>
      <c r="DP63" s="349">
        <v>0</v>
      </c>
      <c r="DQ63" s="350">
        <v>0</v>
      </c>
      <c r="DT63" s="1120">
        <v>0</v>
      </c>
      <c r="DU63" s="1115">
        <v>4</v>
      </c>
      <c r="DV63" s="1115">
        <v>0</v>
      </c>
      <c r="DW63" s="1115">
        <v>26</v>
      </c>
      <c r="DX63" s="1115">
        <v>0</v>
      </c>
      <c r="DY63" s="1115">
        <v>0</v>
      </c>
      <c r="DZ63" s="1115">
        <v>0</v>
      </c>
      <c r="EA63" s="1115">
        <v>0</v>
      </c>
      <c r="EB63" s="1115">
        <v>0</v>
      </c>
      <c r="EC63" s="1118">
        <v>0</v>
      </c>
    </row>
    <row r="64" spans="1:133" s="109" customFormat="1" x14ac:dyDescent="0.25">
      <c r="A64">
        <v>44</v>
      </c>
      <c r="B64" s="222" t="s">
        <v>100</v>
      </c>
      <c r="C64" s="374">
        <v>1</v>
      </c>
      <c r="D64" s="345">
        <v>48</v>
      </c>
      <c r="E64" s="277">
        <v>2</v>
      </c>
      <c r="F64" s="277">
        <v>0</v>
      </c>
      <c r="G64" s="277">
        <v>31</v>
      </c>
      <c r="H64" s="277">
        <v>0</v>
      </c>
      <c r="I64" s="277">
        <v>0</v>
      </c>
      <c r="J64" s="277">
        <v>0</v>
      </c>
      <c r="K64" s="277">
        <v>0</v>
      </c>
      <c r="L64" s="277">
        <v>0</v>
      </c>
      <c r="M64" s="278">
        <v>0</v>
      </c>
      <c r="N64" s="375"/>
      <c r="O64" s="375"/>
      <c r="P64" s="345">
        <v>42</v>
      </c>
      <c r="Q64" s="277">
        <v>2</v>
      </c>
      <c r="R64" s="277">
        <v>0</v>
      </c>
      <c r="S64" s="277">
        <v>29</v>
      </c>
      <c r="T64" s="277">
        <v>0</v>
      </c>
      <c r="U64" s="277">
        <v>0</v>
      </c>
      <c r="V64" s="277">
        <v>0</v>
      </c>
      <c r="W64" s="277">
        <v>0</v>
      </c>
      <c r="X64" s="277">
        <v>0</v>
      </c>
      <c r="Y64" s="278">
        <v>0</v>
      </c>
      <c r="Z64" s="222"/>
      <c r="AA64" s="222"/>
      <c r="AB64" s="345">
        <v>33</v>
      </c>
      <c r="AC64" s="277">
        <v>1</v>
      </c>
      <c r="AD64" s="277">
        <v>0</v>
      </c>
      <c r="AE64" s="277">
        <v>29</v>
      </c>
      <c r="AF64" s="277">
        <v>0</v>
      </c>
      <c r="AG64" s="277">
        <v>0</v>
      </c>
      <c r="AH64" s="277">
        <v>0</v>
      </c>
      <c r="AI64" s="277">
        <v>0</v>
      </c>
      <c r="AJ64" s="277">
        <v>0</v>
      </c>
      <c r="AK64" s="278">
        <v>0</v>
      </c>
      <c r="AL64" s="277"/>
      <c r="AM64" s="277"/>
      <c r="AN64" s="345">
        <v>17</v>
      </c>
      <c r="AO64" s="277">
        <v>0</v>
      </c>
      <c r="AP64" s="277">
        <v>0</v>
      </c>
      <c r="AQ64" s="277">
        <v>40</v>
      </c>
      <c r="AR64" s="277">
        <v>0</v>
      </c>
      <c r="AS64" s="277">
        <v>0</v>
      </c>
      <c r="AT64" s="277">
        <v>0</v>
      </c>
      <c r="AU64" s="277">
        <v>0</v>
      </c>
      <c r="AV64" s="277">
        <v>0</v>
      </c>
      <c r="AW64" s="278">
        <v>0</v>
      </c>
      <c r="AX64" s="277"/>
      <c r="AY64" s="277"/>
      <c r="AZ64" s="345">
        <v>46</v>
      </c>
      <c r="BA64" s="277">
        <v>3</v>
      </c>
      <c r="BB64" s="277">
        <v>0</v>
      </c>
      <c r="BC64" s="277">
        <v>31</v>
      </c>
      <c r="BD64" s="277">
        <v>0</v>
      </c>
      <c r="BE64" s="277">
        <v>0</v>
      </c>
      <c r="BF64" s="277">
        <v>0</v>
      </c>
      <c r="BG64" s="277">
        <v>0</v>
      </c>
      <c r="BH64" s="277">
        <v>0</v>
      </c>
      <c r="BI64" s="278">
        <v>0</v>
      </c>
      <c r="BJ64" s="277"/>
      <c r="BK64" s="277"/>
      <c r="BL64" s="351">
        <v>0</v>
      </c>
      <c r="BM64" s="352">
        <v>1</v>
      </c>
      <c r="BN64" s="352">
        <v>0</v>
      </c>
      <c r="BO64" s="352">
        <v>23</v>
      </c>
      <c r="BP64" s="352">
        <v>0</v>
      </c>
      <c r="BQ64" s="352">
        <v>0</v>
      </c>
      <c r="BR64" s="352">
        <v>0</v>
      </c>
      <c r="BS64" s="352">
        <v>0</v>
      </c>
      <c r="BT64" s="352">
        <v>0</v>
      </c>
      <c r="BU64" s="353">
        <v>0</v>
      </c>
      <c r="BV64" s="352"/>
      <c r="BW64" s="352"/>
      <c r="BX64" s="345">
        <v>5</v>
      </c>
      <c r="BY64" s="346">
        <v>0</v>
      </c>
      <c r="BZ64" s="346">
        <v>0</v>
      </c>
      <c r="CA64" s="346">
        <v>43</v>
      </c>
      <c r="CB64" s="346">
        <v>0</v>
      </c>
      <c r="CC64" s="346">
        <v>0</v>
      </c>
      <c r="CD64" s="346">
        <v>0</v>
      </c>
      <c r="CE64" s="346">
        <v>0</v>
      </c>
      <c r="CF64" s="346">
        <v>0</v>
      </c>
      <c r="CG64" s="347">
        <v>0</v>
      </c>
      <c r="CH64" s="346"/>
      <c r="CI64" s="346"/>
      <c r="CJ64" s="355">
        <f>1+12</f>
        <v>13</v>
      </c>
      <c r="CK64" s="349">
        <v>1</v>
      </c>
      <c r="CL64" s="349">
        <v>0</v>
      </c>
      <c r="CM64" s="349">
        <v>50</v>
      </c>
      <c r="CN64" s="349">
        <v>0</v>
      </c>
      <c r="CO64" s="349">
        <v>0</v>
      </c>
      <c r="CP64" s="349">
        <v>0</v>
      </c>
      <c r="CQ64" s="349">
        <v>0</v>
      </c>
      <c r="CR64" s="349">
        <v>0</v>
      </c>
      <c r="CS64" s="350">
        <v>0</v>
      </c>
      <c r="CV64" s="348">
        <v>2</v>
      </c>
      <c r="CW64" s="349">
        <v>0</v>
      </c>
      <c r="CX64" s="349">
        <v>0</v>
      </c>
      <c r="CY64" s="349">
        <v>39</v>
      </c>
      <c r="CZ64" s="349">
        <v>0</v>
      </c>
      <c r="DA64" s="349">
        <v>0</v>
      </c>
      <c r="DB64" s="349">
        <v>0</v>
      </c>
      <c r="DC64" s="349">
        <v>0</v>
      </c>
      <c r="DD64" s="349">
        <v>0</v>
      </c>
      <c r="DE64" s="350">
        <v>0</v>
      </c>
      <c r="DF64"/>
      <c r="DH64" s="348">
        <v>0</v>
      </c>
      <c r="DI64" s="349">
        <v>0</v>
      </c>
      <c r="DJ64" s="349">
        <v>0</v>
      </c>
      <c r="DK64" s="349">
        <v>56</v>
      </c>
      <c r="DL64" s="349">
        <v>0</v>
      </c>
      <c r="DM64" s="349">
        <v>0</v>
      </c>
      <c r="DN64" s="349">
        <v>0</v>
      </c>
      <c r="DO64" s="349">
        <v>0</v>
      </c>
      <c r="DP64" s="349">
        <v>0</v>
      </c>
      <c r="DQ64" s="350">
        <v>0</v>
      </c>
      <c r="DT64" s="1120">
        <v>3</v>
      </c>
      <c r="DU64" s="1115">
        <v>0</v>
      </c>
      <c r="DV64" s="1115">
        <v>0</v>
      </c>
      <c r="DW64" s="1115">
        <v>57</v>
      </c>
      <c r="DX64" s="1115">
        <v>0</v>
      </c>
      <c r="DY64" s="1115">
        <v>0</v>
      </c>
      <c r="DZ64" s="1115">
        <v>0</v>
      </c>
      <c r="EA64" s="1115">
        <v>0</v>
      </c>
      <c r="EB64" s="1115">
        <v>0</v>
      </c>
      <c r="EC64" s="1118">
        <v>0</v>
      </c>
    </row>
    <row r="65" spans="1:133" s="109" customFormat="1" x14ac:dyDescent="0.25">
      <c r="A65">
        <v>44</v>
      </c>
      <c r="B65" s="222" t="s">
        <v>100</v>
      </c>
      <c r="C65" s="374">
        <v>2</v>
      </c>
      <c r="D65" s="345">
        <v>0</v>
      </c>
      <c r="E65" s="277">
        <v>0</v>
      </c>
      <c r="F65" s="277">
        <v>0</v>
      </c>
      <c r="G65" s="277">
        <v>7</v>
      </c>
      <c r="H65" s="277">
        <v>0</v>
      </c>
      <c r="I65" s="277">
        <v>0</v>
      </c>
      <c r="J65" s="277">
        <v>0</v>
      </c>
      <c r="K65" s="277">
        <v>0</v>
      </c>
      <c r="L65" s="277">
        <v>0</v>
      </c>
      <c r="M65" s="278">
        <v>0</v>
      </c>
      <c r="N65" s="375"/>
      <c r="O65" s="375"/>
      <c r="P65" s="345">
        <v>0</v>
      </c>
      <c r="Q65" s="277">
        <v>0</v>
      </c>
      <c r="R65" s="277">
        <v>0</v>
      </c>
      <c r="S65" s="277">
        <v>4</v>
      </c>
      <c r="T65" s="277">
        <v>0</v>
      </c>
      <c r="U65" s="277">
        <v>0</v>
      </c>
      <c r="V65" s="277">
        <v>0</v>
      </c>
      <c r="W65" s="277">
        <v>0</v>
      </c>
      <c r="X65" s="277">
        <v>0</v>
      </c>
      <c r="Y65" s="278">
        <v>0</v>
      </c>
      <c r="Z65" s="222"/>
      <c r="AA65" s="222"/>
      <c r="AB65" s="345">
        <v>0</v>
      </c>
      <c r="AC65" s="277">
        <v>0</v>
      </c>
      <c r="AD65" s="277">
        <v>0</v>
      </c>
      <c r="AE65" s="277">
        <v>4</v>
      </c>
      <c r="AF65" s="277">
        <v>0</v>
      </c>
      <c r="AG65" s="277">
        <v>0</v>
      </c>
      <c r="AH65" s="277">
        <v>0</v>
      </c>
      <c r="AI65" s="277">
        <v>0</v>
      </c>
      <c r="AJ65" s="277">
        <v>0</v>
      </c>
      <c r="AK65" s="278">
        <v>0</v>
      </c>
      <c r="AL65" s="277"/>
      <c r="AM65" s="277"/>
      <c r="AN65" s="345">
        <v>0</v>
      </c>
      <c r="AO65" s="277">
        <v>0</v>
      </c>
      <c r="AP65" s="277">
        <v>0</v>
      </c>
      <c r="AQ65" s="277">
        <v>2</v>
      </c>
      <c r="AR65" s="277">
        <v>0</v>
      </c>
      <c r="AS65" s="277">
        <v>0</v>
      </c>
      <c r="AT65" s="277">
        <v>0</v>
      </c>
      <c r="AU65" s="277">
        <v>0</v>
      </c>
      <c r="AV65" s="277">
        <v>0</v>
      </c>
      <c r="AW65" s="278">
        <v>0</v>
      </c>
      <c r="AX65" s="277"/>
      <c r="AY65" s="277"/>
      <c r="AZ65" s="345">
        <v>0</v>
      </c>
      <c r="BA65" s="277">
        <v>2</v>
      </c>
      <c r="BB65" s="277">
        <v>0</v>
      </c>
      <c r="BC65" s="277">
        <v>1</v>
      </c>
      <c r="BD65" s="277">
        <v>0</v>
      </c>
      <c r="BE65" s="277">
        <v>0</v>
      </c>
      <c r="BF65" s="277">
        <v>0</v>
      </c>
      <c r="BG65" s="277">
        <v>0</v>
      </c>
      <c r="BH65" s="277">
        <v>0</v>
      </c>
      <c r="BI65" s="278">
        <v>0</v>
      </c>
      <c r="BJ65" s="277"/>
      <c r="BK65" s="277"/>
      <c r="BL65" s="351">
        <v>0</v>
      </c>
      <c r="BM65" s="352">
        <v>1</v>
      </c>
      <c r="BN65" s="352">
        <v>0</v>
      </c>
      <c r="BO65" s="352">
        <v>0</v>
      </c>
      <c r="BP65" s="352">
        <v>0</v>
      </c>
      <c r="BQ65" s="352">
        <v>0</v>
      </c>
      <c r="BR65" s="352">
        <v>0</v>
      </c>
      <c r="BS65" s="352">
        <v>0</v>
      </c>
      <c r="BT65" s="352">
        <v>0</v>
      </c>
      <c r="BU65" s="353">
        <v>0</v>
      </c>
      <c r="BV65" s="352"/>
      <c r="BW65" s="352"/>
      <c r="BX65" s="345">
        <v>0</v>
      </c>
      <c r="BY65" s="346">
        <v>0</v>
      </c>
      <c r="BZ65" s="346">
        <v>0</v>
      </c>
      <c r="CA65" s="346">
        <v>0</v>
      </c>
      <c r="CB65" s="346">
        <v>0</v>
      </c>
      <c r="CC65" s="346">
        <v>0</v>
      </c>
      <c r="CD65" s="346">
        <v>0</v>
      </c>
      <c r="CE65" s="346">
        <v>0</v>
      </c>
      <c r="CF65" s="346">
        <v>0</v>
      </c>
      <c r="CG65" s="347">
        <v>0</v>
      </c>
      <c r="CH65" s="346"/>
      <c r="CI65" s="346"/>
      <c r="CJ65" s="348">
        <v>0</v>
      </c>
      <c r="CK65" s="349">
        <v>1</v>
      </c>
      <c r="CL65" s="349">
        <v>0</v>
      </c>
      <c r="CM65" s="349">
        <v>0</v>
      </c>
      <c r="CN65" s="349">
        <v>0</v>
      </c>
      <c r="CO65" s="349">
        <v>0</v>
      </c>
      <c r="CP65" s="349">
        <v>0</v>
      </c>
      <c r="CQ65" s="349">
        <v>0</v>
      </c>
      <c r="CR65" s="349">
        <v>0</v>
      </c>
      <c r="CS65" s="350">
        <v>0</v>
      </c>
      <c r="CV65" s="348">
        <v>8</v>
      </c>
      <c r="CW65" s="349">
        <v>4</v>
      </c>
      <c r="CX65" s="349">
        <v>0</v>
      </c>
      <c r="CY65" s="349">
        <v>1</v>
      </c>
      <c r="CZ65" s="349">
        <v>0</v>
      </c>
      <c r="DA65" s="349">
        <v>0</v>
      </c>
      <c r="DB65" s="349">
        <v>0</v>
      </c>
      <c r="DC65" s="349">
        <v>0</v>
      </c>
      <c r="DD65" s="349">
        <v>0</v>
      </c>
      <c r="DE65" s="350">
        <v>0</v>
      </c>
      <c r="DF65"/>
      <c r="DH65" s="348">
        <v>9</v>
      </c>
      <c r="DI65" s="349">
        <v>3</v>
      </c>
      <c r="DJ65" s="349">
        <v>0</v>
      </c>
      <c r="DK65" s="349">
        <v>2</v>
      </c>
      <c r="DL65" s="349">
        <v>0</v>
      </c>
      <c r="DM65" s="349">
        <v>0</v>
      </c>
      <c r="DN65" s="349">
        <v>0</v>
      </c>
      <c r="DO65" s="349">
        <v>0</v>
      </c>
      <c r="DP65" s="349">
        <v>0</v>
      </c>
      <c r="DQ65" s="350">
        <v>0</v>
      </c>
      <c r="DT65" s="1120">
        <v>7</v>
      </c>
      <c r="DU65" s="1115">
        <v>2</v>
      </c>
      <c r="DV65" s="1115">
        <v>0</v>
      </c>
      <c r="DW65" s="1115">
        <v>2</v>
      </c>
      <c r="DX65" s="1115">
        <v>0</v>
      </c>
      <c r="DY65" s="1115">
        <v>0</v>
      </c>
      <c r="DZ65" s="1115">
        <v>0</v>
      </c>
      <c r="EA65" s="1115">
        <v>0</v>
      </c>
      <c r="EB65" s="1115">
        <v>0</v>
      </c>
      <c r="EC65" s="1118">
        <v>0</v>
      </c>
    </row>
    <row r="66" spans="1:133" s="109" customFormat="1" x14ac:dyDescent="0.25">
      <c r="A66">
        <v>44</v>
      </c>
      <c r="B66" s="222" t="s">
        <v>100</v>
      </c>
      <c r="C66" s="374">
        <v>3</v>
      </c>
      <c r="D66" s="345">
        <v>2</v>
      </c>
      <c r="E66" s="277">
        <v>3</v>
      </c>
      <c r="F66" s="277">
        <v>0</v>
      </c>
      <c r="G66" s="277">
        <v>6</v>
      </c>
      <c r="H66" s="277">
        <v>0</v>
      </c>
      <c r="I66" s="277">
        <v>0</v>
      </c>
      <c r="J66" s="277">
        <v>0</v>
      </c>
      <c r="K66" s="277">
        <v>0</v>
      </c>
      <c r="L66" s="277">
        <v>0</v>
      </c>
      <c r="M66" s="278">
        <v>0</v>
      </c>
      <c r="N66" s="375"/>
      <c r="O66" s="375"/>
      <c r="P66" s="345">
        <v>19</v>
      </c>
      <c r="Q66" s="277">
        <v>3</v>
      </c>
      <c r="R66" s="277">
        <v>0</v>
      </c>
      <c r="S66" s="277">
        <v>13</v>
      </c>
      <c r="T66" s="277">
        <v>0</v>
      </c>
      <c r="U66" s="277">
        <v>0</v>
      </c>
      <c r="V66" s="277">
        <v>0</v>
      </c>
      <c r="W66" s="277">
        <v>0</v>
      </c>
      <c r="X66" s="277">
        <v>0</v>
      </c>
      <c r="Y66" s="278">
        <v>0</v>
      </c>
      <c r="Z66" s="222"/>
      <c r="AA66" s="222"/>
      <c r="AB66" s="345">
        <v>30</v>
      </c>
      <c r="AC66" s="277">
        <v>4</v>
      </c>
      <c r="AD66" s="277">
        <v>0</v>
      </c>
      <c r="AE66" s="277">
        <v>13</v>
      </c>
      <c r="AF66" s="277">
        <v>0</v>
      </c>
      <c r="AG66" s="277">
        <v>0</v>
      </c>
      <c r="AH66" s="277">
        <v>0</v>
      </c>
      <c r="AI66" s="277">
        <v>0</v>
      </c>
      <c r="AJ66" s="277">
        <v>0</v>
      </c>
      <c r="AK66" s="278">
        <v>0</v>
      </c>
      <c r="AL66" s="277"/>
      <c r="AM66" s="277"/>
      <c r="AN66" s="345">
        <v>35</v>
      </c>
      <c r="AO66" s="277">
        <v>1</v>
      </c>
      <c r="AP66" s="277">
        <v>0</v>
      </c>
      <c r="AQ66" s="277">
        <v>5</v>
      </c>
      <c r="AR66" s="277">
        <v>0</v>
      </c>
      <c r="AS66" s="277">
        <v>0</v>
      </c>
      <c r="AT66" s="277">
        <v>0</v>
      </c>
      <c r="AU66" s="277">
        <v>0</v>
      </c>
      <c r="AV66" s="277">
        <v>0</v>
      </c>
      <c r="AW66" s="278">
        <v>0</v>
      </c>
      <c r="AX66" s="277"/>
      <c r="AY66" s="277"/>
      <c r="AZ66" s="345">
        <v>220</v>
      </c>
      <c r="BA66" s="277">
        <v>5</v>
      </c>
      <c r="BB66" s="277">
        <v>0</v>
      </c>
      <c r="BC66" s="277">
        <v>21</v>
      </c>
      <c r="BD66" s="277">
        <v>0</v>
      </c>
      <c r="BE66" s="277">
        <v>0</v>
      </c>
      <c r="BF66" s="277">
        <v>0</v>
      </c>
      <c r="BG66" s="277">
        <v>0</v>
      </c>
      <c r="BH66" s="277">
        <v>0</v>
      </c>
      <c r="BI66" s="278">
        <v>0</v>
      </c>
      <c r="BJ66" s="277"/>
      <c r="BK66" s="277"/>
      <c r="BL66" s="351">
        <v>185</v>
      </c>
      <c r="BM66" s="352">
        <v>5</v>
      </c>
      <c r="BN66" s="352">
        <v>0</v>
      </c>
      <c r="BO66" s="352">
        <v>5</v>
      </c>
      <c r="BP66" s="352">
        <v>0</v>
      </c>
      <c r="BQ66" s="352">
        <v>0</v>
      </c>
      <c r="BR66" s="352">
        <v>0</v>
      </c>
      <c r="BS66" s="352">
        <v>0</v>
      </c>
      <c r="BT66" s="352">
        <v>0</v>
      </c>
      <c r="BU66" s="353">
        <v>0</v>
      </c>
      <c r="BV66" s="352"/>
      <c r="BW66" s="352"/>
      <c r="BX66" s="345">
        <v>273</v>
      </c>
      <c r="BY66" s="346">
        <v>2</v>
      </c>
      <c r="BZ66" s="346">
        <v>0</v>
      </c>
      <c r="CA66" s="346">
        <v>7</v>
      </c>
      <c r="CB66" s="346">
        <v>0</v>
      </c>
      <c r="CC66" s="346">
        <v>0</v>
      </c>
      <c r="CD66" s="346">
        <v>0</v>
      </c>
      <c r="CE66" s="346">
        <v>0</v>
      </c>
      <c r="CF66" s="346">
        <v>0</v>
      </c>
      <c r="CG66" s="347">
        <v>0</v>
      </c>
      <c r="CH66" s="346"/>
      <c r="CI66" s="346"/>
      <c r="CJ66" s="348">
        <v>230</v>
      </c>
      <c r="CK66" s="349">
        <v>3</v>
      </c>
      <c r="CL66" s="349">
        <v>0</v>
      </c>
      <c r="CM66" s="349">
        <v>11</v>
      </c>
      <c r="CN66" s="349">
        <v>0</v>
      </c>
      <c r="CO66" s="349">
        <v>0</v>
      </c>
      <c r="CP66" s="349">
        <v>0</v>
      </c>
      <c r="CQ66" s="349">
        <v>0</v>
      </c>
      <c r="CR66" s="349">
        <v>0</v>
      </c>
      <c r="CS66" s="350">
        <v>0</v>
      </c>
      <c r="CV66" s="348">
        <v>194</v>
      </c>
      <c r="CW66" s="349">
        <v>5</v>
      </c>
      <c r="CX66" s="349">
        <v>0</v>
      </c>
      <c r="CY66" s="349">
        <v>7</v>
      </c>
      <c r="CZ66" s="349">
        <v>0</v>
      </c>
      <c r="DA66" s="349">
        <v>0</v>
      </c>
      <c r="DB66" s="349">
        <v>0</v>
      </c>
      <c r="DC66" s="349">
        <v>0</v>
      </c>
      <c r="DD66" s="349">
        <v>0</v>
      </c>
      <c r="DE66" s="350">
        <v>0</v>
      </c>
      <c r="DF66"/>
      <c r="DH66" s="348">
        <v>80</v>
      </c>
      <c r="DI66" s="349">
        <v>14</v>
      </c>
      <c r="DJ66" s="349">
        <v>0</v>
      </c>
      <c r="DK66" s="349">
        <v>6</v>
      </c>
      <c r="DL66" s="349">
        <v>0</v>
      </c>
      <c r="DM66" s="349">
        <v>0</v>
      </c>
      <c r="DN66" s="349">
        <v>0</v>
      </c>
      <c r="DO66" s="349">
        <v>0</v>
      </c>
      <c r="DP66" s="349">
        <v>0</v>
      </c>
      <c r="DQ66" s="350">
        <v>0</v>
      </c>
      <c r="DT66" s="1120">
        <v>100</v>
      </c>
      <c r="DU66" s="1115">
        <v>18</v>
      </c>
      <c r="DV66" s="1115">
        <v>0</v>
      </c>
      <c r="DW66" s="1115">
        <v>15</v>
      </c>
      <c r="DX66" s="1115">
        <v>0</v>
      </c>
      <c r="DY66" s="1115">
        <v>0</v>
      </c>
      <c r="DZ66" s="1115">
        <v>0</v>
      </c>
      <c r="EA66" s="1115">
        <v>0</v>
      </c>
      <c r="EB66" s="1115">
        <v>0</v>
      </c>
      <c r="EC66" s="1118">
        <v>0</v>
      </c>
    </row>
    <row r="67" spans="1:133" s="109" customFormat="1" x14ac:dyDescent="0.25">
      <c r="A67">
        <v>45</v>
      </c>
      <c r="B67" s="222" t="s">
        <v>101</v>
      </c>
      <c r="C67" s="374">
        <v>1</v>
      </c>
      <c r="D67" s="345">
        <v>0</v>
      </c>
      <c r="E67" s="277">
        <v>44</v>
      </c>
      <c r="F67" s="277">
        <v>0</v>
      </c>
      <c r="G67" s="277">
        <v>199</v>
      </c>
      <c r="H67" s="277">
        <v>0</v>
      </c>
      <c r="I67" s="277">
        <v>0</v>
      </c>
      <c r="J67" s="277">
        <v>0</v>
      </c>
      <c r="K67" s="277">
        <v>0</v>
      </c>
      <c r="L67" s="277">
        <v>0</v>
      </c>
      <c r="M67" s="278">
        <v>0</v>
      </c>
      <c r="N67" s="375"/>
      <c r="O67" s="375"/>
      <c r="P67" s="345">
        <v>0</v>
      </c>
      <c r="Q67" s="277">
        <v>50</v>
      </c>
      <c r="R67" s="277">
        <v>0</v>
      </c>
      <c r="S67" s="277">
        <v>196</v>
      </c>
      <c r="T67" s="277">
        <v>0</v>
      </c>
      <c r="U67" s="277">
        <v>0</v>
      </c>
      <c r="V67" s="277">
        <v>0</v>
      </c>
      <c r="W67" s="277">
        <v>0</v>
      </c>
      <c r="X67" s="277">
        <v>0</v>
      </c>
      <c r="Y67" s="278">
        <v>0</v>
      </c>
      <c r="Z67" s="222"/>
      <c r="AA67" s="222"/>
      <c r="AB67" s="345">
        <v>0</v>
      </c>
      <c r="AC67" s="277">
        <v>68</v>
      </c>
      <c r="AD67" s="277">
        <v>0</v>
      </c>
      <c r="AE67" s="277">
        <v>371</v>
      </c>
      <c r="AF67" s="277">
        <v>0</v>
      </c>
      <c r="AG67" s="277">
        <v>0</v>
      </c>
      <c r="AH67" s="277">
        <v>0</v>
      </c>
      <c r="AI67" s="277">
        <v>0</v>
      </c>
      <c r="AJ67" s="277">
        <v>0</v>
      </c>
      <c r="AK67" s="278">
        <v>0</v>
      </c>
      <c r="AL67" s="277"/>
      <c r="AM67" s="277"/>
      <c r="AN67" s="345">
        <v>0</v>
      </c>
      <c r="AO67" s="277">
        <v>25</v>
      </c>
      <c r="AP67" s="277">
        <v>0</v>
      </c>
      <c r="AQ67" s="277">
        <v>201</v>
      </c>
      <c r="AR67" s="277">
        <v>0</v>
      </c>
      <c r="AS67" s="277">
        <v>0</v>
      </c>
      <c r="AT67" s="277">
        <v>0</v>
      </c>
      <c r="AU67" s="277">
        <v>0</v>
      </c>
      <c r="AV67" s="277">
        <v>0</v>
      </c>
      <c r="AW67" s="278">
        <v>0</v>
      </c>
      <c r="AX67" s="277"/>
      <c r="AY67" s="277"/>
      <c r="AZ67" s="345">
        <v>0</v>
      </c>
      <c r="BA67" s="277">
        <v>61</v>
      </c>
      <c r="BB67" s="277">
        <v>0</v>
      </c>
      <c r="BC67" s="277">
        <v>248</v>
      </c>
      <c r="BD67" s="277">
        <v>0</v>
      </c>
      <c r="BE67" s="277">
        <v>0</v>
      </c>
      <c r="BF67" s="277">
        <v>0</v>
      </c>
      <c r="BG67" s="277">
        <v>0</v>
      </c>
      <c r="BH67" s="277">
        <v>0</v>
      </c>
      <c r="BI67" s="278">
        <v>0</v>
      </c>
      <c r="BJ67" s="277"/>
      <c r="BK67" s="277"/>
      <c r="BL67" s="351">
        <v>0</v>
      </c>
      <c r="BM67" s="352">
        <v>37</v>
      </c>
      <c r="BN67" s="352">
        <v>0</v>
      </c>
      <c r="BO67" s="352">
        <v>178</v>
      </c>
      <c r="BP67" s="352">
        <v>0</v>
      </c>
      <c r="BQ67" s="352">
        <v>0</v>
      </c>
      <c r="BR67" s="352">
        <v>0</v>
      </c>
      <c r="BS67" s="352">
        <v>0</v>
      </c>
      <c r="BT67" s="352">
        <v>0</v>
      </c>
      <c r="BU67" s="353">
        <v>0</v>
      </c>
      <c r="BV67" s="352"/>
      <c r="BW67" s="352"/>
      <c r="BX67" s="345">
        <v>0</v>
      </c>
      <c r="BY67" s="346">
        <v>42</v>
      </c>
      <c r="BZ67" s="346">
        <v>0</v>
      </c>
      <c r="CA67" s="346">
        <v>188</v>
      </c>
      <c r="CB67" s="346">
        <v>0</v>
      </c>
      <c r="CC67" s="346">
        <v>0</v>
      </c>
      <c r="CD67" s="346">
        <v>0</v>
      </c>
      <c r="CE67" s="346">
        <v>0</v>
      </c>
      <c r="CF67" s="346">
        <v>0</v>
      </c>
      <c r="CG67" s="347">
        <v>0</v>
      </c>
      <c r="CH67" s="346"/>
      <c r="CI67" s="346"/>
      <c r="CJ67" s="348">
        <v>0</v>
      </c>
      <c r="CK67" s="349">
        <v>47</v>
      </c>
      <c r="CL67" s="349">
        <v>0</v>
      </c>
      <c r="CM67" s="349">
        <v>218</v>
      </c>
      <c r="CN67" s="349">
        <v>0</v>
      </c>
      <c r="CO67" s="349">
        <v>0</v>
      </c>
      <c r="CP67" s="349">
        <v>0</v>
      </c>
      <c r="CQ67" s="349">
        <v>0</v>
      </c>
      <c r="CR67" s="349">
        <v>0</v>
      </c>
      <c r="CS67" s="350">
        <v>0</v>
      </c>
      <c r="CV67" s="348">
        <v>0</v>
      </c>
      <c r="CW67" s="349">
        <v>57</v>
      </c>
      <c r="CX67" s="349">
        <v>0</v>
      </c>
      <c r="CY67" s="349">
        <v>193</v>
      </c>
      <c r="CZ67" s="349">
        <v>0</v>
      </c>
      <c r="DA67" s="349">
        <v>0</v>
      </c>
      <c r="DB67" s="349">
        <v>0</v>
      </c>
      <c r="DC67" s="349">
        <v>0</v>
      </c>
      <c r="DD67" s="349">
        <v>0</v>
      </c>
      <c r="DE67" s="350">
        <v>0</v>
      </c>
      <c r="DF67"/>
      <c r="DH67" s="348">
        <v>0</v>
      </c>
      <c r="DI67" s="349">
        <v>71</v>
      </c>
      <c r="DJ67" s="349">
        <v>0</v>
      </c>
      <c r="DK67" s="349">
        <v>205</v>
      </c>
      <c r="DL67" s="349">
        <v>0</v>
      </c>
      <c r="DM67" s="349">
        <v>0</v>
      </c>
      <c r="DN67" s="349">
        <v>0</v>
      </c>
      <c r="DO67" s="349">
        <v>0</v>
      </c>
      <c r="DP67" s="349">
        <v>0</v>
      </c>
      <c r="DQ67" s="350">
        <v>0</v>
      </c>
      <c r="DT67" s="1120">
        <v>0</v>
      </c>
      <c r="DU67" s="1115">
        <v>60</v>
      </c>
      <c r="DV67" s="1115">
        <v>0</v>
      </c>
      <c r="DW67" s="1115">
        <v>251</v>
      </c>
      <c r="DX67" s="1115">
        <v>0</v>
      </c>
      <c r="DY67" s="1115">
        <v>0</v>
      </c>
      <c r="DZ67" s="1115">
        <v>0</v>
      </c>
      <c r="EA67" s="1115">
        <v>0</v>
      </c>
      <c r="EB67" s="1115">
        <v>0</v>
      </c>
      <c r="EC67" s="1118">
        <v>0</v>
      </c>
    </row>
    <row r="68" spans="1:133" s="109" customFormat="1" x14ac:dyDescent="0.25">
      <c r="A68">
        <v>45</v>
      </c>
      <c r="B68" s="222" t="s">
        <v>101</v>
      </c>
      <c r="C68" s="374">
        <v>2</v>
      </c>
      <c r="D68" s="345">
        <v>0</v>
      </c>
      <c r="E68" s="277">
        <v>47</v>
      </c>
      <c r="F68" s="277">
        <v>0</v>
      </c>
      <c r="G68" s="277">
        <v>30</v>
      </c>
      <c r="H68" s="277">
        <v>0</v>
      </c>
      <c r="I68" s="277">
        <v>0</v>
      </c>
      <c r="J68" s="277">
        <v>0</v>
      </c>
      <c r="K68" s="277">
        <v>0</v>
      </c>
      <c r="L68" s="277">
        <v>0</v>
      </c>
      <c r="M68" s="278">
        <v>0</v>
      </c>
      <c r="N68" s="375"/>
      <c r="O68" s="375"/>
      <c r="P68" s="345">
        <v>0</v>
      </c>
      <c r="Q68" s="277">
        <v>39</v>
      </c>
      <c r="R68" s="277">
        <v>0</v>
      </c>
      <c r="S68" s="277">
        <v>32</v>
      </c>
      <c r="T68" s="277">
        <v>0</v>
      </c>
      <c r="U68" s="277">
        <v>0</v>
      </c>
      <c r="V68" s="277">
        <v>0</v>
      </c>
      <c r="W68" s="277">
        <v>0</v>
      </c>
      <c r="X68" s="277">
        <v>0</v>
      </c>
      <c r="Y68" s="278">
        <v>0</v>
      </c>
      <c r="Z68" s="222"/>
      <c r="AA68" s="222"/>
      <c r="AB68" s="345">
        <v>0</v>
      </c>
      <c r="AC68" s="277">
        <v>32</v>
      </c>
      <c r="AD68" s="277">
        <v>0</v>
      </c>
      <c r="AE68" s="277">
        <v>26</v>
      </c>
      <c r="AF68" s="277">
        <v>0</v>
      </c>
      <c r="AG68" s="277">
        <v>0</v>
      </c>
      <c r="AH68" s="277">
        <v>0</v>
      </c>
      <c r="AI68" s="277">
        <v>0</v>
      </c>
      <c r="AJ68" s="277">
        <v>0</v>
      </c>
      <c r="AK68" s="278">
        <v>0</v>
      </c>
      <c r="AL68" s="277"/>
      <c r="AM68" s="277"/>
      <c r="AN68" s="345">
        <v>0</v>
      </c>
      <c r="AO68" s="277">
        <v>19</v>
      </c>
      <c r="AP68" s="277">
        <v>0</v>
      </c>
      <c r="AQ68" s="277">
        <v>48</v>
      </c>
      <c r="AR68" s="277">
        <v>0</v>
      </c>
      <c r="AS68" s="277">
        <v>0</v>
      </c>
      <c r="AT68" s="277">
        <v>0</v>
      </c>
      <c r="AU68" s="277">
        <v>0</v>
      </c>
      <c r="AV68" s="277">
        <v>0</v>
      </c>
      <c r="AW68" s="278">
        <v>0</v>
      </c>
      <c r="AX68" s="277"/>
      <c r="AY68" s="277"/>
      <c r="AZ68" s="345">
        <v>0</v>
      </c>
      <c r="BA68" s="277">
        <v>26</v>
      </c>
      <c r="BB68" s="277">
        <v>0</v>
      </c>
      <c r="BC68" s="277">
        <v>35</v>
      </c>
      <c r="BD68" s="277">
        <v>0</v>
      </c>
      <c r="BE68" s="277">
        <v>0</v>
      </c>
      <c r="BF68" s="277">
        <v>0</v>
      </c>
      <c r="BG68" s="277">
        <v>0</v>
      </c>
      <c r="BH68" s="277">
        <v>0</v>
      </c>
      <c r="BI68" s="278">
        <v>0</v>
      </c>
      <c r="BJ68" s="277"/>
      <c r="BK68" s="277"/>
      <c r="BL68" s="351">
        <v>0</v>
      </c>
      <c r="BM68" s="352">
        <v>57</v>
      </c>
      <c r="BN68" s="352">
        <v>0</v>
      </c>
      <c r="BO68" s="352">
        <v>30</v>
      </c>
      <c r="BP68" s="352">
        <v>0</v>
      </c>
      <c r="BQ68" s="352">
        <v>0</v>
      </c>
      <c r="BR68" s="352">
        <v>0</v>
      </c>
      <c r="BS68" s="352">
        <v>0</v>
      </c>
      <c r="BT68" s="352">
        <v>0</v>
      </c>
      <c r="BU68" s="353">
        <v>0</v>
      </c>
      <c r="BV68" s="352"/>
      <c r="BW68" s="352"/>
      <c r="BX68" s="345">
        <v>0</v>
      </c>
      <c r="BY68" s="346">
        <v>31</v>
      </c>
      <c r="BZ68" s="346">
        <v>0</v>
      </c>
      <c r="CA68" s="346">
        <v>18</v>
      </c>
      <c r="CB68" s="346">
        <v>0</v>
      </c>
      <c r="CC68" s="346">
        <v>0</v>
      </c>
      <c r="CD68" s="346">
        <v>0</v>
      </c>
      <c r="CE68" s="346">
        <v>0</v>
      </c>
      <c r="CF68" s="346">
        <v>0</v>
      </c>
      <c r="CG68" s="347">
        <v>0</v>
      </c>
      <c r="CH68" s="346"/>
      <c r="CI68" s="346"/>
      <c r="CJ68" s="348">
        <v>0</v>
      </c>
      <c r="CK68" s="349">
        <v>48</v>
      </c>
      <c r="CL68" s="349">
        <v>0</v>
      </c>
      <c r="CM68" s="349">
        <v>14</v>
      </c>
      <c r="CN68" s="349">
        <v>0</v>
      </c>
      <c r="CO68" s="349">
        <v>0</v>
      </c>
      <c r="CP68" s="349">
        <v>0</v>
      </c>
      <c r="CQ68" s="349">
        <v>0</v>
      </c>
      <c r="CR68" s="349">
        <v>0</v>
      </c>
      <c r="CS68" s="350">
        <v>0</v>
      </c>
      <c r="CV68" s="348">
        <v>0</v>
      </c>
      <c r="CW68" s="349">
        <v>68</v>
      </c>
      <c r="CX68" s="349">
        <v>0</v>
      </c>
      <c r="CY68" s="349">
        <v>16</v>
      </c>
      <c r="CZ68" s="349">
        <v>0</v>
      </c>
      <c r="DA68" s="349">
        <v>0</v>
      </c>
      <c r="DB68" s="349">
        <v>0</v>
      </c>
      <c r="DC68" s="349">
        <v>0</v>
      </c>
      <c r="DD68" s="349">
        <v>0</v>
      </c>
      <c r="DE68" s="350">
        <v>0</v>
      </c>
      <c r="DF68"/>
      <c r="DH68" s="348">
        <v>0</v>
      </c>
      <c r="DI68" s="349">
        <v>49</v>
      </c>
      <c r="DJ68" s="349">
        <v>0</v>
      </c>
      <c r="DK68" s="349">
        <v>12</v>
      </c>
      <c r="DL68" s="349">
        <v>0</v>
      </c>
      <c r="DM68" s="349">
        <v>0</v>
      </c>
      <c r="DN68" s="349">
        <v>0</v>
      </c>
      <c r="DO68" s="349">
        <v>0</v>
      </c>
      <c r="DP68" s="349">
        <v>0</v>
      </c>
      <c r="DQ68" s="350">
        <v>0</v>
      </c>
      <c r="DT68" s="1120">
        <v>0</v>
      </c>
      <c r="DU68" s="1115">
        <v>57</v>
      </c>
      <c r="DV68" s="1115">
        <v>0</v>
      </c>
      <c r="DW68" s="1115">
        <v>10</v>
      </c>
      <c r="DX68" s="1115">
        <v>0</v>
      </c>
      <c r="DY68" s="1115">
        <v>0</v>
      </c>
      <c r="DZ68" s="1115">
        <v>0</v>
      </c>
      <c r="EA68" s="1115">
        <v>0</v>
      </c>
      <c r="EB68" s="1115">
        <v>0</v>
      </c>
      <c r="EC68" s="1118">
        <v>0</v>
      </c>
    </row>
    <row r="69" spans="1:133" s="109" customFormat="1" x14ac:dyDescent="0.25">
      <c r="A69">
        <v>45</v>
      </c>
      <c r="B69" s="222" t="s">
        <v>101</v>
      </c>
      <c r="C69" s="374">
        <v>3</v>
      </c>
      <c r="D69" s="345">
        <v>0</v>
      </c>
      <c r="E69" s="277">
        <v>1</v>
      </c>
      <c r="F69" s="277">
        <v>0</v>
      </c>
      <c r="G69" s="277">
        <v>22</v>
      </c>
      <c r="H69" s="277">
        <v>0</v>
      </c>
      <c r="I69" s="277">
        <v>0</v>
      </c>
      <c r="J69" s="277">
        <v>0</v>
      </c>
      <c r="K69" s="277">
        <v>0</v>
      </c>
      <c r="L69" s="277">
        <v>0</v>
      </c>
      <c r="M69" s="278">
        <v>0</v>
      </c>
      <c r="N69" s="375"/>
      <c r="O69" s="375"/>
      <c r="P69" s="345">
        <v>0</v>
      </c>
      <c r="Q69" s="277">
        <v>0</v>
      </c>
      <c r="R69" s="277">
        <v>0</v>
      </c>
      <c r="S69" s="277">
        <v>15</v>
      </c>
      <c r="T69" s="277">
        <v>0</v>
      </c>
      <c r="U69" s="277">
        <v>0</v>
      </c>
      <c r="V69" s="277">
        <v>0</v>
      </c>
      <c r="W69" s="277">
        <v>0</v>
      </c>
      <c r="X69" s="277">
        <v>0</v>
      </c>
      <c r="Y69" s="278">
        <v>0</v>
      </c>
      <c r="Z69" s="222"/>
      <c r="AA69" s="222"/>
      <c r="AB69" s="345">
        <v>0</v>
      </c>
      <c r="AC69" s="277">
        <v>0</v>
      </c>
      <c r="AD69" s="277">
        <v>0</v>
      </c>
      <c r="AE69" s="277">
        <v>30</v>
      </c>
      <c r="AF69" s="277">
        <v>0</v>
      </c>
      <c r="AG69" s="277">
        <v>0</v>
      </c>
      <c r="AH69" s="277">
        <v>0</v>
      </c>
      <c r="AI69" s="277">
        <v>0</v>
      </c>
      <c r="AJ69" s="277">
        <v>0</v>
      </c>
      <c r="AK69" s="278">
        <v>0</v>
      </c>
      <c r="AL69" s="277"/>
      <c r="AM69" s="277"/>
      <c r="AN69" s="345">
        <v>0</v>
      </c>
      <c r="AO69" s="277">
        <v>0</v>
      </c>
      <c r="AP69" s="277">
        <v>0</v>
      </c>
      <c r="AQ69" s="277">
        <v>20</v>
      </c>
      <c r="AR69" s="277">
        <v>0</v>
      </c>
      <c r="AS69" s="277">
        <v>0</v>
      </c>
      <c r="AT69" s="277">
        <v>0</v>
      </c>
      <c r="AU69" s="277">
        <v>0</v>
      </c>
      <c r="AV69" s="277">
        <v>0</v>
      </c>
      <c r="AW69" s="278">
        <v>0</v>
      </c>
      <c r="AX69" s="277"/>
      <c r="AY69" s="277"/>
      <c r="AZ69" s="345">
        <v>0</v>
      </c>
      <c r="BA69" s="277">
        <v>0</v>
      </c>
      <c r="BB69" s="277">
        <v>0</v>
      </c>
      <c r="BC69" s="277">
        <v>48</v>
      </c>
      <c r="BD69" s="277">
        <v>0</v>
      </c>
      <c r="BE69" s="277">
        <v>0</v>
      </c>
      <c r="BF69" s="277">
        <v>0</v>
      </c>
      <c r="BG69" s="277">
        <v>0</v>
      </c>
      <c r="BH69" s="277">
        <v>0</v>
      </c>
      <c r="BI69" s="278">
        <v>0</v>
      </c>
      <c r="BJ69" s="277"/>
      <c r="BK69" s="277"/>
      <c r="BL69" s="351">
        <v>0</v>
      </c>
      <c r="BM69" s="352">
        <v>0</v>
      </c>
      <c r="BN69" s="352">
        <v>0</v>
      </c>
      <c r="BO69" s="352">
        <v>36</v>
      </c>
      <c r="BP69" s="352">
        <v>0</v>
      </c>
      <c r="BQ69" s="352">
        <v>0</v>
      </c>
      <c r="BR69" s="352">
        <v>0</v>
      </c>
      <c r="BS69" s="352">
        <v>0</v>
      </c>
      <c r="BT69" s="352">
        <v>0</v>
      </c>
      <c r="BU69" s="353">
        <v>0</v>
      </c>
      <c r="BV69" s="352"/>
      <c r="BW69" s="352"/>
      <c r="BX69" s="345">
        <v>0</v>
      </c>
      <c r="BY69" s="346">
        <v>1</v>
      </c>
      <c r="BZ69" s="346">
        <v>0</v>
      </c>
      <c r="CA69" s="346">
        <v>26</v>
      </c>
      <c r="CB69" s="346">
        <v>0</v>
      </c>
      <c r="CC69" s="346">
        <v>0</v>
      </c>
      <c r="CD69" s="346">
        <v>0</v>
      </c>
      <c r="CE69" s="346">
        <v>0</v>
      </c>
      <c r="CF69" s="346">
        <v>0</v>
      </c>
      <c r="CG69" s="347">
        <v>0</v>
      </c>
      <c r="CH69" s="346"/>
      <c r="CI69" s="346"/>
      <c r="CJ69" s="348">
        <v>0</v>
      </c>
      <c r="CK69" s="349">
        <v>0</v>
      </c>
      <c r="CL69" s="349">
        <v>0</v>
      </c>
      <c r="CM69" s="349">
        <v>32</v>
      </c>
      <c r="CN69" s="349">
        <v>0</v>
      </c>
      <c r="CO69" s="349">
        <v>0</v>
      </c>
      <c r="CP69" s="349">
        <v>0</v>
      </c>
      <c r="CQ69" s="349">
        <v>0</v>
      </c>
      <c r="CR69" s="349">
        <v>0</v>
      </c>
      <c r="CS69" s="350">
        <v>0</v>
      </c>
      <c r="CV69" s="348">
        <v>0</v>
      </c>
      <c r="CW69" s="349">
        <v>0</v>
      </c>
      <c r="CX69" s="349">
        <v>0</v>
      </c>
      <c r="CY69" s="349">
        <v>14</v>
      </c>
      <c r="CZ69" s="349">
        <v>0</v>
      </c>
      <c r="DA69" s="349">
        <v>0</v>
      </c>
      <c r="DB69" s="349">
        <v>0</v>
      </c>
      <c r="DC69" s="349">
        <v>0</v>
      </c>
      <c r="DD69" s="349">
        <v>0</v>
      </c>
      <c r="DE69" s="350">
        <v>0</v>
      </c>
      <c r="DF69"/>
      <c r="DH69" s="348">
        <v>0</v>
      </c>
      <c r="DI69" s="349">
        <v>0</v>
      </c>
      <c r="DJ69" s="349">
        <v>0</v>
      </c>
      <c r="DK69" s="349">
        <v>27</v>
      </c>
      <c r="DL69" s="349">
        <v>0</v>
      </c>
      <c r="DM69" s="349">
        <v>0</v>
      </c>
      <c r="DN69" s="349">
        <v>0</v>
      </c>
      <c r="DO69" s="349">
        <v>0</v>
      </c>
      <c r="DP69" s="349">
        <v>0</v>
      </c>
      <c r="DQ69" s="350">
        <v>0</v>
      </c>
      <c r="DT69" s="1120">
        <v>0</v>
      </c>
      <c r="DU69" s="1115">
        <v>0</v>
      </c>
      <c r="DV69" s="1115">
        <v>0</v>
      </c>
      <c r="DW69" s="1115">
        <v>29</v>
      </c>
      <c r="DX69" s="1115">
        <v>0</v>
      </c>
      <c r="DY69" s="1115">
        <v>0</v>
      </c>
      <c r="DZ69" s="1115">
        <v>0</v>
      </c>
      <c r="EA69" s="1115">
        <v>0</v>
      </c>
      <c r="EB69" s="1115">
        <v>0</v>
      </c>
      <c r="EC69" s="1118">
        <v>0</v>
      </c>
    </row>
    <row r="70" spans="1:133" s="109" customFormat="1" x14ac:dyDescent="0.25">
      <c r="A70">
        <v>46</v>
      </c>
      <c r="B70" s="222" t="s">
        <v>103</v>
      </c>
      <c r="C70" s="374">
        <v>1</v>
      </c>
      <c r="D70" s="345">
        <v>2</v>
      </c>
      <c r="E70" s="277">
        <v>50</v>
      </c>
      <c r="F70" s="277">
        <v>0</v>
      </c>
      <c r="G70" s="277">
        <v>291</v>
      </c>
      <c r="H70" s="277">
        <v>0</v>
      </c>
      <c r="I70" s="277">
        <v>0</v>
      </c>
      <c r="J70" s="277">
        <v>0</v>
      </c>
      <c r="K70" s="277">
        <v>0</v>
      </c>
      <c r="L70" s="277">
        <v>0</v>
      </c>
      <c r="M70" s="278">
        <v>0</v>
      </c>
      <c r="N70" s="375"/>
      <c r="O70" s="375"/>
      <c r="P70" s="345">
        <v>0</v>
      </c>
      <c r="Q70" s="277">
        <v>51</v>
      </c>
      <c r="R70" s="277">
        <v>0</v>
      </c>
      <c r="S70" s="277">
        <v>306</v>
      </c>
      <c r="T70" s="277">
        <v>0</v>
      </c>
      <c r="U70" s="277">
        <v>0</v>
      </c>
      <c r="V70" s="277">
        <v>0</v>
      </c>
      <c r="W70" s="277">
        <v>0</v>
      </c>
      <c r="X70" s="277">
        <v>0</v>
      </c>
      <c r="Y70" s="278">
        <v>0</v>
      </c>
      <c r="Z70" s="222"/>
      <c r="AA70" s="222"/>
      <c r="AB70" s="345">
        <v>1</v>
      </c>
      <c r="AC70" s="277">
        <v>12</v>
      </c>
      <c r="AD70" s="277">
        <v>0</v>
      </c>
      <c r="AE70" s="277">
        <v>373</v>
      </c>
      <c r="AF70" s="277">
        <v>0</v>
      </c>
      <c r="AG70" s="277">
        <v>0</v>
      </c>
      <c r="AH70" s="277">
        <v>0</v>
      </c>
      <c r="AI70" s="277">
        <v>0</v>
      </c>
      <c r="AJ70" s="277">
        <v>0</v>
      </c>
      <c r="AK70" s="278">
        <v>0</v>
      </c>
      <c r="AL70" s="277"/>
      <c r="AM70" s="277"/>
      <c r="AN70" s="345">
        <v>6</v>
      </c>
      <c r="AO70" s="277">
        <v>49</v>
      </c>
      <c r="AP70" s="277">
        <v>0</v>
      </c>
      <c r="AQ70" s="277">
        <v>334</v>
      </c>
      <c r="AR70" s="277">
        <v>0</v>
      </c>
      <c r="AS70" s="277">
        <v>0</v>
      </c>
      <c r="AT70" s="277">
        <v>0</v>
      </c>
      <c r="AU70" s="277">
        <v>0</v>
      </c>
      <c r="AV70" s="277">
        <v>0</v>
      </c>
      <c r="AW70" s="278">
        <v>0</v>
      </c>
      <c r="AX70" s="277"/>
      <c r="AY70" s="277"/>
      <c r="AZ70" s="345">
        <v>11</v>
      </c>
      <c r="BA70" s="277">
        <v>17</v>
      </c>
      <c r="BB70" s="277">
        <v>0</v>
      </c>
      <c r="BC70" s="277">
        <v>364</v>
      </c>
      <c r="BD70" s="277">
        <v>0</v>
      </c>
      <c r="BE70" s="277">
        <v>0</v>
      </c>
      <c r="BF70" s="277">
        <v>0</v>
      </c>
      <c r="BG70" s="277">
        <v>0</v>
      </c>
      <c r="BH70" s="277">
        <v>0</v>
      </c>
      <c r="BI70" s="278">
        <v>0</v>
      </c>
      <c r="BJ70" s="277"/>
      <c r="BK70" s="277"/>
      <c r="BL70" s="351">
        <v>6</v>
      </c>
      <c r="BM70" s="352">
        <v>171</v>
      </c>
      <c r="BN70" s="352">
        <v>0</v>
      </c>
      <c r="BO70" s="352">
        <v>313</v>
      </c>
      <c r="BP70" s="352">
        <v>0</v>
      </c>
      <c r="BQ70" s="352">
        <v>0</v>
      </c>
      <c r="BR70" s="352">
        <v>0</v>
      </c>
      <c r="BS70" s="352">
        <v>0</v>
      </c>
      <c r="BT70" s="352">
        <v>0</v>
      </c>
      <c r="BU70" s="353">
        <v>0</v>
      </c>
      <c r="BV70" s="352"/>
      <c r="BW70" s="352"/>
      <c r="BX70" s="345">
        <v>0</v>
      </c>
      <c r="BY70" s="346">
        <v>41</v>
      </c>
      <c r="BZ70" s="346">
        <v>0</v>
      </c>
      <c r="CA70" s="346">
        <v>329</v>
      </c>
      <c r="CB70" s="346">
        <v>0</v>
      </c>
      <c r="CC70" s="346">
        <v>0</v>
      </c>
      <c r="CD70" s="346">
        <v>0</v>
      </c>
      <c r="CE70" s="346">
        <v>0</v>
      </c>
      <c r="CF70" s="346">
        <v>0</v>
      </c>
      <c r="CG70" s="347">
        <v>0</v>
      </c>
      <c r="CH70" s="346"/>
      <c r="CI70" s="346"/>
      <c r="CJ70" s="355">
        <f>5+112</f>
        <v>117</v>
      </c>
      <c r="CK70" s="356">
        <f>432-270-137</f>
        <v>25</v>
      </c>
      <c r="CL70" s="349">
        <v>0</v>
      </c>
      <c r="CM70" s="349">
        <v>300</v>
      </c>
      <c r="CN70" s="349">
        <v>0</v>
      </c>
      <c r="CO70" s="349">
        <v>0</v>
      </c>
      <c r="CP70" s="349">
        <v>0</v>
      </c>
      <c r="CQ70" s="349">
        <v>0</v>
      </c>
      <c r="CR70" s="349">
        <v>0</v>
      </c>
      <c r="CS70" s="350">
        <v>0</v>
      </c>
      <c r="CV70" s="348">
        <v>7</v>
      </c>
      <c r="CW70" s="349">
        <v>31</v>
      </c>
      <c r="CX70" s="349">
        <v>0</v>
      </c>
      <c r="CY70" s="349">
        <v>241</v>
      </c>
      <c r="CZ70" s="349">
        <v>0</v>
      </c>
      <c r="DA70" s="349">
        <v>0</v>
      </c>
      <c r="DB70" s="349">
        <v>0</v>
      </c>
      <c r="DC70" s="349">
        <v>0</v>
      </c>
      <c r="DD70" s="349">
        <v>0</v>
      </c>
      <c r="DE70" s="350">
        <v>0</v>
      </c>
      <c r="DF70"/>
      <c r="DG70"/>
      <c r="DH70" s="348">
        <v>37</v>
      </c>
      <c r="DI70" s="349">
        <v>38</v>
      </c>
      <c r="DJ70" s="349">
        <v>0</v>
      </c>
      <c r="DK70" s="349">
        <v>306</v>
      </c>
      <c r="DL70" s="349">
        <v>0</v>
      </c>
      <c r="DM70" s="349">
        <v>0</v>
      </c>
      <c r="DN70" s="349">
        <v>0</v>
      </c>
      <c r="DO70" s="349">
        <v>0</v>
      </c>
      <c r="DP70" s="349">
        <v>0</v>
      </c>
      <c r="DQ70" s="350">
        <v>0</v>
      </c>
      <c r="DT70" s="1120">
        <v>15</v>
      </c>
      <c r="DU70" s="1115">
        <v>18</v>
      </c>
      <c r="DV70" s="1115">
        <v>0</v>
      </c>
      <c r="DW70" s="1115">
        <v>236</v>
      </c>
      <c r="DX70" s="1115">
        <v>0</v>
      </c>
      <c r="DY70" s="1115">
        <v>0</v>
      </c>
      <c r="DZ70" s="1115">
        <v>0</v>
      </c>
      <c r="EA70" s="1115">
        <v>0</v>
      </c>
      <c r="EB70" s="1115">
        <v>0</v>
      </c>
      <c r="EC70" s="1118">
        <v>0</v>
      </c>
    </row>
    <row r="71" spans="1:133" s="109" customFormat="1" x14ac:dyDescent="0.25">
      <c r="A71">
        <v>46</v>
      </c>
      <c r="B71" s="222" t="s">
        <v>103</v>
      </c>
      <c r="C71" s="374">
        <v>2</v>
      </c>
      <c r="D71" s="345">
        <v>33</v>
      </c>
      <c r="E71" s="277">
        <v>57</v>
      </c>
      <c r="F71" s="277">
        <v>9</v>
      </c>
      <c r="G71" s="277">
        <v>196</v>
      </c>
      <c r="H71" s="277">
        <v>0</v>
      </c>
      <c r="I71" s="277">
        <v>0</v>
      </c>
      <c r="J71" s="277">
        <v>0</v>
      </c>
      <c r="K71" s="277">
        <v>0</v>
      </c>
      <c r="L71" s="277">
        <v>0</v>
      </c>
      <c r="M71" s="278">
        <v>0</v>
      </c>
      <c r="N71" s="375"/>
      <c r="O71" s="375"/>
      <c r="P71" s="345">
        <v>61</v>
      </c>
      <c r="Q71" s="277">
        <v>75</v>
      </c>
      <c r="R71" s="277">
        <v>6</v>
      </c>
      <c r="S71" s="277">
        <v>233</v>
      </c>
      <c r="T71" s="277">
        <v>0</v>
      </c>
      <c r="U71" s="277">
        <v>0</v>
      </c>
      <c r="V71" s="277">
        <v>0</v>
      </c>
      <c r="W71" s="277">
        <v>0</v>
      </c>
      <c r="X71" s="277">
        <v>0</v>
      </c>
      <c r="Y71" s="278">
        <v>0</v>
      </c>
      <c r="Z71" s="222"/>
      <c r="AA71" s="222"/>
      <c r="AB71" s="345">
        <v>20</v>
      </c>
      <c r="AC71" s="277">
        <v>108</v>
      </c>
      <c r="AD71" s="277">
        <v>13</v>
      </c>
      <c r="AE71" s="277">
        <v>244</v>
      </c>
      <c r="AF71" s="277">
        <v>0</v>
      </c>
      <c r="AG71" s="277">
        <v>0</v>
      </c>
      <c r="AH71" s="277">
        <v>0</v>
      </c>
      <c r="AI71" s="277">
        <v>0</v>
      </c>
      <c r="AJ71" s="277">
        <v>0</v>
      </c>
      <c r="AK71" s="278">
        <v>0</v>
      </c>
      <c r="AL71" s="277"/>
      <c r="AM71" s="277"/>
      <c r="AN71" s="345">
        <v>8</v>
      </c>
      <c r="AO71" s="277">
        <v>96</v>
      </c>
      <c r="AP71" s="277">
        <v>12</v>
      </c>
      <c r="AQ71" s="277">
        <v>248</v>
      </c>
      <c r="AR71" s="277">
        <v>0</v>
      </c>
      <c r="AS71" s="277">
        <v>0</v>
      </c>
      <c r="AT71" s="277">
        <v>0</v>
      </c>
      <c r="AU71" s="277">
        <v>0</v>
      </c>
      <c r="AV71" s="277">
        <v>0</v>
      </c>
      <c r="AW71" s="278">
        <v>0</v>
      </c>
      <c r="AX71" s="277"/>
      <c r="AY71" s="277"/>
      <c r="AZ71" s="345">
        <v>0</v>
      </c>
      <c r="BA71" s="277">
        <v>175</v>
      </c>
      <c r="BB71" s="277">
        <v>21</v>
      </c>
      <c r="BC71" s="277">
        <v>208</v>
      </c>
      <c r="BD71" s="277">
        <v>0</v>
      </c>
      <c r="BE71" s="277">
        <v>0</v>
      </c>
      <c r="BF71" s="277">
        <v>0</v>
      </c>
      <c r="BG71" s="277">
        <v>0</v>
      </c>
      <c r="BH71" s="277">
        <v>0</v>
      </c>
      <c r="BI71" s="278">
        <v>0</v>
      </c>
      <c r="BJ71" s="277"/>
      <c r="BK71" s="277"/>
      <c r="BL71" s="351">
        <v>0</v>
      </c>
      <c r="BM71" s="352">
        <v>109</v>
      </c>
      <c r="BN71" s="352">
        <v>2</v>
      </c>
      <c r="BO71" s="352">
        <v>152</v>
      </c>
      <c r="BP71" s="352">
        <v>0</v>
      </c>
      <c r="BQ71" s="352">
        <v>0</v>
      </c>
      <c r="BR71" s="352">
        <v>0</v>
      </c>
      <c r="BS71" s="352">
        <v>0</v>
      </c>
      <c r="BT71" s="352">
        <v>0</v>
      </c>
      <c r="BU71" s="353">
        <v>0</v>
      </c>
      <c r="BV71" s="352"/>
      <c r="BW71" s="352"/>
      <c r="BX71" s="345">
        <v>0</v>
      </c>
      <c r="BY71" s="346">
        <v>60</v>
      </c>
      <c r="BZ71" s="346">
        <v>5</v>
      </c>
      <c r="CA71" s="346">
        <v>173</v>
      </c>
      <c r="CB71" s="346">
        <v>0</v>
      </c>
      <c r="CC71" s="346">
        <v>0</v>
      </c>
      <c r="CD71" s="346">
        <v>0</v>
      </c>
      <c r="CE71" s="346">
        <v>0</v>
      </c>
      <c r="CF71" s="346">
        <v>0</v>
      </c>
      <c r="CG71" s="347">
        <v>0</v>
      </c>
      <c r="CH71" s="346"/>
      <c r="CI71" s="346"/>
      <c r="CJ71" s="348">
        <v>0</v>
      </c>
      <c r="CK71" s="349">
        <v>59</v>
      </c>
      <c r="CL71" s="349">
        <v>3</v>
      </c>
      <c r="CM71" s="349">
        <v>118</v>
      </c>
      <c r="CN71" s="349">
        <v>0</v>
      </c>
      <c r="CO71" s="349">
        <v>0</v>
      </c>
      <c r="CP71" s="349">
        <v>0</v>
      </c>
      <c r="CQ71" s="349">
        <v>0</v>
      </c>
      <c r="CR71" s="349">
        <v>0</v>
      </c>
      <c r="CS71" s="350">
        <v>0</v>
      </c>
      <c r="CV71" s="348">
        <v>105</v>
      </c>
      <c r="CW71" s="349">
        <v>56</v>
      </c>
      <c r="CX71" s="349">
        <v>8</v>
      </c>
      <c r="CY71" s="349">
        <v>147</v>
      </c>
      <c r="CZ71" s="349">
        <v>0</v>
      </c>
      <c r="DA71" s="349">
        <v>0</v>
      </c>
      <c r="DB71" s="349">
        <v>0</v>
      </c>
      <c r="DC71" s="349">
        <v>0</v>
      </c>
      <c r="DD71" s="349">
        <v>0</v>
      </c>
      <c r="DE71" s="350">
        <v>0</v>
      </c>
      <c r="DF71"/>
      <c r="DG71"/>
      <c r="DH71" s="348">
        <v>298</v>
      </c>
      <c r="DI71" s="349">
        <v>107</v>
      </c>
      <c r="DJ71" s="349">
        <v>10</v>
      </c>
      <c r="DK71" s="349">
        <v>166</v>
      </c>
      <c r="DL71" s="349">
        <v>0</v>
      </c>
      <c r="DM71" s="349">
        <v>0</v>
      </c>
      <c r="DN71" s="349">
        <v>0</v>
      </c>
      <c r="DO71" s="349">
        <v>0</v>
      </c>
      <c r="DP71" s="349">
        <v>0</v>
      </c>
      <c r="DQ71" s="350">
        <v>0</v>
      </c>
      <c r="DT71" s="1120">
        <v>133</v>
      </c>
      <c r="DU71" s="1115">
        <v>122</v>
      </c>
      <c r="DV71" s="1115">
        <v>9</v>
      </c>
      <c r="DW71" s="1115">
        <v>149</v>
      </c>
      <c r="DX71" s="1115">
        <v>0</v>
      </c>
      <c r="DY71" s="1115">
        <v>0</v>
      </c>
      <c r="DZ71" s="1115">
        <v>0</v>
      </c>
      <c r="EA71" s="1115">
        <v>0</v>
      </c>
      <c r="EB71" s="1115">
        <v>0</v>
      </c>
      <c r="EC71" s="1118">
        <v>0</v>
      </c>
    </row>
    <row r="72" spans="1:133" s="109" customFormat="1" x14ac:dyDescent="0.25">
      <c r="A72">
        <v>46</v>
      </c>
      <c r="B72" s="222" t="s">
        <v>103</v>
      </c>
      <c r="C72" s="374">
        <v>3</v>
      </c>
      <c r="D72" s="345">
        <v>63</v>
      </c>
      <c r="E72" s="277">
        <v>45</v>
      </c>
      <c r="F72" s="277">
        <v>0</v>
      </c>
      <c r="G72" s="277">
        <v>140</v>
      </c>
      <c r="H72" s="277">
        <v>0</v>
      </c>
      <c r="I72" s="277">
        <v>0</v>
      </c>
      <c r="J72" s="277">
        <v>0</v>
      </c>
      <c r="K72" s="277">
        <v>0</v>
      </c>
      <c r="L72" s="277">
        <v>0</v>
      </c>
      <c r="M72" s="278">
        <v>0</v>
      </c>
      <c r="N72" s="375"/>
      <c r="O72" s="375"/>
      <c r="P72" s="345">
        <v>53</v>
      </c>
      <c r="Q72" s="277">
        <v>343</v>
      </c>
      <c r="R72" s="277">
        <v>0</v>
      </c>
      <c r="S72" s="277">
        <v>152</v>
      </c>
      <c r="T72" s="277">
        <v>0</v>
      </c>
      <c r="U72" s="277">
        <v>0</v>
      </c>
      <c r="V72" s="277">
        <v>0</v>
      </c>
      <c r="W72" s="277">
        <v>0</v>
      </c>
      <c r="X72" s="277">
        <v>0</v>
      </c>
      <c r="Y72" s="278">
        <v>0</v>
      </c>
      <c r="Z72" s="222"/>
      <c r="AA72" s="222"/>
      <c r="AB72" s="345">
        <v>43</v>
      </c>
      <c r="AC72" s="277">
        <v>441</v>
      </c>
      <c r="AD72" s="277">
        <v>0</v>
      </c>
      <c r="AE72" s="277">
        <v>189</v>
      </c>
      <c r="AF72" s="277">
        <v>0</v>
      </c>
      <c r="AG72" s="277">
        <v>0</v>
      </c>
      <c r="AH72" s="277">
        <v>0</v>
      </c>
      <c r="AI72" s="277">
        <v>0</v>
      </c>
      <c r="AJ72" s="277">
        <v>0</v>
      </c>
      <c r="AK72" s="278">
        <v>0</v>
      </c>
      <c r="AL72" s="277"/>
      <c r="AM72" s="277"/>
      <c r="AN72" s="345">
        <v>57</v>
      </c>
      <c r="AO72" s="277">
        <v>96</v>
      </c>
      <c r="AP72" s="277">
        <v>0</v>
      </c>
      <c r="AQ72" s="277">
        <v>192</v>
      </c>
      <c r="AR72" s="277">
        <v>0</v>
      </c>
      <c r="AS72" s="277">
        <v>0</v>
      </c>
      <c r="AT72" s="277">
        <v>0</v>
      </c>
      <c r="AU72" s="277">
        <v>0</v>
      </c>
      <c r="AV72" s="277">
        <v>0</v>
      </c>
      <c r="AW72" s="278">
        <v>0</v>
      </c>
      <c r="AX72" s="277"/>
      <c r="AY72" s="277"/>
      <c r="AZ72" s="345">
        <v>47</v>
      </c>
      <c r="BA72" s="277">
        <v>547</v>
      </c>
      <c r="BB72" s="277">
        <v>0</v>
      </c>
      <c r="BC72" s="277">
        <v>188</v>
      </c>
      <c r="BD72" s="277">
        <v>0</v>
      </c>
      <c r="BE72" s="277">
        <v>0</v>
      </c>
      <c r="BF72" s="277">
        <v>0</v>
      </c>
      <c r="BG72" s="277">
        <v>0</v>
      </c>
      <c r="BH72" s="277">
        <v>0</v>
      </c>
      <c r="BI72" s="278">
        <v>0</v>
      </c>
      <c r="BJ72" s="277"/>
      <c r="BK72" s="277"/>
      <c r="BL72" s="351">
        <v>42</v>
      </c>
      <c r="BM72" s="352">
        <v>235</v>
      </c>
      <c r="BN72" s="352">
        <v>0</v>
      </c>
      <c r="BO72" s="352">
        <v>181</v>
      </c>
      <c r="BP72" s="352">
        <v>0</v>
      </c>
      <c r="BQ72" s="352">
        <v>0</v>
      </c>
      <c r="BR72" s="352">
        <v>0</v>
      </c>
      <c r="BS72" s="352">
        <v>0</v>
      </c>
      <c r="BT72" s="352">
        <v>0</v>
      </c>
      <c r="BU72" s="353">
        <v>0</v>
      </c>
      <c r="BV72" s="352"/>
      <c r="BW72" s="352"/>
      <c r="BX72" s="345">
        <v>36</v>
      </c>
      <c r="BY72" s="346">
        <v>141</v>
      </c>
      <c r="BZ72" s="346">
        <v>0</v>
      </c>
      <c r="CA72" s="346">
        <v>174</v>
      </c>
      <c r="CB72" s="346">
        <v>0</v>
      </c>
      <c r="CC72" s="346">
        <v>0</v>
      </c>
      <c r="CD72" s="346">
        <v>0</v>
      </c>
      <c r="CE72" s="346">
        <v>0</v>
      </c>
      <c r="CF72" s="346">
        <v>0</v>
      </c>
      <c r="CG72" s="347">
        <v>0</v>
      </c>
      <c r="CH72" s="346"/>
      <c r="CI72" s="346"/>
      <c r="CJ72" s="348">
        <v>120</v>
      </c>
      <c r="CK72" s="349">
        <v>224</v>
      </c>
      <c r="CL72" s="349">
        <v>0</v>
      </c>
      <c r="CM72" s="349">
        <v>160</v>
      </c>
      <c r="CN72" s="349">
        <v>0</v>
      </c>
      <c r="CO72" s="349">
        <v>0</v>
      </c>
      <c r="CP72" s="349">
        <v>0</v>
      </c>
      <c r="CQ72" s="349">
        <v>0</v>
      </c>
      <c r="CR72" s="349">
        <v>0</v>
      </c>
      <c r="CS72" s="350">
        <v>0</v>
      </c>
      <c r="CV72" s="348">
        <v>156</v>
      </c>
      <c r="CW72" s="349">
        <v>82</v>
      </c>
      <c r="CX72" s="349">
        <v>0</v>
      </c>
      <c r="CY72" s="349">
        <v>141</v>
      </c>
      <c r="CZ72" s="349">
        <v>0</v>
      </c>
      <c r="DA72" s="349">
        <v>0</v>
      </c>
      <c r="DB72" s="349">
        <v>0</v>
      </c>
      <c r="DC72" s="349">
        <v>0</v>
      </c>
      <c r="DD72" s="349">
        <v>0</v>
      </c>
      <c r="DE72" s="350">
        <v>0</v>
      </c>
      <c r="DF72"/>
      <c r="DG72"/>
      <c r="DH72" s="348">
        <v>234</v>
      </c>
      <c r="DI72" s="349">
        <v>222</v>
      </c>
      <c r="DJ72" s="349">
        <v>0</v>
      </c>
      <c r="DK72" s="349">
        <v>148</v>
      </c>
      <c r="DL72" s="349">
        <v>0</v>
      </c>
      <c r="DM72" s="349">
        <v>0</v>
      </c>
      <c r="DN72" s="349">
        <v>0</v>
      </c>
      <c r="DO72" s="349">
        <v>0</v>
      </c>
      <c r="DP72" s="349">
        <v>0</v>
      </c>
      <c r="DQ72" s="350">
        <v>0</v>
      </c>
      <c r="DT72" s="1120">
        <v>179</v>
      </c>
      <c r="DU72" s="1115">
        <v>97</v>
      </c>
      <c r="DV72" s="1115">
        <v>0</v>
      </c>
      <c r="DW72" s="1115">
        <v>139</v>
      </c>
      <c r="DX72" s="1115">
        <v>0</v>
      </c>
      <c r="DY72" s="1115">
        <v>0</v>
      </c>
      <c r="DZ72" s="1115">
        <v>0</v>
      </c>
      <c r="EA72" s="1115">
        <v>0</v>
      </c>
      <c r="EB72" s="1115">
        <v>0</v>
      </c>
      <c r="EC72" s="1118">
        <v>0</v>
      </c>
    </row>
    <row r="73" spans="1:133" s="109" customFormat="1" x14ac:dyDescent="0.25">
      <c r="A73">
        <v>47</v>
      </c>
      <c r="B73" s="222" t="s">
        <v>104</v>
      </c>
      <c r="C73" s="374">
        <v>1</v>
      </c>
      <c r="D73" s="345">
        <v>0</v>
      </c>
      <c r="E73" s="277">
        <v>175</v>
      </c>
      <c r="F73" s="277">
        <v>0</v>
      </c>
      <c r="G73" s="277">
        <v>267</v>
      </c>
      <c r="H73" s="277">
        <v>0</v>
      </c>
      <c r="I73" s="277">
        <v>0</v>
      </c>
      <c r="J73" s="277">
        <v>0</v>
      </c>
      <c r="K73" s="277">
        <v>0</v>
      </c>
      <c r="L73" s="277">
        <v>0</v>
      </c>
      <c r="M73" s="278">
        <v>0</v>
      </c>
      <c r="N73" s="375"/>
      <c r="O73" s="375"/>
      <c r="P73" s="345">
        <v>0</v>
      </c>
      <c r="Q73" s="277">
        <v>176</v>
      </c>
      <c r="R73" s="277">
        <v>0</v>
      </c>
      <c r="S73" s="277">
        <v>214</v>
      </c>
      <c r="T73" s="277">
        <v>0</v>
      </c>
      <c r="U73" s="277">
        <v>0</v>
      </c>
      <c r="V73" s="277">
        <v>0</v>
      </c>
      <c r="W73" s="277">
        <v>0</v>
      </c>
      <c r="X73" s="277">
        <v>0</v>
      </c>
      <c r="Y73" s="278">
        <v>0</v>
      </c>
      <c r="Z73" s="222"/>
      <c r="AA73" s="222"/>
      <c r="AB73" s="345">
        <v>12</v>
      </c>
      <c r="AC73" s="277">
        <v>186</v>
      </c>
      <c r="AD73" s="277">
        <v>0</v>
      </c>
      <c r="AE73" s="277">
        <v>244</v>
      </c>
      <c r="AF73" s="277">
        <v>0</v>
      </c>
      <c r="AG73" s="277">
        <v>0</v>
      </c>
      <c r="AH73" s="277">
        <v>0</v>
      </c>
      <c r="AI73" s="277">
        <v>0</v>
      </c>
      <c r="AJ73" s="277">
        <v>0</v>
      </c>
      <c r="AK73" s="278">
        <v>0</v>
      </c>
      <c r="AL73" s="277"/>
      <c r="AM73" s="277"/>
      <c r="AN73" s="345">
        <v>0</v>
      </c>
      <c r="AO73" s="277">
        <v>184</v>
      </c>
      <c r="AP73" s="277">
        <v>0</v>
      </c>
      <c r="AQ73" s="277">
        <v>203</v>
      </c>
      <c r="AR73" s="277">
        <v>0</v>
      </c>
      <c r="AS73" s="277">
        <v>0</v>
      </c>
      <c r="AT73" s="277">
        <v>0</v>
      </c>
      <c r="AU73" s="277">
        <v>0</v>
      </c>
      <c r="AV73" s="277">
        <v>0</v>
      </c>
      <c r="AW73" s="278">
        <v>0</v>
      </c>
      <c r="AX73" s="277"/>
      <c r="AY73" s="277"/>
      <c r="AZ73" s="345">
        <v>0</v>
      </c>
      <c r="BA73" s="277">
        <v>232</v>
      </c>
      <c r="BB73" s="277">
        <v>0</v>
      </c>
      <c r="BC73" s="277">
        <v>205</v>
      </c>
      <c r="BD73" s="277">
        <v>0</v>
      </c>
      <c r="BE73" s="277">
        <v>0</v>
      </c>
      <c r="BF73" s="277">
        <v>0</v>
      </c>
      <c r="BG73" s="277">
        <v>0</v>
      </c>
      <c r="BH73" s="277">
        <v>0</v>
      </c>
      <c r="BI73" s="278">
        <v>0</v>
      </c>
      <c r="BJ73" s="277"/>
      <c r="BK73" s="277"/>
      <c r="BL73" s="351">
        <v>0</v>
      </c>
      <c r="BM73" s="352">
        <v>168</v>
      </c>
      <c r="BN73" s="352">
        <v>0</v>
      </c>
      <c r="BO73" s="352">
        <v>156</v>
      </c>
      <c r="BP73" s="352">
        <v>0</v>
      </c>
      <c r="BQ73" s="352">
        <v>0</v>
      </c>
      <c r="BR73" s="352">
        <v>0</v>
      </c>
      <c r="BS73" s="352">
        <v>0</v>
      </c>
      <c r="BT73" s="352">
        <v>0</v>
      </c>
      <c r="BU73" s="353">
        <v>0</v>
      </c>
      <c r="BV73" s="352"/>
      <c r="BW73" s="352"/>
      <c r="BX73" s="345">
        <v>0</v>
      </c>
      <c r="BY73" s="346">
        <v>171</v>
      </c>
      <c r="BZ73" s="346">
        <v>0</v>
      </c>
      <c r="CA73" s="346">
        <v>144</v>
      </c>
      <c r="CB73" s="346">
        <v>0</v>
      </c>
      <c r="CC73" s="346">
        <v>0</v>
      </c>
      <c r="CD73" s="346">
        <v>0</v>
      </c>
      <c r="CE73" s="346">
        <v>0</v>
      </c>
      <c r="CF73" s="346">
        <v>0</v>
      </c>
      <c r="CG73" s="347">
        <v>0</v>
      </c>
      <c r="CH73" s="346"/>
      <c r="CI73" s="346"/>
      <c r="CJ73" s="348">
        <v>0</v>
      </c>
      <c r="CK73" s="356">
        <f>149-10-1</f>
        <v>138</v>
      </c>
      <c r="CL73" s="349">
        <v>0</v>
      </c>
      <c r="CM73" s="349">
        <v>155</v>
      </c>
      <c r="CN73" s="349">
        <v>0</v>
      </c>
      <c r="CO73" s="349">
        <v>0</v>
      </c>
      <c r="CP73" s="349">
        <v>0</v>
      </c>
      <c r="CQ73" s="349">
        <v>0</v>
      </c>
      <c r="CR73" s="349">
        <v>0</v>
      </c>
      <c r="CS73" s="350">
        <v>0</v>
      </c>
      <c r="CV73" s="348">
        <v>0</v>
      </c>
      <c r="CW73" s="349">
        <v>105</v>
      </c>
      <c r="CX73" s="349">
        <v>0</v>
      </c>
      <c r="CY73" s="349">
        <v>131</v>
      </c>
      <c r="CZ73" s="349">
        <v>0</v>
      </c>
      <c r="DA73" s="349">
        <v>0</v>
      </c>
      <c r="DB73" s="349">
        <v>0</v>
      </c>
      <c r="DC73" s="349">
        <v>0</v>
      </c>
      <c r="DD73" s="349">
        <v>0</v>
      </c>
      <c r="DE73" s="350">
        <v>0</v>
      </c>
      <c r="DF73"/>
      <c r="DG73"/>
      <c r="DH73" s="348">
        <v>0</v>
      </c>
      <c r="DI73" s="349">
        <v>108</v>
      </c>
      <c r="DJ73" s="349">
        <v>0</v>
      </c>
      <c r="DK73" s="349">
        <v>103</v>
      </c>
      <c r="DL73" s="349">
        <v>0</v>
      </c>
      <c r="DM73" s="349">
        <v>0</v>
      </c>
      <c r="DN73" s="349">
        <v>0</v>
      </c>
      <c r="DO73" s="349">
        <v>0</v>
      </c>
      <c r="DP73" s="349">
        <v>0</v>
      </c>
      <c r="DQ73" s="350">
        <v>0</v>
      </c>
      <c r="DT73" s="1120">
        <v>1</v>
      </c>
      <c r="DU73" s="1115">
        <v>155</v>
      </c>
      <c r="DV73" s="1115">
        <v>0</v>
      </c>
      <c r="DW73" s="1115">
        <v>138</v>
      </c>
      <c r="DX73" s="1115">
        <v>0</v>
      </c>
      <c r="DY73" s="1115">
        <v>0</v>
      </c>
      <c r="DZ73" s="1115">
        <v>0</v>
      </c>
      <c r="EA73" s="1115">
        <v>0</v>
      </c>
      <c r="EB73" s="1115">
        <v>0</v>
      </c>
      <c r="EC73" s="1118">
        <v>0</v>
      </c>
    </row>
    <row r="74" spans="1:133" s="109" customFormat="1" x14ac:dyDescent="0.25">
      <c r="A74">
        <v>47</v>
      </c>
      <c r="B74" s="222" t="s">
        <v>104</v>
      </c>
      <c r="C74" s="374">
        <v>2</v>
      </c>
      <c r="D74" s="345">
        <v>0</v>
      </c>
      <c r="E74" s="277">
        <v>27</v>
      </c>
      <c r="F74" s="277">
        <v>0</v>
      </c>
      <c r="G74" s="277">
        <v>45</v>
      </c>
      <c r="H74" s="277">
        <v>0</v>
      </c>
      <c r="I74" s="277">
        <v>0</v>
      </c>
      <c r="J74" s="277">
        <v>0</v>
      </c>
      <c r="K74" s="277">
        <v>0</v>
      </c>
      <c r="L74" s="277">
        <v>0</v>
      </c>
      <c r="M74" s="278">
        <v>0</v>
      </c>
      <c r="N74" s="375"/>
      <c r="O74" s="375"/>
      <c r="P74" s="345">
        <v>0</v>
      </c>
      <c r="Q74" s="277">
        <v>43</v>
      </c>
      <c r="R74" s="277">
        <v>0</v>
      </c>
      <c r="S74" s="277">
        <v>57</v>
      </c>
      <c r="T74" s="277">
        <v>0</v>
      </c>
      <c r="U74" s="277">
        <v>0</v>
      </c>
      <c r="V74" s="277">
        <v>0</v>
      </c>
      <c r="W74" s="277">
        <v>0</v>
      </c>
      <c r="X74" s="277">
        <v>0</v>
      </c>
      <c r="Y74" s="278">
        <v>0</v>
      </c>
      <c r="Z74" s="222"/>
      <c r="AA74" s="222"/>
      <c r="AB74" s="345">
        <v>0</v>
      </c>
      <c r="AC74" s="277">
        <v>35</v>
      </c>
      <c r="AD74" s="277">
        <v>0</v>
      </c>
      <c r="AE74" s="277">
        <v>43</v>
      </c>
      <c r="AF74" s="277">
        <v>0</v>
      </c>
      <c r="AG74" s="277">
        <v>0</v>
      </c>
      <c r="AH74" s="277">
        <v>0</v>
      </c>
      <c r="AI74" s="277">
        <v>0</v>
      </c>
      <c r="AJ74" s="277">
        <v>0</v>
      </c>
      <c r="AK74" s="278">
        <v>0</v>
      </c>
      <c r="AL74" s="277"/>
      <c r="AM74" s="277"/>
      <c r="AN74" s="345">
        <v>0</v>
      </c>
      <c r="AO74" s="277">
        <v>70</v>
      </c>
      <c r="AP74" s="277">
        <v>0</v>
      </c>
      <c r="AQ74" s="277">
        <v>36</v>
      </c>
      <c r="AR74" s="277">
        <v>0</v>
      </c>
      <c r="AS74" s="277">
        <v>0</v>
      </c>
      <c r="AT74" s="277">
        <v>0</v>
      </c>
      <c r="AU74" s="277">
        <v>0</v>
      </c>
      <c r="AV74" s="277">
        <v>0</v>
      </c>
      <c r="AW74" s="278">
        <v>0</v>
      </c>
      <c r="AX74" s="277"/>
      <c r="AY74" s="277"/>
      <c r="AZ74" s="345">
        <v>0</v>
      </c>
      <c r="BA74" s="277">
        <v>50</v>
      </c>
      <c r="BB74" s="277">
        <v>0</v>
      </c>
      <c r="BC74" s="277">
        <v>49</v>
      </c>
      <c r="BD74" s="277">
        <v>0</v>
      </c>
      <c r="BE74" s="277">
        <v>0</v>
      </c>
      <c r="BF74" s="277">
        <v>0</v>
      </c>
      <c r="BG74" s="277">
        <v>0</v>
      </c>
      <c r="BH74" s="277">
        <v>0</v>
      </c>
      <c r="BI74" s="278">
        <v>0</v>
      </c>
      <c r="BJ74" s="277"/>
      <c r="BK74" s="277"/>
      <c r="BL74" s="351">
        <v>0</v>
      </c>
      <c r="BM74" s="352">
        <v>54</v>
      </c>
      <c r="BN74" s="352">
        <v>0</v>
      </c>
      <c r="BO74" s="352">
        <v>32</v>
      </c>
      <c r="BP74" s="352">
        <v>0</v>
      </c>
      <c r="BQ74" s="352">
        <v>0</v>
      </c>
      <c r="BR74" s="352">
        <v>0</v>
      </c>
      <c r="BS74" s="352">
        <v>0</v>
      </c>
      <c r="BT74" s="352">
        <v>0</v>
      </c>
      <c r="BU74" s="353">
        <v>0</v>
      </c>
      <c r="BV74" s="352"/>
      <c r="BW74" s="352"/>
      <c r="BX74" s="345">
        <v>0</v>
      </c>
      <c r="BY74" s="346">
        <v>29</v>
      </c>
      <c r="BZ74" s="346">
        <v>0</v>
      </c>
      <c r="CA74" s="346">
        <v>24</v>
      </c>
      <c r="CB74" s="346">
        <v>0</v>
      </c>
      <c r="CC74" s="346">
        <v>0</v>
      </c>
      <c r="CD74" s="346">
        <v>0</v>
      </c>
      <c r="CE74" s="346">
        <v>0</v>
      </c>
      <c r="CF74" s="346">
        <v>0</v>
      </c>
      <c r="CG74" s="347">
        <v>0</v>
      </c>
      <c r="CH74" s="346"/>
      <c r="CI74" s="346"/>
      <c r="CJ74" s="348">
        <v>0</v>
      </c>
      <c r="CK74" s="349">
        <v>21</v>
      </c>
      <c r="CL74" s="349">
        <v>0</v>
      </c>
      <c r="CM74" s="349">
        <v>27</v>
      </c>
      <c r="CN74" s="349">
        <v>0</v>
      </c>
      <c r="CO74" s="349">
        <v>0</v>
      </c>
      <c r="CP74" s="349">
        <v>0</v>
      </c>
      <c r="CQ74" s="349">
        <v>0</v>
      </c>
      <c r="CR74" s="349">
        <v>0</v>
      </c>
      <c r="CS74" s="350">
        <v>0</v>
      </c>
      <c r="CV74" s="348">
        <v>2</v>
      </c>
      <c r="CW74" s="349">
        <v>34</v>
      </c>
      <c r="CX74" s="349">
        <v>0</v>
      </c>
      <c r="CY74" s="349">
        <v>26</v>
      </c>
      <c r="CZ74" s="349">
        <v>0</v>
      </c>
      <c r="DA74" s="349">
        <v>0</v>
      </c>
      <c r="DB74" s="349">
        <v>0</v>
      </c>
      <c r="DC74" s="349">
        <v>0</v>
      </c>
      <c r="DD74" s="349">
        <v>0</v>
      </c>
      <c r="DE74" s="350">
        <v>0</v>
      </c>
      <c r="DF74"/>
      <c r="DG74"/>
      <c r="DH74" s="348">
        <v>3</v>
      </c>
      <c r="DI74" s="349">
        <v>58</v>
      </c>
      <c r="DJ74" s="349">
        <v>0</v>
      </c>
      <c r="DK74" s="349">
        <v>25</v>
      </c>
      <c r="DL74" s="349">
        <v>0</v>
      </c>
      <c r="DM74" s="349">
        <v>0</v>
      </c>
      <c r="DN74" s="349">
        <v>0</v>
      </c>
      <c r="DO74" s="349">
        <v>0</v>
      </c>
      <c r="DP74" s="349">
        <v>0</v>
      </c>
      <c r="DQ74" s="350">
        <v>0</v>
      </c>
      <c r="DT74" s="1120">
        <v>1</v>
      </c>
      <c r="DU74" s="1115">
        <v>60</v>
      </c>
      <c r="DV74" s="1115">
        <v>0</v>
      </c>
      <c r="DW74" s="1115">
        <v>28</v>
      </c>
      <c r="DX74" s="1115">
        <v>0</v>
      </c>
      <c r="DY74" s="1115">
        <v>0</v>
      </c>
      <c r="DZ74" s="1115">
        <v>0</v>
      </c>
      <c r="EA74" s="1115">
        <v>0</v>
      </c>
      <c r="EB74" s="1115">
        <v>0</v>
      </c>
      <c r="EC74" s="1118">
        <v>0</v>
      </c>
    </row>
    <row r="75" spans="1:133" s="109" customFormat="1" x14ac:dyDescent="0.25">
      <c r="A75">
        <v>47</v>
      </c>
      <c r="B75" s="222" t="s">
        <v>104</v>
      </c>
      <c r="C75" s="374">
        <v>3</v>
      </c>
      <c r="D75" s="345">
        <v>120</v>
      </c>
      <c r="E75" s="277">
        <v>58</v>
      </c>
      <c r="F75" s="277">
        <v>0</v>
      </c>
      <c r="G75" s="277">
        <v>106</v>
      </c>
      <c r="H75" s="277">
        <v>0</v>
      </c>
      <c r="I75" s="277">
        <v>0</v>
      </c>
      <c r="J75" s="277">
        <v>0</v>
      </c>
      <c r="K75" s="277">
        <v>0</v>
      </c>
      <c r="L75" s="277">
        <v>0</v>
      </c>
      <c r="M75" s="278">
        <v>0</v>
      </c>
      <c r="N75" s="375"/>
      <c r="O75" s="375"/>
      <c r="P75" s="345">
        <v>127</v>
      </c>
      <c r="Q75" s="277">
        <v>64</v>
      </c>
      <c r="R75" s="277">
        <v>0</v>
      </c>
      <c r="S75" s="277">
        <v>60</v>
      </c>
      <c r="T75" s="277">
        <v>0</v>
      </c>
      <c r="U75" s="277">
        <v>0</v>
      </c>
      <c r="V75" s="277">
        <v>0</v>
      </c>
      <c r="W75" s="277">
        <v>0</v>
      </c>
      <c r="X75" s="277">
        <v>0</v>
      </c>
      <c r="Y75" s="278">
        <v>0</v>
      </c>
      <c r="Z75" s="222"/>
      <c r="AA75" s="222"/>
      <c r="AB75" s="345">
        <v>131</v>
      </c>
      <c r="AC75" s="277">
        <v>44</v>
      </c>
      <c r="AD75" s="277">
        <v>0</v>
      </c>
      <c r="AE75" s="277">
        <v>150</v>
      </c>
      <c r="AF75" s="277">
        <v>0</v>
      </c>
      <c r="AG75" s="277">
        <v>0</v>
      </c>
      <c r="AH75" s="277">
        <v>0</v>
      </c>
      <c r="AI75" s="277">
        <v>0</v>
      </c>
      <c r="AJ75" s="277">
        <v>0</v>
      </c>
      <c r="AK75" s="278">
        <v>0</v>
      </c>
      <c r="AL75" s="277"/>
      <c r="AM75" s="277"/>
      <c r="AN75" s="345">
        <v>179</v>
      </c>
      <c r="AO75" s="277">
        <v>101</v>
      </c>
      <c r="AP75" s="277">
        <v>0</v>
      </c>
      <c r="AQ75" s="277">
        <v>114</v>
      </c>
      <c r="AR75" s="277">
        <v>0</v>
      </c>
      <c r="AS75" s="277">
        <v>0</v>
      </c>
      <c r="AT75" s="277">
        <v>0</v>
      </c>
      <c r="AU75" s="277">
        <v>0</v>
      </c>
      <c r="AV75" s="277">
        <v>0</v>
      </c>
      <c r="AW75" s="278">
        <v>0</v>
      </c>
      <c r="AX75" s="277"/>
      <c r="AY75" s="277"/>
      <c r="AZ75" s="345">
        <v>155</v>
      </c>
      <c r="BA75" s="277">
        <v>136</v>
      </c>
      <c r="BB75" s="277">
        <v>0</v>
      </c>
      <c r="BC75" s="277">
        <v>80</v>
      </c>
      <c r="BD75" s="277">
        <v>0</v>
      </c>
      <c r="BE75" s="277">
        <v>0</v>
      </c>
      <c r="BF75" s="277">
        <v>0</v>
      </c>
      <c r="BG75" s="277">
        <v>0</v>
      </c>
      <c r="BH75" s="277">
        <v>0</v>
      </c>
      <c r="BI75" s="278">
        <v>0</v>
      </c>
      <c r="BJ75" s="277"/>
      <c r="BK75" s="277"/>
      <c r="BL75" s="351">
        <v>147</v>
      </c>
      <c r="BM75" s="352">
        <v>61</v>
      </c>
      <c r="BN75" s="352">
        <v>0</v>
      </c>
      <c r="BO75" s="352">
        <v>58</v>
      </c>
      <c r="BP75" s="352">
        <v>0</v>
      </c>
      <c r="BQ75" s="352">
        <v>0</v>
      </c>
      <c r="BR75" s="352">
        <v>0</v>
      </c>
      <c r="BS75" s="352">
        <v>0</v>
      </c>
      <c r="BT75" s="352">
        <v>0</v>
      </c>
      <c r="BU75" s="353">
        <v>0</v>
      </c>
      <c r="BV75" s="352"/>
      <c r="BW75" s="352"/>
      <c r="BX75" s="345">
        <v>60</v>
      </c>
      <c r="BY75" s="346">
        <v>36</v>
      </c>
      <c r="BZ75" s="346">
        <v>0</v>
      </c>
      <c r="CA75" s="346">
        <v>67</v>
      </c>
      <c r="CB75" s="346">
        <v>0</v>
      </c>
      <c r="CC75" s="346">
        <v>0</v>
      </c>
      <c r="CD75" s="346">
        <v>0</v>
      </c>
      <c r="CE75" s="346">
        <v>0</v>
      </c>
      <c r="CF75" s="346">
        <v>0</v>
      </c>
      <c r="CG75" s="347">
        <v>0</v>
      </c>
      <c r="CH75" s="346"/>
      <c r="CI75" s="346"/>
      <c r="CJ75" s="348">
        <v>113</v>
      </c>
      <c r="CK75" s="349">
        <v>78</v>
      </c>
      <c r="CL75" s="349">
        <v>0</v>
      </c>
      <c r="CM75" s="349">
        <v>62</v>
      </c>
      <c r="CN75" s="349">
        <v>0</v>
      </c>
      <c r="CO75" s="349">
        <v>0</v>
      </c>
      <c r="CP75" s="349">
        <v>0</v>
      </c>
      <c r="CQ75" s="349">
        <v>0</v>
      </c>
      <c r="CR75" s="349">
        <v>0</v>
      </c>
      <c r="CS75" s="350">
        <v>0</v>
      </c>
      <c r="CV75" s="348">
        <v>96</v>
      </c>
      <c r="CW75" s="349">
        <v>62</v>
      </c>
      <c r="CX75" s="349">
        <v>0</v>
      </c>
      <c r="CY75" s="349">
        <v>39</v>
      </c>
      <c r="CZ75" s="349">
        <v>0</v>
      </c>
      <c r="DA75" s="349">
        <v>0</v>
      </c>
      <c r="DB75" s="349">
        <v>0</v>
      </c>
      <c r="DC75" s="349">
        <v>0</v>
      </c>
      <c r="DD75" s="349">
        <v>0</v>
      </c>
      <c r="DE75" s="350">
        <v>0</v>
      </c>
      <c r="DF75"/>
      <c r="DG75"/>
      <c r="DH75" s="348">
        <v>79</v>
      </c>
      <c r="DI75" s="349">
        <v>63</v>
      </c>
      <c r="DJ75" s="349">
        <v>0</v>
      </c>
      <c r="DK75" s="349">
        <v>59</v>
      </c>
      <c r="DL75" s="349">
        <v>0</v>
      </c>
      <c r="DM75" s="349">
        <v>0</v>
      </c>
      <c r="DN75" s="349">
        <v>0</v>
      </c>
      <c r="DO75" s="349">
        <v>0</v>
      </c>
      <c r="DP75" s="349">
        <v>0</v>
      </c>
      <c r="DQ75" s="350">
        <v>0</v>
      </c>
      <c r="DT75" s="1120">
        <v>99</v>
      </c>
      <c r="DU75" s="1115">
        <v>42</v>
      </c>
      <c r="DV75" s="1115">
        <v>0</v>
      </c>
      <c r="DW75" s="1115">
        <v>43</v>
      </c>
      <c r="DX75" s="1115">
        <v>0</v>
      </c>
      <c r="DY75" s="1115">
        <v>0</v>
      </c>
      <c r="DZ75" s="1115">
        <v>0</v>
      </c>
      <c r="EA75" s="1115">
        <v>0</v>
      </c>
      <c r="EB75" s="1115">
        <v>0</v>
      </c>
      <c r="EC75" s="1118">
        <v>0</v>
      </c>
    </row>
    <row r="76" spans="1:133" s="109" customFormat="1" x14ac:dyDescent="0.25">
      <c r="A76">
        <v>49</v>
      </c>
      <c r="B76" s="222" t="s">
        <v>102</v>
      </c>
      <c r="C76" s="374">
        <v>1</v>
      </c>
      <c r="D76" s="345">
        <v>0</v>
      </c>
      <c r="E76" s="277">
        <v>3</v>
      </c>
      <c r="F76" s="277">
        <v>0</v>
      </c>
      <c r="G76" s="277">
        <v>81</v>
      </c>
      <c r="H76" s="277">
        <v>0</v>
      </c>
      <c r="I76" s="277">
        <v>0</v>
      </c>
      <c r="J76" s="277">
        <v>0</v>
      </c>
      <c r="K76" s="277">
        <v>0</v>
      </c>
      <c r="L76" s="277">
        <v>0</v>
      </c>
      <c r="M76" s="278">
        <v>0</v>
      </c>
      <c r="N76" s="375"/>
      <c r="O76" s="375"/>
      <c r="P76" s="345">
        <v>0</v>
      </c>
      <c r="Q76" s="277">
        <v>1</v>
      </c>
      <c r="R76" s="277">
        <v>0</v>
      </c>
      <c r="S76" s="277">
        <v>77</v>
      </c>
      <c r="T76" s="277">
        <v>0</v>
      </c>
      <c r="U76" s="277">
        <v>0</v>
      </c>
      <c r="V76" s="277">
        <v>0</v>
      </c>
      <c r="W76" s="277">
        <v>0</v>
      </c>
      <c r="X76" s="277">
        <v>0</v>
      </c>
      <c r="Y76" s="278">
        <v>0</v>
      </c>
      <c r="Z76" s="222"/>
      <c r="AA76" s="222"/>
      <c r="AB76" s="345">
        <v>0</v>
      </c>
      <c r="AC76" s="277">
        <v>2</v>
      </c>
      <c r="AD76" s="277">
        <v>0</v>
      </c>
      <c r="AE76" s="277">
        <v>70</v>
      </c>
      <c r="AF76" s="277">
        <v>0</v>
      </c>
      <c r="AG76" s="277">
        <v>0</v>
      </c>
      <c r="AH76" s="277">
        <v>0</v>
      </c>
      <c r="AI76" s="277">
        <v>0</v>
      </c>
      <c r="AJ76" s="277">
        <v>0</v>
      </c>
      <c r="AK76" s="278">
        <v>0</v>
      </c>
      <c r="AL76" s="277"/>
      <c r="AM76" s="277"/>
      <c r="AN76" s="345">
        <v>0</v>
      </c>
      <c r="AO76" s="277">
        <v>6</v>
      </c>
      <c r="AP76" s="277">
        <v>0</v>
      </c>
      <c r="AQ76" s="277">
        <v>120</v>
      </c>
      <c r="AR76" s="277">
        <v>0</v>
      </c>
      <c r="AS76" s="277">
        <v>0</v>
      </c>
      <c r="AT76" s="277">
        <v>0</v>
      </c>
      <c r="AU76" s="277">
        <v>0</v>
      </c>
      <c r="AV76" s="277">
        <v>0</v>
      </c>
      <c r="AW76" s="278">
        <v>0</v>
      </c>
      <c r="AX76" s="277"/>
      <c r="AY76" s="277"/>
      <c r="AZ76" s="345">
        <v>0</v>
      </c>
      <c r="BA76" s="277">
        <v>4</v>
      </c>
      <c r="BB76" s="277">
        <v>0</v>
      </c>
      <c r="BC76" s="277">
        <v>103</v>
      </c>
      <c r="BD76" s="277">
        <v>0</v>
      </c>
      <c r="BE76" s="277">
        <v>0</v>
      </c>
      <c r="BF76" s="277">
        <v>0</v>
      </c>
      <c r="BG76" s="277">
        <v>0</v>
      </c>
      <c r="BH76" s="277">
        <v>0</v>
      </c>
      <c r="BI76" s="278">
        <v>0</v>
      </c>
      <c r="BJ76" s="277"/>
      <c r="BK76" s="277"/>
      <c r="BL76" s="351">
        <v>0</v>
      </c>
      <c r="BM76" s="352">
        <v>3</v>
      </c>
      <c r="BN76" s="352">
        <v>0</v>
      </c>
      <c r="BO76" s="352">
        <v>94</v>
      </c>
      <c r="BP76" s="352">
        <v>0</v>
      </c>
      <c r="BQ76" s="352">
        <v>0</v>
      </c>
      <c r="BR76" s="352">
        <v>0</v>
      </c>
      <c r="BS76" s="352">
        <v>0</v>
      </c>
      <c r="BT76" s="352">
        <v>0</v>
      </c>
      <c r="BU76" s="353">
        <v>0</v>
      </c>
      <c r="BV76" s="352"/>
      <c r="BW76" s="352"/>
      <c r="BX76" s="345">
        <v>0</v>
      </c>
      <c r="BY76" s="346">
        <v>13</v>
      </c>
      <c r="BZ76" s="346">
        <v>0</v>
      </c>
      <c r="CA76" s="346">
        <v>88</v>
      </c>
      <c r="CB76" s="346">
        <v>0</v>
      </c>
      <c r="CC76" s="346">
        <v>0</v>
      </c>
      <c r="CD76" s="346">
        <v>0</v>
      </c>
      <c r="CE76" s="346">
        <v>0</v>
      </c>
      <c r="CF76" s="346">
        <v>0</v>
      </c>
      <c r="CG76" s="347">
        <v>0</v>
      </c>
      <c r="CH76" s="346"/>
      <c r="CI76" s="346"/>
      <c r="CJ76" s="348">
        <v>0</v>
      </c>
      <c r="CK76" s="349">
        <v>0</v>
      </c>
      <c r="CL76" s="349">
        <v>0</v>
      </c>
      <c r="CM76" s="349">
        <v>100</v>
      </c>
      <c r="CN76" s="349">
        <v>0</v>
      </c>
      <c r="CO76" s="349">
        <v>0</v>
      </c>
      <c r="CP76" s="349">
        <v>0</v>
      </c>
      <c r="CQ76" s="349">
        <v>0</v>
      </c>
      <c r="CR76" s="349">
        <v>0</v>
      </c>
      <c r="CS76" s="350">
        <v>0</v>
      </c>
      <c r="CV76" s="348">
        <v>0</v>
      </c>
      <c r="CW76" s="349">
        <v>1</v>
      </c>
      <c r="CX76" s="349">
        <v>0</v>
      </c>
      <c r="CY76" s="349">
        <v>70</v>
      </c>
      <c r="CZ76" s="349">
        <v>0</v>
      </c>
      <c r="DA76" s="349">
        <v>0</v>
      </c>
      <c r="DB76" s="349">
        <v>0</v>
      </c>
      <c r="DC76" s="349">
        <v>0</v>
      </c>
      <c r="DD76" s="349">
        <v>0</v>
      </c>
      <c r="DE76" s="350">
        <v>0</v>
      </c>
      <c r="DF76"/>
      <c r="DG76"/>
      <c r="DH76" s="348">
        <v>0</v>
      </c>
      <c r="DI76" s="349">
        <v>0</v>
      </c>
      <c r="DJ76" s="349">
        <v>0</v>
      </c>
      <c r="DK76" s="349">
        <v>74</v>
      </c>
      <c r="DL76" s="349">
        <v>0</v>
      </c>
      <c r="DM76" s="349">
        <v>0</v>
      </c>
      <c r="DN76" s="349">
        <v>0</v>
      </c>
      <c r="DO76" s="349">
        <v>0</v>
      </c>
      <c r="DP76" s="349">
        <v>0</v>
      </c>
      <c r="DQ76" s="350">
        <v>0</v>
      </c>
      <c r="DT76" s="1120">
        <v>0</v>
      </c>
      <c r="DU76" s="1115">
        <v>0</v>
      </c>
      <c r="DV76" s="1115">
        <v>0</v>
      </c>
      <c r="DW76" s="1115">
        <v>61</v>
      </c>
      <c r="DX76" s="1115">
        <v>0</v>
      </c>
      <c r="DY76" s="1115">
        <v>0</v>
      </c>
      <c r="DZ76" s="1115">
        <v>0</v>
      </c>
      <c r="EA76" s="1115">
        <v>0</v>
      </c>
      <c r="EB76" s="1115">
        <v>0</v>
      </c>
      <c r="EC76" s="1118">
        <v>0</v>
      </c>
    </row>
    <row r="77" spans="1:133" s="109" customFormat="1" x14ac:dyDescent="0.25">
      <c r="A77">
        <v>49</v>
      </c>
      <c r="B77" s="222" t="s">
        <v>102</v>
      </c>
      <c r="C77" s="374">
        <v>2</v>
      </c>
      <c r="D77" s="345">
        <v>0</v>
      </c>
      <c r="E77" s="277">
        <v>16</v>
      </c>
      <c r="F77" s="277">
        <v>0</v>
      </c>
      <c r="G77" s="277">
        <v>9</v>
      </c>
      <c r="H77" s="277">
        <v>0</v>
      </c>
      <c r="I77" s="277">
        <v>0</v>
      </c>
      <c r="J77" s="277">
        <v>0</v>
      </c>
      <c r="K77" s="277">
        <v>0</v>
      </c>
      <c r="L77" s="277">
        <v>0</v>
      </c>
      <c r="M77" s="278">
        <v>0</v>
      </c>
      <c r="N77" s="375"/>
      <c r="O77" s="375"/>
      <c r="P77" s="345">
        <v>0</v>
      </c>
      <c r="Q77" s="277">
        <v>3</v>
      </c>
      <c r="R77" s="277">
        <v>0</v>
      </c>
      <c r="S77" s="277">
        <v>5</v>
      </c>
      <c r="T77" s="277">
        <v>0</v>
      </c>
      <c r="U77" s="277">
        <v>0</v>
      </c>
      <c r="V77" s="277">
        <v>0</v>
      </c>
      <c r="W77" s="277">
        <v>0</v>
      </c>
      <c r="X77" s="277">
        <v>0</v>
      </c>
      <c r="Y77" s="278">
        <v>0</v>
      </c>
      <c r="Z77" s="222"/>
      <c r="AA77" s="222"/>
      <c r="AB77" s="345">
        <v>0</v>
      </c>
      <c r="AC77" s="277">
        <v>5</v>
      </c>
      <c r="AD77" s="277">
        <v>0</v>
      </c>
      <c r="AE77" s="277">
        <v>8</v>
      </c>
      <c r="AF77" s="277">
        <v>0</v>
      </c>
      <c r="AG77" s="277">
        <v>0</v>
      </c>
      <c r="AH77" s="277">
        <v>0</v>
      </c>
      <c r="AI77" s="277">
        <v>0</v>
      </c>
      <c r="AJ77" s="277">
        <v>0</v>
      </c>
      <c r="AK77" s="278">
        <v>0</v>
      </c>
      <c r="AL77" s="277"/>
      <c r="AM77" s="277"/>
      <c r="AN77" s="345">
        <v>0</v>
      </c>
      <c r="AO77" s="277">
        <v>6</v>
      </c>
      <c r="AP77" s="277">
        <v>0</v>
      </c>
      <c r="AQ77" s="277">
        <v>11</v>
      </c>
      <c r="AR77" s="277">
        <v>0</v>
      </c>
      <c r="AS77" s="277">
        <v>0</v>
      </c>
      <c r="AT77" s="277">
        <v>0</v>
      </c>
      <c r="AU77" s="277">
        <v>0</v>
      </c>
      <c r="AV77" s="277">
        <v>0</v>
      </c>
      <c r="AW77" s="278">
        <v>0</v>
      </c>
      <c r="AX77" s="277"/>
      <c r="AY77" s="277"/>
      <c r="AZ77" s="345">
        <v>0</v>
      </c>
      <c r="BA77" s="277">
        <v>3</v>
      </c>
      <c r="BB77" s="277">
        <v>0</v>
      </c>
      <c r="BC77" s="277">
        <v>14</v>
      </c>
      <c r="BD77" s="277">
        <v>0</v>
      </c>
      <c r="BE77" s="277">
        <v>0</v>
      </c>
      <c r="BF77" s="277">
        <v>0</v>
      </c>
      <c r="BG77" s="277">
        <v>0</v>
      </c>
      <c r="BH77" s="277">
        <v>0</v>
      </c>
      <c r="BI77" s="278">
        <v>0</v>
      </c>
      <c r="BJ77" s="277"/>
      <c r="BK77" s="277"/>
      <c r="BL77" s="351">
        <v>0</v>
      </c>
      <c r="BM77" s="352">
        <v>2</v>
      </c>
      <c r="BN77" s="352">
        <v>0</v>
      </c>
      <c r="BO77" s="352">
        <v>7</v>
      </c>
      <c r="BP77" s="352">
        <v>0</v>
      </c>
      <c r="BQ77" s="352">
        <v>0</v>
      </c>
      <c r="BR77" s="352">
        <v>0</v>
      </c>
      <c r="BS77" s="352">
        <v>0</v>
      </c>
      <c r="BT77" s="352">
        <v>0</v>
      </c>
      <c r="BU77" s="353">
        <v>0</v>
      </c>
      <c r="BV77" s="352"/>
      <c r="BW77" s="352"/>
      <c r="BX77" s="345">
        <v>0</v>
      </c>
      <c r="BY77" s="346">
        <v>6</v>
      </c>
      <c r="BZ77" s="346">
        <v>0</v>
      </c>
      <c r="CA77" s="346">
        <v>9</v>
      </c>
      <c r="CB77" s="346">
        <v>0</v>
      </c>
      <c r="CC77" s="346">
        <v>0</v>
      </c>
      <c r="CD77" s="346">
        <v>0</v>
      </c>
      <c r="CE77" s="346">
        <v>0</v>
      </c>
      <c r="CF77" s="346">
        <v>0</v>
      </c>
      <c r="CG77" s="347">
        <v>0</v>
      </c>
      <c r="CH77" s="346"/>
      <c r="CI77" s="346"/>
      <c r="CJ77" s="348">
        <v>2</v>
      </c>
      <c r="CK77" s="349">
        <v>7</v>
      </c>
      <c r="CL77" s="349">
        <v>0</v>
      </c>
      <c r="CM77" s="349">
        <v>7</v>
      </c>
      <c r="CN77" s="349">
        <v>0</v>
      </c>
      <c r="CO77" s="349">
        <v>0</v>
      </c>
      <c r="CP77" s="349">
        <v>0</v>
      </c>
      <c r="CQ77" s="349">
        <v>0</v>
      </c>
      <c r="CR77" s="349">
        <v>0</v>
      </c>
      <c r="CS77" s="350">
        <v>0</v>
      </c>
      <c r="CV77" s="348">
        <v>0</v>
      </c>
      <c r="CW77" s="349">
        <v>3</v>
      </c>
      <c r="CX77" s="349">
        <v>0</v>
      </c>
      <c r="CY77" s="349">
        <v>5</v>
      </c>
      <c r="CZ77" s="349">
        <v>0</v>
      </c>
      <c r="DA77" s="349">
        <v>0</v>
      </c>
      <c r="DB77" s="349">
        <v>0</v>
      </c>
      <c r="DC77" s="349">
        <v>0</v>
      </c>
      <c r="DD77" s="349">
        <v>0</v>
      </c>
      <c r="DE77" s="350">
        <v>0</v>
      </c>
      <c r="DF77"/>
      <c r="DG77"/>
      <c r="DH77" s="348">
        <v>0</v>
      </c>
      <c r="DI77" s="349">
        <v>3</v>
      </c>
      <c r="DJ77" s="349">
        <v>0</v>
      </c>
      <c r="DK77" s="349">
        <v>3</v>
      </c>
      <c r="DL77" s="349">
        <v>0</v>
      </c>
      <c r="DM77" s="349">
        <v>0</v>
      </c>
      <c r="DN77" s="349">
        <v>0</v>
      </c>
      <c r="DO77" s="349">
        <v>0</v>
      </c>
      <c r="DP77" s="349">
        <v>0</v>
      </c>
      <c r="DQ77" s="350">
        <v>0</v>
      </c>
      <c r="DT77" s="1120">
        <v>0</v>
      </c>
      <c r="DU77" s="1115">
        <v>4</v>
      </c>
      <c r="DV77" s="1115">
        <v>0</v>
      </c>
      <c r="DW77" s="1115">
        <v>13</v>
      </c>
      <c r="DX77" s="1115">
        <v>0</v>
      </c>
      <c r="DY77" s="1115">
        <v>0</v>
      </c>
      <c r="DZ77" s="1115">
        <v>0</v>
      </c>
      <c r="EA77" s="1115">
        <v>0</v>
      </c>
      <c r="EB77" s="1115">
        <v>0</v>
      </c>
      <c r="EC77" s="1118">
        <v>0</v>
      </c>
    </row>
    <row r="78" spans="1:133" s="109" customFormat="1" ht="15.75" thickBot="1" x14ac:dyDescent="0.3">
      <c r="A78">
        <v>49</v>
      </c>
      <c r="B78" s="222" t="s">
        <v>102</v>
      </c>
      <c r="C78" s="374">
        <v>3</v>
      </c>
      <c r="D78" s="359">
        <v>0</v>
      </c>
      <c r="E78" s="299">
        <v>8</v>
      </c>
      <c r="F78" s="299">
        <v>0</v>
      </c>
      <c r="G78" s="299">
        <v>9</v>
      </c>
      <c r="H78" s="299">
        <v>0</v>
      </c>
      <c r="I78" s="299">
        <v>0</v>
      </c>
      <c r="J78" s="299">
        <v>0</v>
      </c>
      <c r="K78" s="299">
        <v>0</v>
      </c>
      <c r="L78" s="299">
        <v>0</v>
      </c>
      <c r="M78" s="360">
        <v>0</v>
      </c>
      <c r="N78" s="375"/>
      <c r="O78" s="375"/>
      <c r="P78" s="359">
        <v>0</v>
      </c>
      <c r="Q78" s="299">
        <v>8</v>
      </c>
      <c r="R78" s="299">
        <v>0</v>
      </c>
      <c r="S78" s="299">
        <v>14</v>
      </c>
      <c r="T78" s="299">
        <v>0</v>
      </c>
      <c r="U78" s="299">
        <v>0</v>
      </c>
      <c r="V78" s="299">
        <v>0</v>
      </c>
      <c r="W78" s="299">
        <v>0</v>
      </c>
      <c r="X78" s="299">
        <v>0</v>
      </c>
      <c r="Y78" s="360">
        <v>0</v>
      </c>
      <c r="Z78" s="222"/>
      <c r="AA78" s="222"/>
      <c r="AB78" s="359">
        <v>0</v>
      </c>
      <c r="AC78" s="299">
        <v>6</v>
      </c>
      <c r="AD78" s="299">
        <v>0</v>
      </c>
      <c r="AE78" s="299">
        <v>14</v>
      </c>
      <c r="AF78" s="299">
        <v>0</v>
      </c>
      <c r="AG78" s="299">
        <v>0</v>
      </c>
      <c r="AH78" s="299">
        <v>0</v>
      </c>
      <c r="AI78" s="299">
        <v>0</v>
      </c>
      <c r="AJ78" s="299">
        <v>0</v>
      </c>
      <c r="AK78" s="360">
        <v>0</v>
      </c>
      <c r="AL78" s="299"/>
      <c r="AM78" s="299"/>
      <c r="AN78" s="359">
        <v>0</v>
      </c>
      <c r="AO78" s="299">
        <v>9</v>
      </c>
      <c r="AP78" s="299">
        <v>0</v>
      </c>
      <c r="AQ78" s="299">
        <v>12</v>
      </c>
      <c r="AR78" s="299">
        <v>0</v>
      </c>
      <c r="AS78" s="299">
        <v>0</v>
      </c>
      <c r="AT78" s="299">
        <v>0</v>
      </c>
      <c r="AU78" s="299">
        <v>0</v>
      </c>
      <c r="AV78" s="299">
        <v>0</v>
      </c>
      <c r="AW78" s="360">
        <v>0</v>
      </c>
      <c r="AX78" s="299"/>
      <c r="AY78" s="299"/>
      <c r="AZ78" s="359">
        <v>0</v>
      </c>
      <c r="BA78" s="299">
        <v>6</v>
      </c>
      <c r="BB78" s="299">
        <v>0</v>
      </c>
      <c r="BC78" s="299">
        <v>28</v>
      </c>
      <c r="BD78" s="299">
        <v>0</v>
      </c>
      <c r="BE78" s="299">
        <v>0</v>
      </c>
      <c r="BF78" s="299">
        <v>0</v>
      </c>
      <c r="BG78" s="299">
        <v>0</v>
      </c>
      <c r="BH78" s="299">
        <v>0</v>
      </c>
      <c r="BI78" s="360">
        <v>0</v>
      </c>
      <c r="BJ78" s="299"/>
      <c r="BK78" s="299"/>
      <c r="BL78" s="361">
        <v>0</v>
      </c>
      <c r="BM78" s="362">
        <v>0</v>
      </c>
      <c r="BN78" s="362">
        <v>0</v>
      </c>
      <c r="BO78" s="362">
        <v>18</v>
      </c>
      <c r="BP78" s="362">
        <v>0</v>
      </c>
      <c r="BQ78" s="362">
        <v>0</v>
      </c>
      <c r="BR78" s="362">
        <v>0</v>
      </c>
      <c r="BS78" s="362">
        <v>0</v>
      </c>
      <c r="BT78" s="362">
        <v>0</v>
      </c>
      <c r="BU78" s="363">
        <v>0</v>
      </c>
      <c r="BV78" s="362"/>
      <c r="BW78" s="362"/>
      <c r="BX78" s="359">
        <v>0</v>
      </c>
      <c r="BY78" s="364">
        <v>4</v>
      </c>
      <c r="BZ78" s="364">
        <v>0</v>
      </c>
      <c r="CA78" s="364">
        <v>25</v>
      </c>
      <c r="CB78" s="364">
        <v>0</v>
      </c>
      <c r="CC78" s="364">
        <v>0</v>
      </c>
      <c r="CD78" s="364">
        <v>0</v>
      </c>
      <c r="CE78" s="364">
        <v>0</v>
      </c>
      <c r="CF78" s="364">
        <v>0</v>
      </c>
      <c r="CG78" s="365">
        <v>0</v>
      </c>
      <c r="CH78" s="364"/>
      <c r="CI78" s="364"/>
      <c r="CJ78" s="366">
        <v>14</v>
      </c>
      <c r="CK78" s="367">
        <v>0</v>
      </c>
      <c r="CL78" s="367">
        <v>0</v>
      </c>
      <c r="CM78" s="367">
        <v>18</v>
      </c>
      <c r="CN78" s="367">
        <v>0</v>
      </c>
      <c r="CO78" s="367">
        <v>0</v>
      </c>
      <c r="CP78" s="367">
        <v>0</v>
      </c>
      <c r="CQ78" s="367">
        <v>0</v>
      </c>
      <c r="CR78" s="367">
        <v>0</v>
      </c>
      <c r="CS78" s="368">
        <v>0</v>
      </c>
      <c r="CV78" s="366">
        <v>12</v>
      </c>
      <c r="CW78" s="367">
        <v>0</v>
      </c>
      <c r="CX78" s="367">
        <v>0</v>
      </c>
      <c r="CY78" s="367">
        <v>14</v>
      </c>
      <c r="CZ78" s="367">
        <v>0</v>
      </c>
      <c r="DA78" s="367">
        <v>0</v>
      </c>
      <c r="DB78" s="367">
        <v>0</v>
      </c>
      <c r="DC78" s="367">
        <v>0</v>
      </c>
      <c r="DD78" s="367">
        <v>0</v>
      </c>
      <c r="DE78" s="368">
        <v>0</v>
      </c>
      <c r="DF78"/>
      <c r="DG78"/>
      <c r="DH78" s="366">
        <v>10</v>
      </c>
      <c r="DI78" s="367">
        <v>1</v>
      </c>
      <c r="DJ78" s="367">
        <v>0</v>
      </c>
      <c r="DK78" s="367">
        <v>18</v>
      </c>
      <c r="DL78" s="367">
        <v>0</v>
      </c>
      <c r="DM78" s="367">
        <v>0</v>
      </c>
      <c r="DN78" s="367">
        <v>0</v>
      </c>
      <c r="DO78" s="367">
        <v>0</v>
      </c>
      <c r="DP78" s="367">
        <v>0</v>
      </c>
      <c r="DQ78" s="368">
        <v>0</v>
      </c>
      <c r="DT78" s="1116">
        <v>15</v>
      </c>
      <c r="DU78" s="1122">
        <v>1</v>
      </c>
      <c r="DV78" s="1122">
        <v>0</v>
      </c>
      <c r="DW78" s="1122">
        <v>20</v>
      </c>
      <c r="DX78" s="1122">
        <v>0</v>
      </c>
      <c r="DY78" s="1122">
        <v>0</v>
      </c>
      <c r="DZ78" s="1122">
        <v>0</v>
      </c>
      <c r="EA78" s="1122">
        <v>0</v>
      </c>
      <c r="EB78" s="1122">
        <v>0</v>
      </c>
      <c r="EC78" s="1123">
        <v>0</v>
      </c>
    </row>
    <row r="79" spans="1:133" s="109" customFormat="1" x14ac:dyDescent="0.25">
      <c r="A79" s="321"/>
      <c r="B79"/>
      <c r="C79" s="317"/>
      <c r="D79" s="277"/>
      <c r="E79" s="277"/>
      <c r="F79" s="277"/>
      <c r="G79" s="277"/>
      <c r="H79" s="277"/>
      <c r="I79" s="277"/>
      <c r="J79" s="277"/>
      <c r="K79" s="277"/>
      <c r="L79" s="277"/>
      <c r="M79" s="277"/>
      <c r="N79" s="321"/>
      <c r="O79" s="321"/>
      <c r="P79" s="277"/>
      <c r="Q79" s="277"/>
      <c r="R79" s="277"/>
      <c r="S79" s="277"/>
      <c r="T79" s="277"/>
      <c r="U79" s="277"/>
      <c r="V79" s="277"/>
      <c r="W79" s="277"/>
      <c r="X79" s="277"/>
      <c r="Y79" s="277"/>
      <c r="Z79" s="321"/>
      <c r="AA79" s="321"/>
      <c r="AB79" s="277"/>
      <c r="AC79" s="277"/>
      <c r="AD79" s="277"/>
      <c r="AE79" s="277"/>
      <c r="AF79" s="277"/>
      <c r="AG79" s="277"/>
      <c r="AH79" s="277"/>
      <c r="AI79" s="277"/>
      <c r="AJ79" s="277"/>
      <c r="AK79" s="277"/>
      <c r="AL79"/>
      <c r="AM79"/>
      <c r="AN79" s="277"/>
      <c r="AO79" s="277"/>
      <c r="AP79" s="277"/>
      <c r="AQ79" s="277"/>
      <c r="AR79" s="277"/>
      <c r="AS79" s="277"/>
      <c r="AT79" s="277"/>
      <c r="AU79" s="277"/>
      <c r="AV79" s="277"/>
      <c r="AW79" s="277"/>
      <c r="AX79"/>
      <c r="AY79"/>
      <c r="AZ79" s="277"/>
      <c r="BA79" s="277"/>
      <c r="BB79" s="277"/>
      <c r="BC79" s="277"/>
      <c r="BD79" s="277"/>
      <c r="BE79" s="277"/>
      <c r="BF79" s="277"/>
      <c r="BG79" s="277"/>
      <c r="BH79" s="277"/>
      <c r="BI79" s="277"/>
      <c r="BJ79" s="277"/>
      <c r="BK79" s="277"/>
      <c r="BL79"/>
      <c r="BM79"/>
      <c r="BN79"/>
      <c r="BO79"/>
      <c r="BP79"/>
      <c r="BQ79"/>
      <c r="BR79"/>
      <c r="BS79"/>
      <c r="BT79"/>
      <c r="BU79"/>
      <c r="BV79"/>
      <c r="BW79"/>
      <c r="BX79"/>
      <c r="BY79"/>
      <c r="BZ79"/>
      <c r="CA79"/>
      <c r="CB79"/>
      <c r="CC79"/>
      <c r="CD79"/>
      <c r="CE79"/>
      <c r="CF79"/>
      <c r="CG79"/>
      <c r="CH79"/>
      <c r="CI79"/>
      <c r="DF79"/>
    </row>
    <row r="80" spans="1:133" s="109" customFormat="1" x14ac:dyDescent="0.25">
      <c r="A80" s="321"/>
      <c r="B80"/>
      <c r="C80" s="317"/>
      <c r="D80" s="277"/>
      <c r="E80" s="277"/>
      <c r="F80" s="277"/>
      <c r="G80" s="277"/>
      <c r="H80" s="277"/>
      <c r="I80" s="277"/>
      <c r="J80" s="277"/>
      <c r="K80" s="277"/>
      <c r="L80" s="277"/>
      <c r="M80" s="277"/>
      <c r="N80" s="321"/>
      <c r="O80" s="321"/>
      <c r="P80" s="277"/>
      <c r="Q80" s="277"/>
      <c r="R80" s="277"/>
      <c r="S80" s="277"/>
      <c r="T80" s="277"/>
      <c r="U80" s="277"/>
      <c r="V80" s="277"/>
      <c r="W80" s="277"/>
      <c r="X80" s="277"/>
      <c r="Y80" s="277"/>
      <c r="Z80" s="321"/>
      <c r="AA80" s="321"/>
      <c r="AB80" s="277">
        <f>SUM(AB7:AB78)</f>
        <v>1250</v>
      </c>
      <c r="AC80" s="277">
        <f>SUM(AC7:AC78)</f>
        <v>4838</v>
      </c>
      <c r="AD80" s="277">
        <f t="shared" ref="AD80:AK80" si="0">SUM(AD7:AD78)</f>
        <v>120</v>
      </c>
      <c r="AE80" s="277">
        <f t="shared" si="0"/>
        <v>8578</v>
      </c>
      <c r="AF80" s="277">
        <f t="shared" si="0"/>
        <v>8208</v>
      </c>
      <c r="AG80" s="277">
        <f t="shared" si="0"/>
        <v>2955</v>
      </c>
      <c r="AH80" s="277">
        <f t="shared" si="0"/>
        <v>316</v>
      </c>
      <c r="AI80" s="277">
        <f t="shared" si="0"/>
        <v>246</v>
      </c>
      <c r="AJ80" s="277">
        <f t="shared" si="0"/>
        <v>152</v>
      </c>
      <c r="AK80" s="277">
        <f t="shared" si="0"/>
        <v>31</v>
      </c>
      <c r="AL80" s="277"/>
      <c r="AM80" s="277"/>
      <c r="AN80" s="277">
        <f>SUM(AN7:AN78)</f>
        <v>1254</v>
      </c>
      <c r="AO80" s="277">
        <f>SUM(AO7:AO78)</f>
        <v>3339</v>
      </c>
      <c r="AP80" s="277">
        <f t="shared" ref="AP80:AW80" si="1">SUM(AP7:AP78)</f>
        <v>94</v>
      </c>
      <c r="AQ80" s="277">
        <f t="shared" si="1"/>
        <v>8111</v>
      </c>
      <c r="AR80" s="277">
        <f t="shared" si="1"/>
        <v>8159</v>
      </c>
      <c r="AS80" s="277">
        <f t="shared" si="1"/>
        <v>2874</v>
      </c>
      <c r="AT80" s="277">
        <f t="shared" si="1"/>
        <v>349</v>
      </c>
      <c r="AU80" s="277">
        <f t="shared" si="1"/>
        <v>229</v>
      </c>
      <c r="AV80" s="277">
        <f t="shared" si="1"/>
        <v>142</v>
      </c>
      <c r="AW80" s="277">
        <f t="shared" si="1"/>
        <v>27</v>
      </c>
      <c r="AX80" s="277"/>
      <c r="AY80" s="277"/>
      <c r="AZ80" s="277">
        <f>SUM(AZ7:AZ78)</f>
        <v>1386</v>
      </c>
      <c r="BA80" s="277">
        <f>SUM(BA7:BA78)</f>
        <v>3770</v>
      </c>
      <c r="BB80" s="277">
        <f t="shared" ref="BB80:BI80" si="2">SUM(BB7:BB78)</f>
        <v>118</v>
      </c>
      <c r="BC80" s="277">
        <f t="shared" si="2"/>
        <v>7973</v>
      </c>
      <c r="BD80" s="277">
        <f t="shared" si="2"/>
        <v>7913</v>
      </c>
      <c r="BE80" s="277">
        <f t="shared" si="2"/>
        <v>2974</v>
      </c>
      <c r="BF80" s="277">
        <f t="shared" si="2"/>
        <v>362</v>
      </c>
      <c r="BG80" s="277">
        <f t="shared" si="2"/>
        <v>239</v>
      </c>
      <c r="BH80" s="277">
        <f t="shared" si="2"/>
        <v>129</v>
      </c>
      <c r="BI80" s="277">
        <f t="shared" si="2"/>
        <v>34</v>
      </c>
      <c r="BJ80" s="277"/>
      <c r="BK80" s="277"/>
      <c r="BL80" s="277">
        <f>SUM(BL7:BL78)</f>
        <v>1181</v>
      </c>
      <c r="BM80" s="277">
        <f>SUM(BM7:BM78)</f>
        <v>4194</v>
      </c>
      <c r="BN80" s="277">
        <f t="shared" ref="BN80:BU80" si="3">SUM(BN7:BN78)</f>
        <v>100</v>
      </c>
      <c r="BO80" s="277">
        <f t="shared" si="3"/>
        <v>7464</v>
      </c>
      <c r="BP80" s="277">
        <f t="shared" si="3"/>
        <v>7565</v>
      </c>
      <c r="BQ80" s="277">
        <f t="shared" si="3"/>
        <v>2781</v>
      </c>
      <c r="BR80" s="277">
        <f t="shared" si="3"/>
        <v>340</v>
      </c>
      <c r="BS80" s="277">
        <f t="shared" si="3"/>
        <v>223</v>
      </c>
      <c r="BT80" s="277">
        <f t="shared" si="3"/>
        <v>125</v>
      </c>
      <c r="BU80" s="277">
        <f t="shared" si="3"/>
        <v>40</v>
      </c>
      <c r="BV80" s="277"/>
      <c r="BW80" s="277"/>
      <c r="BX80" s="277">
        <f>SUM(BX7:BX78)</f>
        <v>1089</v>
      </c>
      <c r="BY80" s="277">
        <f>SUM(BY7:BY78)</f>
        <v>3630</v>
      </c>
      <c r="BZ80" s="277">
        <f t="shared" ref="BZ80:CG80" si="4">SUM(BZ7:BZ78)</f>
        <v>80</v>
      </c>
      <c r="CA80" s="277">
        <f t="shared" si="4"/>
        <v>6987</v>
      </c>
      <c r="CB80" s="277">
        <f t="shared" si="4"/>
        <v>7686</v>
      </c>
      <c r="CC80" s="277">
        <f t="shared" si="4"/>
        <v>2653</v>
      </c>
      <c r="CD80" s="277">
        <f t="shared" si="4"/>
        <v>304</v>
      </c>
      <c r="CE80" s="277">
        <f t="shared" si="4"/>
        <v>186</v>
      </c>
      <c r="CF80" s="277">
        <f t="shared" si="4"/>
        <v>181</v>
      </c>
      <c r="CG80" s="277">
        <f t="shared" si="4"/>
        <v>19</v>
      </c>
      <c r="CH80" s="277"/>
      <c r="CI80" s="277"/>
      <c r="CJ80" s="369">
        <f>SUM(CJ7:CJ78)</f>
        <v>1987</v>
      </c>
      <c r="CK80" s="369">
        <f>SUM(CK7:CK78)</f>
        <v>2203</v>
      </c>
      <c r="CL80" s="352">
        <f t="shared" ref="CL80:CS80" si="5">SUM(CL7:CL78)</f>
        <v>106</v>
      </c>
      <c r="CM80" s="352">
        <f t="shared" si="5"/>
        <v>6452</v>
      </c>
      <c r="CN80" s="352">
        <f t="shared" si="5"/>
        <v>7127</v>
      </c>
      <c r="CO80" s="352">
        <f t="shared" si="5"/>
        <v>2811</v>
      </c>
      <c r="CP80" s="352">
        <f t="shared" si="5"/>
        <v>306</v>
      </c>
      <c r="CQ80" s="352">
        <f t="shared" si="5"/>
        <v>212</v>
      </c>
      <c r="CR80" s="352">
        <f t="shared" si="5"/>
        <v>216</v>
      </c>
      <c r="CS80" s="352">
        <f t="shared" si="5"/>
        <v>21</v>
      </c>
      <c r="CV80" s="352">
        <f>SUM(CV7:CV78)</f>
        <v>1963</v>
      </c>
      <c r="CW80" s="352">
        <f>SUM(CW7:CW78)</f>
        <v>2051</v>
      </c>
      <c r="CX80" s="352">
        <f t="shared" ref="CX80:DE80" si="6">SUM(CX7:CX78)</f>
        <v>101</v>
      </c>
      <c r="CY80" s="352">
        <f t="shared" si="6"/>
        <v>6060</v>
      </c>
      <c r="CZ80" s="352">
        <f t="shared" si="6"/>
        <v>6871</v>
      </c>
      <c r="DA80" s="352">
        <f t="shared" si="6"/>
        <v>3114</v>
      </c>
      <c r="DB80" s="352">
        <f t="shared" si="6"/>
        <v>297</v>
      </c>
      <c r="DC80" s="352">
        <f t="shared" si="6"/>
        <v>204</v>
      </c>
      <c r="DD80" s="352">
        <f t="shared" si="6"/>
        <v>265</v>
      </c>
      <c r="DE80" s="352">
        <f t="shared" si="6"/>
        <v>19</v>
      </c>
      <c r="DF80"/>
      <c r="DH80" s="352">
        <f>SUM(DH7:DH78)</f>
        <v>2042</v>
      </c>
      <c r="DI80" s="352">
        <f>SUM(DI7:DI78)</f>
        <v>2474</v>
      </c>
      <c r="DJ80" s="352">
        <f t="shared" ref="DJ80:DQ80" si="7">SUM(DJ7:DJ78)</f>
        <v>85</v>
      </c>
      <c r="DK80" s="352">
        <f t="shared" si="7"/>
        <v>6127</v>
      </c>
      <c r="DL80" s="352">
        <f t="shared" si="7"/>
        <v>7066</v>
      </c>
      <c r="DM80" s="352">
        <f t="shared" si="7"/>
        <v>2961</v>
      </c>
      <c r="DN80" s="352">
        <f t="shared" si="7"/>
        <v>308</v>
      </c>
      <c r="DO80" s="352">
        <f t="shared" si="7"/>
        <v>199</v>
      </c>
      <c r="DP80" s="352">
        <f t="shared" si="7"/>
        <v>266</v>
      </c>
      <c r="DQ80" s="352">
        <f t="shared" si="7"/>
        <v>35</v>
      </c>
      <c r="DT80" s="352">
        <f>SUM(DT7:DT78)</f>
        <v>1887</v>
      </c>
      <c r="DU80" s="352">
        <f>SUM(DU7:DU78)</f>
        <v>2316</v>
      </c>
      <c r="DV80" s="352">
        <f t="shared" ref="DV80:EC80" si="8">SUM(DV7:DV78)</f>
        <v>96</v>
      </c>
      <c r="DW80" s="352">
        <f t="shared" si="8"/>
        <v>6135</v>
      </c>
      <c r="DX80" s="352">
        <f t="shared" si="8"/>
        <v>7137</v>
      </c>
      <c r="DY80" s="352">
        <f t="shared" si="8"/>
        <v>2892</v>
      </c>
      <c r="DZ80" s="352">
        <f t="shared" si="8"/>
        <v>319</v>
      </c>
      <c r="EA80" s="352">
        <f t="shared" si="8"/>
        <v>175</v>
      </c>
      <c r="EB80" s="352">
        <f t="shared" si="8"/>
        <v>265</v>
      </c>
      <c r="EC80" s="352">
        <f t="shared" si="8"/>
        <v>35</v>
      </c>
    </row>
    <row r="81" spans="89:133" x14ac:dyDescent="0.25">
      <c r="DE81" s="277">
        <f>SUM(CV80:DE80)</f>
        <v>20945</v>
      </c>
      <c r="DQ81" s="277">
        <f>SUM(DH80:DQ80)</f>
        <v>21563</v>
      </c>
      <c r="EC81" s="277">
        <f>SUM(DT80:EC80)</f>
        <v>21257</v>
      </c>
    </row>
    <row r="83" spans="89:133" x14ac:dyDescent="0.25">
      <c r="CK83" s="370" t="s">
        <v>276</v>
      </c>
      <c r="CL83" s="370"/>
      <c r="CM83" s="370"/>
      <c r="CN83" s="370"/>
      <c r="CO83" s="370"/>
      <c r="CP83" s="370"/>
      <c r="CQ83" s="370"/>
      <c r="CR83" s="370"/>
      <c r="CS83" s="370"/>
      <c r="CT83" s="109" t="s">
        <v>64</v>
      </c>
    </row>
    <row r="84" spans="89:133" x14ac:dyDescent="0.25">
      <c r="CK84" s="370" t="s">
        <v>277</v>
      </c>
    </row>
  </sheetData>
  <mergeCells count="78">
    <mergeCell ref="DT1:EC1"/>
    <mergeCell ref="DT3:EC3"/>
    <mergeCell ref="DT4:DV4"/>
    <mergeCell ref="DW4:DW5"/>
    <mergeCell ref="DX4:DX5"/>
    <mergeCell ref="DY4:DY5"/>
    <mergeCell ref="DZ4:EA4"/>
    <mergeCell ref="EB4:EC4"/>
    <mergeCell ref="CV3:DE3"/>
    <mergeCell ref="CV4:CX4"/>
    <mergeCell ref="CY4:CY5"/>
    <mergeCell ref="CZ4:CZ5"/>
    <mergeCell ref="DA4:DA5"/>
    <mergeCell ref="DB4:DC4"/>
    <mergeCell ref="DD4:DE4"/>
    <mergeCell ref="T4:T5"/>
    <mergeCell ref="U4:U5"/>
    <mergeCell ref="V4:W4"/>
    <mergeCell ref="X4:Y4"/>
    <mergeCell ref="D3:M3"/>
    <mergeCell ref="P3:Y3"/>
    <mergeCell ref="D4:F4"/>
    <mergeCell ref="G4:G5"/>
    <mergeCell ref="H4:H5"/>
    <mergeCell ref="I4:I5"/>
    <mergeCell ref="J4:K4"/>
    <mergeCell ref="L4:M4"/>
    <mergeCell ref="P4:R4"/>
    <mergeCell ref="S4:S5"/>
    <mergeCell ref="CR4:CS4"/>
    <mergeCell ref="BX4:BZ4"/>
    <mergeCell ref="CA4:CA5"/>
    <mergeCell ref="CB4:CB5"/>
    <mergeCell ref="CC4:CC5"/>
    <mergeCell ref="CD4:CE4"/>
    <mergeCell ref="CF4:CG4"/>
    <mergeCell ref="CJ4:CL4"/>
    <mergeCell ref="CM4:CM5"/>
    <mergeCell ref="CN4:CN5"/>
    <mergeCell ref="CO4:CO5"/>
    <mergeCell ref="CP4:CQ4"/>
    <mergeCell ref="BT4:BU4"/>
    <mergeCell ref="AZ4:BB4"/>
    <mergeCell ref="BC4:BC5"/>
    <mergeCell ref="BD4:BD5"/>
    <mergeCell ref="BE4:BE5"/>
    <mergeCell ref="BF4:BG4"/>
    <mergeCell ref="BH4:BI4"/>
    <mergeCell ref="BL4:BN4"/>
    <mergeCell ref="BO4:BO5"/>
    <mergeCell ref="BP4:BP5"/>
    <mergeCell ref="BQ4:BQ5"/>
    <mergeCell ref="BR4:BS4"/>
    <mergeCell ref="AV4:AW4"/>
    <mergeCell ref="AB4:AD4"/>
    <mergeCell ref="AE4:AE5"/>
    <mergeCell ref="AF4:AF5"/>
    <mergeCell ref="AG4:AG5"/>
    <mergeCell ref="AH4:AI4"/>
    <mergeCell ref="AJ4:AK4"/>
    <mergeCell ref="AN4:AP4"/>
    <mergeCell ref="AQ4:AQ5"/>
    <mergeCell ref="AR4:AR5"/>
    <mergeCell ref="AS4:AS5"/>
    <mergeCell ref="AT4:AU4"/>
    <mergeCell ref="CJ3:CS3"/>
    <mergeCell ref="AB3:AK3"/>
    <mergeCell ref="AN3:AW3"/>
    <mergeCell ref="AZ3:BI3"/>
    <mergeCell ref="BL3:BU3"/>
    <mergeCell ref="BX3:CG3"/>
    <mergeCell ref="DH3:DQ3"/>
    <mergeCell ref="DH4:DJ4"/>
    <mergeCell ref="DK4:DK5"/>
    <mergeCell ref="DL4:DL5"/>
    <mergeCell ref="DM4:DM5"/>
    <mergeCell ref="DN4:DO4"/>
    <mergeCell ref="DP4:DQ4"/>
  </mergeCells>
  <pageMargins left="0.25" right="0.25" top="0.75" bottom="0.75" header="0.3" footer="0.3"/>
  <pageSetup scale="13" fitToHeight="0" orientation="landscape" r:id="rId1"/>
  <headerFooter>
    <oddFooter>&amp;L&amp;F - &amp;A&amp;RPage &amp;P of &amp;N  &amp;D</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D884-0855-40CD-B586-95434A1D2DCD}">
  <sheetPr>
    <tabColor theme="5"/>
    <pageSetUpPr fitToPage="1"/>
  </sheetPr>
  <dimension ref="A1:ED90"/>
  <sheetViews>
    <sheetView workbookViewId="0">
      <pane xSplit="3" ySplit="6" topLeftCell="DF10" activePane="bottomRight" state="frozen"/>
      <selection pane="topRight" activeCell="D1" sqref="D1"/>
      <selection pane="bottomLeft" activeCell="A7" sqref="A7"/>
      <selection pane="bottomRight" activeCell="EF70" sqref="EF70"/>
    </sheetView>
  </sheetViews>
  <sheetFormatPr defaultColWidth="8.85546875" defaultRowHeight="15" x14ac:dyDescent="0.25"/>
  <cols>
    <col min="1" max="1" width="8.85546875" style="317"/>
    <col min="2" max="2" width="11.28515625" customWidth="1"/>
    <col min="3" max="3" width="8.85546875" style="317" customWidth="1"/>
    <col min="4" max="13" width="8.28515625" style="321" customWidth="1"/>
    <col min="14" max="15" width="2.28515625" style="321" customWidth="1"/>
    <col min="16" max="25" width="8.7109375" style="321" customWidth="1"/>
    <col min="26" max="27" width="2.28515625" style="321" customWidth="1"/>
    <col min="28" max="37" width="8.5703125" customWidth="1"/>
    <col min="38" max="39" width="2.140625" customWidth="1"/>
    <col min="40" max="49" width="8.5703125" customWidth="1"/>
    <col min="50" max="51" width="2.140625" customWidth="1"/>
    <col min="52" max="61" width="8.85546875" customWidth="1"/>
    <col min="62" max="63" width="2.140625" customWidth="1"/>
    <col min="64" max="73" width="8.85546875" style="413" customWidth="1"/>
    <col min="74" max="75" width="2.140625" style="413" customWidth="1"/>
    <col min="76" max="85" width="8.85546875" style="413" customWidth="1"/>
    <col min="86" max="87" width="2.140625" style="413" customWidth="1"/>
    <col min="88" max="88" width="8.85546875" style="109" customWidth="1"/>
    <col min="89" max="97" width="8.85546875" style="109"/>
    <col min="98" max="99" width="2.28515625" style="109" customWidth="1"/>
    <col min="100" max="100" width="8.85546875" style="109"/>
    <col min="110" max="110" width="2.140625" customWidth="1"/>
    <col min="111" max="111" width="2.140625" style="109" customWidth="1"/>
    <col min="122" max="123" width="2" customWidth="1"/>
  </cols>
  <sheetData>
    <row r="1" spans="1:134" ht="18.75" x14ac:dyDescent="0.3">
      <c r="A1" s="1011" t="s">
        <v>307</v>
      </c>
      <c r="CV1" s="148" t="s">
        <v>568</v>
      </c>
      <c r="DH1" s="109"/>
      <c r="DI1" s="109"/>
      <c r="DJ1" s="109"/>
      <c r="DT1" s="1059" t="s">
        <v>690</v>
      </c>
      <c r="DU1" s="1059"/>
      <c r="DV1" s="1059"/>
      <c r="DW1" s="1060"/>
      <c r="DX1" s="1060"/>
      <c r="DY1" s="1060"/>
      <c r="DZ1" s="1060"/>
      <c r="EA1" s="1060"/>
      <c r="EB1" s="1060"/>
      <c r="EC1" s="1060"/>
    </row>
    <row r="2" spans="1:134" ht="15.75" thickBot="1" x14ac:dyDescent="0.3"/>
    <row r="3" spans="1:134" s="39" customFormat="1" ht="24" customHeight="1" thickBot="1" x14ac:dyDescent="0.3">
      <c r="A3" s="372"/>
      <c r="C3" s="372"/>
      <c r="D3" s="1495" t="s">
        <v>279</v>
      </c>
      <c r="E3" s="1496"/>
      <c r="F3" s="1496"/>
      <c r="G3" s="1496"/>
      <c r="H3" s="1496"/>
      <c r="I3" s="1496"/>
      <c r="J3" s="1496"/>
      <c r="K3" s="1496"/>
      <c r="L3" s="1496"/>
      <c r="M3" s="1497"/>
      <c r="N3" s="245"/>
      <c r="O3" s="245"/>
      <c r="P3" s="1495" t="s">
        <v>278</v>
      </c>
      <c r="Q3" s="1496"/>
      <c r="R3" s="1496"/>
      <c r="S3" s="1496"/>
      <c r="T3" s="1496"/>
      <c r="U3" s="1496"/>
      <c r="V3" s="1496"/>
      <c r="W3" s="1496"/>
      <c r="X3" s="1496"/>
      <c r="Y3" s="1497"/>
      <c r="Z3" s="245"/>
      <c r="AA3" s="245"/>
      <c r="AB3" s="1495" t="s">
        <v>203</v>
      </c>
      <c r="AC3" s="1496"/>
      <c r="AD3" s="1496"/>
      <c r="AE3" s="1496"/>
      <c r="AF3" s="1496"/>
      <c r="AG3" s="1496"/>
      <c r="AH3" s="1496"/>
      <c r="AI3" s="1496"/>
      <c r="AJ3" s="1496"/>
      <c r="AK3" s="1497"/>
      <c r="AL3" s="381"/>
      <c r="AM3" s="381"/>
      <c r="AN3" s="1495" t="s">
        <v>204</v>
      </c>
      <c r="AO3" s="1496"/>
      <c r="AP3" s="1496"/>
      <c r="AQ3" s="1496"/>
      <c r="AR3" s="1496"/>
      <c r="AS3" s="1496"/>
      <c r="AT3" s="1496"/>
      <c r="AU3" s="1496"/>
      <c r="AV3" s="1496"/>
      <c r="AW3" s="1497"/>
      <c r="AX3" s="381"/>
      <c r="AY3" s="381"/>
      <c r="AZ3" s="1495" t="s">
        <v>205</v>
      </c>
      <c r="BA3" s="1496"/>
      <c r="BB3" s="1496"/>
      <c r="BC3" s="1496"/>
      <c r="BD3" s="1496"/>
      <c r="BE3" s="1496"/>
      <c r="BF3" s="1496"/>
      <c r="BG3" s="1496"/>
      <c r="BH3" s="1496"/>
      <c r="BI3" s="1497"/>
      <c r="BJ3" s="381"/>
      <c r="BK3" s="381"/>
      <c r="BL3" s="1505" t="s">
        <v>206</v>
      </c>
      <c r="BM3" s="1506"/>
      <c r="BN3" s="1506"/>
      <c r="BO3" s="1506"/>
      <c r="BP3" s="1506"/>
      <c r="BQ3" s="1506"/>
      <c r="BR3" s="1506"/>
      <c r="BS3" s="1506"/>
      <c r="BT3" s="1506"/>
      <c r="BU3" s="1507"/>
      <c r="BV3" s="431"/>
      <c r="BW3" s="431"/>
      <c r="BX3" s="1505" t="s">
        <v>207</v>
      </c>
      <c r="BY3" s="1506"/>
      <c r="BZ3" s="1506"/>
      <c r="CA3" s="1506"/>
      <c r="CB3" s="1506"/>
      <c r="CC3" s="1506"/>
      <c r="CD3" s="1506"/>
      <c r="CE3" s="1506"/>
      <c r="CF3" s="1506"/>
      <c r="CG3" s="1507"/>
      <c r="CH3" s="431"/>
      <c r="CI3" s="431"/>
      <c r="CJ3" s="1505" t="s">
        <v>308</v>
      </c>
      <c r="CK3" s="1506"/>
      <c r="CL3" s="1506"/>
      <c r="CM3" s="1506"/>
      <c r="CN3" s="1506"/>
      <c r="CO3" s="1506"/>
      <c r="CP3" s="1506"/>
      <c r="CQ3" s="1506"/>
      <c r="CR3" s="1506"/>
      <c r="CS3" s="1507"/>
      <c r="CT3" s="248"/>
      <c r="CU3" s="248"/>
      <c r="CV3" s="1505" t="s">
        <v>310</v>
      </c>
      <c r="CW3" s="1506"/>
      <c r="CX3" s="1506"/>
      <c r="CY3" s="1506"/>
      <c r="CZ3" s="1506"/>
      <c r="DA3" s="1506"/>
      <c r="DB3" s="1506"/>
      <c r="DC3" s="1506"/>
      <c r="DD3" s="1506"/>
      <c r="DE3" s="1507"/>
      <c r="DG3" s="248"/>
      <c r="DH3" s="1505" t="s">
        <v>595</v>
      </c>
      <c r="DI3" s="1506"/>
      <c r="DJ3" s="1506"/>
      <c r="DK3" s="1506"/>
      <c r="DL3" s="1506"/>
      <c r="DM3" s="1506"/>
      <c r="DN3" s="1506"/>
      <c r="DO3" s="1506"/>
      <c r="DP3" s="1506"/>
      <c r="DQ3" s="1507"/>
      <c r="DT3" s="1505" t="s">
        <v>660</v>
      </c>
      <c r="DU3" s="1506"/>
      <c r="DV3" s="1506"/>
      <c r="DW3" s="1506"/>
      <c r="DX3" s="1506"/>
      <c r="DY3" s="1506"/>
      <c r="DZ3" s="1506"/>
      <c r="EA3" s="1506"/>
      <c r="EB3" s="1506"/>
      <c r="EC3" s="1507"/>
    </row>
    <row r="4" spans="1:134" s="39" customFormat="1" ht="24" customHeight="1" thickBot="1" x14ac:dyDescent="0.3">
      <c r="A4" s="372"/>
      <c r="C4" s="372"/>
      <c r="D4" s="1495" t="s">
        <v>143</v>
      </c>
      <c r="E4" s="1496"/>
      <c r="F4" s="1497"/>
      <c r="G4" s="1501" t="s">
        <v>144</v>
      </c>
      <c r="H4" s="1501" t="s">
        <v>145</v>
      </c>
      <c r="I4" s="1501" t="s">
        <v>146</v>
      </c>
      <c r="J4" s="1495" t="s">
        <v>147</v>
      </c>
      <c r="K4" s="1496"/>
      <c r="L4" s="1495" t="s">
        <v>148</v>
      </c>
      <c r="M4" s="1497"/>
      <c r="N4" s="245"/>
      <c r="O4" s="245"/>
      <c r="P4" s="1495" t="s">
        <v>143</v>
      </c>
      <c r="Q4" s="1496"/>
      <c r="R4" s="1497"/>
      <c r="S4" s="1501" t="s">
        <v>144</v>
      </c>
      <c r="T4" s="1501" t="s">
        <v>145</v>
      </c>
      <c r="U4" s="1501" t="s">
        <v>146</v>
      </c>
      <c r="V4" s="1495" t="s">
        <v>147</v>
      </c>
      <c r="W4" s="1496"/>
      <c r="X4" s="1495" t="s">
        <v>148</v>
      </c>
      <c r="Y4" s="1497"/>
      <c r="Z4" s="245"/>
      <c r="AA4" s="245"/>
      <c r="AB4" s="1495" t="s">
        <v>143</v>
      </c>
      <c r="AC4" s="1496"/>
      <c r="AD4" s="1497"/>
      <c r="AE4" s="1501" t="s">
        <v>144</v>
      </c>
      <c r="AF4" s="1501" t="s">
        <v>145</v>
      </c>
      <c r="AG4" s="1501" t="s">
        <v>146</v>
      </c>
      <c r="AH4" s="1495" t="s">
        <v>147</v>
      </c>
      <c r="AI4" s="1496"/>
      <c r="AJ4" s="1495" t="s">
        <v>148</v>
      </c>
      <c r="AK4" s="1497"/>
      <c r="AL4" s="381"/>
      <c r="AM4" s="381"/>
      <c r="AN4" s="1495" t="s">
        <v>143</v>
      </c>
      <c r="AO4" s="1496"/>
      <c r="AP4" s="1497"/>
      <c r="AQ4" s="1501" t="s">
        <v>144</v>
      </c>
      <c r="AR4" s="1501" t="s">
        <v>145</v>
      </c>
      <c r="AS4" s="1501" t="s">
        <v>146</v>
      </c>
      <c r="AT4" s="1495" t="s">
        <v>147</v>
      </c>
      <c r="AU4" s="1496"/>
      <c r="AV4" s="1495" t="s">
        <v>148</v>
      </c>
      <c r="AW4" s="1497"/>
      <c r="AX4" s="381"/>
      <c r="AY4" s="381"/>
      <c r="AZ4" s="1495" t="s">
        <v>143</v>
      </c>
      <c r="BA4" s="1496"/>
      <c r="BB4" s="1497"/>
      <c r="BC4" s="1498" t="s">
        <v>144</v>
      </c>
      <c r="BD4" s="1498" t="s">
        <v>145</v>
      </c>
      <c r="BE4" s="1498" t="s">
        <v>146</v>
      </c>
      <c r="BF4" s="1495" t="s">
        <v>147</v>
      </c>
      <c r="BG4" s="1496"/>
      <c r="BH4" s="1495" t="s">
        <v>148</v>
      </c>
      <c r="BI4" s="1497"/>
      <c r="BJ4" s="381"/>
      <c r="BK4" s="381"/>
      <c r="BL4" s="1505" t="s">
        <v>143</v>
      </c>
      <c r="BM4" s="1506"/>
      <c r="BN4" s="1507"/>
      <c r="BO4" s="1501" t="s">
        <v>144</v>
      </c>
      <c r="BP4" s="1501" t="s">
        <v>145</v>
      </c>
      <c r="BQ4" s="1501" t="s">
        <v>146</v>
      </c>
      <c r="BR4" s="1505" t="s">
        <v>147</v>
      </c>
      <c r="BS4" s="1506"/>
      <c r="BT4" s="1505" t="s">
        <v>148</v>
      </c>
      <c r="BU4" s="1507"/>
      <c r="BV4" s="431"/>
      <c r="BW4" s="431"/>
      <c r="BX4" s="1505" t="s">
        <v>143</v>
      </c>
      <c r="BY4" s="1506"/>
      <c r="BZ4" s="1507"/>
      <c r="CA4" s="1501" t="s">
        <v>144</v>
      </c>
      <c r="CB4" s="1501" t="s">
        <v>145</v>
      </c>
      <c r="CC4" s="1501" t="s">
        <v>146</v>
      </c>
      <c r="CD4" s="1505" t="s">
        <v>147</v>
      </c>
      <c r="CE4" s="1506"/>
      <c r="CF4" s="1505" t="s">
        <v>148</v>
      </c>
      <c r="CG4" s="1507"/>
      <c r="CH4" s="431"/>
      <c r="CI4" s="431"/>
      <c r="CJ4" s="1505" t="s">
        <v>143</v>
      </c>
      <c r="CK4" s="1506"/>
      <c r="CL4" s="1507"/>
      <c r="CM4" s="1501" t="s">
        <v>144</v>
      </c>
      <c r="CN4" s="1501" t="s">
        <v>145</v>
      </c>
      <c r="CO4" s="1501" t="s">
        <v>146</v>
      </c>
      <c r="CP4" s="1505" t="s">
        <v>147</v>
      </c>
      <c r="CQ4" s="1506"/>
      <c r="CR4" s="1505" t="s">
        <v>148</v>
      </c>
      <c r="CS4" s="1507"/>
      <c r="CT4" s="248"/>
      <c r="CU4" s="248"/>
      <c r="CV4" s="1505" t="s">
        <v>143</v>
      </c>
      <c r="CW4" s="1506"/>
      <c r="CX4" s="1507"/>
      <c r="CY4" s="1501" t="s">
        <v>144</v>
      </c>
      <c r="CZ4" s="1501" t="s">
        <v>145</v>
      </c>
      <c r="DA4" s="1501" t="s">
        <v>146</v>
      </c>
      <c r="DB4" s="1505" t="s">
        <v>147</v>
      </c>
      <c r="DC4" s="1506"/>
      <c r="DD4" s="1505" t="s">
        <v>148</v>
      </c>
      <c r="DE4" s="1507"/>
      <c r="DG4" s="248"/>
      <c r="DH4" s="1505" t="s">
        <v>143</v>
      </c>
      <c r="DI4" s="1506"/>
      <c r="DJ4" s="1507"/>
      <c r="DK4" s="1501" t="s">
        <v>144</v>
      </c>
      <c r="DL4" s="1501" t="s">
        <v>145</v>
      </c>
      <c r="DM4" s="1501" t="s">
        <v>146</v>
      </c>
      <c r="DN4" s="1505" t="s">
        <v>147</v>
      </c>
      <c r="DO4" s="1506"/>
      <c r="DP4" s="1505" t="s">
        <v>148</v>
      </c>
      <c r="DQ4" s="1507"/>
      <c r="DT4" s="1505" t="s">
        <v>143</v>
      </c>
      <c r="DU4" s="1506"/>
      <c r="DV4" s="1507"/>
      <c r="DW4" s="1501" t="s">
        <v>144</v>
      </c>
      <c r="DX4" s="1501" t="s">
        <v>145</v>
      </c>
      <c r="DY4" s="1501" t="s">
        <v>146</v>
      </c>
      <c r="DZ4" s="1505" t="s">
        <v>147</v>
      </c>
      <c r="EA4" s="1506"/>
      <c r="EB4" s="1505" t="s">
        <v>148</v>
      </c>
      <c r="EC4" s="1507"/>
    </row>
    <row r="5" spans="1:134" s="39" customFormat="1" ht="24" customHeight="1" x14ac:dyDescent="0.25">
      <c r="A5" s="372"/>
      <c r="C5" s="372"/>
      <c r="D5" s="327" t="s">
        <v>149</v>
      </c>
      <c r="E5" s="328" t="s">
        <v>150</v>
      </c>
      <c r="F5" s="326" t="s">
        <v>151</v>
      </c>
      <c r="G5" s="1508"/>
      <c r="H5" s="1508"/>
      <c r="I5" s="1508"/>
      <c r="J5" s="328" t="s">
        <v>152</v>
      </c>
      <c r="K5" s="328" t="s">
        <v>153</v>
      </c>
      <c r="L5" s="327" t="s">
        <v>154</v>
      </c>
      <c r="M5" s="326" t="s">
        <v>155</v>
      </c>
      <c r="N5" s="245"/>
      <c r="O5" s="245"/>
      <c r="P5" s="327" t="s">
        <v>149</v>
      </c>
      <c r="Q5" s="328" t="s">
        <v>150</v>
      </c>
      <c r="R5" s="326" t="s">
        <v>151</v>
      </c>
      <c r="S5" s="1508"/>
      <c r="T5" s="1508"/>
      <c r="U5" s="1508"/>
      <c r="V5" s="328" t="s">
        <v>152</v>
      </c>
      <c r="W5" s="328" t="s">
        <v>153</v>
      </c>
      <c r="X5" s="327" t="s">
        <v>154</v>
      </c>
      <c r="Y5" s="326" t="s">
        <v>155</v>
      </c>
      <c r="Z5" s="245"/>
      <c r="AA5" s="245"/>
      <c r="AB5" s="327" t="s">
        <v>149</v>
      </c>
      <c r="AC5" s="328" t="s">
        <v>150</v>
      </c>
      <c r="AD5" s="326" t="s">
        <v>151</v>
      </c>
      <c r="AE5" s="1508"/>
      <c r="AF5" s="1508"/>
      <c r="AG5" s="1508"/>
      <c r="AH5" s="328" t="s">
        <v>152</v>
      </c>
      <c r="AI5" s="328" t="s">
        <v>153</v>
      </c>
      <c r="AJ5" s="327" t="s">
        <v>154</v>
      </c>
      <c r="AK5" s="326" t="s">
        <v>155</v>
      </c>
      <c r="AL5" s="382"/>
      <c r="AM5" s="382"/>
      <c r="AN5" s="327" t="s">
        <v>149</v>
      </c>
      <c r="AO5" s="328" t="s">
        <v>150</v>
      </c>
      <c r="AP5" s="326" t="s">
        <v>151</v>
      </c>
      <c r="AQ5" s="1508"/>
      <c r="AR5" s="1508"/>
      <c r="AS5" s="1508"/>
      <c r="AT5" s="328" t="s">
        <v>152</v>
      </c>
      <c r="AU5" s="328" t="s">
        <v>153</v>
      </c>
      <c r="AV5" s="327" t="s">
        <v>154</v>
      </c>
      <c r="AW5" s="326" t="s">
        <v>155</v>
      </c>
      <c r="AX5" s="382"/>
      <c r="AY5" s="382"/>
      <c r="AZ5" s="327" t="s">
        <v>149</v>
      </c>
      <c r="BA5" s="328" t="s">
        <v>150</v>
      </c>
      <c r="BB5" s="326" t="s">
        <v>151</v>
      </c>
      <c r="BC5" s="1503"/>
      <c r="BD5" s="1503"/>
      <c r="BE5" s="1503"/>
      <c r="BF5" s="328" t="s">
        <v>152</v>
      </c>
      <c r="BG5" s="328" t="s">
        <v>153</v>
      </c>
      <c r="BH5" s="327" t="s">
        <v>154</v>
      </c>
      <c r="BI5" s="326" t="s">
        <v>155</v>
      </c>
      <c r="BJ5" s="382"/>
      <c r="BK5" s="382"/>
      <c r="BL5" s="414" t="s">
        <v>149</v>
      </c>
      <c r="BM5" s="415" t="s">
        <v>150</v>
      </c>
      <c r="BN5" s="416" t="s">
        <v>151</v>
      </c>
      <c r="BO5" s="1508"/>
      <c r="BP5" s="1508"/>
      <c r="BQ5" s="1508"/>
      <c r="BR5" s="415" t="s">
        <v>152</v>
      </c>
      <c r="BS5" s="415" t="s">
        <v>153</v>
      </c>
      <c r="BT5" s="414" t="s">
        <v>154</v>
      </c>
      <c r="BU5" s="416" t="s">
        <v>155</v>
      </c>
      <c r="BV5" s="432"/>
      <c r="BW5" s="432"/>
      <c r="BX5" s="414" t="s">
        <v>149</v>
      </c>
      <c r="BY5" s="415" t="s">
        <v>150</v>
      </c>
      <c r="BZ5" s="416" t="s">
        <v>151</v>
      </c>
      <c r="CA5" s="1508"/>
      <c r="CB5" s="1508"/>
      <c r="CC5" s="1508"/>
      <c r="CD5" s="415" t="s">
        <v>152</v>
      </c>
      <c r="CE5" s="415" t="s">
        <v>153</v>
      </c>
      <c r="CF5" s="414" t="s">
        <v>154</v>
      </c>
      <c r="CG5" s="416" t="s">
        <v>155</v>
      </c>
      <c r="CH5" s="432"/>
      <c r="CI5" s="432"/>
      <c r="CJ5" s="414" t="s">
        <v>149</v>
      </c>
      <c r="CK5" s="415" t="s">
        <v>150</v>
      </c>
      <c r="CL5" s="416" t="s">
        <v>151</v>
      </c>
      <c r="CM5" s="1508"/>
      <c r="CN5" s="1508"/>
      <c r="CO5" s="1508"/>
      <c r="CP5" s="415" t="s">
        <v>152</v>
      </c>
      <c r="CQ5" s="415" t="s">
        <v>153</v>
      </c>
      <c r="CR5" s="414" t="s">
        <v>154</v>
      </c>
      <c r="CS5" s="416" t="s">
        <v>155</v>
      </c>
      <c r="CT5" s="248"/>
      <c r="CU5" s="248"/>
      <c r="CV5" s="414" t="s">
        <v>149</v>
      </c>
      <c r="CW5" s="415" t="s">
        <v>150</v>
      </c>
      <c r="CX5" s="416" t="s">
        <v>151</v>
      </c>
      <c r="CY5" s="1508"/>
      <c r="CZ5" s="1508"/>
      <c r="DA5" s="1508"/>
      <c r="DB5" s="415" t="s">
        <v>152</v>
      </c>
      <c r="DC5" s="415" t="s">
        <v>153</v>
      </c>
      <c r="DD5" s="414" t="s">
        <v>154</v>
      </c>
      <c r="DE5" s="416" t="s">
        <v>155</v>
      </c>
      <c r="DG5" s="248"/>
      <c r="DH5" s="414" t="s">
        <v>149</v>
      </c>
      <c r="DI5" s="415" t="s">
        <v>150</v>
      </c>
      <c r="DJ5" s="416" t="s">
        <v>151</v>
      </c>
      <c r="DK5" s="1508"/>
      <c r="DL5" s="1508"/>
      <c r="DM5" s="1508"/>
      <c r="DN5" s="415" t="s">
        <v>152</v>
      </c>
      <c r="DO5" s="415" t="s">
        <v>153</v>
      </c>
      <c r="DP5" s="414" t="s">
        <v>154</v>
      </c>
      <c r="DQ5" s="416" t="s">
        <v>155</v>
      </c>
      <c r="DT5" s="414" t="s">
        <v>149</v>
      </c>
      <c r="DU5" s="415" t="s">
        <v>150</v>
      </c>
      <c r="DV5" s="416" t="s">
        <v>151</v>
      </c>
      <c r="DW5" s="1508"/>
      <c r="DX5" s="1508"/>
      <c r="DY5" s="1508"/>
      <c r="DZ5" s="415" t="s">
        <v>152</v>
      </c>
      <c r="EA5" s="415" t="s">
        <v>153</v>
      </c>
      <c r="EB5" s="414" t="s">
        <v>154</v>
      </c>
      <c r="EC5" s="415" t="s">
        <v>155</v>
      </c>
    </row>
    <row r="6" spans="1:134" s="240" customFormat="1" ht="38.25" customHeight="1" thickBot="1" x14ac:dyDescent="0.3">
      <c r="A6" s="373" t="s">
        <v>214</v>
      </c>
      <c r="B6" s="41" t="s">
        <v>215</v>
      </c>
      <c r="C6" s="373" t="s">
        <v>74</v>
      </c>
      <c r="D6" s="331" t="s">
        <v>280</v>
      </c>
      <c r="E6" s="332" t="s">
        <v>318</v>
      </c>
      <c r="F6" s="332" t="s">
        <v>281</v>
      </c>
      <c r="G6" s="332" t="s">
        <v>282</v>
      </c>
      <c r="H6" s="332" t="s">
        <v>283</v>
      </c>
      <c r="I6" s="332" t="s">
        <v>284</v>
      </c>
      <c r="J6" s="332" t="s">
        <v>319</v>
      </c>
      <c r="K6" s="332" t="s">
        <v>223</v>
      </c>
      <c r="L6" s="332" t="s">
        <v>286</v>
      </c>
      <c r="M6" s="333" t="s">
        <v>287</v>
      </c>
      <c r="N6" s="330"/>
      <c r="O6" s="330"/>
      <c r="P6" s="331" t="s">
        <v>288</v>
      </c>
      <c r="Q6" s="332" t="s">
        <v>289</v>
      </c>
      <c r="R6" s="332" t="s">
        <v>290</v>
      </c>
      <c r="S6" s="332" t="s">
        <v>291</v>
      </c>
      <c r="T6" s="332" t="s">
        <v>292</v>
      </c>
      <c r="U6" s="332" t="s">
        <v>293</v>
      </c>
      <c r="V6" s="332" t="s">
        <v>294</v>
      </c>
      <c r="W6" s="332" t="s">
        <v>223</v>
      </c>
      <c r="X6" s="332" t="s">
        <v>295</v>
      </c>
      <c r="Y6" s="333" t="s">
        <v>296</v>
      </c>
      <c r="Z6" s="330"/>
      <c r="AA6" s="330"/>
      <c r="AB6" s="331" t="s">
        <v>216</v>
      </c>
      <c r="AC6" s="332" t="s">
        <v>217</v>
      </c>
      <c r="AD6" s="332" t="s">
        <v>218</v>
      </c>
      <c r="AE6" s="332" t="s">
        <v>219</v>
      </c>
      <c r="AF6" s="332" t="s">
        <v>220</v>
      </c>
      <c r="AG6" s="332" t="s">
        <v>221</v>
      </c>
      <c r="AH6" s="332" t="s">
        <v>222</v>
      </c>
      <c r="AI6" s="332" t="s">
        <v>223</v>
      </c>
      <c r="AJ6" s="332" t="s">
        <v>224</v>
      </c>
      <c r="AK6" s="333" t="s">
        <v>225</v>
      </c>
      <c r="AL6" s="384"/>
      <c r="AM6" s="384"/>
      <c r="AN6" s="331" t="s">
        <v>226</v>
      </c>
      <c r="AO6" s="332" t="s">
        <v>227</v>
      </c>
      <c r="AP6" s="332" t="s">
        <v>228</v>
      </c>
      <c r="AQ6" s="332" t="s">
        <v>229</v>
      </c>
      <c r="AR6" s="332" t="s">
        <v>230</v>
      </c>
      <c r="AS6" s="332" t="s">
        <v>231</v>
      </c>
      <c r="AT6" s="332" t="s">
        <v>232</v>
      </c>
      <c r="AU6" s="332" t="s">
        <v>233</v>
      </c>
      <c r="AV6" s="332" t="s">
        <v>234</v>
      </c>
      <c r="AW6" s="333" t="s">
        <v>235</v>
      </c>
      <c r="AX6" s="384"/>
      <c r="AY6" s="384"/>
      <c r="AZ6" s="331" t="s">
        <v>236</v>
      </c>
      <c r="BA6" s="332" t="s">
        <v>237</v>
      </c>
      <c r="BB6" s="332" t="s">
        <v>238</v>
      </c>
      <c r="BC6" s="332" t="s">
        <v>239</v>
      </c>
      <c r="BD6" s="332" t="s">
        <v>240</v>
      </c>
      <c r="BE6" s="332" t="s">
        <v>241</v>
      </c>
      <c r="BF6" s="332" t="s">
        <v>242</v>
      </c>
      <c r="BG6" s="332" t="s">
        <v>243</v>
      </c>
      <c r="BH6" s="332" t="s">
        <v>244</v>
      </c>
      <c r="BI6" s="333" t="s">
        <v>245</v>
      </c>
      <c r="BJ6" s="384"/>
      <c r="BK6" s="384"/>
      <c r="BL6" s="337" t="s">
        <v>246</v>
      </c>
      <c r="BM6" s="338" t="s">
        <v>247</v>
      </c>
      <c r="BN6" s="338" t="s">
        <v>248</v>
      </c>
      <c r="BO6" s="338" t="s">
        <v>249</v>
      </c>
      <c r="BP6" s="338" t="s">
        <v>250</v>
      </c>
      <c r="BQ6" s="338" t="s">
        <v>251</v>
      </c>
      <c r="BR6" s="338" t="s">
        <v>252</v>
      </c>
      <c r="BS6" s="338" t="s">
        <v>253</v>
      </c>
      <c r="BT6" s="338" t="s">
        <v>254</v>
      </c>
      <c r="BU6" s="339" t="s">
        <v>255</v>
      </c>
      <c r="BV6" s="383"/>
      <c r="BW6" s="383"/>
      <c r="BX6" s="337" t="s">
        <v>256</v>
      </c>
      <c r="BY6" s="338" t="s">
        <v>257</v>
      </c>
      <c r="BZ6" s="338" t="s">
        <v>258</v>
      </c>
      <c r="CA6" s="338" t="s">
        <v>259</v>
      </c>
      <c r="CB6" s="338" t="s">
        <v>260</v>
      </c>
      <c r="CC6" s="338" t="s">
        <v>261</v>
      </c>
      <c r="CD6" s="338" t="s">
        <v>262</v>
      </c>
      <c r="CE6" s="338" t="s">
        <v>263</v>
      </c>
      <c r="CF6" s="338" t="s">
        <v>264</v>
      </c>
      <c r="CG6" s="339" t="s">
        <v>265</v>
      </c>
      <c r="CH6" s="383"/>
      <c r="CI6" s="383"/>
      <c r="CJ6" s="337" t="s">
        <v>266</v>
      </c>
      <c r="CK6" s="338" t="s">
        <v>267</v>
      </c>
      <c r="CL6" s="338" t="s">
        <v>268</v>
      </c>
      <c r="CM6" s="338" t="s">
        <v>269</v>
      </c>
      <c r="CN6" s="338" t="s">
        <v>270</v>
      </c>
      <c r="CO6" s="338" t="s">
        <v>271</v>
      </c>
      <c r="CP6" s="338" t="s">
        <v>272</v>
      </c>
      <c r="CQ6" s="338" t="s">
        <v>273</v>
      </c>
      <c r="CR6" s="338" t="s">
        <v>274</v>
      </c>
      <c r="CS6" s="339" t="s">
        <v>275</v>
      </c>
      <c r="CT6" s="340"/>
      <c r="CU6" s="340"/>
      <c r="CV6" s="337" t="s">
        <v>266</v>
      </c>
      <c r="CW6" s="338" t="s">
        <v>267</v>
      </c>
      <c r="CX6" s="338" t="s">
        <v>268</v>
      </c>
      <c r="CY6" s="338" t="s">
        <v>269</v>
      </c>
      <c r="CZ6" s="338" t="s">
        <v>270</v>
      </c>
      <c r="DA6" s="338" t="s">
        <v>271</v>
      </c>
      <c r="DB6" s="338" t="s">
        <v>272</v>
      </c>
      <c r="DC6" s="338" t="s">
        <v>273</v>
      </c>
      <c r="DD6" s="338" t="s">
        <v>274</v>
      </c>
      <c r="DE6" s="339" t="s">
        <v>275</v>
      </c>
      <c r="DG6" s="340"/>
      <c r="DH6" s="337" t="s">
        <v>266</v>
      </c>
      <c r="DI6" s="338" t="s">
        <v>267</v>
      </c>
      <c r="DJ6" s="338" t="s">
        <v>268</v>
      </c>
      <c r="DK6" s="338" t="s">
        <v>269</v>
      </c>
      <c r="DL6" s="338" t="s">
        <v>270</v>
      </c>
      <c r="DM6" s="338" t="s">
        <v>271</v>
      </c>
      <c r="DN6" s="338" t="s">
        <v>272</v>
      </c>
      <c r="DO6" s="338" t="s">
        <v>273</v>
      </c>
      <c r="DP6" s="338" t="s">
        <v>274</v>
      </c>
      <c r="DQ6" s="339" t="s">
        <v>275</v>
      </c>
      <c r="DT6" s="337" t="s">
        <v>266</v>
      </c>
      <c r="DU6" s="338" t="s">
        <v>267</v>
      </c>
      <c r="DV6" s="338" t="s">
        <v>268</v>
      </c>
      <c r="DW6" s="338" t="s">
        <v>269</v>
      </c>
      <c r="DX6" s="338" t="s">
        <v>270</v>
      </c>
      <c r="DY6" s="338" t="s">
        <v>271</v>
      </c>
      <c r="DZ6" s="338" t="s">
        <v>272</v>
      </c>
      <c r="EA6" s="338" t="s">
        <v>273</v>
      </c>
      <c r="EB6" s="338" t="s">
        <v>274</v>
      </c>
      <c r="EC6" s="1128" t="s">
        <v>275</v>
      </c>
    </row>
    <row r="7" spans="1:134" x14ac:dyDescent="0.25">
      <c r="A7">
        <v>11</v>
      </c>
      <c r="B7" t="s">
        <v>73</v>
      </c>
      <c r="C7" s="34">
        <v>1</v>
      </c>
      <c r="D7" s="279">
        <v>0</v>
      </c>
      <c r="E7" s="279">
        <v>0</v>
      </c>
      <c r="F7" s="279">
        <v>0</v>
      </c>
      <c r="G7" s="279">
        <v>0</v>
      </c>
      <c r="H7" s="279">
        <v>27</v>
      </c>
      <c r="I7" s="279">
        <v>0</v>
      </c>
      <c r="J7" s="279">
        <v>0</v>
      </c>
      <c r="K7" s="279">
        <v>0</v>
      </c>
      <c r="L7" s="279">
        <v>0</v>
      </c>
      <c r="M7" s="380">
        <v>0</v>
      </c>
      <c r="P7" s="279">
        <v>0</v>
      </c>
      <c r="Q7" s="279">
        <v>0</v>
      </c>
      <c r="R7" s="279">
        <v>0</v>
      </c>
      <c r="S7" s="279">
        <v>0</v>
      </c>
      <c r="T7" s="279">
        <v>26</v>
      </c>
      <c r="U7" s="279">
        <v>0</v>
      </c>
      <c r="V7" s="279">
        <v>0</v>
      </c>
      <c r="W7" s="279">
        <v>0</v>
      </c>
      <c r="X7" s="279">
        <v>0</v>
      </c>
      <c r="Y7" s="380">
        <v>0</v>
      </c>
      <c r="AB7" s="279">
        <v>0</v>
      </c>
      <c r="AC7" s="277">
        <v>0</v>
      </c>
      <c r="AD7" s="277">
        <v>0</v>
      </c>
      <c r="AE7" s="277">
        <v>0</v>
      </c>
      <c r="AF7" s="277">
        <v>18</v>
      </c>
      <c r="AG7" s="277">
        <v>0</v>
      </c>
      <c r="AH7" s="277">
        <v>0</v>
      </c>
      <c r="AI7" s="277">
        <v>0</v>
      </c>
      <c r="AJ7" s="277">
        <v>0</v>
      </c>
      <c r="AK7" s="278">
        <v>0</v>
      </c>
      <c r="AL7" s="277"/>
      <c r="AM7" s="277"/>
      <c r="AN7" s="279">
        <v>0</v>
      </c>
      <c r="AO7" s="277">
        <v>0</v>
      </c>
      <c r="AP7" s="277">
        <v>0</v>
      </c>
      <c r="AQ7" s="277">
        <v>0</v>
      </c>
      <c r="AR7" s="277">
        <v>33</v>
      </c>
      <c r="AS7" s="277">
        <v>0</v>
      </c>
      <c r="AT7" s="277">
        <v>0</v>
      </c>
      <c r="AU7" s="277">
        <v>0</v>
      </c>
      <c r="AV7" s="277">
        <v>0</v>
      </c>
      <c r="AW7" s="278">
        <v>0</v>
      </c>
      <c r="AX7" s="277"/>
      <c r="AY7" s="277"/>
      <c r="AZ7" s="417">
        <v>0</v>
      </c>
      <c r="BA7" s="418">
        <v>0</v>
      </c>
      <c r="BB7" s="418">
        <v>0</v>
      </c>
      <c r="BC7" s="418">
        <v>0</v>
      </c>
      <c r="BD7" s="418">
        <v>30</v>
      </c>
      <c r="BE7" s="418">
        <v>0</v>
      </c>
      <c r="BF7" s="418">
        <v>0</v>
      </c>
      <c r="BG7" s="418">
        <v>0</v>
      </c>
      <c r="BH7" s="418">
        <v>0</v>
      </c>
      <c r="BI7" s="419">
        <v>0</v>
      </c>
      <c r="BJ7" s="433"/>
      <c r="BK7" s="433"/>
      <c r="BL7" s="417">
        <v>0</v>
      </c>
      <c r="BM7" s="418">
        <v>0</v>
      </c>
      <c r="BN7" s="418">
        <v>0</v>
      </c>
      <c r="BO7" s="418">
        <v>0</v>
      </c>
      <c r="BP7" s="418">
        <v>49</v>
      </c>
      <c r="BQ7" s="418">
        <v>0</v>
      </c>
      <c r="BR7" s="418">
        <v>0</v>
      </c>
      <c r="BS7" s="418">
        <v>0</v>
      </c>
      <c r="BT7" s="418">
        <v>0</v>
      </c>
      <c r="BU7" s="419">
        <v>0</v>
      </c>
      <c r="BV7" s="433"/>
      <c r="BW7" s="433"/>
      <c r="BX7" s="417">
        <v>0</v>
      </c>
      <c r="BY7" s="418">
        <v>0</v>
      </c>
      <c r="BZ7" s="418">
        <v>0</v>
      </c>
      <c r="CA7" s="418">
        <v>0</v>
      </c>
      <c r="CB7" s="418">
        <v>30</v>
      </c>
      <c r="CC7" s="418">
        <v>0</v>
      </c>
      <c r="CD7" s="418">
        <v>0</v>
      </c>
      <c r="CE7" s="418">
        <v>0</v>
      </c>
      <c r="CF7" s="418">
        <v>0</v>
      </c>
      <c r="CG7" s="419">
        <v>0</v>
      </c>
      <c r="CH7" s="429"/>
      <c r="CI7" s="429"/>
      <c r="CJ7" s="420">
        <v>0</v>
      </c>
      <c r="CK7" s="146">
        <v>0</v>
      </c>
      <c r="CL7" s="146">
        <v>0</v>
      </c>
      <c r="CM7" s="146">
        <v>0</v>
      </c>
      <c r="CN7" s="146">
        <v>33</v>
      </c>
      <c r="CO7" s="146">
        <v>0</v>
      </c>
      <c r="CP7" s="146">
        <v>0</v>
      </c>
      <c r="CQ7" s="146">
        <v>0</v>
      </c>
      <c r="CR7" s="146">
        <v>0</v>
      </c>
      <c r="CS7" s="421">
        <v>0</v>
      </c>
      <c r="CV7" s="944">
        <v>0</v>
      </c>
      <c r="CW7" s="422">
        <v>0</v>
      </c>
      <c r="CX7" s="422">
        <v>0</v>
      </c>
      <c r="CY7" s="422">
        <v>0</v>
      </c>
      <c r="CZ7" s="422">
        <v>39</v>
      </c>
      <c r="DA7" s="422">
        <v>0</v>
      </c>
      <c r="DB7" s="422">
        <v>0</v>
      </c>
      <c r="DC7" s="422">
        <v>0</v>
      </c>
      <c r="DD7" s="422">
        <v>3</v>
      </c>
      <c r="DE7" s="945">
        <v>0</v>
      </c>
      <c r="DH7" s="944">
        <v>0</v>
      </c>
      <c r="DI7" s="422">
        <v>0</v>
      </c>
      <c r="DJ7" s="422">
        <v>0</v>
      </c>
      <c r="DK7" s="422">
        <v>0</v>
      </c>
      <c r="DL7" s="422">
        <v>30</v>
      </c>
      <c r="DM7" s="422">
        <v>0</v>
      </c>
      <c r="DN7" s="422">
        <v>0</v>
      </c>
      <c r="DO7" s="422">
        <v>0</v>
      </c>
      <c r="DP7" s="422">
        <v>2</v>
      </c>
      <c r="DQ7" s="945">
        <v>0</v>
      </c>
      <c r="DT7" s="1124">
        <v>0</v>
      </c>
      <c r="DU7" s="1125">
        <v>0</v>
      </c>
      <c r="DV7" s="1125">
        <v>0</v>
      </c>
      <c r="DW7" s="1125">
        <v>0</v>
      </c>
      <c r="DX7" s="1125">
        <v>44</v>
      </c>
      <c r="DY7" s="1125">
        <v>0</v>
      </c>
      <c r="DZ7" s="1125">
        <v>0</v>
      </c>
      <c r="EA7" s="1125">
        <v>0</v>
      </c>
      <c r="EB7" s="1125">
        <v>5</v>
      </c>
      <c r="EC7" s="1129">
        <v>0</v>
      </c>
      <c r="ED7" s="222"/>
    </row>
    <row r="8" spans="1:134" x14ac:dyDescent="0.25">
      <c r="A8">
        <v>11</v>
      </c>
      <c r="B8" t="s">
        <v>73</v>
      </c>
      <c r="C8" s="34">
        <v>2</v>
      </c>
      <c r="D8" s="279">
        <v>0</v>
      </c>
      <c r="E8" s="279">
        <v>0</v>
      </c>
      <c r="F8" s="279">
        <v>0</v>
      </c>
      <c r="G8" s="279">
        <v>0</v>
      </c>
      <c r="H8" s="279">
        <v>15</v>
      </c>
      <c r="I8" s="279">
        <v>13</v>
      </c>
      <c r="J8" s="279">
        <v>1</v>
      </c>
      <c r="K8" s="279">
        <v>0</v>
      </c>
      <c r="L8" s="279">
        <v>0</v>
      </c>
      <c r="M8" s="380">
        <v>0</v>
      </c>
      <c r="P8" s="279">
        <v>0</v>
      </c>
      <c r="Q8" s="279">
        <v>0</v>
      </c>
      <c r="R8" s="279">
        <v>0</v>
      </c>
      <c r="S8" s="279">
        <v>0</v>
      </c>
      <c r="T8" s="279">
        <v>27</v>
      </c>
      <c r="U8" s="279">
        <v>6</v>
      </c>
      <c r="V8" s="279">
        <v>3</v>
      </c>
      <c r="W8" s="279">
        <v>0</v>
      </c>
      <c r="X8" s="279">
        <v>0</v>
      </c>
      <c r="Y8" s="380">
        <v>0</v>
      </c>
      <c r="AB8" s="279">
        <v>0</v>
      </c>
      <c r="AC8" s="277">
        <v>0</v>
      </c>
      <c r="AD8" s="277">
        <v>0</v>
      </c>
      <c r="AE8" s="277">
        <v>0</v>
      </c>
      <c r="AF8" s="277">
        <v>22</v>
      </c>
      <c r="AG8" s="277">
        <v>13</v>
      </c>
      <c r="AH8" s="277">
        <v>1</v>
      </c>
      <c r="AI8" s="277">
        <v>0</v>
      </c>
      <c r="AJ8" s="277">
        <v>0</v>
      </c>
      <c r="AK8" s="278">
        <v>0</v>
      </c>
      <c r="AL8" s="277"/>
      <c r="AM8" s="277"/>
      <c r="AN8" s="279">
        <v>0</v>
      </c>
      <c r="AO8" s="277">
        <v>0</v>
      </c>
      <c r="AP8" s="277">
        <v>0</v>
      </c>
      <c r="AQ8" s="277">
        <v>0</v>
      </c>
      <c r="AR8" s="277">
        <v>22</v>
      </c>
      <c r="AS8" s="277">
        <v>12</v>
      </c>
      <c r="AT8" s="277">
        <v>2</v>
      </c>
      <c r="AU8" s="277">
        <v>0</v>
      </c>
      <c r="AV8" s="277">
        <v>0</v>
      </c>
      <c r="AW8" s="278">
        <v>0</v>
      </c>
      <c r="AX8" s="277"/>
      <c r="AY8" s="277"/>
      <c r="AZ8" s="417">
        <v>0</v>
      </c>
      <c r="BA8" s="418">
        <v>0</v>
      </c>
      <c r="BB8" s="418">
        <v>0</v>
      </c>
      <c r="BC8" s="418">
        <v>0</v>
      </c>
      <c r="BD8" s="418">
        <v>13</v>
      </c>
      <c r="BE8" s="418">
        <v>19</v>
      </c>
      <c r="BF8" s="418">
        <v>1</v>
      </c>
      <c r="BG8" s="418">
        <v>0</v>
      </c>
      <c r="BH8" s="418">
        <v>0</v>
      </c>
      <c r="BI8" s="419">
        <v>0</v>
      </c>
      <c r="BJ8" s="433"/>
      <c r="BK8" s="433"/>
      <c r="BL8" s="417">
        <v>0</v>
      </c>
      <c r="BM8" s="418">
        <v>0</v>
      </c>
      <c r="BN8" s="418">
        <v>0</v>
      </c>
      <c r="BO8" s="418">
        <v>0</v>
      </c>
      <c r="BP8" s="418">
        <v>20</v>
      </c>
      <c r="BQ8" s="418">
        <v>10</v>
      </c>
      <c r="BR8" s="418">
        <v>3</v>
      </c>
      <c r="BS8" s="418">
        <v>0</v>
      </c>
      <c r="BT8" s="418">
        <v>0</v>
      </c>
      <c r="BU8" s="419">
        <v>0</v>
      </c>
      <c r="BV8" s="433"/>
      <c r="BW8" s="433"/>
      <c r="BX8" s="417">
        <v>0</v>
      </c>
      <c r="BY8" s="418">
        <v>0</v>
      </c>
      <c r="BZ8" s="418">
        <v>0</v>
      </c>
      <c r="CA8" s="418">
        <v>0</v>
      </c>
      <c r="CB8" s="418">
        <v>22</v>
      </c>
      <c r="CC8" s="418">
        <v>18</v>
      </c>
      <c r="CD8" s="418">
        <v>3</v>
      </c>
      <c r="CE8" s="418">
        <v>0</v>
      </c>
      <c r="CF8" s="418">
        <v>0</v>
      </c>
      <c r="CG8" s="419">
        <v>0</v>
      </c>
      <c r="CH8" s="429"/>
      <c r="CI8" s="429"/>
      <c r="CJ8" s="420">
        <v>0</v>
      </c>
      <c r="CK8" s="146">
        <v>0</v>
      </c>
      <c r="CL8" s="146">
        <v>0</v>
      </c>
      <c r="CM8" s="146">
        <v>0</v>
      </c>
      <c r="CN8" s="146">
        <v>23</v>
      </c>
      <c r="CO8" s="146">
        <v>15</v>
      </c>
      <c r="CP8" s="146">
        <v>2</v>
      </c>
      <c r="CQ8" s="146">
        <v>0</v>
      </c>
      <c r="CR8" s="146">
        <v>0</v>
      </c>
      <c r="CS8" s="421">
        <v>0</v>
      </c>
      <c r="CV8" s="944">
        <v>0</v>
      </c>
      <c r="CW8" s="422">
        <v>0</v>
      </c>
      <c r="CX8" s="422">
        <v>0</v>
      </c>
      <c r="CY8" s="422">
        <v>0</v>
      </c>
      <c r="CZ8" s="422">
        <v>23</v>
      </c>
      <c r="DA8" s="422">
        <v>12</v>
      </c>
      <c r="DB8" s="422">
        <v>3</v>
      </c>
      <c r="DC8" s="422">
        <v>0</v>
      </c>
      <c r="DD8" s="422">
        <v>0</v>
      </c>
      <c r="DE8" s="945">
        <v>0</v>
      </c>
      <c r="DH8" s="944">
        <v>0</v>
      </c>
      <c r="DI8" s="422">
        <v>0</v>
      </c>
      <c r="DJ8" s="422">
        <v>0</v>
      </c>
      <c r="DK8" s="422">
        <v>0</v>
      </c>
      <c r="DL8" s="422">
        <v>19</v>
      </c>
      <c r="DM8" s="422">
        <v>13</v>
      </c>
      <c r="DN8" s="422">
        <v>3</v>
      </c>
      <c r="DO8" s="422">
        <v>0</v>
      </c>
      <c r="DP8" s="422">
        <v>0</v>
      </c>
      <c r="DQ8" s="945">
        <v>0</v>
      </c>
      <c r="DT8" s="1124">
        <v>0</v>
      </c>
      <c r="DU8" s="1125">
        <v>0</v>
      </c>
      <c r="DV8" s="1125">
        <v>0</v>
      </c>
      <c r="DW8" s="1125">
        <v>0</v>
      </c>
      <c r="DX8" s="1125">
        <v>26</v>
      </c>
      <c r="DY8" s="1125">
        <v>26</v>
      </c>
      <c r="DZ8" s="1125">
        <v>1</v>
      </c>
      <c r="EA8" s="1125">
        <v>0</v>
      </c>
      <c r="EB8" s="1125">
        <v>1</v>
      </c>
      <c r="EC8" s="1129">
        <v>0</v>
      </c>
      <c r="ED8" s="222"/>
    </row>
    <row r="9" spans="1:134" x14ac:dyDescent="0.25">
      <c r="A9">
        <v>11</v>
      </c>
      <c r="B9" t="s">
        <v>73</v>
      </c>
      <c r="C9" s="34">
        <v>3</v>
      </c>
      <c r="D9" s="279">
        <v>0</v>
      </c>
      <c r="E9" s="279">
        <v>0</v>
      </c>
      <c r="F9" s="279">
        <v>0</v>
      </c>
      <c r="G9" s="279">
        <v>0</v>
      </c>
      <c r="H9" s="279">
        <v>188</v>
      </c>
      <c r="I9" s="279">
        <v>71</v>
      </c>
      <c r="J9" s="279">
        <v>12</v>
      </c>
      <c r="K9" s="279">
        <v>0</v>
      </c>
      <c r="L9" s="279">
        <v>1</v>
      </c>
      <c r="M9" s="380">
        <v>0</v>
      </c>
      <c r="P9" s="279">
        <v>0</v>
      </c>
      <c r="Q9" s="279">
        <v>0</v>
      </c>
      <c r="R9" s="279">
        <v>0</v>
      </c>
      <c r="S9" s="279">
        <v>0</v>
      </c>
      <c r="T9" s="279">
        <v>205</v>
      </c>
      <c r="U9" s="279">
        <v>63</v>
      </c>
      <c r="V9" s="279">
        <v>13</v>
      </c>
      <c r="W9" s="279">
        <v>0</v>
      </c>
      <c r="X9" s="279">
        <v>0</v>
      </c>
      <c r="Y9" s="380">
        <v>0</v>
      </c>
      <c r="AB9" s="279">
        <v>0</v>
      </c>
      <c r="AC9" s="277">
        <v>0</v>
      </c>
      <c r="AD9" s="277">
        <v>0</v>
      </c>
      <c r="AE9" s="277">
        <v>0</v>
      </c>
      <c r="AF9" s="277">
        <v>231</v>
      </c>
      <c r="AG9" s="277">
        <v>68</v>
      </c>
      <c r="AH9" s="277">
        <v>9</v>
      </c>
      <c r="AI9" s="277">
        <v>0</v>
      </c>
      <c r="AJ9" s="277">
        <v>2</v>
      </c>
      <c r="AK9" s="278">
        <v>0</v>
      </c>
      <c r="AL9" s="277"/>
      <c r="AM9" s="277"/>
      <c r="AN9" s="279">
        <v>0</v>
      </c>
      <c r="AO9" s="277">
        <v>0</v>
      </c>
      <c r="AP9" s="277">
        <v>0</v>
      </c>
      <c r="AQ9" s="277">
        <v>0</v>
      </c>
      <c r="AR9" s="277">
        <v>216</v>
      </c>
      <c r="AS9" s="277">
        <v>61</v>
      </c>
      <c r="AT9" s="277">
        <v>12</v>
      </c>
      <c r="AU9" s="277">
        <v>0</v>
      </c>
      <c r="AV9" s="277">
        <v>0</v>
      </c>
      <c r="AW9" s="278">
        <v>0</v>
      </c>
      <c r="AX9" s="277"/>
      <c r="AY9" s="277"/>
      <c r="AZ9" s="417">
        <v>0</v>
      </c>
      <c r="BA9" s="418">
        <v>0</v>
      </c>
      <c r="BB9" s="418">
        <v>0</v>
      </c>
      <c r="BC9" s="418">
        <v>0</v>
      </c>
      <c r="BD9" s="418">
        <v>216</v>
      </c>
      <c r="BE9" s="418">
        <v>64</v>
      </c>
      <c r="BF9" s="418">
        <v>7</v>
      </c>
      <c r="BG9" s="418">
        <v>12</v>
      </c>
      <c r="BH9" s="418">
        <v>0</v>
      </c>
      <c r="BI9" s="419">
        <v>1</v>
      </c>
      <c r="BJ9" s="433"/>
      <c r="BK9" s="433"/>
      <c r="BL9" s="417">
        <v>0</v>
      </c>
      <c r="BM9" s="418">
        <v>0</v>
      </c>
      <c r="BN9" s="418">
        <v>0</v>
      </c>
      <c r="BO9" s="418">
        <v>0</v>
      </c>
      <c r="BP9" s="418">
        <v>202</v>
      </c>
      <c r="BQ9" s="418">
        <v>51</v>
      </c>
      <c r="BR9" s="418">
        <v>15</v>
      </c>
      <c r="BS9" s="418">
        <v>0</v>
      </c>
      <c r="BT9" s="418">
        <v>0</v>
      </c>
      <c r="BU9" s="419">
        <v>0</v>
      </c>
      <c r="BV9" s="433"/>
      <c r="BW9" s="433"/>
      <c r="BX9" s="417">
        <v>0</v>
      </c>
      <c r="BY9" s="418">
        <v>0</v>
      </c>
      <c r="BZ9" s="418">
        <v>0</v>
      </c>
      <c r="CA9" s="418">
        <v>0</v>
      </c>
      <c r="CB9" s="418">
        <v>154</v>
      </c>
      <c r="CC9" s="418">
        <v>67</v>
      </c>
      <c r="CD9" s="418">
        <v>13</v>
      </c>
      <c r="CE9" s="418">
        <v>0</v>
      </c>
      <c r="CF9" s="418">
        <v>2</v>
      </c>
      <c r="CG9" s="419">
        <v>0</v>
      </c>
      <c r="CH9" s="429"/>
      <c r="CI9" s="429"/>
      <c r="CJ9" s="420">
        <v>0</v>
      </c>
      <c r="CK9" s="146">
        <v>0</v>
      </c>
      <c r="CL9" s="146">
        <v>0</v>
      </c>
      <c r="CM9" s="146">
        <v>0</v>
      </c>
      <c r="CN9" s="146">
        <v>144</v>
      </c>
      <c r="CO9" s="146">
        <v>52</v>
      </c>
      <c r="CP9" s="146">
        <v>5</v>
      </c>
      <c r="CQ9" s="146">
        <v>0</v>
      </c>
      <c r="CR9" s="146">
        <v>0</v>
      </c>
      <c r="CS9" s="421">
        <v>0</v>
      </c>
      <c r="CV9" s="944">
        <v>0</v>
      </c>
      <c r="CW9" s="422">
        <v>0</v>
      </c>
      <c r="CX9" s="422">
        <v>0</v>
      </c>
      <c r="CY9" s="422">
        <v>0</v>
      </c>
      <c r="CZ9" s="422">
        <v>151</v>
      </c>
      <c r="DA9" s="422">
        <v>68</v>
      </c>
      <c r="DB9" s="422">
        <v>7</v>
      </c>
      <c r="DC9" s="422">
        <v>0</v>
      </c>
      <c r="DD9" s="422">
        <v>2</v>
      </c>
      <c r="DE9" s="945">
        <v>0</v>
      </c>
      <c r="DH9" s="944">
        <v>0</v>
      </c>
      <c r="DI9" s="422">
        <v>0</v>
      </c>
      <c r="DJ9" s="422">
        <v>0</v>
      </c>
      <c r="DK9" s="422">
        <v>0</v>
      </c>
      <c r="DL9" s="422">
        <v>143</v>
      </c>
      <c r="DM9" s="422">
        <v>74</v>
      </c>
      <c r="DN9" s="422">
        <v>17</v>
      </c>
      <c r="DO9" s="422">
        <v>0</v>
      </c>
      <c r="DP9" s="422">
        <v>0</v>
      </c>
      <c r="DQ9" s="945">
        <v>0</v>
      </c>
      <c r="DT9" s="1124">
        <v>0</v>
      </c>
      <c r="DU9" s="1125">
        <v>0</v>
      </c>
      <c r="DV9" s="1125">
        <v>0</v>
      </c>
      <c r="DW9" s="1125">
        <v>0</v>
      </c>
      <c r="DX9" s="1125">
        <v>125</v>
      </c>
      <c r="DY9" s="1125">
        <v>100</v>
      </c>
      <c r="DZ9" s="1125">
        <v>20</v>
      </c>
      <c r="EA9" s="1125">
        <v>0</v>
      </c>
      <c r="EB9" s="1125">
        <v>0</v>
      </c>
      <c r="EC9" s="1129">
        <v>0</v>
      </c>
      <c r="ED9" s="222"/>
    </row>
    <row r="10" spans="1:134" x14ac:dyDescent="0.25">
      <c r="A10">
        <v>12</v>
      </c>
      <c r="B10" t="s">
        <v>82</v>
      </c>
      <c r="C10" s="34">
        <v>1</v>
      </c>
      <c r="D10" s="279">
        <v>0</v>
      </c>
      <c r="E10" s="279">
        <v>0</v>
      </c>
      <c r="F10" s="279">
        <v>0</v>
      </c>
      <c r="G10" s="279">
        <v>0</v>
      </c>
      <c r="H10" s="279">
        <v>118</v>
      </c>
      <c r="I10" s="279">
        <v>24</v>
      </c>
      <c r="J10" s="279">
        <v>0</v>
      </c>
      <c r="K10" s="279">
        <v>0</v>
      </c>
      <c r="L10" s="279">
        <v>0</v>
      </c>
      <c r="M10" s="380">
        <v>0</v>
      </c>
      <c r="P10" s="279">
        <v>0</v>
      </c>
      <c r="Q10" s="279">
        <v>0</v>
      </c>
      <c r="R10" s="279">
        <v>0</v>
      </c>
      <c r="S10" s="279">
        <v>0</v>
      </c>
      <c r="T10" s="279">
        <v>138</v>
      </c>
      <c r="U10" s="279">
        <v>13</v>
      </c>
      <c r="V10" s="279">
        <v>0</v>
      </c>
      <c r="W10" s="279">
        <v>0</v>
      </c>
      <c r="X10" s="279">
        <v>0</v>
      </c>
      <c r="Y10" s="380">
        <v>0</v>
      </c>
      <c r="AB10" s="279">
        <v>0</v>
      </c>
      <c r="AC10" s="277">
        <v>0</v>
      </c>
      <c r="AD10" s="277">
        <v>0</v>
      </c>
      <c r="AE10" s="277">
        <v>0</v>
      </c>
      <c r="AF10" s="277">
        <v>130</v>
      </c>
      <c r="AG10" s="277">
        <v>19</v>
      </c>
      <c r="AH10" s="277">
        <v>0</v>
      </c>
      <c r="AI10" s="277">
        <v>0</v>
      </c>
      <c r="AJ10" s="277">
        <v>0</v>
      </c>
      <c r="AK10" s="278">
        <v>0</v>
      </c>
      <c r="AL10" s="277"/>
      <c r="AM10" s="277"/>
      <c r="AN10" s="279">
        <v>0</v>
      </c>
      <c r="AO10" s="277">
        <v>0</v>
      </c>
      <c r="AP10" s="277">
        <v>0</v>
      </c>
      <c r="AQ10" s="277">
        <v>0</v>
      </c>
      <c r="AR10" s="277">
        <v>103</v>
      </c>
      <c r="AS10" s="277">
        <v>25</v>
      </c>
      <c r="AT10" s="277">
        <v>0</v>
      </c>
      <c r="AU10" s="277">
        <v>0</v>
      </c>
      <c r="AV10" s="277">
        <v>0</v>
      </c>
      <c r="AW10" s="278">
        <v>0</v>
      </c>
      <c r="AX10" s="277"/>
      <c r="AY10" s="277"/>
      <c r="AZ10" s="417">
        <v>0</v>
      </c>
      <c r="BA10" s="418">
        <v>0</v>
      </c>
      <c r="BB10" s="418">
        <v>0</v>
      </c>
      <c r="BC10" s="418">
        <v>0</v>
      </c>
      <c r="BD10" s="418">
        <v>141</v>
      </c>
      <c r="BE10" s="418">
        <v>23</v>
      </c>
      <c r="BF10" s="418">
        <v>0</v>
      </c>
      <c r="BG10" s="418">
        <v>0</v>
      </c>
      <c r="BH10" s="418">
        <v>0</v>
      </c>
      <c r="BI10" s="419">
        <v>0</v>
      </c>
      <c r="BJ10" s="433"/>
      <c r="BK10" s="433"/>
      <c r="BL10" s="417">
        <v>0</v>
      </c>
      <c r="BM10" s="418">
        <v>0</v>
      </c>
      <c r="BN10" s="418">
        <v>0</v>
      </c>
      <c r="BO10" s="418">
        <v>0</v>
      </c>
      <c r="BP10" s="418">
        <v>131</v>
      </c>
      <c r="BQ10" s="418">
        <v>18</v>
      </c>
      <c r="BR10" s="418">
        <v>0</v>
      </c>
      <c r="BS10" s="418">
        <v>0</v>
      </c>
      <c r="BT10" s="418">
        <v>0</v>
      </c>
      <c r="BU10" s="419">
        <v>0</v>
      </c>
      <c r="BV10" s="433"/>
      <c r="BW10" s="433"/>
      <c r="BX10" s="417">
        <v>0</v>
      </c>
      <c r="BY10" s="418">
        <v>0</v>
      </c>
      <c r="BZ10" s="418">
        <v>0</v>
      </c>
      <c r="CA10" s="418">
        <v>0</v>
      </c>
      <c r="CB10" s="418">
        <v>149</v>
      </c>
      <c r="CC10" s="418">
        <v>21</v>
      </c>
      <c r="CD10" s="418">
        <v>0</v>
      </c>
      <c r="CE10" s="418">
        <v>0</v>
      </c>
      <c r="CF10" s="418">
        <v>0</v>
      </c>
      <c r="CG10" s="419">
        <v>0</v>
      </c>
      <c r="CH10" s="429"/>
      <c r="CI10" s="429"/>
      <c r="CJ10" s="420">
        <v>0</v>
      </c>
      <c r="CK10" s="146">
        <v>0</v>
      </c>
      <c r="CL10" s="146">
        <v>0</v>
      </c>
      <c r="CM10" s="146">
        <v>2</v>
      </c>
      <c r="CN10" s="146">
        <v>454</v>
      </c>
      <c r="CO10" s="146">
        <v>164</v>
      </c>
      <c r="CP10" s="146">
        <v>3</v>
      </c>
      <c r="CQ10" s="146">
        <v>0</v>
      </c>
      <c r="CR10" s="146">
        <v>0</v>
      </c>
      <c r="CS10" s="421">
        <v>0</v>
      </c>
      <c r="CV10" s="944">
        <v>0</v>
      </c>
      <c r="CW10" s="422">
        <v>0</v>
      </c>
      <c r="CX10" s="422">
        <v>0</v>
      </c>
      <c r="CY10" s="422">
        <v>0</v>
      </c>
      <c r="CZ10" s="422">
        <v>819</v>
      </c>
      <c r="DA10" s="422">
        <v>334</v>
      </c>
      <c r="DB10" s="422">
        <v>6</v>
      </c>
      <c r="DC10" s="422">
        <v>0</v>
      </c>
      <c r="DD10" s="422">
        <v>30</v>
      </c>
      <c r="DE10" s="945">
        <v>0</v>
      </c>
      <c r="DH10" s="944">
        <v>0</v>
      </c>
      <c r="DI10" s="422">
        <v>0</v>
      </c>
      <c r="DJ10" s="422">
        <v>0</v>
      </c>
      <c r="DK10" s="422">
        <v>1</v>
      </c>
      <c r="DL10" s="422">
        <v>886</v>
      </c>
      <c r="DM10" s="422">
        <v>322</v>
      </c>
      <c r="DN10" s="422">
        <v>18</v>
      </c>
      <c r="DO10" s="422">
        <v>0</v>
      </c>
      <c r="DP10" s="422">
        <v>39</v>
      </c>
      <c r="DQ10" s="945">
        <v>0</v>
      </c>
      <c r="DT10" s="1124">
        <v>0</v>
      </c>
      <c r="DU10" s="1125">
        <v>0</v>
      </c>
      <c r="DV10" s="1125">
        <v>0</v>
      </c>
      <c r="DW10" s="1125">
        <v>0</v>
      </c>
      <c r="DX10" s="1125">
        <v>1087</v>
      </c>
      <c r="DY10" s="1125">
        <v>398</v>
      </c>
      <c r="DZ10" s="1125">
        <v>27</v>
      </c>
      <c r="EA10" s="1125">
        <v>0</v>
      </c>
      <c r="EB10" s="1125">
        <v>58</v>
      </c>
      <c r="EC10" s="1129">
        <v>2</v>
      </c>
      <c r="ED10" s="222"/>
    </row>
    <row r="11" spans="1:134" x14ac:dyDescent="0.25">
      <c r="A11">
        <v>12</v>
      </c>
      <c r="B11" t="s">
        <v>82</v>
      </c>
      <c r="C11" s="34">
        <v>2</v>
      </c>
      <c r="D11" s="279">
        <v>0</v>
      </c>
      <c r="E11" s="279">
        <v>0</v>
      </c>
      <c r="F11" s="279">
        <v>0</v>
      </c>
      <c r="G11" s="279">
        <v>0</v>
      </c>
      <c r="H11" s="279">
        <v>407</v>
      </c>
      <c r="I11" s="279">
        <v>74</v>
      </c>
      <c r="J11" s="279">
        <v>32</v>
      </c>
      <c r="K11" s="279">
        <v>0</v>
      </c>
      <c r="L11" s="279">
        <v>3</v>
      </c>
      <c r="M11" s="380">
        <v>0</v>
      </c>
      <c r="P11" s="279">
        <v>0</v>
      </c>
      <c r="Q11" s="279">
        <v>0</v>
      </c>
      <c r="R11" s="279">
        <v>0</v>
      </c>
      <c r="S11" s="279">
        <v>0</v>
      </c>
      <c r="T11" s="279">
        <v>429</v>
      </c>
      <c r="U11" s="279">
        <v>85</v>
      </c>
      <c r="V11" s="279">
        <v>38</v>
      </c>
      <c r="W11" s="279">
        <v>0</v>
      </c>
      <c r="X11" s="279">
        <v>5</v>
      </c>
      <c r="Y11" s="380">
        <v>0</v>
      </c>
      <c r="AB11" s="279">
        <v>0</v>
      </c>
      <c r="AC11" s="277">
        <v>0</v>
      </c>
      <c r="AD11" s="277">
        <v>0</v>
      </c>
      <c r="AE11" s="277">
        <v>0</v>
      </c>
      <c r="AF11" s="277">
        <v>458</v>
      </c>
      <c r="AG11" s="277">
        <v>90</v>
      </c>
      <c r="AH11" s="277">
        <v>26</v>
      </c>
      <c r="AI11" s="277">
        <v>0</v>
      </c>
      <c r="AJ11" s="277">
        <v>5</v>
      </c>
      <c r="AK11" s="278">
        <v>5</v>
      </c>
      <c r="AL11" s="277"/>
      <c r="AM11" s="277"/>
      <c r="AN11" s="279">
        <v>0</v>
      </c>
      <c r="AO11" s="277">
        <v>0</v>
      </c>
      <c r="AP11" s="277">
        <v>0</v>
      </c>
      <c r="AQ11" s="277">
        <v>0</v>
      </c>
      <c r="AR11" s="277">
        <v>437</v>
      </c>
      <c r="AS11" s="277">
        <v>94</v>
      </c>
      <c r="AT11" s="277">
        <v>42</v>
      </c>
      <c r="AU11" s="277">
        <v>0</v>
      </c>
      <c r="AV11" s="277">
        <v>3</v>
      </c>
      <c r="AW11" s="278">
        <v>3</v>
      </c>
      <c r="AX11" s="277"/>
      <c r="AY11" s="277"/>
      <c r="AZ11" s="417">
        <v>0</v>
      </c>
      <c r="BA11" s="418">
        <v>0</v>
      </c>
      <c r="BB11" s="418">
        <v>0</v>
      </c>
      <c r="BC11" s="418">
        <v>0</v>
      </c>
      <c r="BD11" s="418">
        <v>403</v>
      </c>
      <c r="BE11" s="418">
        <v>98</v>
      </c>
      <c r="BF11" s="418">
        <v>41</v>
      </c>
      <c r="BG11" s="418">
        <v>0</v>
      </c>
      <c r="BH11" s="418">
        <v>4</v>
      </c>
      <c r="BI11" s="419">
        <v>4</v>
      </c>
      <c r="BJ11" s="433"/>
      <c r="BK11" s="433"/>
      <c r="BL11" s="417">
        <v>0</v>
      </c>
      <c r="BM11" s="418">
        <v>0</v>
      </c>
      <c r="BN11" s="418">
        <v>0</v>
      </c>
      <c r="BO11" s="418">
        <v>0</v>
      </c>
      <c r="BP11" s="418">
        <v>437</v>
      </c>
      <c r="BQ11" s="418">
        <v>89</v>
      </c>
      <c r="BR11" s="418">
        <v>33</v>
      </c>
      <c r="BS11" s="418">
        <v>0</v>
      </c>
      <c r="BT11" s="418">
        <v>5</v>
      </c>
      <c r="BU11" s="419">
        <v>3</v>
      </c>
      <c r="BV11" s="433"/>
      <c r="BW11" s="433"/>
      <c r="BX11" s="417">
        <v>0</v>
      </c>
      <c r="BY11" s="418">
        <v>0</v>
      </c>
      <c r="BZ11" s="418">
        <v>0</v>
      </c>
      <c r="CA11" s="418">
        <v>0</v>
      </c>
      <c r="CB11" s="418">
        <v>513</v>
      </c>
      <c r="CC11" s="418">
        <v>104</v>
      </c>
      <c r="CD11" s="418">
        <v>38</v>
      </c>
      <c r="CE11" s="418">
        <v>0</v>
      </c>
      <c r="CF11" s="418">
        <v>3</v>
      </c>
      <c r="CG11" s="419">
        <v>0</v>
      </c>
      <c r="CH11" s="429"/>
      <c r="CI11" s="429"/>
      <c r="CJ11" s="420">
        <v>0</v>
      </c>
      <c r="CK11" s="146">
        <v>0</v>
      </c>
      <c r="CL11" s="146">
        <v>0</v>
      </c>
      <c r="CM11" s="146">
        <v>0</v>
      </c>
      <c r="CN11" s="146">
        <v>493</v>
      </c>
      <c r="CO11" s="146">
        <v>121</v>
      </c>
      <c r="CP11" s="146">
        <v>36</v>
      </c>
      <c r="CQ11" s="146">
        <v>0</v>
      </c>
      <c r="CR11" s="146">
        <v>3</v>
      </c>
      <c r="CS11" s="421">
        <v>0</v>
      </c>
      <c r="CV11" s="944">
        <v>0</v>
      </c>
      <c r="CW11" s="422">
        <v>0</v>
      </c>
      <c r="CX11" s="422">
        <v>0</v>
      </c>
      <c r="CY11" s="422">
        <v>0</v>
      </c>
      <c r="CZ11" s="422">
        <v>564</v>
      </c>
      <c r="DA11" s="422">
        <v>171</v>
      </c>
      <c r="DB11" s="422">
        <v>43</v>
      </c>
      <c r="DC11" s="422">
        <v>0</v>
      </c>
      <c r="DD11" s="422">
        <v>4</v>
      </c>
      <c r="DE11" s="945">
        <v>1</v>
      </c>
      <c r="DH11" s="944">
        <v>0</v>
      </c>
      <c r="DI11" s="422">
        <v>0</v>
      </c>
      <c r="DJ11" s="422">
        <v>0</v>
      </c>
      <c r="DK11" s="422">
        <v>0</v>
      </c>
      <c r="DL11" s="422">
        <v>491</v>
      </c>
      <c r="DM11" s="422">
        <v>160</v>
      </c>
      <c r="DN11" s="422">
        <v>26</v>
      </c>
      <c r="DO11" s="422">
        <v>0</v>
      </c>
      <c r="DP11" s="422">
        <v>4</v>
      </c>
      <c r="DQ11" s="945">
        <v>15</v>
      </c>
      <c r="DT11" s="1124">
        <v>0</v>
      </c>
      <c r="DU11" s="1125">
        <v>0</v>
      </c>
      <c r="DV11" s="1125">
        <v>0</v>
      </c>
      <c r="DW11" s="1125">
        <v>0</v>
      </c>
      <c r="DX11" s="1125">
        <v>522</v>
      </c>
      <c r="DY11" s="1125">
        <v>206</v>
      </c>
      <c r="DZ11" s="1125">
        <v>54</v>
      </c>
      <c r="EA11" s="1125">
        <v>0</v>
      </c>
      <c r="EB11" s="1125">
        <v>5</v>
      </c>
      <c r="EC11" s="1129">
        <v>7</v>
      </c>
      <c r="ED11" s="222"/>
    </row>
    <row r="12" spans="1:134" x14ac:dyDescent="0.25">
      <c r="A12">
        <v>12</v>
      </c>
      <c r="B12" t="s">
        <v>82</v>
      </c>
      <c r="C12" s="34">
        <v>3</v>
      </c>
      <c r="D12" s="279">
        <v>0</v>
      </c>
      <c r="E12" s="279">
        <v>0</v>
      </c>
      <c r="F12" s="279">
        <v>0</v>
      </c>
      <c r="G12" s="279">
        <v>0</v>
      </c>
      <c r="H12" s="279">
        <v>343</v>
      </c>
      <c r="I12" s="279">
        <v>135</v>
      </c>
      <c r="J12" s="279">
        <v>43</v>
      </c>
      <c r="K12" s="279">
        <v>0</v>
      </c>
      <c r="L12" s="279">
        <v>4</v>
      </c>
      <c r="M12" s="380">
        <v>0</v>
      </c>
      <c r="P12" s="279">
        <v>0</v>
      </c>
      <c r="Q12" s="279">
        <v>0</v>
      </c>
      <c r="R12" s="279">
        <v>0</v>
      </c>
      <c r="S12" s="279">
        <v>0</v>
      </c>
      <c r="T12" s="279">
        <v>365</v>
      </c>
      <c r="U12" s="279">
        <v>159</v>
      </c>
      <c r="V12" s="279">
        <v>37</v>
      </c>
      <c r="W12" s="279">
        <v>0</v>
      </c>
      <c r="X12" s="279">
        <v>1</v>
      </c>
      <c r="Y12" s="380">
        <v>0</v>
      </c>
      <c r="AB12" s="279">
        <v>0</v>
      </c>
      <c r="AC12" s="277">
        <v>0</v>
      </c>
      <c r="AD12" s="277">
        <v>0</v>
      </c>
      <c r="AE12" s="277">
        <v>0</v>
      </c>
      <c r="AF12" s="277">
        <v>379</v>
      </c>
      <c r="AG12" s="277">
        <v>126</v>
      </c>
      <c r="AH12" s="277">
        <v>40</v>
      </c>
      <c r="AI12" s="277">
        <v>0</v>
      </c>
      <c r="AJ12" s="277">
        <v>5</v>
      </c>
      <c r="AK12" s="278">
        <v>0</v>
      </c>
      <c r="AL12" s="277"/>
      <c r="AM12" s="277"/>
      <c r="AN12" s="279">
        <v>0</v>
      </c>
      <c r="AO12" s="277">
        <v>0</v>
      </c>
      <c r="AP12" s="277">
        <v>0</v>
      </c>
      <c r="AQ12" s="277">
        <v>0</v>
      </c>
      <c r="AR12" s="277">
        <v>376</v>
      </c>
      <c r="AS12" s="277">
        <v>139</v>
      </c>
      <c r="AT12" s="277">
        <v>35</v>
      </c>
      <c r="AU12" s="277">
        <v>0</v>
      </c>
      <c r="AV12" s="277">
        <v>4</v>
      </c>
      <c r="AW12" s="278">
        <v>0</v>
      </c>
      <c r="AX12" s="277"/>
      <c r="AY12" s="277"/>
      <c r="AZ12" s="417">
        <v>0</v>
      </c>
      <c r="BA12" s="418">
        <v>0</v>
      </c>
      <c r="BB12" s="418">
        <v>0</v>
      </c>
      <c r="BC12" s="418">
        <v>0</v>
      </c>
      <c r="BD12" s="418">
        <v>393</v>
      </c>
      <c r="BE12" s="418">
        <v>129</v>
      </c>
      <c r="BF12" s="418">
        <v>38</v>
      </c>
      <c r="BG12" s="418">
        <v>0</v>
      </c>
      <c r="BH12" s="418">
        <v>5</v>
      </c>
      <c r="BI12" s="419">
        <v>0</v>
      </c>
      <c r="BJ12" s="433"/>
      <c r="BK12" s="433"/>
      <c r="BL12" s="417">
        <v>0</v>
      </c>
      <c r="BM12" s="418">
        <v>0</v>
      </c>
      <c r="BN12" s="418">
        <v>0</v>
      </c>
      <c r="BO12" s="418">
        <v>0</v>
      </c>
      <c r="BP12" s="418">
        <v>345</v>
      </c>
      <c r="BQ12" s="418">
        <v>117</v>
      </c>
      <c r="BR12" s="418">
        <v>19</v>
      </c>
      <c r="BS12" s="418">
        <v>0</v>
      </c>
      <c r="BT12" s="418">
        <v>4</v>
      </c>
      <c r="BU12" s="419">
        <v>0</v>
      </c>
      <c r="BV12" s="433"/>
      <c r="BW12" s="433"/>
      <c r="BX12" s="417">
        <v>0</v>
      </c>
      <c r="BY12" s="418">
        <v>0</v>
      </c>
      <c r="BZ12" s="418">
        <v>0</v>
      </c>
      <c r="CA12" s="418">
        <v>0</v>
      </c>
      <c r="CB12" s="418">
        <v>306</v>
      </c>
      <c r="CC12" s="418">
        <v>106</v>
      </c>
      <c r="CD12" s="418">
        <v>48</v>
      </c>
      <c r="CE12" s="418">
        <v>0</v>
      </c>
      <c r="CF12" s="418">
        <v>1</v>
      </c>
      <c r="CG12" s="419">
        <v>0</v>
      </c>
      <c r="CH12" s="429"/>
      <c r="CI12" s="429"/>
      <c r="CJ12" s="420">
        <v>0</v>
      </c>
      <c r="CK12" s="146">
        <v>0</v>
      </c>
      <c r="CL12" s="146">
        <v>0</v>
      </c>
      <c r="CM12" s="146">
        <v>0</v>
      </c>
      <c r="CN12" s="146">
        <v>327</v>
      </c>
      <c r="CO12" s="146">
        <v>122</v>
      </c>
      <c r="CP12" s="146">
        <v>41</v>
      </c>
      <c r="CQ12" s="146">
        <v>0</v>
      </c>
      <c r="CR12" s="146">
        <v>4</v>
      </c>
      <c r="CS12" s="421">
        <v>0</v>
      </c>
      <c r="CV12" s="944">
        <v>0</v>
      </c>
      <c r="CW12" s="422">
        <v>0</v>
      </c>
      <c r="CX12" s="422">
        <v>0</v>
      </c>
      <c r="CY12" s="422">
        <v>0</v>
      </c>
      <c r="CZ12" s="422">
        <v>299</v>
      </c>
      <c r="DA12" s="422">
        <v>113</v>
      </c>
      <c r="DB12" s="422">
        <v>35</v>
      </c>
      <c r="DC12" s="422">
        <v>0</v>
      </c>
      <c r="DD12" s="422">
        <v>3</v>
      </c>
      <c r="DE12" s="945">
        <v>0</v>
      </c>
      <c r="DH12" s="944">
        <v>0</v>
      </c>
      <c r="DI12" s="422">
        <v>0</v>
      </c>
      <c r="DJ12" s="422">
        <v>0</v>
      </c>
      <c r="DK12" s="422">
        <v>0</v>
      </c>
      <c r="DL12" s="422">
        <v>298</v>
      </c>
      <c r="DM12" s="422">
        <v>96</v>
      </c>
      <c r="DN12" s="422">
        <v>34</v>
      </c>
      <c r="DO12" s="422">
        <v>0</v>
      </c>
      <c r="DP12" s="422">
        <v>1</v>
      </c>
      <c r="DQ12" s="945">
        <v>0</v>
      </c>
      <c r="DT12" s="1124">
        <v>0</v>
      </c>
      <c r="DU12" s="1125">
        <v>0</v>
      </c>
      <c r="DV12" s="1125">
        <v>0</v>
      </c>
      <c r="DW12" s="1125">
        <v>0</v>
      </c>
      <c r="DX12" s="1125">
        <v>299</v>
      </c>
      <c r="DY12" s="1125">
        <v>127</v>
      </c>
      <c r="DZ12" s="1125">
        <v>43</v>
      </c>
      <c r="EA12" s="1125">
        <v>0</v>
      </c>
      <c r="EB12" s="1125">
        <v>2</v>
      </c>
      <c r="EC12" s="1129">
        <v>0</v>
      </c>
      <c r="ED12" s="222"/>
    </row>
    <row r="13" spans="1:134" x14ac:dyDescent="0.25">
      <c r="A13">
        <v>13</v>
      </c>
      <c r="B13" t="s">
        <v>83</v>
      </c>
      <c r="C13" s="34">
        <v>1</v>
      </c>
      <c r="D13" s="279">
        <v>0</v>
      </c>
      <c r="E13" s="279">
        <v>0</v>
      </c>
      <c r="F13" s="279">
        <v>0</v>
      </c>
      <c r="G13" s="279">
        <v>0</v>
      </c>
      <c r="H13" s="279">
        <v>118</v>
      </c>
      <c r="I13" s="279">
        <v>0</v>
      </c>
      <c r="J13" s="279">
        <v>0</v>
      </c>
      <c r="K13" s="279">
        <v>0</v>
      </c>
      <c r="L13" s="279">
        <v>0</v>
      </c>
      <c r="M13" s="380">
        <v>0</v>
      </c>
      <c r="P13" s="279">
        <v>0</v>
      </c>
      <c r="Q13" s="279">
        <v>0</v>
      </c>
      <c r="R13" s="279">
        <v>0</v>
      </c>
      <c r="S13" s="279">
        <v>0</v>
      </c>
      <c r="T13" s="279">
        <v>136</v>
      </c>
      <c r="U13" s="279">
        <v>0</v>
      </c>
      <c r="V13" s="279">
        <v>0</v>
      </c>
      <c r="W13" s="279">
        <v>0</v>
      </c>
      <c r="X13" s="279">
        <v>0</v>
      </c>
      <c r="Y13" s="380">
        <v>0</v>
      </c>
      <c r="AB13" s="279">
        <v>0</v>
      </c>
      <c r="AC13" s="277">
        <v>0</v>
      </c>
      <c r="AD13" s="277">
        <v>0</v>
      </c>
      <c r="AE13" s="277">
        <v>0</v>
      </c>
      <c r="AF13" s="277">
        <v>132</v>
      </c>
      <c r="AG13" s="277">
        <v>0</v>
      </c>
      <c r="AH13" s="277">
        <v>0</v>
      </c>
      <c r="AI13" s="277">
        <v>0</v>
      </c>
      <c r="AJ13" s="277">
        <v>0</v>
      </c>
      <c r="AK13" s="278">
        <v>0</v>
      </c>
      <c r="AL13" s="277"/>
      <c r="AM13" s="277"/>
      <c r="AN13" s="279">
        <v>0</v>
      </c>
      <c r="AO13" s="277">
        <v>0</v>
      </c>
      <c r="AP13" s="277">
        <v>0</v>
      </c>
      <c r="AQ13" s="277">
        <v>0</v>
      </c>
      <c r="AR13" s="277">
        <v>153</v>
      </c>
      <c r="AS13" s="277">
        <v>0</v>
      </c>
      <c r="AT13" s="277">
        <v>0</v>
      </c>
      <c r="AU13" s="277">
        <v>0</v>
      </c>
      <c r="AV13" s="277">
        <v>0</v>
      </c>
      <c r="AW13" s="278">
        <v>0</v>
      </c>
      <c r="AX13" s="277"/>
      <c r="AY13" s="277"/>
      <c r="AZ13" s="417">
        <v>0</v>
      </c>
      <c r="BA13" s="418">
        <v>0</v>
      </c>
      <c r="BB13" s="418">
        <v>0</v>
      </c>
      <c r="BC13" s="418">
        <v>0</v>
      </c>
      <c r="BD13" s="418">
        <v>183</v>
      </c>
      <c r="BE13" s="418">
        <v>0</v>
      </c>
      <c r="BF13" s="418">
        <v>0</v>
      </c>
      <c r="BG13" s="418">
        <v>0</v>
      </c>
      <c r="BH13" s="418">
        <v>0</v>
      </c>
      <c r="BI13" s="419">
        <v>0</v>
      </c>
      <c r="BJ13" s="433"/>
      <c r="BK13" s="433"/>
      <c r="BL13" s="417">
        <v>0</v>
      </c>
      <c r="BM13" s="418">
        <v>0</v>
      </c>
      <c r="BN13" s="418">
        <v>0</v>
      </c>
      <c r="BO13" s="418">
        <v>0</v>
      </c>
      <c r="BP13" s="418">
        <v>198</v>
      </c>
      <c r="BQ13" s="418">
        <v>0</v>
      </c>
      <c r="BR13" s="418">
        <v>0</v>
      </c>
      <c r="BS13" s="418">
        <v>0</v>
      </c>
      <c r="BT13" s="418">
        <v>0</v>
      </c>
      <c r="BU13" s="419">
        <v>0</v>
      </c>
      <c r="BV13" s="433"/>
      <c r="BW13" s="433"/>
      <c r="BX13" s="417">
        <v>0</v>
      </c>
      <c r="BY13" s="418">
        <v>0</v>
      </c>
      <c r="BZ13" s="418">
        <v>0</v>
      </c>
      <c r="CA13" s="418">
        <v>0</v>
      </c>
      <c r="CB13" s="418">
        <v>193</v>
      </c>
      <c r="CC13" s="418">
        <v>0</v>
      </c>
      <c r="CD13" s="418">
        <v>0</v>
      </c>
      <c r="CE13" s="418">
        <v>0</v>
      </c>
      <c r="CF13" s="418">
        <v>0</v>
      </c>
      <c r="CG13" s="419">
        <v>0</v>
      </c>
      <c r="CH13" s="429"/>
      <c r="CI13" s="429"/>
      <c r="CJ13" s="420">
        <v>0</v>
      </c>
      <c r="CK13" s="146">
        <v>0</v>
      </c>
      <c r="CL13" s="146">
        <v>0</v>
      </c>
      <c r="CM13" s="146">
        <v>0</v>
      </c>
      <c r="CN13" s="146">
        <v>684</v>
      </c>
      <c r="CO13" s="146">
        <v>273</v>
      </c>
      <c r="CP13" s="146">
        <v>0</v>
      </c>
      <c r="CQ13" s="146">
        <v>0</v>
      </c>
      <c r="CR13" s="146">
        <v>0</v>
      </c>
      <c r="CS13" s="421">
        <v>1</v>
      </c>
      <c r="CV13" s="944">
        <v>0</v>
      </c>
      <c r="CW13" s="422">
        <v>2</v>
      </c>
      <c r="CX13" s="422">
        <v>0</v>
      </c>
      <c r="CY13" s="422">
        <v>0</v>
      </c>
      <c r="CZ13" s="422">
        <v>1024</v>
      </c>
      <c r="DA13" s="422">
        <v>534</v>
      </c>
      <c r="DB13" s="422">
        <v>30</v>
      </c>
      <c r="DC13" s="422">
        <v>0</v>
      </c>
      <c r="DD13" s="422">
        <v>20</v>
      </c>
      <c r="DE13" s="945">
        <v>10</v>
      </c>
      <c r="DH13" s="944">
        <v>0</v>
      </c>
      <c r="DI13" s="422">
        <v>2</v>
      </c>
      <c r="DJ13" s="422">
        <v>0</v>
      </c>
      <c r="DK13" s="422">
        <v>0</v>
      </c>
      <c r="DL13" s="422">
        <v>1094</v>
      </c>
      <c r="DM13" s="422">
        <v>387</v>
      </c>
      <c r="DN13" s="422">
        <v>24</v>
      </c>
      <c r="DO13" s="422">
        <v>0</v>
      </c>
      <c r="DP13" s="422">
        <v>38</v>
      </c>
      <c r="DQ13" s="945">
        <v>15</v>
      </c>
      <c r="DT13" s="1124">
        <v>0</v>
      </c>
      <c r="DU13" s="1125">
        <v>3</v>
      </c>
      <c r="DV13" s="1125">
        <v>0</v>
      </c>
      <c r="DW13" s="1125">
        <v>0</v>
      </c>
      <c r="DX13" s="1125">
        <v>1446</v>
      </c>
      <c r="DY13" s="1125">
        <v>480</v>
      </c>
      <c r="DZ13" s="1125">
        <v>47</v>
      </c>
      <c r="EA13" s="1125">
        <v>102</v>
      </c>
      <c r="EB13" s="1125">
        <v>49</v>
      </c>
      <c r="EC13" s="1129">
        <v>23</v>
      </c>
      <c r="ED13" s="222"/>
    </row>
    <row r="14" spans="1:134" x14ac:dyDescent="0.25">
      <c r="A14">
        <v>13</v>
      </c>
      <c r="B14" t="s">
        <v>83</v>
      </c>
      <c r="C14" s="34">
        <v>2</v>
      </c>
      <c r="D14" s="279">
        <v>0</v>
      </c>
      <c r="E14" s="279">
        <v>0</v>
      </c>
      <c r="F14" s="279">
        <v>0</v>
      </c>
      <c r="G14" s="279">
        <v>0</v>
      </c>
      <c r="H14" s="279">
        <v>513</v>
      </c>
      <c r="I14" s="279">
        <v>284</v>
      </c>
      <c r="J14" s="279">
        <v>41</v>
      </c>
      <c r="K14" s="279">
        <v>121</v>
      </c>
      <c r="L14" s="279">
        <v>6</v>
      </c>
      <c r="M14" s="380">
        <v>2</v>
      </c>
      <c r="P14" s="279">
        <v>0</v>
      </c>
      <c r="Q14" s="279">
        <v>0</v>
      </c>
      <c r="R14" s="279">
        <v>0</v>
      </c>
      <c r="S14" s="279">
        <v>0</v>
      </c>
      <c r="T14" s="279">
        <v>642</v>
      </c>
      <c r="U14" s="279">
        <v>331</v>
      </c>
      <c r="V14" s="279">
        <v>48</v>
      </c>
      <c r="W14" s="279">
        <v>121</v>
      </c>
      <c r="X14" s="279">
        <v>11</v>
      </c>
      <c r="Y14" s="380">
        <v>10</v>
      </c>
      <c r="AB14" s="279">
        <v>0</v>
      </c>
      <c r="AC14" s="277">
        <v>0</v>
      </c>
      <c r="AD14" s="277">
        <v>0</v>
      </c>
      <c r="AE14" s="277">
        <v>0</v>
      </c>
      <c r="AF14" s="277">
        <v>669</v>
      </c>
      <c r="AG14" s="277">
        <v>332</v>
      </c>
      <c r="AH14" s="277">
        <v>41</v>
      </c>
      <c r="AI14" s="277">
        <v>139</v>
      </c>
      <c r="AJ14" s="277">
        <v>4</v>
      </c>
      <c r="AK14" s="278">
        <v>2</v>
      </c>
      <c r="AL14" s="277"/>
      <c r="AM14" s="277"/>
      <c r="AN14" s="279">
        <v>0</v>
      </c>
      <c r="AO14" s="277">
        <v>0</v>
      </c>
      <c r="AP14" s="277">
        <v>0</v>
      </c>
      <c r="AQ14" s="277">
        <v>0</v>
      </c>
      <c r="AR14" s="277">
        <v>779</v>
      </c>
      <c r="AS14" s="277">
        <v>286</v>
      </c>
      <c r="AT14" s="277">
        <v>32</v>
      </c>
      <c r="AU14" s="277">
        <v>118</v>
      </c>
      <c r="AV14" s="277">
        <v>5</v>
      </c>
      <c r="AW14" s="278">
        <v>1</v>
      </c>
      <c r="AX14" s="277"/>
      <c r="AY14" s="277"/>
      <c r="AZ14" s="417">
        <v>0</v>
      </c>
      <c r="BA14" s="418">
        <v>0</v>
      </c>
      <c r="BB14" s="418">
        <v>0</v>
      </c>
      <c r="BC14" s="418">
        <v>0</v>
      </c>
      <c r="BD14" s="418">
        <v>900</v>
      </c>
      <c r="BE14" s="418">
        <v>330</v>
      </c>
      <c r="BF14" s="418">
        <v>44</v>
      </c>
      <c r="BG14" s="418">
        <v>110</v>
      </c>
      <c r="BH14" s="418">
        <v>4</v>
      </c>
      <c r="BI14" s="419">
        <v>4</v>
      </c>
      <c r="BJ14" s="433"/>
      <c r="BK14" s="433"/>
      <c r="BL14" s="417">
        <v>0</v>
      </c>
      <c r="BM14" s="418">
        <v>0</v>
      </c>
      <c r="BN14" s="418">
        <v>0</v>
      </c>
      <c r="BO14" s="418">
        <v>0</v>
      </c>
      <c r="BP14" s="418">
        <v>858</v>
      </c>
      <c r="BQ14" s="418">
        <v>304</v>
      </c>
      <c r="BR14" s="418">
        <v>32</v>
      </c>
      <c r="BS14" s="418">
        <v>103</v>
      </c>
      <c r="BT14" s="418">
        <v>4</v>
      </c>
      <c r="BU14" s="419">
        <v>6</v>
      </c>
      <c r="BV14" s="433"/>
      <c r="BW14" s="433"/>
      <c r="BX14" s="417">
        <v>0</v>
      </c>
      <c r="BY14" s="418">
        <v>0</v>
      </c>
      <c r="BZ14" s="418">
        <v>0</v>
      </c>
      <c r="CA14" s="418">
        <v>0</v>
      </c>
      <c r="CB14" s="418">
        <v>954</v>
      </c>
      <c r="CC14" s="418">
        <v>310</v>
      </c>
      <c r="CD14" s="418">
        <v>40</v>
      </c>
      <c r="CE14" s="418">
        <v>81</v>
      </c>
      <c r="CF14" s="418">
        <v>8</v>
      </c>
      <c r="CG14" s="419">
        <v>7</v>
      </c>
      <c r="CH14" s="429"/>
      <c r="CI14" s="429"/>
      <c r="CJ14" s="420">
        <v>0</v>
      </c>
      <c r="CK14" s="146">
        <v>0</v>
      </c>
      <c r="CL14" s="146">
        <v>0</v>
      </c>
      <c r="CM14" s="146">
        <v>0</v>
      </c>
      <c r="CN14" s="146">
        <v>848</v>
      </c>
      <c r="CO14" s="146">
        <v>300</v>
      </c>
      <c r="CP14" s="146">
        <v>28</v>
      </c>
      <c r="CQ14" s="146">
        <v>134</v>
      </c>
      <c r="CR14" s="146">
        <v>2</v>
      </c>
      <c r="CS14" s="421">
        <v>7</v>
      </c>
      <c r="CV14" s="944">
        <v>0</v>
      </c>
      <c r="CW14" s="422">
        <v>0</v>
      </c>
      <c r="CX14" s="422">
        <v>0</v>
      </c>
      <c r="CY14" s="422">
        <v>0</v>
      </c>
      <c r="CZ14" s="422">
        <v>831</v>
      </c>
      <c r="DA14" s="422">
        <v>376</v>
      </c>
      <c r="DB14" s="422">
        <v>26</v>
      </c>
      <c r="DC14" s="422">
        <v>104</v>
      </c>
      <c r="DD14" s="422">
        <v>0</v>
      </c>
      <c r="DE14" s="945">
        <v>6</v>
      </c>
      <c r="DH14" s="944">
        <v>0</v>
      </c>
      <c r="DI14" s="422">
        <v>0</v>
      </c>
      <c r="DJ14" s="422">
        <v>0</v>
      </c>
      <c r="DK14" s="422">
        <v>0</v>
      </c>
      <c r="DL14" s="422">
        <v>817</v>
      </c>
      <c r="DM14" s="422">
        <v>375</v>
      </c>
      <c r="DN14" s="422">
        <v>30</v>
      </c>
      <c r="DO14" s="422">
        <v>91</v>
      </c>
      <c r="DP14" s="422">
        <v>3</v>
      </c>
      <c r="DQ14" s="945">
        <v>4</v>
      </c>
      <c r="DT14" s="1124">
        <v>0</v>
      </c>
      <c r="DU14" s="1125">
        <v>0</v>
      </c>
      <c r="DV14" s="1125">
        <v>0</v>
      </c>
      <c r="DW14" s="1125">
        <v>0</v>
      </c>
      <c r="DX14" s="1125">
        <v>804</v>
      </c>
      <c r="DY14" s="1125">
        <v>321</v>
      </c>
      <c r="DZ14" s="1125">
        <v>41</v>
      </c>
      <c r="EA14" s="1125">
        <v>73</v>
      </c>
      <c r="EB14" s="1125">
        <v>13</v>
      </c>
      <c r="EC14" s="1129">
        <v>3</v>
      </c>
      <c r="ED14" s="222"/>
    </row>
    <row r="15" spans="1:134" x14ac:dyDescent="0.25">
      <c r="A15">
        <v>13</v>
      </c>
      <c r="B15" t="s">
        <v>83</v>
      </c>
      <c r="C15" s="34">
        <v>3</v>
      </c>
      <c r="D15" s="279">
        <v>0</v>
      </c>
      <c r="E15" s="279">
        <v>0</v>
      </c>
      <c r="F15" s="279">
        <v>0</v>
      </c>
      <c r="G15" s="279">
        <v>0</v>
      </c>
      <c r="H15" s="279">
        <v>302</v>
      </c>
      <c r="I15" s="279">
        <v>149</v>
      </c>
      <c r="J15" s="279">
        <v>80</v>
      </c>
      <c r="K15" s="279">
        <v>0</v>
      </c>
      <c r="L15" s="279">
        <v>0</v>
      </c>
      <c r="M15" s="380">
        <v>0</v>
      </c>
      <c r="P15" s="279">
        <v>0</v>
      </c>
      <c r="Q15" s="279">
        <v>7</v>
      </c>
      <c r="R15" s="279">
        <v>0</v>
      </c>
      <c r="S15" s="279">
        <v>0</v>
      </c>
      <c r="T15" s="279">
        <v>334</v>
      </c>
      <c r="U15" s="279">
        <v>152</v>
      </c>
      <c r="V15" s="279">
        <v>55</v>
      </c>
      <c r="W15" s="279">
        <v>0</v>
      </c>
      <c r="X15" s="279">
        <v>0</v>
      </c>
      <c r="Y15" s="380">
        <v>0</v>
      </c>
      <c r="AB15" s="279">
        <v>0</v>
      </c>
      <c r="AC15" s="277">
        <v>4</v>
      </c>
      <c r="AD15" s="277">
        <v>0</v>
      </c>
      <c r="AE15" s="277">
        <v>0</v>
      </c>
      <c r="AF15" s="277">
        <v>344</v>
      </c>
      <c r="AG15" s="277">
        <v>186</v>
      </c>
      <c r="AH15" s="277">
        <v>68</v>
      </c>
      <c r="AI15" s="277">
        <v>0</v>
      </c>
      <c r="AJ15" s="277">
        <v>0</v>
      </c>
      <c r="AK15" s="278">
        <v>0</v>
      </c>
      <c r="AL15" s="277"/>
      <c r="AM15" s="277"/>
      <c r="AN15" s="279">
        <v>0</v>
      </c>
      <c r="AO15" s="277">
        <v>4</v>
      </c>
      <c r="AP15" s="277">
        <v>0</v>
      </c>
      <c r="AQ15" s="277">
        <v>0</v>
      </c>
      <c r="AR15" s="277">
        <v>351</v>
      </c>
      <c r="AS15" s="277">
        <v>212</v>
      </c>
      <c r="AT15" s="277">
        <v>68</v>
      </c>
      <c r="AU15" s="277">
        <v>0</v>
      </c>
      <c r="AV15" s="277">
        <v>0</v>
      </c>
      <c r="AW15" s="278">
        <v>0</v>
      </c>
      <c r="AX15" s="277"/>
      <c r="AY15" s="277"/>
      <c r="AZ15" s="417">
        <v>0</v>
      </c>
      <c r="BA15" s="418">
        <v>11</v>
      </c>
      <c r="BB15" s="418">
        <v>0</v>
      </c>
      <c r="BC15" s="418">
        <v>0</v>
      </c>
      <c r="BD15" s="418">
        <v>354</v>
      </c>
      <c r="BE15" s="418">
        <v>222</v>
      </c>
      <c r="BF15" s="418">
        <v>68</v>
      </c>
      <c r="BG15" s="418">
        <v>0</v>
      </c>
      <c r="BH15" s="418">
        <v>0</v>
      </c>
      <c r="BI15" s="419">
        <v>0</v>
      </c>
      <c r="BJ15" s="433"/>
      <c r="BK15" s="433"/>
      <c r="BL15" s="417">
        <v>0</v>
      </c>
      <c r="BM15" s="418">
        <v>5</v>
      </c>
      <c r="BN15" s="418">
        <v>0</v>
      </c>
      <c r="BO15" s="418">
        <v>0</v>
      </c>
      <c r="BP15" s="418">
        <v>293</v>
      </c>
      <c r="BQ15" s="418">
        <v>184</v>
      </c>
      <c r="BR15" s="418">
        <v>63</v>
      </c>
      <c r="BS15" s="418">
        <v>0</v>
      </c>
      <c r="BT15" s="418">
        <v>0</v>
      </c>
      <c r="BU15" s="419">
        <v>0</v>
      </c>
      <c r="BV15" s="433"/>
      <c r="BW15" s="433"/>
      <c r="BX15" s="417">
        <v>0</v>
      </c>
      <c r="BY15" s="418">
        <v>5</v>
      </c>
      <c r="BZ15" s="418">
        <v>0</v>
      </c>
      <c r="CA15" s="418">
        <v>0</v>
      </c>
      <c r="CB15" s="418">
        <v>313</v>
      </c>
      <c r="CC15" s="418">
        <v>163</v>
      </c>
      <c r="CD15" s="418">
        <v>55</v>
      </c>
      <c r="CE15" s="418">
        <v>0</v>
      </c>
      <c r="CF15" s="418">
        <v>0</v>
      </c>
      <c r="CG15" s="419">
        <v>0</v>
      </c>
      <c r="CH15" s="429"/>
      <c r="CI15" s="429"/>
      <c r="CJ15" s="420">
        <v>0</v>
      </c>
      <c r="CK15" s="146">
        <v>2</v>
      </c>
      <c r="CL15" s="146">
        <v>0</v>
      </c>
      <c r="CM15" s="146">
        <v>0</v>
      </c>
      <c r="CN15" s="146">
        <v>280</v>
      </c>
      <c r="CO15" s="146">
        <v>181</v>
      </c>
      <c r="CP15" s="146">
        <v>53</v>
      </c>
      <c r="CQ15" s="146">
        <v>0</v>
      </c>
      <c r="CR15" s="146">
        <v>0</v>
      </c>
      <c r="CS15" s="421">
        <v>0</v>
      </c>
      <c r="CV15" s="944">
        <v>0</v>
      </c>
      <c r="CW15" s="422">
        <v>1</v>
      </c>
      <c r="CX15" s="422">
        <v>0</v>
      </c>
      <c r="CY15" s="422">
        <v>0</v>
      </c>
      <c r="CZ15" s="422">
        <v>245</v>
      </c>
      <c r="DA15" s="422">
        <v>219</v>
      </c>
      <c r="DB15" s="422">
        <v>67</v>
      </c>
      <c r="DC15" s="422">
        <v>0</v>
      </c>
      <c r="DD15" s="422">
        <v>0</v>
      </c>
      <c r="DE15" s="945">
        <v>0</v>
      </c>
      <c r="DH15" s="944">
        <v>0</v>
      </c>
      <c r="DI15" s="422">
        <v>2</v>
      </c>
      <c r="DJ15" s="422">
        <v>0</v>
      </c>
      <c r="DK15" s="422">
        <v>0</v>
      </c>
      <c r="DL15" s="422">
        <v>214</v>
      </c>
      <c r="DM15" s="422">
        <v>207</v>
      </c>
      <c r="DN15" s="422">
        <v>60</v>
      </c>
      <c r="DO15" s="422">
        <v>0</v>
      </c>
      <c r="DP15" s="422">
        <v>0</v>
      </c>
      <c r="DQ15" s="945">
        <v>0</v>
      </c>
      <c r="DT15" s="1124">
        <v>0</v>
      </c>
      <c r="DU15" s="1125">
        <v>2</v>
      </c>
      <c r="DV15" s="1125">
        <v>0</v>
      </c>
      <c r="DW15" s="1125">
        <v>0</v>
      </c>
      <c r="DX15" s="1125">
        <v>252</v>
      </c>
      <c r="DY15" s="1125">
        <v>232</v>
      </c>
      <c r="DZ15" s="1125">
        <v>57</v>
      </c>
      <c r="EA15" s="1125">
        <v>0</v>
      </c>
      <c r="EB15" s="1125">
        <v>0</v>
      </c>
      <c r="EC15" s="1129">
        <v>0</v>
      </c>
      <c r="ED15" s="222"/>
    </row>
    <row r="16" spans="1:134" x14ac:dyDescent="0.25">
      <c r="A16">
        <v>21</v>
      </c>
      <c r="B16" t="s">
        <v>84</v>
      </c>
      <c r="C16" s="34">
        <v>1</v>
      </c>
      <c r="D16" s="279">
        <v>0</v>
      </c>
      <c r="E16" s="279">
        <v>0</v>
      </c>
      <c r="F16" s="279">
        <v>0</v>
      </c>
      <c r="G16" s="279">
        <v>1</v>
      </c>
      <c r="H16" s="279">
        <v>6</v>
      </c>
      <c r="I16" s="279">
        <v>0</v>
      </c>
      <c r="J16" s="279">
        <v>0</v>
      </c>
      <c r="K16" s="279">
        <v>0</v>
      </c>
      <c r="L16" s="279">
        <v>0</v>
      </c>
      <c r="M16" s="380">
        <v>0</v>
      </c>
      <c r="P16" s="279">
        <v>0</v>
      </c>
      <c r="Q16" s="279">
        <v>0</v>
      </c>
      <c r="R16" s="279">
        <v>0</v>
      </c>
      <c r="S16" s="279">
        <v>1</v>
      </c>
      <c r="T16" s="279">
        <v>13</v>
      </c>
      <c r="U16" s="279">
        <v>0</v>
      </c>
      <c r="V16" s="279">
        <v>0</v>
      </c>
      <c r="W16" s="279">
        <v>0</v>
      </c>
      <c r="X16" s="279">
        <v>0</v>
      </c>
      <c r="Y16" s="380">
        <v>0</v>
      </c>
      <c r="AB16" s="279">
        <v>0</v>
      </c>
      <c r="AC16" s="277">
        <v>0</v>
      </c>
      <c r="AD16" s="277">
        <v>0</v>
      </c>
      <c r="AE16" s="277">
        <v>0</v>
      </c>
      <c r="AF16" s="277">
        <v>11</v>
      </c>
      <c r="AG16" s="277">
        <v>0</v>
      </c>
      <c r="AH16" s="277">
        <v>0</v>
      </c>
      <c r="AI16" s="277">
        <v>0</v>
      </c>
      <c r="AJ16" s="277">
        <v>0</v>
      </c>
      <c r="AK16" s="278">
        <v>0</v>
      </c>
      <c r="AL16" s="277"/>
      <c r="AM16" s="277"/>
      <c r="AN16" s="279">
        <v>0</v>
      </c>
      <c r="AO16" s="277">
        <v>0</v>
      </c>
      <c r="AP16" s="277">
        <v>0</v>
      </c>
      <c r="AQ16" s="277">
        <v>1</v>
      </c>
      <c r="AR16" s="277">
        <v>11</v>
      </c>
      <c r="AS16" s="277">
        <v>0</v>
      </c>
      <c r="AT16" s="277">
        <v>0</v>
      </c>
      <c r="AU16" s="277">
        <v>0</v>
      </c>
      <c r="AV16" s="277">
        <v>0</v>
      </c>
      <c r="AW16" s="278">
        <v>0</v>
      </c>
      <c r="AX16" s="277"/>
      <c r="AY16" s="277"/>
      <c r="AZ16" s="417">
        <v>0</v>
      </c>
      <c r="BA16" s="418">
        <v>0</v>
      </c>
      <c r="BB16" s="418">
        <v>0</v>
      </c>
      <c r="BC16" s="418">
        <v>0</v>
      </c>
      <c r="BD16" s="418">
        <v>8</v>
      </c>
      <c r="BE16" s="418">
        <v>0</v>
      </c>
      <c r="BF16" s="418">
        <v>0</v>
      </c>
      <c r="BG16" s="418">
        <v>0</v>
      </c>
      <c r="BH16" s="418">
        <v>0</v>
      </c>
      <c r="BI16" s="419">
        <v>0</v>
      </c>
      <c r="BJ16" s="433"/>
      <c r="BK16" s="433"/>
      <c r="BL16" s="417">
        <v>0</v>
      </c>
      <c r="BM16" s="418">
        <v>0</v>
      </c>
      <c r="BN16" s="418">
        <v>0</v>
      </c>
      <c r="BO16" s="418">
        <v>1</v>
      </c>
      <c r="BP16" s="418">
        <v>10</v>
      </c>
      <c r="BQ16" s="418">
        <v>0</v>
      </c>
      <c r="BR16" s="418">
        <v>0</v>
      </c>
      <c r="BS16" s="418">
        <v>0</v>
      </c>
      <c r="BT16" s="418">
        <v>0</v>
      </c>
      <c r="BU16" s="419">
        <v>0</v>
      </c>
      <c r="BV16" s="433"/>
      <c r="BW16" s="433"/>
      <c r="BX16" s="417">
        <v>0</v>
      </c>
      <c r="BY16" s="418">
        <v>0</v>
      </c>
      <c r="BZ16" s="418">
        <v>0</v>
      </c>
      <c r="CA16" s="418">
        <v>0</v>
      </c>
      <c r="CB16" s="418">
        <v>13</v>
      </c>
      <c r="CC16" s="418">
        <v>0</v>
      </c>
      <c r="CD16" s="418">
        <v>0</v>
      </c>
      <c r="CE16" s="418">
        <v>0</v>
      </c>
      <c r="CF16" s="418">
        <v>0</v>
      </c>
      <c r="CG16" s="419">
        <v>0</v>
      </c>
      <c r="CH16" s="429"/>
      <c r="CI16" s="429"/>
      <c r="CJ16" s="420">
        <v>0</v>
      </c>
      <c r="CK16" s="146">
        <v>0</v>
      </c>
      <c r="CL16" s="146">
        <v>0</v>
      </c>
      <c r="CM16" s="146">
        <v>0</v>
      </c>
      <c r="CN16" s="146">
        <v>88</v>
      </c>
      <c r="CO16" s="146">
        <v>67</v>
      </c>
      <c r="CP16" s="146">
        <v>0</v>
      </c>
      <c r="CQ16" s="146">
        <v>0</v>
      </c>
      <c r="CR16" s="146">
        <v>0</v>
      </c>
      <c r="CS16" s="421">
        <v>0</v>
      </c>
      <c r="CV16" s="944">
        <v>0</v>
      </c>
      <c r="CW16" s="422">
        <v>0</v>
      </c>
      <c r="CX16" s="422">
        <v>0</v>
      </c>
      <c r="CY16" s="422">
        <v>1</v>
      </c>
      <c r="CZ16" s="422">
        <v>235</v>
      </c>
      <c r="DA16" s="422">
        <v>209</v>
      </c>
      <c r="DB16" s="422">
        <v>0</v>
      </c>
      <c r="DC16" s="422">
        <v>0</v>
      </c>
      <c r="DD16" s="422">
        <v>48</v>
      </c>
      <c r="DE16" s="945">
        <v>0</v>
      </c>
      <c r="DH16" s="944">
        <v>0</v>
      </c>
      <c r="DI16" s="422">
        <v>0</v>
      </c>
      <c r="DJ16" s="422">
        <v>0</v>
      </c>
      <c r="DK16" s="422">
        <v>2</v>
      </c>
      <c r="DL16" s="422">
        <v>222</v>
      </c>
      <c r="DM16" s="422">
        <v>237</v>
      </c>
      <c r="DN16" s="422">
        <v>0</v>
      </c>
      <c r="DO16" s="422">
        <v>0</v>
      </c>
      <c r="DP16" s="422">
        <v>57</v>
      </c>
      <c r="DQ16" s="945">
        <v>0</v>
      </c>
      <c r="DT16" s="1124">
        <v>0</v>
      </c>
      <c r="DU16" s="1125">
        <v>0</v>
      </c>
      <c r="DV16" s="1125">
        <v>0</v>
      </c>
      <c r="DW16" s="1125">
        <v>0</v>
      </c>
      <c r="DX16" s="1125">
        <v>252</v>
      </c>
      <c r="DY16" s="1125">
        <v>240</v>
      </c>
      <c r="DZ16" s="1125">
        <v>0</v>
      </c>
      <c r="EA16" s="1125">
        <v>0</v>
      </c>
      <c r="EB16" s="1125">
        <v>22</v>
      </c>
      <c r="EC16" s="1129">
        <v>0</v>
      </c>
      <c r="ED16" s="222"/>
    </row>
    <row r="17" spans="1:134" x14ac:dyDescent="0.25">
      <c r="A17">
        <v>21</v>
      </c>
      <c r="B17" t="s">
        <v>84</v>
      </c>
      <c r="C17" s="34">
        <v>2</v>
      </c>
      <c r="D17" s="279">
        <v>0</v>
      </c>
      <c r="E17" s="279">
        <v>0</v>
      </c>
      <c r="F17" s="279">
        <v>0</v>
      </c>
      <c r="G17" s="279">
        <v>0</v>
      </c>
      <c r="H17" s="279">
        <v>180</v>
      </c>
      <c r="I17" s="279">
        <v>35</v>
      </c>
      <c r="J17" s="279">
        <v>0</v>
      </c>
      <c r="K17" s="279">
        <v>0</v>
      </c>
      <c r="L17" s="279">
        <v>0</v>
      </c>
      <c r="M17" s="380">
        <v>0</v>
      </c>
      <c r="P17" s="279">
        <v>0</v>
      </c>
      <c r="Q17" s="279">
        <v>0</v>
      </c>
      <c r="R17" s="279">
        <v>0</v>
      </c>
      <c r="S17" s="279">
        <v>1</v>
      </c>
      <c r="T17" s="279">
        <v>159</v>
      </c>
      <c r="U17" s="279">
        <v>45</v>
      </c>
      <c r="V17" s="279">
        <v>0</v>
      </c>
      <c r="W17" s="279">
        <v>0</v>
      </c>
      <c r="X17" s="279">
        <v>0</v>
      </c>
      <c r="Y17" s="380">
        <v>0</v>
      </c>
      <c r="AB17" s="279">
        <v>0</v>
      </c>
      <c r="AC17" s="277">
        <v>0</v>
      </c>
      <c r="AD17" s="277">
        <v>0</v>
      </c>
      <c r="AE17" s="277">
        <v>0</v>
      </c>
      <c r="AF17" s="277">
        <v>194</v>
      </c>
      <c r="AG17" s="277">
        <v>68</v>
      </c>
      <c r="AH17" s="277">
        <v>0</v>
      </c>
      <c r="AI17" s="277">
        <v>0</v>
      </c>
      <c r="AJ17" s="277">
        <v>0</v>
      </c>
      <c r="AK17" s="278">
        <v>0</v>
      </c>
      <c r="AL17" s="277"/>
      <c r="AM17" s="277"/>
      <c r="AN17" s="279">
        <v>0</v>
      </c>
      <c r="AO17" s="277">
        <v>0</v>
      </c>
      <c r="AP17" s="277">
        <v>0</v>
      </c>
      <c r="AQ17" s="277">
        <v>0</v>
      </c>
      <c r="AR17" s="277">
        <v>214</v>
      </c>
      <c r="AS17" s="277">
        <v>59</v>
      </c>
      <c r="AT17" s="277">
        <v>0</v>
      </c>
      <c r="AU17" s="277">
        <v>0</v>
      </c>
      <c r="AV17" s="277">
        <v>0</v>
      </c>
      <c r="AW17" s="278">
        <v>0</v>
      </c>
      <c r="AX17" s="277"/>
      <c r="AY17" s="277"/>
      <c r="AZ17" s="417">
        <v>0</v>
      </c>
      <c r="BA17" s="418">
        <v>0</v>
      </c>
      <c r="BB17" s="418">
        <v>0</v>
      </c>
      <c r="BC17" s="418">
        <v>0</v>
      </c>
      <c r="BD17" s="418">
        <v>206</v>
      </c>
      <c r="BE17" s="418">
        <v>78</v>
      </c>
      <c r="BF17" s="418">
        <v>0</v>
      </c>
      <c r="BG17" s="418">
        <v>0</v>
      </c>
      <c r="BH17" s="418">
        <v>0</v>
      </c>
      <c r="BI17" s="419">
        <v>0</v>
      </c>
      <c r="BJ17" s="433"/>
      <c r="BK17" s="433"/>
      <c r="BL17" s="417">
        <v>0</v>
      </c>
      <c r="BM17" s="418">
        <v>0</v>
      </c>
      <c r="BN17" s="418">
        <v>0</v>
      </c>
      <c r="BO17" s="418">
        <v>1</v>
      </c>
      <c r="BP17" s="418">
        <v>184</v>
      </c>
      <c r="BQ17" s="418">
        <v>72</v>
      </c>
      <c r="BR17" s="418">
        <v>0</v>
      </c>
      <c r="BS17" s="418">
        <v>0</v>
      </c>
      <c r="BT17" s="418">
        <v>0</v>
      </c>
      <c r="BU17" s="419">
        <v>0</v>
      </c>
      <c r="BV17" s="433"/>
      <c r="BW17" s="433"/>
      <c r="BX17" s="417">
        <v>0</v>
      </c>
      <c r="BY17" s="418">
        <v>0</v>
      </c>
      <c r="BZ17" s="418">
        <v>0</v>
      </c>
      <c r="CA17" s="418">
        <v>0</v>
      </c>
      <c r="CB17" s="418">
        <v>177</v>
      </c>
      <c r="CC17" s="418">
        <v>60</v>
      </c>
      <c r="CD17" s="418">
        <v>0</v>
      </c>
      <c r="CE17" s="418">
        <v>0</v>
      </c>
      <c r="CF17" s="418">
        <v>0</v>
      </c>
      <c r="CG17" s="419">
        <v>0</v>
      </c>
      <c r="CH17" s="429"/>
      <c r="CI17" s="429"/>
      <c r="CJ17" s="420">
        <v>0</v>
      </c>
      <c r="CK17" s="146">
        <v>0</v>
      </c>
      <c r="CL17" s="146">
        <v>0</v>
      </c>
      <c r="CM17" s="146">
        <v>0</v>
      </c>
      <c r="CN17" s="146">
        <v>193</v>
      </c>
      <c r="CO17" s="146">
        <v>74</v>
      </c>
      <c r="CP17" s="146">
        <v>0</v>
      </c>
      <c r="CQ17" s="146">
        <v>0</v>
      </c>
      <c r="CR17" s="146">
        <v>0</v>
      </c>
      <c r="CS17" s="421">
        <v>0</v>
      </c>
      <c r="CV17" s="944">
        <v>0</v>
      </c>
      <c r="CW17" s="422">
        <v>0</v>
      </c>
      <c r="CX17" s="422">
        <v>0</v>
      </c>
      <c r="CY17" s="422">
        <v>1</v>
      </c>
      <c r="CZ17" s="422">
        <v>201</v>
      </c>
      <c r="DA17" s="422">
        <v>88</v>
      </c>
      <c r="DB17" s="422">
        <v>0</v>
      </c>
      <c r="DC17" s="422">
        <v>0</v>
      </c>
      <c r="DD17" s="422">
        <v>0</v>
      </c>
      <c r="DE17" s="945">
        <v>0</v>
      </c>
      <c r="DH17" s="944">
        <v>0</v>
      </c>
      <c r="DI17" s="422">
        <v>0</v>
      </c>
      <c r="DJ17" s="422">
        <v>0</v>
      </c>
      <c r="DK17" s="422">
        <v>1</v>
      </c>
      <c r="DL17" s="422">
        <v>225</v>
      </c>
      <c r="DM17" s="422">
        <v>68</v>
      </c>
      <c r="DN17" s="422">
        <v>0</v>
      </c>
      <c r="DO17" s="422">
        <v>0</v>
      </c>
      <c r="DP17" s="422">
        <v>0</v>
      </c>
      <c r="DQ17" s="945">
        <v>0</v>
      </c>
      <c r="DT17" s="1124">
        <v>0</v>
      </c>
      <c r="DU17" s="1125">
        <v>0</v>
      </c>
      <c r="DV17" s="1125">
        <v>0</v>
      </c>
      <c r="DW17" s="1125">
        <v>0</v>
      </c>
      <c r="DX17" s="1125">
        <v>197</v>
      </c>
      <c r="DY17" s="1125">
        <v>52</v>
      </c>
      <c r="DZ17" s="1125">
        <v>0</v>
      </c>
      <c r="EA17" s="1125">
        <v>0</v>
      </c>
      <c r="EB17" s="1125">
        <v>0</v>
      </c>
      <c r="EC17" s="1129">
        <v>0</v>
      </c>
      <c r="ED17" s="222"/>
    </row>
    <row r="18" spans="1:134" x14ac:dyDescent="0.25">
      <c r="A18">
        <v>21</v>
      </c>
      <c r="B18" t="s">
        <v>84</v>
      </c>
      <c r="C18" s="34">
        <v>3</v>
      </c>
      <c r="D18" s="279">
        <v>0</v>
      </c>
      <c r="E18" s="279">
        <v>0</v>
      </c>
      <c r="F18" s="279">
        <v>0</v>
      </c>
      <c r="G18" s="279">
        <v>0</v>
      </c>
      <c r="H18" s="279">
        <v>8</v>
      </c>
      <c r="I18" s="279">
        <v>4</v>
      </c>
      <c r="J18" s="279">
        <v>0</v>
      </c>
      <c r="K18" s="279">
        <v>0</v>
      </c>
      <c r="L18" s="279">
        <v>0</v>
      </c>
      <c r="M18" s="380">
        <v>0</v>
      </c>
      <c r="P18" s="279">
        <v>0</v>
      </c>
      <c r="Q18" s="279">
        <v>0</v>
      </c>
      <c r="R18" s="279">
        <v>0</v>
      </c>
      <c r="S18" s="279">
        <v>0</v>
      </c>
      <c r="T18" s="279">
        <v>11</v>
      </c>
      <c r="U18" s="279">
        <v>4</v>
      </c>
      <c r="V18" s="279">
        <v>0</v>
      </c>
      <c r="W18" s="279">
        <v>0</v>
      </c>
      <c r="X18" s="279">
        <v>0</v>
      </c>
      <c r="Y18" s="380">
        <v>0</v>
      </c>
      <c r="AB18" s="279">
        <v>0</v>
      </c>
      <c r="AC18" s="277">
        <v>0</v>
      </c>
      <c r="AD18" s="277">
        <v>0</v>
      </c>
      <c r="AE18" s="277">
        <v>0</v>
      </c>
      <c r="AF18" s="277">
        <v>8</v>
      </c>
      <c r="AG18" s="277">
        <v>4</v>
      </c>
      <c r="AH18" s="277">
        <v>0</v>
      </c>
      <c r="AI18" s="277">
        <v>0</v>
      </c>
      <c r="AJ18" s="277">
        <v>0</v>
      </c>
      <c r="AK18" s="278">
        <v>0</v>
      </c>
      <c r="AL18" s="277"/>
      <c r="AM18" s="277"/>
      <c r="AN18" s="279">
        <v>0</v>
      </c>
      <c r="AO18" s="277">
        <v>0</v>
      </c>
      <c r="AP18" s="277">
        <v>0</v>
      </c>
      <c r="AQ18" s="277">
        <v>1</v>
      </c>
      <c r="AR18" s="277">
        <v>12</v>
      </c>
      <c r="AS18" s="277">
        <v>4</v>
      </c>
      <c r="AT18" s="277">
        <v>0</v>
      </c>
      <c r="AU18" s="277">
        <v>0</v>
      </c>
      <c r="AV18" s="277">
        <v>0</v>
      </c>
      <c r="AW18" s="278">
        <v>0</v>
      </c>
      <c r="AX18" s="277"/>
      <c r="AY18" s="277"/>
      <c r="AZ18" s="417">
        <v>0</v>
      </c>
      <c r="BA18" s="418">
        <v>0</v>
      </c>
      <c r="BB18" s="418">
        <v>0</v>
      </c>
      <c r="BC18" s="418">
        <v>2</v>
      </c>
      <c r="BD18" s="418">
        <v>14</v>
      </c>
      <c r="BE18" s="418">
        <v>2</v>
      </c>
      <c r="BF18" s="418">
        <v>0</v>
      </c>
      <c r="BG18" s="418">
        <v>0</v>
      </c>
      <c r="BH18" s="418">
        <v>0</v>
      </c>
      <c r="BI18" s="419">
        <v>0</v>
      </c>
      <c r="BJ18" s="433"/>
      <c r="BK18" s="433"/>
      <c r="BL18" s="417">
        <v>0</v>
      </c>
      <c r="BM18" s="418">
        <v>0</v>
      </c>
      <c r="BN18" s="418">
        <v>0</v>
      </c>
      <c r="BO18" s="418">
        <v>3</v>
      </c>
      <c r="BP18" s="418">
        <v>8</v>
      </c>
      <c r="BQ18" s="418">
        <v>2</v>
      </c>
      <c r="BR18" s="418">
        <v>0</v>
      </c>
      <c r="BS18" s="418">
        <v>0</v>
      </c>
      <c r="BT18" s="418">
        <v>0</v>
      </c>
      <c r="BU18" s="419">
        <v>0</v>
      </c>
      <c r="BV18" s="433"/>
      <c r="BW18" s="433"/>
      <c r="BX18" s="417">
        <v>0</v>
      </c>
      <c r="BY18" s="418">
        <v>0</v>
      </c>
      <c r="BZ18" s="418">
        <v>0</v>
      </c>
      <c r="CA18" s="418">
        <v>3</v>
      </c>
      <c r="CB18" s="418">
        <v>8</v>
      </c>
      <c r="CC18" s="418">
        <v>1</v>
      </c>
      <c r="CD18" s="418">
        <v>0</v>
      </c>
      <c r="CE18" s="418">
        <v>0</v>
      </c>
      <c r="CF18" s="418">
        <v>0</v>
      </c>
      <c r="CG18" s="419">
        <v>0</v>
      </c>
      <c r="CH18" s="429"/>
      <c r="CI18" s="429"/>
      <c r="CJ18" s="420">
        <v>0</v>
      </c>
      <c r="CK18" s="146">
        <v>0</v>
      </c>
      <c r="CL18" s="146">
        <v>0</v>
      </c>
      <c r="CM18" s="146">
        <v>2</v>
      </c>
      <c r="CN18" s="146">
        <v>8</v>
      </c>
      <c r="CO18" s="146">
        <v>0</v>
      </c>
      <c r="CP18" s="146">
        <v>0</v>
      </c>
      <c r="CQ18" s="146">
        <v>0</v>
      </c>
      <c r="CR18" s="146">
        <v>0</v>
      </c>
      <c r="CS18" s="421">
        <v>0</v>
      </c>
      <c r="CV18" s="944">
        <v>0</v>
      </c>
      <c r="CW18" s="422">
        <v>0</v>
      </c>
      <c r="CX18" s="422">
        <v>0</v>
      </c>
      <c r="CY18" s="422">
        <v>10</v>
      </c>
      <c r="CZ18" s="422">
        <v>13</v>
      </c>
      <c r="DA18" s="422">
        <v>1</v>
      </c>
      <c r="DB18" s="422">
        <v>0</v>
      </c>
      <c r="DC18" s="422">
        <v>0</v>
      </c>
      <c r="DD18" s="422">
        <v>0</v>
      </c>
      <c r="DE18" s="945">
        <v>0</v>
      </c>
      <c r="DH18" s="944">
        <v>0</v>
      </c>
      <c r="DI18" s="422">
        <v>0</v>
      </c>
      <c r="DJ18" s="422">
        <v>0</v>
      </c>
      <c r="DK18" s="422">
        <v>21</v>
      </c>
      <c r="DL18" s="422">
        <v>12</v>
      </c>
      <c r="DM18" s="422">
        <v>1</v>
      </c>
      <c r="DN18" s="422">
        <v>0</v>
      </c>
      <c r="DO18" s="422">
        <v>0</v>
      </c>
      <c r="DP18" s="422">
        <v>0</v>
      </c>
      <c r="DQ18" s="945">
        <v>0</v>
      </c>
      <c r="DT18" s="1124">
        <v>0</v>
      </c>
      <c r="DU18" s="1125">
        <v>0</v>
      </c>
      <c r="DV18" s="1125">
        <v>0</v>
      </c>
      <c r="DW18" s="1125">
        <v>10</v>
      </c>
      <c r="DX18" s="1125">
        <v>8</v>
      </c>
      <c r="DY18" s="1125">
        <v>4</v>
      </c>
      <c r="DZ18" s="1125">
        <v>0</v>
      </c>
      <c r="EA18" s="1125">
        <v>0</v>
      </c>
      <c r="EB18" s="1125">
        <v>0</v>
      </c>
      <c r="EC18" s="1129">
        <v>0</v>
      </c>
      <c r="ED18" s="222"/>
    </row>
    <row r="19" spans="1:134" x14ac:dyDescent="0.25">
      <c r="A19">
        <v>22</v>
      </c>
      <c r="B19" t="s">
        <v>85</v>
      </c>
      <c r="C19" s="34">
        <v>1</v>
      </c>
      <c r="D19" s="279">
        <v>0</v>
      </c>
      <c r="E19" s="279">
        <v>0</v>
      </c>
      <c r="F19" s="279">
        <v>0</v>
      </c>
      <c r="G19" s="279">
        <v>0</v>
      </c>
      <c r="H19" s="279">
        <v>3</v>
      </c>
      <c r="I19" s="279">
        <v>0</v>
      </c>
      <c r="J19" s="279">
        <v>0</v>
      </c>
      <c r="K19" s="279">
        <v>0</v>
      </c>
      <c r="L19" s="279">
        <v>0</v>
      </c>
      <c r="M19" s="380">
        <v>0</v>
      </c>
      <c r="P19" s="279">
        <v>0</v>
      </c>
      <c r="Q19" s="279">
        <v>0</v>
      </c>
      <c r="R19" s="279">
        <v>0</v>
      </c>
      <c r="S19" s="279">
        <v>0</v>
      </c>
      <c r="T19" s="279">
        <v>11</v>
      </c>
      <c r="U19" s="279">
        <v>0</v>
      </c>
      <c r="V19" s="279">
        <v>0</v>
      </c>
      <c r="W19" s="279">
        <v>0</v>
      </c>
      <c r="X19" s="279">
        <v>0</v>
      </c>
      <c r="Y19" s="380">
        <v>0</v>
      </c>
      <c r="AB19" s="279">
        <v>0</v>
      </c>
      <c r="AC19" s="277">
        <v>0</v>
      </c>
      <c r="AD19" s="277">
        <v>0</v>
      </c>
      <c r="AE19" s="277">
        <v>0</v>
      </c>
      <c r="AF19" s="277">
        <v>11</v>
      </c>
      <c r="AG19" s="277">
        <v>0</v>
      </c>
      <c r="AH19" s="277">
        <v>0</v>
      </c>
      <c r="AI19" s="277">
        <v>0</v>
      </c>
      <c r="AJ19" s="277">
        <v>0</v>
      </c>
      <c r="AK19" s="278">
        <v>0</v>
      </c>
      <c r="AL19" s="277"/>
      <c r="AM19" s="277"/>
      <c r="AN19" s="279">
        <v>0</v>
      </c>
      <c r="AO19" s="277">
        <v>0</v>
      </c>
      <c r="AP19" s="277">
        <v>0</v>
      </c>
      <c r="AQ19" s="277">
        <v>0</v>
      </c>
      <c r="AR19" s="277">
        <v>14</v>
      </c>
      <c r="AS19" s="277">
        <v>0</v>
      </c>
      <c r="AT19" s="277">
        <v>0</v>
      </c>
      <c r="AU19" s="277">
        <v>0</v>
      </c>
      <c r="AV19" s="277">
        <v>0</v>
      </c>
      <c r="AW19" s="278">
        <v>0</v>
      </c>
      <c r="AX19" s="277"/>
      <c r="AY19" s="277"/>
      <c r="AZ19" s="417">
        <v>0</v>
      </c>
      <c r="BA19" s="418">
        <v>0</v>
      </c>
      <c r="BB19" s="418">
        <v>0</v>
      </c>
      <c r="BC19" s="418">
        <v>0</v>
      </c>
      <c r="BD19" s="418">
        <v>11</v>
      </c>
      <c r="BE19" s="418">
        <v>0</v>
      </c>
      <c r="BF19" s="418">
        <v>0</v>
      </c>
      <c r="BG19" s="418">
        <v>0</v>
      </c>
      <c r="BH19" s="418">
        <v>0</v>
      </c>
      <c r="BI19" s="419">
        <v>0</v>
      </c>
      <c r="BJ19" s="433"/>
      <c r="BK19" s="433"/>
      <c r="BL19" s="417">
        <v>0</v>
      </c>
      <c r="BM19" s="418">
        <v>0</v>
      </c>
      <c r="BN19" s="418">
        <v>0</v>
      </c>
      <c r="BO19" s="418">
        <v>0</v>
      </c>
      <c r="BP19" s="418">
        <v>7</v>
      </c>
      <c r="BQ19" s="418">
        <v>0</v>
      </c>
      <c r="BR19" s="418">
        <v>0</v>
      </c>
      <c r="BS19" s="418">
        <v>0</v>
      </c>
      <c r="BT19" s="418">
        <v>0</v>
      </c>
      <c r="BU19" s="419">
        <v>0</v>
      </c>
      <c r="BV19" s="433"/>
      <c r="BW19" s="433"/>
      <c r="BX19" s="417">
        <v>0</v>
      </c>
      <c r="BY19" s="418">
        <v>0</v>
      </c>
      <c r="BZ19" s="418">
        <v>0</v>
      </c>
      <c r="CA19" s="418">
        <v>0</v>
      </c>
      <c r="CB19" s="418">
        <v>11</v>
      </c>
      <c r="CC19" s="418">
        <v>0</v>
      </c>
      <c r="CD19" s="418">
        <v>0</v>
      </c>
      <c r="CE19" s="418">
        <v>0</v>
      </c>
      <c r="CF19" s="418">
        <v>0</v>
      </c>
      <c r="CG19" s="419">
        <v>0</v>
      </c>
      <c r="CH19" s="429"/>
      <c r="CI19" s="429"/>
      <c r="CJ19" s="420">
        <v>0</v>
      </c>
      <c r="CK19" s="146">
        <v>0</v>
      </c>
      <c r="CL19" s="146">
        <v>0</v>
      </c>
      <c r="CM19" s="146">
        <v>0</v>
      </c>
      <c r="CN19" s="146">
        <v>41</v>
      </c>
      <c r="CO19" s="146">
        <v>85</v>
      </c>
      <c r="CP19" s="146">
        <v>0</v>
      </c>
      <c r="CQ19" s="146">
        <v>0</v>
      </c>
      <c r="CR19" s="146">
        <v>1</v>
      </c>
      <c r="CS19" s="421">
        <v>0</v>
      </c>
      <c r="CV19" s="944">
        <v>0</v>
      </c>
      <c r="CW19" s="422">
        <v>0</v>
      </c>
      <c r="CX19" s="422">
        <v>0</v>
      </c>
      <c r="CY19" s="422">
        <v>0</v>
      </c>
      <c r="CZ19" s="422">
        <v>190</v>
      </c>
      <c r="DA19" s="422">
        <v>134</v>
      </c>
      <c r="DB19" s="422">
        <v>0</v>
      </c>
      <c r="DC19" s="422">
        <v>0</v>
      </c>
      <c r="DD19" s="422">
        <v>66</v>
      </c>
      <c r="DE19" s="945">
        <v>0</v>
      </c>
      <c r="DH19" s="944">
        <v>0</v>
      </c>
      <c r="DI19" s="422">
        <v>0</v>
      </c>
      <c r="DJ19" s="422">
        <v>0</v>
      </c>
      <c r="DK19" s="422">
        <v>0</v>
      </c>
      <c r="DL19" s="422">
        <v>210</v>
      </c>
      <c r="DM19" s="422">
        <v>147</v>
      </c>
      <c r="DN19" s="422">
        <v>0</v>
      </c>
      <c r="DO19" s="422">
        <v>0</v>
      </c>
      <c r="DP19" s="422">
        <v>53</v>
      </c>
      <c r="DQ19" s="945">
        <v>0</v>
      </c>
      <c r="DT19" s="1124">
        <v>0</v>
      </c>
      <c r="DU19" s="1125">
        <v>0</v>
      </c>
      <c r="DV19" s="1125">
        <v>0</v>
      </c>
      <c r="DW19" s="1125">
        <v>1</v>
      </c>
      <c r="DX19" s="1125">
        <v>197</v>
      </c>
      <c r="DY19" s="1125">
        <v>169</v>
      </c>
      <c r="DZ19" s="1125">
        <v>0</v>
      </c>
      <c r="EA19" s="1125">
        <v>0</v>
      </c>
      <c r="EB19" s="1125">
        <v>48</v>
      </c>
      <c r="EC19" s="1129">
        <v>0</v>
      </c>
      <c r="ED19" s="222"/>
    </row>
    <row r="20" spans="1:134" x14ac:dyDescent="0.25">
      <c r="A20">
        <v>22</v>
      </c>
      <c r="B20" t="s">
        <v>85</v>
      </c>
      <c r="C20" s="34">
        <v>2</v>
      </c>
      <c r="D20" s="279">
        <v>0</v>
      </c>
      <c r="E20" s="279">
        <v>0</v>
      </c>
      <c r="F20" s="279">
        <v>0</v>
      </c>
      <c r="G20" s="279">
        <v>0</v>
      </c>
      <c r="H20" s="279">
        <v>185</v>
      </c>
      <c r="I20" s="279">
        <v>152</v>
      </c>
      <c r="J20" s="279">
        <v>0</v>
      </c>
      <c r="K20" s="279">
        <v>0</v>
      </c>
      <c r="L20" s="279">
        <v>0</v>
      </c>
      <c r="M20" s="380">
        <v>0</v>
      </c>
      <c r="P20" s="279">
        <v>0</v>
      </c>
      <c r="Q20" s="279">
        <v>0</v>
      </c>
      <c r="R20" s="279">
        <v>0</v>
      </c>
      <c r="S20" s="279">
        <v>0</v>
      </c>
      <c r="T20" s="279">
        <v>197</v>
      </c>
      <c r="U20" s="279">
        <v>157</v>
      </c>
      <c r="V20" s="279">
        <v>0</v>
      </c>
      <c r="W20" s="279">
        <v>0</v>
      </c>
      <c r="X20" s="279">
        <v>0</v>
      </c>
      <c r="Y20" s="380">
        <v>0</v>
      </c>
      <c r="AB20" s="279">
        <v>0</v>
      </c>
      <c r="AC20" s="277">
        <v>0</v>
      </c>
      <c r="AD20" s="277">
        <v>0</v>
      </c>
      <c r="AE20" s="277">
        <v>0</v>
      </c>
      <c r="AF20" s="277">
        <v>222</v>
      </c>
      <c r="AG20" s="277">
        <v>146</v>
      </c>
      <c r="AH20" s="277">
        <v>0</v>
      </c>
      <c r="AI20" s="277">
        <v>0</v>
      </c>
      <c r="AJ20" s="277">
        <v>2</v>
      </c>
      <c r="AK20" s="278">
        <v>0</v>
      </c>
      <c r="AL20" s="277"/>
      <c r="AM20" s="277"/>
      <c r="AN20" s="279">
        <v>0</v>
      </c>
      <c r="AO20" s="277">
        <v>0</v>
      </c>
      <c r="AP20" s="277">
        <v>0</v>
      </c>
      <c r="AQ20" s="277">
        <v>0</v>
      </c>
      <c r="AR20" s="277">
        <v>203</v>
      </c>
      <c r="AS20" s="277">
        <v>148</v>
      </c>
      <c r="AT20" s="277">
        <v>0</v>
      </c>
      <c r="AU20" s="277">
        <v>0</v>
      </c>
      <c r="AV20" s="277">
        <v>3</v>
      </c>
      <c r="AW20" s="278">
        <v>0</v>
      </c>
      <c r="AX20" s="277"/>
      <c r="AY20" s="277"/>
      <c r="AZ20" s="417">
        <v>0</v>
      </c>
      <c r="BA20" s="418">
        <v>0</v>
      </c>
      <c r="BB20" s="418">
        <v>0</v>
      </c>
      <c r="BC20" s="418">
        <v>0</v>
      </c>
      <c r="BD20" s="418">
        <v>205</v>
      </c>
      <c r="BE20" s="418">
        <v>169</v>
      </c>
      <c r="BF20" s="418">
        <v>0</v>
      </c>
      <c r="BG20" s="418">
        <v>0</v>
      </c>
      <c r="BH20" s="418">
        <v>0</v>
      </c>
      <c r="BI20" s="419">
        <v>0</v>
      </c>
      <c r="BJ20" s="433"/>
      <c r="BK20" s="433"/>
      <c r="BL20" s="417">
        <v>0</v>
      </c>
      <c r="BM20" s="418">
        <v>0</v>
      </c>
      <c r="BN20" s="418">
        <v>0</v>
      </c>
      <c r="BO20" s="418">
        <v>0</v>
      </c>
      <c r="BP20" s="418">
        <v>167</v>
      </c>
      <c r="BQ20" s="418">
        <v>174</v>
      </c>
      <c r="BR20" s="418">
        <v>0</v>
      </c>
      <c r="BS20" s="418">
        <v>0</v>
      </c>
      <c r="BT20" s="418">
        <v>1</v>
      </c>
      <c r="BU20" s="419">
        <v>0</v>
      </c>
      <c r="BV20" s="433"/>
      <c r="BW20" s="433"/>
      <c r="BX20" s="417">
        <v>0</v>
      </c>
      <c r="BY20" s="418">
        <v>0</v>
      </c>
      <c r="BZ20" s="418">
        <v>0</v>
      </c>
      <c r="CA20" s="418">
        <v>0</v>
      </c>
      <c r="CB20" s="418">
        <v>135</v>
      </c>
      <c r="CC20" s="418">
        <v>141</v>
      </c>
      <c r="CD20" s="418">
        <v>0</v>
      </c>
      <c r="CE20" s="418">
        <v>0</v>
      </c>
      <c r="CF20" s="418">
        <v>3</v>
      </c>
      <c r="CG20" s="419">
        <v>0</v>
      </c>
      <c r="CH20" s="429"/>
      <c r="CI20" s="429"/>
      <c r="CJ20" s="420">
        <v>0</v>
      </c>
      <c r="CK20" s="146">
        <v>0</v>
      </c>
      <c r="CL20" s="146">
        <v>0</v>
      </c>
      <c r="CM20" s="146">
        <v>0</v>
      </c>
      <c r="CN20" s="146">
        <v>133</v>
      </c>
      <c r="CO20" s="146">
        <v>143</v>
      </c>
      <c r="CP20" s="146">
        <v>0</v>
      </c>
      <c r="CQ20" s="146">
        <v>0</v>
      </c>
      <c r="CR20" s="146">
        <v>2</v>
      </c>
      <c r="CS20" s="421">
        <v>0</v>
      </c>
      <c r="CV20" s="944">
        <v>0</v>
      </c>
      <c r="CW20" s="422">
        <v>0</v>
      </c>
      <c r="CX20" s="422">
        <v>0</v>
      </c>
      <c r="CY20" s="422">
        <v>0</v>
      </c>
      <c r="CZ20" s="422">
        <v>122</v>
      </c>
      <c r="DA20" s="422">
        <v>148</v>
      </c>
      <c r="DB20" s="422">
        <v>0</v>
      </c>
      <c r="DC20" s="422">
        <v>0</v>
      </c>
      <c r="DD20" s="422">
        <v>2</v>
      </c>
      <c r="DE20" s="945">
        <v>0</v>
      </c>
      <c r="DH20" s="944">
        <v>0</v>
      </c>
      <c r="DI20" s="422">
        <v>0</v>
      </c>
      <c r="DJ20" s="422">
        <v>0</v>
      </c>
      <c r="DK20" s="422">
        <v>0</v>
      </c>
      <c r="DL20" s="422">
        <v>117</v>
      </c>
      <c r="DM20" s="422">
        <v>164</v>
      </c>
      <c r="DN20" s="422">
        <v>0</v>
      </c>
      <c r="DO20" s="422">
        <v>0</v>
      </c>
      <c r="DP20" s="422">
        <v>1</v>
      </c>
      <c r="DQ20" s="945">
        <v>0</v>
      </c>
      <c r="DT20" s="1124">
        <v>0</v>
      </c>
      <c r="DU20" s="1125">
        <v>0</v>
      </c>
      <c r="DV20" s="1125">
        <v>0</v>
      </c>
      <c r="DW20" s="1125">
        <v>0</v>
      </c>
      <c r="DX20" s="1125">
        <v>127</v>
      </c>
      <c r="DY20" s="1125">
        <v>143</v>
      </c>
      <c r="DZ20" s="1125">
        <v>0</v>
      </c>
      <c r="EA20" s="1125">
        <v>0</v>
      </c>
      <c r="EB20" s="1125">
        <v>3</v>
      </c>
      <c r="EC20" s="1129">
        <v>0</v>
      </c>
      <c r="ED20" s="222"/>
    </row>
    <row r="21" spans="1:134" x14ac:dyDescent="0.25">
      <c r="A21">
        <v>22</v>
      </c>
      <c r="B21" t="s">
        <v>85</v>
      </c>
      <c r="C21" s="34">
        <v>3</v>
      </c>
      <c r="D21" s="279">
        <v>0</v>
      </c>
      <c r="E21" s="279">
        <v>0</v>
      </c>
      <c r="F21" s="279">
        <v>0</v>
      </c>
      <c r="G21" s="279">
        <v>0</v>
      </c>
      <c r="H21" s="279">
        <v>4</v>
      </c>
      <c r="I21" s="279">
        <v>7</v>
      </c>
      <c r="J21" s="279">
        <v>0</v>
      </c>
      <c r="K21" s="279">
        <v>0</v>
      </c>
      <c r="L21" s="279">
        <v>1</v>
      </c>
      <c r="M21" s="380">
        <v>0</v>
      </c>
      <c r="P21" s="279">
        <v>0</v>
      </c>
      <c r="Q21" s="279">
        <v>0</v>
      </c>
      <c r="R21" s="279">
        <v>0</v>
      </c>
      <c r="S21" s="279">
        <v>1</v>
      </c>
      <c r="T21" s="279">
        <v>11</v>
      </c>
      <c r="U21" s="279">
        <v>2</v>
      </c>
      <c r="V21" s="279">
        <v>0</v>
      </c>
      <c r="W21" s="279">
        <v>0</v>
      </c>
      <c r="X21" s="279">
        <v>3</v>
      </c>
      <c r="Y21" s="380">
        <v>0</v>
      </c>
      <c r="AB21" s="279">
        <v>0</v>
      </c>
      <c r="AC21" s="277">
        <v>0</v>
      </c>
      <c r="AD21" s="277">
        <v>0</v>
      </c>
      <c r="AE21" s="277">
        <v>0</v>
      </c>
      <c r="AF21" s="277">
        <v>7</v>
      </c>
      <c r="AG21" s="277">
        <v>0</v>
      </c>
      <c r="AH21" s="277">
        <v>0</v>
      </c>
      <c r="AI21" s="277">
        <v>0</v>
      </c>
      <c r="AJ21" s="277">
        <v>2</v>
      </c>
      <c r="AK21" s="278">
        <v>0</v>
      </c>
      <c r="AL21" s="277"/>
      <c r="AM21" s="277"/>
      <c r="AN21" s="279">
        <v>0</v>
      </c>
      <c r="AO21" s="277">
        <v>0</v>
      </c>
      <c r="AP21" s="277">
        <v>0</v>
      </c>
      <c r="AQ21" s="277">
        <v>1</v>
      </c>
      <c r="AR21" s="277">
        <v>12</v>
      </c>
      <c r="AS21" s="277">
        <v>5</v>
      </c>
      <c r="AT21" s="277">
        <v>0</v>
      </c>
      <c r="AU21" s="277">
        <v>0</v>
      </c>
      <c r="AV21" s="277">
        <v>7</v>
      </c>
      <c r="AW21" s="278">
        <v>0</v>
      </c>
      <c r="AX21" s="277"/>
      <c r="AY21" s="277"/>
      <c r="AZ21" s="417">
        <v>0</v>
      </c>
      <c r="BA21" s="418">
        <v>0</v>
      </c>
      <c r="BB21" s="418">
        <v>0</v>
      </c>
      <c r="BC21" s="418">
        <v>0</v>
      </c>
      <c r="BD21" s="418">
        <v>7</v>
      </c>
      <c r="BE21" s="418">
        <v>4</v>
      </c>
      <c r="BF21" s="418">
        <v>0</v>
      </c>
      <c r="BG21" s="418">
        <v>0</v>
      </c>
      <c r="BH21" s="418">
        <v>3</v>
      </c>
      <c r="BI21" s="419">
        <v>0</v>
      </c>
      <c r="BJ21" s="433"/>
      <c r="BK21" s="433"/>
      <c r="BL21" s="417">
        <v>0</v>
      </c>
      <c r="BM21" s="418">
        <v>0</v>
      </c>
      <c r="BN21" s="418">
        <v>0</v>
      </c>
      <c r="BO21" s="418">
        <v>0</v>
      </c>
      <c r="BP21" s="418">
        <v>8</v>
      </c>
      <c r="BQ21" s="418">
        <v>3</v>
      </c>
      <c r="BR21" s="418">
        <v>0</v>
      </c>
      <c r="BS21" s="418">
        <v>0</v>
      </c>
      <c r="BT21" s="418">
        <v>4</v>
      </c>
      <c r="BU21" s="419">
        <v>0</v>
      </c>
      <c r="BV21" s="433"/>
      <c r="BW21" s="433"/>
      <c r="BX21" s="417">
        <v>0</v>
      </c>
      <c r="BY21" s="418">
        <v>0</v>
      </c>
      <c r="BZ21" s="418">
        <v>0</v>
      </c>
      <c r="CA21" s="418">
        <v>0</v>
      </c>
      <c r="CB21" s="418">
        <v>3</v>
      </c>
      <c r="CC21" s="418">
        <v>2</v>
      </c>
      <c r="CD21" s="418">
        <v>0</v>
      </c>
      <c r="CE21" s="418">
        <v>0</v>
      </c>
      <c r="CF21" s="418">
        <v>1</v>
      </c>
      <c r="CG21" s="419">
        <v>0</v>
      </c>
      <c r="CH21" s="429"/>
      <c r="CI21" s="429"/>
      <c r="CJ21" s="420">
        <v>0</v>
      </c>
      <c r="CK21" s="146">
        <v>0</v>
      </c>
      <c r="CL21" s="146">
        <v>0</v>
      </c>
      <c r="CM21" s="146">
        <v>0</v>
      </c>
      <c r="CN21" s="146">
        <v>9</v>
      </c>
      <c r="CO21" s="146">
        <v>1</v>
      </c>
      <c r="CP21" s="146">
        <v>0</v>
      </c>
      <c r="CQ21" s="146">
        <v>0</v>
      </c>
      <c r="CR21" s="146">
        <v>2</v>
      </c>
      <c r="CS21" s="421">
        <v>0</v>
      </c>
      <c r="CV21" s="944">
        <v>0</v>
      </c>
      <c r="CW21" s="422">
        <v>0</v>
      </c>
      <c r="CX21" s="422">
        <v>0</v>
      </c>
      <c r="CY21" s="422">
        <v>0</v>
      </c>
      <c r="CZ21" s="422">
        <v>6</v>
      </c>
      <c r="DA21" s="422">
        <v>1</v>
      </c>
      <c r="DB21" s="422">
        <v>0</v>
      </c>
      <c r="DC21" s="422">
        <v>0</v>
      </c>
      <c r="DD21" s="422">
        <v>0</v>
      </c>
      <c r="DE21" s="945">
        <v>0</v>
      </c>
      <c r="DH21" s="944">
        <v>0</v>
      </c>
      <c r="DI21" s="422">
        <v>0</v>
      </c>
      <c r="DJ21" s="422">
        <v>0</v>
      </c>
      <c r="DK21" s="422">
        <v>0</v>
      </c>
      <c r="DL21" s="422">
        <v>3</v>
      </c>
      <c r="DM21" s="422">
        <v>3</v>
      </c>
      <c r="DN21" s="422">
        <v>0</v>
      </c>
      <c r="DO21" s="422">
        <v>0</v>
      </c>
      <c r="DP21" s="422">
        <v>3</v>
      </c>
      <c r="DQ21" s="945">
        <v>0</v>
      </c>
      <c r="DT21" s="1124">
        <v>0</v>
      </c>
      <c r="DU21" s="1125">
        <v>0</v>
      </c>
      <c r="DV21" s="1125">
        <v>0</v>
      </c>
      <c r="DW21" s="1125">
        <v>0</v>
      </c>
      <c r="DX21" s="1125">
        <v>0</v>
      </c>
      <c r="DY21" s="1125">
        <v>4</v>
      </c>
      <c r="DZ21" s="1125">
        <v>0</v>
      </c>
      <c r="EA21" s="1125">
        <v>0</v>
      </c>
      <c r="EB21" s="1125">
        <v>3</v>
      </c>
      <c r="EC21" s="1129">
        <v>0</v>
      </c>
      <c r="ED21" s="222"/>
    </row>
    <row r="22" spans="1:134" x14ac:dyDescent="0.25">
      <c r="A22">
        <v>23</v>
      </c>
      <c r="B22" t="s">
        <v>86</v>
      </c>
      <c r="C22" s="34">
        <v>1</v>
      </c>
      <c r="D22" s="279">
        <v>0</v>
      </c>
      <c r="E22" s="279">
        <v>0</v>
      </c>
      <c r="F22" s="279">
        <v>0</v>
      </c>
      <c r="G22" s="279">
        <v>0</v>
      </c>
      <c r="H22" s="279">
        <v>0</v>
      </c>
      <c r="I22" s="279">
        <v>0</v>
      </c>
      <c r="J22" s="279">
        <v>0</v>
      </c>
      <c r="K22" s="279">
        <v>0</v>
      </c>
      <c r="L22" s="279">
        <v>0</v>
      </c>
      <c r="M22" s="380">
        <v>0</v>
      </c>
      <c r="P22" s="279">
        <v>0</v>
      </c>
      <c r="Q22" s="279">
        <v>0</v>
      </c>
      <c r="R22" s="279">
        <v>0</v>
      </c>
      <c r="S22" s="279">
        <v>1</v>
      </c>
      <c r="T22" s="279">
        <v>2</v>
      </c>
      <c r="U22" s="279">
        <v>0</v>
      </c>
      <c r="V22" s="279">
        <v>0</v>
      </c>
      <c r="W22" s="279">
        <v>0</v>
      </c>
      <c r="X22" s="279">
        <v>0</v>
      </c>
      <c r="Y22" s="380">
        <v>0</v>
      </c>
      <c r="AB22" s="279">
        <v>0</v>
      </c>
      <c r="AC22" s="277">
        <v>0</v>
      </c>
      <c r="AD22" s="277">
        <v>0</v>
      </c>
      <c r="AE22" s="277">
        <v>0</v>
      </c>
      <c r="AF22" s="277">
        <v>2</v>
      </c>
      <c r="AG22" s="277">
        <v>0</v>
      </c>
      <c r="AH22" s="277">
        <v>0</v>
      </c>
      <c r="AI22" s="277">
        <v>0</v>
      </c>
      <c r="AJ22" s="277">
        <v>0</v>
      </c>
      <c r="AK22" s="278">
        <v>0</v>
      </c>
      <c r="AL22" s="277"/>
      <c r="AM22" s="277"/>
      <c r="AN22" s="279">
        <v>0</v>
      </c>
      <c r="AO22" s="277">
        <v>0</v>
      </c>
      <c r="AP22" s="277">
        <v>0</v>
      </c>
      <c r="AQ22" s="277">
        <v>1</v>
      </c>
      <c r="AR22" s="277">
        <v>2</v>
      </c>
      <c r="AS22" s="277">
        <v>0</v>
      </c>
      <c r="AT22" s="277">
        <v>0</v>
      </c>
      <c r="AU22" s="277">
        <v>0</v>
      </c>
      <c r="AV22" s="277">
        <v>0</v>
      </c>
      <c r="AW22" s="278">
        <v>0</v>
      </c>
      <c r="AX22" s="277"/>
      <c r="AY22" s="277"/>
      <c r="AZ22" s="417">
        <v>0</v>
      </c>
      <c r="BA22" s="418">
        <v>0</v>
      </c>
      <c r="BB22" s="418">
        <v>0</v>
      </c>
      <c r="BC22" s="418">
        <v>2</v>
      </c>
      <c r="BD22" s="418">
        <v>1</v>
      </c>
      <c r="BE22" s="418">
        <v>0</v>
      </c>
      <c r="BF22" s="418">
        <v>0</v>
      </c>
      <c r="BG22" s="418">
        <v>0</v>
      </c>
      <c r="BH22" s="418">
        <v>0</v>
      </c>
      <c r="BI22" s="419">
        <v>0</v>
      </c>
      <c r="BJ22" s="433"/>
      <c r="BK22" s="433"/>
      <c r="BL22" s="417">
        <v>0</v>
      </c>
      <c r="BM22" s="418">
        <v>0</v>
      </c>
      <c r="BN22" s="418">
        <v>0</v>
      </c>
      <c r="BO22" s="418">
        <v>0</v>
      </c>
      <c r="BP22" s="418">
        <v>2</v>
      </c>
      <c r="BQ22" s="418">
        <v>0</v>
      </c>
      <c r="BR22" s="418">
        <v>0</v>
      </c>
      <c r="BS22" s="418">
        <v>0</v>
      </c>
      <c r="BT22" s="418">
        <v>0</v>
      </c>
      <c r="BU22" s="419">
        <v>0</v>
      </c>
      <c r="BV22" s="433"/>
      <c r="BW22" s="433"/>
      <c r="BX22" s="417">
        <v>0</v>
      </c>
      <c r="BY22" s="418">
        <v>0</v>
      </c>
      <c r="BZ22" s="418">
        <v>0</v>
      </c>
      <c r="CA22" s="418">
        <v>0</v>
      </c>
      <c r="CB22" s="418">
        <v>0</v>
      </c>
      <c r="CC22" s="418">
        <v>0</v>
      </c>
      <c r="CD22" s="418">
        <v>0</v>
      </c>
      <c r="CE22" s="418">
        <v>0</v>
      </c>
      <c r="CF22" s="418">
        <v>0</v>
      </c>
      <c r="CG22" s="419">
        <v>0</v>
      </c>
      <c r="CH22" s="429"/>
      <c r="CI22" s="429"/>
      <c r="CJ22" s="420">
        <v>0</v>
      </c>
      <c r="CK22" s="146">
        <v>39</v>
      </c>
      <c r="CL22" s="146">
        <v>0</v>
      </c>
      <c r="CM22" s="146">
        <v>17</v>
      </c>
      <c r="CN22" s="146">
        <v>37</v>
      </c>
      <c r="CO22" s="146">
        <v>0</v>
      </c>
      <c r="CP22" s="146">
        <v>0</v>
      </c>
      <c r="CQ22" s="146">
        <v>0</v>
      </c>
      <c r="CR22" s="146">
        <v>0</v>
      </c>
      <c r="CS22" s="421">
        <v>0</v>
      </c>
      <c r="CV22" s="944">
        <v>0</v>
      </c>
      <c r="CW22" s="422">
        <v>27</v>
      </c>
      <c r="CX22" s="422">
        <v>0</v>
      </c>
      <c r="CY22" s="422">
        <v>25</v>
      </c>
      <c r="CZ22" s="422">
        <v>49</v>
      </c>
      <c r="DA22" s="422">
        <v>0</v>
      </c>
      <c r="DB22" s="422">
        <v>0</v>
      </c>
      <c r="DC22" s="422">
        <v>0</v>
      </c>
      <c r="DD22" s="422">
        <v>0</v>
      </c>
      <c r="DE22" s="945">
        <v>0</v>
      </c>
      <c r="DH22" s="944">
        <v>0</v>
      </c>
      <c r="DI22" s="422">
        <v>40</v>
      </c>
      <c r="DJ22" s="422">
        <v>0</v>
      </c>
      <c r="DK22" s="422">
        <v>32</v>
      </c>
      <c r="DL22" s="422">
        <v>37</v>
      </c>
      <c r="DM22" s="422">
        <v>0</v>
      </c>
      <c r="DN22" s="422">
        <v>0</v>
      </c>
      <c r="DO22" s="422">
        <v>0</v>
      </c>
      <c r="DP22" s="422">
        <v>0</v>
      </c>
      <c r="DQ22" s="945">
        <v>0</v>
      </c>
      <c r="DT22" s="1124">
        <v>0</v>
      </c>
      <c r="DU22" s="1125">
        <v>50</v>
      </c>
      <c r="DV22" s="1125">
        <v>0</v>
      </c>
      <c r="DW22" s="1125">
        <v>34</v>
      </c>
      <c r="DX22" s="1125">
        <v>58</v>
      </c>
      <c r="DY22" s="1125">
        <v>0</v>
      </c>
      <c r="DZ22" s="1125">
        <v>0</v>
      </c>
      <c r="EA22" s="1125">
        <v>0</v>
      </c>
      <c r="EB22" s="1125">
        <v>0</v>
      </c>
      <c r="EC22" s="1129">
        <v>0</v>
      </c>
      <c r="ED22" s="222"/>
    </row>
    <row r="23" spans="1:134" x14ac:dyDescent="0.25">
      <c r="A23">
        <v>23</v>
      </c>
      <c r="B23" t="s">
        <v>86</v>
      </c>
      <c r="C23" s="34">
        <v>2</v>
      </c>
      <c r="D23" s="279">
        <v>0</v>
      </c>
      <c r="E23" s="279">
        <v>0</v>
      </c>
      <c r="F23" s="279">
        <v>0</v>
      </c>
      <c r="G23" s="279">
        <v>3</v>
      </c>
      <c r="H23" s="279">
        <v>11</v>
      </c>
      <c r="I23" s="279">
        <v>0</v>
      </c>
      <c r="J23" s="279">
        <v>0</v>
      </c>
      <c r="K23" s="279">
        <v>0</v>
      </c>
      <c r="L23" s="279">
        <v>0</v>
      </c>
      <c r="M23" s="380">
        <v>0</v>
      </c>
      <c r="P23" s="279">
        <v>0</v>
      </c>
      <c r="Q23" s="279">
        <v>3</v>
      </c>
      <c r="R23" s="279">
        <v>0</v>
      </c>
      <c r="S23" s="279">
        <v>8</v>
      </c>
      <c r="T23" s="279">
        <v>16</v>
      </c>
      <c r="U23" s="279">
        <v>0</v>
      </c>
      <c r="V23" s="279">
        <v>0</v>
      </c>
      <c r="W23" s="279">
        <v>0</v>
      </c>
      <c r="X23" s="279">
        <v>0</v>
      </c>
      <c r="Y23" s="380">
        <v>0</v>
      </c>
      <c r="AB23" s="279">
        <v>0</v>
      </c>
      <c r="AC23" s="277">
        <v>2</v>
      </c>
      <c r="AD23" s="277">
        <v>0</v>
      </c>
      <c r="AE23" s="277">
        <v>12</v>
      </c>
      <c r="AF23" s="277">
        <v>15</v>
      </c>
      <c r="AG23" s="277">
        <v>0</v>
      </c>
      <c r="AH23" s="277">
        <v>0</v>
      </c>
      <c r="AI23" s="277">
        <v>0</v>
      </c>
      <c r="AJ23" s="277">
        <v>0</v>
      </c>
      <c r="AK23" s="278">
        <v>0</v>
      </c>
      <c r="AL23" s="277"/>
      <c r="AM23" s="277"/>
      <c r="AN23" s="279">
        <v>0</v>
      </c>
      <c r="AO23" s="277">
        <v>0</v>
      </c>
      <c r="AP23" s="277">
        <v>0</v>
      </c>
      <c r="AQ23" s="277">
        <v>10</v>
      </c>
      <c r="AR23" s="277">
        <v>14</v>
      </c>
      <c r="AS23" s="277">
        <v>0</v>
      </c>
      <c r="AT23" s="277">
        <v>0</v>
      </c>
      <c r="AU23" s="277">
        <v>0</v>
      </c>
      <c r="AV23" s="277">
        <v>0</v>
      </c>
      <c r="AW23" s="278">
        <v>0</v>
      </c>
      <c r="AX23" s="277"/>
      <c r="AY23" s="277"/>
      <c r="AZ23" s="417">
        <v>0</v>
      </c>
      <c r="BA23" s="418">
        <v>0</v>
      </c>
      <c r="BB23" s="418">
        <v>0</v>
      </c>
      <c r="BC23" s="418">
        <v>14</v>
      </c>
      <c r="BD23" s="418">
        <v>13</v>
      </c>
      <c r="BE23" s="418">
        <v>0</v>
      </c>
      <c r="BF23" s="418">
        <v>0</v>
      </c>
      <c r="BG23" s="418">
        <v>0</v>
      </c>
      <c r="BH23" s="418">
        <v>0</v>
      </c>
      <c r="BI23" s="419">
        <v>0</v>
      </c>
      <c r="BJ23" s="433"/>
      <c r="BK23" s="433"/>
      <c r="BL23" s="417">
        <v>0</v>
      </c>
      <c r="BM23" s="418">
        <v>0</v>
      </c>
      <c r="BN23" s="418">
        <v>0</v>
      </c>
      <c r="BO23" s="418">
        <v>10</v>
      </c>
      <c r="BP23" s="418">
        <v>11</v>
      </c>
      <c r="BQ23" s="418">
        <v>0</v>
      </c>
      <c r="BR23" s="418">
        <v>0</v>
      </c>
      <c r="BS23" s="418">
        <v>0</v>
      </c>
      <c r="BT23" s="418">
        <v>0</v>
      </c>
      <c r="BU23" s="419">
        <v>0</v>
      </c>
      <c r="BV23" s="433"/>
      <c r="BW23" s="433"/>
      <c r="BX23" s="417">
        <v>0</v>
      </c>
      <c r="BY23" s="418">
        <v>0</v>
      </c>
      <c r="BZ23" s="418">
        <v>0</v>
      </c>
      <c r="CA23" s="418">
        <v>22</v>
      </c>
      <c r="CB23" s="418">
        <v>7</v>
      </c>
      <c r="CC23" s="418">
        <v>0</v>
      </c>
      <c r="CD23" s="418">
        <v>0</v>
      </c>
      <c r="CE23" s="418">
        <v>0</v>
      </c>
      <c r="CF23" s="418">
        <v>0</v>
      </c>
      <c r="CG23" s="419">
        <v>0</v>
      </c>
      <c r="CH23" s="429"/>
      <c r="CI23" s="429"/>
      <c r="CJ23" s="420">
        <v>0</v>
      </c>
      <c r="CK23" s="146">
        <v>0</v>
      </c>
      <c r="CL23" s="146">
        <v>0</v>
      </c>
      <c r="CM23" s="146">
        <v>18</v>
      </c>
      <c r="CN23" s="146">
        <v>18</v>
      </c>
      <c r="CO23" s="146">
        <v>0</v>
      </c>
      <c r="CP23" s="146">
        <v>0</v>
      </c>
      <c r="CQ23" s="146">
        <v>0</v>
      </c>
      <c r="CR23" s="146">
        <v>0</v>
      </c>
      <c r="CS23" s="421">
        <v>0</v>
      </c>
      <c r="CV23" s="944">
        <v>0</v>
      </c>
      <c r="CW23" s="422">
        <v>4</v>
      </c>
      <c r="CX23" s="422">
        <v>0</v>
      </c>
      <c r="CY23" s="422">
        <v>18</v>
      </c>
      <c r="CZ23" s="422">
        <v>13</v>
      </c>
      <c r="DA23" s="422">
        <v>0</v>
      </c>
      <c r="DB23" s="422">
        <v>0</v>
      </c>
      <c r="DC23" s="422">
        <v>0</v>
      </c>
      <c r="DD23" s="422">
        <v>0</v>
      </c>
      <c r="DE23" s="945">
        <v>0</v>
      </c>
      <c r="DH23" s="944">
        <v>0</v>
      </c>
      <c r="DI23" s="422">
        <v>12</v>
      </c>
      <c r="DJ23" s="422">
        <v>0</v>
      </c>
      <c r="DK23" s="422">
        <v>15</v>
      </c>
      <c r="DL23" s="422">
        <v>10</v>
      </c>
      <c r="DM23" s="422">
        <v>0</v>
      </c>
      <c r="DN23" s="422">
        <v>0</v>
      </c>
      <c r="DO23" s="422">
        <v>0</v>
      </c>
      <c r="DP23" s="422">
        <v>0</v>
      </c>
      <c r="DQ23" s="945">
        <v>0</v>
      </c>
      <c r="DT23" s="1124">
        <v>0</v>
      </c>
      <c r="DU23" s="1125">
        <v>9</v>
      </c>
      <c r="DV23" s="1125">
        <v>0</v>
      </c>
      <c r="DW23" s="1125">
        <v>26</v>
      </c>
      <c r="DX23" s="1125">
        <v>15</v>
      </c>
      <c r="DY23" s="1125">
        <v>0</v>
      </c>
      <c r="DZ23" s="1125">
        <v>0</v>
      </c>
      <c r="EA23" s="1125">
        <v>0</v>
      </c>
      <c r="EB23" s="1125">
        <v>0</v>
      </c>
      <c r="EC23" s="1129">
        <v>0</v>
      </c>
      <c r="ED23" s="222"/>
    </row>
    <row r="24" spans="1:134" x14ac:dyDescent="0.25">
      <c r="A24">
        <v>23</v>
      </c>
      <c r="B24" t="s">
        <v>86</v>
      </c>
      <c r="C24" s="34">
        <v>3</v>
      </c>
      <c r="D24" s="279">
        <v>0</v>
      </c>
      <c r="E24" s="279">
        <v>9</v>
      </c>
      <c r="F24" s="279">
        <v>0</v>
      </c>
      <c r="G24" s="279">
        <v>38</v>
      </c>
      <c r="H24" s="279">
        <v>9</v>
      </c>
      <c r="I24" s="279">
        <v>0</v>
      </c>
      <c r="J24" s="279">
        <v>0</v>
      </c>
      <c r="K24" s="279">
        <v>0</v>
      </c>
      <c r="L24" s="279">
        <v>0</v>
      </c>
      <c r="M24" s="380">
        <v>0</v>
      </c>
      <c r="P24" s="279">
        <v>0</v>
      </c>
      <c r="Q24" s="279">
        <v>6</v>
      </c>
      <c r="R24" s="279">
        <v>0</v>
      </c>
      <c r="S24" s="279">
        <v>21</v>
      </c>
      <c r="T24" s="279">
        <v>6</v>
      </c>
      <c r="U24" s="279">
        <v>0</v>
      </c>
      <c r="V24" s="279">
        <v>0</v>
      </c>
      <c r="W24" s="279">
        <v>0</v>
      </c>
      <c r="X24" s="279">
        <v>0</v>
      </c>
      <c r="Y24" s="380">
        <v>0</v>
      </c>
      <c r="AB24" s="279">
        <v>2</v>
      </c>
      <c r="AC24" s="277">
        <v>6</v>
      </c>
      <c r="AD24" s="277">
        <v>0</v>
      </c>
      <c r="AE24" s="277">
        <v>19</v>
      </c>
      <c r="AF24" s="277">
        <v>9</v>
      </c>
      <c r="AG24" s="277">
        <v>0</v>
      </c>
      <c r="AH24" s="277">
        <v>0</v>
      </c>
      <c r="AI24" s="277">
        <v>0</v>
      </c>
      <c r="AJ24" s="277">
        <v>0</v>
      </c>
      <c r="AK24" s="278">
        <v>0</v>
      </c>
      <c r="AL24" s="277"/>
      <c r="AM24" s="277"/>
      <c r="AN24" s="279">
        <v>0</v>
      </c>
      <c r="AO24" s="277">
        <v>0</v>
      </c>
      <c r="AP24" s="277">
        <v>0</v>
      </c>
      <c r="AQ24" s="277">
        <v>51</v>
      </c>
      <c r="AR24" s="277">
        <v>8</v>
      </c>
      <c r="AS24" s="277">
        <v>0</v>
      </c>
      <c r="AT24" s="277">
        <v>0</v>
      </c>
      <c r="AU24" s="277">
        <v>0</v>
      </c>
      <c r="AV24" s="277">
        <v>0</v>
      </c>
      <c r="AW24" s="278">
        <v>0</v>
      </c>
      <c r="AX24" s="277"/>
      <c r="AY24" s="277"/>
      <c r="AZ24" s="417">
        <v>0</v>
      </c>
      <c r="BA24" s="418">
        <v>0</v>
      </c>
      <c r="BB24" s="418">
        <v>0</v>
      </c>
      <c r="BC24" s="418">
        <v>35</v>
      </c>
      <c r="BD24" s="418">
        <v>9</v>
      </c>
      <c r="BE24" s="418">
        <v>0</v>
      </c>
      <c r="BF24" s="418">
        <v>0</v>
      </c>
      <c r="BG24" s="418">
        <v>0</v>
      </c>
      <c r="BH24" s="418">
        <v>0</v>
      </c>
      <c r="BI24" s="419">
        <v>0</v>
      </c>
      <c r="BJ24" s="433"/>
      <c r="BK24" s="433"/>
      <c r="BL24" s="417">
        <v>0</v>
      </c>
      <c r="BM24" s="418">
        <v>3</v>
      </c>
      <c r="BN24" s="418">
        <v>0</v>
      </c>
      <c r="BO24" s="418">
        <v>21</v>
      </c>
      <c r="BP24" s="418">
        <v>13</v>
      </c>
      <c r="BQ24" s="418">
        <v>0</v>
      </c>
      <c r="BR24" s="418">
        <v>0</v>
      </c>
      <c r="BS24" s="418">
        <v>0</v>
      </c>
      <c r="BT24" s="418">
        <v>0</v>
      </c>
      <c r="BU24" s="419">
        <v>0</v>
      </c>
      <c r="BV24" s="433"/>
      <c r="BW24" s="433"/>
      <c r="BX24" s="417">
        <v>0</v>
      </c>
      <c r="BY24" s="418">
        <v>0</v>
      </c>
      <c r="BZ24" s="418">
        <v>0</v>
      </c>
      <c r="CA24" s="418">
        <v>36</v>
      </c>
      <c r="CB24" s="418">
        <v>6</v>
      </c>
      <c r="CC24" s="418">
        <v>0</v>
      </c>
      <c r="CD24" s="418">
        <v>0</v>
      </c>
      <c r="CE24" s="418">
        <v>0</v>
      </c>
      <c r="CF24" s="418">
        <v>0</v>
      </c>
      <c r="CG24" s="419">
        <v>0</v>
      </c>
      <c r="CH24" s="429"/>
      <c r="CI24" s="429"/>
      <c r="CJ24" s="420">
        <v>0</v>
      </c>
      <c r="CK24" s="146">
        <v>0</v>
      </c>
      <c r="CL24" s="146">
        <v>0</v>
      </c>
      <c r="CM24" s="146">
        <v>28</v>
      </c>
      <c r="CN24" s="146">
        <v>11</v>
      </c>
      <c r="CO24" s="146">
        <v>0</v>
      </c>
      <c r="CP24" s="146">
        <v>0</v>
      </c>
      <c r="CQ24" s="146">
        <v>0</v>
      </c>
      <c r="CR24" s="146">
        <v>0</v>
      </c>
      <c r="CS24" s="421">
        <v>0</v>
      </c>
      <c r="CV24" s="944">
        <v>0</v>
      </c>
      <c r="CW24" s="422">
        <v>0</v>
      </c>
      <c r="CX24" s="422">
        <v>0</v>
      </c>
      <c r="CY24" s="422">
        <v>26</v>
      </c>
      <c r="CZ24" s="422">
        <v>7</v>
      </c>
      <c r="DA24" s="422">
        <v>0</v>
      </c>
      <c r="DB24" s="422">
        <v>0</v>
      </c>
      <c r="DC24" s="422">
        <v>0</v>
      </c>
      <c r="DD24" s="422">
        <v>0</v>
      </c>
      <c r="DE24" s="945">
        <v>0</v>
      </c>
      <c r="DH24" s="944">
        <v>0</v>
      </c>
      <c r="DI24" s="422">
        <v>0</v>
      </c>
      <c r="DJ24" s="422">
        <v>0</v>
      </c>
      <c r="DK24" s="422">
        <v>22</v>
      </c>
      <c r="DL24" s="422">
        <v>10</v>
      </c>
      <c r="DM24" s="422">
        <v>0</v>
      </c>
      <c r="DN24" s="422">
        <v>0</v>
      </c>
      <c r="DO24" s="422">
        <v>0</v>
      </c>
      <c r="DP24" s="422">
        <v>0</v>
      </c>
      <c r="DQ24" s="945">
        <v>0</v>
      </c>
      <c r="DT24" s="1124">
        <v>0</v>
      </c>
      <c r="DU24" s="1125">
        <v>0</v>
      </c>
      <c r="DV24" s="1125">
        <v>0</v>
      </c>
      <c r="DW24" s="1125">
        <v>31</v>
      </c>
      <c r="DX24" s="1125">
        <v>2</v>
      </c>
      <c r="DY24" s="1125">
        <v>0</v>
      </c>
      <c r="DZ24" s="1125">
        <v>0</v>
      </c>
      <c r="EA24" s="1125">
        <v>0</v>
      </c>
      <c r="EB24" s="1125">
        <v>0</v>
      </c>
      <c r="EC24" s="1129">
        <v>0</v>
      </c>
      <c r="ED24" s="222"/>
    </row>
    <row r="25" spans="1:134" x14ac:dyDescent="0.25">
      <c r="A25">
        <v>24</v>
      </c>
      <c r="B25" t="s">
        <v>87</v>
      </c>
      <c r="C25" s="34">
        <v>1</v>
      </c>
      <c r="D25" s="279">
        <v>0</v>
      </c>
      <c r="E25" s="279">
        <v>0</v>
      </c>
      <c r="F25" s="279">
        <v>0</v>
      </c>
      <c r="G25" s="279">
        <v>0</v>
      </c>
      <c r="H25" s="279">
        <v>5</v>
      </c>
      <c r="I25" s="279">
        <v>0</v>
      </c>
      <c r="J25" s="279">
        <v>0</v>
      </c>
      <c r="K25" s="279">
        <v>0</v>
      </c>
      <c r="L25" s="279">
        <v>0</v>
      </c>
      <c r="M25" s="380">
        <v>0</v>
      </c>
      <c r="P25" s="279">
        <v>0</v>
      </c>
      <c r="Q25" s="279">
        <v>0</v>
      </c>
      <c r="R25" s="279">
        <v>0</v>
      </c>
      <c r="S25" s="279">
        <v>0</v>
      </c>
      <c r="T25" s="279">
        <v>4</v>
      </c>
      <c r="U25" s="279">
        <v>0</v>
      </c>
      <c r="V25" s="279">
        <v>0</v>
      </c>
      <c r="W25" s="279">
        <v>0</v>
      </c>
      <c r="X25" s="279">
        <v>0</v>
      </c>
      <c r="Y25" s="380">
        <v>0</v>
      </c>
      <c r="AB25" s="279">
        <v>0</v>
      </c>
      <c r="AC25" s="277">
        <v>0</v>
      </c>
      <c r="AD25" s="277">
        <v>0</v>
      </c>
      <c r="AE25" s="277">
        <v>0</v>
      </c>
      <c r="AF25" s="277">
        <v>5</v>
      </c>
      <c r="AG25" s="277">
        <v>0</v>
      </c>
      <c r="AH25" s="277">
        <v>0</v>
      </c>
      <c r="AI25" s="277">
        <v>0</v>
      </c>
      <c r="AJ25" s="277">
        <v>0</v>
      </c>
      <c r="AK25" s="278">
        <v>0</v>
      </c>
      <c r="AL25" s="277"/>
      <c r="AM25" s="277"/>
      <c r="AN25" s="279">
        <v>0</v>
      </c>
      <c r="AO25" s="277">
        <v>0</v>
      </c>
      <c r="AP25" s="277">
        <v>0</v>
      </c>
      <c r="AQ25" s="277">
        <v>0</v>
      </c>
      <c r="AR25" s="277">
        <v>5</v>
      </c>
      <c r="AS25" s="277">
        <v>0</v>
      </c>
      <c r="AT25" s="277">
        <v>0</v>
      </c>
      <c r="AU25" s="277">
        <v>0</v>
      </c>
      <c r="AV25" s="277">
        <v>0</v>
      </c>
      <c r="AW25" s="278">
        <v>0</v>
      </c>
      <c r="AX25" s="277"/>
      <c r="AY25" s="277"/>
      <c r="AZ25" s="417">
        <v>0</v>
      </c>
      <c r="BA25" s="418">
        <v>0</v>
      </c>
      <c r="BB25" s="418">
        <v>0</v>
      </c>
      <c r="BC25" s="418">
        <v>3</v>
      </c>
      <c r="BD25" s="418">
        <v>4</v>
      </c>
      <c r="BE25" s="418">
        <v>0</v>
      </c>
      <c r="BF25" s="418">
        <v>0</v>
      </c>
      <c r="BG25" s="418">
        <v>0</v>
      </c>
      <c r="BH25" s="418">
        <v>0</v>
      </c>
      <c r="BI25" s="419">
        <v>0</v>
      </c>
      <c r="BJ25" s="433"/>
      <c r="BK25" s="433"/>
      <c r="BL25" s="417">
        <v>0</v>
      </c>
      <c r="BM25" s="418">
        <v>0</v>
      </c>
      <c r="BN25" s="418">
        <v>0</v>
      </c>
      <c r="BO25" s="418">
        <v>1</v>
      </c>
      <c r="BP25" s="418">
        <v>3</v>
      </c>
      <c r="BQ25" s="418">
        <v>0</v>
      </c>
      <c r="BR25" s="418">
        <v>0</v>
      </c>
      <c r="BS25" s="418">
        <v>0</v>
      </c>
      <c r="BT25" s="418">
        <v>0</v>
      </c>
      <c r="BU25" s="419">
        <v>0</v>
      </c>
      <c r="BV25" s="433"/>
      <c r="BW25" s="433"/>
      <c r="BX25" s="417">
        <v>0</v>
      </c>
      <c r="BY25" s="418">
        <v>0</v>
      </c>
      <c r="BZ25" s="418">
        <v>0</v>
      </c>
      <c r="CA25" s="418">
        <v>1</v>
      </c>
      <c r="CB25" s="418">
        <v>3</v>
      </c>
      <c r="CC25" s="418">
        <v>0</v>
      </c>
      <c r="CD25" s="418">
        <v>0</v>
      </c>
      <c r="CE25" s="418">
        <v>0</v>
      </c>
      <c r="CF25" s="418">
        <v>0</v>
      </c>
      <c r="CG25" s="419">
        <v>0</v>
      </c>
      <c r="CH25" s="429"/>
      <c r="CI25" s="429"/>
      <c r="CJ25" s="420">
        <v>0</v>
      </c>
      <c r="CK25" s="146">
        <v>0</v>
      </c>
      <c r="CL25" s="146">
        <v>0</v>
      </c>
      <c r="CM25" s="146">
        <v>23</v>
      </c>
      <c r="CN25" s="146">
        <v>42</v>
      </c>
      <c r="CO25" s="146">
        <v>15</v>
      </c>
      <c r="CP25" s="146">
        <v>0</v>
      </c>
      <c r="CQ25" s="146">
        <v>0</v>
      </c>
      <c r="CR25" s="146">
        <v>2</v>
      </c>
      <c r="CS25" s="421">
        <v>0</v>
      </c>
      <c r="CV25" s="944">
        <v>0</v>
      </c>
      <c r="CW25" s="422">
        <v>4</v>
      </c>
      <c r="CX25" s="422">
        <v>0</v>
      </c>
      <c r="CY25" s="422">
        <v>47</v>
      </c>
      <c r="CZ25" s="422">
        <v>146</v>
      </c>
      <c r="DA25" s="422">
        <v>261</v>
      </c>
      <c r="DB25" s="422">
        <v>0</v>
      </c>
      <c r="DC25" s="422">
        <v>0</v>
      </c>
      <c r="DD25" s="422">
        <v>39</v>
      </c>
      <c r="DE25" s="945">
        <v>0</v>
      </c>
      <c r="DH25" s="944">
        <v>0</v>
      </c>
      <c r="DI25" s="422">
        <v>7</v>
      </c>
      <c r="DJ25" s="422">
        <v>0</v>
      </c>
      <c r="DK25" s="422">
        <v>67</v>
      </c>
      <c r="DL25" s="422">
        <v>168</v>
      </c>
      <c r="DM25" s="422">
        <v>288</v>
      </c>
      <c r="DN25" s="422">
        <v>0</v>
      </c>
      <c r="DO25" s="422">
        <v>0</v>
      </c>
      <c r="DP25" s="422">
        <v>46</v>
      </c>
      <c r="DQ25" s="945">
        <v>0</v>
      </c>
      <c r="DT25" s="1124">
        <v>0</v>
      </c>
      <c r="DU25" s="1125">
        <v>1</v>
      </c>
      <c r="DV25" s="1125">
        <v>0</v>
      </c>
      <c r="DW25" s="1125">
        <v>54</v>
      </c>
      <c r="DX25" s="1125">
        <v>188</v>
      </c>
      <c r="DY25" s="1125">
        <v>242</v>
      </c>
      <c r="DZ25" s="1125">
        <v>0</v>
      </c>
      <c r="EA25" s="1125">
        <v>0</v>
      </c>
      <c r="EB25" s="1125">
        <v>44</v>
      </c>
      <c r="EC25" s="1129">
        <v>0</v>
      </c>
      <c r="ED25" s="222"/>
    </row>
    <row r="26" spans="1:134" x14ac:dyDescent="0.25">
      <c r="A26">
        <v>24</v>
      </c>
      <c r="B26" t="s">
        <v>87</v>
      </c>
      <c r="C26" s="34">
        <v>2</v>
      </c>
      <c r="D26" s="279">
        <v>0</v>
      </c>
      <c r="E26" s="279">
        <v>0</v>
      </c>
      <c r="F26" s="279">
        <v>0</v>
      </c>
      <c r="G26" s="279">
        <v>1</v>
      </c>
      <c r="H26" s="279">
        <v>62</v>
      </c>
      <c r="I26" s="279">
        <v>47</v>
      </c>
      <c r="J26" s="279">
        <v>0</v>
      </c>
      <c r="K26" s="279">
        <v>0</v>
      </c>
      <c r="L26" s="279">
        <v>0</v>
      </c>
      <c r="M26" s="380">
        <v>0</v>
      </c>
      <c r="P26" s="279">
        <v>0</v>
      </c>
      <c r="Q26" s="279">
        <v>0</v>
      </c>
      <c r="R26" s="279">
        <v>0</v>
      </c>
      <c r="S26" s="279">
        <v>0</v>
      </c>
      <c r="T26" s="279">
        <v>62</v>
      </c>
      <c r="U26" s="279">
        <v>41</v>
      </c>
      <c r="V26" s="279">
        <v>0</v>
      </c>
      <c r="W26" s="279">
        <v>0</v>
      </c>
      <c r="X26" s="279">
        <v>1</v>
      </c>
      <c r="Y26" s="380">
        <v>0</v>
      </c>
      <c r="AB26" s="279">
        <v>0</v>
      </c>
      <c r="AC26" s="277">
        <v>0</v>
      </c>
      <c r="AD26" s="277">
        <v>0</v>
      </c>
      <c r="AE26" s="277">
        <v>0</v>
      </c>
      <c r="AF26" s="277">
        <v>91</v>
      </c>
      <c r="AG26" s="277">
        <v>125</v>
      </c>
      <c r="AH26" s="277">
        <v>0</v>
      </c>
      <c r="AI26" s="277">
        <v>0</v>
      </c>
      <c r="AJ26" s="277">
        <v>4</v>
      </c>
      <c r="AK26" s="278">
        <v>0</v>
      </c>
      <c r="AL26" s="277"/>
      <c r="AM26" s="277"/>
      <c r="AN26" s="279">
        <v>0</v>
      </c>
      <c r="AO26" s="277">
        <v>0</v>
      </c>
      <c r="AP26" s="277">
        <v>0</v>
      </c>
      <c r="AQ26" s="277">
        <v>0</v>
      </c>
      <c r="AR26" s="277">
        <v>75</v>
      </c>
      <c r="AS26" s="277">
        <v>0</v>
      </c>
      <c r="AT26" s="277">
        <v>0</v>
      </c>
      <c r="AU26" s="277">
        <v>0</v>
      </c>
      <c r="AV26" s="277">
        <v>3</v>
      </c>
      <c r="AW26" s="278">
        <v>0</v>
      </c>
      <c r="AX26" s="277"/>
      <c r="AY26" s="277"/>
      <c r="AZ26" s="417">
        <v>0</v>
      </c>
      <c r="BA26" s="418">
        <v>0</v>
      </c>
      <c r="BB26" s="418">
        <v>0</v>
      </c>
      <c r="BC26" s="418">
        <v>0</v>
      </c>
      <c r="BD26" s="418">
        <v>62</v>
      </c>
      <c r="BE26" s="418">
        <v>0</v>
      </c>
      <c r="BF26" s="418">
        <v>0</v>
      </c>
      <c r="BG26" s="418">
        <v>0</v>
      </c>
      <c r="BH26" s="418">
        <v>3</v>
      </c>
      <c r="BI26" s="419">
        <v>0</v>
      </c>
      <c r="BJ26" s="433"/>
      <c r="BK26" s="433"/>
      <c r="BL26" s="417">
        <v>0</v>
      </c>
      <c r="BM26" s="418">
        <v>0</v>
      </c>
      <c r="BN26" s="418">
        <v>0</v>
      </c>
      <c r="BO26" s="418">
        <v>0</v>
      </c>
      <c r="BP26" s="418">
        <v>72</v>
      </c>
      <c r="BQ26" s="418">
        <v>0</v>
      </c>
      <c r="BR26" s="418">
        <v>0</v>
      </c>
      <c r="BS26" s="418">
        <v>0</v>
      </c>
      <c r="BT26" s="418">
        <v>3</v>
      </c>
      <c r="BU26" s="419">
        <v>0</v>
      </c>
      <c r="BV26" s="433"/>
      <c r="BW26" s="433"/>
      <c r="BX26" s="417">
        <v>0</v>
      </c>
      <c r="BY26" s="418">
        <v>0</v>
      </c>
      <c r="BZ26" s="418">
        <v>0</v>
      </c>
      <c r="CA26" s="418">
        <v>0</v>
      </c>
      <c r="CB26" s="418">
        <v>67</v>
      </c>
      <c r="CC26" s="418">
        <v>4</v>
      </c>
      <c r="CD26" s="418">
        <v>0</v>
      </c>
      <c r="CE26" s="418">
        <v>0</v>
      </c>
      <c r="CF26" s="418">
        <v>0</v>
      </c>
      <c r="CG26" s="419">
        <v>0</v>
      </c>
      <c r="CH26" s="429"/>
      <c r="CI26" s="429"/>
      <c r="CJ26" s="420">
        <v>0</v>
      </c>
      <c r="CK26" s="146">
        <v>0</v>
      </c>
      <c r="CL26" s="146">
        <v>0</v>
      </c>
      <c r="CM26" s="146">
        <v>0</v>
      </c>
      <c r="CN26" s="146">
        <v>63</v>
      </c>
      <c r="CO26" s="146">
        <v>0</v>
      </c>
      <c r="CP26" s="146">
        <v>0</v>
      </c>
      <c r="CQ26" s="146">
        <v>0</v>
      </c>
      <c r="CR26" s="146">
        <v>1</v>
      </c>
      <c r="CS26" s="421">
        <v>0</v>
      </c>
      <c r="CV26" s="944">
        <v>21</v>
      </c>
      <c r="CW26" s="422">
        <v>1</v>
      </c>
      <c r="CX26" s="422">
        <v>0</v>
      </c>
      <c r="CY26" s="422">
        <v>7</v>
      </c>
      <c r="CZ26" s="422">
        <v>65</v>
      </c>
      <c r="DA26" s="422">
        <v>5</v>
      </c>
      <c r="DB26" s="422">
        <v>0</v>
      </c>
      <c r="DC26" s="422">
        <v>0</v>
      </c>
      <c r="DD26" s="422">
        <v>0</v>
      </c>
      <c r="DE26" s="945">
        <v>0</v>
      </c>
      <c r="DH26" s="944">
        <v>35</v>
      </c>
      <c r="DI26" s="422">
        <v>6</v>
      </c>
      <c r="DJ26" s="422">
        <v>0</v>
      </c>
      <c r="DK26" s="422">
        <v>8</v>
      </c>
      <c r="DL26" s="422">
        <v>38</v>
      </c>
      <c r="DM26" s="422">
        <v>0</v>
      </c>
      <c r="DN26" s="422">
        <v>0</v>
      </c>
      <c r="DO26" s="422">
        <v>0</v>
      </c>
      <c r="DP26" s="422">
        <v>0</v>
      </c>
      <c r="DQ26" s="945">
        <v>0</v>
      </c>
      <c r="DT26" s="1124">
        <v>32</v>
      </c>
      <c r="DU26" s="1125">
        <v>5</v>
      </c>
      <c r="DV26" s="1125">
        <v>0</v>
      </c>
      <c r="DW26" s="1125">
        <v>16</v>
      </c>
      <c r="DX26" s="1125">
        <v>44</v>
      </c>
      <c r="DY26" s="1125">
        <v>16</v>
      </c>
      <c r="DZ26" s="1125">
        <v>0</v>
      </c>
      <c r="EA26" s="1125">
        <v>0</v>
      </c>
      <c r="EB26" s="1125">
        <v>2</v>
      </c>
      <c r="EC26" s="1129">
        <v>0</v>
      </c>
      <c r="ED26" s="222"/>
    </row>
    <row r="27" spans="1:134" x14ac:dyDescent="0.25">
      <c r="A27">
        <v>24</v>
      </c>
      <c r="B27" t="s">
        <v>87</v>
      </c>
      <c r="C27" s="34">
        <v>3</v>
      </c>
      <c r="D27" s="279">
        <v>3</v>
      </c>
      <c r="E27" s="279">
        <v>0</v>
      </c>
      <c r="F27" s="279">
        <v>0</v>
      </c>
      <c r="G27" s="279">
        <v>47</v>
      </c>
      <c r="H27" s="279">
        <v>5</v>
      </c>
      <c r="I27" s="279">
        <v>0</v>
      </c>
      <c r="J27" s="279">
        <v>0</v>
      </c>
      <c r="K27" s="279">
        <v>0</v>
      </c>
      <c r="L27" s="279">
        <v>0</v>
      </c>
      <c r="M27" s="380">
        <v>0</v>
      </c>
      <c r="P27" s="279">
        <v>6</v>
      </c>
      <c r="Q27" s="279">
        <v>1</v>
      </c>
      <c r="R27" s="279">
        <v>0</v>
      </c>
      <c r="S27" s="279">
        <v>52</v>
      </c>
      <c r="T27" s="279">
        <v>8</v>
      </c>
      <c r="U27" s="279">
        <v>0</v>
      </c>
      <c r="V27" s="279">
        <v>0</v>
      </c>
      <c r="W27" s="279">
        <v>0</v>
      </c>
      <c r="X27" s="279">
        <v>0</v>
      </c>
      <c r="Y27" s="380">
        <v>0</v>
      </c>
      <c r="AB27" s="279">
        <v>5</v>
      </c>
      <c r="AC27" s="277">
        <v>0</v>
      </c>
      <c r="AD27" s="277">
        <v>0</v>
      </c>
      <c r="AE27" s="277">
        <v>41</v>
      </c>
      <c r="AF27" s="277">
        <v>7</v>
      </c>
      <c r="AG27" s="277">
        <v>0</v>
      </c>
      <c r="AH27" s="277">
        <v>0</v>
      </c>
      <c r="AI27" s="277">
        <v>0</v>
      </c>
      <c r="AJ27" s="277">
        <v>0</v>
      </c>
      <c r="AK27" s="278">
        <v>0</v>
      </c>
      <c r="AL27" s="277"/>
      <c r="AM27" s="277"/>
      <c r="AN27" s="279">
        <v>6</v>
      </c>
      <c r="AO27" s="277">
        <v>1</v>
      </c>
      <c r="AP27" s="277">
        <v>0</v>
      </c>
      <c r="AQ27" s="277">
        <v>31</v>
      </c>
      <c r="AR27" s="277">
        <v>9</v>
      </c>
      <c r="AS27" s="277">
        <v>0</v>
      </c>
      <c r="AT27" s="277">
        <v>0</v>
      </c>
      <c r="AU27" s="277">
        <v>0</v>
      </c>
      <c r="AV27" s="277">
        <v>0</v>
      </c>
      <c r="AW27" s="278">
        <v>0</v>
      </c>
      <c r="AX27" s="277"/>
      <c r="AY27" s="277"/>
      <c r="AZ27" s="417">
        <v>3</v>
      </c>
      <c r="BA27" s="418">
        <v>1</v>
      </c>
      <c r="BB27" s="418">
        <v>0</v>
      </c>
      <c r="BC27" s="418">
        <v>22</v>
      </c>
      <c r="BD27" s="418">
        <v>2</v>
      </c>
      <c r="BE27" s="418">
        <v>0</v>
      </c>
      <c r="BF27" s="418">
        <v>0</v>
      </c>
      <c r="BG27" s="418">
        <v>0</v>
      </c>
      <c r="BH27" s="418">
        <v>0</v>
      </c>
      <c r="BI27" s="419">
        <v>0</v>
      </c>
      <c r="BJ27" s="433"/>
      <c r="BK27" s="433"/>
      <c r="BL27" s="417">
        <v>8</v>
      </c>
      <c r="BM27" s="418">
        <v>2</v>
      </c>
      <c r="BN27" s="418">
        <v>0</v>
      </c>
      <c r="BO27" s="418">
        <v>7</v>
      </c>
      <c r="BP27" s="418">
        <v>2</v>
      </c>
      <c r="BQ27" s="418">
        <v>0</v>
      </c>
      <c r="BR27" s="418">
        <v>0</v>
      </c>
      <c r="BS27" s="418">
        <v>0</v>
      </c>
      <c r="BT27" s="418">
        <v>0</v>
      </c>
      <c r="BU27" s="419">
        <v>0</v>
      </c>
      <c r="BV27" s="433"/>
      <c r="BW27" s="433"/>
      <c r="BX27" s="417">
        <v>9</v>
      </c>
      <c r="BY27" s="418">
        <v>1</v>
      </c>
      <c r="BZ27" s="418">
        <v>0</v>
      </c>
      <c r="CA27" s="418">
        <v>14</v>
      </c>
      <c r="CB27" s="418">
        <v>4</v>
      </c>
      <c r="CC27" s="418">
        <v>0</v>
      </c>
      <c r="CD27" s="418">
        <v>0</v>
      </c>
      <c r="CE27" s="418">
        <v>0</v>
      </c>
      <c r="CF27" s="418">
        <v>0</v>
      </c>
      <c r="CG27" s="419">
        <v>0</v>
      </c>
      <c r="CH27" s="429"/>
      <c r="CI27" s="429"/>
      <c r="CJ27" s="420">
        <v>0</v>
      </c>
      <c r="CK27" s="146">
        <v>0</v>
      </c>
      <c r="CL27" s="146">
        <v>0</v>
      </c>
      <c r="CM27" s="146">
        <v>9</v>
      </c>
      <c r="CN27" s="146">
        <v>1</v>
      </c>
      <c r="CO27" s="146">
        <v>0</v>
      </c>
      <c r="CP27" s="146">
        <v>0</v>
      </c>
      <c r="CQ27" s="146">
        <v>0</v>
      </c>
      <c r="CR27" s="146">
        <v>0</v>
      </c>
      <c r="CS27" s="421">
        <v>0</v>
      </c>
      <c r="CV27" s="944">
        <v>0</v>
      </c>
      <c r="CW27" s="422">
        <v>0</v>
      </c>
      <c r="CX27" s="422">
        <v>0</v>
      </c>
      <c r="CY27" s="422">
        <v>13</v>
      </c>
      <c r="CZ27" s="422">
        <v>7</v>
      </c>
      <c r="DA27" s="422">
        <v>0</v>
      </c>
      <c r="DB27" s="422">
        <v>0</v>
      </c>
      <c r="DC27" s="422">
        <v>0</v>
      </c>
      <c r="DD27" s="422">
        <v>0</v>
      </c>
      <c r="DE27" s="945">
        <v>0</v>
      </c>
      <c r="DH27" s="944">
        <v>9</v>
      </c>
      <c r="DI27" s="422">
        <v>1</v>
      </c>
      <c r="DJ27" s="422">
        <v>0</v>
      </c>
      <c r="DK27" s="422">
        <v>9</v>
      </c>
      <c r="DL27" s="422">
        <v>1</v>
      </c>
      <c r="DM27" s="422">
        <v>0</v>
      </c>
      <c r="DN27" s="422">
        <v>0</v>
      </c>
      <c r="DO27" s="422">
        <v>0</v>
      </c>
      <c r="DP27" s="422">
        <v>0</v>
      </c>
      <c r="DQ27" s="945">
        <v>0</v>
      </c>
      <c r="DT27" s="1124">
        <v>6</v>
      </c>
      <c r="DU27" s="1125">
        <v>0</v>
      </c>
      <c r="DV27" s="1125">
        <v>0</v>
      </c>
      <c r="DW27" s="1125">
        <v>1</v>
      </c>
      <c r="DX27" s="1125">
        <v>4</v>
      </c>
      <c r="DY27" s="1125">
        <v>0</v>
      </c>
      <c r="DZ27" s="1125">
        <v>0</v>
      </c>
      <c r="EA27" s="1125">
        <v>0</v>
      </c>
      <c r="EB27" s="1125">
        <v>0</v>
      </c>
      <c r="EC27" s="1129">
        <v>0</v>
      </c>
      <c r="ED27" s="222"/>
    </row>
    <row r="28" spans="1:134" x14ac:dyDescent="0.25">
      <c r="A28">
        <v>30</v>
      </c>
      <c r="B28" t="s">
        <v>88</v>
      </c>
      <c r="C28" s="34">
        <v>1</v>
      </c>
      <c r="D28" s="279">
        <v>2</v>
      </c>
      <c r="E28" s="279">
        <v>7</v>
      </c>
      <c r="F28" s="279">
        <v>0</v>
      </c>
      <c r="G28" s="279">
        <v>3</v>
      </c>
      <c r="H28" s="279">
        <v>0</v>
      </c>
      <c r="I28" s="279">
        <v>0</v>
      </c>
      <c r="J28" s="279">
        <v>0</v>
      </c>
      <c r="K28" s="279">
        <v>0</v>
      </c>
      <c r="L28" s="279">
        <v>0</v>
      </c>
      <c r="M28" s="380">
        <v>0</v>
      </c>
      <c r="P28" s="279">
        <v>5</v>
      </c>
      <c r="Q28" s="279">
        <v>3</v>
      </c>
      <c r="R28" s="279">
        <v>0</v>
      </c>
      <c r="S28" s="279">
        <v>3</v>
      </c>
      <c r="T28" s="279">
        <v>0</v>
      </c>
      <c r="U28" s="279">
        <v>0</v>
      </c>
      <c r="V28" s="279">
        <v>0</v>
      </c>
      <c r="W28" s="279">
        <v>0</v>
      </c>
      <c r="X28" s="279">
        <v>0</v>
      </c>
      <c r="Y28" s="380">
        <v>0</v>
      </c>
      <c r="AB28" s="279">
        <v>14</v>
      </c>
      <c r="AC28" s="277">
        <v>5</v>
      </c>
      <c r="AD28" s="277">
        <v>0</v>
      </c>
      <c r="AE28" s="277">
        <v>5</v>
      </c>
      <c r="AF28" s="277">
        <v>0</v>
      </c>
      <c r="AG28" s="277">
        <v>0</v>
      </c>
      <c r="AH28" s="277">
        <v>0</v>
      </c>
      <c r="AI28" s="277">
        <v>0</v>
      </c>
      <c r="AJ28" s="277">
        <v>0</v>
      </c>
      <c r="AK28" s="278">
        <v>0</v>
      </c>
      <c r="AL28" s="277"/>
      <c r="AM28" s="277"/>
      <c r="AN28" s="279">
        <v>11</v>
      </c>
      <c r="AO28" s="277">
        <v>2</v>
      </c>
      <c r="AP28" s="277">
        <v>0</v>
      </c>
      <c r="AQ28" s="277">
        <v>2</v>
      </c>
      <c r="AR28" s="277">
        <v>0</v>
      </c>
      <c r="AS28" s="277">
        <v>0</v>
      </c>
      <c r="AT28" s="277">
        <v>0</v>
      </c>
      <c r="AU28" s="277">
        <v>0</v>
      </c>
      <c r="AV28" s="277">
        <v>0</v>
      </c>
      <c r="AW28" s="278">
        <v>0</v>
      </c>
      <c r="AX28" s="277"/>
      <c r="AY28" s="277"/>
      <c r="AZ28" s="417">
        <v>2</v>
      </c>
      <c r="BA28" s="418">
        <v>20</v>
      </c>
      <c r="BB28" s="418">
        <v>0</v>
      </c>
      <c r="BC28" s="418">
        <v>3</v>
      </c>
      <c r="BD28" s="418">
        <v>0</v>
      </c>
      <c r="BE28" s="418">
        <v>0</v>
      </c>
      <c r="BF28" s="418">
        <v>0</v>
      </c>
      <c r="BG28" s="418">
        <v>0</v>
      </c>
      <c r="BH28" s="418">
        <v>0</v>
      </c>
      <c r="BI28" s="419">
        <v>0</v>
      </c>
      <c r="BJ28" s="433"/>
      <c r="BK28" s="433"/>
      <c r="BL28" s="417">
        <v>0</v>
      </c>
      <c r="BM28" s="418">
        <v>10</v>
      </c>
      <c r="BN28" s="418">
        <v>0</v>
      </c>
      <c r="BO28" s="418">
        <v>4</v>
      </c>
      <c r="BP28" s="418">
        <v>0</v>
      </c>
      <c r="BQ28" s="418">
        <v>0</v>
      </c>
      <c r="BR28" s="418">
        <v>0</v>
      </c>
      <c r="BS28" s="418">
        <v>0</v>
      </c>
      <c r="BT28" s="418">
        <v>0</v>
      </c>
      <c r="BU28" s="419">
        <v>0</v>
      </c>
      <c r="BV28" s="433"/>
      <c r="BW28" s="433"/>
      <c r="BX28" s="417">
        <v>0</v>
      </c>
      <c r="BY28" s="418">
        <v>19</v>
      </c>
      <c r="BZ28" s="418">
        <v>0</v>
      </c>
      <c r="CA28" s="418">
        <v>3</v>
      </c>
      <c r="CB28" s="418">
        <v>0</v>
      </c>
      <c r="CC28" s="418">
        <v>0</v>
      </c>
      <c r="CD28" s="418">
        <v>0</v>
      </c>
      <c r="CE28" s="418">
        <v>0</v>
      </c>
      <c r="CF28" s="418">
        <v>0</v>
      </c>
      <c r="CG28" s="419">
        <v>0</v>
      </c>
      <c r="CH28" s="429"/>
      <c r="CI28" s="429"/>
      <c r="CJ28" s="420">
        <v>10</v>
      </c>
      <c r="CK28" s="146">
        <v>27</v>
      </c>
      <c r="CL28" s="146">
        <v>0</v>
      </c>
      <c r="CM28" s="146">
        <v>25</v>
      </c>
      <c r="CN28" s="146">
        <v>0</v>
      </c>
      <c r="CO28" s="146">
        <v>0</v>
      </c>
      <c r="CP28" s="146">
        <v>0</v>
      </c>
      <c r="CQ28" s="146">
        <v>0</v>
      </c>
      <c r="CR28" s="146">
        <v>0</v>
      </c>
      <c r="CS28" s="421">
        <v>0</v>
      </c>
      <c r="CV28" s="944">
        <v>1</v>
      </c>
      <c r="CW28" s="422">
        <v>28</v>
      </c>
      <c r="CX28" s="422">
        <v>0</v>
      </c>
      <c r="CY28" s="422">
        <v>60</v>
      </c>
      <c r="CZ28" s="422">
        <v>0</v>
      </c>
      <c r="DA28" s="422">
        <v>0</v>
      </c>
      <c r="DB28" s="422">
        <v>0</v>
      </c>
      <c r="DC28" s="422">
        <v>0</v>
      </c>
      <c r="DD28" s="422">
        <v>0</v>
      </c>
      <c r="DE28" s="945">
        <v>0</v>
      </c>
      <c r="DH28" s="944">
        <v>0</v>
      </c>
      <c r="DI28" s="422">
        <v>35</v>
      </c>
      <c r="DJ28" s="422">
        <v>0</v>
      </c>
      <c r="DK28" s="422">
        <v>60</v>
      </c>
      <c r="DL28" s="422">
        <v>0</v>
      </c>
      <c r="DM28" s="422">
        <v>0</v>
      </c>
      <c r="DN28" s="422">
        <v>0</v>
      </c>
      <c r="DO28" s="422">
        <v>0</v>
      </c>
      <c r="DP28" s="422">
        <v>0</v>
      </c>
      <c r="DQ28" s="945">
        <v>0</v>
      </c>
      <c r="DT28" s="1124">
        <v>0</v>
      </c>
      <c r="DU28" s="1125">
        <v>15</v>
      </c>
      <c r="DV28" s="1125">
        <v>0</v>
      </c>
      <c r="DW28" s="1125">
        <v>58</v>
      </c>
      <c r="DX28" s="1125">
        <v>0</v>
      </c>
      <c r="DY28" s="1125">
        <v>0</v>
      </c>
      <c r="DZ28" s="1125">
        <v>0</v>
      </c>
      <c r="EA28" s="1125">
        <v>0</v>
      </c>
      <c r="EB28" s="1125">
        <v>0</v>
      </c>
      <c r="EC28" s="1129">
        <v>0</v>
      </c>
      <c r="ED28" s="222"/>
    </row>
    <row r="29" spans="1:134" x14ac:dyDescent="0.25">
      <c r="A29">
        <v>30</v>
      </c>
      <c r="B29" t="s">
        <v>88</v>
      </c>
      <c r="C29" s="34">
        <v>2</v>
      </c>
      <c r="D29" s="279">
        <v>2</v>
      </c>
      <c r="E29" s="279">
        <v>3</v>
      </c>
      <c r="F29" s="279">
        <v>0</v>
      </c>
      <c r="G29" s="279">
        <v>11</v>
      </c>
      <c r="H29" s="279">
        <v>0</v>
      </c>
      <c r="I29" s="279">
        <v>0</v>
      </c>
      <c r="J29" s="279">
        <v>0</v>
      </c>
      <c r="K29" s="279">
        <v>0</v>
      </c>
      <c r="L29" s="279">
        <v>0</v>
      </c>
      <c r="M29" s="380">
        <v>0</v>
      </c>
      <c r="P29" s="279">
        <v>1</v>
      </c>
      <c r="Q29" s="279">
        <v>4</v>
      </c>
      <c r="R29" s="279">
        <v>0</v>
      </c>
      <c r="S29" s="279">
        <v>15</v>
      </c>
      <c r="T29" s="279">
        <v>0</v>
      </c>
      <c r="U29" s="279">
        <v>0</v>
      </c>
      <c r="V29" s="279">
        <v>0</v>
      </c>
      <c r="W29" s="279">
        <v>0</v>
      </c>
      <c r="X29" s="279">
        <v>0</v>
      </c>
      <c r="Y29" s="380">
        <v>0</v>
      </c>
      <c r="AB29" s="279">
        <v>5</v>
      </c>
      <c r="AC29" s="277">
        <v>5</v>
      </c>
      <c r="AD29" s="277">
        <v>0</v>
      </c>
      <c r="AE29" s="277">
        <v>11</v>
      </c>
      <c r="AF29" s="277">
        <v>0</v>
      </c>
      <c r="AG29" s="277">
        <v>0</v>
      </c>
      <c r="AH29" s="277">
        <v>0</v>
      </c>
      <c r="AI29" s="277">
        <v>0</v>
      </c>
      <c r="AJ29" s="277">
        <v>0</v>
      </c>
      <c r="AK29" s="278">
        <v>0</v>
      </c>
      <c r="AL29" s="277"/>
      <c r="AM29" s="277"/>
      <c r="AN29" s="279">
        <v>2</v>
      </c>
      <c r="AO29" s="277">
        <v>1</v>
      </c>
      <c r="AP29" s="277">
        <v>0</v>
      </c>
      <c r="AQ29" s="277">
        <v>17</v>
      </c>
      <c r="AR29" s="277">
        <v>0</v>
      </c>
      <c r="AS29" s="277">
        <v>0</v>
      </c>
      <c r="AT29" s="277">
        <v>0</v>
      </c>
      <c r="AU29" s="277">
        <v>0</v>
      </c>
      <c r="AV29" s="277">
        <v>0</v>
      </c>
      <c r="AW29" s="278">
        <v>0</v>
      </c>
      <c r="AX29" s="277"/>
      <c r="AY29" s="277"/>
      <c r="AZ29" s="417">
        <v>3</v>
      </c>
      <c r="BA29" s="418">
        <v>2</v>
      </c>
      <c r="BB29" s="418">
        <v>0</v>
      </c>
      <c r="BC29" s="418">
        <v>6</v>
      </c>
      <c r="BD29" s="418">
        <v>0</v>
      </c>
      <c r="BE29" s="418">
        <v>0</v>
      </c>
      <c r="BF29" s="418">
        <v>0</v>
      </c>
      <c r="BG29" s="418">
        <v>0</v>
      </c>
      <c r="BH29" s="418">
        <v>0</v>
      </c>
      <c r="BI29" s="419">
        <v>0</v>
      </c>
      <c r="BJ29" s="433"/>
      <c r="BK29" s="433"/>
      <c r="BL29" s="417">
        <v>4</v>
      </c>
      <c r="BM29" s="418">
        <v>0</v>
      </c>
      <c r="BN29" s="418">
        <v>0</v>
      </c>
      <c r="BO29" s="418">
        <v>8</v>
      </c>
      <c r="BP29" s="418">
        <v>0</v>
      </c>
      <c r="BQ29" s="418">
        <v>0</v>
      </c>
      <c r="BR29" s="418">
        <v>0</v>
      </c>
      <c r="BS29" s="418">
        <v>0</v>
      </c>
      <c r="BT29" s="418">
        <v>0</v>
      </c>
      <c r="BU29" s="419">
        <v>0</v>
      </c>
      <c r="BV29" s="433"/>
      <c r="BW29" s="433"/>
      <c r="BX29" s="417">
        <v>2</v>
      </c>
      <c r="BY29" s="418">
        <v>0</v>
      </c>
      <c r="BZ29" s="418">
        <v>0</v>
      </c>
      <c r="CA29" s="418">
        <v>9</v>
      </c>
      <c r="CB29" s="418">
        <v>0</v>
      </c>
      <c r="CC29" s="418">
        <v>0</v>
      </c>
      <c r="CD29" s="418">
        <v>0</v>
      </c>
      <c r="CE29" s="418">
        <v>0</v>
      </c>
      <c r="CF29" s="418">
        <v>0</v>
      </c>
      <c r="CG29" s="419">
        <v>0</v>
      </c>
      <c r="CH29" s="429"/>
      <c r="CI29" s="429"/>
      <c r="CJ29" s="420">
        <v>7</v>
      </c>
      <c r="CK29" s="146">
        <v>0</v>
      </c>
      <c r="CL29" s="146">
        <v>0</v>
      </c>
      <c r="CM29" s="146">
        <v>5</v>
      </c>
      <c r="CN29" s="146">
        <v>0</v>
      </c>
      <c r="CO29" s="146">
        <v>0</v>
      </c>
      <c r="CP29" s="146">
        <v>0</v>
      </c>
      <c r="CQ29" s="146">
        <v>0</v>
      </c>
      <c r="CR29" s="146">
        <v>0</v>
      </c>
      <c r="CS29" s="421">
        <v>0</v>
      </c>
      <c r="CV29" s="944">
        <v>130</v>
      </c>
      <c r="CW29" s="422">
        <v>18</v>
      </c>
      <c r="CX29" s="422">
        <v>4</v>
      </c>
      <c r="CY29" s="422">
        <v>45</v>
      </c>
      <c r="CZ29" s="422">
        <v>0</v>
      </c>
      <c r="DA29" s="422">
        <v>0</v>
      </c>
      <c r="DB29" s="422">
        <v>0</v>
      </c>
      <c r="DC29" s="422">
        <v>0</v>
      </c>
      <c r="DD29" s="422">
        <v>0</v>
      </c>
      <c r="DE29" s="945">
        <v>0</v>
      </c>
      <c r="DH29" s="944">
        <v>91</v>
      </c>
      <c r="DI29" s="422">
        <v>34</v>
      </c>
      <c r="DJ29" s="422">
        <v>0</v>
      </c>
      <c r="DK29" s="422">
        <v>54</v>
      </c>
      <c r="DL29" s="422">
        <v>0</v>
      </c>
      <c r="DM29" s="422">
        <v>0</v>
      </c>
      <c r="DN29" s="422">
        <v>0</v>
      </c>
      <c r="DO29" s="422">
        <v>0</v>
      </c>
      <c r="DP29" s="422">
        <v>0</v>
      </c>
      <c r="DQ29" s="945">
        <v>0</v>
      </c>
      <c r="DT29" s="1124">
        <v>58</v>
      </c>
      <c r="DU29" s="1125">
        <v>31</v>
      </c>
      <c r="DV29" s="1125">
        <v>0</v>
      </c>
      <c r="DW29" s="1125">
        <v>33</v>
      </c>
      <c r="DX29" s="1125">
        <v>0</v>
      </c>
      <c r="DY29" s="1125">
        <v>0</v>
      </c>
      <c r="DZ29" s="1125">
        <v>0</v>
      </c>
      <c r="EA29" s="1125">
        <v>0</v>
      </c>
      <c r="EB29" s="1125">
        <v>0</v>
      </c>
      <c r="EC29" s="1129">
        <v>0</v>
      </c>
      <c r="ED29" s="222"/>
    </row>
    <row r="30" spans="1:134" x14ac:dyDescent="0.25">
      <c r="A30">
        <v>30</v>
      </c>
      <c r="B30" t="s">
        <v>88</v>
      </c>
      <c r="C30" s="34">
        <v>3</v>
      </c>
      <c r="D30" s="279">
        <v>147</v>
      </c>
      <c r="E30" s="279">
        <v>41</v>
      </c>
      <c r="F30" s="279">
        <v>0</v>
      </c>
      <c r="G30" s="279">
        <v>89</v>
      </c>
      <c r="H30" s="279">
        <v>0</v>
      </c>
      <c r="I30" s="279">
        <v>0</v>
      </c>
      <c r="J30" s="279">
        <v>0</v>
      </c>
      <c r="K30" s="279">
        <v>0</v>
      </c>
      <c r="L30" s="279">
        <v>0</v>
      </c>
      <c r="M30" s="380">
        <v>0</v>
      </c>
      <c r="P30" s="279">
        <v>130</v>
      </c>
      <c r="Q30" s="279">
        <v>55</v>
      </c>
      <c r="R30" s="279">
        <v>0</v>
      </c>
      <c r="S30" s="279">
        <v>85</v>
      </c>
      <c r="T30" s="279">
        <v>0</v>
      </c>
      <c r="U30" s="279">
        <v>0</v>
      </c>
      <c r="V30" s="279">
        <v>0</v>
      </c>
      <c r="W30" s="279">
        <v>0</v>
      </c>
      <c r="X30" s="279">
        <v>0</v>
      </c>
      <c r="Y30" s="380">
        <v>0</v>
      </c>
      <c r="AB30" s="279">
        <v>135</v>
      </c>
      <c r="AC30" s="277">
        <v>27</v>
      </c>
      <c r="AD30" s="277">
        <v>0</v>
      </c>
      <c r="AE30" s="277">
        <v>71</v>
      </c>
      <c r="AF30" s="277">
        <v>0</v>
      </c>
      <c r="AG30" s="277">
        <v>0</v>
      </c>
      <c r="AH30" s="277">
        <v>0</v>
      </c>
      <c r="AI30" s="277">
        <v>0</v>
      </c>
      <c r="AJ30" s="277">
        <v>0</v>
      </c>
      <c r="AK30" s="278">
        <v>0</v>
      </c>
      <c r="AL30" s="277"/>
      <c r="AM30" s="277"/>
      <c r="AN30" s="279">
        <v>178</v>
      </c>
      <c r="AO30" s="277">
        <v>43</v>
      </c>
      <c r="AP30" s="277">
        <v>0</v>
      </c>
      <c r="AQ30" s="277">
        <v>71</v>
      </c>
      <c r="AR30" s="277">
        <v>0</v>
      </c>
      <c r="AS30" s="277">
        <v>0</v>
      </c>
      <c r="AT30" s="277">
        <v>0</v>
      </c>
      <c r="AU30" s="277">
        <v>0</v>
      </c>
      <c r="AV30" s="277">
        <v>0</v>
      </c>
      <c r="AW30" s="278">
        <v>0</v>
      </c>
      <c r="AX30" s="277"/>
      <c r="AY30" s="277"/>
      <c r="AZ30" s="417">
        <v>147</v>
      </c>
      <c r="BA30" s="418">
        <v>52</v>
      </c>
      <c r="BB30" s="418">
        <v>0</v>
      </c>
      <c r="BC30" s="418">
        <v>42</v>
      </c>
      <c r="BD30" s="418">
        <v>0</v>
      </c>
      <c r="BE30" s="418">
        <v>0</v>
      </c>
      <c r="BF30" s="418">
        <v>0</v>
      </c>
      <c r="BG30" s="418">
        <v>0</v>
      </c>
      <c r="BH30" s="418">
        <v>0</v>
      </c>
      <c r="BI30" s="419">
        <v>0</v>
      </c>
      <c r="BJ30" s="433"/>
      <c r="BK30" s="433"/>
      <c r="BL30" s="417">
        <v>77</v>
      </c>
      <c r="BM30" s="418">
        <v>42</v>
      </c>
      <c r="BN30" s="418">
        <v>0</v>
      </c>
      <c r="BO30" s="418">
        <v>56</v>
      </c>
      <c r="BP30" s="418">
        <v>0</v>
      </c>
      <c r="BQ30" s="418">
        <v>0</v>
      </c>
      <c r="BR30" s="418">
        <v>0</v>
      </c>
      <c r="BS30" s="418">
        <v>0</v>
      </c>
      <c r="BT30" s="418">
        <v>0</v>
      </c>
      <c r="BU30" s="419">
        <v>0</v>
      </c>
      <c r="BV30" s="433"/>
      <c r="BW30" s="433"/>
      <c r="BX30" s="417">
        <v>14</v>
      </c>
      <c r="BY30" s="418">
        <v>16</v>
      </c>
      <c r="BZ30" s="418">
        <v>0</v>
      </c>
      <c r="CA30" s="418">
        <v>75</v>
      </c>
      <c r="CB30" s="418">
        <v>0</v>
      </c>
      <c r="CC30" s="418">
        <v>0</v>
      </c>
      <c r="CD30" s="418">
        <v>0</v>
      </c>
      <c r="CE30" s="418">
        <v>0</v>
      </c>
      <c r="CF30" s="418">
        <v>0</v>
      </c>
      <c r="CG30" s="419">
        <v>0</v>
      </c>
      <c r="CH30" s="429"/>
      <c r="CI30" s="429"/>
      <c r="CJ30" s="420">
        <v>61</v>
      </c>
      <c r="CK30" s="146">
        <v>25</v>
      </c>
      <c r="CL30" s="146">
        <v>0</v>
      </c>
      <c r="CM30" s="146">
        <v>49</v>
      </c>
      <c r="CN30" s="146">
        <v>0</v>
      </c>
      <c r="CO30" s="146">
        <v>0</v>
      </c>
      <c r="CP30" s="146">
        <v>0</v>
      </c>
      <c r="CQ30" s="146">
        <v>0</v>
      </c>
      <c r="CR30" s="146">
        <v>0</v>
      </c>
      <c r="CS30" s="421">
        <v>0</v>
      </c>
      <c r="CV30" s="944">
        <v>50</v>
      </c>
      <c r="CW30" s="422">
        <v>38</v>
      </c>
      <c r="CX30" s="422">
        <v>0</v>
      </c>
      <c r="CY30" s="422">
        <v>63</v>
      </c>
      <c r="CZ30" s="422">
        <v>0</v>
      </c>
      <c r="DA30" s="422">
        <v>0</v>
      </c>
      <c r="DB30" s="422">
        <v>0</v>
      </c>
      <c r="DC30" s="422">
        <v>0</v>
      </c>
      <c r="DD30" s="422">
        <v>0</v>
      </c>
      <c r="DE30" s="945">
        <v>0</v>
      </c>
      <c r="DH30" s="944">
        <v>82</v>
      </c>
      <c r="DI30" s="422">
        <v>52</v>
      </c>
      <c r="DJ30" s="422">
        <v>0</v>
      </c>
      <c r="DK30" s="422">
        <v>58</v>
      </c>
      <c r="DL30" s="422">
        <v>0</v>
      </c>
      <c r="DM30" s="422">
        <v>0</v>
      </c>
      <c r="DN30" s="422">
        <v>0</v>
      </c>
      <c r="DO30" s="422">
        <v>0</v>
      </c>
      <c r="DP30" s="422">
        <v>0</v>
      </c>
      <c r="DQ30" s="945">
        <v>0</v>
      </c>
      <c r="DT30" s="1124">
        <v>51</v>
      </c>
      <c r="DU30" s="1125">
        <v>18</v>
      </c>
      <c r="DV30" s="1125">
        <v>0</v>
      </c>
      <c r="DW30" s="1125">
        <v>52</v>
      </c>
      <c r="DX30" s="1125">
        <v>0</v>
      </c>
      <c r="DY30" s="1125">
        <v>0</v>
      </c>
      <c r="DZ30" s="1125">
        <v>0</v>
      </c>
      <c r="EA30" s="1125">
        <v>0</v>
      </c>
      <c r="EB30" s="1125">
        <v>0</v>
      </c>
      <c r="EC30" s="1129">
        <v>0</v>
      </c>
      <c r="ED30" s="222"/>
    </row>
    <row r="31" spans="1:134" x14ac:dyDescent="0.25">
      <c r="A31">
        <v>31</v>
      </c>
      <c r="B31" t="s">
        <v>89</v>
      </c>
      <c r="C31" s="34">
        <v>1</v>
      </c>
      <c r="D31" s="279">
        <v>4</v>
      </c>
      <c r="E31" s="279">
        <v>0</v>
      </c>
      <c r="F31" s="279">
        <v>0</v>
      </c>
      <c r="G31" s="279">
        <v>10</v>
      </c>
      <c r="H31" s="279">
        <v>0</v>
      </c>
      <c r="I31" s="279">
        <v>0</v>
      </c>
      <c r="J31" s="279">
        <v>0</v>
      </c>
      <c r="K31" s="279">
        <v>0</v>
      </c>
      <c r="L31" s="279">
        <v>0</v>
      </c>
      <c r="M31" s="380">
        <v>0</v>
      </c>
      <c r="P31" s="279">
        <v>0</v>
      </c>
      <c r="Q31" s="279">
        <v>1</v>
      </c>
      <c r="R31" s="279">
        <v>0</v>
      </c>
      <c r="S31" s="279">
        <v>3</v>
      </c>
      <c r="T31" s="279">
        <v>0</v>
      </c>
      <c r="U31" s="279">
        <v>0</v>
      </c>
      <c r="V31" s="279">
        <v>0</v>
      </c>
      <c r="W31" s="279">
        <v>0</v>
      </c>
      <c r="X31" s="279">
        <v>0</v>
      </c>
      <c r="Y31" s="380">
        <v>0</v>
      </c>
      <c r="AB31" s="279">
        <v>1</v>
      </c>
      <c r="AC31" s="277">
        <v>3</v>
      </c>
      <c r="AD31" s="277">
        <v>0</v>
      </c>
      <c r="AE31" s="277">
        <v>4</v>
      </c>
      <c r="AF31" s="277">
        <v>0</v>
      </c>
      <c r="AG31" s="277">
        <v>0</v>
      </c>
      <c r="AH31" s="277">
        <v>0</v>
      </c>
      <c r="AI31" s="277">
        <v>0</v>
      </c>
      <c r="AJ31" s="277">
        <v>0</v>
      </c>
      <c r="AK31" s="278">
        <v>0</v>
      </c>
      <c r="AL31" s="277"/>
      <c r="AM31" s="277"/>
      <c r="AN31" s="279">
        <v>4</v>
      </c>
      <c r="AO31" s="277">
        <v>1</v>
      </c>
      <c r="AP31" s="277">
        <v>0</v>
      </c>
      <c r="AQ31" s="277">
        <v>3</v>
      </c>
      <c r="AR31" s="277">
        <v>0</v>
      </c>
      <c r="AS31" s="277">
        <v>0</v>
      </c>
      <c r="AT31" s="277">
        <v>0</v>
      </c>
      <c r="AU31" s="277">
        <v>0</v>
      </c>
      <c r="AV31" s="277">
        <v>0</v>
      </c>
      <c r="AW31" s="278">
        <v>0</v>
      </c>
      <c r="AX31" s="277"/>
      <c r="AY31" s="277"/>
      <c r="AZ31" s="417">
        <v>1</v>
      </c>
      <c r="BA31" s="418">
        <v>0</v>
      </c>
      <c r="BB31" s="418">
        <v>0</v>
      </c>
      <c r="BC31" s="418">
        <v>12</v>
      </c>
      <c r="BD31" s="418">
        <v>0</v>
      </c>
      <c r="BE31" s="418">
        <v>0</v>
      </c>
      <c r="BF31" s="418">
        <v>0</v>
      </c>
      <c r="BG31" s="418">
        <v>0</v>
      </c>
      <c r="BH31" s="418">
        <v>0</v>
      </c>
      <c r="BI31" s="419">
        <v>0</v>
      </c>
      <c r="BJ31" s="433"/>
      <c r="BK31" s="433"/>
      <c r="BL31" s="417">
        <v>1</v>
      </c>
      <c r="BM31" s="418">
        <v>2</v>
      </c>
      <c r="BN31" s="418">
        <v>0</v>
      </c>
      <c r="BO31" s="418">
        <v>3</v>
      </c>
      <c r="BP31" s="418">
        <v>0</v>
      </c>
      <c r="BQ31" s="418">
        <v>0</v>
      </c>
      <c r="BR31" s="418">
        <v>0</v>
      </c>
      <c r="BS31" s="418">
        <v>0</v>
      </c>
      <c r="BT31" s="418">
        <v>0</v>
      </c>
      <c r="BU31" s="419">
        <v>0</v>
      </c>
      <c r="BV31" s="433"/>
      <c r="BW31" s="433"/>
      <c r="BX31" s="417">
        <v>4</v>
      </c>
      <c r="BY31" s="418">
        <v>2</v>
      </c>
      <c r="BZ31" s="418">
        <v>0</v>
      </c>
      <c r="CA31" s="418">
        <v>5</v>
      </c>
      <c r="CB31" s="418">
        <v>0</v>
      </c>
      <c r="CC31" s="418">
        <v>0</v>
      </c>
      <c r="CD31" s="418">
        <v>0</v>
      </c>
      <c r="CE31" s="418">
        <v>0</v>
      </c>
      <c r="CF31" s="418">
        <v>0</v>
      </c>
      <c r="CG31" s="419">
        <v>0</v>
      </c>
      <c r="CH31" s="429"/>
      <c r="CI31" s="429"/>
      <c r="CJ31" s="420">
        <v>7</v>
      </c>
      <c r="CK31" s="422">
        <f>6</f>
        <v>6</v>
      </c>
      <c r="CL31" s="146">
        <v>0</v>
      </c>
      <c r="CM31" s="146">
        <v>14</v>
      </c>
      <c r="CN31" s="146">
        <v>0</v>
      </c>
      <c r="CO31" s="146">
        <v>0</v>
      </c>
      <c r="CP31" s="146">
        <v>0</v>
      </c>
      <c r="CQ31" s="146">
        <v>0</v>
      </c>
      <c r="CR31" s="146">
        <v>0</v>
      </c>
      <c r="CS31" s="421">
        <v>0</v>
      </c>
      <c r="CV31" s="944">
        <v>5</v>
      </c>
      <c r="CW31" s="422">
        <v>8</v>
      </c>
      <c r="CX31" s="422">
        <v>0</v>
      </c>
      <c r="CY31" s="422">
        <v>13</v>
      </c>
      <c r="CZ31" s="422">
        <v>0</v>
      </c>
      <c r="DA31" s="422">
        <v>0</v>
      </c>
      <c r="DB31" s="422">
        <v>0</v>
      </c>
      <c r="DC31" s="422">
        <v>0</v>
      </c>
      <c r="DD31" s="422">
        <v>0</v>
      </c>
      <c r="DE31" s="945">
        <v>0</v>
      </c>
      <c r="DH31" s="944">
        <v>6</v>
      </c>
      <c r="DI31" s="422">
        <v>10</v>
      </c>
      <c r="DJ31" s="422">
        <v>0</v>
      </c>
      <c r="DK31" s="422">
        <v>16</v>
      </c>
      <c r="DL31" s="422">
        <v>0</v>
      </c>
      <c r="DM31" s="422">
        <v>0</v>
      </c>
      <c r="DN31" s="422">
        <v>0</v>
      </c>
      <c r="DO31" s="422">
        <v>0</v>
      </c>
      <c r="DP31" s="422">
        <v>0</v>
      </c>
      <c r="DQ31" s="945">
        <v>0</v>
      </c>
      <c r="DT31" s="1124">
        <v>8</v>
      </c>
      <c r="DU31" s="1125">
        <v>95</v>
      </c>
      <c r="DV31" s="1125">
        <v>0</v>
      </c>
      <c r="DW31" s="1125">
        <v>23</v>
      </c>
      <c r="DX31" s="1125">
        <v>0</v>
      </c>
      <c r="DY31" s="1125">
        <v>0</v>
      </c>
      <c r="DZ31" s="1125">
        <v>0</v>
      </c>
      <c r="EA31" s="1125">
        <v>0</v>
      </c>
      <c r="EB31" s="1125">
        <v>0</v>
      </c>
      <c r="EC31" s="1129">
        <v>0</v>
      </c>
      <c r="ED31" s="222"/>
    </row>
    <row r="32" spans="1:134" x14ac:dyDescent="0.25">
      <c r="A32">
        <v>31</v>
      </c>
      <c r="B32" t="s">
        <v>89</v>
      </c>
      <c r="C32" s="34">
        <v>2</v>
      </c>
      <c r="D32" s="279">
        <v>0</v>
      </c>
      <c r="E32" s="279">
        <v>0</v>
      </c>
      <c r="F32" s="279">
        <v>0</v>
      </c>
      <c r="G32" s="279">
        <v>2</v>
      </c>
      <c r="H32" s="279">
        <v>0</v>
      </c>
      <c r="I32" s="279">
        <v>0</v>
      </c>
      <c r="J32" s="279">
        <v>0</v>
      </c>
      <c r="K32" s="279">
        <v>0</v>
      </c>
      <c r="L32" s="279">
        <v>0</v>
      </c>
      <c r="M32" s="380">
        <v>0</v>
      </c>
      <c r="P32" s="279">
        <v>0</v>
      </c>
      <c r="Q32" s="279">
        <v>0</v>
      </c>
      <c r="R32" s="279">
        <v>0</v>
      </c>
      <c r="S32" s="279">
        <v>2</v>
      </c>
      <c r="T32" s="279">
        <v>0</v>
      </c>
      <c r="U32" s="279">
        <v>0</v>
      </c>
      <c r="V32" s="279">
        <v>0</v>
      </c>
      <c r="W32" s="279">
        <v>0</v>
      </c>
      <c r="X32" s="279">
        <v>0</v>
      </c>
      <c r="Y32" s="380">
        <v>0</v>
      </c>
      <c r="AB32" s="279">
        <v>0</v>
      </c>
      <c r="AC32" s="277">
        <v>0</v>
      </c>
      <c r="AD32" s="277">
        <v>0</v>
      </c>
      <c r="AE32" s="277">
        <v>2</v>
      </c>
      <c r="AF32" s="277">
        <v>0</v>
      </c>
      <c r="AG32" s="277">
        <v>0</v>
      </c>
      <c r="AH32" s="277">
        <v>0</v>
      </c>
      <c r="AI32" s="277">
        <v>0</v>
      </c>
      <c r="AJ32" s="277">
        <v>0</v>
      </c>
      <c r="AK32" s="278">
        <v>0</v>
      </c>
      <c r="AL32" s="277"/>
      <c r="AM32" s="277"/>
      <c r="AN32" s="279">
        <v>1</v>
      </c>
      <c r="AO32" s="277">
        <v>0</v>
      </c>
      <c r="AP32" s="277">
        <v>0</v>
      </c>
      <c r="AQ32" s="277">
        <v>3</v>
      </c>
      <c r="AR32" s="277">
        <v>0</v>
      </c>
      <c r="AS32" s="277">
        <v>0</v>
      </c>
      <c r="AT32" s="277">
        <v>0</v>
      </c>
      <c r="AU32" s="277">
        <v>0</v>
      </c>
      <c r="AV32" s="277">
        <v>0</v>
      </c>
      <c r="AW32" s="278">
        <v>0</v>
      </c>
      <c r="AX32" s="277"/>
      <c r="AY32" s="277"/>
      <c r="AZ32" s="417">
        <v>0</v>
      </c>
      <c r="BA32" s="418">
        <v>0</v>
      </c>
      <c r="BB32" s="418">
        <v>0</v>
      </c>
      <c r="BC32" s="418">
        <v>2</v>
      </c>
      <c r="BD32" s="418">
        <v>0</v>
      </c>
      <c r="BE32" s="418">
        <v>0</v>
      </c>
      <c r="BF32" s="418">
        <v>0</v>
      </c>
      <c r="BG32" s="418">
        <v>0</v>
      </c>
      <c r="BH32" s="418">
        <v>0</v>
      </c>
      <c r="BI32" s="419">
        <v>0</v>
      </c>
      <c r="BJ32" s="433"/>
      <c r="BK32" s="433"/>
      <c r="BL32" s="417">
        <v>0</v>
      </c>
      <c r="BM32" s="418">
        <v>0</v>
      </c>
      <c r="BN32" s="418">
        <v>0</v>
      </c>
      <c r="BO32" s="418">
        <v>0</v>
      </c>
      <c r="BP32" s="418">
        <v>0</v>
      </c>
      <c r="BQ32" s="418">
        <v>0</v>
      </c>
      <c r="BR32" s="418">
        <v>0</v>
      </c>
      <c r="BS32" s="418">
        <v>0</v>
      </c>
      <c r="BT32" s="418">
        <v>0</v>
      </c>
      <c r="BU32" s="419">
        <v>0</v>
      </c>
      <c r="BV32" s="433"/>
      <c r="BW32" s="433"/>
      <c r="BX32" s="417">
        <v>0</v>
      </c>
      <c r="BY32" s="418">
        <v>0</v>
      </c>
      <c r="BZ32" s="418">
        <v>0</v>
      </c>
      <c r="CA32" s="418">
        <v>0</v>
      </c>
      <c r="CB32" s="418">
        <v>0</v>
      </c>
      <c r="CC32" s="418">
        <v>0</v>
      </c>
      <c r="CD32" s="418">
        <v>0</v>
      </c>
      <c r="CE32" s="418">
        <v>0</v>
      </c>
      <c r="CF32" s="418">
        <v>0</v>
      </c>
      <c r="CG32" s="419">
        <v>0</v>
      </c>
      <c r="CH32" s="429"/>
      <c r="CI32" s="429"/>
      <c r="CJ32" s="420">
        <v>0</v>
      </c>
      <c r="CK32" s="146">
        <v>0</v>
      </c>
      <c r="CL32" s="146">
        <v>0</v>
      </c>
      <c r="CM32" s="146">
        <v>1</v>
      </c>
      <c r="CN32" s="146">
        <v>0</v>
      </c>
      <c r="CO32" s="146">
        <v>0</v>
      </c>
      <c r="CP32" s="146">
        <v>0</v>
      </c>
      <c r="CQ32" s="146">
        <v>0</v>
      </c>
      <c r="CR32" s="146">
        <v>0</v>
      </c>
      <c r="CS32" s="421">
        <v>0</v>
      </c>
      <c r="CV32" s="944">
        <v>0</v>
      </c>
      <c r="CW32" s="422">
        <v>6</v>
      </c>
      <c r="CX32" s="422">
        <v>0</v>
      </c>
      <c r="CY32" s="422">
        <v>2</v>
      </c>
      <c r="CZ32" s="422">
        <v>0</v>
      </c>
      <c r="DA32" s="422">
        <v>0</v>
      </c>
      <c r="DB32" s="422">
        <v>0</v>
      </c>
      <c r="DC32" s="422">
        <v>0</v>
      </c>
      <c r="DD32" s="422">
        <v>0</v>
      </c>
      <c r="DE32" s="945">
        <v>0</v>
      </c>
      <c r="DH32" s="944">
        <v>0</v>
      </c>
      <c r="DI32" s="422">
        <v>3</v>
      </c>
      <c r="DJ32" s="422">
        <v>6</v>
      </c>
      <c r="DK32" s="422">
        <v>4</v>
      </c>
      <c r="DL32" s="422">
        <v>0</v>
      </c>
      <c r="DM32" s="422">
        <v>0</v>
      </c>
      <c r="DN32" s="422">
        <v>0</v>
      </c>
      <c r="DO32" s="422">
        <v>0</v>
      </c>
      <c r="DP32" s="422">
        <v>0</v>
      </c>
      <c r="DQ32" s="945">
        <v>0</v>
      </c>
      <c r="DT32" s="1124">
        <v>0</v>
      </c>
      <c r="DU32" s="1125">
        <v>9</v>
      </c>
      <c r="DV32" s="1125">
        <v>0</v>
      </c>
      <c r="DW32" s="1125">
        <v>8</v>
      </c>
      <c r="DX32" s="1125">
        <v>0</v>
      </c>
      <c r="DY32" s="1125">
        <v>0</v>
      </c>
      <c r="DZ32" s="1125">
        <v>0</v>
      </c>
      <c r="EA32" s="1125">
        <v>0</v>
      </c>
      <c r="EB32" s="1125">
        <v>0</v>
      </c>
      <c r="EC32" s="1129">
        <v>0</v>
      </c>
      <c r="ED32" s="222"/>
    </row>
    <row r="33" spans="1:134" x14ac:dyDescent="0.25">
      <c r="A33">
        <v>31</v>
      </c>
      <c r="B33" t="s">
        <v>89</v>
      </c>
      <c r="C33" s="34">
        <v>3</v>
      </c>
      <c r="D33" s="279">
        <v>53</v>
      </c>
      <c r="E33" s="279">
        <v>0</v>
      </c>
      <c r="F33" s="279">
        <v>0</v>
      </c>
      <c r="G33" s="279">
        <v>0</v>
      </c>
      <c r="H33" s="279">
        <v>0</v>
      </c>
      <c r="I33" s="279">
        <v>0</v>
      </c>
      <c r="J33" s="279">
        <v>0</v>
      </c>
      <c r="K33" s="279">
        <v>0</v>
      </c>
      <c r="L33" s="279">
        <v>0</v>
      </c>
      <c r="M33" s="380">
        <v>0</v>
      </c>
      <c r="P33" s="279">
        <v>36</v>
      </c>
      <c r="Q33" s="279">
        <v>0</v>
      </c>
      <c r="R33" s="279">
        <v>0</v>
      </c>
      <c r="S33" s="279">
        <v>0</v>
      </c>
      <c r="T33" s="279">
        <v>0</v>
      </c>
      <c r="U33" s="279">
        <v>0</v>
      </c>
      <c r="V33" s="279">
        <v>0</v>
      </c>
      <c r="W33" s="279">
        <v>0</v>
      </c>
      <c r="X33" s="279">
        <v>0</v>
      </c>
      <c r="Y33" s="380">
        <v>0</v>
      </c>
      <c r="AB33" s="279">
        <v>32</v>
      </c>
      <c r="AC33" s="277">
        <v>0</v>
      </c>
      <c r="AD33" s="277">
        <v>0</v>
      </c>
      <c r="AE33" s="277">
        <v>0</v>
      </c>
      <c r="AF33" s="277">
        <v>0</v>
      </c>
      <c r="AG33" s="277">
        <v>0</v>
      </c>
      <c r="AH33" s="277">
        <v>0</v>
      </c>
      <c r="AI33" s="277">
        <v>0</v>
      </c>
      <c r="AJ33" s="277">
        <v>0</v>
      </c>
      <c r="AK33" s="278">
        <v>0</v>
      </c>
      <c r="AL33" s="277"/>
      <c r="AM33" s="277"/>
      <c r="AN33" s="279">
        <v>21</v>
      </c>
      <c r="AO33" s="277">
        <v>0</v>
      </c>
      <c r="AP33" s="277">
        <v>0</v>
      </c>
      <c r="AQ33" s="277">
        <v>1</v>
      </c>
      <c r="AR33" s="277">
        <v>0</v>
      </c>
      <c r="AS33" s="277">
        <v>0</v>
      </c>
      <c r="AT33" s="277">
        <v>0</v>
      </c>
      <c r="AU33" s="277">
        <v>0</v>
      </c>
      <c r="AV33" s="277">
        <v>0</v>
      </c>
      <c r="AW33" s="278">
        <v>0</v>
      </c>
      <c r="AX33" s="277"/>
      <c r="AY33" s="277"/>
      <c r="AZ33" s="417">
        <v>14</v>
      </c>
      <c r="BA33" s="418">
        <v>0</v>
      </c>
      <c r="BB33" s="418">
        <v>0</v>
      </c>
      <c r="BC33" s="418">
        <v>2</v>
      </c>
      <c r="BD33" s="418">
        <v>0</v>
      </c>
      <c r="BE33" s="418">
        <v>0</v>
      </c>
      <c r="BF33" s="418">
        <v>0</v>
      </c>
      <c r="BG33" s="418">
        <v>0</v>
      </c>
      <c r="BH33" s="418">
        <v>0</v>
      </c>
      <c r="BI33" s="419">
        <v>0</v>
      </c>
      <c r="BJ33" s="433"/>
      <c r="BK33" s="433"/>
      <c r="BL33" s="417">
        <v>14</v>
      </c>
      <c r="BM33" s="418">
        <v>0</v>
      </c>
      <c r="BN33" s="418">
        <v>0</v>
      </c>
      <c r="BO33" s="418">
        <v>0</v>
      </c>
      <c r="BP33" s="418">
        <v>0</v>
      </c>
      <c r="BQ33" s="418">
        <v>0</v>
      </c>
      <c r="BR33" s="418">
        <v>0</v>
      </c>
      <c r="BS33" s="418">
        <v>0</v>
      </c>
      <c r="BT33" s="418">
        <v>0</v>
      </c>
      <c r="BU33" s="419">
        <v>0</v>
      </c>
      <c r="BV33" s="433"/>
      <c r="BW33" s="433"/>
      <c r="BX33" s="417">
        <v>9</v>
      </c>
      <c r="BY33" s="418">
        <v>0</v>
      </c>
      <c r="BZ33" s="418">
        <v>0</v>
      </c>
      <c r="CA33" s="418">
        <v>0</v>
      </c>
      <c r="CB33" s="418">
        <v>0</v>
      </c>
      <c r="CC33" s="418">
        <v>0</v>
      </c>
      <c r="CD33" s="418">
        <v>0</v>
      </c>
      <c r="CE33" s="418">
        <v>0</v>
      </c>
      <c r="CF33" s="418">
        <v>0</v>
      </c>
      <c r="CG33" s="419">
        <v>0</v>
      </c>
      <c r="CH33" s="429"/>
      <c r="CI33" s="429"/>
      <c r="CJ33" s="420">
        <v>12</v>
      </c>
      <c r="CK33" s="146">
        <v>0</v>
      </c>
      <c r="CL33" s="146">
        <v>0</v>
      </c>
      <c r="CM33" s="146">
        <v>0</v>
      </c>
      <c r="CN33" s="146">
        <v>0</v>
      </c>
      <c r="CO33" s="146">
        <v>0</v>
      </c>
      <c r="CP33" s="146">
        <v>0</v>
      </c>
      <c r="CQ33" s="146">
        <v>0</v>
      </c>
      <c r="CR33" s="146">
        <v>0</v>
      </c>
      <c r="CS33" s="421">
        <v>0</v>
      </c>
      <c r="CV33" s="944">
        <v>14</v>
      </c>
      <c r="CW33" s="422">
        <v>0</v>
      </c>
      <c r="CX33" s="422">
        <v>0</v>
      </c>
      <c r="CY33" s="422">
        <v>1</v>
      </c>
      <c r="CZ33" s="422">
        <v>0</v>
      </c>
      <c r="DA33" s="422">
        <v>0</v>
      </c>
      <c r="DB33" s="422">
        <v>0</v>
      </c>
      <c r="DC33" s="422">
        <v>0</v>
      </c>
      <c r="DD33" s="422">
        <v>0</v>
      </c>
      <c r="DE33" s="945">
        <v>0</v>
      </c>
      <c r="DH33" s="944">
        <v>24</v>
      </c>
      <c r="DI33" s="422">
        <v>0</v>
      </c>
      <c r="DJ33" s="422">
        <v>0</v>
      </c>
      <c r="DK33" s="422">
        <v>1</v>
      </c>
      <c r="DL33" s="422">
        <v>0</v>
      </c>
      <c r="DM33" s="422">
        <v>0</v>
      </c>
      <c r="DN33" s="422">
        <v>0</v>
      </c>
      <c r="DO33" s="422">
        <v>0</v>
      </c>
      <c r="DP33" s="422">
        <v>0</v>
      </c>
      <c r="DQ33" s="945">
        <v>0</v>
      </c>
      <c r="DT33" s="1124">
        <v>65</v>
      </c>
      <c r="DU33" s="1125">
        <v>0</v>
      </c>
      <c r="DV33" s="1125">
        <v>0</v>
      </c>
      <c r="DW33" s="1125">
        <v>1</v>
      </c>
      <c r="DX33" s="1125">
        <v>0</v>
      </c>
      <c r="DY33" s="1125">
        <v>0</v>
      </c>
      <c r="DZ33" s="1125">
        <v>0</v>
      </c>
      <c r="EA33" s="1125">
        <v>0</v>
      </c>
      <c r="EB33" s="1125">
        <v>0</v>
      </c>
      <c r="EC33" s="1129">
        <v>0</v>
      </c>
      <c r="ED33" s="222"/>
    </row>
    <row r="34" spans="1:134" x14ac:dyDescent="0.25">
      <c r="A34">
        <v>32</v>
      </c>
      <c r="B34" t="s">
        <v>90</v>
      </c>
      <c r="C34" s="34">
        <v>1</v>
      </c>
      <c r="D34" s="279">
        <v>0</v>
      </c>
      <c r="E34" s="279">
        <v>3</v>
      </c>
      <c r="F34" s="279">
        <v>0</v>
      </c>
      <c r="G34" s="279">
        <v>7</v>
      </c>
      <c r="H34" s="279">
        <v>0</v>
      </c>
      <c r="I34" s="279">
        <v>0</v>
      </c>
      <c r="J34" s="279">
        <v>0</v>
      </c>
      <c r="K34" s="279">
        <v>0</v>
      </c>
      <c r="L34" s="279">
        <v>0</v>
      </c>
      <c r="M34" s="380">
        <v>0</v>
      </c>
      <c r="P34" s="279">
        <v>0</v>
      </c>
      <c r="Q34" s="279">
        <v>2</v>
      </c>
      <c r="R34" s="279">
        <v>0</v>
      </c>
      <c r="S34" s="279">
        <v>8</v>
      </c>
      <c r="T34" s="279">
        <v>0</v>
      </c>
      <c r="U34" s="279">
        <v>0</v>
      </c>
      <c r="V34" s="279">
        <v>0</v>
      </c>
      <c r="W34" s="279">
        <v>0</v>
      </c>
      <c r="X34" s="279">
        <v>0</v>
      </c>
      <c r="Y34" s="380">
        <v>0</v>
      </c>
      <c r="AB34" s="279">
        <v>0</v>
      </c>
      <c r="AC34" s="277">
        <v>0</v>
      </c>
      <c r="AD34" s="277">
        <v>0</v>
      </c>
      <c r="AE34" s="277">
        <v>4</v>
      </c>
      <c r="AF34" s="277">
        <v>0</v>
      </c>
      <c r="AG34" s="277">
        <v>0</v>
      </c>
      <c r="AH34" s="277">
        <v>0</v>
      </c>
      <c r="AI34" s="277">
        <v>0</v>
      </c>
      <c r="AJ34" s="277">
        <v>0</v>
      </c>
      <c r="AK34" s="278">
        <v>0</v>
      </c>
      <c r="AL34" s="277"/>
      <c r="AM34" s="277"/>
      <c r="AN34" s="279">
        <v>0</v>
      </c>
      <c r="AO34" s="277">
        <v>0</v>
      </c>
      <c r="AP34" s="277">
        <v>0</v>
      </c>
      <c r="AQ34" s="277">
        <v>7</v>
      </c>
      <c r="AR34" s="277">
        <v>0</v>
      </c>
      <c r="AS34" s="277">
        <v>0</v>
      </c>
      <c r="AT34" s="277">
        <v>0</v>
      </c>
      <c r="AU34" s="277">
        <v>0</v>
      </c>
      <c r="AV34" s="277">
        <v>0</v>
      </c>
      <c r="AW34" s="278">
        <v>0</v>
      </c>
      <c r="AX34" s="277"/>
      <c r="AY34" s="277"/>
      <c r="AZ34" s="417">
        <v>0</v>
      </c>
      <c r="BA34" s="418">
        <v>1</v>
      </c>
      <c r="BB34" s="418">
        <v>0</v>
      </c>
      <c r="BC34" s="418">
        <v>4</v>
      </c>
      <c r="BD34" s="418">
        <v>0</v>
      </c>
      <c r="BE34" s="418">
        <v>0</v>
      </c>
      <c r="BF34" s="418">
        <v>0</v>
      </c>
      <c r="BG34" s="418">
        <v>0</v>
      </c>
      <c r="BH34" s="418">
        <v>0</v>
      </c>
      <c r="BI34" s="419">
        <v>0</v>
      </c>
      <c r="BJ34" s="433"/>
      <c r="BK34" s="433"/>
      <c r="BL34" s="417">
        <v>0</v>
      </c>
      <c r="BM34" s="418">
        <v>1</v>
      </c>
      <c r="BN34" s="418">
        <v>0</v>
      </c>
      <c r="BO34" s="418">
        <v>2</v>
      </c>
      <c r="BP34" s="418">
        <v>0</v>
      </c>
      <c r="BQ34" s="418">
        <v>0</v>
      </c>
      <c r="BR34" s="418">
        <v>0</v>
      </c>
      <c r="BS34" s="418">
        <v>0</v>
      </c>
      <c r="BT34" s="418">
        <v>0</v>
      </c>
      <c r="BU34" s="419">
        <v>0</v>
      </c>
      <c r="BV34" s="433"/>
      <c r="BW34" s="433"/>
      <c r="BX34" s="417">
        <v>0</v>
      </c>
      <c r="BY34" s="418">
        <v>0</v>
      </c>
      <c r="BZ34" s="418">
        <v>0</v>
      </c>
      <c r="CA34" s="418">
        <v>3</v>
      </c>
      <c r="CB34" s="418">
        <v>0</v>
      </c>
      <c r="CC34" s="418">
        <v>0</v>
      </c>
      <c r="CD34" s="418">
        <v>0</v>
      </c>
      <c r="CE34" s="418">
        <v>0</v>
      </c>
      <c r="CF34" s="418">
        <v>0</v>
      </c>
      <c r="CG34" s="419">
        <v>0</v>
      </c>
      <c r="CH34" s="429"/>
      <c r="CI34" s="429"/>
      <c r="CJ34" s="420">
        <v>1</v>
      </c>
      <c r="CK34" s="146">
        <v>1</v>
      </c>
      <c r="CL34" s="146">
        <v>0</v>
      </c>
      <c r="CM34" s="146">
        <v>23</v>
      </c>
      <c r="CN34" s="146">
        <v>0</v>
      </c>
      <c r="CO34" s="146">
        <v>0</v>
      </c>
      <c r="CP34" s="146">
        <v>0</v>
      </c>
      <c r="CQ34" s="146">
        <v>0</v>
      </c>
      <c r="CR34" s="146">
        <v>0</v>
      </c>
      <c r="CS34" s="421">
        <v>0</v>
      </c>
      <c r="CV34" s="944">
        <v>0</v>
      </c>
      <c r="CW34" s="422">
        <v>6</v>
      </c>
      <c r="CX34" s="422">
        <v>0</v>
      </c>
      <c r="CY34" s="422">
        <v>32</v>
      </c>
      <c r="CZ34" s="422">
        <v>0</v>
      </c>
      <c r="DA34" s="422">
        <v>0</v>
      </c>
      <c r="DB34" s="422">
        <v>0</v>
      </c>
      <c r="DC34" s="422">
        <v>0</v>
      </c>
      <c r="DD34" s="422">
        <v>0</v>
      </c>
      <c r="DE34" s="945">
        <v>0</v>
      </c>
      <c r="DH34" s="944">
        <v>0</v>
      </c>
      <c r="DI34" s="422">
        <v>8</v>
      </c>
      <c r="DJ34" s="422">
        <v>0</v>
      </c>
      <c r="DK34" s="422">
        <v>29</v>
      </c>
      <c r="DL34" s="422">
        <v>0</v>
      </c>
      <c r="DM34" s="422">
        <v>0</v>
      </c>
      <c r="DN34" s="422">
        <v>0</v>
      </c>
      <c r="DO34" s="422">
        <v>0</v>
      </c>
      <c r="DP34" s="422">
        <v>0</v>
      </c>
      <c r="DQ34" s="945">
        <v>0</v>
      </c>
      <c r="DT34" s="1124">
        <v>0</v>
      </c>
      <c r="DU34" s="1125">
        <v>5</v>
      </c>
      <c r="DV34" s="1125">
        <v>0</v>
      </c>
      <c r="DW34" s="1125">
        <v>40</v>
      </c>
      <c r="DX34" s="1125">
        <v>0</v>
      </c>
      <c r="DY34" s="1125">
        <v>0</v>
      </c>
      <c r="DZ34" s="1125">
        <v>0</v>
      </c>
      <c r="EA34" s="1125">
        <v>0</v>
      </c>
      <c r="EB34" s="1125">
        <v>0</v>
      </c>
      <c r="EC34" s="1129">
        <v>0</v>
      </c>
      <c r="ED34" s="222"/>
    </row>
    <row r="35" spans="1:134" x14ac:dyDescent="0.25">
      <c r="A35">
        <v>32</v>
      </c>
      <c r="B35" t="s">
        <v>90</v>
      </c>
      <c r="C35" s="34">
        <v>2</v>
      </c>
      <c r="D35" s="279">
        <v>0</v>
      </c>
      <c r="E35" s="279">
        <v>0</v>
      </c>
      <c r="F35" s="279">
        <v>0</v>
      </c>
      <c r="G35" s="279">
        <v>13</v>
      </c>
      <c r="H35" s="279">
        <v>0</v>
      </c>
      <c r="I35" s="279">
        <v>0</v>
      </c>
      <c r="J35" s="279">
        <v>0</v>
      </c>
      <c r="K35" s="279">
        <v>0</v>
      </c>
      <c r="L35" s="279">
        <v>0</v>
      </c>
      <c r="M35" s="380">
        <v>0</v>
      </c>
      <c r="P35" s="279">
        <v>0</v>
      </c>
      <c r="Q35" s="279">
        <v>1</v>
      </c>
      <c r="R35" s="279">
        <v>0</v>
      </c>
      <c r="S35" s="279">
        <v>19</v>
      </c>
      <c r="T35" s="279">
        <v>0</v>
      </c>
      <c r="U35" s="279">
        <v>0</v>
      </c>
      <c r="V35" s="279">
        <v>0</v>
      </c>
      <c r="W35" s="279">
        <v>0</v>
      </c>
      <c r="X35" s="279">
        <v>0</v>
      </c>
      <c r="Y35" s="380">
        <v>0</v>
      </c>
      <c r="AB35" s="279">
        <v>0</v>
      </c>
      <c r="AC35" s="277">
        <v>0</v>
      </c>
      <c r="AD35" s="277">
        <v>0</v>
      </c>
      <c r="AE35" s="277">
        <v>12</v>
      </c>
      <c r="AF35" s="277">
        <v>0</v>
      </c>
      <c r="AG35" s="277">
        <v>0</v>
      </c>
      <c r="AH35" s="277">
        <v>0</v>
      </c>
      <c r="AI35" s="277">
        <v>0</v>
      </c>
      <c r="AJ35" s="277">
        <v>0</v>
      </c>
      <c r="AK35" s="278">
        <v>0</v>
      </c>
      <c r="AL35" s="277"/>
      <c r="AM35" s="277"/>
      <c r="AN35" s="279">
        <v>0</v>
      </c>
      <c r="AO35" s="277">
        <v>0</v>
      </c>
      <c r="AP35" s="277">
        <v>0</v>
      </c>
      <c r="AQ35" s="277">
        <v>13</v>
      </c>
      <c r="AR35" s="277">
        <v>0</v>
      </c>
      <c r="AS35" s="277">
        <v>0</v>
      </c>
      <c r="AT35" s="277">
        <v>0</v>
      </c>
      <c r="AU35" s="277">
        <v>0</v>
      </c>
      <c r="AV35" s="277">
        <v>0</v>
      </c>
      <c r="AW35" s="278">
        <v>0</v>
      </c>
      <c r="AX35" s="277"/>
      <c r="AY35" s="277"/>
      <c r="AZ35" s="417">
        <v>0</v>
      </c>
      <c r="BA35" s="418">
        <v>0</v>
      </c>
      <c r="BB35" s="418">
        <v>0</v>
      </c>
      <c r="BC35" s="418">
        <v>6</v>
      </c>
      <c r="BD35" s="418">
        <v>0</v>
      </c>
      <c r="BE35" s="418">
        <v>0</v>
      </c>
      <c r="BF35" s="418">
        <v>0</v>
      </c>
      <c r="BG35" s="418">
        <v>0</v>
      </c>
      <c r="BH35" s="418">
        <v>0</v>
      </c>
      <c r="BI35" s="419">
        <v>0</v>
      </c>
      <c r="BJ35" s="433"/>
      <c r="BK35" s="433"/>
      <c r="BL35" s="417">
        <v>0</v>
      </c>
      <c r="BM35" s="418">
        <v>1</v>
      </c>
      <c r="BN35" s="418">
        <v>0</v>
      </c>
      <c r="BO35" s="418">
        <v>12</v>
      </c>
      <c r="BP35" s="418">
        <v>0</v>
      </c>
      <c r="BQ35" s="418">
        <v>0</v>
      </c>
      <c r="BR35" s="418">
        <v>0</v>
      </c>
      <c r="BS35" s="418">
        <v>0</v>
      </c>
      <c r="BT35" s="418">
        <v>0</v>
      </c>
      <c r="BU35" s="419">
        <v>0</v>
      </c>
      <c r="BV35" s="433"/>
      <c r="BW35" s="433"/>
      <c r="BX35" s="417">
        <v>0</v>
      </c>
      <c r="BY35" s="418">
        <v>0</v>
      </c>
      <c r="BZ35" s="418">
        <v>0</v>
      </c>
      <c r="CA35" s="418">
        <v>2</v>
      </c>
      <c r="CB35" s="418">
        <v>0</v>
      </c>
      <c r="CC35" s="418">
        <v>0</v>
      </c>
      <c r="CD35" s="418">
        <v>0</v>
      </c>
      <c r="CE35" s="418">
        <v>0</v>
      </c>
      <c r="CF35" s="418">
        <v>0</v>
      </c>
      <c r="CG35" s="419">
        <v>0</v>
      </c>
      <c r="CH35" s="429"/>
      <c r="CI35" s="429"/>
      <c r="CJ35" s="420">
        <v>0</v>
      </c>
      <c r="CK35" s="146">
        <v>0</v>
      </c>
      <c r="CL35" s="146">
        <v>0</v>
      </c>
      <c r="CM35" s="146">
        <v>5</v>
      </c>
      <c r="CN35" s="146">
        <v>0</v>
      </c>
      <c r="CO35" s="146">
        <v>0</v>
      </c>
      <c r="CP35" s="146">
        <v>0</v>
      </c>
      <c r="CQ35" s="146">
        <v>0</v>
      </c>
      <c r="CR35" s="146">
        <v>0</v>
      </c>
      <c r="CS35" s="421">
        <v>0</v>
      </c>
      <c r="CV35" s="944">
        <v>4</v>
      </c>
      <c r="CW35" s="422">
        <v>0</v>
      </c>
      <c r="CX35" s="422">
        <v>0</v>
      </c>
      <c r="CY35" s="422">
        <v>8</v>
      </c>
      <c r="CZ35" s="422">
        <v>0</v>
      </c>
      <c r="DA35" s="422">
        <v>0</v>
      </c>
      <c r="DB35" s="422">
        <v>0</v>
      </c>
      <c r="DC35" s="422">
        <v>0</v>
      </c>
      <c r="DD35" s="422">
        <v>0</v>
      </c>
      <c r="DE35" s="945">
        <v>0</v>
      </c>
      <c r="DH35" s="944">
        <v>8</v>
      </c>
      <c r="DI35" s="422">
        <v>0</v>
      </c>
      <c r="DJ35" s="422">
        <v>0</v>
      </c>
      <c r="DK35" s="422">
        <v>8</v>
      </c>
      <c r="DL35" s="422">
        <v>0</v>
      </c>
      <c r="DM35" s="422">
        <v>0</v>
      </c>
      <c r="DN35" s="422">
        <v>0</v>
      </c>
      <c r="DO35" s="422">
        <v>0</v>
      </c>
      <c r="DP35" s="422">
        <v>0</v>
      </c>
      <c r="DQ35" s="945">
        <v>0</v>
      </c>
      <c r="DT35" s="1124">
        <v>4</v>
      </c>
      <c r="DU35" s="1125">
        <v>0</v>
      </c>
      <c r="DV35" s="1125">
        <v>0</v>
      </c>
      <c r="DW35" s="1125">
        <v>3</v>
      </c>
      <c r="DX35" s="1125">
        <v>0</v>
      </c>
      <c r="DY35" s="1125">
        <v>0</v>
      </c>
      <c r="DZ35" s="1125">
        <v>0</v>
      </c>
      <c r="EA35" s="1125">
        <v>0</v>
      </c>
      <c r="EB35" s="1125">
        <v>0</v>
      </c>
      <c r="EC35" s="1129">
        <v>0</v>
      </c>
      <c r="ED35" s="222"/>
    </row>
    <row r="36" spans="1:134" x14ac:dyDescent="0.25">
      <c r="A36">
        <v>32</v>
      </c>
      <c r="B36" t="s">
        <v>90</v>
      </c>
      <c r="C36" s="34">
        <v>3</v>
      </c>
      <c r="D36" s="279">
        <v>0</v>
      </c>
      <c r="E36" s="279">
        <v>0</v>
      </c>
      <c r="F36" s="279">
        <v>0</v>
      </c>
      <c r="G36" s="279">
        <v>0</v>
      </c>
      <c r="H36" s="279">
        <v>0</v>
      </c>
      <c r="I36" s="279">
        <v>0</v>
      </c>
      <c r="J36" s="279">
        <v>0</v>
      </c>
      <c r="K36" s="279">
        <v>0</v>
      </c>
      <c r="L36" s="279">
        <v>0</v>
      </c>
      <c r="M36" s="380">
        <v>0</v>
      </c>
      <c r="P36" s="279">
        <v>0</v>
      </c>
      <c r="Q36" s="279">
        <v>0</v>
      </c>
      <c r="R36" s="279">
        <v>0</v>
      </c>
      <c r="S36" s="279">
        <v>4</v>
      </c>
      <c r="T36" s="279">
        <v>0</v>
      </c>
      <c r="U36" s="279">
        <v>0</v>
      </c>
      <c r="V36" s="279">
        <v>0</v>
      </c>
      <c r="W36" s="279">
        <v>0</v>
      </c>
      <c r="X36" s="279">
        <v>0</v>
      </c>
      <c r="Y36" s="380">
        <v>0</v>
      </c>
      <c r="AB36" s="279">
        <v>0</v>
      </c>
      <c r="AC36" s="277">
        <v>0</v>
      </c>
      <c r="AD36" s="277">
        <v>0</v>
      </c>
      <c r="AE36" s="277">
        <v>3</v>
      </c>
      <c r="AF36" s="277">
        <v>0</v>
      </c>
      <c r="AG36" s="277">
        <v>0</v>
      </c>
      <c r="AH36" s="277">
        <v>0</v>
      </c>
      <c r="AI36" s="277">
        <v>0</v>
      </c>
      <c r="AJ36" s="277">
        <v>0</v>
      </c>
      <c r="AK36" s="278">
        <v>0</v>
      </c>
      <c r="AL36" s="277"/>
      <c r="AM36" s="277"/>
      <c r="AN36" s="279">
        <v>0</v>
      </c>
      <c r="AO36" s="277">
        <v>0</v>
      </c>
      <c r="AP36" s="277">
        <v>0</v>
      </c>
      <c r="AQ36" s="277">
        <v>10</v>
      </c>
      <c r="AR36" s="277">
        <v>0</v>
      </c>
      <c r="AS36" s="277">
        <v>0</v>
      </c>
      <c r="AT36" s="277">
        <v>0</v>
      </c>
      <c r="AU36" s="277">
        <v>0</v>
      </c>
      <c r="AV36" s="277">
        <v>0</v>
      </c>
      <c r="AW36" s="278">
        <v>0</v>
      </c>
      <c r="AX36" s="277"/>
      <c r="AY36" s="277"/>
      <c r="AZ36" s="417">
        <v>0</v>
      </c>
      <c r="BA36" s="418">
        <v>0</v>
      </c>
      <c r="BB36" s="418">
        <v>0</v>
      </c>
      <c r="BC36" s="418">
        <v>8</v>
      </c>
      <c r="BD36" s="418">
        <v>0</v>
      </c>
      <c r="BE36" s="418">
        <v>0</v>
      </c>
      <c r="BF36" s="418">
        <v>0</v>
      </c>
      <c r="BG36" s="418">
        <v>0</v>
      </c>
      <c r="BH36" s="418">
        <v>0</v>
      </c>
      <c r="BI36" s="419">
        <v>0</v>
      </c>
      <c r="BJ36" s="433"/>
      <c r="BK36" s="433"/>
      <c r="BL36" s="417">
        <v>94</v>
      </c>
      <c r="BM36" s="418">
        <v>0</v>
      </c>
      <c r="BN36" s="418">
        <v>0</v>
      </c>
      <c r="BO36" s="418">
        <v>16</v>
      </c>
      <c r="BP36" s="418">
        <v>0</v>
      </c>
      <c r="BQ36" s="418">
        <v>0</v>
      </c>
      <c r="BR36" s="418">
        <v>0</v>
      </c>
      <c r="BS36" s="418">
        <v>0</v>
      </c>
      <c r="BT36" s="418">
        <v>0</v>
      </c>
      <c r="BU36" s="419">
        <v>0</v>
      </c>
      <c r="BV36" s="433"/>
      <c r="BW36" s="433"/>
      <c r="BX36" s="417">
        <v>7</v>
      </c>
      <c r="BY36" s="418">
        <v>10</v>
      </c>
      <c r="BZ36" s="418">
        <v>0</v>
      </c>
      <c r="CA36" s="418">
        <v>14</v>
      </c>
      <c r="CB36" s="418">
        <v>0</v>
      </c>
      <c r="CC36" s="418">
        <v>0</v>
      </c>
      <c r="CD36" s="418">
        <v>0</v>
      </c>
      <c r="CE36" s="418">
        <v>0</v>
      </c>
      <c r="CF36" s="418">
        <v>0</v>
      </c>
      <c r="CG36" s="419">
        <v>0</v>
      </c>
      <c r="CH36" s="429"/>
      <c r="CI36" s="429"/>
      <c r="CJ36" s="420">
        <v>10</v>
      </c>
      <c r="CK36" s="146">
        <v>0</v>
      </c>
      <c r="CL36" s="146">
        <v>0</v>
      </c>
      <c r="CM36" s="146">
        <v>11</v>
      </c>
      <c r="CN36" s="146">
        <v>0</v>
      </c>
      <c r="CO36" s="146">
        <v>0</v>
      </c>
      <c r="CP36" s="146">
        <v>0</v>
      </c>
      <c r="CQ36" s="146">
        <v>0</v>
      </c>
      <c r="CR36" s="146">
        <v>0</v>
      </c>
      <c r="CS36" s="421">
        <v>0</v>
      </c>
      <c r="CV36" s="944">
        <v>5</v>
      </c>
      <c r="CW36" s="422">
        <v>0</v>
      </c>
      <c r="CX36" s="422">
        <v>0</v>
      </c>
      <c r="CY36" s="422">
        <v>13</v>
      </c>
      <c r="CZ36" s="422">
        <v>0</v>
      </c>
      <c r="DA36" s="422">
        <v>0</v>
      </c>
      <c r="DB36" s="422">
        <v>0</v>
      </c>
      <c r="DC36" s="422">
        <v>0</v>
      </c>
      <c r="DD36" s="422">
        <v>0</v>
      </c>
      <c r="DE36" s="945">
        <v>0</v>
      </c>
      <c r="DH36" s="944">
        <v>3</v>
      </c>
      <c r="DI36" s="422">
        <v>0</v>
      </c>
      <c r="DJ36" s="422">
        <v>0</v>
      </c>
      <c r="DK36" s="422">
        <v>2</v>
      </c>
      <c r="DL36" s="422">
        <v>0</v>
      </c>
      <c r="DM36" s="422">
        <v>0</v>
      </c>
      <c r="DN36" s="422">
        <v>0</v>
      </c>
      <c r="DO36" s="422">
        <v>0</v>
      </c>
      <c r="DP36" s="422">
        <v>0</v>
      </c>
      <c r="DQ36" s="945">
        <v>0</v>
      </c>
      <c r="DT36" s="1124">
        <v>3</v>
      </c>
      <c r="DU36" s="1125">
        <v>0</v>
      </c>
      <c r="DV36" s="1125">
        <v>0</v>
      </c>
      <c r="DW36" s="1125">
        <v>1</v>
      </c>
      <c r="DX36" s="1125">
        <v>0</v>
      </c>
      <c r="DY36" s="1125">
        <v>0</v>
      </c>
      <c r="DZ36" s="1125">
        <v>0</v>
      </c>
      <c r="EA36" s="1125">
        <v>0</v>
      </c>
      <c r="EB36" s="1125">
        <v>0</v>
      </c>
      <c r="EC36" s="1129">
        <v>0</v>
      </c>
      <c r="ED36" s="222"/>
    </row>
    <row r="37" spans="1:134" x14ac:dyDescent="0.25">
      <c r="A37">
        <v>34</v>
      </c>
      <c r="B37" t="s">
        <v>91</v>
      </c>
      <c r="C37" s="34">
        <v>1</v>
      </c>
      <c r="D37" s="279">
        <v>11</v>
      </c>
      <c r="E37" s="279">
        <v>26</v>
      </c>
      <c r="F37" s="279">
        <v>0</v>
      </c>
      <c r="G37" s="279">
        <v>52</v>
      </c>
      <c r="H37" s="279">
        <v>0</v>
      </c>
      <c r="I37" s="279">
        <v>0</v>
      </c>
      <c r="J37" s="279">
        <v>0</v>
      </c>
      <c r="K37" s="279">
        <v>0</v>
      </c>
      <c r="L37" s="279">
        <v>0</v>
      </c>
      <c r="M37" s="380">
        <v>0</v>
      </c>
      <c r="P37" s="279">
        <v>10</v>
      </c>
      <c r="Q37" s="279">
        <v>46</v>
      </c>
      <c r="R37" s="279">
        <v>0</v>
      </c>
      <c r="S37" s="279">
        <v>71</v>
      </c>
      <c r="T37" s="279">
        <v>0</v>
      </c>
      <c r="U37" s="279">
        <v>0</v>
      </c>
      <c r="V37" s="279">
        <v>0</v>
      </c>
      <c r="W37" s="279">
        <v>0</v>
      </c>
      <c r="X37" s="279">
        <v>0</v>
      </c>
      <c r="Y37" s="380">
        <v>0</v>
      </c>
      <c r="AB37" s="279">
        <v>12</v>
      </c>
      <c r="AC37" s="277">
        <v>36</v>
      </c>
      <c r="AD37" s="277">
        <v>0</v>
      </c>
      <c r="AE37" s="277">
        <v>58</v>
      </c>
      <c r="AF37" s="277">
        <v>0</v>
      </c>
      <c r="AG37" s="277">
        <v>0</v>
      </c>
      <c r="AH37" s="277">
        <v>0</v>
      </c>
      <c r="AI37" s="277">
        <v>0</v>
      </c>
      <c r="AJ37" s="277">
        <v>0</v>
      </c>
      <c r="AK37" s="278">
        <v>0</v>
      </c>
      <c r="AL37" s="277"/>
      <c r="AM37" s="277"/>
      <c r="AN37" s="279">
        <v>8</v>
      </c>
      <c r="AO37" s="277">
        <v>42</v>
      </c>
      <c r="AP37" s="277">
        <v>0</v>
      </c>
      <c r="AQ37" s="277">
        <v>41</v>
      </c>
      <c r="AR37" s="277">
        <v>0</v>
      </c>
      <c r="AS37" s="277">
        <v>0</v>
      </c>
      <c r="AT37" s="277">
        <v>0</v>
      </c>
      <c r="AU37" s="277">
        <v>0</v>
      </c>
      <c r="AV37" s="277">
        <v>0</v>
      </c>
      <c r="AW37" s="278">
        <v>0</v>
      </c>
      <c r="AX37" s="277"/>
      <c r="AY37" s="277"/>
      <c r="AZ37" s="417">
        <v>11</v>
      </c>
      <c r="BA37" s="418">
        <v>28</v>
      </c>
      <c r="BB37" s="418">
        <v>0</v>
      </c>
      <c r="BC37" s="418">
        <v>63</v>
      </c>
      <c r="BD37" s="418">
        <v>0</v>
      </c>
      <c r="BE37" s="418">
        <v>0</v>
      </c>
      <c r="BF37" s="418">
        <v>0</v>
      </c>
      <c r="BG37" s="418">
        <v>0</v>
      </c>
      <c r="BH37" s="418">
        <v>0</v>
      </c>
      <c r="BI37" s="419">
        <v>0</v>
      </c>
      <c r="BJ37" s="433"/>
      <c r="BK37" s="433"/>
      <c r="BL37" s="417">
        <v>16</v>
      </c>
      <c r="BM37" s="418">
        <v>69</v>
      </c>
      <c r="BN37" s="418">
        <v>0</v>
      </c>
      <c r="BO37" s="418">
        <v>40</v>
      </c>
      <c r="BP37" s="418">
        <v>0</v>
      </c>
      <c r="BQ37" s="418">
        <v>0</v>
      </c>
      <c r="BR37" s="418">
        <v>0</v>
      </c>
      <c r="BS37" s="418">
        <v>0</v>
      </c>
      <c r="BT37" s="418">
        <v>0</v>
      </c>
      <c r="BU37" s="419">
        <v>0</v>
      </c>
      <c r="BV37" s="433"/>
      <c r="BW37" s="433"/>
      <c r="BX37" s="417">
        <v>17</v>
      </c>
      <c r="BY37" s="418">
        <v>26</v>
      </c>
      <c r="BZ37" s="418">
        <v>0</v>
      </c>
      <c r="CA37" s="418">
        <v>44</v>
      </c>
      <c r="CB37" s="418">
        <v>0</v>
      </c>
      <c r="CC37" s="418">
        <v>0</v>
      </c>
      <c r="CD37" s="418">
        <v>0</v>
      </c>
      <c r="CE37" s="418">
        <v>0</v>
      </c>
      <c r="CF37" s="418">
        <v>0</v>
      </c>
      <c r="CG37" s="419">
        <v>0</v>
      </c>
      <c r="CH37" s="429"/>
      <c r="CI37" s="429"/>
      <c r="CJ37" s="420">
        <v>34</v>
      </c>
      <c r="CK37" s="146">
        <v>35</v>
      </c>
      <c r="CL37" s="146">
        <v>0</v>
      </c>
      <c r="CM37" s="146">
        <v>151</v>
      </c>
      <c r="CN37" s="146">
        <v>0</v>
      </c>
      <c r="CO37" s="146">
        <v>0</v>
      </c>
      <c r="CP37" s="146">
        <v>0</v>
      </c>
      <c r="CQ37" s="146">
        <v>0</v>
      </c>
      <c r="CR37" s="146">
        <v>0</v>
      </c>
      <c r="CS37" s="421">
        <v>0</v>
      </c>
      <c r="CV37" s="944">
        <v>39</v>
      </c>
      <c r="CW37" s="422">
        <v>77</v>
      </c>
      <c r="CX37" s="422">
        <v>0</v>
      </c>
      <c r="CY37" s="422">
        <v>254</v>
      </c>
      <c r="CZ37" s="422">
        <v>0</v>
      </c>
      <c r="DA37" s="422">
        <v>0</v>
      </c>
      <c r="DB37" s="422">
        <v>0</v>
      </c>
      <c r="DC37" s="422">
        <v>0</v>
      </c>
      <c r="DD37" s="422">
        <v>0</v>
      </c>
      <c r="DE37" s="945">
        <v>0</v>
      </c>
      <c r="DH37" s="944">
        <v>46</v>
      </c>
      <c r="DI37" s="422">
        <v>64</v>
      </c>
      <c r="DJ37" s="422">
        <v>0</v>
      </c>
      <c r="DK37" s="422">
        <v>254</v>
      </c>
      <c r="DL37" s="422">
        <v>0</v>
      </c>
      <c r="DM37" s="422">
        <v>0</v>
      </c>
      <c r="DN37" s="422">
        <v>0</v>
      </c>
      <c r="DO37" s="422">
        <v>0</v>
      </c>
      <c r="DP37" s="422">
        <v>0</v>
      </c>
      <c r="DQ37" s="945">
        <v>0</v>
      </c>
      <c r="DT37" s="1124">
        <v>46</v>
      </c>
      <c r="DU37" s="1125">
        <v>103</v>
      </c>
      <c r="DV37" s="1125">
        <v>0</v>
      </c>
      <c r="DW37" s="1125">
        <v>279</v>
      </c>
      <c r="DX37" s="1125">
        <v>0</v>
      </c>
      <c r="DY37" s="1125">
        <v>0</v>
      </c>
      <c r="DZ37" s="1125">
        <v>0</v>
      </c>
      <c r="EA37" s="1125">
        <v>0</v>
      </c>
      <c r="EB37" s="1125">
        <v>0</v>
      </c>
      <c r="EC37" s="1129">
        <v>0</v>
      </c>
      <c r="ED37" s="222"/>
    </row>
    <row r="38" spans="1:134" x14ac:dyDescent="0.25">
      <c r="A38">
        <v>34</v>
      </c>
      <c r="B38" t="s">
        <v>91</v>
      </c>
      <c r="C38" s="34">
        <v>2</v>
      </c>
      <c r="D38" s="279">
        <v>3</v>
      </c>
      <c r="E38" s="279">
        <v>10</v>
      </c>
      <c r="F38" s="279">
        <v>0</v>
      </c>
      <c r="G38" s="279">
        <v>23</v>
      </c>
      <c r="H38" s="279">
        <v>0</v>
      </c>
      <c r="I38" s="279">
        <v>0</v>
      </c>
      <c r="J38" s="279">
        <v>0</v>
      </c>
      <c r="K38" s="279">
        <v>0</v>
      </c>
      <c r="L38" s="279">
        <v>0</v>
      </c>
      <c r="M38" s="380">
        <v>0</v>
      </c>
      <c r="P38" s="279">
        <v>1</v>
      </c>
      <c r="Q38" s="279">
        <v>21</v>
      </c>
      <c r="R38" s="279">
        <v>0</v>
      </c>
      <c r="S38" s="279">
        <v>33</v>
      </c>
      <c r="T38" s="279">
        <v>0</v>
      </c>
      <c r="U38" s="279">
        <v>0</v>
      </c>
      <c r="V38" s="279">
        <v>0</v>
      </c>
      <c r="W38" s="279">
        <v>0</v>
      </c>
      <c r="X38" s="279">
        <v>0</v>
      </c>
      <c r="Y38" s="380">
        <v>0</v>
      </c>
      <c r="AB38" s="279">
        <v>0</v>
      </c>
      <c r="AC38" s="277">
        <v>11</v>
      </c>
      <c r="AD38" s="277">
        <v>0</v>
      </c>
      <c r="AE38" s="277">
        <v>31</v>
      </c>
      <c r="AF38" s="277">
        <v>0</v>
      </c>
      <c r="AG38" s="277">
        <v>0</v>
      </c>
      <c r="AH38" s="277">
        <v>0</v>
      </c>
      <c r="AI38" s="277">
        <v>0</v>
      </c>
      <c r="AJ38" s="277">
        <v>0</v>
      </c>
      <c r="AK38" s="278">
        <v>0</v>
      </c>
      <c r="AL38" s="277"/>
      <c r="AM38" s="277"/>
      <c r="AN38" s="279">
        <v>0</v>
      </c>
      <c r="AO38" s="277">
        <v>9</v>
      </c>
      <c r="AP38" s="277">
        <v>0</v>
      </c>
      <c r="AQ38" s="277">
        <v>27</v>
      </c>
      <c r="AR38" s="277">
        <v>0</v>
      </c>
      <c r="AS38" s="277">
        <v>0</v>
      </c>
      <c r="AT38" s="277">
        <v>0</v>
      </c>
      <c r="AU38" s="277">
        <v>0</v>
      </c>
      <c r="AV38" s="277">
        <v>0</v>
      </c>
      <c r="AW38" s="278">
        <v>0</v>
      </c>
      <c r="AX38" s="277"/>
      <c r="AY38" s="277"/>
      <c r="AZ38" s="417">
        <v>0</v>
      </c>
      <c r="BA38" s="418">
        <v>10</v>
      </c>
      <c r="BB38" s="418">
        <v>0</v>
      </c>
      <c r="BC38" s="418">
        <v>29</v>
      </c>
      <c r="BD38" s="418">
        <v>0</v>
      </c>
      <c r="BE38" s="418">
        <v>0</v>
      </c>
      <c r="BF38" s="418">
        <v>0</v>
      </c>
      <c r="BG38" s="418">
        <v>0</v>
      </c>
      <c r="BH38" s="418">
        <v>0</v>
      </c>
      <c r="BI38" s="419">
        <v>0</v>
      </c>
      <c r="BJ38" s="433"/>
      <c r="BK38" s="433"/>
      <c r="BL38" s="417">
        <v>0</v>
      </c>
      <c r="BM38" s="418">
        <v>23</v>
      </c>
      <c r="BN38" s="418">
        <v>0</v>
      </c>
      <c r="BO38" s="418">
        <v>31</v>
      </c>
      <c r="BP38" s="418">
        <v>0</v>
      </c>
      <c r="BQ38" s="418">
        <v>0</v>
      </c>
      <c r="BR38" s="418">
        <v>0</v>
      </c>
      <c r="BS38" s="418">
        <v>0</v>
      </c>
      <c r="BT38" s="418">
        <v>0</v>
      </c>
      <c r="BU38" s="419">
        <v>0</v>
      </c>
      <c r="BV38" s="433"/>
      <c r="BW38" s="433"/>
      <c r="BX38" s="417">
        <v>0</v>
      </c>
      <c r="BY38" s="418">
        <v>17</v>
      </c>
      <c r="BZ38" s="418">
        <v>0</v>
      </c>
      <c r="CA38" s="418">
        <v>24</v>
      </c>
      <c r="CB38" s="418">
        <v>0</v>
      </c>
      <c r="CC38" s="418">
        <v>0</v>
      </c>
      <c r="CD38" s="418">
        <v>0</v>
      </c>
      <c r="CE38" s="418">
        <v>0</v>
      </c>
      <c r="CF38" s="418">
        <v>0</v>
      </c>
      <c r="CG38" s="419">
        <v>0</v>
      </c>
      <c r="CH38" s="429"/>
      <c r="CI38" s="429"/>
      <c r="CJ38" s="420">
        <v>0</v>
      </c>
      <c r="CK38" s="146">
        <v>12</v>
      </c>
      <c r="CL38" s="146">
        <v>0</v>
      </c>
      <c r="CM38" s="146">
        <v>26</v>
      </c>
      <c r="CN38" s="146">
        <v>0</v>
      </c>
      <c r="CO38" s="146">
        <v>0</v>
      </c>
      <c r="CP38" s="146">
        <v>0</v>
      </c>
      <c r="CQ38" s="146">
        <v>0</v>
      </c>
      <c r="CR38" s="146">
        <v>0</v>
      </c>
      <c r="CS38" s="421">
        <v>0</v>
      </c>
      <c r="CV38" s="944">
        <v>0</v>
      </c>
      <c r="CW38" s="422">
        <v>36</v>
      </c>
      <c r="CX38" s="422">
        <v>0</v>
      </c>
      <c r="CY38" s="422">
        <v>72</v>
      </c>
      <c r="CZ38" s="422">
        <v>0</v>
      </c>
      <c r="DA38" s="422">
        <v>0</v>
      </c>
      <c r="DB38" s="422">
        <v>0</v>
      </c>
      <c r="DC38" s="422">
        <v>0</v>
      </c>
      <c r="DD38" s="422">
        <v>0</v>
      </c>
      <c r="DE38" s="945">
        <v>0</v>
      </c>
      <c r="DH38" s="944">
        <v>1</v>
      </c>
      <c r="DI38" s="422">
        <v>45</v>
      </c>
      <c r="DJ38" s="422">
        <v>0</v>
      </c>
      <c r="DK38" s="422">
        <v>60</v>
      </c>
      <c r="DL38" s="422">
        <v>0</v>
      </c>
      <c r="DM38" s="422">
        <v>0</v>
      </c>
      <c r="DN38" s="422">
        <v>0</v>
      </c>
      <c r="DO38" s="422">
        <v>0</v>
      </c>
      <c r="DP38" s="422">
        <v>0</v>
      </c>
      <c r="DQ38" s="945">
        <v>0</v>
      </c>
      <c r="DT38" s="1124">
        <v>2</v>
      </c>
      <c r="DU38" s="1125">
        <v>39</v>
      </c>
      <c r="DV38" s="1125">
        <v>0</v>
      </c>
      <c r="DW38" s="1125">
        <v>102</v>
      </c>
      <c r="DX38" s="1125">
        <v>0</v>
      </c>
      <c r="DY38" s="1125">
        <v>0</v>
      </c>
      <c r="DZ38" s="1125">
        <v>0</v>
      </c>
      <c r="EA38" s="1125">
        <v>0</v>
      </c>
      <c r="EB38" s="1125">
        <v>0</v>
      </c>
      <c r="EC38" s="1129">
        <v>0</v>
      </c>
      <c r="ED38" s="222"/>
    </row>
    <row r="39" spans="1:134" x14ac:dyDescent="0.25">
      <c r="A39">
        <v>34</v>
      </c>
      <c r="B39" t="s">
        <v>91</v>
      </c>
      <c r="C39" s="34">
        <v>3</v>
      </c>
      <c r="D39" s="279">
        <v>16</v>
      </c>
      <c r="E39" s="279">
        <v>106</v>
      </c>
      <c r="F39" s="279">
        <v>0</v>
      </c>
      <c r="G39" s="279">
        <v>93</v>
      </c>
      <c r="H39" s="279">
        <v>0</v>
      </c>
      <c r="I39" s="279">
        <v>0</v>
      </c>
      <c r="J39" s="279">
        <v>0</v>
      </c>
      <c r="K39" s="279">
        <v>0</v>
      </c>
      <c r="L39" s="279">
        <v>0</v>
      </c>
      <c r="M39" s="380">
        <v>0</v>
      </c>
      <c r="P39" s="279">
        <v>20</v>
      </c>
      <c r="Q39" s="279">
        <v>173</v>
      </c>
      <c r="R39" s="279">
        <v>0</v>
      </c>
      <c r="S39" s="279">
        <v>103</v>
      </c>
      <c r="T39" s="279">
        <v>0</v>
      </c>
      <c r="U39" s="279">
        <v>0</v>
      </c>
      <c r="V39" s="279">
        <v>0</v>
      </c>
      <c r="W39" s="279">
        <v>0</v>
      </c>
      <c r="X39" s="279">
        <v>0</v>
      </c>
      <c r="Y39" s="380">
        <v>0</v>
      </c>
      <c r="AB39" s="279">
        <v>14</v>
      </c>
      <c r="AC39" s="277">
        <v>119</v>
      </c>
      <c r="AD39" s="277">
        <v>0</v>
      </c>
      <c r="AE39" s="277">
        <v>86</v>
      </c>
      <c r="AF39" s="277">
        <v>0</v>
      </c>
      <c r="AG39" s="277">
        <v>0</v>
      </c>
      <c r="AH39" s="277">
        <v>0</v>
      </c>
      <c r="AI39" s="277">
        <v>0</v>
      </c>
      <c r="AJ39" s="277">
        <v>0</v>
      </c>
      <c r="AK39" s="278">
        <v>0</v>
      </c>
      <c r="AL39" s="277"/>
      <c r="AM39" s="277"/>
      <c r="AN39" s="279">
        <v>12</v>
      </c>
      <c r="AO39" s="277">
        <v>111</v>
      </c>
      <c r="AP39" s="277">
        <v>0</v>
      </c>
      <c r="AQ39" s="277">
        <v>109</v>
      </c>
      <c r="AR39" s="277">
        <v>0</v>
      </c>
      <c r="AS39" s="277">
        <v>0</v>
      </c>
      <c r="AT39" s="277">
        <v>0</v>
      </c>
      <c r="AU39" s="277">
        <v>0</v>
      </c>
      <c r="AV39" s="277">
        <v>0</v>
      </c>
      <c r="AW39" s="278">
        <v>0</v>
      </c>
      <c r="AX39" s="277"/>
      <c r="AY39" s="277"/>
      <c r="AZ39" s="417">
        <v>1</v>
      </c>
      <c r="BA39" s="418">
        <v>107</v>
      </c>
      <c r="BB39" s="418">
        <v>0</v>
      </c>
      <c r="BC39" s="418">
        <v>90</v>
      </c>
      <c r="BD39" s="418">
        <v>0</v>
      </c>
      <c r="BE39" s="418">
        <v>0</v>
      </c>
      <c r="BF39" s="418">
        <v>0</v>
      </c>
      <c r="BG39" s="418">
        <v>0</v>
      </c>
      <c r="BH39" s="418">
        <v>0</v>
      </c>
      <c r="BI39" s="419">
        <v>0</v>
      </c>
      <c r="BJ39" s="433"/>
      <c r="BK39" s="433"/>
      <c r="BL39" s="417">
        <v>14</v>
      </c>
      <c r="BM39" s="418">
        <v>123</v>
      </c>
      <c r="BN39" s="418">
        <v>0</v>
      </c>
      <c r="BO39" s="418">
        <v>102</v>
      </c>
      <c r="BP39" s="418">
        <v>0</v>
      </c>
      <c r="BQ39" s="418">
        <v>0</v>
      </c>
      <c r="BR39" s="418">
        <v>0</v>
      </c>
      <c r="BS39" s="418">
        <v>0</v>
      </c>
      <c r="BT39" s="418">
        <v>0</v>
      </c>
      <c r="BU39" s="419">
        <v>0</v>
      </c>
      <c r="BV39" s="433"/>
      <c r="BW39" s="433"/>
      <c r="BX39" s="417">
        <v>14</v>
      </c>
      <c r="BY39" s="418">
        <v>132</v>
      </c>
      <c r="BZ39" s="418">
        <v>0</v>
      </c>
      <c r="CA39" s="418">
        <v>109</v>
      </c>
      <c r="CB39" s="418">
        <v>0</v>
      </c>
      <c r="CC39" s="418">
        <v>0</v>
      </c>
      <c r="CD39" s="418">
        <v>0</v>
      </c>
      <c r="CE39" s="418">
        <v>0</v>
      </c>
      <c r="CF39" s="418">
        <v>0</v>
      </c>
      <c r="CG39" s="419">
        <v>0</v>
      </c>
      <c r="CH39" s="429"/>
      <c r="CI39" s="429"/>
      <c r="CJ39" s="420">
        <v>5</v>
      </c>
      <c r="CK39" s="146">
        <v>96</v>
      </c>
      <c r="CL39" s="146">
        <v>0</v>
      </c>
      <c r="CM39" s="146">
        <v>103</v>
      </c>
      <c r="CN39" s="146">
        <v>0</v>
      </c>
      <c r="CO39" s="146">
        <v>0</v>
      </c>
      <c r="CP39" s="146">
        <v>0</v>
      </c>
      <c r="CQ39" s="146">
        <v>0</v>
      </c>
      <c r="CR39" s="146">
        <v>0</v>
      </c>
      <c r="CS39" s="421">
        <v>0</v>
      </c>
      <c r="CV39" s="944">
        <v>20</v>
      </c>
      <c r="CW39" s="422">
        <v>83</v>
      </c>
      <c r="CX39" s="422">
        <v>0</v>
      </c>
      <c r="CY39" s="422">
        <v>105</v>
      </c>
      <c r="CZ39" s="422">
        <v>0</v>
      </c>
      <c r="DA39" s="422">
        <v>0</v>
      </c>
      <c r="DB39" s="422">
        <v>0</v>
      </c>
      <c r="DC39" s="422">
        <v>0</v>
      </c>
      <c r="DD39" s="422">
        <v>0</v>
      </c>
      <c r="DE39" s="945">
        <v>0</v>
      </c>
      <c r="DH39" s="944">
        <v>9</v>
      </c>
      <c r="DI39" s="422">
        <v>112</v>
      </c>
      <c r="DJ39" s="422">
        <v>0</v>
      </c>
      <c r="DK39" s="422">
        <v>116</v>
      </c>
      <c r="DL39" s="422">
        <v>0</v>
      </c>
      <c r="DM39" s="422">
        <v>0</v>
      </c>
      <c r="DN39" s="422">
        <v>0</v>
      </c>
      <c r="DO39" s="422">
        <v>0</v>
      </c>
      <c r="DP39" s="422">
        <v>0</v>
      </c>
      <c r="DQ39" s="945">
        <v>0</v>
      </c>
      <c r="DT39" s="1124">
        <v>8</v>
      </c>
      <c r="DU39" s="1125">
        <v>101</v>
      </c>
      <c r="DV39" s="1125">
        <v>0</v>
      </c>
      <c r="DW39" s="1125">
        <v>142</v>
      </c>
      <c r="DX39" s="1125">
        <v>0</v>
      </c>
      <c r="DY39" s="1125">
        <v>0</v>
      </c>
      <c r="DZ39" s="1125">
        <v>0</v>
      </c>
      <c r="EA39" s="1125">
        <v>0</v>
      </c>
      <c r="EB39" s="1125">
        <v>0</v>
      </c>
      <c r="EC39" s="1129">
        <v>0</v>
      </c>
      <c r="ED39" s="222"/>
    </row>
    <row r="40" spans="1:134" x14ac:dyDescent="0.25">
      <c r="A40">
        <v>35</v>
      </c>
      <c r="B40" t="s">
        <v>92</v>
      </c>
      <c r="C40" s="34">
        <v>1</v>
      </c>
      <c r="D40" s="279">
        <v>0</v>
      </c>
      <c r="E40" s="279">
        <v>0</v>
      </c>
      <c r="F40" s="279">
        <v>0</v>
      </c>
      <c r="G40" s="279">
        <v>7</v>
      </c>
      <c r="H40" s="279">
        <v>0</v>
      </c>
      <c r="I40" s="279">
        <v>0</v>
      </c>
      <c r="J40" s="279">
        <v>0</v>
      </c>
      <c r="K40" s="279">
        <v>0</v>
      </c>
      <c r="L40" s="279">
        <v>0</v>
      </c>
      <c r="M40" s="380">
        <v>0</v>
      </c>
      <c r="P40" s="279">
        <v>0</v>
      </c>
      <c r="Q40" s="279">
        <v>1</v>
      </c>
      <c r="R40" s="279">
        <v>0</v>
      </c>
      <c r="S40" s="279">
        <v>4</v>
      </c>
      <c r="T40" s="279">
        <v>0</v>
      </c>
      <c r="U40" s="279">
        <v>0</v>
      </c>
      <c r="V40" s="279">
        <v>0</v>
      </c>
      <c r="W40" s="279">
        <v>0</v>
      </c>
      <c r="X40" s="279">
        <v>0</v>
      </c>
      <c r="Y40" s="380">
        <v>0</v>
      </c>
      <c r="AB40" s="279">
        <v>0</v>
      </c>
      <c r="AC40" s="277">
        <v>0</v>
      </c>
      <c r="AD40" s="277">
        <v>0</v>
      </c>
      <c r="AE40" s="277">
        <v>2</v>
      </c>
      <c r="AF40" s="277">
        <v>0</v>
      </c>
      <c r="AG40" s="277">
        <v>0</v>
      </c>
      <c r="AH40" s="277">
        <v>0</v>
      </c>
      <c r="AI40" s="277">
        <v>0</v>
      </c>
      <c r="AJ40" s="277">
        <v>0</v>
      </c>
      <c r="AK40" s="278">
        <v>0</v>
      </c>
      <c r="AL40" s="277"/>
      <c r="AM40" s="277"/>
      <c r="AN40" s="279">
        <v>0</v>
      </c>
      <c r="AO40" s="277">
        <v>2</v>
      </c>
      <c r="AP40" s="277">
        <v>0</v>
      </c>
      <c r="AQ40" s="277">
        <v>6</v>
      </c>
      <c r="AR40" s="277">
        <v>0</v>
      </c>
      <c r="AS40" s="277">
        <v>0</v>
      </c>
      <c r="AT40" s="277">
        <v>0</v>
      </c>
      <c r="AU40" s="277">
        <v>0</v>
      </c>
      <c r="AV40" s="277">
        <v>0</v>
      </c>
      <c r="AW40" s="278">
        <v>0</v>
      </c>
      <c r="AX40" s="277"/>
      <c r="AY40" s="277"/>
      <c r="AZ40" s="417">
        <v>0</v>
      </c>
      <c r="BA40" s="418">
        <v>0</v>
      </c>
      <c r="BB40" s="418">
        <v>0</v>
      </c>
      <c r="BC40" s="418">
        <v>1</v>
      </c>
      <c r="BD40" s="418">
        <v>0</v>
      </c>
      <c r="BE40" s="418">
        <v>0</v>
      </c>
      <c r="BF40" s="418">
        <v>0</v>
      </c>
      <c r="BG40" s="418">
        <v>0</v>
      </c>
      <c r="BH40" s="418">
        <v>0</v>
      </c>
      <c r="BI40" s="419">
        <v>0</v>
      </c>
      <c r="BJ40" s="433"/>
      <c r="BK40" s="433"/>
      <c r="BL40" s="417">
        <v>0</v>
      </c>
      <c r="BM40" s="418">
        <v>3</v>
      </c>
      <c r="BN40" s="418">
        <v>0</v>
      </c>
      <c r="BO40" s="418">
        <v>3</v>
      </c>
      <c r="BP40" s="418">
        <v>0</v>
      </c>
      <c r="BQ40" s="418">
        <v>0</v>
      </c>
      <c r="BR40" s="418">
        <v>0</v>
      </c>
      <c r="BS40" s="418">
        <v>0</v>
      </c>
      <c r="BT40" s="418">
        <v>0</v>
      </c>
      <c r="BU40" s="419">
        <v>0</v>
      </c>
      <c r="BV40" s="433"/>
      <c r="BW40" s="433"/>
      <c r="BX40" s="417">
        <v>0</v>
      </c>
      <c r="BY40" s="418">
        <v>4</v>
      </c>
      <c r="BZ40" s="418">
        <v>0</v>
      </c>
      <c r="CA40" s="418">
        <v>0</v>
      </c>
      <c r="CB40" s="418">
        <v>0</v>
      </c>
      <c r="CC40" s="418">
        <v>0</v>
      </c>
      <c r="CD40" s="418">
        <v>0</v>
      </c>
      <c r="CE40" s="418">
        <v>0</v>
      </c>
      <c r="CF40" s="418">
        <v>0</v>
      </c>
      <c r="CG40" s="419">
        <v>0</v>
      </c>
      <c r="CH40" s="429"/>
      <c r="CI40" s="429"/>
      <c r="CJ40" s="420">
        <v>0</v>
      </c>
      <c r="CK40" s="146">
        <v>8</v>
      </c>
      <c r="CL40" s="146">
        <v>0</v>
      </c>
      <c r="CM40" s="146">
        <v>8</v>
      </c>
      <c r="CN40" s="146">
        <v>0</v>
      </c>
      <c r="CO40" s="146">
        <v>0</v>
      </c>
      <c r="CP40" s="146">
        <v>0</v>
      </c>
      <c r="CQ40" s="146">
        <v>0</v>
      </c>
      <c r="CR40" s="146">
        <v>0</v>
      </c>
      <c r="CS40" s="421">
        <v>0</v>
      </c>
      <c r="CV40" s="944">
        <v>0</v>
      </c>
      <c r="CW40" s="422">
        <v>6</v>
      </c>
      <c r="CX40" s="422">
        <v>0</v>
      </c>
      <c r="CY40" s="422">
        <v>19</v>
      </c>
      <c r="CZ40" s="422">
        <v>0</v>
      </c>
      <c r="DA40" s="422">
        <v>0</v>
      </c>
      <c r="DB40" s="422">
        <v>0</v>
      </c>
      <c r="DC40" s="422">
        <v>0</v>
      </c>
      <c r="DD40" s="422">
        <v>0</v>
      </c>
      <c r="DE40" s="945">
        <v>0</v>
      </c>
      <c r="DH40" s="944">
        <v>1</v>
      </c>
      <c r="DI40" s="422">
        <v>9</v>
      </c>
      <c r="DJ40" s="422">
        <v>0</v>
      </c>
      <c r="DK40" s="422">
        <v>14</v>
      </c>
      <c r="DL40" s="422">
        <v>0</v>
      </c>
      <c r="DM40" s="422">
        <v>0</v>
      </c>
      <c r="DN40" s="422">
        <v>0</v>
      </c>
      <c r="DO40" s="422">
        <v>0</v>
      </c>
      <c r="DP40" s="422">
        <v>0</v>
      </c>
      <c r="DQ40" s="945">
        <v>0</v>
      </c>
      <c r="DT40" s="1124">
        <v>0</v>
      </c>
      <c r="DU40" s="1125">
        <v>14</v>
      </c>
      <c r="DV40" s="1125">
        <v>0</v>
      </c>
      <c r="DW40" s="1125">
        <v>25</v>
      </c>
      <c r="DX40" s="1125">
        <v>0</v>
      </c>
      <c r="DY40" s="1125">
        <v>0</v>
      </c>
      <c r="DZ40" s="1125">
        <v>0</v>
      </c>
      <c r="EA40" s="1125">
        <v>0</v>
      </c>
      <c r="EB40" s="1125">
        <v>0</v>
      </c>
      <c r="EC40" s="1129">
        <v>0</v>
      </c>
      <c r="ED40" s="222"/>
    </row>
    <row r="41" spans="1:134" x14ac:dyDescent="0.25">
      <c r="A41">
        <v>35</v>
      </c>
      <c r="B41" t="s">
        <v>92</v>
      </c>
      <c r="C41" s="34">
        <v>2</v>
      </c>
      <c r="D41" s="279">
        <v>0</v>
      </c>
      <c r="E41" s="279">
        <v>3</v>
      </c>
      <c r="F41" s="279">
        <v>0</v>
      </c>
      <c r="G41" s="279">
        <v>0</v>
      </c>
      <c r="H41" s="279">
        <v>0</v>
      </c>
      <c r="I41" s="279">
        <v>0</v>
      </c>
      <c r="J41" s="279">
        <v>0</v>
      </c>
      <c r="K41" s="279">
        <v>0</v>
      </c>
      <c r="L41" s="279">
        <v>0</v>
      </c>
      <c r="M41" s="380">
        <v>0</v>
      </c>
      <c r="P41" s="279">
        <v>0</v>
      </c>
      <c r="Q41" s="279">
        <v>0</v>
      </c>
      <c r="R41" s="279">
        <v>0</v>
      </c>
      <c r="S41" s="279">
        <v>1</v>
      </c>
      <c r="T41" s="279">
        <v>0</v>
      </c>
      <c r="U41" s="279">
        <v>0</v>
      </c>
      <c r="V41" s="279">
        <v>0</v>
      </c>
      <c r="W41" s="279">
        <v>0</v>
      </c>
      <c r="X41" s="279">
        <v>0</v>
      </c>
      <c r="Y41" s="380">
        <v>0</v>
      </c>
      <c r="AB41" s="279">
        <v>0</v>
      </c>
      <c r="AC41" s="277">
        <v>6</v>
      </c>
      <c r="AD41" s="277">
        <v>0</v>
      </c>
      <c r="AE41" s="277">
        <v>0</v>
      </c>
      <c r="AF41" s="277">
        <v>0</v>
      </c>
      <c r="AG41" s="277">
        <v>0</v>
      </c>
      <c r="AH41" s="277">
        <v>0</v>
      </c>
      <c r="AI41" s="277">
        <v>0</v>
      </c>
      <c r="AJ41" s="277">
        <v>0</v>
      </c>
      <c r="AK41" s="278">
        <v>0</v>
      </c>
      <c r="AL41" s="277"/>
      <c r="AM41" s="277"/>
      <c r="AN41" s="279">
        <v>0</v>
      </c>
      <c r="AO41" s="277">
        <v>4</v>
      </c>
      <c r="AP41" s="277">
        <v>0</v>
      </c>
      <c r="AQ41" s="277">
        <v>3</v>
      </c>
      <c r="AR41" s="277">
        <v>0</v>
      </c>
      <c r="AS41" s="277">
        <v>0</v>
      </c>
      <c r="AT41" s="277">
        <v>0</v>
      </c>
      <c r="AU41" s="277">
        <v>0</v>
      </c>
      <c r="AV41" s="277">
        <v>0</v>
      </c>
      <c r="AW41" s="278">
        <v>0</v>
      </c>
      <c r="AX41" s="277"/>
      <c r="AY41" s="277"/>
      <c r="AZ41" s="417">
        <v>0</v>
      </c>
      <c r="BA41" s="418">
        <v>0</v>
      </c>
      <c r="BB41" s="418">
        <v>0</v>
      </c>
      <c r="BC41" s="418">
        <v>2</v>
      </c>
      <c r="BD41" s="418">
        <v>0</v>
      </c>
      <c r="BE41" s="418">
        <v>0</v>
      </c>
      <c r="BF41" s="418">
        <v>0</v>
      </c>
      <c r="BG41" s="418">
        <v>0</v>
      </c>
      <c r="BH41" s="418">
        <v>0</v>
      </c>
      <c r="BI41" s="419">
        <v>0</v>
      </c>
      <c r="BJ41" s="433"/>
      <c r="BK41" s="433"/>
      <c r="BL41" s="417">
        <v>0</v>
      </c>
      <c r="BM41" s="418">
        <v>7</v>
      </c>
      <c r="BN41" s="418">
        <v>0</v>
      </c>
      <c r="BO41" s="418">
        <v>0</v>
      </c>
      <c r="BP41" s="418">
        <v>0</v>
      </c>
      <c r="BQ41" s="418">
        <v>0</v>
      </c>
      <c r="BR41" s="418">
        <v>0</v>
      </c>
      <c r="BS41" s="418">
        <v>0</v>
      </c>
      <c r="BT41" s="418">
        <v>0</v>
      </c>
      <c r="BU41" s="419">
        <v>0</v>
      </c>
      <c r="BV41" s="433"/>
      <c r="BW41" s="433"/>
      <c r="BX41" s="417">
        <v>0</v>
      </c>
      <c r="BY41" s="418">
        <v>5</v>
      </c>
      <c r="BZ41" s="418">
        <v>0</v>
      </c>
      <c r="CA41" s="418">
        <v>1</v>
      </c>
      <c r="CB41" s="418">
        <v>0</v>
      </c>
      <c r="CC41" s="418">
        <v>0</v>
      </c>
      <c r="CD41" s="418">
        <v>0</v>
      </c>
      <c r="CE41" s="418">
        <v>0</v>
      </c>
      <c r="CF41" s="418">
        <v>0</v>
      </c>
      <c r="CG41" s="419">
        <v>0</v>
      </c>
      <c r="CH41" s="429"/>
      <c r="CI41" s="429"/>
      <c r="CJ41" s="420">
        <v>0</v>
      </c>
      <c r="CK41" s="146">
        <v>3</v>
      </c>
      <c r="CL41" s="146">
        <v>0</v>
      </c>
      <c r="CM41" s="146">
        <v>1</v>
      </c>
      <c r="CN41" s="146">
        <v>0</v>
      </c>
      <c r="CO41" s="146">
        <v>0</v>
      </c>
      <c r="CP41" s="146">
        <v>0</v>
      </c>
      <c r="CQ41" s="146">
        <v>0</v>
      </c>
      <c r="CR41" s="146">
        <v>0</v>
      </c>
      <c r="CS41" s="421">
        <v>0</v>
      </c>
      <c r="CV41" s="944">
        <v>0</v>
      </c>
      <c r="CW41" s="422">
        <v>13</v>
      </c>
      <c r="CX41" s="422">
        <v>0</v>
      </c>
      <c r="CY41" s="422">
        <v>11</v>
      </c>
      <c r="CZ41" s="422">
        <v>0</v>
      </c>
      <c r="DA41" s="422">
        <v>0</v>
      </c>
      <c r="DB41" s="422">
        <v>0</v>
      </c>
      <c r="DC41" s="422">
        <v>0</v>
      </c>
      <c r="DD41" s="422">
        <v>0</v>
      </c>
      <c r="DE41" s="945">
        <v>0</v>
      </c>
      <c r="DH41" s="944">
        <v>1</v>
      </c>
      <c r="DI41" s="422">
        <v>9</v>
      </c>
      <c r="DJ41" s="422">
        <v>0</v>
      </c>
      <c r="DK41" s="422">
        <v>8</v>
      </c>
      <c r="DL41" s="422">
        <v>0</v>
      </c>
      <c r="DM41" s="422">
        <v>0</v>
      </c>
      <c r="DN41" s="422">
        <v>0</v>
      </c>
      <c r="DO41" s="422">
        <v>0</v>
      </c>
      <c r="DP41" s="422">
        <v>0</v>
      </c>
      <c r="DQ41" s="945">
        <v>0</v>
      </c>
      <c r="DT41" s="1124">
        <v>0</v>
      </c>
      <c r="DU41" s="1125">
        <v>16</v>
      </c>
      <c r="DV41" s="1125">
        <v>0</v>
      </c>
      <c r="DW41" s="1125">
        <v>8</v>
      </c>
      <c r="DX41" s="1125">
        <v>0</v>
      </c>
      <c r="DY41" s="1125">
        <v>0</v>
      </c>
      <c r="DZ41" s="1125">
        <v>0</v>
      </c>
      <c r="EA41" s="1125">
        <v>0</v>
      </c>
      <c r="EB41" s="1125">
        <v>0</v>
      </c>
      <c r="EC41" s="1129">
        <v>0</v>
      </c>
      <c r="ED41" s="222"/>
    </row>
    <row r="42" spans="1:134" x14ac:dyDescent="0.25">
      <c r="A42">
        <v>35</v>
      </c>
      <c r="B42" t="s">
        <v>92</v>
      </c>
      <c r="C42" s="34">
        <v>3</v>
      </c>
      <c r="D42" s="279">
        <v>0</v>
      </c>
      <c r="E42" s="279">
        <v>31</v>
      </c>
      <c r="F42" s="279">
        <v>0</v>
      </c>
      <c r="G42" s="279">
        <v>0</v>
      </c>
      <c r="H42" s="279">
        <v>0</v>
      </c>
      <c r="I42" s="279">
        <v>0</v>
      </c>
      <c r="J42" s="279">
        <v>0</v>
      </c>
      <c r="K42" s="279">
        <v>0</v>
      </c>
      <c r="L42" s="279">
        <v>0</v>
      </c>
      <c r="M42" s="380">
        <v>0</v>
      </c>
      <c r="P42" s="279">
        <v>0</v>
      </c>
      <c r="Q42" s="279">
        <v>26</v>
      </c>
      <c r="R42" s="279">
        <v>0</v>
      </c>
      <c r="S42" s="279">
        <v>0</v>
      </c>
      <c r="T42" s="279">
        <v>0</v>
      </c>
      <c r="U42" s="279">
        <v>0</v>
      </c>
      <c r="V42" s="279">
        <v>0</v>
      </c>
      <c r="W42" s="279">
        <v>0</v>
      </c>
      <c r="X42" s="279">
        <v>0</v>
      </c>
      <c r="Y42" s="380">
        <v>0</v>
      </c>
      <c r="AB42" s="279">
        <v>0</v>
      </c>
      <c r="AC42" s="277">
        <v>14</v>
      </c>
      <c r="AD42" s="277">
        <v>0</v>
      </c>
      <c r="AE42" s="277">
        <v>0</v>
      </c>
      <c r="AF42" s="277">
        <v>0</v>
      </c>
      <c r="AG42" s="277">
        <v>0</v>
      </c>
      <c r="AH42" s="277">
        <v>0</v>
      </c>
      <c r="AI42" s="277">
        <v>0</v>
      </c>
      <c r="AJ42" s="277">
        <v>0</v>
      </c>
      <c r="AK42" s="278">
        <v>0</v>
      </c>
      <c r="AL42" s="277"/>
      <c r="AM42" s="277"/>
      <c r="AN42" s="279">
        <v>0</v>
      </c>
      <c r="AO42" s="277">
        <v>18</v>
      </c>
      <c r="AP42" s="277">
        <v>0</v>
      </c>
      <c r="AQ42" s="277">
        <v>0</v>
      </c>
      <c r="AR42" s="277">
        <v>0</v>
      </c>
      <c r="AS42" s="277">
        <v>0</v>
      </c>
      <c r="AT42" s="277">
        <v>0</v>
      </c>
      <c r="AU42" s="277">
        <v>0</v>
      </c>
      <c r="AV42" s="277">
        <v>0</v>
      </c>
      <c r="AW42" s="278">
        <v>0</v>
      </c>
      <c r="AX42" s="277"/>
      <c r="AY42" s="277"/>
      <c r="AZ42" s="417">
        <v>0</v>
      </c>
      <c r="BA42" s="418">
        <v>15</v>
      </c>
      <c r="BB42" s="418">
        <v>0</v>
      </c>
      <c r="BC42" s="418">
        <v>0</v>
      </c>
      <c r="BD42" s="418">
        <v>0</v>
      </c>
      <c r="BE42" s="418">
        <v>0</v>
      </c>
      <c r="BF42" s="418">
        <v>0</v>
      </c>
      <c r="BG42" s="418">
        <v>0</v>
      </c>
      <c r="BH42" s="418">
        <v>0</v>
      </c>
      <c r="BI42" s="419">
        <v>0</v>
      </c>
      <c r="BJ42" s="433"/>
      <c r="BK42" s="433"/>
      <c r="BL42" s="417">
        <v>0</v>
      </c>
      <c r="BM42" s="418">
        <v>11</v>
      </c>
      <c r="BN42" s="418">
        <v>0</v>
      </c>
      <c r="BO42" s="418">
        <v>0</v>
      </c>
      <c r="BP42" s="418">
        <v>0</v>
      </c>
      <c r="BQ42" s="418">
        <v>0</v>
      </c>
      <c r="BR42" s="418">
        <v>0</v>
      </c>
      <c r="BS42" s="418">
        <v>0</v>
      </c>
      <c r="BT42" s="418">
        <v>0</v>
      </c>
      <c r="BU42" s="419">
        <v>0</v>
      </c>
      <c r="BV42" s="433"/>
      <c r="BW42" s="433"/>
      <c r="BX42" s="417">
        <v>0</v>
      </c>
      <c r="BY42" s="418">
        <v>15</v>
      </c>
      <c r="BZ42" s="418">
        <v>0</v>
      </c>
      <c r="CA42" s="418">
        <v>0</v>
      </c>
      <c r="CB42" s="418">
        <v>0</v>
      </c>
      <c r="CC42" s="418">
        <v>0</v>
      </c>
      <c r="CD42" s="418">
        <v>0</v>
      </c>
      <c r="CE42" s="418">
        <v>0</v>
      </c>
      <c r="CF42" s="418">
        <v>0</v>
      </c>
      <c r="CG42" s="419">
        <v>0</v>
      </c>
      <c r="CH42" s="429"/>
      <c r="CI42" s="429"/>
      <c r="CJ42" s="420">
        <v>11</v>
      </c>
      <c r="CK42" s="146">
        <v>7</v>
      </c>
      <c r="CL42" s="146">
        <v>0</v>
      </c>
      <c r="CM42" s="146">
        <v>0</v>
      </c>
      <c r="CN42" s="146">
        <v>0</v>
      </c>
      <c r="CO42" s="146">
        <v>0</v>
      </c>
      <c r="CP42" s="146">
        <v>0</v>
      </c>
      <c r="CQ42" s="146">
        <v>0</v>
      </c>
      <c r="CR42" s="146">
        <v>0</v>
      </c>
      <c r="CS42" s="421">
        <v>0</v>
      </c>
      <c r="CV42" s="944">
        <v>8</v>
      </c>
      <c r="CW42" s="422">
        <v>4</v>
      </c>
      <c r="CX42" s="422">
        <v>0</v>
      </c>
      <c r="CY42" s="422">
        <v>0</v>
      </c>
      <c r="CZ42" s="422">
        <v>0</v>
      </c>
      <c r="DA42" s="422">
        <v>0</v>
      </c>
      <c r="DB42" s="422">
        <v>0</v>
      </c>
      <c r="DC42" s="422">
        <v>0</v>
      </c>
      <c r="DD42" s="422">
        <v>0</v>
      </c>
      <c r="DE42" s="945">
        <v>0</v>
      </c>
      <c r="DH42" s="944">
        <v>11</v>
      </c>
      <c r="DI42" s="422">
        <v>13</v>
      </c>
      <c r="DJ42" s="422">
        <v>0</v>
      </c>
      <c r="DK42" s="422">
        <v>0</v>
      </c>
      <c r="DL42" s="422">
        <v>0</v>
      </c>
      <c r="DM42" s="422">
        <v>0</v>
      </c>
      <c r="DN42" s="422">
        <v>0</v>
      </c>
      <c r="DO42" s="422">
        <v>0</v>
      </c>
      <c r="DP42" s="422">
        <v>0</v>
      </c>
      <c r="DQ42" s="945">
        <v>0</v>
      </c>
      <c r="DT42" s="1124">
        <v>10</v>
      </c>
      <c r="DU42" s="1125">
        <v>20</v>
      </c>
      <c r="DV42" s="1125">
        <v>0</v>
      </c>
      <c r="DW42" s="1125">
        <v>0</v>
      </c>
      <c r="DX42" s="1125">
        <v>0</v>
      </c>
      <c r="DY42" s="1125">
        <v>0</v>
      </c>
      <c r="DZ42" s="1125">
        <v>0</v>
      </c>
      <c r="EA42" s="1125">
        <v>0</v>
      </c>
      <c r="EB42" s="1125">
        <v>0</v>
      </c>
      <c r="EC42" s="1129">
        <v>0</v>
      </c>
      <c r="ED42" s="222"/>
    </row>
    <row r="43" spans="1:134" x14ac:dyDescent="0.25">
      <c r="A43">
        <v>36</v>
      </c>
      <c r="B43" t="s">
        <v>93</v>
      </c>
      <c r="C43" s="34">
        <v>1</v>
      </c>
      <c r="D43" s="279">
        <v>0</v>
      </c>
      <c r="E43" s="279">
        <v>5</v>
      </c>
      <c r="F43" s="279">
        <v>0</v>
      </c>
      <c r="G43" s="279">
        <v>19</v>
      </c>
      <c r="H43" s="279">
        <v>0</v>
      </c>
      <c r="I43" s="279">
        <v>0</v>
      </c>
      <c r="J43" s="279">
        <v>0</v>
      </c>
      <c r="K43" s="279">
        <v>0</v>
      </c>
      <c r="L43" s="279">
        <v>0</v>
      </c>
      <c r="M43" s="380">
        <v>0</v>
      </c>
      <c r="P43" s="279">
        <v>0</v>
      </c>
      <c r="Q43" s="279">
        <v>11</v>
      </c>
      <c r="R43" s="279">
        <v>0</v>
      </c>
      <c r="S43" s="279">
        <v>13</v>
      </c>
      <c r="T43" s="279">
        <v>0</v>
      </c>
      <c r="U43" s="279">
        <v>0</v>
      </c>
      <c r="V43" s="279">
        <v>0</v>
      </c>
      <c r="W43" s="279">
        <v>0</v>
      </c>
      <c r="X43" s="279">
        <v>0</v>
      </c>
      <c r="Y43" s="380">
        <v>0</v>
      </c>
      <c r="AB43" s="279">
        <v>0</v>
      </c>
      <c r="AC43" s="277">
        <v>14</v>
      </c>
      <c r="AD43" s="277">
        <v>0</v>
      </c>
      <c r="AE43" s="277">
        <v>23</v>
      </c>
      <c r="AF43" s="277">
        <v>0</v>
      </c>
      <c r="AG43" s="277">
        <v>0</v>
      </c>
      <c r="AH43" s="277">
        <v>0</v>
      </c>
      <c r="AI43" s="277">
        <v>0</v>
      </c>
      <c r="AJ43" s="277">
        <v>0</v>
      </c>
      <c r="AK43" s="278">
        <v>0</v>
      </c>
      <c r="AL43" s="277"/>
      <c r="AM43" s="277"/>
      <c r="AN43" s="279">
        <v>0</v>
      </c>
      <c r="AO43" s="277">
        <v>11</v>
      </c>
      <c r="AP43" s="277">
        <v>0</v>
      </c>
      <c r="AQ43" s="277">
        <v>12</v>
      </c>
      <c r="AR43" s="277">
        <v>0</v>
      </c>
      <c r="AS43" s="277">
        <v>0</v>
      </c>
      <c r="AT43" s="277">
        <v>0</v>
      </c>
      <c r="AU43" s="277">
        <v>0</v>
      </c>
      <c r="AV43" s="277">
        <v>0</v>
      </c>
      <c r="AW43" s="278">
        <v>0</v>
      </c>
      <c r="AX43" s="277"/>
      <c r="AY43" s="277"/>
      <c r="AZ43" s="417">
        <v>0</v>
      </c>
      <c r="BA43" s="418">
        <v>12</v>
      </c>
      <c r="BB43" s="418">
        <v>0</v>
      </c>
      <c r="BC43" s="418">
        <v>14</v>
      </c>
      <c r="BD43" s="418">
        <v>0</v>
      </c>
      <c r="BE43" s="418">
        <v>0</v>
      </c>
      <c r="BF43" s="418">
        <v>0</v>
      </c>
      <c r="BG43" s="418">
        <v>0</v>
      </c>
      <c r="BH43" s="418">
        <v>0</v>
      </c>
      <c r="BI43" s="419">
        <v>0</v>
      </c>
      <c r="BJ43" s="433"/>
      <c r="BK43" s="433"/>
      <c r="BL43" s="417">
        <v>0</v>
      </c>
      <c r="BM43" s="418">
        <v>8</v>
      </c>
      <c r="BN43" s="418">
        <v>0</v>
      </c>
      <c r="BO43" s="418">
        <v>12</v>
      </c>
      <c r="BP43" s="418">
        <v>0</v>
      </c>
      <c r="BQ43" s="418">
        <v>0</v>
      </c>
      <c r="BR43" s="418">
        <v>0</v>
      </c>
      <c r="BS43" s="418">
        <v>0</v>
      </c>
      <c r="BT43" s="418">
        <v>0</v>
      </c>
      <c r="BU43" s="419">
        <v>0</v>
      </c>
      <c r="BV43" s="433"/>
      <c r="BW43" s="433"/>
      <c r="BX43" s="417">
        <v>0</v>
      </c>
      <c r="BY43" s="418">
        <v>4</v>
      </c>
      <c r="BZ43" s="418">
        <v>0</v>
      </c>
      <c r="CA43" s="418">
        <v>13</v>
      </c>
      <c r="CB43" s="418">
        <v>0</v>
      </c>
      <c r="CC43" s="418">
        <v>0</v>
      </c>
      <c r="CD43" s="418">
        <v>0</v>
      </c>
      <c r="CE43" s="418">
        <v>0</v>
      </c>
      <c r="CF43" s="418">
        <v>0</v>
      </c>
      <c r="CG43" s="419">
        <v>0</v>
      </c>
      <c r="CH43" s="429"/>
      <c r="CI43" s="429"/>
      <c r="CJ43" s="420">
        <v>0</v>
      </c>
      <c r="CK43" s="146">
        <v>5</v>
      </c>
      <c r="CL43" s="146">
        <v>0</v>
      </c>
      <c r="CM43" s="146">
        <v>39</v>
      </c>
      <c r="CN43" s="146">
        <v>0</v>
      </c>
      <c r="CO43" s="146">
        <v>0</v>
      </c>
      <c r="CP43" s="146">
        <v>0</v>
      </c>
      <c r="CQ43" s="146">
        <v>0</v>
      </c>
      <c r="CR43" s="146">
        <v>0</v>
      </c>
      <c r="CS43" s="421">
        <v>0</v>
      </c>
      <c r="CV43" s="944">
        <v>0</v>
      </c>
      <c r="CW43" s="422">
        <v>6</v>
      </c>
      <c r="CX43" s="422">
        <v>0</v>
      </c>
      <c r="CY43" s="422">
        <v>80</v>
      </c>
      <c r="CZ43" s="422">
        <v>0</v>
      </c>
      <c r="DA43" s="422">
        <v>0</v>
      </c>
      <c r="DB43" s="422">
        <v>0</v>
      </c>
      <c r="DC43" s="422">
        <v>0</v>
      </c>
      <c r="DD43" s="422">
        <v>0</v>
      </c>
      <c r="DE43" s="945">
        <v>0</v>
      </c>
      <c r="DH43" s="944">
        <v>0</v>
      </c>
      <c r="DI43" s="422">
        <v>8</v>
      </c>
      <c r="DJ43" s="422">
        <v>0</v>
      </c>
      <c r="DK43" s="422">
        <v>93</v>
      </c>
      <c r="DL43" s="422">
        <v>0</v>
      </c>
      <c r="DM43" s="422">
        <v>0</v>
      </c>
      <c r="DN43" s="422">
        <v>0</v>
      </c>
      <c r="DO43" s="422">
        <v>0</v>
      </c>
      <c r="DP43" s="422">
        <v>0</v>
      </c>
      <c r="DQ43" s="945">
        <v>0</v>
      </c>
      <c r="DT43" s="1124">
        <v>0</v>
      </c>
      <c r="DU43" s="1125">
        <v>13</v>
      </c>
      <c r="DV43" s="1125">
        <v>0</v>
      </c>
      <c r="DW43" s="1125">
        <v>81</v>
      </c>
      <c r="DX43" s="1125">
        <v>0</v>
      </c>
      <c r="DY43" s="1125">
        <v>0</v>
      </c>
      <c r="DZ43" s="1125">
        <v>0</v>
      </c>
      <c r="EA43" s="1125">
        <v>0</v>
      </c>
      <c r="EB43" s="1125">
        <v>0</v>
      </c>
      <c r="EC43" s="1129">
        <v>0</v>
      </c>
      <c r="ED43" s="222"/>
    </row>
    <row r="44" spans="1:134" x14ac:dyDescent="0.25">
      <c r="A44">
        <v>36</v>
      </c>
      <c r="B44" t="s">
        <v>93</v>
      </c>
      <c r="C44" s="34">
        <v>2</v>
      </c>
      <c r="D44" s="279">
        <v>0</v>
      </c>
      <c r="E44" s="279">
        <v>2</v>
      </c>
      <c r="F44" s="279">
        <v>0</v>
      </c>
      <c r="G44" s="279">
        <v>0</v>
      </c>
      <c r="H44" s="279">
        <v>0</v>
      </c>
      <c r="I44" s="279">
        <v>0</v>
      </c>
      <c r="J44" s="279">
        <v>0</v>
      </c>
      <c r="K44" s="279">
        <v>0</v>
      </c>
      <c r="L44" s="279">
        <v>0</v>
      </c>
      <c r="M44" s="380">
        <v>0</v>
      </c>
      <c r="P44" s="279">
        <v>0</v>
      </c>
      <c r="Q44" s="279">
        <v>2</v>
      </c>
      <c r="R44" s="279">
        <v>0</v>
      </c>
      <c r="S44" s="279">
        <v>0</v>
      </c>
      <c r="T44" s="279">
        <v>0</v>
      </c>
      <c r="U44" s="279">
        <v>0</v>
      </c>
      <c r="V44" s="279">
        <v>0</v>
      </c>
      <c r="W44" s="279">
        <v>0</v>
      </c>
      <c r="X44" s="279">
        <v>0</v>
      </c>
      <c r="Y44" s="380">
        <v>0</v>
      </c>
      <c r="AB44" s="279">
        <v>0</v>
      </c>
      <c r="AC44" s="277">
        <v>0</v>
      </c>
      <c r="AD44" s="277">
        <v>0</v>
      </c>
      <c r="AE44" s="277">
        <v>0</v>
      </c>
      <c r="AF44" s="277">
        <v>0</v>
      </c>
      <c r="AG44" s="277">
        <v>0</v>
      </c>
      <c r="AH44" s="277">
        <v>0</v>
      </c>
      <c r="AI44" s="277">
        <v>0</v>
      </c>
      <c r="AJ44" s="277">
        <v>0</v>
      </c>
      <c r="AK44" s="278">
        <v>0</v>
      </c>
      <c r="AL44" s="277"/>
      <c r="AM44" s="277"/>
      <c r="AN44" s="279">
        <v>0</v>
      </c>
      <c r="AO44" s="277">
        <v>0</v>
      </c>
      <c r="AP44" s="277">
        <v>0</v>
      </c>
      <c r="AQ44" s="277">
        <v>0</v>
      </c>
      <c r="AR44" s="277">
        <v>0</v>
      </c>
      <c r="AS44" s="277">
        <v>0</v>
      </c>
      <c r="AT44" s="277">
        <v>0</v>
      </c>
      <c r="AU44" s="277">
        <v>0</v>
      </c>
      <c r="AV44" s="277">
        <v>0</v>
      </c>
      <c r="AW44" s="278">
        <v>0</v>
      </c>
      <c r="AX44" s="277"/>
      <c r="AY44" s="277"/>
      <c r="AZ44" s="417">
        <v>0</v>
      </c>
      <c r="BA44" s="418">
        <v>0</v>
      </c>
      <c r="BB44" s="418">
        <v>0</v>
      </c>
      <c r="BC44" s="418">
        <v>0</v>
      </c>
      <c r="BD44" s="418">
        <v>0</v>
      </c>
      <c r="BE44" s="418">
        <v>0</v>
      </c>
      <c r="BF44" s="418">
        <v>0</v>
      </c>
      <c r="BG44" s="418">
        <v>0</v>
      </c>
      <c r="BH44" s="418">
        <v>0</v>
      </c>
      <c r="BI44" s="419">
        <v>0</v>
      </c>
      <c r="BJ44" s="433"/>
      <c r="BK44" s="433"/>
      <c r="BL44" s="417">
        <v>0</v>
      </c>
      <c r="BM44" s="418">
        <v>0</v>
      </c>
      <c r="BN44" s="418">
        <v>0</v>
      </c>
      <c r="BO44" s="418">
        <v>0</v>
      </c>
      <c r="BP44" s="418">
        <v>0</v>
      </c>
      <c r="BQ44" s="418">
        <v>0</v>
      </c>
      <c r="BR44" s="418">
        <v>0</v>
      </c>
      <c r="BS44" s="418">
        <v>0</v>
      </c>
      <c r="BT44" s="418">
        <v>0</v>
      </c>
      <c r="BU44" s="419">
        <v>0</v>
      </c>
      <c r="BV44" s="433"/>
      <c r="BW44" s="433"/>
      <c r="BX44" s="417">
        <v>0</v>
      </c>
      <c r="BY44" s="418">
        <v>0</v>
      </c>
      <c r="BZ44" s="418">
        <v>0</v>
      </c>
      <c r="CA44" s="418">
        <v>0</v>
      </c>
      <c r="CB44" s="418">
        <v>0</v>
      </c>
      <c r="CC44" s="418">
        <v>0</v>
      </c>
      <c r="CD44" s="418">
        <v>0</v>
      </c>
      <c r="CE44" s="418">
        <v>0</v>
      </c>
      <c r="CF44" s="418">
        <v>0</v>
      </c>
      <c r="CG44" s="419">
        <v>0</v>
      </c>
      <c r="CH44" s="429"/>
      <c r="CI44" s="429"/>
      <c r="CJ44" s="420">
        <v>0</v>
      </c>
      <c r="CK44" s="146">
        <v>0</v>
      </c>
      <c r="CL44" s="146">
        <v>0</v>
      </c>
      <c r="CM44" s="146">
        <v>0</v>
      </c>
      <c r="CN44" s="146">
        <v>0</v>
      </c>
      <c r="CO44" s="146">
        <v>0</v>
      </c>
      <c r="CP44" s="146">
        <v>0</v>
      </c>
      <c r="CQ44" s="146">
        <v>0</v>
      </c>
      <c r="CR44" s="146">
        <v>0</v>
      </c>
      <c r="CS44" s="421">
        <v>0</v>
      </c>
      <c r="CV44" s="944">
        <v>0</v>
      </c>
      <c r="CW44" s="422">
        <v>19</v>
      </c>
      <c r="CX44" s="422">
        <v>0</v>
      </c>
      <c r="CY44" s="422">
        <v>11</v>
      </c>
      <c r="CZ44" s="422">
        <v>0</v>
      </c>
      <c r="DA44" s="422">
        <v>0</v>
      </c>
      <c r="DB44" s="422">
        <v>0</v>
      </c>
      <c r="DC44" s="422">
        <v>0</v>
      </c>
      <c r="DD44" s="422">
        <v>0</v>
      </c>
      <c r="DE44" s="945">
        <v>0</v>
      </c>
      <c r="DH44" s="944">
        <v>0</v>
      </c>
      <c r="DI44" s="422">
        <v>35</v>
      </c>
      <c r="DJ44" s="422">
        <v>0</v>
      </c>
      <c r="DK44" s="422">
        <v>23</v>
      </c>
      <c r="DL44" s="422">
        <v>0</v>
      </c>
      <c r="DM44" s="422">
        <v>0</v>
      </c>
      <c r="DN44" s="422">
        <v>0</v>
      </c>
      <c r="DO44" s="422">
        <v>0</v>
      </c>
      <c r="DP44" s="422">
        <v>0</v>
      </c>
      <c r="DQ44" s="945">
        <v>0</v>
      </c>
      <c r="DT44" s="1124">
        <v>0</v>
      </c>
      <c r="DU44" s="1125">
        <v>38</v>
      </c>
      <c r="DV44" s="1125">
        <v>0</v>
      </c>
      <c r="DW44" s="1125">
        <v>20</v>
      </c>
      <c r="DX44" s="1125">
        <v>0</v>
      </c>
      <c r="DY44" s="1125">
        <v>0</v>
      </c>
      <c r="DZ44" s="1125">
        <v>0</v>
      </c>
      <c r="EA44" s="1125">
        <v>0</v>
      </c>
      <c r="EB44" s="1125">
        <v>0</v>
      </c>
      <c r="EC44" s="1129">
        <v>0</v>
      </c>
      <c r="ED44" s="222"/>
    </row>
    <row r="45" spans="1:134" x14ac:dyDescent="0.25">
      <c r="A45">
        <v>36</v>
      </c>
      <c r="B45" t="s">
        <v>93</v>
      </c>
      <c r="C45" s="34">
        <v>3</v>
      </c>
      <c r="D45" s="279">
        <v>0</v>
      </c>
      <c r="E45" s="279">
        <v>12</v>
      </c>
      <c r="F45" s="279">
        <v>0</v>
      </c>
      <c r="G45" s="279">
        <v>29</v>
      </c>
      <c r="H45" s="279">
        <v>0</v>
      </c>
      <c r="I45" s="279">
        <v>0</v>
      </c>
      <c r="J45" s="279">
        <v>0</v>
      </c>
      <c r="K45" s="279">
        <v>0</v>
      </c>
      <c r="L45" s="279">
        <v>0</v>
      </c>
      <c r="M45" s="380">
        <v>0</v>
      </c>
      <c r="P45" s="279">
        <v>0</v>
      </c>
      <c r="Q45" s="279">
        <v>10</v>
      </c>
      <c r="R45" s="279">
        <v>0</v>
      </c>
      <c r="S45" s="279">
        <v>41</v>
      </c>
      <c r="T45" s="279">
        <v>0</v>
      </c>
      <c r="U45" s="279">
        <v>0</v>
      </c>
      <c r="V45" s="279">
        <v>0</v>
      </c>
      <c r="W45" s="279">
        <v>0</v>
      </c>
      <c r="X45" s="279">
        <v>0</v>
      </c>
      <c r="Y45" s="380">
        <v>0</v>
      </c>
      <c r="AB45" s="279">
        <v>0</v>
      </c>
      <c r="AC45" s="277">
        <v>10</v>
      </c>
      <c r="AD45" s="277">
        <v>0</v>
      </c>
      <c r="AE45" s="277">
        <v>42</v>
      </c>
      <c r="AF45" s="277">
        <v>0</v>
      </c>
      <c r="AG45" s="277">
        <v>0</v>
      </c>
      <c r="AH45" s="277">
        <v>0</v>
      </c>
      <c r="AI45" s="277">
        <v>0</v>
      </c>
      <c r="AJ45" s="277">
        <v>0</v>
      </c>
      <c r="AK45" s="278">
        <v>0</v>
      </c>
      <c r="AL45" s="277"/>
      <c r="AM45" s="277"/>
      <c r="AN45" s="279">
        <v>34</v>
      </c>
      <c r="AO45" s="277">
        <v>6</v>
      </c>
      <c r="AP45" s="277">
        <v>0</v>
      </c>
      <c r="AQ45" s="277">
        <v>28</v>
      </c>
      <c r="AR45" s="277">
        <v>0</v>
      </c>
      <c r="AS45" s="277">
        <v>0</v>
      </c>
      <c r="AT45" s="277">
        <v>0</v>
      </c>
      <c r="AU45" s="277">
        <v>0</v>
      </c>
      <c r="AV45" s="277">
        <v>0</v>
      </c>
      <c r="AW45" s="278">
        <v>0</v>
      </c>
      <c r="AX45" s="277"/>
      <c r="AY45" s="277"/>
      <c r="AZ45" s="417">
        <v>31</v>
      </c>
      <c r="BA45" s="418">
        <v>13</v>
      </c>
      <c r="BB45" s="418">
        <v>0</v>
      </c>
      <c r="BC45" s="418">
        <v>21</v>
      </c>
      <c r="BD45" s="418">
        <v>0</v>
      </c>
      <c r="BE45" s="418">
        <v>0</v>
      </c>
      <c r="BF45" s="418">
        <v>0</v>
      </c>
      <c r="BG45" s="418">
        <v>0</v>
      </c>
      <c r="BH45" s="418">
        <v>0</v>
      </c>
      <c r="BI45" s="419">
        <v>0</v>
      </c>
      <c r="BJ45" s="433"/>
      <c r="BK45" s="433"/>
      <c r="BL45" s="417">
        <v>13</v>
      </c>
      <c r="BM45" s="418">
        <v>11</v>
      </c>
      <c r="BN45" s="418">
        <v>0</v>
      </c>
      <c r="BO45" s="418">
        <v>41</v>
      </c>
      <c r="BP45" s="418">
        <v>0</v>
      </c>
      <c r="BQ45" s="418">
        <v>0</v>
      </c>
      <c r="BR45" s="418">
        <v>0</v>
      </c>
      <c r="BS45" s="418">
        <v>0</v>
      </c>
      <c r="BT45" s="418">
        <v>0</v>
      </c>
      <c r="BU45" s="419">
        <v>0</v>
      </c>
      <c r="BV45" s="433"/>
      <c r="BW45" s="433"/>
      <c r="BX45" s="417">
        <v>24</v>
      </c>
      <c r="BY45" s="418">
        <v>9</v>
      </c>
      <c r="BZ45" s="418">
        <v>0</v>
      </c>
      <c r="CA45" s="418">
        <v>39</v>
      </c>
      <c r="CB45" s="418">
        <v>0</v>
      </c>
      <c r="CC45" s="418">
        <v>0</v>
      </c>
      <c r="CD45" s="418">
        <v>0</v>
      </c>
      <c r="CE45" s="418">
        <v>0</v>
      </c>
      <c r="CF45" s="418">
        <v>0</v>
      </c>
      <c r="CG45" s="419">
        <v>0</v>
      </c>
      <c r="CH45" s="429"/>
      <c r="CI45" s="429"/>
      <c r="CJ45" s="420">
        <v>27</v>
      </c>
      <c r="CK45" s="146">
        <v>7</v>
      </c>
      <c r="CL45" s="146">
        <v>0</v>
      </c>
      <c r="CM45" s="146">
        <v>42</v>
      </c>
      <c r="CN45" s="146">
        <v>0</v>
      </c>
      <c r="CO45" s="146">
        <v>0</v>
      </c>
      <c r="CP45" s="146">
        <v>0</v>
      </c>
      <c r="CQ45" s="146">
        <v>0</v>
      </c>
      <c r="CR45" s="146">
        <v>0</v>
      </c>
      <c r="CS45" s="421">
        <v>0</v>
      </c>
      <c r="CV45" s="944">
        <v>42</v>
      </c>
      <c r="CW45" s="422">
        <v>8</v>
      </c>
      <c r="CX45" s="422">
        <v>0</v>
      </c>
      <c r="CY45" s="422">
        <v>30</v>
      </c>
      <c r="CZ45" s="422">
        <v>0</v>
      </c>
      <c r="DA45" s="422">
        <v>0</v>
      </c>
      <c r="DB45" s="422">
        <v>0</v>
      </c>
      <c r="DC45" s="422">
        <v>0</v>
      </c>
      <c r="DD45" s="422">
        <v>0</v>
      </c>
      <c r="DE45" s="945">
        <v>0</v>
      </c>
      <c r="DH45" s="944">
        <v>43</v>
      </c>
      <c r="DI45" s="422">
        <v>11</v>
      </c>
      <c r="DJ45" s="422">
        <v>0</v>
      </c>
      <c r="DK45" s="422">
        <v>25</v>
      </c>
      <c r="DL45" s="422">
        <v>0</v>
      </c>
      <c r="DM45" s="422">
        <v>0</v>
      </c>
      <c r="DN45" s="422">
        <v>0</v>
      </c>
      <c r="DO45" s="422">
        <v>0</v>
      </c>
      <c r="DP45" s="422">
        <v>0</v>
      </c>
      <c r="DQ45" s="945">
        <v>0</v>
      </c>
      <c r="DT45" s="1124">
        <v>28</v>
      </c>
      <c r="DU45" s="1125">
        <v>5</v>
      </c>
      <c r="DV45" s="1125">
        <v>0</v>
      </c>
      <c r="DW45" s="1125">
        <v>35</v>
      </c>
      <c r="DX45" s="1125">
        <v>0</v>
      </c>
      <c r="DY45" s="1125">
        <v>0</v>
      </c>
      <c r="DZ45" s="1125">
        <v>0</v>
      </c>
      <c r="EA45" s="1125">
        <v>0</v>
      </c>
      <c r="EB45" s="1125">
        <v>0</v>
      </c>
      <c r="EC45" s="1129">
        <v>0</v>
      </c>
      <c r="ED45" s="222"/>
    </row>
    <row r="46" spans="1:134" x14ac:dyDescent="0.25">
      <c r="A46">
        <v>37</v>
      </c>
      <c r="B46" t="s">
        <v>94</v>
      </c>
      <c r="C46" s="34">
        <v>1</v>
      </c>
      <c r="D46" s="279">
        <v>0</v>
      </c>
      <c r="E46" s="279">
        <v>0</v>
      </c>
      <c r="F46" s="279">
        <v>0</v>
      </c>
      <c r="G46" s="279">
        <v>4</v>
      </c>
      <c r="H46" s="279">
        <v>0</v>
      </c>
      <c r="I46" s="279">
        <v>0</v>
      </c>
      <c r="J46" s="279">
        <v>0</v>
      </c>
      <c r="K46" s="279">
        <v>0</v>
      </c>
      <c r="L46" s="279">
        <v>0</v>
      </c>
      <c r="M46" s="380">
        <v>0</v>
      </c>
      <c r="P46" s="279">
        <v>0</v>
      </c>
      <c r="Q46" s="279">
        <v>0</v>
      </c>
      <c r="R46" s="279">
        <v>0</v>
      </c>
      <c r="S46" s="279">
        <v>9</v>
      </c>
      <c r="T46" s="279">
        <v>0</v>
      </c>
      <c r="U46" s="279">
        <v>0</v>
      </c>
      <c r="V46" s="279">
        <v>0</v>
      </c>
      <c r="W46" s="279">
        <v>0</v>
      </c>
      <c r="X46" s="279">
        <v>0</v>
      </c>
      <c r="Y46" s="380">
        <v>0</v>
      </c>
      <c r="AB46" s="279">
        <v>0</v>
      </c>
      <c r="AC46" s="277">
        <v>0</v>
      </c>
      <c r="AD46" s="277">
        <v>0</v>
      </c>
      <c r="AE46" s="277">
        <v>10</v>
      </c>
      <c r="AF46" s="277">
        <v>0</v>
      </c>
      <c r="AG46" s="277">
        <v>0</v>
      </c>
      <c r="AH46" s="277">
        <v>0</v>
      </c>
      <c r="AI46" s="277">
        <v>0</v>
      </c>
      <c r="AJ46" s="277">
        <v>0</v>
      </c>
      <c r="AK46" s="278">
        <v>0</v>
      </c>
      <c r="AL46" s="277"/>
      <c r="AM46" s="277"/>
      <c r="AN46" s="279">
        <v>0</v>
      </c>
      <c r="AO46" s="277">
        <v>0</v>
      </c>
      <c r="AP46" s="277">
        <v>0</v>
      </c>
      <c r="AQ46" s="277">
        <v>8</v>
      </c>
      <c r="AR46" s="277">
        <v>0</v>
      </c>
      <c r="AS46" s="277">
        <v>0</v>
      </c>
      <c r="AT46" s="277">
        <v>0</v>
      </c>
      <c r="AU46" s="277">
        <v>0</v>
      </c>
      <c r="AV46" s="277">
        <v>0</v>
      </c>
      <c r="AW46" s="278">
        <v>0</v>
      </c>
      <c r="AX46" s="277"/>
      <c r="AY46" s="277"/>
      <c r="AZ46" s="417">
        <v>0</v>
      </c>
      <c r="BA46" s="418">
        <v>0</v>
      </c>
      <c r="BB46" s="418">
        <v>0</v>
      </c>
      <c r="BC46" s="418">
        <v>6</v>
      </c>
      <c r="BD46" s="418">
        <v>0</v>
      </c>
      <c r="BE46" s="418">
        <v>0</v>
      </c>
      <c r="BF46" s="418">
        <v>0</v>
      </c>
      <c r="BG46" s="418">
        <v>0</v>
      </c>
      <c r="BH46" s="418">
        <v>0</v>
      </c>
      <c r="BI46" s="419">
        <v>0</v>
      </c>
      <c r="BJ46" s="433"/>
      <c r="BK46" s="433"/>
      <c r="BL46" s="417">
        <v>0</v>
      </c>
      <c r="BM46" s="418">
        <v>0</v>
      </c>
      <c r="BN46" s="418">
        <v>0</v>
      </c>
      <c r="BO46" s="418">
        <v>4</v>
      </c>
      <c r="BP46" s="418">
        <v>0</v>
      </c>
      <c r="BQ46" s="418">
        <v>0</v>
      </c>
      <c r="BR46" s="418">
        <v>0</v>
      </c>
      <c r="BS46" s="418">
        <v>0</v>
      </c>
      <c r="BT46" s="418">
        <v>0</v>
      </c>
      <c r="BU46" s="419">
        <v>0</v>
      </c>
      <c r="BV46" s="433"/>
      <c r="BW46" s="433"/>
      <c r="BX46" s="417">
        <v>0</v>
      </c>
      <c r="BY46" s="418">
        <v>0</v>
      </c>
      <c r="BZ46" s="418">
        <v>0</v>
      </c>
      <c r="CA46" s="418">
        <v>12</v>
      </c>
      <c r="CB46" s="418">
        <v>0</v>
      </c>
      <c r="CC46" s="418">
        <v>0</v>
      </c>
      <c r="CD46" s="418">
        <v>0</v>
      </c>
      <c r="CE46" s="418">
        <v>0</v>
      </c>
      <c r="CF46" s="418">
        <v>0</v>
      </c>
      <c r="CG46" s="419">
        <v>0</v>
      </c>
      <c r="CH46" s="429"/>
      <c r="CI46" s="429"/>
      <c r="CJ46" s="420">
        <v>0</v>
      </c>
      <c r="CK46" s="146">
        <v>6</v>
      </c>
      <c r="CL46" s="146">
        <v>0</v>
      </c>
      <c r="CM46" s="146">
        <v>20</v>
      </c>
      <c r="CN46" s="146">
        <v>0</v>
      </c>
      <c r="CO46" s="146">
        <v>0</v>
      </c>
      <c r="CP46" s="146">
        <v>0</v>
      </c>
      <c r="CQ46" s="146">
        <v>0</v>
      </c>
      <c r="CR46" s="146">
        <v>0</v>
      </c>
      <c r="CS46" s="421">
        <v>0</v>
      </c>
      <c r="CV46" s="944">
        <v>0</v>
      </c>
      <c r="CW46" s="422">
        <v>0</v>
      </c>
      <c r="CX46" s="422">
        <v>0</v>
      </c>
      <c r="CY46" s="422">
        <v>28</v>
      </c>
      <c r="CZ46" s="422">
        <v>0</v>
      </c>
      <c r="DA46" s="422">
        <v>0</v>
      </c>
      <c r="DB46" s="422">
        <v>0</v>
      </c>
      <c r="DC46" s="422">
        <v>0</v>
      </c>
      <c r="DD46" s="422">
        <v>0</v>
      </c>
      <c r="DE46" s="945">
        <v>0</v>
      </c>
      <c r="DH46" s="944">
        <v>0</v>
      </c>
      <c r="DI46" s="422">
        <v>0</v>
      </c>
      <c r="DJ46" s="422">
        <v>0</v>
      </c>
      <c r="DK46" s="422">
        <v>19</v>
      </c>
      <c r="DL46" s="422">
        <v>0</v>
      </c>
      <c r="DM46" s="422">
        <v>0</v>
      </c>
      <c r="DN46" s="422">
        <v>0</v>
      </c>
      <c r="DO46" s="422">
        <v>0</v>
      </c>
      <c r="DP46" s="422">
        <v>0</v>
      </c>
      <c r="DQ46" s="945">
        <v>0</v>
      </c>
      <c r="DT46" s="1124">
        <v>0</v>
      </c>
      <c r="DU46" s="1125">
        <v>2</v>
      </c>
      <c r="DV46" s="1125">
        <v>0</v>
      </c>
      <c r="DW46" s="1125">
        <v>17</v>
      </c>
      <c r="DX46" s="1125">
        <v>0</v>
      </c>
      <c r="DY46" s="1125">
        <v>0</v>
      </c>
      <c r="DZ46" s="1125">
        <v>0</v>
      </c>
      <c r="EA46" s="1125">
        <v>0</v>
      </c>
      <c r="EB46" s="1125">
        <v>0</v>
      </c>
      <c r="EC46" s="1129">
        <v>0</v>
      </c>
      <c r="ED46" s="222"/>
    </row>
    <row r="47" spans="1:134" x14ac:dyDescent="0.25">
      <c r="A47">
        <v>37</v>
      </c>
      <c r="B47" t="s">
        <v>94</v>
      </c>
      <c r="C47" s="34">
        <v>2</v>
      </c>
      <c r="D47" s="279">
        <v>0</v>
      </c>
      <c r="E47" s="279">
        <v>0</v>
      </c>
      <c r="F47" s="279">
        <v>0</v>
      </c>
      <c r="G47" s="279">
        <v>18</v>
      </c>
      <c r="H47" s="279">
        <v>0</v>
      </c>
      <c r="I47" s="279">
        <v>0</v>
      </c>
      <c r="J47" s="279">
        <v>0</v>
      </c>
      <c r="K47" s="279">
        <v>0</v>
      </c>
      <c r="L47" s="279">
        <v>0</v>
      </c>
      <c r="M47" s="380">
        <v>0</v>
      </c>
      <c r="P47" s="279">
        <v>0</v>
      </c>
      <c r="Q47" s="279">
        <v>1</v>
      </c>
      <c r="R47" s="279">
        <v>0</v>
      </c>
      <c r="S47" s="279">
        <v>18</v>
      </c>
      <c r="T47" s="279">
        <v>0</v>
      </c>
      <c r="U47" s="279">
        <v>0</v>
      </c>
      <c r="V47" s="279">
        <v>0</v>
      </c>
      <c r="W47" s="279">
        <v>0</v>
      </c>
      <c r="X47" s="279">
        <v>0</v>
      </c>
      <c r="Y47" s="380">
        <v>0</v>
      </c>
      <c r="AB47" s="279">
        <v>0</v>
      </c>
      <c r="AC47" s="277">
        <v>0</v>
      </c>
      <c r="AD47" s="277">
        <v>0</v>
      </c>
      <c r="AE47" s="277">
        <v>9</v>
      </c>
      <c r="AF47" s="277">
        <v>0</v>
      </c>
      <c r="AG47" s="277">
        <v>0</v>
      </c>
      <c r="AH47" s="277">
        <v>0</v>
      </c>
      <c r="AI47" s="277">
        <v>0</v>
      </c>
      <c r="AJ47" s="277">
        <v>0</v>
      </c>
      <c r="AK47" s="278">
        <v>0</v>
      </c>
      <c r="AL47" s="277"/>
      <c r="AM47" s="277"/>
      <c r="AN47" s="279">
        <v>0</v>
      </c>
      <c r="AO47" s="277">
        <v>0</v>
      </c>
      <c r="AP47" s="277">
        <v>0</v>
      </c>
      <c r="AQ47" s="277">
        <v>20</v>
      </c>
      <c r="AR47" s="277">
        <v>0</v>
      </c>
      <c r="AS47" s="277">
        <v>0</v>
      </c>
      <c r="AT47" s="277">
        <v>0</v>
      </c>
      <c r="AU47" s="277">
        <v>0</v>
      </c>
      <c r="AV47" s="277">
        <v>0</v>
      </c>
      <c r="AW47" s="278">
        <v>0</v>
      </c>
      <c r="AX47" s="277"/>
      <c r="AY47" s="277"/>
      <c r="AZ47" s="417">
        <v>0</v>
      </c>
      <c r="BA47" s="418">
        <v>1</v>
      </c>
      <c r="BB47" s="418">
        <v>0</v>
      </c>
      <c r="BC47" s="418">
        <v>10</v>
      </c>
      <c r="BD47" s="418">
        <v>0</v>
      </c>
      <c r="BE47" s="418">
        <v>0</v>
      </c>
      <c r="BF47" s="418">
        <v>0</v>
      </c>
      <c r="BG47" s="418">
        <v>0</v>
      </c>
      <c r="BH47" s="418">
        <v>0</v>
      </c>
      <c r="BI47" s="419">
        <v>0</v>
      </c>
      <c r="BJ47" s="433"/>
      <c r="BK47" s="433"/>
      <c r="BL47" s="417">
        <v>17</v>
      </c>
      <c r="BM47" s="418">
        <v>1</v>
      </c>
      <c r="BN47" s="418">
        <v>0</v>
      </c>
      <c r="BO47" s="418">
        <v>10</v>
      </c>
      <c r="BP47" s="418">
        <v>0</v>
      </c>
      <c r="BQ47" s="418">
        <v>0</v>
      </c>
      <c r="BR47" s="418">
        <v>0</v>
      </c>
      <c r="BS47" s="418">
        <v>0</v>
      </c>
      <c r="BT47" s="418">
        <v>0</v>
      </c>
      <c r="BU47" s="419">
        <v>0</v>
      </c>
      <c r="BV47" s="433"/>
      <c r="BW47" s="433"/>
      <c r="BX47" s="417">
        <v>0</v>
      </c>
      <c r="BY47" s="418">
        <v>0</v>
      </c>
      <c r="BZ47" s="418">
        <v>0</v>
      </c>
      <c r="CA47" s="418">
        <v>8</v>
      </c>
      <c r="CB47" s="418">
        <v>0</v>
      </c>
      <c r="CC47" s="418">
        <v>0</v>
      </c>
      <c r="CD47" s="418">
        <v>0</v>
      </c>
      <c r="CE47" s="418">
        <v>0</v>
      </c>
      <c r="CF47" s="418">
        <v>0</v>
      </c>
      <c r="CG47" s="419">
        <v>0</v>
      </c>
      <c r="CH47" s="429"/>
      <c r="CI47" s="429"/>
      <c r="CJ47" s="420">
        <v>21</v>
      </c>
      <c r="CK47" s="146">
        <v>3</v>
      </c>
      <c r="CL47" s="146">
        <v>0</v>
      </c>
      <c r="CM47" s="146">
        <v>10</v>
      </c>
      <c r="CN47" s="146">
        <v>0</v>
      </c>
      <c r="CO47" s="146">
        <v>0</v>
      </c>
      <c r="CP47" s="146">
        <v>0</v>
      </c>
      <c r="CQ47" s="146">
        <v>0</v>
      </c>
      <c r="CR47" s="146">
        <v>0</v>
      </c>
      <c r="CS47" s="421">
        <v>0</v>
      </c>
      <c r="CV47" s="944">
        <v>12</v>
      </c>
      <c r="CW47" s="422">
        <v>0</v>
      </c>
      <c r="CX47" s="422">
        <v>0</v>
      </c>
      <c r="CY47" s="422">
        <v>7</v>
      </c>
      <c r="CZ47" s="422">
        <v>0</v>
      </c>
      <c r="DA47" s="422">
        <v>0</v>
      </c>
      <c r="DB47" s="422">
        <v>0</v>
      </c>
      <c r="DC47" s="422">
        <v>0</v>
      </c>
      <c r="DD47" s="422">
        <v>0</v>
      </c>
      <c r="DE47" s="945">
        <v>0</v>
      </c>
      <c r="DH47" s="944">
        <v>12</v>
      </c>
      <c r="DI47" s="422">
        <v>0</v>
      </c>
      <c r="DJ47" s="422">
        <v>0</v>
      </c>
      <c r="DK47" s="422">
        <v>11</v>
      </c>
      <c r="DL47" s="422">
        <v>0</v>
      </c>
      <c r="DM47" s="422">
        <v>0</v>
      </c>
      <c r="DN47" s="422">
        <v>0</v>
      </c>
      <c r="DO47" s="422">
        <v>0</v>
      </c>
      <c r="DP47" s="422">
        <v>0</v>
      </c>
      <c r="DQ47" s="945">
        <v>0</v>
      </c>
      <c r="DT47" s="1124">
        <v>0</v>
      </c>
      <c r="DU47" s="1125">
        <v>0</v>
      </c>
      <c r="DV47" s="1125">
        <v>0</v>
      </c>
      <c r="DW47" s="1125">
        <v>7</v>
      </c>
      <c r="DX47" s="1125">
        <v>0</v>
      </c>
      <c r="DY47" s="1125">
        <v>0</v>
      </c>
      <c r="DZ47" s="1125">
        <v>0</v>
      </c>
      <c r="EA47" s="1125">
        <v>0</v>
      </c>
      <c r="EB47" s="1125">
        <v>0</v>
      </c>
      <c r="EC47" s="1129">
        <v>0</v>
      </c>
      <c r="ED47" s="222"/>
    </row>
    <row r="48" spans="1:134" x14ac:dyDescent="0.25">
      <c r="A48">
        <v>37</v>
      </c>
      <c r="B48" t="s">
        <v>94</v>
      </c>
      <c r="C48" s="34">
        <v>3</v>
      </c>
      <c r="D48" s="279">
        <v>0</v>
      </c>
      <c r="E48" s="279">
        <v>0</v>
      </c>
      <c r="F48" s="279">
        <v>0</v>
      </c>
      <c r="G48" s="279">
        <v>0</v>
      </c>
      <c r="H48" s="279">
        <v>0</v>
      </c>
      <c r="I48" s="279">
        <v>0</v>
      </c>
      <c r="J48" s="279">
        <v>0</v>
      </c>
      <c r="K48" s="279">
        <v>0</v>
      </c>
      <c r="L48" s="279">
        <v>0</v>
      </c>
      <c r="M48" s="380">
        <v>0</v>
      </c>
      <c r="P48" s="279">
        <v>0</v>
      </c>
      <c r="Q48" s="279">
        <v>0</v>
      </c>
      <c r="R48" s="279">
        <v>0</v>
      </c>
      <c r="S48" s="279">
        <v>0</v>
      </c>
      <c r="T48" s="279">
        <v>0</v>
      </c>
      <c r="U48" s="279">
        <v>0</v>
      </c>
      <c r="V48" s="279">
        <v>0</v>
      </c>
      <c r="W48" s="279">
        <v>0</v>
      </c>
      <c r="X48" s="279">
        <v>0</v>
      </c>
      <c r="Y48" s="380">
        <v>0</v>
      </c>
      <c r="AB48" s="279">
        <v>23</v>
      </c>
      <c r="AC48" s="277">
        <v>0</v>
      </c>
      <c r="AD48" s="277">
        <v>0</v>
      </c>
      <c r="AE48" s="277">
        <v>8</v>
      </c>
      <c r="AF48" s="277">
        <v>0</v>
      </c>
      <c r="AG48" s="277">
        <v>0</v>
      </c>
      <c r="AH48" s="277">
        <v>0</v>
      </c>
      <c r="AI48" s="277">
        <v>0</v>
      </c>
      <c r="AJ48" s="277">
        <v>0</v>
      </c>
      <c r="AK48" s="278">
        <v>0</v>
      </c>
      <c r="AL48" s="277"/>
      <c r="AM48" s="277"/>
      <c r="AN48" s="279">
        <v>65</v>
      </c>
      <c r="AO48" s="277">
        <v>0</v>
      </c>
      <c r="AP48" s="277">
        <v>0</v>
      </c>
      <c r="AQ48" s="277">
        <v>1</v>
      </c>
      <c r="AR48" s="277">
        <v>0</v>
      </c>
      <c r="AS48" s="277">
        <v>0</v>
      </c>
      <c r="AT48" s="277">
        <v>0</v>
      </c>
      <c r="AU48" s="277">
        <v>0</v>
      </c>
      <c r="AV48" s="277">
        <v>0</v>
      </c>
      <c r="AW48" s="278">
        <v>0</v>
      </c>
      <c r="AX48" s="277"/>
      <c r="AY48" s="277"/>
      <c r="AZ48" s="417">
        <v>47</v>
      </c>
      <c r="BA48" s="418">
        <v>0</v>
      </c>
      <c r="BB48" s="418">
        <v>0</v>
      </c>
      <c r="BC48" s="418">
        <v>0</v>
      </c>
      <c r="BD48" s="418">
        <v>0</v>
      </c>
      <c r="BE48" s="418">
        <v>0</v>
      </c>
      <c r="BF48" s="418">
        <v>0</v>
      </c>
      <c r="BG48" s="418">
        <v>0</v>
      </c>
      <c r="BH48" s="418">
        <v>0</v>
      </c>
      <c r="BI48" s="419">
        <v>0</v>
      </c>
      <c r="BJ48" s="433"/>
      <c r="BK48" s="433"/>
      <c r="BL48" s="417">
        <v>37</v>
      </c>
      <c r="BM48" s="418">
        <v>0</v>
      </c>
      <c r="BN48" s="418">
        <v>0</v>
      </c>
      <c r="BO48" s="418">
        <v>2</v>
      </c>
      <c r="BP48" s="418">
        <v>0</v>
      </c>
      <c r="BQ48" s="418">
        <v>0</v>
      </c>
      <c r="BR48" s="418">
        <v>0</v>
      </c>
      <c r="BS48" s="418">
        <v>0</v>
      </c>
      <c r="BT48" s="418">
        <v>0</v>
      </c>
      <c r="BU48" s="419">
        <v>0</v>
      </c>
      <c r="BV48" s="433"/>
      <c r="BW48" s="433"/>
      <c r="BX48" s="417">
        <v>28</v>
      </c>
      <c r="BY48" s="418">
        <v>0</v>
      </c>
      <c r="BZ48" s="418">
        <v>0</v>
      </c>
      <c r="CA48" s="418">
        <v>1</v>
      </c>
      <c r="CB48" s="418">
        <v>0</v>
      </c>
      <c r="CC48" s="418">
        <v>0</v>
      </c>
      <c r="CD48" s="418">
        <v>0</v>
      </c>
      <c r="CE48" s="418">
        <v>0</v>
      </c>
      <c r="CF48" s="418">
        <v>0</v>
      </c>
      <c r="CG48" s="419">
        <v>0</v>
      </c>
      <c r="CH48" s="429"/>
      <c r="CI48" s="429"/>
      <c r="CJ48" s="420">
        <v>13</v>
      </c>
      <c r="CK48" s="146">
        <v>0</v>
      </c>
      <c r="CL48" s="146">
        <v>0</v>
      </c>
      <c r="CM48" s="146">
        <v>1</v>
      </c>
      <c r="CN48" s="146">
        <v>0</v>
      </c>
      <c r="CO48" s="146">
        <v>0</v>
      </c>
      <c r="CP48" s="146">
        <v>0</v>
      </c>
      <c r="CQ48" s="146">
        <v>0</v>
      </c>
      <c r="CR48" s="146">
        <v>0</v>
      </c>
      <c r="CS48" s="421">
        <v>0</v>
      </c>
      <c r="CV48" s="944">
        <v>6</v>
      </c>
      <c r="CW48" s="422">
        <v>0</v>
      </c>
      <c r="CX48" s="422">
        <v>0</v>
      </c>
      <c r="CY48" s="422">
        <v>0</v>
      </c>
      <c r="CZ48" s="422">
        <v>0</v>
      </c>
      <c r="DA48" s="422">
        <v>0</v>
      </c>
      <c r="DB48" s="422">
        <v>0</v>
      </c>
      <c r="DC48" s="422">
        <v>0</v>
      </c>
      <c r="DD48" s="422">
        <v>0</v>
      </c>
      <c r="DE48" s="945">
        <v>0</v>
      </c>
      <c r="DH48" s="944">
        <v>15</v>
      </c>
      <c r="DI48" s="422">
        <v>0</v>
      </c>
      <c r="DJ48" s="422">
        <v>0</v>
      </c>
      <c r="DK48" s="422">
        <v>0</v>
      </c>
      <c r="DL48" s="422">
        <v>0</v>
      </c>
      <c r="DM48" s="422">
        <v>0</v>
      </c>
      <c r="DN48" s="422">
        <v>0</v>
      </c>
      <c r="DO48" s="422">
        <v>0</v>
      </c>
      <c r="DP48" s="422">
        <v>0</v>
      </c>
      <c r="DQ48" s="945">
        <v>0</v>
      </c>
      <c r="DT48" s="1124">
        <v>8</v>
      </c>
      <c r="DU48" s="1125">
        <v>0</v>
      </c>
      <c r="DV48" s="1125">
        <v>0</v>
      </c>
      <c r="DW48" s="1125">
        <v>1</v>
      </c>
      <c r="DX48" s="1125">
        <v>0</v>
      </c>
      <c r="DY48" s="1125">
        <v>0</v>
      </c>
      <c r="DZ48" s="1125">
        <v>0</v>
      </c>
      <c r="EA48" s="1125">
        <v>0</v>
      </c>
      <c r="EB48" s="1125">
        <v>0</v>
      </c>
      <c r="EC48" s="1129">
        <v>0</v>
      </c>
      <c r="ED48" s="222"/>
    </row>
    <row r="49" spans="1:134" x14ac:dyDescent="0.25">
      <c r="A49">
        <v>38</v>
      </c>
      <c r="B49" t="s">
        <v>95</v>
      </c>
      <c r="C49" s="34">
        <v>1</v>
      </c>
      <c r="D49" s="279">
        <v>0</v>
      </c>
      <c r="E49" s="279">
        <v>6</v>
      </c>
      <c r="F49" s="279">
        <v>0</v>
      </c>
      <c r="G49" s="279">
        <v>9</v>
      </c>
      <c r="H49" s="279">
        <v>0</v>
      </c>
      <c r="I49" s="279">
        <v>0</v>
      </c>
      <c r="J49" s="279">
        <v>0</v>
      </c>
      <c r="K49" s="279">
        <v>0</v>
      </c>
      <c r="L49" s="279">
        <v>0</v>
      </c>
      <c r="M49" s="380">
        <v>0</v>
      </c>
      <c r="P49" s="279">
        <v>0</v>
      </c>
      <c r="Q49" s="279">
        <v>6</v>
      </c>
      <c r="R49" s="279">
        <v>0</v>
      </c>
      <c r="S49" s="279">
        <v>22</v>
      </c>
      <c r="T49" s="279">
        <v>0</v>
      </c>
      <c r="U49" s="279">
        <v>0</v>
      </c>
      <c r="V49" s="279">
        <v>0</v>
      </c>
      <c r="W49" s="279">
        <v>0</v>
      </c>
      <c r="X49" s="279">
        <v>0</v>
      </c>
      <c r="Y49" s="380">
        <v>0</v>
      </c>
      <c r="AB49" s="279">
        <v>0</v>
      </c>
      <c r="AC49" s="277">
        <v>4</v>
      </c>
      <c r="AD49" s="277">
        <v>0</v>
      </c>
      <c r="AE49" s="277">
        <v>20</v>
      </c>
      <c r="AF49" s="277">
        <v>0</v>
      </c>
      <c r="AG49" s="277">
        <v>0</v>
      </c>
      <c r="AH49" s="277">
        <v>0</v>
      </c>
      <c r="AI49" s="277">
        <v>0</v>
      </c>
      <c r="AJ49" s="277">
        <v>0</v>
      </c>
      <c r="AK49" s="278">
        <v>0</v>
      </c>
      <c r="AL49" s="277"/>
      <c r="AM49" s="277"/>
      <c r="AN49" s="279">
        <v>0</v>
      </c>
      <c r="AO49" s="277">
        <v>2</v>
      </c>
      <c r="AP49" s="277">
        <v>0</v>
      </c>
      <c r="AQ49" s="277">
        <v>23</v>
      </c>
      <c r="AR49" s="277">
        <v>0</v>
      </c>
      <c r="AS49" s="277">
        <v>0</v>
      </c>
      <c r="AT49" s="277">
        <v>0</v>
      </c>
      <c r="AU49" s="277">
        <v>0</v>
      </c>
      <c r="AV49" s="277">
        <v>0</v>
      </c>
      <c r="AW49" s="278">
        <v>0</v>
      </c>
      <c r="AX49" s="277"/>
      <c r="AY49" s="277"/>
      <c r="AZ49" s="417">
        <v>0</v>
      </c>
      <c r="BA49" s="418">
        <v>2</v>
      </c>
      <c r="BB49" s="418">
        <v>0</v>
      </c>
      <c r="BC49" s="418">
        <v>21</v>
      </c>
      <c r="BD49" s="418">
        <v>0</v>
      </c>
      <c r="BE49" s="418">
        <v>0</v>
      </c>
      <c r="BF49" s="418">
        <v>0</v>
      </c>
      <c r="BG49" s="418">
        <v>0</v>
      </c>
      <c r="BH49" s="418">
        <v>0</v>
      </c>
      <c r="BI49" s="419">
        <v>0</v>
      </c>
      <c r="BJ49" s="433"/>
      <c r="BK49" s="433"/>
      <c r="BL49" s="417">
        <v>0</v>
      </c>
      <c r="BM49" s="418">
        <v>4</v>
      </c>
      <c r="BN49" s="418">
        <v>0</v>
      </c>
      <c r="BO49" s="418">
        <v>29</v>
      </c>
      <c r="BP49" s="418">
        <v>0</v>
      </c>
      <c r="BQ49" s="418">
        <v>0</v>
      </c>
      <c r="BR49" s="418">
        <v>0</v>
      </c>
      <c r="BS49" s="418">
        <v>0</v>
      </c>
      <c r="BT49" s="418">
        <v>0</v>
      </c>
      <c r="BU49" s="419">
        <v>0</v>
      </c>
      <c r="BV49" s="433"/>
      <c r="BW49" s="433"/>
      <c r="BX49" s="417">
        <v>0</v>
      </c>
      <c r="BY49" s="418">
        <v>5</v>
      </c>
      <c r="BZ49" s="418">
        <v>0</v>
      </c>
      <c r="CA49" s="418">
        <v>30</v>
      </c>
      <c r="CB49" s="418">
        <v>0</v>
      </c>
      <c r="CC49" s="418">
        <v>0</v>
      </c>
      <c r="CD49" s="418">
        <v>0</v>
      </c>
      <c r="CE49" s="418">
        <v>0</v>
      </c>
      <c r="CF49" s="418">
        <v>0</v>
      </c>
      <c r="CG49" s="419">
        <v>0</v>
      </c>
      <c r="CH49" s="429"/>
      <c r="CI49" s="429"/>
      <c r="CJ49" s="420">
        <v>0</v>
      </c>
      <c r="CK49" s="146">
        <v>1</v>
      </c>
      <c r="CL49" s="146">
        <v>0</v>
      </c>
      <c r="CM49" s="146">
        <v>28</v>
      </c>
      <c r="CN49" s="146">
        <v>0</v>
      </c>
      <c r="CO49" s="146">
        <v>0</v>
      </c>
      <c r="CP49" s="146">
        <v>0</v>
      </c>
      <c r="CQ49" s="146">
        <v>0</v>
      </c>
      <c r="CR49" s="146">
        <v>0</v>
      </c>
      <c r="CS49" s="421">
        <v>0</v>
      </c>
      <c r="CV49" s="944">
        <v>0</v>
      </c>
      <c r="CW49" s="422">
        <v>2</v>
      </c>
      <c r="CX49" s="422">
        <v>0</v>
      </c>
      <c r="CY49" s="422">
        <v>31</v>
      </c>
      <c r="CZ49" s="422">
        <v>0</v>
      </c>
      <c r="DA49" s="422">
        <v>0</v>
      </c>
      <c r="DB49" s="422">
        <v>0</v>
      </c>
      <c r="DC49" s="422">
        <v>0</v>
      </c>
      <c r="DD49" s="422">
        <v>0</v>
      </c>
      <c r="DE49" s="945">
        <v>0</v>
      </c>
      <c r="DH49" s="944">
        <v>0</v>
      </c>
      <c r="DI49" s="422">
        <v>0</v>
      </c>
      <c r="DJ49" s="422">
        <v>0</v>
      </c>
      <c r="DK49" s="422">
        <v>48</v>
      </c>
      <c r="DL49" s="422">
        <v>0</v>
      </c>
      <c r="DM49" s="422">
        <v>0</v>
      </c>
      <c r="DN49" s="422">
        <v>0</v>
      </c>
      <c r="DO49" s="422">
        <v>0</v>
      </c>
      <c r="DP49" s="422">
        <v>0</v>
      </c>
      <c r="DQ49" s="945">
        <v>0</v>
      </c>
      <c r="DT49" s="1124">
        <v>0</v>
      </c>
      <c r="DU49" s="1125">
        <v>1</v>
      </c>
      <c r="DV49" s="1125">
        <v>0</v>
      </c>
      <c r="DW49" s="1125">
        <v>40</v>
      </c>
      <c r="DX49" s="1125">
        <v>0</v>
      </c>
      <c r="DY49" s="1125">
        <v>0</v>
      </c>
      <c r="DZ49" s="1125">
        <v>0</v>
      </c>
      <c r="EA49" s="1125">
        <v>0</v>
      </c>
      <c r="EB49" s="1125">
        <v>0</v>
      </c>
      <c r="EC49" s="1129">
        <v>0</v>
      </c>
      <c r="ED49" s="222"/>
    </row>
    <row r="50" spans="1:134" x14ac:dyDescent="0.25">
      <c r="A50">
        <v>38</v>
      </c>
      <c r="B50" t="s">
        <v>95</v>
      </c>
      <c r="C50" s="34">
        <v>2</v>
      </c>
      <c r="D50" s="279">
        <v>0</v>
      </c>
      <c r="E50" s="279">
        <v>10</v>
      </c>
      <c r="F50" s="279">
        <v>0</v>
      </c>
      <c r="G50" s="279">
        <v>0</v>
      </c>
      <c r="H50" s="279">
        <v>0</v>
      </c>
      <c r="I50" s="279">
        <v>0</v>
      </c>
      <c r="J50" s="279">
        <v>0</v>
      </c>
      <c r="K50" s="279">
        <v>0</v>
      </c>
      <c r="L50" s="279">
        <v>0</v>
      </c>
      <c r="M50" s="380">
        <v>0</v>
      </c>
      <c r="P50" s="279">
        <v>0</v>
      </c>
      <c r="Q50" s="279">
        <v>8</v>
      </c>
      <c r="R50" s="279">
        <v>0</v>
      </c>
      <c r="S50" s="279">
        <v>0</v>
      </c>
      <c r="T50" s="279">
        <v>0</v>
      </c>
      <c r="U50" s="279">
        <v>0</v>
      </c>
      <c r="V50" s="279">
        <v>0</v>
      </c>
      <c r="W50" s="279">
        <v>0</v>
      </c>
      <c r="X50" s="279">
        <v>0</v>
      </c>
      <c r="Y50" s="380">
        <v>0</v>
      </c>
      <c r="AB50" s="279">
        <v>0</v>
      </c>
      <c r="AC50" s="277">
        <v>6</v>
      </c>
      <c r="AD50" s="277">
        <v>0</v>
      </c>
      <c r="AE50" s="277">
        <v>0</v>
      </c>
      <c r="AF50" s="277">
        <v>0</v>
      </c>
      <c r="AG50" s="277">
        <v>0</v>
      </c>
      <c r="AH50" s="277">
        <v>0</v>
      </c>
      <c r="AI50" s="277">
        <v>0</v>
      </c>
      <c r="AJ50" s="277">
        <v>0</v>
      </c>
      <c r="AK50" s="278">
        <v>0</v>
      </c>
      <c r="AL50" s="277"/>
      <c r="AM50" s="277"/>
      <c r="AN50" s="279">
        <v>0</v>
      </c>
      <c r="AO50" s="277">
        <v>10</v>
      </c>
      <c r="AP50" s="277">
        <v>0</v>
      </c>
      <c r="AQ50" s="277">
        <v>0</v>
      </c>
      <c r="AR50" s="277">
        <v>0</v>
      </c>
      <c r="AS50" s="277">
        <v>0</v>
      </c>
      <c r="AT50" s="277">
        <v>0</v>
      </c>
      <c r="AU50" s="277">
        <v>0</v>
      </c>
      <c r="AV50" s="277">
        <v>0</v>
      </c>
      <c r="AW50" s="278">
        <v>0</v>
      </c>
      <c r="AX50" s="277"/>
      <c r="AY50" s="277"/>
      <c r="AZ50" s="417">
        <v>0</v>
      </c>
      <c r="BA50" s="418">
        <v>9</v>
      </c>
      <c r="BB50" s="418">
        <v>0</v>
      </c>
      <c r="BC50" s="418">
        <v>0</v>
      </c>
      <c r="BD50" s="418">
        <v>0</v>
      </c>
      <c r="BE50" s="418">
        <v>0</v>
      </c>
      <c r="BF50" s="418">
        <v>0</v>
      </c>
      <c r="BG50" s="418">
        <v>0</v>
      </c>
      <c r="BH50" s="418">
        <v>0</v>
      </c>
      <c r="BI50" s="419">
        <v>0</v>
      </c>
      <c r="BJ50" s="433"/>
      <c r="BK50" s="433"/>
      <c r="BL50" s="417">
        <v>0</v>
      </c>
      <c r="BM50" s="418">
        <v>6</v>
      </c>
      <c r="BN50" s="418">
        <v>0</v>
      </c>
      <c r="BO50" s="418">
        <v>0</v>
      </c>
      <c r="BP50" s="418">
        <v>0</v>
      </c>
      <c r="BQ50" s="418">
        <v>0</v>
      </c>
      <c r="BR50" s="418">
        <v>0</v>
      </c>
      <c r="BS50" s="418">
        <v>0</v>
      </c>
      <c r="BT50" s="418">
        <v>0</v>
      </c>
      <c r="BU50" s="419">
        <v>0</v>
      </c>
      <c r="BV50" s="433"/>
      <c r="BW50" s="433"/>
      <c r="BX50" s="417">
        <v>0</v>
      </c>
      <c r="BY50" s="418">
        <v>18</v>
      </c>
      <c r="BZ50" s="418">
        <v>0</v>
      </c>
      <c r="CA50" s="418">
        <v>0</v>
      </c>
      <c r="CB50" s="418">
        <v>0</v>
      </c>
      <c r="CC50" s="418">
        <v>0</v>
      </c>
      <c r="CD50" s="418">
        <v>0</v>
      </c>
      <c r="CE50" s="418">
        <v>0</v>
      </c>
      <c r="CF50" s="418">
        <v>0</v>
      </c>
      <c r="CG50" s="419">
        <v>0</v>
      </c>
      <c r="CH50" s="429"/>
      <c r="CI50" s="429"/>
      <c r="CJ50" s="420">
        <v>0</v>
      </c>
      <c r="CK50" s="146">
        <v>6</v>
      </c>
      <c r="CL50" s="146">
        <v>0</v>
      </c>
      <c r="CM50" s="146">
        <v>0</v>
      </c>
      <c r="CN50" s="146">
        <v>0</v>
      </c>
      <c r="CO50" s="146">
        <v>0</v>
      </c>
      <c r="CP50" s="146">
        <v>0</v>
      </c>
      <c r="CQ50" s="146">
        <v>0</v>
      </c>
      <c r="CR50" s="146">
        <v>0</v>
      </c>
      <c r="CS50" s="421">
        <v>0</v>
      </c>
      <c r="CV50" s="944">
        <v>0</v>
      </c>
      <c r="CW50" s="422">
        <v>39</v>
      </c>
      <c r="CX50" s="422">
        <v>0</v>
      </c>
      <c r="CY50" s="422">
        <v>0</v>
      </c>
      <c r="CZ50" s="422">
        <v>0</v>
      </c>
      <c r="DA50" s="422">
        <v>0</v>
      </c>
      <c r="DB50" s="422">
        <v>0</v>
      </c>
      <c r="DC50" s="422">
        <v>0</v>
      </c>
      <c r="DD50" s="422">
        <v>0</v>
      </c>
      <c r="DE50" s="945">
        <v>0</v>
      </c>
      <c r="DH50" s="944">
        <v>0</v>
      </c>
      <c r="DI50" s="422">
        <v>38</v>
      </c>
      <c r="DJ50" s="422">
        <v>0</v>
      </c>
      <c r="DK50" s="422">
        <v>0</v>
      </c>
      <c r="DL50" s="422">
        <v>0</v>
      </c>
      <c r="DM50" s="422">
        <v>0</v>
      </c>
      <c r="DN50" s="422">
        <v>0</v>
      </c>
      <c r="DO50" s="422">
        <v>0</v>
      </c>
      <c r="DP50" s="422">
        <v>0</v>
      </c>
      <c r="DQ50" s="945">
        <v>0</v>
      </c>
      <c r="DT50" s="1124">
        <v>0</v>
      </c>
      <c r="DU50" s="1125">
        <v>28</v>
      </c>
      <c r="DV50" s="1125">
        <v>0</v>
      </c>
      <c r="DW50" s="1125">
        <v>0</v>
      </c>
      <c r="DX50" s="1125">
        <v>0</v>
      </c>
      <c r="DY50" s="1125">
        <v>0</v>
      </c>
      <c r="DZ50" s="1125">
        <v>0</v>
      </c>
      <c r="EA50" s="1125">
        <v>0</v>
      </c>
      <c r="EB50" s="1125">
        <v>0</v>
      </c>
      <c r="EC50" s="1129">
        <v>0</v>
      </c>
      <c r="ED50" s="222"/>
    </row>
    <row r="51" spans="1:134" x14ac:dyDescent="0.25">
      <c r="A51">
        <v>38</v>
      </c>
      <c r="B51" t="s">
        <v>95</v>
      </c>
      <c r="C51" s="34">
        <v>3</v>
      </c>
      <c r="D51" s="279">
        <v>15</v>
      </c>
      <c r="E51" s="279">
        <v>7</v>
      </c>
      <c r="F51" s="279">
        <v>0</v>
      </c>
      <c r="G51" s="279">
        <v>0</v>
      </c>
      <c r="H51" s="279">
        <v>0</v>
      </c>
      <c r="I51" s="279">
        <v>0</v>
      </c>
      <c r="J51" s="279">
        <v>0</v>
      </c>
      <c r="K51" s="279">
        <v>0</v>
      </c>
      <c r="L51" s="279">
        <v>0</v>
      </c>
      <c r="M51" s="380">
        <v>0</v>
      </c>
      <c r="P51" s="279">
        <v>6</v>
      </c>
      <c r="Q51" s="279">
        <v>13</v>
      </c>
      <c r="R51" s="279">
        <v>0</v>
      </c>
      <c r="S51" s="279">
        <v>6</v>
      </c>
      <c r="T51" s="279">
        <v>0</v>
      </c>
      <c r="U51" s="279">
        <v>0</v>
      </c>
      <c r="V51" s="279">
        <v>0</v>
      </c>
      <c r="W51" s="279">
        <v>0</v>
      </c>
      <c r="X51" s="279">
        <v>0</v>
      </c>
      <c r="Y51" s="380">
        <v>0</v>
      </c>
      <c r="AB51" s="279">
        <v>6</v>
      </c>
      <c r="AC51" s="277">
        <v>5</v>
      </c>
      <c r="AD51" s="277">
        <v>0</v>
      </c>
      <c r="AE51" s="277">
        <v>0</v>
      </c>
      <c r="AF51" s="277">
        <v>0</v>
      </c>
      <c r="AG51" s="277">
        <v>0</v>
      </c>
      <c r="AH51" s="277">
        <v>0</v>
      </c>
      <c r="AI51" s="277">
        <v>0</v>
      </c>
      <c r="AJ51" s="277">
        <v>0</v>
      </c>
      <c r="AK51" s="278">
        <v>0</v>
      </c>
      <c r="AL51" s="277"/>
      <c r="AM51" s="277"/>
      <c r="AN51" s="279">
        <v>13</v>
      </c>
      <c r="AO51" s="277">
        <v>0</v>
      </c>
      <c r="AP51" s="277">
        <v>0</v>
      </c>
      <c r="AQ51" s="277">
        <v>4</v>
      </c>
      <c r="AR51" s="277">
        <v>0</v>
      </c>
      <c r="AS51" s="277">
        <v>0</v>
      </c>
      <c r="AT51" s="277">
        <v>0</v>
      </c>
      <c r="AU51" s="277">
        <v>0</v>
      </c>
      <c r="AV51" s="277">
        <v>0</v>
      </c>
      <c r="AW51" s="278">
        <v>0</v>
      </c>
      <c r="AX51" s="277"/>
      <c r="AY51" s="277"/>
      <c r="AZ51" s="417">
        <v>25</v>
      </c>
      <c r="BA51" s="418">
        <v>0</v>
      </c>
      <c r="BB51" s="418">
        <v>0</v>
      </c>
      <c r="BC51" s="418">
        <v>7</v>
      </c>
      <c r="BD51" s="418">
        <v>0</v>
      </c>
      <c r="BE51" s="418">
        <v>0</v>
      </c>
      <c r="BF51" s="418">
        <v>0</v>
      </c>
      <c r="BG51" s="418">
        <v>0</v>
      </c>
      <c r="BH51" s="418">
        <v>0</v>
      </c>
      <c r="BI51" s="419">
        <v>0</v>
      </c>
      <c r="BJ51" s="433"/>
      <c r="BK51" s="433"/>
      <c r="BL51" s="417">
        <v>27</v>
      </c>
      <c r="BM51" s="418">
        <v>6</v>
      </c>
      <c r="BN51" s="418">
        <v>0</v>
      </c>
      <c r="BO51" s="418">
        <v>1</v>
      </c>
      <c r="BP51" s="418">
        <v>0</v>
      </c>
      <c r="BQ51" s="418">
        <v>0</v>
      </c>
      <c r="BR51" s="418">
        <v>0</v>
      </c>
      <c r="BS51" s="418">
        <v>0</v>
      </c>
      <c r="BT51" s="418">
        <v>0</v>
      </c>
      <c r="BU51" s="419">
        <v>0</v>
      </c>
      <c r="BV51" s="433"/>
      <c r="BW51" s="433"/>
      <c r="BX51" s="417">
        <v>12</v>
      </c>
      <c r="BY51" s="418">
        <v>1</v>
      </c>
      <c r="BZ51" s="418">
        <v>0</v>
      </c>
      <c r="CA51" s="418">
        <v>14</v>
      </c>
      <c r="CB51" s="418">
        <v>0</v>
      </c>
      <c r="CC51" s="418">
        <v>0</v>
      </c>
      <c r="CD51" s="418">
        <v>0</v>
      </c>
      <c r="CE51" s="418">
        <v>0</v>
      </c>
      <c r="CF51" s="418">
        <v>0</v>
      </c>
      <c r="CG51" s="419">
        <v>0</v>
      </c>
      <c r="CH51" s="429"/>
      <c r="CI51" s="429"/>
      <c r="CJ51" s="420">
        <v>54</v>
      </c>
      <c r="CK51" s="146">
        <v>0</v>
      </c>
      <c r="CL51" s="146">
        <v>0</v>
      </c>
      <c r="CM51" s="146">
        <v>11</v>
      </c>
      <c r="CN51" s="146">
        <v>0</v>
      </c>
      <c r="CO51" s="146">
        <v>0</v>
      </c>
      <c r="CP51" s="146">
        <v>0</v>
      </c>
      <c r="CQ51" s="146">
        <v>0</v>
      </c>
      <c r="CR51" s="146">
        <v>0</v>
      </c>
      <c r="CS51" s="421">
        <v>0</v>
      </c>
      <c r="CV51" s="944">
        <v>16</v>
      </c>
      <c r="CW51" s="422">
        <v>0</v>
      </c>
      <c r="CX51" s="422">
        <v>0</v>
      </c>
      <c r="CY51" s="422">
        <v>9</v>
      </c>
      <c r="CZ51" s="422">
        <v>0</v>
      </c>
      <c r="DA51" s="422">
        <v>0</v>
      </c>
      <c r="DB51" s="422">
        <v>0</v>
      </c>
      <c r="DC51" s="422">
        <v>0</v>
      </c>
      <c r="DD51" s="422">
        <v>0</v>
      </c>
      <c r="DE51" s="945">
        <v>0</v>
      </c>
      <c r="DH51" s="944">
        <v>52</v>
      </c>
      <c r="DI51" s="422">
        <v>0</v>
      </c>
      <c r="DJ51" s="422">
        <v>0</v>
      </c>
      <c r="DK51" s="422">
        <v>20</v>
      </c>
      <c r="DL51" s="422">
        <v>0</v>
      </c>
      <c r="DM51" s="422">
        <v>0</v>
      </c>
      <c r="DN51" s="422">
        <v>0</v>
      </c>
      <c r="DO51" s="422">
        <v>0</v>
      </c>
      <c r="DP51" s="422">
        <v>0</v>
      </c>
      <c r="DQ51" s="945">
        <v>0</v>
      </c>
      <c r="DT51" s="1124">
        <v>54</v>
      </c>
      <c r="DU51" s="1125">
        <v>0</v>
      </c>
      <c r="DV51" s="1125">
        <v>0</v>
      </c>
      <c r="DW51" s="1125">
        <v>13</v>
      </c>
      <c r="DX51" s="1125">
        <v>0</v>
      </c>
      <c r="DY51" s="1125">
        <v>0</v>
      </c>
      <c r="DZ51" s="1125">
        <v>0</v>
      </c>
      <c r="EA51" s="1125">
        <v>0</v>
      </c>
      <c r="EB51" s="1125">
        <v>0</v>
      </c>
      <c r="EC51" s="1129">
        <v>0</v>
      </c>
      <c r="ED51" s="222"/>
    </row>
    <row r="52" spans="1:134" x14ac:dyDescent="0.25">
      <c r="A52">
        <v>39</v>
      </c>
      <c r="B52" t="s">
        <v>96</v>
      </c>
      <c r="C52" s="34">
        <v>1</v>
      </c>
      <c r="D52" s="279">
        <v>0</v>
      </c>
      <c r="E52" s="279">
        <v>0</v>
      </c>
      <c r="F52" s="279">
        <v>0</v>
      </c>
      <c r="G52" s="279">
        <v>18</v>
      </c>
      <c r="H52" s="279">
        <v>0</v>
      </c>
      <c r="I52" s="279">
        <v>0</v>
      </c>
      <c r="J52" s="279">
        <v>0</v>
      </c>
      <c r="K52" s="279">
        <v>0</v>
      </c>
      <c r="L52" s="279">
        <v>0</v>
      </c>
      <c r="M52" s="380">
        <v>0</v>
      </c>
      <c r="P52" s="279">
        <v>0</v>
      </c>
      <c r="Q52" s="279">
        <v>0</v>
      </c>
      <c r="R52" s="279">
        <v>0</v>
      </c>
      <c r="S52" s="279">
        <v>23</v>
      </c>
      <c r="T52" s="279">
        <v>0</v>
      </c>
      <c r="U52" s="279">
        <v>0</v>
      </c>
      <c r="V52" s="279">
        <v>0</v>
      </c>
      <c r="W52" s="279">
        <v>0</v>
      </c>
      <c r="X52" s="279">
        <v>0</v>
      </c>
      <c r="Y52" s="380">
        <v>0</v>
      </c>
      <c r="AB52" s="279">
        <v>0</v>
      </c>
      <c r="AC52" s="277">
        <v>1</v>
      </c>
      <c r="AD52" s="277">
        <v>0</v>
      </c>
      <c r="AE52" s="277">
        <v>26</v>
      </c>
      <c r="AF52" s="277">
        <v>0</v>
      </c>
      <c r="AG52" s="277">
        <v>0</v>
      </c>
      <c r="AH52" s="277">
        <v>0</v>
      </c>
      <c r="AI52" s="277">
        <v>0</v>
      </c>
      <c r="AJ52" s="277">
        <v>0</v>
      </c>
      <c r="AK52" s="278">
        <v>0</v>
      </c>
      <c r="AL52" s="277"/>
      <c r="AM52" s="277"/>
      <c r="AN52" s="279">
        <v>0</v>
      </c>
      <c r="AO52" s="277">
        <v>0</v>
      </c>
      <c r="AP52" s="277">
        <v>0</v>
      </c>
      <c r="AQ52" s="277">
        <v>30</v>
      </c>
      <c r="AR52" s="277">
        <v>0</v>
      </c>
      <c r="AS52" s="277">
        <v>0</v>
      </c>
      <c r="AT52" s="277">
        <v>0</v>
      </c>
      <c r="AU52" s="277">
        <v>0</v>
      </c>
      <c r="AV52" s="277">
        <v>0</v>
      </c>
      <c r="AW52" s="278">
        <v>0</v>
      </c>
      <c r="AX52" s="277"/>
      <c r="AY52" s="277"/>
      <c r="AZ52" s="417">
        <v>0</v>
      </c>
      <c r="BA52" s="418">
        <v>0</v>
      </c>
      <c r="BB52" s="418">
        <v>0</v>
      </c>
      <c r="BC52" s="418">
        <v>24</v>
      </c>
      <c r="BD52" s="418">
        <v>0</v>
      </c>
      <c r="BE52" s="418">
        <v>0</v>
      </c>
      <c r="BF52" s="418">
        <v>0</v>
      </c>
      <c r="BG52" s="418">
        <v>0</v>
      </c>
      <c r="BH52" s="418">
        <v>0</v>
      </c>
      <c r="BI52" s="419">
        <v>0</v>
      </c>
      <c r="BJ52" s="433"/>
      <c r="BK52" s="433"/>
      <c r="BL52" s="417">
        <v>0</v>
      </c>
      <c r="BM52" s="418">
        <v>0</v>
      </c>
      <c r="BN52" s="418">
        <v>0</v>
      </c>
      <c r="BO52" s="418">
        <v>29</v>
      </c>
      <c r="BP52" s="418">
        <v>0</v>
      </c>
      <c r="BQ52" s="418">
        <v>0</v>
      </c>
      <c r="BR52" s="418">
        <v>0</v>
      </c>
      <c r="BS52" s="418">
        <v>0</v>
      </c>
      <c r="BT52" s="418">
        <v>0</v>
      </c>
      <c r="BU52" s="419">
        <v>0</v>
      </c>
      <c r="BV52" s="433"/>
      <c r="BW52" s="433"/>
      <c r="BX52" s="417">
        <v>0</v>
      </c>
      <c r="BY52" s="418">
        <v>0</v>
      </c>
      <c r="BZ52" s="418">
        <v>0</v>
      </c>
      <c r="CA52" s="418">
        <v>21</v>
      </c>
      <c r="CB52" s="418">
        <v>0</v>
      </c>
      <c r="CC52" s="418">
        <v>0</v>
      </c>
      <c r="CD52" s="418">
        <v>0</v>
      </c>
      <c r="CE52" s="418">
        <v>0</v>
      </c>
      <c r="CF52" s="418">
        <v>0</v>
      </c>
      <c r="CG52" s="419">
        <v>0</v>
      </c>
      <c r="CH52" s="429"/>
      <c r="CI52" s="429"/>
      <c r="CJ52" s="420">
        <v>0</v>
      </c>
      <c r="CK52" s="146">
        <v>0</v>
      </c>
      <c r="CL52" s="146">
        <v>0</v>
      </c>
      <c r="CM52" s="146">
        <v>33</v>
      </c>
      <c r="CN52" s="146">
        <v>0</v>
      </c>
      <c r="CO52" s="146">
        <v>0</v>
      </c>
      <c r="CP52" s="146">
        <v>0</v>
      </c>
      <c r="CQ52" s="146">
        <v>0</v>
      </c>
      <c r="CR52" s="146">
        <v>0</v>
      </c>
      <c r="CS52" s="421">
        <v>0</v>
      </c>
      <c r="CV52" s="944">
        <v>0</v>
      </c>
      <c r="CW52" s="422">
        <v>0</v>
      </c>
      <c r="CX52" s="422">
        <v>0</v>
      </c>
      <c r="CY52" s="422">
        <v>41</v>
      </c>
      <c r="CZ52" s="422">
        <v>0</v>
      </c>
      <c r="DA52" s="422">
        <v>0</v>
      </c>
      <c r="DB52" s="422">
        <v>0</v>
      </c>
      <c r="DC52" s="422">
        <v>0</v>
      </c>
      <c r="DD52" s="422">
        <v>0</v>
      </c>
      <c r="DE52" s="945">
        <v>0</v>
      </c>
      <c r="DH52" s="944">
        <v>0</v>
      </c>
      <c r="DI52" s="422">
        <v>0</v>
      </c>
      <c r="DJ52" s="422">
        <v>0</v>
      </c>
      <c r="DK52" s="422">
        <v>24</v>
      </c>
      <c r="DL52" s="422">
        <v>0</v>
      </c>
      <c r="DM52" s="422">
        <v>0</v>
      </c>
      <c r="DN52" s="422">
        <v>0</v>
      </c>
      <c r="DO52" s="422">
        <v>0</v>
      </c>
      <c r="DP52" s="422">
        <v>0</v>
      </c>
      <c r="DQ52" s="945">
        <v>0</v>
      </c>
      <c r="DT52" s="1124">
        <v>0</v>
      </c>
      <c r="DU52" s="1125">
        <v>0</v>
      </c>
      <c r="DV52" s="1125">
        <v>0</v>
      </c>
      <c r="DW52" s="1125">
        <v>25</v>
      </c>
      <c r="DX52" s="1125">
        <v>0</v>
      </c>
      <c r="DY52" s="1125">
        <v>0</v>
      </c>
      <c r="DZ52" s="1125">
        <v>0</v>
      </c>
      <c r="EA52" s="1125">
        <v>0</v>
      </c>
      <c r="EB52" s="1125">
        <v>0</v>
      </c>
      <c r="EC52" s="1129">
        <v>0</v>
      </c>
      <c r="ED52" s="222"/>
    </row>
    <row r="53" spans="1:134" x14ac:dyDescent="0.25">
      <c r="A53">
        <v>39</v>
      </c>
      <c r="B53" t="s">
        <v>96</v>
      </c>
      <c r="C53" s="34">
        <v>2</v>
      </c>
      <c r="D53" s="279">
        <v>0</v>
      </c>
      <c r="E53" s="279">
        <v>2</v>
      </c>
      <c r="F53" s="279">
        <v>0</v>
      </c>
      <c r="G53" s="279">
        <v>10</v>
      </c>
      <c r="H53" s="279">
        <v>0</v>
      </c>
      <c r="I53" s="279">
        <v>0</v>
      </c>
      <c r="J53" s="279">
        <v>0</v>
      </c>
      <c r="K53" s="279">
        <v>0</v>
      </c>
      <c r="L53" s="279">
        <v>0</v>
      </c>
      <c r="M53" s="380">
        <v>0</v>
      </c>
      <c r="P53" s="279">
        <v>0</v>
      </c>
      <c r="Q53" s="279">
        <v>0</v>
      </c>
      <c r="R53" s="279">
        <v>0</v>
      </c>
      <c r="S53" s="279">
        <v>6</v>
      </c>
      <c r="T53" s="279">
        <v>0</v>
      </c>
      <c r="U53" s="279">
        <v>0</v>
      </c>
      <c r="V53" s="279">
        <v>0</v>
      </c>
      <c r="W53" s="279">
        <v>0</v>
      </c>
      <c r="X53" s="279">
        <v>0</v>
      </c>
      <c r="Y53" s="380">
        <v>0</v>
      </c>
      <c r="AB53" s="279">
        <v>0</v>
      </c>
      <c r="AC53" s="277">
        <v>1</v>
      </c>
      <c r="AD53" s="277">
        <v>0</v>
      </c>
      <c r="AE53" s="277">
        <v>8</v>
      </c>
      <c r="AF53" s="277">
        <v>0</v>
      </c>
      <c r="AG53" s="277">
        <v>0</v>
      </c>
      <c r="AH53" s="277">
        <v>0</v>
      </c>
      <c r="AI53" s="277">
        <v>0</v>
      </c>
      <c r="AJ53" s="277">
        <v>0</v>
      </c>
      <c r="AK53" s="278">
        <v>0</v>
      </c>
      <c r="AL53" s="277"/>
      <c r="AM53" s="277"/>
      <c r="AN53" s="279">
        <v>0</v>
      </c>
      <c r="AO53" s="277">
        <v>0</v>
      </c>
      <c r="AP53" s="277">
        <v>0</v>
      </c>
      <c r="AQ53" s="277">
        <v>7</v>
      </c>
      <c r="AR53" s="277">
        <v>0</v>
      </c>
      <c r="AS53" s="277">
        <v>0</v>
      </c>
      <c r="AT53" s="277">
        <v>0</v>
      </c>
      <c r="AU53" s="277">
        <v>0</v>
      </c>
      <c r="AV53" s="277">
        <v>0</v>
      </c>
      <c r="AW53" s="278">
        <v>0</v>
      </c>
      <c r="AX53" s="277"/>
      <c r="AY53" s="277"/>
      <c r="AZ53" s="417">
        <v>0</v>
      </c>
      <c r="BA53" s="418">
        <v>3</v>
      </c>
      <c r="BB53" s="418">
        <v>0</v>
      </c>
      <c r="BC53" s="418">
        <v>6</v>
      </c>
      <c r="BD53" s="418">
        <v>0</v>
      </c>
      <c r="BE53" s="418">
        <v>0</v>
      </c>
      <c r="BF53" s="418">
        <v>0</v>
      </c>
      <c r="BG53" s="418">
        <v>0</v>
      </c>
      <c r="BH53" s="418">
        <v>0</v>
      </c>
      <c r="BI53" s="419">
        <v>0</v>
      </c>
      <c r="BJ53" s="433"/>
      <c r="BK53" s="433"/>
      <c r="BL53" s="417">
        <v>0</v>
      </c>
      <c r="BM53" s="418">
        <v>0</v>
      </c>
      <c r="BN53" s="418">
        <v>0</v>
      </c>
      <c r="BO53" s="418">
        <v>6</v>
      </c>
      <c r="BP53" s="418">
        <v>0</v>
      </c>
      <c r="BQ53" s="418">
        <v>0</v>
      </c>
      <c r="BR53" s="418">
        <v>0</v>
      </c>
      <c r="BS53" s="418">
        <v>0</v>
      </c>
      <c r="BT53" s="418">
        <v>0</v>
      </c>
      <c r="BU53" s="419">
        <v>0</v>
      </c>
      <c r="BV53" s="433"/>
      <c r="BW53" s="433"/>
      <c r="BX53" s="417">
        <v>0</v>
      </c>
      <c r="BY53" s="418">
        <v>0</v>
      </c>
      <c r="BZ53" s="418">
        <v>0</v>
      </c>
      <c r="CA53" s="418">
        <v>3</v>
      </c>
      <c r="CB53" s="418">
        <v>0</v>
      </c>
      <c r="CC53" s="418">
        <v>0</v>
      </c>
      <c r="CD53" s="418">
        <v>0</v>
      </c>
      <c r="CE53" s="418">
        <v>0</v>
      </c>
      <c r="CF53" s="418">
        <v>0</v>
      </c>
      <c r="CG53" s="419">
        <v>0</v>
      </c>
      <c r="CH53" s="429"/>
      <c r="CI53" s="429"/>
      <c r="CJ53" s="420">
        <v>0</v>
      </c>
      <c r="CK53" s="146">
        <v>1</v>
      </c>
      <c r="CL53" s="146">
        <v>0</v>
      </c>
      <c r="CM53" s="146">
        <v>9</v>
      </c>
      <c r="CN53" s="146">
        <v>0</v>
      </c>
      <c r="CO53" s="146">
        <v>0</v>
      </c>
      <c r="CP53" s="146">
        <v>0</v>
      </c>
      <c r="CQ53" s="146">
        <v>0</v>
      </c>
      <c r="CR53" s="146">
        <v>0</v>
      </c>
      <c r="CS53" s="421">
        <v>0</v>
      </c>
      <c r="CV53" s="944">
        <v>0</v>
      </c>
      <c r="CW53" s="422">
        <v>0</v>
      </c>
      <c r="CX53" s="422">
        <v>0</v>
      </c>
      <c r="CY53" s="422">
        <v>0</v>
      </c>
      <c r="CZ53" s="422">
        <v>0</v>
      </c>
      <c r="DA53" s="422">
        <v>0</v>
      </c>
      <c r="DB53" s="422">
        <v>0</v>
      </c>
      <c r="DC53" s="422">
        <v>0</v>
      </c>
      <c r="DD53" s="422">
        <v>0</v>
      </c>
      <c r="DE53" s="945">
        <v>0</v>
      </c>
      <c r="DH53" s="944">
        <v>0</v>
      </c>
      <c r="DI53" s="422">
        <v>0</v>
      </c>
      <c r="DJ53" s="422">
        <v>0</v>
      </c>
      <c r="DK53" s="422">
        <v>5</v>
      </c>
      <c r="DL53" s="422">
        <v>0</v>
      </c>
      <c r="DM53" s="422">
        <v>0</v>
      </c>
      <c r="DN53" s="422">
        <v>0</v>
      </c>
      <c r="DO53" s="422">
        <v>0</v>
      </c>
      <c r="DP53" s="422">
        <v>0</v>
      </c>
      <c r="DQ53" s="945">
        <v>0</v>
      </c>
      <c r="DT53" s="1124">
        <v>0</v>
      </c>
      <c r="DU53" s="1125">
        <v>13</v>
      </c>
      <c r="DV53" s="1125">
        <v>0</v>
      </c>
      <c r="DW53" s="1125">
        <v>7</v>
      </c>
      <c r="DX53" s="1125">
        <v>0</v>
      </c>
      <c r="DY53" s="1125">
        <v>0</v>
      </c>
      <c r="DZ53" s="1125">
        <v>0</v>
      </c>
      <c r="EA53" s="1125">
        <v>0</v>
      </c>
      <c r="EB53" s="1125">
        <v>0</v>
      </c>
      <c r="EC53" s="1129">
        <v>0</v>
      </c>
      <c r="ED53" s="222"/>
    </row>
    <row r="54" spans="1:134" x14ac:dyDescent="0.25">
      <c r="A54">
        <v>39</v>
      </c>
      <c r="B54" t="s">
        <v>96</v>
      </c>
      <c r="C54" s="34">
        <v>3</v>
      </c>
      <c r="D54" s="279">
        <v>59</v>
      </c>
      <c r="E54" s="279">
        <v>1</v>
      </c>
      <c r="F54" s="279">
        <v>0</v>
      </c>
      <c r="G54" s="279">
        <v>12</v>
      </c>
      <c r="H54" s="279">
        <v>0</v>
      </c>
      <c r="I54" s="279">
        <v>0</v>
      </c>
      <c r="J54" s="279">
        <v>0</v>
      </c>
      <c r="K54" s="279">
        <v>0</v>
      </c>
      <c r="L54" s="279">
        <v>0</v>
      </c>
      <c r="M54" s="380">
        <v>0</v>
      </c>
      <c r="P54" s="279">
        <v>61</v>
      </c>
      <c r="Q54" s="279">
        <v>2</v>
      </c>
      <c r="R54" s="279">
        <v>0</v>
      </c>
      <c r="S54" s="279">
        <v>16</v>
      </c>
      <c r="T54" s="279">
        <v>0</v>
      </c>
      <c r="U54" s="279">
        <v>0</v>
      </c>
      <c r="V54" s="279">
        <v>0</v>
      </c>
      <c r="W54" s="279">
        <v>0</v>
      </c>
      <c r="X54" s="279">
        <v>0</v>
      </c>
      <c r="Y54" s="380">
        <v>0</v>
      </c>
      <c r="AB54" s="279">
        <v>92</v>
      </c>
      <c r="AC54" s="277">
        <v>2</v>
      </c>
      <c r="AD54" s="277">
        <v>0</v>
      </c>
      <c r="AE54" s="277">
        <v>14</v>
      </c>
      <c r="AF54" s="277">
        <v>0</v>
      </c>
      <c r="AG54" s="277">
        <v>0</v>
      </c>
      <c r="AH54" s="277">
        <v>0</v>
      </c>
      <c r="AI54" s="277">
        <v>0</v>
      </c>
      <c r="AJ54" s="277">
        <v>0</v>
      </c>
      <c r="AK54" s="278">
        <v>0</v>
      </c>
      <c r="AL54" s="277"/>
      <c r="AM54" s="277"/>
      <c r="AN54" s="279">
        <v>66</v>
      </c>
      <c r="AO54" s="277">
        <v>3</v>
      </c>
      <c r="AP54" s="277">
        <v>0</v>
      </c>
      <c r="AQ54" s="277">
        <v>7</v>
      </c>
      <c r="AR54" s="277">
        <v>0</v>
      </c>
      <c r="AS54" s="277">
        <v>0</v>
      </c>
      <c r="AT54" s="277">
        <v>0</v>
      </c>
      <c r="AU54" s="277">
        <v>0</v>
      </c>
      <c r="AV54" s="277">
        <v>0</v>
      </c>
      <c r="AW54" s="278">
        <v>0</v>
      </c>
      <c r="AX54" s="277"/>
      <c r="AY54" s="277"/>
      <c r="AZ54" s="417">
        <v>82</v>
      </c>
      <c r="BA54" s="418">
        <v>1</v>
      </c>
      <c r="BB54" s="418">
        <v>0</v>
      </c>
      <c r="BC54" s="418">
        <v>13</v>
      </c>
      <c r="BD54" s="418">
        <v>0</v>
      </c>
      <c r="BE54" s="418">
        <v>0</v>
      </c>
      <c r="BF54" s="418">
        <v>0</v>
      </c>
      <c r="BG54" s="418">
        <v>0</v>
      </c>
      <c r="BH54" s="418">
        <v>0</v>
      </c>
      <c r="BI54" s="419">
        <v>0</v>
      </c>
      <c r="BJ54" s="433"/>
      <c r="BK54" s="433"/>
      <c r="BL54" s="417">
        <v>71</v>
      </c>
      <c r="BM54" s="418">
        <v>3</v>
      </c>
      <c r="BN54" s="418">
        <v>0</v>
      </c>
      <c r="BO54" s="418">
        <v>7</v>
      </c>
      <c r="BP54" s="418">
        <v>0</v>
      </c>
      <c r="BQ54" s="418">
        <v>0</v>
      </c>
      <c r="BR54" s="418">
        <v>0</v>
      </c>
      <c r="BS54" s="418">
        <v>0</v>
      </c>
      <c r="BT54" s="418">
        <v>0</v>
      </c>
      <c r="BU54" s="419">
        <v>0</v>
      </c>
      <c r="BV54" s="433"/>
      <c r="BW54" s="433"/>
      <c r="BX54" s="417">
        <v>26</v>
      </c>
      <c r="BY54" s="418">
        <v>1</v>
      </c>
      <c r="BZ54" s="418">
        <v>0</v>
      </c>
      <c r="CA54" s="418">
        <v>8</v>
      </c>
      <c r="CB54" s="418">
        <v>0</v>
      </c>
      <c r="CC54" s="418">
        <v>0</v>
      </c>
      <c r="CD54" s="418">
        <v>0</v>
      </c>
      <c r="CE54" s="418">
        <v>0</v>
      </c>
      <c r="CF54" s="418">
        <v>0</v>
      </c>
      <c r="CG54" s="419">
        <v>0</v>
      </c>
      <c r="CH54" s="429"/>
      <c r="CI54" s="429"/>
      <c r="CJ54" s="420">
        <v>52</v>
      </c>
      <c r="CK54" s="146">
        <v>3</v>
      </c>
      <c r="CL54" s="146">
        <v>0</v>
      </c>
      <c r="CM54" s="146">
        <v>7</v>
      </c>
      <c r="CN54" s="146">
        <v>0</v>
      </c>
      <c r="CO54" s="146">
        <v>0</v>
      </c>
      <c r="CP54" s="146">
        <v>0</v>
      </c>
      <c r="CQ54" s="146">
        <v>0</v>
      </c>
      <c r="CR54" s="146">
        <v>0</v>
      </c>
      <c r="CS54" s="421">
        <v>0</v>
      </c>
      <c r="CV54" s="944">
        <v>45</v>
      </c>
      <c r="CW54" s="422">
        <v>0</v>
      </c>
      <c r="CX54" s="422">
        <v>0</v>
      </c>
      <c r="CY54" s="422">
        <v>7</v>
      </c>
      <c r="CZ54" s="422">
        <v>0</v>
      </c>
      <c r="DA54" s="422">
        <v>0</v>
      </c>
      <c r="DB54" s="422">
        <v>0</v>
      </c>
      <c r="DC54" s="422">
        <v>0</v>
      </c>
      <c r="DD54" s="422">
        <v>0</v>
      </c>
      <c r="DE54" s="945">
        <v>0</v>
      </c>
      <c r="DH54" s="944">
        <v>54</v>
      </c>
      <c r="DI54" s="422">
        <v>3</v>
      </c>
      <c r="DJ54" s="422">
        <v>0</v>
      </c>
      <c r="DK54" s="422">
        <v>11</v>
      </c>
      <c r="DL54" s="422">
        <v>0</v>
      </c>
      <c r="DM54" s="422">
        <v>0</v>
      </c>
      <c r="DN54" s="422">
        <v>0</v>
      </c>
      <c r="DO54" s="422">
        <v>0</v>
      </c>
      <c r="DP54" s="422">
        <v>0</v>
      </c>
      <c r="DQ54" s="945">
        <v>0</v>
      </c>
      <c r="DT54" s="1124">
        <v>58</v>
      </c>
      <c r="DU54" s="1125">
        <v>0</v>
      </c>
      <c r="DV54" s="1125">
        <v>0</v>
      </c>
      <c r="DW54" s="1125">
        <v>15</v>
      </c>
      <c r="DX54" s="1125">
        <v>0</v>
      </c>
      <c r="DY54" s="1125">
        <v>0</v>
      </c>
      <c r="DZ54" s="1125">
        <v>0</v>
      </c>
      <c r="EA54" s="1125">
        <v>0</v>
      </c>
      <c r="EB54" s="1125">
        <v>0</v>
      </c>
      <c r="EC54" s="1129">
        <v>0</v>
      </c>
      <c r="ED54" s="222"/>
    </row>
    <row r="55" spans="1:134" x14ac:dyDescent="0.25">
      <c r="A55">
        <v>40</v>
      </c>
      <c r="B55" t="s">
        <v>97</v>
      </c>
      <c r="C55" s="34">
        <v>1</v>
      </c>
      <c r="D55" s="279">
        <v>0</v>
      </c>
      <c r="E55" s="279">
        <v>73</v>
      </c>
      <c r="F55" s="279">
        <v>7</v>
      </c>
      <c r="G55" s="279">
        <v>146</v>
      </c>
      <c r="H55" s="279">
        <v>0</v>
      </c>
      <c r="I55" s="279">
        <v>0</v>
      </c>
      <c r="J55" s="279">
        <v>0</v>
      </c>
      <c r="K55" s="279">
        <v>0</v>
      </c>
      <c r="L55" s="279">
        <v>0</v>
      </c>
      <c r="M55" s="380">
        <v>0</v>
      </c>
      <c r="P55" s="279">
        <v>0</v>
      </c>
      <c r="Q55" s="279">
        <v>39</v>
      </c>
      <c r="R55" s="279">
        <v>4</v>
      </c>
      <c r="S55" s="279">
        <v>145</v>
      </c>
      <c r="T55" s="279">
        <v>0</v>
      </c>
      <c r="U55" s="279">
        <v>0</v>
      </c>
      <c r="V55" s="279">
        <v>0</v>
      </c>
      <c r="W55" s="279">
        <v>0</v>
      </c>
      <c r="X55" s="279">
        <v>0</v>
      </c>
      <c r="Y55" s="380">
        <v>0</v>
      </c>
      <c r="AB55" s="279">
        <v>0</v>
      </c>
      <c r="AC55" s="277">
        <v>39</v>
      </c>
      <c r="AD55" s="277">
        <v>4</v>
      </c>
      <c r="AE55" s="277">
        <v>159</v>
      </c>
      <c r="AF55" s="277">
        <v>0</v>
      </c>
      <c r="AG55" s="277">
        <v>0</v>
      </c>
      <c r="AH55" s="277">
        <v>0</v>
      </c>
      <c r="AI55" s="277">
        <v>0</v>
      </c>
      <c r="AJ55" s="277">
        <v>0</v>
      </c>
      <c r="AK55" s="278">
        <v>0</v>
      </c>
      <c r="AL55" s="277"/>
      <c r="AM55" s="277"/>
      <c r="AN55" s="279">
        <v>0</v>
      </c>
      <c r="AO55" s="277">
        <v>24</v>
      </c>
      <c r="AP55" s="277">
        <v>0</v>
      </c>
      <c r="AQ55" s="277">
        <v>156</v>
      </c>
      <c r="AR55" s="277">
        <v>0</v>
      </c>
      <c r="AS55" s="277">
        <v>0</v>
      </c>
      <c r="AT55" s="277">
        <v>0</v>
      </c>
      <c r="AU55" s="277">
        <v>0</v>
      </c>
      <c r="AV55" s="277">
        <v>0</v>
      </c>
      <c r="AW55" s="278">
        <v>0</v>
      </c>
      <c r="AX55" s="277"/>
      <c r="AY55" s="277"/>
      <c r="AZ55" s="417">
        <v>0</v>
      </c>
      <c r="BA55" s="418">
        <v>44</v>
      </c>
      <c r="BB55" s="418">
        <v>5</v>
      </c>
      <c r="BC55" s="418">
        <v>198</v>
      </c>
      <c r="BD55" s="418">
        <v>0</v>
      </c>
      <c r="BE55" s="418">
        <v>0</v>
      </c>
      <c r="BF55" s="418">
        <v>0</v>
      </c>
      <c r="BG55" s="418">
        <v>0</v>
      </c>
      <c r="BH55" s="418">
        <v>0</v>
      </c>
      <c r="BI55" s="419">
        <v>0</v>
      </c>
      <c r="BJ55" s="433"/>
      <c r="BK55" s="433"/>
      <c r="BL55" s="417">
        <v>0</v>
      </c>
      <c r="BM55" s="418">
        <v>27</v>
      </c>
      <c r="BN55" s="418">
        <v>3</v>
      </c>
      <c r="BO55" s="418">
        <v>163</v>
      </c>
      <c r="BP55" s="418">
        <v>0</v>
      </c>
      <c r="BQ55" s="418">
        <v>0</v>
      </c>
      <c r="BR55" s="418">
        <v>0</v>
      </c>
      <c r="BS55" s="418">
        <v>0</v>
      </c>
      <c r="BT55" s="418">
        <v>0</v>
      </c>
      <c r="BU55" s="419">
        <v>0</v>
      </c>
      <c r="BV55" s="433"/>
      <c r="BW55" s="433"/>
      <c r="BX55" s="417">
        <v>0</v>
      </c>
      <c r="BY55" s="418">
        <v>42</v>
      </c>
      <c r="BZ55" s="418">
        <v>26</v>
      </c>
      <c r="CA55" s="418">
        <v>173</v>
      </c>
      <c r="CB55" s="418">
        <v>0</v>
      </c>
      <c r="CC55" s="418">
        <v>0</v>
      </c>
      <c r="CD55" s="418">
        <v>0</v>
      </c>
      <c r="CE55" s="418">
        <v>0</v>
      </c>
      <c r="CF55" s="418">
        <v>0</v>
      </c>
      <c r="CG55" s="419">
        <v>0</v>
      </c>
      <c r="CH55" s="429"/>
      <c r="CI55" s="429"/>
      <c r="CJ55" s="420">
        <v>157</v>
      </c>
      <c r="CK55" s="146">
        <v>187</v>
      </c>
      <c r="CL55" s="146">
        <v>15</v>
      </c>
      <c r="CM55" s="146">
        <v>426</v>
      </c>
      <c r="CN55" s="146">
        <v>0</v>
      </c>
      <c r="CO55" s="146">
        <v>0</v>
      </c>
      <c r="CP55" s="146">
        <v>0</v>
      </c>
      <c r="CQ55" s="146">
        <v>0</v>
      </c>
      <c r="CR55" s="146">
        <v>0</v>
      </c>
      <c r="CS55" s="421">
        <v>0</v>
      </c>
      <c r="CV55" s="944">
        <v>166</v>
      </c>
      <c r="CW55" s="422">
        <v>441</v>
      </c>
      <c r="CX55" s="422">
        <v>15</v>
      </c>
      <c r="CY55" s="422">
        <v>700</v>
      </c>
      <c r="CZ55" s="422">
        <v>0</v>
      </c>
      <c r="DA55" s="422">
        <v>0</v>
      </c>
      <c r="DB55" s="422">
        <v>0</v>
      </c>
      <c r="DC55" s="422">
        <v>0</v>
      </c>
      <c r="DD55" s="422">
        <v>0</v>
      </c>
      <c r="DE55" s="945">
        <v>0</v>
      </c>
      <c r="DH55" s="944">
        <v>132</v>
      </c>
      <c r="DI55" s="422">
        <v>476</v>
      </c>
      <c r="DJ55" s="422">
        <v>12</v>
      </c>
      <c r="DK55" s="422">
        <v>674</v>
      </c>
      <c r="DL55" s="422">
        <v>0</v>
      </c>
      <c r="DM55" s="422">
        <v>0</v>
      </c>
      <c r="DN55" s="422">
        <v>0</v>
      </c>
      <c r="DO55" s="422">
        <v>0</v>
      </c>
      <c r="DP55" s="422">
        <v>0</v>
      </c>
      <c r="DQ55" s="945">
        <v>0</v>
      </c>
      <c r="DT55" s="1124">
        <v>86</v>
      </c>
      <c r="DU55" s="1125">
        <v>384</v>
      </c>
      <c r="DV55" s="1125">
        <v>16</v>
      </c>
      <c r="DW55" s="1125">
        <v>930</v>
      </c>
      <c r="DX55" s="1125">
        <v>0</v>
      </c>
      <c r="DY55" s="1125">
        <v>0</v>
      </c>
      <c r="DZ55" s="1125">
        <v>0</v>
      </c>
      <c r="EA55" s="1125">
        <v>0</v>
      </c>
      <c r="EB55" s="1125">
        <v>0</v>
      </c>
      <c r="EC55" s="1129">
        <v>0</v>
      </c>
      <c r="ED55" s="222"/>
    </row>
    <row r="56" spans="1:134" x14ac:dyDescent="0.25">
      <c r="A56">
        <v>40</v>
      </c>
      <c r="B56" t="s">
        <v>97</v>
      </c>
      <c r="C56" s="34">
        <v>2</v>
      </c>
      <c r="D56" s="279">
        <v>0</v>
      </c>
      <c r="E56" s="279">
        <v>29</v>
      </c>
      <c r="F56" s="279">
        <v>0</v>
      </c>
      <c r="G56" s="279">
        <v>58</v>
      </c>
      <c r="H56" s="279">
        <v>0</v>
      </c>
      <c r="I56" s="279">
        <v>0</v>
      </c>
      <c r="J56" s="279">
        <v>0</v>
      </c>
      <c r="K56" s="279">
        <v>0</v>
      </c>
      <c r="L56" s="279">
        <v>0</v>
      </c>
      <c r="M56" s="380">
        <v>0</v>
      </c>
      <c r="P56" s="279">
        <v>0</v>
      </c>
      <c r="Q56" s="279">
        <v>11</v>
      </c>
      <c r="R56" s="279">
        <v>0</v>
      </c>
      <c r="S56" s="279">
        <v>56</v>
      </c>
      <c r="T56" s="279">
        <v>0</v>
      </c>
      <c r="U56" s="279">
        <v>0</v>
      </c>
      <c r="V56" s="279">
        <v>0</v>
      </c>
      <c r="W56" s="279">
        <v>0</v>
      </c>
      <c r="X56" s="279">
        <v>0</v>
      </c>
      <c r="Y56" s="380">
        <v>0</v>
      </c>
      <c r="AB56" s="279">
        <v>1</v>
      </c>
      <c r="AC56" s="277">
        <v>43</v>
      </c>
      <c r="AD56" s="277">
        <v>0</v>
      </c>
      <c r="AE56" s="277">
        <v>79</v>
      </c>
      <c r="AF56" s="277">
        <v>0</v>
      </c>
      <c r="AG56" s="277">
        <v>0</v>
      </c>
      <c r="AH56" s="277">
        <v>0</v>
      </c>
      <c r="AI56" s="277">
        <v>0</v>
      </c>
      <c r="AJ56" s="277">
        <v>0</v>
      </c>
      <c r="AK56" s="278">
        <v>0</v>
      </c>
      <c r="AL56" s="277"/>
      <c r="AM56" s="277"/>
      <c r="AN56" s="279">
        <v>4</v>
      </c>
      <c r="AO56" s="277">
        <v>18</v>
      </c>
      <c r="AP56" s="277">
        <v>0</v>
      </c>
      <c r="AQ56" s="277">
        <v>88</v>
      </c>
      <c r="AR56" s="277">
        <v>0</v>
      </c>
      <c r="AS56" s="277">
        <v>0</v>
      </c>
      <c r="AT56" s="277">
        <v>0</v>
      </c>
      <c r="AU56" s="277">
        <v>0</v>
      </c>
      <c r="AV56" s="277">
        <v>0</v>
      </c>
      <c r="AW56" s="278">
        <v>0</v>
      </c>
      <c r="AX56" s="277"/>
      <c r="AY56" s="277"/>
      <c r="AZ56" s="417">
        <v>8</v>
      </c>
      <c r="BA56" s="418">
        <v>20</v>
      </c>
      <c r="BB56" s="418">
        <v>0</v>
      </c>
      <c r="BC56" s="418">
        <v>64</v>
      </c>
      <c r="BD56" s="418">
        <v>0</v>
      </c>
      <c r="BE56" s="418">
        <v>0</v>
      </c>
      <c r="BF56" s="418">
        <v>0</v>
      </c>
      <c r="BG56" s="418">
        <v>0</v>
      </c>
      <c r="BH56" s="418">
        <v>0</v>
      </c>
      <c r="BI56" s="419">
        <v>0</v>
      </c>
      <c r="BJ56" s="433"/>
      <c r="BK56" s="433"/>
      <c r="BL56" s="417">
        <v>1</v>
      </c>
      <c r="BM56" s="418">
        <v>26</v>
      </c>
      <c r="BN56" s="418">
        <v>0</v>
      </c>
      <c r="BO56" s="418">
        <v>78</v>
      </c>
      <c r="BP56" s="418">
        <v>0</v>
      </c>
      <c r="BQ56" s="418">
        <v>0</v>
      </c>
      <c r="BR56" s="418">
        <v>0</v>
      </c>
      <c r="BS56" s="418">
        <v>0</v>
      </c>
      <c r="BT56" s="418">
        <v>0</v>
      </c>
      <c r="BU56" s="419">
        <v>0</v>
      </c>
      <c r="BV56" s="433"/>
      <c r="BW56" s="433"/>
      <c r="BX56" s="417">
        <v>0</v>
      </c>
      <c r="BY56" s="418">
        <v>16</v>
      </c>
      <c r="BZ56" s="418">
        <v>0</v>
      </c>
      <c r="CA56" s="418">
        <v>69</v>
      </c>
      <c r="CB56" s="418">
        <v>0</v>
      </c>
      <c r="CC56" s="418">
        <v>0</v>
      </c>
      <c r="CD56" s="418">
        <v>0</v>
      </c>
      <c r="CE56" s="418">
        <v>0</v>
      </c>
      <c r="CF56" s="418">
        <v>0</v>
      </c>
      <c r="CG56" s="419">
        <v>0</v>
      </c>
      <c r="CH56" s="429"/>
      <c r="CI56" s="429"/>
      <c r="CJ56" s="420">
        <v>2</v>
      </c>
      <c r="CK56" s="146">
        <v>15</v>
      </c>
      <c r="CL56" s="146">
        <v>0</v>
      </c>
      <c r="CM56" s="146">
        <v>91</v>
      </c>
      <c r="CN56" s="146">
        <v>0</v>
      </c>
      <c r="CO56" s="146">
        <v>0</v>
      </c>
      <c r="CP56" s="146">
        <v>0</v>
      </c>
      <c r="CQ56" s="146">
        <v>0</v>
      </c>
      <c r="CR56" s="146">
        <v>0</v>
      </c>
      <c r="CS56" s="421">
        <v>0</v>
      </c>
      <c r="CV56" s="944">
        <v>217</v>
      </c>
      <c r="CW56" s="422">
        <v>454</v>
      </c>
      <c r="CX56" s="422">
        <v>20</v>
      </c>
      <c r="CY56" s="422">
        <v>257</v>
      </c>
      <c r="CZ56" s="422">
        <v>0</v>
      </c>
      <c r="DA56" s="422">
        <v>0</v>
      </c>
      <c r="DB56" s="422">
        <v>0</v>
      </c>
      <c r="DC56" s="422">
        <v>0</v>
      </c>
      <c r="DD56" s="422">
        <v>0</v>
      </c>
      <c r="DE56" s="945">
        <v>0</v>
      </c>
      <c r="DH56" s="944">
        <v>110</v>
      </c>
      <c r="DI56" s="422">
        <v>548</v>
      </c>
      <c r="DJ56" s="422">
        <v>8</v>
      </c>
      <c r="DK56" s="422">
        <v>248</v>
      </c>
      <c r="DL56" s="422">
        <v>0</v>
      </c>
      <c r="DM56" s="422">
        <v>0</v>
      </c>
      <c r="DN56" s="422">
        <v>0</v>
      </c>
      <c r="DO56" s="422">
        <v>0</v>
      </c>
      <c r="DP56" s="422">
        <v>0</v>
      </c>
      <c r="DQ56" s="945">
        <v>0</v>
      </c>
      <c r="DT56" s="1124">
        <v>143</v>
      </c>
      <c r="DU56" s="1125">
        <v>539</v>
      </c>
      <c r="DV56" s="1125">
        <v>12</v>
      </c>
      <c r="DW56" s="1125">
        <v>268</v>
      </c>
      <c r="DX56" s="1125">
        <v>0</v>
      </c>
      <c r="DY56" s="1125">
        <v>0</v>
      </c>
      <c r="DZ56" s="1125">
        <v>0</v>
      </c>
      <c r="EA56" s="1125">
        <v>0</v>
      </c>
      <c r="EB56" s="1125">
        <v>0</v>
      </c>
      <c r="EC56" s="1129">
        <v>0</v>
      </c>
      <c r="ED56" s="222"/>
    </row>
    <row r="57" spans="1:134" x14ac:dyDescent="0.25">
      <c r="A57">
        <v>40</v>
      </c>
      <c r="B57" t="s">
        <v>97</v>
      </c>
      <c r="C57" s="34">
        <v>3</v>
      </c>
      <c r="D57" s="279">
        <v>554</v>
      </c>
      <c r="E57" s="279">
        <v>183</v>
      </c>
      <c r="F57" s="279">
        <v>0</v>
      </c>
      <c r="G57" s="279">
        <v>444</v>
      </c>
      <c r="H57" s="279">
        <v>0</v>
      </c>
      <c r="I57" s="279">
        <v>0</v>
      </c>
      <c r="J57" s="279">
        <v>0</v>
      </c>
      <c r="K57" s="279">
        <v>0</v>
      </c>
      <c r="L57" s="279">
        <v>0</v>
      </c>
      <c r="M57" s="380">
        <v>0</v>
      </c>
      <c r="P57" s="279">
        <v>484</v>
      </c>
      <c r="Q57" s="279">
        <v>237</v>
      </c>
      <c r="R57" s="279">
        <v>15</v>
      </c>
      <c r="S57" s="279">
        <v>465</v>
      </c>
      <c r="T57" s="279">
        <v>0</v>
      </c>
      <c r="U57" s="279">
        <v>0</v>
      </c>
      <c r="V57" s="279">
        <v>0</v>
      </c>
      <c r="W57" s="279">
        <v>0</v>
      </c>
      <c r="X57" s="279">
        <v>0</v>
      </c>
      <c r="Y57" s="380">
        <v>0</v>
      </c>
      <c r="AB57" s="279">
        <v>796</v>
      </c>
      <c r="AC57" s="277">
        <v>259</v>
      </c>
      <c r="AD57" s="277">
        <v>37</v>
      </c>
      <c r="AE57" s="277">
        <v>563</v>
      </c>
      <c r="AF57" s="277">
        <v>0</v>
      </c>
      <c r="AG57" s="277">
        <v>0</v>
      </c>
      <c r="AH57" s="277">
        <v>0</v>
      </c>
      <c r="AI57" s="277">
        <v>0</v>
      </c>
      <c r="AJ57" s="277">
        <v>0</v>
      </c>
      <c r="AK57" s="278">
        <v>0</v>
      </c>
      <c r="AL57" s="277"/>
      <c r="AM57" s="277"/>
      <c r="AN57" s="279">
        <v>479</v>
      </c>
      <c r="AO57" s="277">
        <v>259</v>
      </c>
      <c r="AP57" s="277">
        <v>26</v>
      </c>
      <c r="AQ57" s="277">
        <v>489</v>
      </c>
      <c r="AR57" s="277">
        <v>0</v>
      </c>
      <c r="AS57" s="277">
        <v>0</v>
      </c>
      <c r="AT57" s="277">
        <v>0</v>
      </c>
      <c r="AU57" s="277">
        <v>0</v>
      </c>
      <c r="AV57" s="277">
        <v>0</v>
      </c>
      <c r="AW57" s="278">
        <v>0</v>
      </c>
      <c r="AX57" s="277"/>
      <c r="AY57" s="277"/>
      <c r="AZ57" s="417">
        <v>478</v>
      </c>
      <c r="BA57" s="418">
        <v>194</v>
      </c>
      <c r="BB57" s="418">
        <v>34</v>
      </c>
      <c r="BC57" s="418">
        <v>847</v>
      </c>
      <c r="BD57" s="418">
        <v>0</v>
      </c>
      <c r="BE57" s="418">
        <v>0</v>
      </c>
      <c r="BF57" s="418">
        <v>0</v>
      </c>
      <c r="BG57" s="418">
        <v>0</v>
      </c>
      <c r="BH57" s="418">
        <v>0</v>
      </c>
      <c r="BI57" s="419">
        <v>0</v>
      </c>
      <c r="BJ57" s="433"/>
      <c r="BK57" s="433"/>
      <c r="BL57" s="417">
        <v>411</v>
      </c>
      <c r="BM57" s="418">
        <v>172</v>
      </c>
      <c r="BN57" s="418">
        <v>27</v>
      </c>
      <c r="BO57" s="418">
        <v>971</v>
      </c>
      <c r="BP57" s="418">
        <v>0</v>
      </c>
      <c r="BQ57" s="418">
        <v>0</v>
      </c>
      <c r="BR57" s="418">
        <v>0</v>
      </c>
      <c r="BS57" s="418">
        <v>0</v>
      </c>
      <c r="BT57" s="418">
        <v>0</v>
      </c>
      <c r="BU57" s="419">
        <v>0</v>
      </c>
      <c r="BV57" s="433"/>
      <c r="BW57" s="433"/>
      <c r="BX57" s="417">
        <v>396</v>
      </c>
      <c r="BY57" s="418">
        <v>150</v>
      </c>
      <c r="BZ57" s="418">
        <v>23</v>
      </c>
      <c r="CA57" s="418">
        <v>702</v>
      </c>
      <c r="CB57" s="418">
        <v>0</v>
      </c>
      <c r="CC57" s="418">
        <v>0</v>
      </c>
      <c r="CD57" s="418">
        <v>0</v>
      </c>
      <c r="CE57" s="418">
        <v>0</v>
      </c>
      <c r="CF57" s="418">
        <v>0</v>
      </c>
      <c r="CG57" s="419">
        <v>0</v>
      </c>
      <c r="CH57" s="429"/>
      <c r="CI57" s="429"/>
      <c r="CJ57" s="420">
        <v>341</v>
      </c>
      <c r="CK57" s="146">
        <v>182</v>
      </c>
      <c r="CL57" s="146">
        <v>33</v>
      </c>
      <c r="CM57" s="146">
        <v>646</v>
      </c>
      <c r="CN57" s="146">
        <v>0</v>
      </c>
      <c r="CO57" s="146">
        <v>0</v>
      </c>
      <c r="CP57" s="146">
        <v>0</v>
      </c>
      <c r="CQ57" s="146">
        <v>0</v>
      </c>
      <c r="CR57" s="146">
        <v>0</v>
      </c>
      <c r="CS57" s="421">
        <v>0</v>
      </c>
      <c r="CV57" s="944">
        <v>361</v>
      </c>
      <c r="CW57" s="422">
        <v>174</v>
      </c>
      <c r="CX57" s="422">
        <v>31</v>
      </c>
      <c r="CY57" s="422">
        <v>637</v>
      </c>
      <c r="CZ57" s="422">
        <v>0</v>
      </c>
      <c r="DA57" s="422">
        <v>0</v>
      </c>
      <c r="DB57" s="422">
        <v>0</v>
      </c>
      <c r="DC57" s="422">
        <v>0</v>
      </c>
      <c r="DD57" s="422">
        <v>0</v>
      </c>
      <c r="DE57" s="945">
        <v>0</v>
      </c>
      <c r="DH57" s="944">
        <v>349</v>
      </c>
      <c r="DI57" s="422">
        <v>115</v>
      </c>
      <c r="DJ57" s="422">
        <v>24</v>
      </c>
      <c r="DK57" s="422">
        <v>595</v>
      </c>
      <c r="DL57" s="422">
        <v>0</v>
      </c>
      <c r="DM57" s="422">
        <v>0</v>
      </c>
      <c r="DN57" s="422">
        <v>0</v>
      </c>
      <c r="DO57" s="422">
        <v>0</v>
      </c>
      <c r="DP57" s="422">
        <v>0</v>
      </c>
      <c r="DQ57" s="945">
        <v>0</v>
      </c>
      <c r="DT57" s="1124">
        <v>362</v>
      </c>
      <c r="DU57" s="1125">
        <v>89</v>
      </c>
      <c r="DV57" s="1125">
        <v>10</v>
      </c>
      <c r="DW57" s="1125">
        <v>526</v>
      </c>
      <c r="DX57" s="1125">
        <v>0</v>
      </c>
      <c r="DY57" s="1125">
        <v>0</v>
      </c>
      <c r="DZ57" s="1125">
        <v>0</v>
      </c>
      <c r="EA57" s="1125">
        <v>0</v>
      </c>
      <c r="EB57" s="1125">
        <v>0</v>
      </c>
      <c r="EC57" s="1129">
        <v>0</v>
      </c>
      <c r="ED57" s="222"/>
    </row>
    <row r="58" spans="1:134" x14ac:dyDescent="0.25">
      <c r="A58">
        <v>42</v>
      </c>
      <c r="B58" t="s">
        <v>98</v>
      </c>
      <c r="C58" s="34">
        <v>1</v>
      </c>
      <c r="D58" s="279">
        <v>19</v>
      </c>
      <c r="E58" s="279">
        <v>4</v>
      </c>
      <c r="F58" s="279">
        <v>0</v>
      </c>
      <c r="G58" s="279">
        <v>1</v>
      </c>
      <c r="H58" s="279">
        <v>0</v>
      </c>
      <c r="I58" s="279">
        <v>0</v>
      </c>
      <c r="J58" s="279">
        <v>0</v>
      </c>
      <c r="K58" s="279">
        <v>0</v>
      </c>
      <c r="L58" s="279">
        <v>0</v>
      </c>
      <c r="M58" s="380">
        <v>0</v>
      </c>
      <c r="P58" s="279">
        <v>31</v>
      </c>
      <c r="Q58" s="279">
        <v>0</v>
      </c>
      <c r="R58" s="279">
        <v>0</v>
      </c>
      <c r="S58" s="279">
        <v>4</v>
      </c>
      <c r="T58" s="279">
        <v>0</v>
      </c>
      <c r="U58" s="279">
        <v>0</v>
      </c>
      <c r="V58" s="279">
        <v>0</v>
      </c>
      <c r="W58" s="279">
        <v>0</v>
      </c>
      <c r="X58" s="279">
        <v>0</v>
      </c>
      <c r="Y58" s="380">
        <v>0</v>
      </c>
      <c r="AB58" s="279">
        <v>25</v>
      </c>
      <c r="AC58" s="277">
        <v>1</v>
      </c>
      <c r="AD58" s="277">
        <v>0</v>
      </c>
      <c r="AE58" s="277">
        <v>1</v>
      </c>
      <c r="AF58" s="277">
        <v>0</v>
      </c>
      <c r="AG58" s="277">
        <v>0</v>
      </c>
      <c r="AH58" s="277">
        <v>0</v>
      </c>
      <c r="AI58" s="277">
        <v>0</v>
      </c>
      <c r="AJ58" s="277">
        <v>0</v>
      </c>
      <c r="AK58" s="278">
        <v>0</v>
      </c>
      <c r="AL58" s="277"/>
      <c r="AM58" s="277"/>
      <c r="AN58" s="279">
        <v>33</v>
      </c>
      <c r="AO58" s="277">
        <v>0</v>
      </c>
      <c r="AP58" s="277">
        <v>0</v>
      </c>
      <c r="AQ58" s="277">
        <v>1</v>
      </c>
      <c r="AR58" s="277">
        <v>0</v>
      </c>
      <c r="AS58" s="277">
        <v>0</v>
      </c>
      <c r="AT58" s="277">
        <v>0</v>
      </c>
      <c r="AU58" s="277">
        <v>0</v>
      </c>
      <c r="AV58" s="277">
        <v>0</v>
      </c>
      <c r="AW58" s="278">
        <v>0</v>
      </c>
      <c r="AX58" s="277"/>
      <c r="AY58" s="277"/>
      <c r="AZ58" s="417">
        <v>22</v>
      </c>
      <c r="BA58" s="418">
        <v>1</v>
      </c>
      <c r="BB58" s="418">
        <v>0</v>
      </c>
      <c r="BC58" s="418">
        <v>2</v>
      </c>
      <c r="BD58" s="418">
        <v>0</v>
      </c>
      <c r="BE58" s="418">
        <v>0</v>
      </c>
      <c r="BF58" s="418">
        <v>0</v>
      </c>
      <c r="BG58" s="418">
        <v>0</v>
      </c>
      <c r="BH58" s="418">
        <v>0</v>
      </c>
      <c r="BI58" s="419">
        <v>0</v>
      </c>
      <c r="BJ58" s="433"/>
      <c r="BK58" s="433"/>
      <c r="BL58" s="417">
        <v>18</v>
      </c>
      <c r="BM58" s="418">
        <v>0</v>
      </c>
      <c r="BN58" s="418">
        <v>0</v>
      </c>
      <c r="BO58" s="418">
        <v>0</v>
      </c>
      <c r="BP58" s="418">
        <v>0</v>
      </c>
      <c r="BQ58" s="418">
        <v>0</v>
      </c>
      <c r="BR58" s="418">
        <v>0</v>
      </c>
      <c r="BS58" s="418">
        <v>0</v>
      </c>
      <c r="BT58" s="418">
        <v>0</v>
      </c>
      <c r="BU58" s="419">
        <v>0</v>
      </c>
      <c r="BV58" s="433"/>
      <c r="BW58" s="433"/>
      <c r="BX58" s="417">
        <v>11</v>
      </c>
      <c r="BY58" s="418">
        <v>0</v>
      </c>
      <c r="BZ58" s="418">
        <v>0</v>
      </c>
      <c r="CA58" s="418">
        <v>2</v>
      </c>
      <c r="CB58" s="418">
        <v>0</v>
      </c>
      <c r="CC58" s="418">
        <v>0</v>
      </c>
      <c r="CD58" s="418">
        <v>0</v>
      </c>
      <c r="CE58" s="418">
        <v>0</v>
      </c>
      <c r="CF58" s="418">
        <v>0</v>
      </c>
      <c r="CG58" s="419">
        <v>0</v>
      </c>
      <c r="CH58" s="429"/>
      <c r="CI58" s="429"/>
      <c r="CJ58" s="420">
        <v>29</v>
      </c>
      <c r="CK58" s="146">
        <v>1</v>
      </c>
      <c r="CL58" s="146">
        <v>0</v>
      </c>
      <c r="CM58" s="146">
        <v>12</v>
      </c>
      <c r="CN58" s="146">
        <v>0</v>
      </c>
      <c r="CO58" s="146">
        <v>0</v>
      </c>
      <c r="CP58" s="146">
        <v>0</v>
      </c>
      <c r="CQ58" s="146">
        <v>0</v>
      </c>
      <c r="CR58" s="146">
        <v>0</v>
      </c>
      <c r="CS58" s="421">
        <v>0</v>
      </c>
      <c r="CV58" s="944">
        <v>43</v>
      </c>
      <c r="CW58" s="422">
        <v>2</v>
      </c>
      <c r="CX58" s="422">
        <v>0</v>
      </c>
      <c r="CY58" s="422">
        <v>46</v>
      </c>
      <c r="CZ58" s="422">
        <v>0</v>
      </c>
      <c r="DA58" s="422">
        <v>0</v>
      </c>
      <c r="DB58" s="422">
        <v>0</v>
      </c>
      <c r="DC58" s="422">
        <v>0</v>
      </c>
      <c r="DD58" s="422">
        <v>0</v>
      </c>
      <c r="DE58" s="945">
        <v>0</v>
      </c>
      <c r="DH58" s="944">
        <v>86</v>
      </c>
      <c r="DI58" s="422">
        <v>2</v>
      </c>
      <c r="DJ58" s="422">
        <v>0</v>
      </c>
      <c r="DK58" s="422">
        <v>34</v>
      </c>
      <c r="DL58" s="422">
        <v>0</v>
      </c>
      <c r="DM58" s="422">
        <v>0</v>
      </c>
      <c r="DN58" s="422">
        <v>0</v>
      </c>
      <c r="DO58" s="422">
        <v>0</v>
      </c>
      <c r="DP58" s="422">
        <v>0</v>
      </c>
      <c r="DQ58" s="945">
        <v>0</v>
      </c>
      <c r="DT58" s="1124">
        <v>65</v>
      </c>
      <c r="DU58" s="1125">
        <v>1</v>
      </c>
      <c r="DV58" s="1125">
        <v>0</v>
      </c>
      <c r="DW58" s="1125">
        <v>55</v>
      </c>
      <c r="DX58" s="1125">
        <v>0</v>
      </c>
      <c r="DY58" s="1125">
        <v>0</v>
      </c>
      <c r="DZ58" s="1125">
        <v>0</v>
      </c>
      <c r="EA58" s="1125">
        <v>0</v>
      </c>
      <c r="EB58" s="1125">
        <v>0</v>
      </c>
      <c r="EC58" s="1129">
        <v>0</v>
      </c>
      <c r="ED58" s="222"/>
    </row>
    <row r="59" spans="1:134" x14ac:dyDescent="0.25">
      <c r="A59">
        <v>42</v>
      </c>
      <c r="B59" t="s">
        <v>98</v>
      </c>
      <c r="C59" s="34">
        <v>2</v>
      </c>
      <c r="D59" s="279">
        <v>0</v>
      </c>
      <c r="E59" s="279">
        <v>4</v>
      </c>
      <c r="F59" s="279">
        <v>0</v>
      </c>
      <c r="G59" s="279">
        <v>3</v>
      </c>
      <c r="H59" s="279">
        <v>0</v>
      </c>
      <c r="I59" s="279">
        <v>0</v>
      </c>
      <c r="J59" s="279">
        <v>0</v>
      </c>
      <c r="K59" s="279">
        <v>0</v>
      </c>
      <c r="L59" s="279">
        <v>0</v>
      </c>
      <c r="M59" s="380">
        <v>0</v>
      </c>
      <c r="P59" s="279">
        <v>1</v>
      </c>
      <c r="Q59" s="279">
        <v>7</v>
      </c>
      <c r="R59" s="279">
        <v>0</v>
      </c>
      <c r="S59" s="279">
        <v>1</v>
      </c>
      <c r="T59" s="279">
        <v>0</v>
      </c>
      <c r="U59" s="279">
        <v>0</v>
      </c>
      <c r="V59" s="279">
        <v>0</v>
      </c>
      <c r="W59" s="279">
        <v>0</v>
      </c>
      <c r="X59" s="279">
        <v>0</v>
      </c>
      <c r="Y59" s="380">
        <v>0</v>
      </c>
      <c r="AB59" s="279">
        <v>0</v>
      </c>
      <c r="AC59" s="277">
        <v>10</v>
      </c>
      <c r="AD59" s="277">
        <v>0</v>
      </c>
      <c r="AE59" s="277">
        <v>1</v>
      </c>
      <c r="AF59" s="277">
        <v>0</v>
      </c>
      <c r="AG59" s="277">
        <v>0</v>
      </c>
      <c r="AH59" s="277">
        <v>0</v>
      </c>
      <c r="AI59" s="277">
        <v>0</v>
      </c>
      <c r="AJ59" s="277">
        <v>0</v>
      </c>
      <c r="AK59" s="278">
        <v>0</v>
      </c>
      <c r="AL59" s="277"/>
      <c r="AM59" s="277"/>
      <c r="AN59" s="279">
        <v>0</v>
      </c>
      <c r="AO59" s="277">
        <v>7</v>
      </c>
      <c r="AP59" s="277">
        <v>0</v>
      </c>
      <c r="AQ59" s="277">
        <v>4</v>
      </c>
      <c r="AR59" s="277">
        <v>0</v>
      </c>
      <c r="AS59" s="277">
        <v>0</v>
      </c>
      <c r="AT59" s="277">
        <v>0</v>
      </c>
      <c r="AU59" s="277">
        <v>0</v>
      </c>
      <c r="AV59" s="277">
        <v>0</v>
      </c>
      <c r="AW59" s="278">
        <v>0</v>
      </c>
      <c r="AX59" s="277"/>
      <c r="AY59" s="277"/>
      <c r="AZ59" s="417">
        <v>0</v>
      </c>
      <c r="BA59" s="418">
        <v>7</v>
      </c>
      <c r="BB59" s="418">
        <v>0</v>
      </c>
      <c r="BC59" s="418">
        <v>4</v>
      </c>
      <c r="BD59" s="418">
        <v>0</v>
      </c>
      <c r="BE59" s="418">
        <v>0</v>
      </c>
      <c r="BF59" s="418">
        <v>0</v>
      </c>
      <c r="BG59" s="418">
        <v>0</v>
      </c>
      <c r="BH59" s="418">
        <v>0</v>
      </c>
      <c r="BI59" s="419">
        <v>0</v>
      </c>
      <c r="BJ59" s="433"/>
      <c r="BK59" s="433"/>
      <c r="BL59" s="417">
        <v>0</v>
      </c>
      <c r="BM59" s="418">
        <v>5</v>
      </c>
      <c r="BN59" s="418">
        <v>0</v>
      </c>
      <c r="BO59" s="418">
        <v>4</v>
      </c>
      <c r="BP59" s="418">
        <v>0</v>
      </c>
      <c r="BQ59" s="418">
        <v>0</v>
      </c>
      <c r="BR59" s="418">
        <v>0</v>
      </c>
      <c r="BS59" s="418">
        <v>0</v>
      </c>
      <c r="BT59" s="418">
        <v>0</v>
      </c>
      <c r="BU59" s="419">
        <v>0</v>
      </c>
      <c r="BV59" s="433"/>
      <c r="BW59" s="433"/>
      <c r="BX59" s="417">
        <v>0</v>
      </c>
      <c r="BY59" s="418">
        <v>4</v>
      </c>
      <c r="BZ59" s="418">
        <v>0</v>
      </c>
      <c r="CA59" s="418">
        <v>5</v>
      </c>
      <c r="CB59" s="418">
        <v>0</v>
      </c>
      <c r="CC59" s="418">
        <v>0</v>
      </c>
      <c r="CD59" s="418">
        <v>0</v>
      </c>
      <c r="CE59" s="418">
        <v>0</v>
      </c>
      <c r="CF59" s="418">
        <v>0</v>
      </c>
      <c r="CG59" s="419">
        <v>0</v>
      </c>
      <c r="CH59" s="429"/>
      <c r="CI59" s="429"/>
      <c r="CJ59" s="420">
        <v>0</v>
      </c>
      <c r="CK59" s="146">
        <v>6</v>
      </c>
      <c r="CL59" s="146">
        <v>0</v>
      </c>
      <c r="CM59" s="146">
        <v>4</v>
      </c>
      <c r="CN59" s="146">
        <v>0</v>
      </c>
      <c r="CO59" s="146">
        <v>0</v>
      </c>
      <c r="CP59" s="146">
        <v>0</v>
      </c>
      <c r="CQ59" s="146">
        <v>0</v>
      </c>
      <c r="CR59" s="146">
        <v>0</v>
      </c>
      <c r="CS59" s="421">
        <v>0</v>
      </c>
      <c r="CV59" s="944">
        <v>59</v>
      </c>
      <c r="CW59" s="422">
        <v>16</v>
      </c>
      <c r="CX59" s="422">
        <v>0</v>
      </c>
      <c r="CY59" s="422">
        <v>31</v>
      </c>
      <c r="CZ59" s="422">
        <v>0</v>
      </c>
      <c r="DA59" s="422">
        <v>0</v>
      </c>
      <c r="DB59" s="422">
        <v>0</v>
      </c>
      <c r="DC59" s="422">
        <v>0</v>
      </c>
      <c r="DD59" s="422">
        <v>0</v>
      </c>
      <c r="DE59" s="945">
        <v>0</v>
      </c>
      <c r="DH59" s="944">
        <v>66</v>
      </c>
      <c r="DI59" s="422">
        <v>17</v>
      </c>
      <c r="DJ59" s="422">
        <v>0</v>
      </c>
      <c r="DK59" s="422">
        <v>26</v>
      </c>
      <c r="DL59" s="422">
        <v>0</v>
      </c>
      <c r="DM59" s="422">
        <v>0</v>
      </c>
      <c r="DN59" s="422">
        <v>0</v>
      </c>
      <c r="DO59" s="422">
        <v>0</v>
      </c>
      <c r="DP59" s="422">
        <v>0</v>
      </c>
      <c r="DQ59" s="945">
        <v>0</v>
      </c>
      <c r="DT59" s="1124">
        <v>71</v>
      </c>
      <c r="DU59" s="1125">
        <v>22</v>
      </c>
      <c r="DV59" s="1125">
        <v>0</v>
      </c>
      <c r="DW59" s="1125">
        <v>25</v>
      </c>
      <c r="DX59" s="1125">
        <v>0</v>
      </c>
      <c r="DY59" s="1125">
        <v>0</v>
      </c>
      <c r="DZ59" s="1125">
        <v>0</v>
      </c>
      <c r="EA59" s="1125">
        <v>0</v>
      </c>
      <c r="EB59" s="1125">
        <v>0</v>
      </c>
      <c r="EC59" s="1129">
        <v>0</v>
      </c>
      <c r="ED59" s="222"/>
    </row>
    <row r="60" spans="1:134" x14ac:dyDescent="0.25">
      <c r="A60">
        <v>42</v>
      </c>
      <c r="B60" t="s">
        <v>98</v>
      </c>
      <c r="C60" s="34">
        <v>3</v>
      </c>
      <c r="D60" s="279">
        <v>100</v>
      </c>
      <c r="E60" s="279">
        <v>92</v>
      </c>
      <c r="F60" s="279">
        <v>0</v>
      </c>
      <c r="G60" s="279">
        <v>92</v>
      </c>
      <c r="H60" s="279">
        <v>0</v>
      </c>
      <c r="I60" s="279">
        <v>0</v>
      </c>
      <c r="J60" s="279">
        <v>0</v>
      </c>
      <c r="K60" s="279">
        <v>0</v>
      </c>
      <c r="L60" s="279">
        <v>0</v>
      </c>
      <c r="M60" s="380">
        <v>0</v>
      </c>
      <c r="P60" s="279">
        <v>94</v>
      </c>
      <c r="Q60" s="279">
        <v>14</v>
      </c>
      <c r="R60" s="279">
        <v>0</v>
      </c>
      <c r="S60" s="279">
        <v>61</v>
      </c>
      <c r="T60" s="279">
        <v>0</v>
      </c>
      <c r="U60" s="279">
        <v>0</v>
      </c>
      <c r="V60" s="279">
        <v>0</v>
      </c>
      <c r="W60" s="279">
        <v>0</v>
      </c>
      <c r="X60" s="279">
        <v>0</v>
      </c>
      <c r="Y60" s="380">
        <v>0</v>
      </c>
      <c r="AB60" s="279">
        <v>68</v>
      </c>
      <c r="AC60" s="277">
        <v>77</v>
      </c>
      <c r="AD60" s="277">
        <v>0</v>
      </c>
      <c r="AE60" s="277">
        <v>61</v>
      </c>
      <c r="AF60" s="277">
        <v>0</v>
      </c>
      <c r="AG60" s="277">
        <v>0</v>
      </c>
      <c r="AH60" s="277">
        <v>0</v>
      </c>
      <c r="AI60" s="277">
        <v>0</v>
      </c>
      <c r="AJ60" s="277">
        <v>0</v>
      </c>
      <c r="AK60" s="278">
        <v>0</v>
      </c>
      <c r="AL60" s="277"/>
      <c r="AM60" s="277"/>
      <c r="AN60" s="279">
        <v>132</v>
      </c>
      <c r="AO60" s="277">
        <v>61</v>
      </c>
      <c r="AP60" s="277">
        <v>0</v>
      </c>
      <c r="AQ60" s="277">
        <v>98</v>
      </c>
      <c r="AR60" s="277">
        <v>0</v>
      </c>
      <c r="AS60" s="277">
        <v>0</v>
      </c>
      <c r="AT60" s="277">
        <v>0</v>
      </c>
      <c r="AU60" s="277">
        <v>0</v>
      </c>
      <c r="AV60" s="277">
        <v>0</v>
      </c>
      <c r="AW60" s="278">
        <v>0</v>
      </c>
      <c r="AX60" s="277"/>
      <c r="AY60" s="277"/>
      <c r="AZ60" s="417">
        <v>111</v>
      </c>
      <c r="BA60" s="418">
        <v>116</v>
      </c>
      <c r="BB60" s="418">
        <v>0</v>
      </c>
      <c r="BC60" s="418">
        <v>70</v>
      </c>
      <c r="BD60" s="418">
        <v>0</v>
      </c>
      <c r="BE60" s="418">
        <v>0</v>
      </c>
      <c r="BF60" s="418">
        <v>0</v>
      </c>
      <c r="BG60" s="418">
        <v>0</v>
      </c>
      <c r="BH60" s="418">
        <v>0</v>
      </c>
      <c r="BI60" s="419">
        <v>0</v>
      </c>
      <c r="BJ60" s="433"/>
      <c r="BK60" s="433"/>
      <c r="BL60" s="417">
        <v>64</v>
      </c>
      <c r="BM60" s="418">
        <v>201</v>
      </c>
      <c r="BN60" s="418">
        <v>0</v>
      </c>
      <c r="BO60" s="418">
        <v>90</v>
      </c>
      <c r="BP60" s="418">
        <v>0</v>
      </c>
      <c r="BQ60" s="418">
        <v>0</v>
      </c>
      <c r="BR60" s="418">
        <v>0</v>
      </c>
      <c r="BS60" s="418">
        <v>0</v>
      </c>
      <c r="BT60" s="418">
        <v>0</v>
      </c>
      <c r="BU60" s="419">
        <v>0</v>
      </c>
      <c r="BV60" s="433"/>
      <c r="BW60" s="433"/>
      <c r="BX60" s="417">
        <v>228</v>
      </c>
      <c r="BY60" s="418">
        <v>36</v>
      </c>
      <c r="BZ60" s="418">
        <v>0</v>
      </c>
      <c r="CA60" s="418">
        <v>61</v>
      </c>
      <c r="CB60" s="418">
        <v>0</v>
      </c>
      <c r="CC60" s="418">
        <v>0</v>
      </c>
      <c r="CD60" s="418">
        <v>0</v>
      </c>
      <c r="CE60" s="418">
        <v>0</v>
      </c>
      <c r="CF60" s="418">
        <v>0</v>
      </c>
      <c r="CG60" s="419">
        <v>0</v>
      </c>
      <c r="CH60" s="429"/>
      <c r="CI60" s="429"/>
      <c r="CJ60" s="420">
        <v>169</v>
      </c>
      <c r="CK60" s="146">
        <v>26</v>
      </c>
      <c r="CL60" s="146">
        <v>0</v>
      </c>
      <c r="CM60" s="146">
        <v>40</v>
      </c>
      <c r="CN60" s="146">
        <v>0</v>
      </c>
      <c r="CO60" s="146">
        <v>0</v>
      </c>
      <c r="CP60" s="146">
        <v>0</v>
      </c>
      <c r="CQ60" s="146">
        <v>0</v>
      </c>
      <c r="CR60" s="146">
        <v>0</v>
      </c>
      <c r="CS60" s="421">
        <v>0</v>
      </c>
      <c r="CV60" s="944">
        <v>140</v>
      </c>
      <c r="CW60" s="422">
        <v>27</v>
      </c>
      <c r="CX60" s="422">
        <v>0</v>
      </c>
      <c r="CY60" s="422">
        <v>38</v>
      </c>
      <c r="CZ60" s="422">
        <v>0</v>
      </c>
      <c r="DA60" s="422">
        <v>0</v>
      </c>
      <c r="DB60" s="422">
        <v>0</v>
      </c>
      <c r="DC60" s="422">
        <v>0</v>
      </c>
      <c r="DD60" s="422">
        <v>0</v>
      </c>
      <c r="DE60" s="945">
        <v>0</v>
      </c>
      <c r="DH60" s="944">
        <v>82</v>
      </c>
      <c r="DI60" s="422">
        <v>30</v>
      </c>
      <c r="DJ60" s="422">
        <v>0</v>
      </c>
      <c r="DK60" s="422">
        <v>45</v>
      </c>
      <c r="DL60" s="422">
        <v>0</v>
      </c>
      <c r="DM60" s="422">
        <v>0</v>
      </c>
      <c r="DN60" s="422">
        <v>0</v>
      </c>
      <c r="DO60" s="422">
        <v>0</v>
      </c>
      <c r="DP60" s="422">
        <v>0</v>
      </c>
      <c r="DQ60" s="945">
        <v>0</v>
      </c>
      <c r="DT60" s="1124">
        <v>202</v>
      </c>
      <c r="DU60" s="1125">
        <v>25</v>
      </c>
      <c r="DV60" s="1125">
        <v>0</v>
      </c>
      <c r="DW60" s="1125">
        <v>41</v>
      </c>
      <c r="DX60" s="1125">
        <v>0</v>
      </c>
      <c r="DY60" s="1125">
        <v>0</v>
      </c>
      <c r="DZ60" s="1125">
        <v>0</v>
      </c>
      <c r="EA60" s="1125">
        <v>0</v>
      </c>
      <c r="EB60" s="1125">
        <v>0</v>
      </c>
      <c r="EC60" s="1129">
        <v>0</v>
      </c>
      <c r="ED60" s="222"/>
    </row>
    <row r="61" spans="1:134" x14ac:dyDescent="0.25">
      <c r="A61">
        <v>43</v>
      </c>
      <c r="B61" t="s">
        <v>99</v>
      </c>
      <c r="C61" s="34">
        <v>1</v>
      </c>
      <c r="D61" s="279">
        <v>0</v>
      </c>
      <c r="E61" s="279">
        <v>15</v>
      </c>
      <c r="F61" s="279">
        <v>0</v>
      </c>
      <c r="G61" s="279">
        <v>6</v>
      </c>
      <c r="H61" s="279">
        <v>0</v>
      </c>
      <c r="I61" s="279">
        <v>0</v>
      </c>
      <c r="J61" s="279">
        <v>0</v>
      </c>
      <c r="K61" s="279">
        <v>0</v>
      </c>
      <c r="L61" s="279">
        <v>0</v>
      </c>
      <c r="M61" s="380">
        <v>0</v>
      </c>
      <c r="P61" s="279">
        <v>0</v>
      </c>
      <c r="Q61" s="279">
        <v>10</v>
      </c>
      <c r="R61" s="279">
        <v>0</v>
      </c>
      <c r="S61" s="279">
        <v>9</v>
      </c>
      <c r="T61" s="279">
        <v>0</v>
      </c>
      <c r="U61" s="279">
        <v>0</v>
      </c>
      <c r="V61" s="279">
        <v>0</v>
      </c>
      <c r="W61" s="279">
        <v>0</v>
      </c>
      <c r="X61" s="279">
        <v>0</v>
      </c>
      <c r="Y61" s="380">
        <v>0</v>
      </c>
      <c r="AB61" s="279">
        <v>0</v>
      </c>
      <c r="AC61" s="277">
        <v>17</v>
      </c>
      <c r="AD61" s="277">
        <v>0</v>
      </c>
      <c r="AE61" s="277">
        <v>7</v>
      </c>
      <c r="AF61" s="277">
        <v>0</v>
      </c>
      <c r="AG61" s="277">
        <v>0</v>
      </c>
      <c r="AH61" s="277">
        <v>0</v>
      </c>
      <c r="AI61" s="277">
        <v>0</v>
      </c>
      <c r="AJ61" s="277">
        <v>0</v>
      </c>
      <c r="AK61" s="278">
        <v>0</v>
      </c>
      <c r="AL61" s="277"/>
      <c r="AM61" s="277"/>
      <c r="AN61" s="279">
        <v>0</v>
      </c>
      <c r="AO61" s="277">
        <v>19</v>
      </c>
      <c r="AP61" s="277">
        <v>0</v>
      </c>
      <c r="AQ61" s="277">
        <v>12</v>
      </c>
      <c r="AR61" s="277">
        <v>0</v>
      </c>
      <c r="AS61" s="277">
        <v>0</v>
      </c>
      <c r="AT61" s="277">
        <v>0</v>
      </c>
      <c r="AU61" s="277">
        <v>0</v>
      </c>
      <c r="AV61" s="277">
        <v>0</v>
      </c>
      <c r="AW61" s="278">
        <v>0</v>
      </c>
      <c r="AX61" s="277"/>
      <c r="AY61" s="277"/>
      <c r="AZ61" s="417">
        <v>0</v>
      </c>
      <c r="BA61" s="418">
        <v>6</v>
      </c>
      <c r="BB61" s="418">
        <v>0</v>
      </c>
      <c r="BC61" s="418">
        <v>9</v>
      </c>
      <c r="BD61" s="418">
        <v>0</v>
      </c>
      <c r="BE61" s="418">
        <v>0</v>
      </c>
      <c r="BF61" s="418">
        <v>0</v>
      </c>
      <c r="BG61" s="418">
        <v>0</v>
      </c>
      <c r="BH61" s="418">
        <v>0</v>
      </c>
      <c r="BI61" s="419">
        <v>0</v>
      </c>
      <c r="BJ61" s="433"/>
      <c r="BK61" s="433"/>
      <c r="BL61" s="417">
        <v>0</v>
      </c>
      <c r="BM61" s="418">
        <v>2</v>
      </c>
      <c r="BN61" s="418">
        <v>0</v>
      </c>
      <c r="BO61" s="418">
        <v>5</v>
      </c>
      <c r="BP61" s="418">
        <v>0</v>
      </c>
      <c r="BQ61" s="418">
        <v>0</v>
      </c>
      <c r="BR61" s="418">
        <v>0</v>
      </c>
      <c r="BS61" s="418">
        <v>0</v>
      </c>
      <c r="BT61" s="418">
        <v>0</v>
      </c>
      <c r="BU61" s="419">
        <v>0</v>
      </c>
      <c r="BV61" s="433"/>
      <c r="BW61" s="433"/>
      <c r="BX61" s="417">
        <v>0</v>
      </c>
      <c r="BY61" s="418">
        <v>1</v>
      </c>
      <c r="BZ61" s="418">
        <v>0</v>
      </c>
      <c r="CA61" s="418">
        <v>5</v>
      </c>
      <c r="CB61" s="418">
        <v>0</v>
      </c>
      <c r="CC61" s="418">
        <v>0</v>
      </c>
      <c r="CD61" s="418">
        <v>0</v>
      </c>
      <c r="CE61" s="418">
        <v>0</v>
      </c>
      <c r="CF61" s="418">
        <v>0</v>
      </c>
      <c r="CG61" s="419">
        <v>0</v>
      </c>
      <c r="CH61" s="429"/>
      <c r="CI61" s="429"/>
      <c r="CJ61" s="420">
        <v>0</v>
      </c>
      <c r="CK61" s="146">
        <v>0</v>
      </c>
      <c r="CL61" s="146">
        <v>0</v>
      </c>
      <c r="CM61" s="146">
        <v>7</v>
      </c>
      <c r="CN61" s="146">
        <v>0</v>
      </c>
      <c r="CO61" s="146">
        <v>0</v>
      </c>
      <c r="CP61" s="146">
        <v>0</v>
      </c>
      <c r="CQ61" s="146">
        <v>0</v>
      </c>
      <c r="CR61" s="146">
        <v>0</v>
      </c>
      <c r="CS61" s="421">
        <v>0</v>
      </c>
      <c r="CV61" s="944">
        <v>0</v>
      </c>
      <c r="CW61" s="422">
        <v>2</v>
      </c>
      <c r="CX61" s="422">
        <v>0</v>
      </c>
      <c r="CY61" s="422">
        <v>22</v>
      </c>
      <c r="CZ61" s="422">
        <v>0</v>
      </c>
      <c r="DA61" s="422">
        <v>0</v>
      </c>
      <c r="DB61" s="422">
        <v>0</v>
      </c>
      <c r="DC61" s="422">
        <v>0</v>
      </c>
      <c r="DD61" s="422">
        <v>0</v>
      </c>
      <c r="DE61" s="945">
        <v>0</v>
      </c>
      <c r="DH61" s="944">
        <v>0</v>
      </c>
      <c r="DI61" s="422">
        <v>0</v>
      </c>
      <c r="DJ61" s="422">
        <v>0</v>
      </c>
      <c r="DK61" s="422">
        <v>26</v>
      </c>
      <c r="DL61" s="422">
        <v>0</v>
      </c>
      <c r="DM61" s="422">
        <v>0</v>
      </c>
      <c r="DN61" s="422">
        <v>0</v>
      </c>
      <c r="DO61" s="422">
        <v>0</v>
      </c>
      <c r="DP61" s="422">
        <v>0</v>
      </c>
      <c r="DQ61" s="945">
        <v>0</v>
      </c>
      <c r="DT61" s="1124">
        <v>0</v>
      </c>
      <c r="DU61" s="1125">
        <v>2</v>
      </c>
      <c r="DV61" s="1125">
        <v>0</v>
      </c>
      <c r="DW61" s="1125">
        <v>25</v>
      </c>
      <c r="DX61" s="1125">
        <v>0</v>
      </c>
      <c r="DY61" s="1125">
        <v>0</v>
      </c>
      <c r="DZ61" s="1125">
        <v>0</v>
      </c>
      <c r="EA61" s="1125">
        <v>0</v>
      </c>
      <c r="EB61" s="1125">
        <v>0</v>
      </c>
      <c r="EC61" s="1129">
        <v>0</v>
      </c>
      <c r="ED61" s="222"/>
    </row>
    <row r="62" spans="1:134" x14ac:dyDescent="0.25">
      <c r="A62">
        <v>43</v>
      </c>
      <c r="B62" t="s">
        <v>99</v>
      </c>
      <c r="C62" s="34">
        <v>2</v>
      </c>
      <c r="D62" s="279">
        <v>0</v>
      </c>
      <c r="E62" s="279">
        <v>0</v>
      </c>
      <c r="F62" s="279">
        <v>0</v>
      </c>
      <c r="G62" s="279">
        <v>7</v>
      </c>
      <c r="H62" s="279">
        <v>0</v>
      </c>
      <c r="I62" s="279">
        <v>0</v>
      </c>
      <c r="J62" s="279">
        <v>0</v>
      </c>
      <c r="K62" s="279">
        <v>0</v>
      </c>
      <c r="L62" s="279">
        <v>0</v>
      </c>
      <c r="M62" s="380">
        <v>0</v>
      </c>
      <c r="P62" s="279">
        <v>0</v>
      </c>
      <c r="Q62" s="279">
        <v>1</v>
      </c>
      <c r="R62" s="279">
        <v>0</v>
      </c>
      <c r="S62" s="279">
        <v>6</v>
      </c>
      <c r="T62" s="279">
        <v>0</v>
      </c>
      <c r="U62" s="279">
        <v>0</v>
      </c>
      <c r="V62" s="279">
        <v>0</v>
      </c>
      <c r="W62" s="279">
        <v>0</v>
      </c>
      <c r="X62" s="279">
        <v>0</v>
      </c>
      <c r="Y62" s="380">
        <v>0</v>
      </c>
      <c r="AB62" s="279">
        <v>0</v>
      </c>
      <c r="AC62" s="277">
        <v>1</v>
      </c>
      <c r="AD62" s="277">
        <v>0</v>
      </c>
      <c r="AE62" s="277">
        <v>5</v>
      </c>
      <c r="AF62" s="277">
        <v>0</v>
      </c>
      <c r="AG62" s="277">
        <v>0</v>
      </c>
      <c r="AH62" s="277">
        <v>0</v>
      </c>
      <c r="AI62" s="277">
        <v>0</v>
      </c>
      <c r="AJ62" s="277">
        <v>0</v>
      </c>
      <c r="AK62" s="278">
        <v>0</v>
      </c>
      <c r="AL62" s="277"/>
      <c r="AM62" s="277"/>
      <c r="AN62" s="279">
        <v>0</v>
      </c>
      <c r="AO62" s="277">
        <v>0</v>
      </c>
      <c r="AP62" s="277">
        <v>0</v>
      </c>
      <c r="AQ62" s="277">
        <v>7</v>
      </c>
      <c r="AR62" s="277">
        <v>0</v>
      </c>
      <c r="AS62" s="277">
        <v>0</v>
      </c>
      <c r="AT62" s="277">
        <v>0</v>
      </c>
      <c r="AU62" s="277">
        <v>0</v>
      </c>
      <c r="AV62" s="277">
        <v>0</v>
      </c>
      <c r="AW62" s="278">
        <v>0</v>
      </c>
      <c r="AX62" s="277"/>
      <c r="AY62" s="277"/>
      <c r="AZ62" s="417">
        <v>0</v>
      </c>
      <c r="BA62" s="418">
        <v>0</v>
      </c>
      <c r="BB62" s="418">
        <v>0</v>
      </c>
      <c r="BC62" s="418">
        <v>5</v>
      </c>
      <c r="BD62" s="418">
        <v>0</v>
      </c>
      <c r="BE62" s="418">
        <v>0</v>
      </c>
      <c r="BF62" s="418">
        <v>0</v>
      </c>
      <c r="BG62" s="418">
        <v>0</v>
      </c>
      <c r="BH62" s="418">
        <v>0</v>
      </c>
      <c r="BI62" s="419">
        <v>0</v>
      </c>
      <c r="BJ62" s="433"/>
      <c r="BK62" s="433"/>
      <c r="BL62" s="417">
        <v>0</v>
      </c>
      <c r="BM62" s="418">
        <v>0</v>
      </c>
      <c r="BN62" s="418">
        <v>0</v>
      </c>
      <c r="BO62" s="418">
        <v>4</v>
      </c>
      <c r="BP62" s="418">
        <v>0</v>
      </c>
      <c r="BQ62" s="418">
        <v>0</v>
      </c>
      <c r="BR62" s="418">
        <v>0</v>
      </c>
      <c r="BS62" s="418">
        <v>0</v>
      </c>
      <c r="BT62" s="418">
        <v>0</v>
      </c>
      <c r="BU62" s="419">
        <v>0</v>
      </c>
      <c r="BV62" s="433"/>
      <c r="BW62" s="433"/>
      <c r="BX62" s="417">
        <v>0</v>
      </c>
      <c r="BY62" s="418">
        <v>0</v>
      </c>
      <c r="BZ62" s="418">
        <v>0</v>
      </c>
      <c r="CA62" s="418">
        <v>1</v>
      </c>
      <c r="CB62" s="418">
        <v>0</v>
      </c>
      <c r="CC62" s="418">
        <v>0</v>
      </c>
      <c r="CD62" s="418">
        <v>0</v>
      </c>
      <c r="CE62" s="418">
        <v>0</v>
      </c>
      <c r="CF62" s="418">
        <v>0</v>
      </c>
      <c r="CG62" s="419">
        <v>0</v>
      </c>
      <c r="CH62" s="429"/>
      <c r="CI62" s="429"/>
      <c r="CJ62" s="420">
        <v>0</v>
      </c>
      <c r="CK62" s="146">
        <v>0</v>
      </c>
      <c r="CL62" s="146">
        <v>0</v>
      </c>
      <c r="CM62" s="146">
        <v>10</v>
      </c>
      <c r="CN62" s="146">
        <v>0</v>
      </c>
      <c r="CO62" s="146">
        <v>0</v>
      </c>
      <c r="CP62" s="146">
        <v>0</v>
      </c>
      <c r="CQ62" s="146">
        <v>0</v>
      </c>
      <c r="CR62" s="146">
        <v>0</v>
      </c>
      <c r="CS62" s="421">
        <v>0</v>
      </c>
      <c r="CV62" s="944">
        <v>0</v>
      </c>
      <c r="CW62" s="422">
        <v>9</v>
      </c>
      <c r="CX62" s="422">
        <v>10</v>
      </c>
      <c r="CY62" s="422">
        <v>5</v>
      </c>
      <c r="CZ62" s="422">
        <v>0</v>
      </c>
      <c r="DA62" s="422">
        <v>0</v>
      </c>
      <c r="DB62" s="422">
        <v>0</v>
      </c>
      <c r="DC62" s="422">
        <v>0</v>
      </c>
      <c r="DD62" s="422">
        <v>0</v>
      </c>
      <c r="DE62" s="945">
        <v>0</v>
      </c>
      <c r="DH62" s="944">
        <v>0</v>
      </c>
      <c r="DI62" s="422">
        <v>15</v>
      </c>
      <c r="DJ62" s="422">
        <v>9</v>
      </c>
      <c r="DK62" s="422">
        <v>1</v>
      </c>
      <c r="DL62" s="422">
        <v>0</v>
      </c>
      <c r="DM62" s="422">
        <v>0</v>
      </c>
      <c r="DN62" s="422">
        <v>0</v>
      </c>
      <c r="DO62" s="422">
        <v>0</v>
      </c>
      <c r="DP62" s="422">
        <v>0</v>
      </c>
      <c r="DQ62" s="945">
        <v>0</v>
      </c>
      <c r="DT62" s="1124">
        <v>0</v>
      </c>
      <c r="DU62" s="1125">
        <v>26</v>
      </c>
      <c r="DV62" s="1125">
        <v>16</v>
      </c>
      <c r="DW62" s="1125">
        <v>5</v>
      </c>
      <c r="DX62" s="1125">
        <v>0</v>
      </c>
      <c r="DY62" s="1125">
        <v>0</v>
      </c>
      <c r="DZ62" s="1125">
        <v>0</v>
      </c>
      <c r="EA62" s="1125">
        <v>0</v>
      </c>
      <c r="EB62" s="1125">
        <v>0</v>
      </c>
      <c r="EC62" s="1129">
        <v>0</v>
      </c>
      <c r="ED62" s="222"/>
    </row>
    <row r="63" spans="1:134" x14ac:dyDescent="0.25">
      <c r="A63">
        <v>43</v>
      </c>
      <c r="B63" t="s">
        <v>99</v>
      </c>
      <c r="C63" s="34">
        <v>3</v>
      </c>
      <c r="D63" s="279">
        <v>0</v>
      </c>
      <c r="E63" s="279">
        <v>21</v>
      </c>
      <c r="F63" s="279">
        <v>0</v>
      </c>
      <c r="G63" s="279">
        <v>11</v>
      </c>
      <c r="H63" s="279">
        <v>0</v>
      </c>
      <c r="I63" s="279">
        <v>0</v>
      </c>
      <c r="J63" s="279">
        <v>0</v>
      </c>
      <c r="K63" s="279">
        <v>0</v>
      </c>
      <c r="L63" s="279">
        <v>0</v>
      </c>
      <c r="M63" s="380">
        <v>0</v>
      </c>
      <c r="P63" s="279">
        <v>0</v>
      </c>
      <c r="Q63" s="279">
        <v>21</v>
      </c>
      <c r="R63" s="279">
        <v>0</v>
      </c>
      <c r="S63" s="279">
        <v>16</v>
      </c>
      <c r="T63" s="279">
        <v>0</v>
      </c>
      <c r="U63" s="279">
        <v>0</v>
      </c>
      <c r="V63" s="279">
        <v>0</v>
      </c>
      <c r="W63" s="279">
        <v>0</v>
      </c>
      <c r="X63" s="279">
        <v>0</v>
      </c>
      <c r="Y63" s="380">
        <v>0</v>
      </c>
      <c r="AB63" s="279">
        <v>0</v>
      </c>
      <c r="AC63" s="277">
        <v>29</v>
      </c>
      <c r="AD63" s="277">
        <v>0</v>
      </c>
      <c r="AE63" s="277">
        <v>13</v>
      </c>
      <c r="AF63" s="277">
        <v>0</v>
      </c>
      <c r="AG63" s="277">
        <v>0</v>
      </c>
      <c r="AH63" s="277">
        <v>0</v>
      </c>
      <c r="AI63" s="277">
        <v>0</v>
      </c>
      <c r="AJ63" s="277">
        <v>0</v>
      </c>
      <c r="AK63" s="278">
        <v>0</v>
      </c>
      <c r="AL63" s="277"/>
      <c r="AM63" s="277"/>
      <c r="AN63" s="279">
        <v>0</v>
      </c>
      <c r="AO63" s="277">
        <v>18</v>
      </c>
      <c r="AP63" s="277">
        <v>0</v>
      </c>
      <c r="AQ63" s="277">
        <v>23</v>
      </c>
      <c r="AR63" s="277">
        <v>0</v>
      </c>
      <c r="AS63" s="277">
        <v>0</v>
      </c>
      <c r="AT63" s="277">
        <v>0</v>
      </c>
      <c r="AU63" s="277">
        <v>0</v>
      </c>
      <c r="AV63" s="277">
        <v>0</v>
      </c>
      <c r="AW63" s="278">
        <v>0</v>
      </c>
      <c r="AX63" s="277"/>
      <c r="AY63" s="277"/>
      <c r="AZ63" s="417">
        <v>0</v>
      </c>
      <c r="BA63" s="418">
        <v>25</v>
      </c>
      <c r="BB63" s="418">
        <v>0</v>
      </c>
      <c r="BC63" s="418">
        <v>22</v>
      </c>
      <c r="BD63" s="418">
        <v>0</v>
      </c>
      <c r="BE63" s="418">
        <v>0</v>
      </c>
      <c r="BF63" s="418">
        <v>0</v>
      </c>
      <c r="BG63" s="418">
        <v>0</v>
      </c>
      <c r="BH63" s="418">
        <v>0</v>
      </c>
      <c r="BI63" s="419">
        <v>0</v>
      </c>
      <c r="BJ63" s="433"/>
      <c r="BK63" s="433"/>
      <c r="BL63" s="417">
        <v>0</v>
      </c>
      <c r="BM63" s="418">
        <v>13</v>
      </c>
      <c r="BN63" s="418">
        <v>0</v>
      </c>
      <c r="BO63" s="418">
        <v>13</v>
      </c>
      <c r="BP63" s="418">
        <v>0</v>
      </c>
      <c r="BQ63" s="418">
        <v>0</v>
      </c>
      <c r="BR63" s="418">
        <v>0</v>
      </c>
      <c r="BS63" s="418">
        <v>0</v>
      </c>
      <c r="BT63" s="418">
        <v>0</v>
      </c>
      <c r="BU63" s="419">
        <v>0</v>
      </c>
      <c r="BV63" s="433"/>
      <c r="BW63" s="433"/>
      <c r="BX63" s="417">
        <v>0</v>
      </c>
      <c r="BY63" s="418">
        <v>16</v>
      </c>
      <c r="BZ63" s="418">
        <v>0</v>
      </c>
      <c r="CA63" s="418">
        <v>32</v>
      </c>
      <c r="CB63" s="418">
        <v>0</v>
      </c>
      <c r="CC63" s="418">
        <v>0</v>
      </c>
      <c r="CD63" s="418">
        <v>0</v>
      </c>
      <c r="CE63" s="418">
        <v>0</v>
      </c>
      <c r="CF63" s="418">
        <v>0</v>
      </c>
      <c r="CG63" s="419">
        <v>0</v>
      </c>
      <c r="CH63" s="429"/>
      <c r="CI63" s="429"/>
      <c r="CJ63" s="420">
        <v>0</v>
      </c>
      <c r="CK63" s="146">
        <v>11</v>
      </c>
      <c r="CL63" s="146">
        <v>0</v>
      </c>
      <c r="CM63" s="146">
        <v>29</v>
      </c>
      <c r="CN63" s="146">
        <v>0</v>
      </c>
      <c r="CO63" s="146">
        <v>0</v>
      </c>
      <c r="CP63" s="146">
        <v>0</v>
      </c>
      <c r="CQ63" s="146">
        <v>0</v>
      </c>
      <c r="CR63" s="146">
        <v>0</v>
      </c>
      <c r="CS63" s="421">
        <v>0</v>
      </c>
      <c r="CV63" s="944">
        <v>0</v>
      </c>
      <c r="CW63" s="422">
        <v>13</v>
      </c>
      <c r="CX63" s="422">
        <v>0</v>
      </c>
      <c r="CY63" s="422">
        <v>45</v>
      </c>
      <c r="CZ63" s="422">
        <v>0</v>
      </c>
      <c r="DA63" s="422">
        <v>0</v>
      </c>
      <c r="DB63" s="422">
        <v>0</v>
      </c>
      <c r="DC63" s="422">
        <v>0</v>
      </c>
      <c r="DD63" s="422">
        <v>0</v>
      </c>
      <c r="DE63" s="945">
        <v>0</v>
      </c>
      <c r="DH63" s="944">
        <v>0</v>
      </c>
      <c r="DI63" s="422">
        <v>4</v>
      </c>
      <c r="DJ63" s="422">
        <v>0</v>
      </c>
      <c r="DK63" s="422">
        <v>21</v>
      </c>
      <c r="DL63" s="422">
        <v>0</v>
      </c>
      <c r="DM63" s="422">
        <v>0</v>
      </c>
      <c r="DN63" s="422">
        <v>0</v>
      </c>
      <c r="DO63" s="422">
        <v>0</v>
      </c>
      <c r="DP63" s="422">
        <v>0</v>
      </c>
      <c r="DQ63" s="945">
        <v>0</v>
      </c>
      <c r="DT63" s="1124">
        <v>0</v>
      </c>
      <c r="DU63" s="1125">
        <v>4</v>
      </c>
      <c r="DV63" s="1125">
        <v>0</v>
      </c>
      <c r="DW63" s="1125">
        <v>26</v>
      </c>
      <c r="DX63" s="1125">
        <v>0</v>
      </c>
      <c r="DY63" s="1125">
        <v>0</v>
      </c>
      <c r="DZ63" s="1125">
        <v>0</v>
      </c>
      <c r="EA63" s="1125">
        <v>0</v>
      </c>
      <c r="EB63" s="1125">
        <v>0</v>
      </c>
      <c r="EC63" s="1129">
        <v>0</v>
      </c>
      <c r="ED63" s="222"/>
    </row>
    <row r="64" spans="1:134" x14ac:dyDescent="0.25">
      <c r="A64">
        <v>44</v>
      </c>
      <c r="B64" t="s">
        <v>100</v>
      </c>
      <c r="C64" s="34">
        <v>1</v>
      </c>
      <c r="D64" s="279">
        <v>58</v>
      </c>
      <c r="E64" s="279">
        <v>3</v>
      </c>
      <c r="F64" s="279">
        <v>0</v>
      </c>
      <c r="G64" s="279">
        <v>6</v>
      </c>
      <c r="H64" s="279">
        <v>0</v>
      </c>
      <c r="I64" s="279">
        <v>0</v>
      </c>
      <c r="J64" s="279">
        <v>0</v>
      </c>
      <c r="K64" s="279">
        <v>0</v>
      </c>
      <c r="L64" s="279">
        <v>0</v>
      </c>
      <c r="M64" s="380">
        <v>0</v>
      </c>
      <c r="P64" s="279">
        <v>44</v>
      </c>
      <c r="Q64" s="279">
        <v>4</v>
      </c>
      <c r="R64" s="279">
        <v>0</v>
      </c>
      <c r="S64" s="279">
        <v>1</v>
      </c>
      <c r="T64" s="279">
        <v>0</v>
      </c>
      <c r="U64" s="279">
        <v>0</v>
      </c>
      <c r="V64" s="279">
        <v>0</v>
      </c>
      <c r="W64" s="279">
        <v>0</v>
      </c>
      <c r="X64" s="279">
        <v>0</v>
      </c>
      <c r="Y64" s="380">
        <v>0</v>
      </c>
      <c r="AB64" s="279">
        <v>34</v>
      </c>
      <c r="AC64" s="277">
        <v>1</v>
      </c>
      <c r="AD64" s="277">
        <v>0</v>
      </c>
      <c r="AE64" s="277">
        <v>7</v>
      </c>
      <c r="AF64" s="277">
        <v>0</v>
      </c>
      <c r="AG64" s="277">
        <v>0</v>
      </c>
      <c r="AH64" s="277">
        <v>0</v>
      </c>
      <c r="AI64" s="277">
        <v>0</v>
      </c>
      <c r="AJ64" s="277">
        <v>0</v>
      </c>
      <c r="AK64" s="278">
        <v>0</v>
      </c>
      <c r="AL64" s="277"/>
      <c r="AM64" s="277"/>
      <c r="AN64" s="279">
        <v>17</v>
      </c>
      <c r="AO64" s="277">
        <v>1</v>
      </c>
      <c r="AP64" s="277">
        <v>0</v>
      </c>
      <c r="AQ64" s="277">
        <v>5</v>
      </c>
      <c r="AR64" s="277">
        <v>0</v>
      </c>
      <c r="AS64" s="277">
        <v>0</v>
      </c>
      <c r="AT64" s="277">
        <v>0</v>
      </c>
      <c r="AU64" s="277">
        <v>0</v>
      </c>
      <c r="AV64" s="277">
        <v>0</v>
      </c>
      <c r="AW64" s="278">
        <v>0</v>
      </c>
      <c r="AX64" s="277"/>
      <c r="AY64" s="277"/>
      <c r="AZ64" s="417">
        <v>47</v>
      </c>
      <c r="BA64" s="418">
        <v>4</v>
      </c>
      <c r="BB64" s="418">
        <v>0</v>
      </c>
      <c r="BC64" s="418">
        <v>4</v>
      </c>
      <c r="BD64" s="418">
        <v>0</v>
      </c>
      <c r="BE64" s="418">
        <v>0</v>
      </c>
      <c r="BF64" s="418">
        <v>0</v>
      </c>
      <c r="BG64" s="418">
        <v>0</v>
      </c>
      <c r="BH64" s="418">
        <v>0</v>
      </c>
      <c r="BI64" s="419">
        <v>0</v>
      </c>
      <c r="BJ64" s="433"/>
      <c r="BK64" s="433"/>
      <c r="BL64" s="417">
        <v>0</v>
      </c>
      <c r="BM64" s="418">
        <v>1</v>
      </c>
      <c r="BN64" s="418">
        <v>0</v>
      </c>
      <c r="BO64" s="418">
        <v>5</v>
      </c>
      <c r="BP64" s="418">
        <v>0</v>
      </c>
      <c r="BQ64" s="418">
        <v>0</v>
      </c>
      <c r="BR64" s="418">
        <v>0</v>
      </c>
      <c r="BS64" s="418">
        <v>0</v>
      </c>
      <c r="BT64" s="418">
        <v>0</v>
      </c>
      <c r="BU64" s="419">
        <v>0</v>
      </c>
      <c r="BV64" s="433"/>
      <c r="BW64" s="433"/>
      <c r="BX64" s="417">
        <v>5</v>
      </c>
      <c r="BY64" s="418">
        <v>0</v>
      </c>
      <c r="BZ64" s="418">
        <v>0</v>
      </c>
      <c r="CA64" s="418">
        <v>8</v>
      </c>
      <c r="CB64" s="418">
        <v>0</v>
      </c>
      <c r="CC64" s="418">
        <v>0</v>
      </c>
      <c r="CD64" s="418">
        <v>0</v>
      </c>
      <c r="CE64" s="418">
        <v>0</v>
      </c>
      <c r="CF64" s="418">
        <v>0</v>
      </c>
      <c r="CG64" s="419">
        <v>0</v>
      </c>
      <c r="CH64" s="429"/>
      <c r="CI64" s="429"/>
      <c r="CJ64" s="420">
        <v>1</v>
      </c>
      <c r="CK64" s="146">
        <v>1</v>
      </c>
      <c r="CL64" s="146">
        <v>0</v>
      </c>
      <c r="CM64" s="146">
        <v>16</v>
      </c>
      <c r="CN64" s="146">
        <v>0</v>
      </c>
      <c r="CO64" s="146">
        <v>0</v>
      </c>
      <c r="CP64" s="146">
        <v>0</v>
      </c>
      <c r="CQ64" s="146">
        <v>0</v>
      </c>
      <c r="CR64" s="146">
        <v>0</v>
      </c>
      <c r="CS64" s="421">
        <v>0</v>
      </c>
      <c r="CV64" s="944">
        <v>2</v>
      </c>
      <c r="CW64" s="422">
        <v>1</v>
      </c>
      <c r="CX64" s="422">
        <v>0</v>
      </c>
      <c r="CY64" s="422">
        <v>21</v>
      </c>
      <c r="CZ64" s="422">
        <v>0</v>
      </c>
      <c r="DA64" s="422">
        <v>0</v>
      </c>
      <c r="DB64" s="422">
        <v>0</v>
      </c>
      <c r="DC64" s="422">
        <v>0</v>
      </c>
      <c r="DD64" s="422">
        <v>0</v>
      </c>
      <c r="DE64" s="945">
        <v>0</v>
      </c>
      <c r="DH64" s="944">
        <v>0</v>
      </c>
      <c r="DI64" s="422">
        <v>0</v>
      </c>
      <c r="DJ64" s="422">
        <v>0</v>
      </c>
      <c r="DK64" s="422">
        <v>26</v>
      </c>
      <c r="DL64" s="422">
        <v>0</v>
      </c>
      <c r="DM64" s="422">
        <v>0</v>
      </c>
      <c r="DN64" s="422">
        <v>0</v>
      </c>
      <c r="DO64" s="422">
        <v>0</v>
      </c>
      <c r="DP64" s="422">
        <v>0</v>
      </c>
      <c r="DQ64" s="945">
        <v>0</v>
      </c>
      <c r="DT64" s="1124">
        <v>3</v>
      </c>
      <c r="DU64" s="1125">
        <v>0</v>
      </c>
      <c r="DV64" s="1125">
        <v>0</v>
      </c>
      <c r="DW64" s="1125">
        <v>20</v>
      </c>
      <c r="DX64" s="1125">
        <v>0</v>
      </c>
      <c r="DY64" s="1125">
        <v>0</v>
      </c>
      <c r="DZ64" s="1125">
        <v>0</v>
      </c>
      <c r="EA64" s="1125">
        <v>0</v>
      </c>
      <c r="EB64" s="1125">
        <v>0</v>
      </c>
      <c r="EC64" s="1129">
        <v>0</v>
      </c>
      <c r="ED64" s="222"/>
    </row>
    <row r="65" spans="1:134" x14ac:dyDescent="0.25">
      <c r="A65">
        <v>44</v>
      </c>
      <c r="B65" t="s">
        <v>100</v>
      </c>
      <c r="C65" s="34">
        <v>2</v>
      </c>
      <c r="D65" s="279">
        <v>0</v>
      </c>
      <c r="E65" s="279">
        <v>0</v>
      </c>
      <c r="F65" s="279">
        <v>0</v>
      </c>
      <c r="G65" s="279">
        <v>0</v>
      </c>
      <c r="H65" s="279">
        <v>0</v>
      </c>
      <c r="I65" s="279">
        <v>0</v>
      </c>
      <c r="J65" s="279">
        <v>0</v>
      </c>
      <c r="K65" s="279">
        <v>0</v>
      </c>
      <c r="L65" s="279">
        <v>0</v>
      </c>
      <c r="M65" s="380">
        <v>0</v>
      </c>
      <c r="P65" s="279">
        <v>0</v>
      </c>
      <c r="Q65" s="279">
        <v>0</v>
      </c>
      <c r="R65" s="279">
        <v>0</v>
      </c>
      <c r="S65" s="279">
        <v>0</v>
      </c>
      <c r="T65" s="279">
        <v>0</v>
      </c>
      <c r="U65" s="279">
        <v>0</v>
      </c>
      <c r="V65" s="279">
        <v>0</v>
      </c>
      <c r="W65" s="279">
        <v>0</v>
      </c>
      <c r="X65" s="279">
        <v>0</v>
      </c>
      <c r="Y65" s="380">
        <v>0</v>
      </c>
      <c r="AB65" s="279">
        <v>0</v>
      </c>
      <c r="AC65" s="277">
        <v>0</v>
      </c>
      <c r="AD65" s="277">
        <v>0</v>
      </c>
      <c r="AE65" s="277">
        <v>0</v>
      </c>
      <c r="AF65" s="277">
        <v>0</v>
      </c>
      <c r="AG65" s="277">
        <v>0</v>
      </c>
      <c r="AH65" s="277">
        <v>0</v>
      </c>
      <c r="AI65" s="277">
        <v>0</v>
      </c>
      <c r="AJ65" s="277">
        <v>0</v>
      </c>
      <c r="AK65" s="278">
        <v>0</v>
      </c>
      <c r="AL65" s="277"/>
      <c r="AM65" s="277"/>
      <c r="AN65" s="279">
        <v>0</v>
      </c>
      <c r="AO65" s="277">
        <v>0</v>
      </c>
      <c r="AP65" s="277">
        <v>0</v>
      </c>
      <c r="AQ65" s="277">
        <v>0</v>
      </c>
      <c r="AR65" s="277">
        <v>0</v>
      </c>
      <c r="AS65" s="277">
        <v>0</v>
      </c>
      <c r="AT65" s="277">
        <v>0</v>
      </c>
      <c r="AU65" s="277">
        <v>0</v>
      </c>
      <c r="AV65" s="277">
        <v>0</v>
      </c>
      <c r="AW65" s="278">
        <v>0</v>
      </c>
      <c r="AX65" s="277"/>
      <c r="AY65" s="277"/>
      <c r="AZ65" s="417">
        <v>0</v>
      </c>
      <c r="BA65" s="418">
        <v>0</v>
      </c>
      <c r="BB65" s="418">
        <v>0</v>
      </c>
      <c r="BC65" s="418">
        <v>0</v>
      </c>
      <c r="BD65" s="418">
        <v>0</v>
      </c>
      <c r="BE65" s="418">
        <v>0</v>
      </c>
      <c r="BF65" s="418">
        <v>0</v>
      </c>
      <c r="BG65" s="418">
        <v>0</v>
      </c>
      <c r="BH65" s="418">
        <v>0</v>
      </c>
      <c r="BI65" s="419">
        <v>0</v>
      </c>
      <c r="BJ65" s="433"/>
      <c r="BK65" s="433"/>
      <c r="BL65" s="417">
        <v>0</v>
      </c>
      <c r="BM65" s="418">
        <v>0</v>
      </c>
      <c r="BN65" s="418">
        <v>0</v>
      </c>
      <c r="BO65" s="418">
        <v>0</v>
      </c>
      <c r="BP65" s="418">
        <v>0</v>
      </c>
      <c r="BQ65" s="418">
        <v>0</v>
      </c>
      <c r="BR65" s="418">
        <v>0</v>
      </c>
      <c r="BS65" s="418">
        <v>0</v>
      </c>
      <c r="BT65" s="418">
        <v>0</v>
      </c>
      <c r="BU65" s="419">
        <v>0</v>
      </c>
      <c r="BV65" s="433"/>
      <c r="BW65" s="433"/>
      <c r="BX65" s="417">
        <v>0</v>
      </c>
      <c r="BY65" s="418">
        <v>0</v>
      </c>
      <c r="BZ65" s="418">
        <v>0</v>
      </c>
      <c r="CA65" s="418">
        <v>0</v>
      </c>
      <c r="CB65" s="418">
        <v>0</v>
      </c>
      <c r="CC65" s="418">
        <v>0</v>
      </c>
      <c r="CD65" s="418">
        <v>0</v>
      </c>
      <c r="CE65" s="418">
        <v>0</v>
      </c>
      <c r="CF65" s="418">
        <v>0</v>
      </c>
      <c r="CG65" s="419">
        <v>0</v>
      </c>
      <c r="CH65" s="429"/>
      <c r="CI65" s="429"/>
      <c r="CJ65" s="420">
        <v>0</v>
      </c>
      <c r="CK65" s="146">
        <v>0</v>
      </c>
      <c r="CL65" s="146">
        <v>0</v>
      </c>
      <c r="CM65" s="146">
        <v>0</v>
      </c>
      <c r="CN65" s="146">
        <v>0</v>
      </c>
      <c r="CO65" s="146">
        <v>0</v>
      </c>
      <c r="CP65" s="146">
        <v>0</v>
      </c>
      <c r="CQ65" s="146">
        <v>0</v>
      </c>
      <c r="CR65" s="146">
        <v>0</v>
      </c>
      <c r="CS65" s="421">
        <v>0</v>
      </c>
      <c r="CV65" s="944">
        <v>8</v>
      </c>
      <c r="CW65" s="422">
        <v>4</v>
      </c>
      <c r="CX65" s="422">
        <v>0</v>
      </c>
      <c r="CY65" s="422">
        <v>1</v>
      </c>
      <c r="CZ65" s="422">
        <v>0</v>
      </c>
      <c r="DA65" s="422">
        <v>0</v>
      </c>
      <c r="DB65" s="422">
        <v>0</v>
      </c>
      <c r="DC65" s="422">
        <v>0</v>
      </c>
      <c r="DD65" s="422">
        <v>0</v>
      </c>
      <c r="DE65" s="945">
        <v>0</v>
      </c>
      <c r="DH65" s="944">
        <v>10</v>
      </c>
      <c r="DI65" s="422">
        <v>3</v>
      </c>
      <c r="DJ65" s="422">
        <v>0</v>
      </c>
      <c r="DK65" s="422">
        <v>2</v>
      </c>
      <c r="DL65" s="422">
        <v>0</v>
      </c>
      <c r="DM65" s="422">
        <v>0</v>
      </c>
      <c r="DN65" s="422">
        <v>0</v>
      </c>
      <c r="DO65" s="422">
        <v>0</v>
      </c>
      <c r="DP65" s="422">
        <v>0</v>
      </c>
      <c r="DQ65" s="945">
        <v>0</v>
      </c>
      <c r="DT65" s="1124">
        <v>7</v>
      </c>
      <c r="DU65" s="1125">
        <v>2</v>
      </c>
      <c r="DV65" s="1125">
        <v>0</v>
      </c>
      <c r="DW65" s="1125">
        <v>2</v>
      </c>
      <c r="DX65" s="1125">
        <v>0</v>
      </c>
      <c r="DY65" s="1125">
        <v>0</v>
      </c>
      <c r="DZ65" s="1125">
        <v>0</v>
      </c>
      <c r="EA65" s="1125">
        <v>0</v>
      </c>
      <c r="EB65" s="1125">
        <v>0</v>
      </c>
      <c r="EC65" s="1129">
        <v>0</v>
      </c>
      <c r="ED65" s="222"/>
    </row>
    <row r="66" spans="1:134" x14ac:dyDescent="0.25">
      <c r="A66">
        <v>44</v>
      </c>
      <c r="B66" t="s">
        <v>100</v>
      </c>
      <c r="C66" s="34">
        <v>3</v>
      </c>
      <c r="D66" s="279">
        <v>2</v>
      </c>
      <c r="E66" s="279">
        <v>3</v>
      </c>
      <c r="F66" s="279">
        <v>0</v>
      </c>
      <c r="G66" s="279">
        <v>6</v>
      </c>
      <c r="H66" s="279">
        <v>0</v>
      </c>
      <c r="I66" s="279">
        <v>0</v>
      </c>
      <c r="J66" s="279">
        <v>0</v>
      </c>
      <c r="K66" s="279">
        <v>0</v>
      </c>
      <c r="L66" s="279">
        <v>0</v>
      </c>
      <c r="M66" s="380">
        <v>0</v>
      </c>
      <c r="P66" s="279">
        <v>21</v>
      </c>
      <c r="Q66" s="279">
        <v>3</v>
      </c>
      <c r="R66" s="279">
        <v>0</v>
      </c>
      <c r="S66" s="279">
        <v>13</v>
      </c>
      <c r="T66" s="279">
        <v>0</v>
      </c>
      <c r="U66" s="279">
        <v>0</v>
      </c>
      <c r="V66" s="279">
        <v>0</v>
      </c>
      <c r="W66" s="279">
        <v>0</v>
      </c>
      <c r="X66" s="279">
        <v>0</v>
      </c>
      <c r="Y66" s="380">
        <v>0</v>
      </c>
      <c r="AB66" s="279">
        <v>30</v>
      </c>
      <c r="AC66" s="277">
        <v>4</v>
      </c>
      <c r="AD66" s="277">
        <v>0</v>
      </c>
      <c r="AE66" s="277">
        <v>13</v>
      </c>
      <c r="AF66" s="277">
        <v>0</v>
      </c>
      <c r="AG66" s="277">
        <v>0</v>
      </c>
      <c r="AH66" s="277">
        <v>0</v>
      </c>
      <c r="AI66" s="277">
        <v>0</v>
      </c>
      <c r="AJ66" s="277">
        <v>0</v>
      </c>
      <c r="AK66" s="278">
        <v>0</v>
      </c>
      <c r="AL66" s="277"/>
      <c r="AM66" s="277"/>
      <c r="AN66" s="279">
        <v>35</v>
      </c>
      <c r="AO66" s="277">
        <v>1</v>
      </c>
      <c r="AP66" s="277">
        <v>0</v>
      </c>
      <c r="AQ66" s="277">
        <v>5</v>
      </c>
      <c r="AR66" s="277">
        <v>0</v>
      </c>
      <c r="AS66" s="277">
        <v>0</v>
      </c>
      <c r="AT66" s="277">
        <v>0</v>
      </c>
      <c r="AU66" s="277">
        <v>0</v>
      </c>
      <c r="AV66" s="277">
        <v>0</v>
      </c>
      <c r="AW66" s="278">
        <v>0</v>
      </c>
      <c r="AX66" s="277"/>
      <c r="AY66" s="277"/>
      <c r="AZ66" s="417">
        <v>220</v>
      </c>
      <c r="BA66" s="418">
        <v>5</v>
      </c>
      <c r="BB66" s="418">
        <v>0</v>
      </c>
      <c r="BC66" s="418">
        <v>21</v>
      </c>
      <c r="BD66" s="418">
        <v>0</v>
      </c>
      <c r="BE66" s="418">
        <v>0</v>
      </c>
      <c r="BF66" s="418">
        <v>0</v>
      </c>
      <c r="BG66" s="418">
        <v>0</v>
      </c>
      <c r="BH66" s="418">
        <v>0</v>
      </c>
      <c r="BI66" s="419">
        <v>0</v>
      </c>
      <c r="BJ66" s="433"/>
      <c r="BK66" s="433"/>
      <c r="BL66" s="417">
        <v>185</v>
      </c>
      <c r="BM66" s="418">
        <v>5</v>
      </c>
      <c r="BN66" s="418">
        <v>0</v>
      </c>
      <c r="BO66" s="418">
        <v>5</v>
      </c>
      <c r="BP66" s="418">
        <v>0</v>
      </c>
      <c r="BQ66" s="418">
        <v>0</v>
      </c>
      <c r="BR66" s="418">
        <v>0</v>
      </c>
      <c r="BS66" s="418">
        <v>0</v>
      </c>
      <c r="BT66" s="418">
        <v>0</v>
      </c>
      <c r="BU66" s="419">
        <v>0</v>
      </c>
      <c r="BV66" s="433"/>
      <c r="BW66" s="433"/>
      <c r="BX66" s="417">
        <v>274</v>
      </c>
      <c r="BY66" s="418">
        <v>2</v>
      </c>
      <c r="BZ66" s="418">
        <v>0</v>
      </c>
      <c r="CA66" s="418">
        <v>7</v>
      </c>
      <c r="CB66" s="418">
        <v>0</v>
      </c>
      <c r="CC66" s="418">
        <v>0</v>
      </c>
      <c r="CD66" s="418">
        <v>0</v>
      </c>
      <c r="CE66" s="418">
        <v>0</v>
      </c>
      <c r="CF66" s="418">
        <v>0</v>
      </c>
      <c r="CG66" s="419">
        <v>0</v>
      </c>
      <c r="CH66" s="429"/>
      <c r="CI66" s="429"/>
      <c r="CJ66" s="420">
        <v>230</v>
      </c>
      <c r="CK66" s="146">
        <v>4</v>
      </c>
      <c r="CL66" s="146">
        <v>0</v>
      </c>
      <c r="CM66" s="146">
        <v>11</v>
      </c>
      <c r="CN66" s="146">
        <v>0</v>
      </c>
      <c r="CO66" s="146">
        <v>0</v>
      </c>
      <c r="CP66" s="146">
        <v>0</v>
      </c>
      <c r="CQ66" s="146">
        <v>0</v>
      </c>
      <c r="CR66" s="146">
        <v>0</v>
      </c>
      <c r="CS66" s="421">
        <v>0</v>
      </c>
      <c r="CV66" s="944">
        <v>194</v>
      </c>
      <c r="CW66" s="422">
        <v>6</v>
      </c>
      <c r="CX66" s="422">
        <v>0</v>
      </c>
      <c r="CY66" s="422">
        <v>7</v>
      </c>
      <c r="CZ66" s="422">
        <v>0</v>
      </c>
      <c r="DA66" s="422">
        <v>0</v>
      </c>
      <c r="DB66" s="422">
        <v>0</v>
      </c>
      <c r="DC66" s="422">
        <v>0</v>
      </c>
      <c r="DD66" s="422">
        <v>0</v>
      </c>
      <c r="DE66" s="945">
        <v>0</v>
      </c>
      <c r="DH66" s="944">
        <v>80</v>
      </c>
      <c r="DI66" s="422">
        <v>15</v>
      </c>
      <c r="DJ66" s="422">
        <v>0</v>
      </c>
      <c r="DK66" s="422">
        <v>6</v>
      </c>
      <c r="DL66" s="422">
        <v>0</v>
      </c>
      <c r="DM66" s="422">
        <v>0</v>
      </c>
      <c r="DN66" s="422">
        <v>0</v>
      </c>
      <c r="DO66" s="422">
        <v>0</v>
      </c>
      <c r="DP66" s="422">
        <v>0</v>
      </c>
      <c r="DQ66" s="945">
        <v>0</v>
      </c>
      <c r="DT66" s="1124">
        <v>100</v>
      </c>
      <c r="DU66" s="1125">
        <v>18</v>
      </c>
      <c r="DV66" s="1125">
        <v>0</v>
      </c>
      <c r="DW66" s="1125">
        <v>15</v>
      </c>
      <c r="DX66" s="1125">
        <v>0</v>
      </c>
      <c r="DY66" s="1125">
        <v>0</v>
      </c>
      <c r="DZ66" s="1125">
        <v>0</v>
      </c>
      <c r="EA66" s="1125">
        <v>0</v>
      </c>
      <c r="EB66" s="1125">
        <v>0</v>
      </c>
      <c r="EC66" s="1129">
        <v>0</v>
      </c>
      <c r="ED66" s="222"/>
    </row>
    <row r="67" spans="1:134" x14ac:dyDescent="0.25">
      <c r="A67">
        <v>45</v>
      </c>
      <c r="B67" t="s">
        <v>101</v>
      </c>
      <c r="C67" s="34">
        <v>1</v>
      </c>
      <c r="D67" s="279">
        <v>0</v>
      </c>
      <c r="E67" s="279">
        <v>0</v>
      </c>
      <c r="F67" s="279">
        <v>0</v>
      </c>
      <c r="G67" s="279">
        <v>1</v>
      </c>
      <c r="H67" s="279">
        <v>0</v>
      </c>
      <c r="I67" s="279">
        <v>0</v>
      </c>
      <c r="J67" s="279">
        <v>0</v>
      </c>
      <c r="K67" s="279">
        <v>0</v>
      </c>
      <c r="L67" s="279">
        <v>0</v>
      </c>
      <c r="M67" s="380">
        <v>0</v>
      </c>
      <c r="P67" s="279">
        <v>0</v>
      </c>
      <c r="Q67" s="279">
        <v>0</v>
      </c>
      <c r="R67" s="279">
        <v>0</v>
      </c>
      <c r="S67" s="279">
        <v>0</v>
      </c>
      <c r="T67" s="279">
        <v>0</v>
      </c>
      <c r="U67" s="279">
        <v>0</v>
      </c>
      <c r="V67" s="279">
        <v>0</v>
      </c>
      <c r="W67" s="279">
        <v>0</v>
      </c>
      <c r="X67" s="279">
        <v>0</v>
      </c>
      <c r="Y67" s="380">
        <v>0</v>
      </c>
      <c r="AB67" s="279">
        <v>0</v>
      </c>
      <c r="AC67" s="277">
        <v>0</v>
      </c>
      <c r="AD67" s="277">
        <v>0</v>
      </c>
      <c r="AE67" s="277">
        <v>5</v>
      </c>
      <c r="AF67" s="277">
        <v>0</v>
      </c>
      <c r="AG67" s="277">
        <v>0</v>
      </c>
      <c r="AH67" s="277">
        <v>0</v>
      </c>
      <c r="AI67" s="277">
        <v>0</v>
      </c>
      <c r="AJ67" s="277">
        <v>0</v>
      </c>
      <c r="AK67" s="278">
        <v>0</v>
      </c>
      <c r="AL67" s="277"/>
      <c r="AM67" s="277"/>
      <c r="AN67" s="279">
        <v>0</v>
      </c>
      <c r="AO67" s="277">
        <v>0</v>
      </c>
      <c r="AP67" s="277">
        <v>0</v>
      </c>
      <c r="AQ67" s="277">
        <v>6</v>
      </c>
      <c r="AR67" s="277">
        <v>0</v>
      </c>
      <c r="AS67" s="277">
        <v>0</v>
      </c>
      <c r="AT67" s="277">
        <v>0</v>
      </c>
      <c r="AU67" s="277">
        <v>0</v>
      </c>
      <c r="AV67" s="277">
        <v>0</v>
      </c>
      <c r="AW67" s="278">
        <v>0</v>
      </c>
      <c r="AX67" s="277"/>
      <c r="AY67" s="277"/>
      <c r="AZ67" s="417">
        <v>0</v>
      </c>
      <c r="BA67" s="418">
        <v>0</v>
      </c>
      <c r="BB67" s="418">
        <v>0</v>
      </c>
      <c r="BC67" s="418">
        <v>3</v>
      </c>
      <c r="BD67" s="418">
        <v>0</v>
      </c>
      <c r="BE67" s="418">
        <v>0</v>
      </c>
      <c r="BF67" s="418">
        <v>0</v>
      </c>
      <c r="BG67" s="418">
        <v>0</v>
      </c>
      <c r="BH67" s="418">
        <v>0</v>
      </c>
      <c r="BI67" s="419">
        <v>0</v>
      </c>
      <c r="BJ67" s="433"/>
      <c r="BK67" s="433"/>
      <c r="BL67" s="417">
        <v>0</v>
      </c>
      <c r="BM67" s="418">
        <v>0</v>
      </c>
      <c r="BN67" s="418">
        <v>0</v>
      </c>
      <c r="BO67" s="418">
        <v>6</v>
      </c>
      <c r="BP67" s="418">
        <v>0</v>
      </c>
      <c r="BQ67" s="418">
        <v>0</v>
      </c>
      <c r="BR67" s="418">
        <v>0</v>
      </c>
      <c r="BS67" s="418">
        <v>0</v>
      </c>
      <c r="BT67" s="418">
        <v>0</v>
      </c>
      <c r="BU67" s="419">
        <v>0</v>
      </c>
      <c r="BV67" s="433"/>
      <c r="BW67" s="433"/>
      <c r="BX67" s="417">
        <v>0</v>
      </c>
      <c r="BY67" s="418">
        <v>0</v>
      </c>
      <c r="BZ67" s="418">
        <v>0</v>
      </c>
      <c r="CA67" s="418">
        <v>4</v>
      </c>
      <c r="CB67" s="418">
        <v>0</v>
      </c>
      <c r="CC67" s="418">
        <v>0</v>
      </c>
      <c r="CD67" s="418">
        <v>0</v>
      </c>
      <c r="CE67" s="418">
        <v>0</v>
      </c>
      <c r="CF67" s="418">
        <v>0</v>
      </c>
      <c r="CG67" s="419">
        <v>0</v>
      </c>
      <c r="CH67" s="429"/>
      <c r="CI67" s="429"/>
      <c r="CJ67" s="420">
        <v>0</v>
      </c>
      <c r="CK67" s="146">
        <v>1</v>
      </c>
      <c r="CL67" s="146">
        <v>0</v>
      </c>
      <c r="CM67" s="146">
        <v>11</v>
      </c>
      <c r="CN67" s="146">
        <v>0</v>
      </c>
      <c r="CO67" s="146">
        <v>0</v>
      </c>
      <c r="CP67" s="146">
        <v>0</v>
      </c>
      <c r="CQ67" s="146">
        <v>0</v>
      </c>
      <c r="CR67" s="146">
        <v>0</v>
      </c>
      <c r="CS67" s="421">
        <v>0</v>
      </c>
      <c r="CV67" s="944">
        <v>0</v>
      </c>
      <c r="CW67" s="422">
        <v>58</v>
      </c>
      <c r="CX67" s="422">
        <v>0</v>
      </c>
      <c r="CY67" s="422">
        <v>24</v>
      </c>
      <c r="CZ67" s="422">
        <v>0</v>
      </c>
      <c r="DA67" s="422">
        <v>0</v>
      </c>
      <c r="DB67" s="422">
        <v>0</v>
      </c>
      <c r="DC67" s="422">
        <v>0</v>
      </c>
      <c r="DD67" s="422">
        <v>0</v>
      </c>
      <c r="DE67" s="945">
        <v>0</v>
      </c>
      <c r="DH67" s="944">
        <v>0</v>
      </c>
      <c r="DI67" s="422">
        <v>71</v>
      </c>
      <c r="DJ67" s="422">
        <v>0</v>
      </c>
      <c r="DK67" s="422">
        <v>31</v>
      </c>
      <c r="DL67" s="422">
        <v>0</v>
      </c>
      <c r="DM67" s="422">
        <v>0</v>
      </c>
      <c r="DN67" s="422">
        <v>0</v>
      </c>
      <c r="DO67" s="422">
        <v>0</v>
      </c>
      <c r="DP67" s="422">
        <v>0</v>
      </c>
      <c r="DQ67" s="945">
        <v>0</v>
      </c>
      <c r="DT67" s="1124">
        <v>0</v>
      </c>
      <c r="DU67" s="1125">
        <v>60</v>
      </c>
      <c r="DV67" s="1125">
        <v>0</v>
      </c>
      <c r="DW67" s="1125">
        <v>31</v>
      </c>
      <c r="DX67" s="1125">
        <v>0</v>
      </c>
      <c r="DY67" s="1125">
        <v>0</v>
      </c>
      <c r="DZ67" s="1125">
        <v>0</v>
      </c>
      <c r="EA67" s="1125">
        <v>0</v>
      </c>
      <c r="EB67" s="1125">
        <v>0</v>
      </c>
      <c r="EC67" s="1129">
        <v>0</v>
      </c>
      <c r="ED67" s="222"/>
    </row>
    <row r="68" spans="1:134" x14ac:dyDescent="0.25">
      <c r="A68">
        <v>45</v>
      </c>
      <c r="B68" t="s">
        <v>101</v>
      </c>
      <c r="C68" s="34">
        <v>2</v>
      </c>
      <c r="D68" s="279">
        <v>0</v>
      </c>
      <c r="E68" s="279">
        <v>2</v>
      </c>
      <c r="F68" s="279">
        <v>0</v>
      </c>
      <c r="G68" s="279">
        <v>4</v>
      </c>
      <c r="H68" s="279">
        <v>0</v>
      </c>
      <c r="I68" s="279">
        <v>0</v>
      </c>
      <c r="J68" s="279">
        <v>0</v>
      </c>
      <c r="K68" s="279">
        <v>0</v>
      </c>
      <c r="L68" s="279">
        <v>0</v>
      </c>
      <c r="M68" s="380">
        <v>0</v>
      </c>
      <c r="P68" s="279">
        <v>0</v>
      </c>
      <c r="Q68" s="279">
        <v>1</v>
      </c>
      <c r="R68" s="279">
        <v>0</v>
      </c>
      <c r="S68" s="279">
        <v>9</v>
      </c>
      <c r="T68" s="279">
        <v>0</v>
      </c>
      <c r="U68" s="279">
        <v>0</v>
      </c>
      <c r="V68" s="279">
        <v>0</v>
      </c>
      <c r="W68" s="279">
        <v>0</v>
      </c>
      <c r="X68" s="279">
        <v>0</v>
      </c>
      <c r="Y68" s="380">
        <v>0</v>
      </c>
      <c r="AB68" s="279">
        <v>0</v>
      </c>
      <c r="AC68" s="277">
        <v>3</v>
      </c>
      <c r="AD68" s="277">
        <v>0</v>
      </c>
      <c r="AE68" s="277">
        <v>5</v>
      </c>
      <c r="AF68" s="277">
        <v>0</v>
      </c>
      <c r="AG68" s="277">
        <v>0</v>
      </c>
      <c r="AH68" s="277">
        <v>0</v>
      </c>
      <c r="AI68" s="277">
        <v>0</v>
      </c>
      <c r="AJ68" s="277">
        <v>0</v>
      </c>
      <c r="AK68" s="278">
        <v>0</v>
      </c>
      <c r="AL68" s="277"/>
      <c r="AM68" s="277"/>
      <c r="AN68" s="279">
        <v>0</v>
      </c>
      <c r="AO68" s="277">
        <v>2</v>
      </c>
      <c r="AP68" s="277">
        <v>0</v>
      </c>
      <c r="AQ68" s="277">
        <v>4</v>
      </c>
      <c r="AR68" s="277">
        <v>0</v>
      </c>
      <c r="AS68" s="277">
        <v>0</v>
      </c>
      <c r="AT68" s="277">
        <v>0</v>
      </c>
      <c r="AU68" s="277">
        <v>0</v>
      </c>
      <c r="AV68" s="277">
        <v>0</v>
      </c>
      <c r="AW68" s="278">
        <v>0</v>
      </c>
      <c r="AX68" s="277"/>
      <c r="AY68" s="277"/>
      <c r="AZ68" s="417">
        <v>0</v>
      </c>
      <c r="BA68" s="418">
        <v>0</v>
      </c>
      <c r="BB68" s="418">
        <v>0</v>
      </c>
      <c r="BC68" s="418">
        <v>1</v>
      </c>
      <c r="BD68" s="418">
        <v>0</v>
      </c>
      <c r="BE68" s="418">
        <v>0</v>
      </c>
      <c r="BF68" s="418">
        <v>0</v>
      </c>
      <c r="BG68" s="418">
        <v>0</v>
      </c>
      <c r="BH68" s="418">
        <v>0</v>
      </c>
      <c r="BI68" s="419">
        <v>0</v>
      </c>
      <c r="BJ68" s="433"/>
      <c r="BK68" s="433"/>
      <c r="BL68" s="417">
        <v>0</v>
      </c>
      <c r="BM68" s="418">
        <v>0</v>
      </c>
      <c r="BN68" s="418">
        <v>0</v>
      </c>
      <c r="BO68" s="418">
        <v>0</v>
      </c>
      <c r="BP68" s="418">
        <v>0</v>
      </c>
      <c r="BQ68" s="418">
        <v>0</v>
      </c>
      <c r="BR68" s="418">
        <v>0</v>
      </c>
      <c r="BS68" s="418">
        <v>0</v>
      </c>
      <c r="BT68" s="418">
        <v>0</v>
      </c>
      <c r="BU68" s="419">
        <v>0</v>
      </c>
      <c r="BV68" s="433"/>
      <c r="BW68" s="433"/>
      <c r="BX68" s="417">
        <v>0</v>
      </c>
      <c r="BY68" s="418">
        <v>0</v>
      </c>
      <c r="BZ68" s="418">
        <v>0</v>
      </c>
      <c r="CA68" s="418">
        <v>0</v>
      </c>
      <c r="CB68" s="418">
        <v>0</v>
      </c>
      <c r="CC68" s="418">
        <v>0</v>
      </c>
      <c r="CD68" s="418">
        <v>0</v>
      </c>
      <c r="CE68" s="418">
        <v>0</v>
      </c>
      <c r="CF68" s="418">
        <v>0</v>
      </c>
      <c r="CG68" s="419">
        <v>0</v>
      </c>
      <c r="CH68" s="429"/>
      <c r="CI68" s="429"/>
      <c r="CJ68" s="420">
        <v>0</v>
      </c>
      <c r="CK68" s="146">
        <v>0</v>
      </c>
      <c r="CL68" s="146">
        <v>0</v>
      </c>
      <c r="CM68" s="146">
        <v>1</v>
      </c>
      <c r="CN68" s="146">
        <v>0</v>
      </c>
      <c r="CO68" s="146">
        <v>0</v>
      </c>
      <c r="CP68" s="146">
        <v>0</v>
      </c>
      <c r="CQ68" s="146">
        <v>0</v>
      </c>
      <c r="CR68" s="146">
        <v>0</v>
      </c>
      <c r="CS68" s="421">
        <v>0</v>
      </c>
      <c r="CV68" s="944">
        <v>0</v>
      </c>
      <c r="CW68" s="422">
        <v>69</v>
      </c>
      <c r="CX68" s="422">
        <v>0</v>
      </c>
      <c r="CY68" s="422">
        <v>16</v>
      </c>
      <c r="CZ68" s="422">
        <v>0</v>
      </c>
      <c r="DA68" s="422">
        <v>0</v>
      </c>
      <c r="DB68" s="422">
        <v>0</v>
      </c>
      <c r="DC68" s="422">
        <v>0</v>
      </c>
      <c r="DD68" s="422">
        <v>0</v>
      </c>
      <c r="DE68" s="945">
        <v>0</v>
      </c>
      <c r="DH68" s="944">
        <v>0</v>
      </c>
      <c r="DI68" s="422">
        <v>49</v>
      </c>
      <c r="DJ68" s="422">
        <v>0</v>
      </c>
      <c r="DK68" s="422">
        <v>12</v>
      </c>
      <c r="DL68" s="422">
        <v>0</v>
      </c>
      <c r="DM68" s="422">
        <v>0</v>
      </c>
      <c r="DN68" s="422">
        <v>0</v>
      </c>
      <c r="DO68" s="422">
        <v>0</v>
      </c>
      <c r="DP68" s="422">
        <v>0</v>
      </c>
      <c r="DQ68" s="945">
        <v>0</v>
      </c>
      <c r="DT68" s="1124">
        <v>0</v>
      </c>
      <c r="DU68" s="1125">
        <v>57</v>
      </c>
      <c r="DV68" s="1125">
        <v>0</v>
      </c>
      <c r="DW68" s="1125">
        <v>10</v>
      </c>
      <c r="DX68" s="1125">
        <v>0</v>
      </c>
      <c r="DY68" s="1125">
        <v>0</v>
      </c>
      <c r="DZ68" s="1125">
        <v>0</v>
      </c>
      <c r="EA68" s="1125">
        <v>0</v>
      </c>
      <c r="EB68" s="1125">
        <v>0</v>
      </c>
      <c r="EC68" s="1129">
        <v>0</v>
      </c>
      <c r="ED68" s="222"/>
    </row>
    <row r="69" spans="1:134" x14ac:dyDescent="0.25">
      <c r="A69">
        <v>45</v>
      </c>
      <c r="B69" t="s">
        <v>101</v>
      </c>
      <c r="C69" s="34">
        <v>3</v>
      </c>
      <c r="D69" s="279">
        <v>0</v>
      </c>
      <c r="E69" s="279">
        <v>1</v>
      </c>
      <c r="F69" s="279">
        <v>0</v>
      </c>
      <c r="G69" s="279">
        <v>22</v>
      </c>
      <c r="H69" s="279">
        <v>0</v>
      </c>
      <c r="I69" s="279">
        <v>0</v>
      </c>
      <c r="J69" s="279">
        <v>0</v>
      </c>
      <c r="K69" s="279">
        <v>0</v>
      </c>
      <c r="L69" s="279">
        <v>0</v>
      </c>
      <c r="M69" s="380">
        <v>0</v>
      </c>
      <c r="P69" s="279">
        <v>0</v>
      </c>
      <c r="Q69" s="279">
        <v>0</v>
      </c>
      <c r="R69" s="279">
        <v>0</v>
      </c>
      <c r="S69" s="279">
        <v>15</v>
      </c>
      <c r="T69" s="279">
        <v>0</v>
      </c>
      <c r="U69" s="279">
        <v>0</v>
      </c>
      <c r="V69" s="279">
        <v>0</v>
      </c>
      <c r="W69" s="279">
        <v>0</v>
      </c>
      <c r="X69" s="279">
        <v>0</v>
      </c>
      <c r="Y69" s="380">
        <v>0</v>
      </c>
      <c r="AB69" s="279">
        <v>0</v>
      </c>
      <c r="AC69" s="277">
        <v>0</v>
      </c>
      <c r="AD69" s="277">
        <v>0</v>
      </c>
      <c r="AE69" s="277">
        <v>30</v>
      </c>
      <c r="AF69" s="277">
        <v>0</v>
      </c>
      <c r="AG69" s="277">
        <v>0</v>
      </c>
      <c r="AH69" s="277">
        <v>0</v>
      </c>
      <c r="AI69" s="277">
        <v>0</v>
      </c>
      <c r="AJ69" s="277">
        <v>0</v>
      </c>
      <c r="AK69" s="278">
        <v>0</v>
      </c>
      <c r="AL69" s="277"/>
      <c r="AM69" s="277"/>
      <c r="AN69" s="279">
        <v>0</v>
      </c>
      <c r="AO69" s="277">
        <v>0</v>
      </c>
      <c r="AP69" s="277">
        <v>0</v>
      </c>
      <c r="AQ69" s="277">
        <v>20</v>
      </c>
      <c r="AR69" s="277">
        <v>0</v>
      </c>
      <c r="AS69" s="277">
        <v>0</v>
      </c>
      <c r="AT69" s="277">
        <v>0</v>
      </c>
      <c r="AU69" s="277">
        <v>0</v>
      </c>
      <c r="AV69" s="277">
        <v>0</v>
      </c>
      <c r="AW69" s="278">
        <v>0</v>
      </c>
      <c r="AX69" s="277"/>
      <c r="AY69" s="277"/>
      <c r="AZ69" s="417">
        <v>0</v>
      </c>
      <c r="BA69" s="418">
        <v>0</v>
      </c>
      <c r="BB69" s="418">
        <v>0</v>
      </c>
      <c r="BC69" s="418">
        <v>48</v>
      </c>
      <c r="BD69" s="418">
        <v>0</v>
      </c>
      <c r="BE69" s="418">
        <v>0</v>
      </c>
      <c r="BF69" s="418">
        <v>0</v>
      </c>
      <c r="BG69" s="418">
        <v>0</v>
      </c>
      <c r="BH69" s="418">
        <v>0</v>
      </c>
      <c r="BI69" s="419">
        <v>0</v>
      </c>
      <c r="BJ69" s="433"/>
      <c r="BK69" s="433"/>
      <c r="BL69" s="417">
        <v>0</v>
      </c>
      <c r="BM69" s="418">
        <v>0</v>
      </c>
      <c r="BN69" s="418">
        <v>0</v>
      </c>
      <c r="BO69" s="418">
        <v>36</v>
      </c>
      <c r="BP69" s="418">
        <v>0</v>
      </c>
      <c r="BQ69" s="418">
        <v>0</v>
      </c>
      <c r="BR69" s="418">
        <v>0</v>
      </c>
      <c r="BS69" s="418">
        <v>0</v>
      </c>
      <c r="BT69" s="418">
        <v>0</v>
      </c>
      <c r="BU69" s="419">
        <v>0</v>
      </c>
      <c r="BV69" s="433"/>
      <c r="BW69" s="433"/>
      <c r="BX69" s="417">
        <v>0</v>
      </c>
      <c r="BY69" s="418">
        <v>1</v>
      </c>
      <c r="BZ69" s="418">
        <v>0</v>
      </c>
      <c r="CA69" s="418">
        <v>26</v>
      </c>
      <c r="CB69" s="418">
        <v>0</v>
      </c>
      <c r="CC69" s="418">
        <v>0</v>
      </c>
      <c r="CD69" s="418">
        <v>0</v>
      </c>
      <c r="CE69" s="418">
        <v>0</v>
      </c>
      <c r="CF69" s="418">
        <v>0</v>
      </c>
      <c r="CG69" s="419">
        <v>0</v>
      </c>
      <c r="CH69" s="429"/>
      <c r="CI69" s="429"/>
      <c r="CJ69" s="420">
        <v>0</v>
      </c>
      <c r="CK69" s="146">
        <v>0</v>
      </c>
      <c r="CL69" s="146">
        <v>0</v>
      </c>
      <c r="CM69" s="146">
        <v>32</v>
      </c>
      <c r="CN69" s="146">
        <v>0</v>
      </c>
      <c r="CO69" s="146">
        <v>0</v>
      </c>
      <c r="CP69" s="146">
        <v>0</v>
      </c>
      <c r="CQ69" s="146">
        <v>0</v>
      </c>
      <c r="CR69" s="146">
        <v>0</v>
      </c>
      <c r="CS69" s="421">
        <v>0</v>
      </c>
      <c r="CV69" s="944">
        <v>0</v>
      </c>
      <c r="CW69" s="422">
        <v>0</v>
      </c>
      <c r="CX69" s="422">
        <v>0</v>
      </c>
      <c r="CY69" s="422">
        <v>14</v>
      </c>
      <c r="CZ69" s="422">
        <v>0</v>
      </c>
      <c r="DA69" s="422">
        <v>0</v>
      </c>
      <c r="DB69" s="422">
        <v>0</v>
      </c>
      <c r="DC69" s="422">
        <v>0</v>
      </c>
      <c r="DD69" s="422">
        <v>0</v>
      </c>
      <c r="DE69" s="945">
        <v>0</v>
      </c>
      <c r="DH69" s="944">
        <v>0</v>
      </c>
      <c r="DI69" s="422">
        <v>0</v>
      </c>
      <c r="DJ69" s="422">
        <v>0</v>
      </c>
      <c r="DK69" s="422">
        <v>27</v>
      </c>
      <c r="DL69" s="422">
        <v>0</v>
      </c>
      <c r="DM69" s="422">
        <v>0</v>
      </c>
      <c r="DN69" s="422">
        <v>0</v>
      </c>
      <c r="DO69" s="422">
        <v>0</v>
      </c>
      <c r="DP69" s="422">
        <v>0</v>
      </c>
      <c r="DQ69" s="945">
        <v>0</v>
      </c>
      <c r="DT69" s="1124">
        <v>0</v>
      </c>
      <c r="DU69" s="1125">
        <v>0</v>
      </c>
      <c r="DV69" s="1125">
        <v>0</v>
      </c>
      <c r="DW69" s="1125">
        <v>29</v>
      </c>
      <c r="DX69" s="1125">
        <v>0</v>
      </c>
      <c r="DY69" s="1125">
        <v>0</v>
      </c>
      <c r="DZ69" s="1125">
        <v>0</v>
      </c>
      <c r="EA69" s="1125">
        <v>0</v>
      </c>
      <c r="EB69" s="1125">
        <v>0</v>
      </c>
      <c r="EC69" s="1129">
        <v>0</v>
      </c>
      <c r="ED69" s="222"/>
    </row>
    <row r="70" spans="1:134" x14ac:dyDescent="0.25">
      <c r="A70">
        <v>46</v>
      </c>
      <c r="B70" t="s">
        <v>103</v>
      </c>
      <c r="C70" s="34">
        <v>1</v>
      </c>
      <c r="D70" s="279">
        <v>2</v>
      </c>
      <c r="E70" s="279">
        <v>3</v>
      </c>
      <c r="F70" s="279">
        <v>0</v>
      </c>
      <c r="G70" s="279">
        <v>35</v>
      </c>
      <c r="H70" s="279">
        <v>0</v>
      </c>
      <c r="I70" s="279">
        <v>0</v>
      </c>
      <c r="J70" s="279">
        <v>0</v>
      </c>
      <c r="K70" s="279">
        <v>0</v>
      </c>
      <c r="L70" s="279">
        <v>0</v>
      </c>
      <c r="M70" s="380">
        <v>0</v>
      </c>
      <c r="P70" s="279">
        <v>0</v>
      </c>
      <c r="Q70" s="279">
        <v>1</v>
      </c>
      <c r="R70" s="279">
        <v>0</v>
      </c>
      <c r="S70" s="279">
        <v>39</v>
      </c>
      <c r="T70" s="279">
        <v>0</v>
      </c>
      <c r="U70" s="279">
        <v>0</v>
      </c>
      <c r="V70" s="279">
        <v>0</v>
      </c>
      <c r="W70" s="279">
        <v>0</v>
      </c>
      <c r="X70" s="279">
        <v>0</v>
      </c>
      <c r="Y70" s="380">
        <v>0</v>
      </c>
      <c r="AB70" s="279">
        <v>1</v>
      </c>
      <c r="AC70" s="277">
        <v>4</v>
      </c>
      <c r="AD70" s="277">
        <v>0</v>
      </c>
      <c r="AE70" s="277">
        <v>46</v>
      </c>
      <c r="AF70" s="277">
        <v>0</v>
      </c>
      <c r="AG70" s="277">
        <v>0</v>
      </c>
      <c r="AH70" s="277">
        <v>0</v>
      </c>
      <c r="AI70" s="277">
        <v>0</v>
      </c>
      <c r="AJ70" s="277">
        <v>0</v>
      </c>
      <c r="AK70" s="278">
        <v>0</v>
      </c>
      <c r="AL70" s="277"/>
      <c r="AM70" s="277"/>
      <c r="AN70" s="279">
        <v>6</v>
      </c>
      <c r="AO70" s="277">
        <v>8</v>
      </c>
      <c r="AP70" s="277">
        <v>0</v>
      </c>
      <c r="AQ70" s="277">
        <v>48</v>
      </c>
      <c r="AR70" s="277">
        <v>0</v>
      </c>
      <c r="AS70" s="277">
        <v>0</v>
      </c>
      <c r="AT70" s="277">
        <v>0</v>
      </c>
      <c r="AU70" s="277">
        <v>0</v>
      </c>
      <c r="AV70" s="277">
        <v>0</v>
      </c>
      <c r="AW70" s="278">
        <v>0</v>
      </c>
      <c r="AX70" s="277"/>
      <c r="AY70" s="277"/>
      <c r="AZ70" s="417">
        <v>12</v>
      </c>
      <c r="BA70" s="418">
        <v>9</v>
      </c>
      <c r="BB70" s="418">
        <v>0</v>
      </c>
      <c r="BC70" s="418">
        <v>56</v>
      </c>
      <c r="BD70" s="418">
        <v>0</v>
      </c>
      <c r="BE70" s="418">
        <v>0</v>
      </c>
      <c r="BF70" s="418">
        <v>0</v>
      </c>
      <c r="BG70" s="418">
        <v>0</v>
      </c>
      <c r="BH70" s="418">
        <v>0</v>
      </c>
      <c r="BI70" s="419">
        <v>0</v>
      </c>
      <c r="BJ70" s="433"/>
      <c r="BK70" s="433"/>
      <c r="BL70" s="417">
        <v>6</v>
      </c>
      <c r="BM70" s="418">
        <v>7</v>
      </c>
      <c r="BN70" s="418">
        <v>0</v>
      </c>
      <c r="BO70" s="418">
        <v>59</v>
      </c>
      <c r="BP70" s="418">
        <v>0</v>
      </c>
      <c r="BQ70" s="418">
        <v>0</v>
      </c>
      <c r="BR70" s="418">
        <v>0</v>
      </c>
      <c r="BS70" s="418">
        <v>0</v>
      </c>
      <c r="BT70" s="418">
        <v>0</v>
      </c>
      <c r="BU70" s="419">
        <v>0</v>
      </c>
      <c r="BV70" s="433"/>
      <c r="BW70" s="433"/>
      <c r="BX70" s="417">
        <v>0</v>
      </c>
      <c r="BY70" s="418">
        <v>9</v>
      </c>
      <c r="BZ70" s="418">
        <v>0</v>
      </c>
      <c r="CA70" s="418">
        <v>76</v>
      </c>
      <c r="CB70" s="418">
        <v>0</v>
      </c>
      <c r="CC70" s="418">
        <v>0</v>
      </c>
      <c r="CD70" s="418">
        <v>0</v>
      </c>
      <c r="CE70" s="418">
        <v>0</v>
      </c>
      <c r="CF70" s="418">
        <v>0</v>
      </c>
      <c r="CG70" s="419">
        <v>0</v>
      </c>
      <c r="CH70" s="429"/>
      <c r="CI70" s="429"/>
      <c r="CJ70" s="420">
        <v>10</v>
      </c>
      <c r="CK70" s="146">
        <v>5</v>
      </c>
      <c r="CL70" s="146">
        <v>0</v>
      </c>
      <c r="CM70" s="146">
        <v>110</v>
      </c>
      <c r="CN70" s="146">
        <v>0</v>
      </c>
      <c r="CO70" s="146">
        <v>0</v>
      </c>
      <c r="CP70" s="146">
        <v>0</v>
      </c>
      <c r="CQ70" s="146">
        <v>0</v>
      </c>
      <c r="CR70" s="146">
        <v>0</v>
      </c>
      <c r="CS70" s="421">
        <v>0</v>
      </c>
      <c r="CV70" s="944">
        <v>7</v>
      </c>
      <c r="CW70" s="422">
        <v>31</v>
      </c>
      <c r="CX70" s="422">
        <v>0</v>
      </c>
      <c r="CY70" s="422">
        <v>139</v>
      </c>
      <c r="CZ70" s="422">
        <v>0</v>
      </c>
      <c r="DA70" s="422">
        <v>0</v>
      </c>
      <c r="DB70" s="422">
        <v>0</v>
      </c>
      <c r="DC70" s="422">
        <v>0</v>
      </c>
      <c r="DD70" s="422">
        <v>0</v>
      </c>
      <c r="DE70" s="945">
        <v>0</v>
      </c>
      <c r="DH70" s="944">
        <v>33</v>
      </c>
      <c r="DI70" s="422">
        <v>38</v>
      </c>
      <c r="DJ70" s="422">
        <v>0</v>
      </c>
      <c r="DK70" s="422">
        <v>211</v>
      </c>
      <c r="DL70" s="422">
        <v>0</v>
      </c>
      <c r="DM70" s="422">
        <v>0</v>
      </c>
      <c r="DN70" s="422">
        <v>0</v>
      </c>
      <c r="DO70" s="422">
        <v>0</v>
      </c>
      <c r="DP70" s="422">
        <v>0</v>
      </c>
      <c r="DQ70" s="945">
        <v>0</v>
      </c>
      <c r="DT70" s="1124">
        <v>16</v>
      </c>
      <c r="DU70" s="1125">
        <v>18</v>
      </c>
      <c r="DV70" s="1125">
        <v>0</v>
      </c>
      <c r="DW70" s="1125">
        <v>142</v>
      </c>
      <c r="DX70" s="1125">
        <v>0</v>
      </c>
      <c r="DY70" s="1125">
        <v>0</v>
      </c>
      <c r="DZ70" s="1125">
        <v>0</v>
      </c>
      <c r="EA70" s="1125">
        <v>0</v>
      </c>
      <c r="EB70" s="1125">
        <v>0</v>
      </c>
      <c r="EC70" s="1129">
        <v>0</v>
      </c>
      <c r="ED70" s="222"/>
    </row>
    <row r="71" spans="1:134" x14ac:dyDescent="0.25">
      <c r="A71">
        <v>46</v>
      </c>
      <c r="B71" t="s">
        <v>103</v>
      </c>
      <c r="C71" s="34">
        <v>2</v>
      </c>
      <c r="D71" s="279">
        <v>33</v>
      </c>
      <c r="E71" s="279">
        <v>1</v>
      </c>
      <c r="F71" s="279">
        <v>0</v>
      </c>
      <c r="G71" s="279">
        <v>77</v>
      </c>
      <c r="H71" s="279">
        <v>0</v>
      </c>
      <c r="I71" s="279">
        <v>0</v>
      </c>
      <c r="J71" s="279">
        <v>0</v>
      </c>
      <c r="K71" s="279">
        <v>0</v>
      </c>
      <c r="L71" s="279">
        <v>0</v>
      </c>
      <c r="M71" s="380">
        <v>0</v>
      </c>
      <c r="P71" s="279">
        <v>61</v>
      </c>
      <c r="Q71" s="279">
        <v>12</v>
      </c>
      <c r="R71" s="279">
        <v>0</v>
      </c>
      <c r="S71" s="279">
        <v>119</v>
      </c>
      <c r="T71" s="279">
        <v>0</v>
      </c>
      <c r="U71" s="279">
        <v>0</v>
      </c>
      <c r="V71" s="279">
        <v>0</v>
      </c>
      <c r="W71" s="279">
        <v>0</v>
      </c>
      <c r="X71" s="279">
        <v>0</v>
      </c>
      <c r="Y71" s="380">
        <v>0</v>
      </c>
      <c r="AB71" s="279">
        <v>20</v>
      </c>
      <c r="AC71" s="277">
        <v>26</v>
      </c>
      <c r="AD71" s="277">
        <v>0</v>
      </c>
      <c r="AE71" s="277">
        <v>130</v>
      </c>
      <c r="AF71" s="277">
        <v>0</v>
      </c>
      <c r="AG71" s="277">
        <v>0</v>
      </c>
      <c r="AH71" s="277">
        <v>0</v>
      </c>
      <c r="AI71" s="277">
        <v>0</v>
      </c>
      <c r="AJ71" s="277">
        <v>0</v>
      </c>
      <c r="AK71" s="278">
        <v>0</v>
      </c>
      <c r="AL71" s="277"/>
      <c r="AM71" s="277"/>
      <c r="AN71" s="279">
        <v>8</v>
      </c>
      <c r="AO71" s="277">
        <v>19</v>
      </c>
      <c r="AP71" s="277">
        <v>0</v>
      </c>
      <c r="AQ71" s="277">
        <v>136</v>
      </c>
      <c r="AR71" s="277">
        <v>0</v>
      </c>
      <c r="AS71" s="277">
        <v>0</v>
      </c>
      <c r="AT71" s="277">
        <v>0</v>
      </c>
      <c r="AU71" s="277">
        <v>0</v>
      </c>
      <c r="AV71" s="277">
        <v>0</v>
      </c>
      <c r="AW71" s="278">
        <v>0</v>
      </c>
      <c r="AX71" s="277"/>
      <c r="AY71" s="277"/>
      <c r="AZ71" s="417">
        <v>0</v>
      </c>
      <c r="BA71" s="418">
        <v>64</v>
      </c>
      <c r="BB71" s="418">
        <v>0</v>
      </c>
      <c r="BC71" s="418">
        <v>106</v>
      </c>
      <c r="BD71" s="418">
        <v>0</v>
      </c>
      <c r="BE71" s="418">
        <v>0</v>
      </c>
      <c r="BF71" s="418">
        <v>0</v>
      </c>
      <c r="BG71" s="418">
        <v>0</v>
      </c>
      <c r="BH71" s="418">
        <v>0</v>
      </c>
      <c r="BI71" s="419">
        <v>0</v>
      </c>
      <c r="BJ71" s="433"/>
      <c r="BK71" s="433"/>
      <c r="BL71" s="417">
        <v>0</v>
      </c>
      <c r="BM71" s="418">
        <v>18</v>
      </c>
      <c r="BN71" s="418">
        <v>0</v>
      </c>
      <c r="BO71" s="418">
        <v>74</v>
      </c>
      <c r="BP71" s="418">
        <v>0</v>
      </c>
      <c r="BQ71" s="418">
        <v>0</v>
      </c>
      <c r="BR71" s="418">
        <v>0</v>
      </c>
      <c r="BS71" s="418">
        <v>0</v>
      </c>
      <c r="BT71" s="418">
        <v>0</v>
      </c>
      <c r="BU71" s="419">
        <v>0</v>
      </c>
      <c r="BV71" s="433"/>
      <c r="BW71" s="433"/>
      <c r="BX71" s="417">
        <v>0</v>
      </c>
      <c r="BY71" s="418">
        <v>21</v>
      </c>
      <c r="BZ71" s="418">
        <v>0</v>
      </c>
      <c r="CA71" s="418">
        <v>100</v>
      </c>
      <c r="CB71" s="418">
        <v>0</v>
      </c>
      <c r="CC71" s="418">
        <v>0</v>
      </c>
      <c r="CD71" s="418">
        <v>0</v>
      </c>
      <c r="CE71" s="418">
        <v>0</v>
      </c>
      <c r="CF71" s="418">
        <v>0</v>
      </c>
      <c r="CG71" s="419">
        <v>0</v>
      </c>
      <c r="CH71" s="429"/>
      <c r="CI71" s="429"/>
      <c r="CJ71" s="420">
        <v>0</v>
      </c>
      <c r="CK71" s="146">
        <v>28</v>
      </c>
      <c r="CL71" s="146">
        <v>0</v>
      </c>
      <c r="CM71" s="146">
        <v>56</v>
      </c>
      <c r="CN71" s="146">
        <v>0</v>
      </c>
      <c r="CO71" s="146">
        <v>0</v>
      </c>
      <c r="CP71" s="146">
        <v>0</v>
      </c>
      <c r="CQ71" s="146">
        <v>0</v>
      </c>
      <c r="CR71" s="146">
        <v>0</v>
      </c>
      <c r="CS71" s="421">
        <v>0</v>
      </c>
      <c r="CV71" s="944">
        <v>105</v>
      </c>
      <c r="CW71" s="422">
        <v>56</v>
      </c>
      <c r="CX71" s="422">
        <v>8</v>
      </c>
      <c r="CY71" s="422">
        <v>143</v>
      </c>
      <c r="CZ71" s="422">
        <v>0</v>
      </c>
      <c r="DA71" s="422">
        <v>0</v>
      </c>
      <c r="DB71" s="422">
        <v>0</v>
      </c>
      <c r="DC71" s="422">
        <v>0</v>
      </c>
      <c r="DD71" s="422">
        <v>0</v>
      </c>
      <c r="DE71" s="945">
        <v>0</v>
      </c>
      <c r="DH71" s="944">
        <v>298</v>
      </c>
      <c r="DI71" s="422">
        <v>106</v>
      </c>
      <c r="DJ71" s="422">
        <v>10</v>
      </c>
      <c r="DK71" s="422">
        <v>160</v>
      </c>
      <c r="DL71" s="422">
        <v>0</v>
      </c>
      <c r="DM71" s="422">
        <v>0</v>
      </c>
      <c r="DN71" s="422">
        <v>0</v>
      </c>
      <c r="DO71" s="422">
        <v>0</v>
      </c>
      <c r="DP71" s="422">
        <v>0</v>
      </c>
      <c r="DQ71" s="945">
        <v>0</v>
      </c>
      <c r="DT71" s="1124">
        <v>133</v>
      </c>
      <c r="DU71" s="1125">
        <v>123</v>
      </c>
      <c r="DV71" s="1125">
        <v>9</v>
      </c>
      <c r="DW71" s="1125">
        <v>149</v>
      </c>
      <c r="DX71" s="1125">
        <v>0</v>
      </c>
      <c r="DY71" s="1125">
        <v>0</v>
      </c>
      <c r="DZ71" s="1125">
        <v>0</v>
      </c>
      <c r="EA71" s="1125">
        <v>0</v>
      </c>
      <c r="EB71" s="1125">
        <v>0</v>
      </c>
      <c r="EC71" s="1129">
        <v>0</v>
      </c>
      <c r="ED71" s="222"/>
    </row>
    <row r="72" spans="1:134" x14ac:dyDescent="0.25">
      <c r="A72">
        <v>46</v>
      </c>
      <c r="B72" t="s">
        <v>103</v>
      </c>
      <c r="C72" s="34">
        <v>3</v>
      </c>
      <c r="D72" s="279">
        <v>64</v>
      </c>
      <c r="E72" s="279">
        <v>45</v>
      </c>
      <c r="F72" s="279">
        <v>0</v>
      </c>
      <c r="G72" s="279">
        <v>140</v>
      </c>
      <c r="H72" s="279">
        <v>0</v>
      </c>
      <c r="I72" s="279">
        <v>0</v>
      </c>
      <c r="J72" s="279">
        <v>0</v>
      </c>
      <c r="K72" s="279">
        <v>0</v>
      </c>
      <c r="L72" s="279">
        <v>0</v>
      </c>
      <c r="M72" s="380">
        <v>0</v>
      </c>
      <c r="P72" s="279">
        <v>56</v>
      </c>
      <c r="Q72" s="279">
        <v>343</v>
      </c>
      <c r="R72" s="279">
        <v>0</v>
      </c>
      <c r="S72" s="279">
        <v>152</v>
      </c>
      <c r="T72" s="279">
        <v>0</v>
      </c>
      <c r="U72" s="279">
        <v>0</v>
      </c>
      <c r="V72" s="279">
        <v>0</v>
      </c>
      <c r="W72" s="279">
        <v>0</v>
      </c>
      <c r="X72" s="279">
        <v>0</v>
      </c>
      <c r="Y72" s="380">
        <v>0</v>
      </c>
      <c r="AB72" s="279">
        <v>55</v>
      </c>
      <c r="AC72" s="277">
        <v>444</v>
      </c>
      <c r="AD72" s="277">
        <v>0</v>
      </c>
      <c r="AE72" s="277">
        <v>189</v>
      </c>
      <c r="AF72" s="277">
        <v>0</v>
      </c>
      <c r="AG72" s="277">
        <v>0</v>
      </c>
      <c r="AH72" s="277">
        <v>0</v>
      </c>
      <c r="AI72" s="277">
        <v>0</v>
      </c>
      <c r="AJ72" s="277">
        <v>0</v>
      </c>
      <c r="AK72" s="278">
        <v>0</v>
      </c>
      <c r="AL72" s="277"/>
      <c r="AM72" s="277"/>
      <c r="AN72" s="279">
        <v>61</v>
      </c>
      <c r="AO72" s="277">
        <v>99</v>
      </c>
      <c r="AP72" s="277">
        <v>0</v>
      </c>
      <c r="AQ72" s="277">
        <v>192</v>
      </c>
      <c r="AR72" s="277">
        <v>0</v>
      </c>
      <c r="AS72" s="277">
        <v>0</v>
      </c>
      <c r="AT72" s="277">
        <v>0</v>
      </c>
      <c r="AU72" s="277">
        <v>0</v>
      </c>
      <c r="AV72" s="277">
        <v>0</v>
      </c>
      <c r="AW72" s="278">
        <v>0</v>
      </c>
      <c r="AX72" s="277"/>
      <c r="AY72" s="277"/>
      <c r="AZ72" s="417">
        <v>47</v>
      </c>
      <c r="BA72" s="418">
        <v>547</v>
      </c>
      <c r="BB72" s="418">
        <v>0</v>
      </c>
      <c r="BC72" s="418">
        <v>188</v>
      </c>
      <c r="BD72" s="418">
        <v>0</v>
      </c>
      <c r="BE72" s="418">
        <v>0</v>
      </c>
      <c r="BF72" s="418">
        <v>0</v>
      </c>
      <c r="BG72" s="418">
        <v>0</v>
      </c>
      <c r="BH72" s="418">
        <v>0</v>
      </c>
      <c r="BI72" s="419">
        <v>0</v>
      </c>
      <c r="BJ72" s="433"/>
      <c r="BK72" s="433"/>
      <c r="BL72" s="417">
        <v>43</v>
      </c>
      <c r="BM72" s="418">
        <v>236</v>
      </c>
      <c r="BN72" s="418">
        <v>0</v>
      </c>
      <c r="BO72" s="418">
        <v>181</v>
      </c>
      <c r="BP72" s="418">
        <v>0</v>
      </c>
      <c r="BQ72" s="418">
        <v>0</v>
      </c>
      <c r="BR72" s="418">
        <v>0</v>
      </c>
      <c r="BS72" s="418">
        <v>0</v>
      </c>
      <c r="BT72" s="418">
        <v>0</v>
      </c>
      <c r="BU72" s="419">
        <v>0</v>
      </c>
      <c r="BV72" s="433"/>
      <c r="BW72" s="433"/>
      <c r="BX72" s="417">
        <v>37</v>
      </c>
      <c r="BY72" s="418">
        <v>141</v>
      </c>
      <c r="BZ72" s="418">
        <v>0</v>
      </c>
      <c r="CA72" s="418">
        <v>174</v>
      </c>
      <c r="CB72" s="418">
        <v>0</v>
      </c>
      <c r="CC72" s="418">
        <v>0</v>
      </c>
      <c r="CD72" s="418">
        <v>0</v>
      </c>
      <c r="CE72" s="418">
        <v>0</v>
      </c>
      <c r="CF72" s="418">
        <v>0</v>
      </c>
      <c r="CG72" s="419">
        <v>0</v>
      </c>
      <c r="CH72" s="429"/>
      <c r="CI72" s="429"/>
      <c r="CJ72" s="420">
        <v>126</v>
      </c>
      <c r="CK72" s="146">
        <v>224</v>
      </c>
      <c r="CL72" s="146">
        <v>0</v>
      </c>
      <c r="CM72" s="146">
        <v>160</v>
      </c>
      <c r="CN72" s="146">
        <v>0</v>
      </c>
      <c r="CO72" s="146">
        <v>0</v>
      </c>
      <c r="CP72" s="146">
        <v>0</v>
      </c>
      <c r="CQ72" s="146">
        <v>0</v>
      </c>
      <c r="CR72" s="146">
        <v>0</v>
      </c>
      <c r="CS72" s="421">
        <v>0</v>
      </c>
      <c r="CV72" s="944">
        <v>157</v>
      </c>
      <c r="CW72" s="422">
        <v>83</v>
      </c>
      <c r="CX72" s="422">
        <v>0</v>
      </c>
      <c r="CY72" s="422">
        <v>141</v>
      </c>
      <c r="CZ72" s="422">
        <v>0</v>
      </c>
      <c r="DA72" s="422">
        <v>0</v>
      </c>
      <c r="DB72" s="422">
        <v>0</v>
      </c>
      <c r="DC72" s="422">
        <v>0</v>
      </c>
      <c r="DD72" s="422">
        <v>0</v>
      </c>
      <c r="DE72" s="945">
        <v>0</v>
      </c>
      <c r="DH72" s="944">
        <v>234</v>
      </c>
      <c r="DI72" s="422">
        <v>222</v>
      </c>
      <c r="DJ72" s="422">
        <v>0</v>
      </c>
      <c r="DK72" s="422">
        <v>148</v>
      </c>
      <c r="DL72" s="422">
        <v>0</v>
      </c>
      <c r="DM72" s="422">
        <v>0</v>
      </c>
      <c r="DN72" s="422">
        <v>0</v>
      </c>
      <c r="DO72" s="422">
        <v>0</v>
      </c>
      <c r="DP72" s="422">
        <v>0</v>
      </c>
      <c r="DQ72" s="945">
        <v>0</v>
      </c>
      <c r="DT72" s="1124">
        <v>179</v>
      </c>
      <c r="DU72" s="1125">
        <v>97</v>
      </c>
      <c r="DV72" s="1125">
        <v>0</v>
      </c>
      <c r="DW72" s="1125">
        <v>139</v>
      </c>
      <c r="DX72" s="1125">
        <v>0</v>
      </c>
      <c r="DY72" s="1125">
        <v>0</v>
      </c>
      <c r="DZ72" s="1125">
        <v>0</v>
      </c>
      <c r="EA72" s="1125">
        <v>0</v>
      </c>
      <c r="EB72" s="1125">
        <v>0</v>
      </c>
      <c r="EC72" s="1129">
        <v>0</v>
      </c>
      <c r="ED72" s="222"/>
    </row>
    <row r="73" spans="1:134" x14ac:dyDescent="0.25">
      <c r="A73">
        <v>47</v>
      </c>
      <c r="B73" t="s">
        <v>104</v>
      </c>
      <c r="C73" s="34">
        <v>1</v>
      </c>
      <c r="D73" s="279">
        <v>0</v>
      </c>
      <c r="E73" s="279">
        <v>12</v>
      </c>
      <c r="F73" s="279">
        <v>0</v>
      </c>
      <c r="G73" s="279">
        <v>12</v>
      </c>
      <c r="H73" s="279">
        <v>0</v>
      </c>
      <c r="I73" s="279">
        <v>0</v>
      </c>
      <c r="J73" s="279">
        <v>0</v>
      </c>
      <c r="K73" s="279">
        <v>0</v>
      </c>
      <c r="L73" s="279">
        <v>0</v>
      </c>
      <c r="M73" s="380">
        <v>0</v>
      </c>
      <c r="P73" s="279">
        <v>0</v>
      </c>
      <c r="Q73" s="279">
        <v>7</v>
      </c>
      <c r="R73" s="279">
        <v>0</v>
      </c>
      <c r="S73" s="279">
        <v>17</v>
      </c>
      <c r="T73" s="279">
        <v>0</v>
      </c>
      <c r="U73" s="279">
        <v>0</v>
      </c>
      <c r="V73" s="279">
        <v>0</v>
      </c>
      <c r="W73" s="279">
        <v>0</v>
      </c>
      <c r="X73" s="279">
        <v>0</v>
      </c>
      <c r="Y73" s="380">
        <v>0</v>
      </c>
      <c r="AB73" s="279">
        <v>12</v>
      </c>
      <c r="AC73" s="277">
        <v>12</v>
      </c>
      <c r="AD73" s="277">
        <v>0</v>
      </c>
      <c r="AE73" s="277">
        <v>17</v>
      </c>
      <c r="AF73" s="277">
        <v>0</v>
      </c>
      <c r="AG73" s="277">
        <v>0</v>
      </c>
      <c r="AH73" s="277">
        <v>0</v>
      </c>
      <c r="AI73" s="277">
        <v>0</v>
      </c>
      <c r="AJ73" s="277">
        <v>0</v>
      </c>
      <c r="AK73" s="278">
        <v>0</v>
      </c>
      <c r="AL73" s="277"/>
      <c r="AM73" s="277"/>
      <c r="AN73" s="279">
        <v>0</v>
      </c>
      <c r="AO73" s="277">
        <v>14</v>
      </c>
      <c r="AP73" s="277">
        <v>0</v>
      </c>
      <c r="AQ73" s="277">
        <v>21</v>
      </c>
      <c r="AR73" s="277">
        <v>0</v>
      </c>
      <c r="AS73" s="277">
        <v>0</v>
      </c>
      <c r="AT73" s="277">
        <v>0</v>
      </c>
      <c r="AU73" s="277">
        <v>0</v>
      </c>
      <c r="AV73" s="277">
        <v>0</v>
      </c>
      <c r="AW73" s="278">
        <v>0</v>
      </c>
      <c r="AX73" s="277"/>
      <c r="AY73" s="277"/>
      <c r="AZ73" s="417">
        <v>0</v>
      </c>
      <c r="BA73" s="418">
        <v>7</v>
      </c>
      <c r="BB73" s="418">
        <v>0</v>
      </c>
      <c r="BC73" s="418">
        <v>15</v>
      </c>
      <c r="BD73" s="418">
        <v>0</v>
      </c>
      <c r="BE73" s="418">
        <v>0</v>
      </c>
      <c r="BF73" s="418">
        <v>0</v>
      </c>
      <c r="BG73" s="418">
        <v>0</v>
      </c>
      <c r="BH73" s="418">
        <v>0</v>
      </c>
      <c r="BI73" s="419">
        <v>0</v>
      </c>
      <c r="BJ73" s="433"/>
      <c r="BK73" s="433"/>
      <c r="BL73" s="417">
        <v>0</v>
      </c>
      <c r="BM73" s="418">
        <v>12</v>
      </c>
      <c r="BN73" s="418">
        <v>0</v>
      </c>
      <c r="BO73" s="418">
        <v>26</v>
      </c>
      <c r="BP73" s="418">
        <v>0</v>
      </c>
      <c r="BQ73" s="418">
        <v>0</v>
      </c>
      <c r="BR73" s="418">
        <v>0</v>
      </c>
      <c r="BS73" s="418">
        <v>0</v>
      </c>
      <c r="BT73" s="418">
        <v>0</v>
      </c>
      <c r="BU73" s="419">
        <v>0</v>
      </c>
      <c r="BV73" s="433"/>
      <c r="BW73" s="433"/>
      <c r="BX73" s="417">
        <v>0</v>
      </c>
      <c r="BY73" s="418">
        <v>15</v>
      </c>
      <c r="BZ73" s="418">
        <v>0</v>
      </c>
      <c r="CA73" s="418">
        <v>16</v>
      </c>
      <c r="CB73" s="418">
        <v>0</v>
      </c>
      <c r="CC73" s="418">
        <v>0</v>
      </c>
      <c r="CD73" s="418">
        <v>0</v>
      </c>
      <c r="CE73" s="418">
        <v>0</v>
      </c>
      <c r="CF73" s="418">
        <v>0</v>
      </c>
      <c r="CG73" s="419">
        <v>0</v>
      </c>
      <c r="CH73" s="429"/>
      <c r="CI73" s="429"/>
      <c r="CJ73" s="420">
        <v>0</v>
      </c>
      <c r="CK73" s="146">
        <v>14</v>
      </c>
      <c r="CL73" s="146">
        <v>0</v>
      </c>
      <c r="CM73" s="146">
        <v>55</v>
      </c>
      <c r="CN73" s="146">
        <v>0</v>
      </c>
      <c r="CO73" s="146">
        <v>0</v>
      </c>
      <c r="CP73" s="146">
        <v>0</v>
      </c>
      <c r="CQ73" s="146">
        <v>0</v>
      </c>
      <c r="CR73" s="146">
        <v>0</v>
      </c>
      <c r="CS73" s="421">
        <v>0</v>
      </c>
      <c r="CV73" s="944">
        <v>0</v>
      </c>
      <c r="CW73" s="422">
        <v>104</v>
      </c>
      <c r="CX73" s="422">
        <v>0</v>
      </c>
      <c r="CY73" s="422">
        <v>101</v>
      </c>
      <c r="CZ73" s="422">
        <v>0</v>
      </c>
      <c r="DA73" s="422">
        <v>0</v>
      </c>
      <c r="DB73" s="422">
        <v>0</v>
      </c>
      <c r="DC73" s="422">
        <v>0</v>
      </c>
      <c r="DD73" s="422">
        <v>0</v>
      </c>
      <c r="DE73" s="945">
        <v>0</v>
      </c>
      <c r="DH73" s="944">
        <v>0</v>
      </c>
      <c r="DI73" s="422">
        <v>105</v>
      </c>
      <c r="DJ73" s="422">
        <v>0</v>
      </c>
      <c r="DK73" s="422">
        <v>75</v>
      </c>
      <c r="DL73" s="422">
        <v>0</v>
      </c>
      <c r="DM73" s="422">
        <v>0</v>
      </c>
      <c r="DN73" s="422">
        <v>0</v>
      </c>
      <c r="DO73" s="422">
        <v>0</v>
      </c>
      <c r="DP73" s="422">
        <v>0</v>
      </c>
      <c r="DQ73" s="945">
        <v>0</v>
      </c>
      <c r="DT73" s="1124">
        <v>1</v>
      </c>
      <c r="DU73" s="1125">
        <v>154</v>
      </c>
      <c r="DV73" s="1125">
        <v>0</v>
      </c>
      <c r="DW73" s="1125">
        <v>99</v>
      </c>
      <c r="DX73" s="1125">
        <v>0</v>
      </c>
      <c r="DY73" s="1125">
        <v>0</v>
      </c>
      <c r="DZ73" s="1125">
        <v>0</v>
      </c>
      <c r="EA73" s="1125">
        <v>0</v>
      </c>
      <c r="EB73" s="1125">
        <v>0</v>
      </c>
      <c r="EC73" s="1129">
        <v>0</v>
      </c>
      <c r="ED73" s="222"/>
    </row>
    <row r="74" spans="1:134" x14ac:dyDescent="0.25">
      <c r="A74">
        <v>47</v>
      </c>
      <c r="B74" t="s">
        <v>104</v>
      </c>
      <c r="C74" s="34">
        <v>2</v>
      </c>
      <c r="D74" s="279">
        <v>0</v>
      </c>
      <c r="E74" s="279">
        <v>5</v>
      </c>
      <c r="F74" s="279">
        <v>0</v>
      </c>
      <c r="G74" s="279">
        <v>23</v>
      </c>
      <c r="H74" s="279">
        <v>0</v>
      </c>
      <c r="I74" s="279">
        <v>0</v>
      </c>
      <c r="J74" s="279">
        <v>0</v>
      </c>
      <c r="K74" s="279">
        <v>0</v>
      </c>
      <c r="L74" s="279">
        <v>0</v>
      </c>
      <c r="M74" s="380">
        <v>0</v>
      </c>
      <c r="P74" s="279">
        <v>0</v>
      </c>
      <c r="Q74" s="279">
        <v>10</v>
      </c>
      <c r="R74" s="279">
        <v>0</v>
      </c>
      <c r="S74" s="279">
        <v>30</v>
      </c>
      <c r="T74" s="279">
        <v>0</v>
      </c>
      <c r="U74" s="279">
        <v>0</v>
      </c>
      <c r="V74" s="279">
        <v>0</v>
      </c>
      <c r="W74" s="279">
        <v>0</v>
      </c>
      <c r="X74" s="279">
        <v>0</v>
      </c>
      <c r="Y74" s="380">
        <v>0</v>
      </c>
      <c r="AB74" s="279">
        <v>1</v>
      </c>
      <c r="AC74" s="277">
        <v>4</v>
      </c>
      <c r="AD74" s="277">
        <v>0</v>
      </c>
      <c r="AE74" s="277">
        <v>27</v>
      </c>
      <c r="AF74" s="277">
        <v>0</v>
      </c>
      <c r="AG74" s="277">
        <v>0</v>
      </c>
      <c r="AH74" s="277">
        <v>0</v>
      </c>
      <c r="AI74" s="277">
        <v>0</v>
      </c>
      <c r="AJ74" s="277">
        <v>0</v>
      </c>
      <c r="AK74" s="278">
        <v>0</v>
      </c>
      <c r="AL74" s="277"/>
      <c r="AM74" s="277"/>
      <c r="AN74" s="279">
        <v>0</v>
      </c>
      <c r="AO74" s="277">
        <v>21</v>
      </c>
      <c r="AP74" s="277">
        <v>0</v>
      </c>
      <c r="AQ74" s="277">
        <v>23</v>
      </c>
      <c r="AR74" s="277">
        <v>0</v>
      </c>
      <c r="AS74" s="277">
        <v>0</v>
      </c>
      <c r="AT74" s="277">
        <v>0</v>
      </c>
      <c r="AU74" s="277">
        <v>0</v>
      </c>
      <c r="AV74" s="277">
        <v>0</v>
      </c>
      <c r="AW74" s="278">
        <v>0</v>
      </c>
      <c r="AX74" s="277"/>
      <c r="AY74" s="277"/>
      <c r="AZ74" s="417">
        <v>0</v>
      </c>
      <c r="BA74" s="418">
        <v>19</v>
      </c>
      <c r="BB74" s="418">
        <v>0</v>
      </c>
      <c r="BC74" s="418">
        <v>21</v>
      </c>
      <c r="BD74" s="418">
        <v>0</v>
      </c>
      <c r="BE74" s="418">
        <v>0</v>
      </c>
      <c r="BF74" s="418">
        <v>0</v>
      </c>
      <c r="BG74" s="418">
        <v>0</v>
      </c>
      <c r="BH74" s="418">
        <v>0</v>
      </c>
      <c r="BI74" s="419">
        <v>0</v>
      </c>
      <c r="BJ74" s="433"/>
      <c r="BK74" s="433"/>
      <c r="BL74" s="417">
        <v>0</v>
      </c>
      <c r="BM74" s="418">
        <v>20</v>
      </c>
      <c r="BN74" s="418">
        <v>0</v>
      </c>
      <c r="BO74" s="418">
        <v>16</v>
      </c>
      <c r="BP74" s="418">
        <v>0</v>
      </c>
      <c r="BQ74" s="418">
        <v>0</v>
      </c>
      <c r="BR74" s="418">
        <v>0</v>
      </c>
      <c r="BS74" s="418">
        <v>0</v>
      </c>
      <c r="BT74" s="418">
        <v>0</v>
      </c>
      <c r="BU74" s="419">
        <v>0</v>
      </c>
      <c r="BV74" s="433"/>
      <c r="BW74" s="433"/>
      <c r="BX74" s="417">
        <v>0</v>
      </c>
      <c r="BY74" s="418">
        <v>13</v>
      </c>
      <c r="BZ74" s="418">
        <v>0</v>
      </c>
      <c r="CA74" s="418">
        <v>20</v>
      </c>
      <c r="CB74" s="418">
        <v>0</v>
      </c>
      <c r="CC74" s="418">
        <v>0</v>
      </c>
      <c r="CD74" s="418">
        <v>0</v>
      </c>
      <c r="CE74" s="418">
        <v>0</v>
      </c>
      <c r="CF74" s="418">
        <v>0</v>
      </c>
      <c r="CG74" s="419">
        <v>0</v>
      </c>
      <c r="CH74" s="429"/>
      <c r="CI74" s="429"/>
      <c r="CJ74" s="420">
        <v>0</v>
      </c>
      <c r="CK74" s="146">
        <v>6</v>
      </c>
      <c r="CL74" s="146">
        <v>0</v>
      </c>
      <c r="CM74" s="146">
        <v>14</v>
      </c>
      <c r="CN74" s="146">
        <v>0</v>
      </c>
      <c r="CO74" s="146">
        <v>0</v>
      </c>
      <c r="CP74" s="146">
        <v>0</v>
      </c>
      <c r="CQ74" s="146">
        <v>0</v>
      </c>
      <c r="CR74" s="146">
        <v>0</v>
      </c>
      <c r="CS74" s="421">
        <v>0</v>
      </c>
      <c r="CV74" s="944">
        <v>0</v>
      </c>
      <c r="CW74" s="422">
        <v>29</v>
      </c>
      <c r="CX74" s="422">
        <v>0</v>
      </c>
      <c r="CY74" s="422">
        <v>25</v>
      </c>
      <c r="CZ74" s="422">
        <v>0</v>
      </c>
      <c r="DA74" s="422">
        <v>0</v>
      </c>
      <c r="DB74" s="422">
        <v>0</v>
      </c>
      <c r="DC74" s="422">
        <v>0</v>
      </c>
      <c r="DD74" s="422">
        <v>0</v>
      </c>
      <c r="DE74" s="945">
        <v>0</v>
      </c>
      <c r="DH74" s="944">
        <v>0</v>
      </c>
      <c r="DI74" s="422">
        <v>56</v>
      </c>
      <c r="DJ74" s="422">
        <v>0</v>
      </c>
      <c r="DK74" s="422">
        <v>25</v>
      </c>
      <c r="DL74" s="422">
        <v>0</v>
      </c>
      <c r="DM74" s="422">
        <v>0</v>
      </c>
      <c r="DN74" s="422">
        <v>0</v>
      </c>
      <c r="DO74" s="422">
        <v>0</v>
      </c>
      <c r="DP74" s="422">
        <v>0</v>
      </c>
      <c r="DQ74" s="945">
        <v>0</v>
      </c>
      <c r="DT74" s="1124">
        <v>1</v>
      </c>
      <c r="DU74" s="1125">
        <v>60</v>
      </c>
      <c r="DV74" s="1125">
        <v>0</v>
      </c>
      <c r="DW74" s="1125">
        <v>28</v>
      </c>
      <c r="DX74" s="1125">
        <v>0</v>
      </c>
      <c r="DY74" s="1125">
        <v>0</v>
      </c>
      <c r="DZ74" s="1125">
        <v>0</v>
      </c>
      <c r="EA74" s="1125">
        <v>0</v>
      </c>
      <c r="EB74" s="1125">
        <v>0</v>
      </c>
      <c r="EC74" s="1129">
        <v>0</v>
      </c>
      <c r="ED74" s="222"/>
    </row>
    <row r="75" spans="1:134" x14ac:dyDescent="0.25">
      <c r="A75">
        <v>47</v>
      </c>
      <c r="B75" t="s">
        <v>104</v>
      </c>
      <c r="C75" s="34">
        <v>3</v>
      </c>
      <c r="D75" s="279">
        <v>120</v>
      </c>
      <c r="E75" s="279">
        <v>62</v>
      </c>
      <c r="F75" s="279">
        <v>0</v>
      </c>
      <c r="G75" s="279">
        <v>106</v>
      </c>
      <c r="H75" s="279">
        <v>0</v>
      </c>
      <c r="I75" s="279">
        <v>0</v>
      </c>
      <c r="J75" s="279">
        <v>0</v>
      </c>
      <c r="K75" s="279">
        <v>0</v>
      </c>
      <c r="L75" s="279">
        <v>0</v>
      </c>
      <c r="M75" s="380">
        <v>0</v>
      </c>
      <c r="P75" s="279">
        <v>129</v>
      </c>
      <c r="Q75" s="279">
        <v>64</v>
      </c>
      <c r="R75" s="279">
        <v>0</v>
      </c>
      <c r="S75" s="279">
        <v>60</v>
      </c>
      <c r="T75" s="279">
        <v>0</v>
      </c>
      <c r="U75" s="279">
        <v>0</v>
      </c>
      <c r="V75" s="279">
        <v>0</v>
      </c>
      <c r="W75" s="279">
        <v>0</v>
      </c>
      <c r="X75" s="279">
        <v>0</v>
      </c>
      <c r="Y75" s="380">
        <v>0</v>
      </c>
      <c r="AB75" s="279">
        <v>131</v>
      </c>
      <c r="AC75" s="277">
        <v>45</v>
      </c>
      <c r="AD75" s="277">
        <v>0</v>
      </c>
      <c r="AE75" s="277">
        <v>150</v>
      </c>
      <c r="AF75" s="277">
        <v>0</v>
      </c>
      <c r="AG75" s="277">
        <v>0</v>
      </c>
      <c r="AH75" s="277">
        <v>0</v>
      </c>
      <c r="AI75" s="277">
        <v>0</v>
      </c>
      <c r="AJ75" s="277">
        <v>0</v>
      </c>
      <c r="AK75" s="278">
        <v>0</v>
      </c>
      <c r="AL75" s="277"/>
      <c r="AM75" s="277"/>
      <c r="AN75" s="279">
        <v>180</v>
      </c>
      <c r="AO75" s="277">
        <v>102</v>
      </c>
      <c r="AP75" s="277">
        <v>0</v>
      </c>
      <c r="AQ75" s="277">
        <v>114</v>
      </c>
      <c r="AR75" s="277">
        <v>0</v>
      </c>
      <c r="AS75" s="277">
        <v>0</v>
      </c>
      <c r="AT75" s="277">
        <v>0</v>
      </c>
      <c r="AU75" s="277">
        <v>0</v>
      </c>
      <c r="AV75" s="277">
        <v>0</v>
      </c>
      <c r="AW75" s="278">
        <v>0</v>
      </c>
      <c r="AX75" s="277"/>
      <c r="AY75" s="277"/>
      <c r="AZ75" s="417">
        <v>156</v>
      </c>
      <c r="BA75" s="418">
        <v>136</v>
      </c>
      <c r="BB75" s="418">
        <v>0</v>
      </c>
      <c r="BC75" s="418">
        <v>80</v>
      </c>
      <c r="BD75" s="418">
        <v>0</v>
      </c>
      <c r="BE75" s="418">
        <v>0</v>
      </c>
      <c r="BF75" s="418">
        <v>0</v>
      </c>
      <c r="BG75" s="418">
        <v>0</v>
      </c>
      <c r="BH75" s="418">
        <v>0</v>
      </c>
      <c r="BI75" s="419">
        <v>0</v>
      </c>
      <c r="BJ75" s="433"/>
      <c r="BK75" s="433"/>
      <c r="BL75" s="417">
        <v>147</v>
      </c>
      <c r="BM75" s="418">
        <v>62</v>
      </c>
      <c r="BN75" s="418">
        <v>0</v>
      </c>
      <c r="BO75" s="418">
        <v>58</v>
      </c>
      <c r="BP75" s="418">
        <v>0</v>
      </c>
      <c r="BQ75" s="418">
        <v>0</v>
      </c>
      <c r="BR75" s="418">
        <v>0</v>
      </c>
      <c r="BS75" s="418">
        <v>0</v>
      </c>
      <c r="BT75" s="418">
        <v>0</v>
      </c>
      <c r="BU75" s="419">
        <v>0</v>
      </c>
      <c r="BV75" s="433"/>
      <c r="BW75" s="433"/>
      <c r="BX75" s="417">
        <v>60</v>
      </c>
      <c r="BY75" s="418">
        <v>36</v>
      </c>
      <c r="BZ75" s="418">
        <v>0</v>
      </c>
      <c r="CA75" s="418">
        <v>67</v>
      </c>
      <c r="CB75" s="418">
        <v>0</v>
      </c>
      <c r="CC75" s="418">
        <v>0</v>
      </c>
      <c r="CD75" s="418">
        <v>0</v>
      </c>
      <c r="CE75" s="418">
        <v>0</v>
      </c>
      <c r="CF75" s="418">
        <v>0</v>
      </c>
      <c r="CG75" s="419">
        <v>0</v>
      </c>
      <c r="CH75" s="429"/>
      <c r="CI75" s="429"/>
      <c r="CJ75" s="420">
        <v>113</v>
      </c>
      <c r="CK75" s="146">
        <v>83</v>
      </c>
      <c r="CL75" s="146">
        <v>0</v>
      </c>
      <c r="CM75" s="146">
        <v>62</v>
      </c>
      <c r="CN75" s="146">
        <v>0</v>
      </c>
      <c r="CO75" s="146">
        <v>0</v>
      </c>
      <c r="CP75" s="146">
        <v>0</v>
      </c>
      <c r="CQ75" s="146">
        <v>0</v>
      </c>
      <c r="CR75" s="146">
        <v>0</v>
      </c>
      <c r="CS75" s="421">
        <v>0</v>
      </c>
      <c r="CV75" s="944">
        <v>96</v>
      </c>
      <c r="CW75" s="422">
        <v>64</v>
      </c>
      <c r="CX75" s="422">
        <v>0</v>
      </c>
      <c r="CY75" s="422">
        <v>39</v>
      </c>
      <c r="CZ75" s="422">
        <v>0</v>
      </c>
      <c r="DA75" s="422">
        <v>0</v>
      </c>
      <c r="DB75" s="422">
        <v>0</v>
      </c>
      <c r="DC75" s="422">
        <v>0</v>
      </c>
      <c r="DD75" s="422">
        <v>0</v>
      </c>
      <c r="DE75" s="945">
        <v>0</v>
      </c>
      <c r="DH75" s="944">
        <v>79</v>
      </c>
      <c r="DI75" s="422">
        <v>65</v>
      </c>
      <c r="DJ75" s="422">
        <v>0</v>
      </c>
      <c r="DK75" s="422">
        <v>59</v>
      </c>
      <c r="DL75" s="422">
        <v>0</v>
      </c>
      <c r="DM75" s="422">
        <v>0</v>
      </c>
      <c r="DN75" s="422">
        <v>0</v>
      </c>
      <c r="DO75" s="422">
        <v>0</v>
      </c>
      <c r="DP75" s="422">
        <v>0</v>
      </c>
      <c r="DQ75" s="945">
        <v>0</v>
      </c>
      <c r="DT75" s="1124">
        <v>99</v>
      </c>
      <c r="DU75" s="1125">
        <v>45</v>
      </c>
      <c r="DV75" s="1125">
        <v>0</v>
      </c>
      <c r="DW75" s="1125">
        <v>43</v>
      </c>
      <c r="DX75" s="1125">
        <v>0</v>
      </c>
      <c r="DY75" s="1125">
        <v>0</v>
      </c>
      <c r="DZ75" s="1125">
        <v>0</v>
      </c>
      <c r="EA75" s="1125">
        <v>0</v>
      </c>
      <c r="EB75" s="1125">
        <v>0</v>
      </c>
      <c r="EC75" s="1129">
        <v>0</v>
      </c>
      <c r="ED75" s="222"/>
    </row>
    <row r="76" spans="1:134" x14ac:dyDescent="0.25">
      <c r="A76">
        <v>49</v>
      </c>
      <c r="B76" t="s">
        <v>102</v>
      </c>
      <c r="C76" s="34">
        <v>1</v>
      </c>
      <c r="D76" s="279">
        <v>0</v>
      </c>
      <c r="E76" s="279">
        <v>1</v>
      </c>
      <c r="F76" s="279">
        <v>0</v>
      </c>
      <c r="G76" s="279">
        <v>1</v>
      </c>
      <c r="H76" s="279">
        <v>0</v>
      </c>
      <c r="I76" s="279">
        <v>0</v>
      </c>
      <c r="J76" s="279">
        <v>0</v>
      </c>
      <c r="K76" s="279">
        <v>0</v>
      </c>
      <c r="L76" s="279">
        <v>0</v>
      </c>
      <c r="M76" s="380">
        <v>0</v>
      </c>
      <c r="P76" s="279">
        <v>0</v>
      </c>
      <c r="Q76" s="279">
        <v>0</v>
      </c>
      <c r="R76" s="279">
        <v>0</v>
      </c>
      <c r="S76" s="279">
        <v>8</v>
      </c>
      <c r="T76" s="279">
        <v>0</v>
      </c>
      <c r="U76" s="279">
        <v>0</v>
      </c>
      <c r="V76" s="279">
        <v>0</v>
      </c>
      <c r="W76" s="279">
        <v>0</v>
      </c>
      <c r="X76" s="279">
        <v>0</v>
      </c>
      <c r="Y76" s="380">
        <v>0</v>
      </c>
      <c r="AB76" s="279">
        <v>0</v>
      </c>
      <c r="AC76" s="277">
        <v>0</v>
      </c>
      <c r="AD76" s="277">
        <v>0</v>
      </c>
      <c r="AE76" s="277">
        <v>0</v>
      </c>
      <c r="AF76" s="277">
        <v>0</v>
      </c>
      <c r="AG76" s="277">
        <v>0</v>
      </c>
      <c r="AH76" s="277">
        <v>0</v>
      </c>
      <c r="AI76" s="277">
        <v>0</v>
      </c>
      <c r="AJ76" s="277">
        <v>0</v>
      </c>
      <c r="AK76" s="278">
        <v>0</v>
      </c>
      <c r="AL76" s="277"/>
      <c r="AM76" s="277"/>
      <c r="AN76" s="279">
        <v>0</v>
      </c>
      <c r="AO76" s="277">
        <v>2</v>
      </c>
      <c r="AP76" s="277">
        <v>0</v>
      </c>
      <c r="AQ76" s="277">
        <v>3</v>
      </c>
      <c r="AR76" s="277">
        <v>0</v>
      </c>
      <c r="AS76" s="277">
        <v>0</v>
      </c>
      <c r="AT76" s="277">
        <v>0</v>
      </c>
      <c r="AU76" s="277">
        <v>0</v>
      </c>
      <c r="AV76" s="277">
        <v>0</v>
      </c>
      <c r="AW76" s="278">
        <v>0</v>
      </c>
      <c r="AX76" s="277"/>
      <c r="AY76" s="277"/>
      <c r="AZ76" s="417">
        <v>0</v>
      </c>
      <c r="BA76" s="418">
        <v>0</v>
      </c>
      <c r="BB76" s="418">
        <v>0</v>
      </c>
      <c r="BC76" s="418">
        <v>6</v>
      </c>
      <c r="BD76" s="418">
        <v>0</v>
      </c>
      <c r="BE76" s="418">
        <v>0</v>
      </c>
      <c r="BF76" s="418">
        <v>0</v>
      </c>
      <c r="BG76" s="418">
        <v>0</v>
      </c>
      <c r="BH76" s="418">
        <v>0</v>
      </c>
      <c r="BI76" s="419">
        <v>0</v>
      </c>
      <c r="BJ76" s="433"/>
      <c r="BK76" s="433"/>
      <c r="BL76" s="417">
        <v>0</v>
      </c>
      <c r="BM76" s="418">
        <v>1</v>
      </c>
      <c r="BN76" s="418">
        <v>0</v>
      </c>
      <c r="BO76" s="418">
        <v>4</v>
      </c>
      <c r="BP76" s="418">
        <v>0</v>
      </c>
      <c r="BQ76" s="418">
        <v>0</v>
      </c>
      <c r="BR76" s="418">
        <v>0</v>
      </c>
      <c r="BS76" s="418">
        <v>0</v>
      </c>
      <c r="BT76" s="418">
        <v>0</v>
      </c>
      <c r="BU76" s="419">
        <v>0</v>
      </c>
      <c r="BV76" s="433"/>
      <c r="BW76" s="433"/>
      <c r="BX76" s="417">
        <v>0</v>
      </c>
      <c r="BY76" s="418">
        <v>1</v>
      </c>
      <c r="BZ76" s="418">
        <v>0</v>
      </c>
      <c r="CA76" s="418">
        <v>5</v>
      </c>
      <c r="CB76" s="418">
        <v>0</v>
      </c>
      <c r="CC76" s="418">
        <v>0</v>
      </c>
      <c r="CD76" s="418">
        <v>0</v>
      </c>
      <c r="CE76" s="418">
        <v>0</v>
      </c>
      <c r="CF76" s="418">
        <v>0</v>
      </c>
      <c r="CG76" s="419">
        <v>0</v>
      </c>
      <c r="CH76" s="429"/>
      <c r="CI76" s="429"/>
      <c r="CJ76" s="420">
        <v>0</v>
      </c>
      <c r="CK76" s="146">
        <v>0</v>
      </c>
      <c r="CL76" s="146">
        <v>0</v>
      </c>
      <c r="CM76" s="146">
        <v>31</v>
      </c>
      <c r="CN76" s="146">
        <v>0</v>
      </c>
      <c r="CO76" s="146">
        <v>0</v>
      </c>
      <c r="CP76" s="146">
        <v>0</v>
      </c>
      <c r="CQ76" s="146">
        <v>0</v>
      </c>
      <c r="CR76" s="146">
        <v>0</v>
      </c>
      <c r="CS76" s="421">
        <v>0</v>
      </c>
      <c r="CV76" s="944">
        <v>0</v>
      </c>
      <c r="CW76" s="422">
        <v>1</v>
      </c>
      <c r="CX76" s="422">
        <v>0</v>
      </c>
      <c r="CY76" s="422">
        <v>26</v>
      </c>
      <c r="CZ76" s="422">
        <v>0</v>
      </c>
      <c r="DA76" s="422">
        <v>0</v>
      </c>
      <c r="DB76" s="422">
        <v>0</v>
      </c>
      <c r="DC76" s="422">
        <v>0</v>
      </c>
      <c r="DD76" s="422">
        <v>0</v>
      </c>
      <c r="DE76" s="945">
        <v>0</v>
      </c>
      <c r="DH76" s="944">
        <v>0</v>
      </c>
      <c r="DI76" s="422">
        <v>0</v>
      </c>
      <c r="DJ76" s="422">
        <v>0</v>
      </c>
      <c r="DK76" s="422">
        <v>21</v>
      </c>
      <c r="DL76" s="422">
        <v>0</v>
      </c>
      <c r="DM76" s="422">
        <v>0</v>
      </c>
      <c r="DN76" s="422">
        <v>0</v>
      </c>
      <c r="DO76" s="422">
        <v>0</v>
      </c>
      <c r="DP76" s="422">
        <v>0</v>
      </c>
      <c r="DQ76" s="945">
        <v>0</v>
      </c>
      <c r="DT76" s="1124">
        <v>0</v>
      </c>
      <c r="DU76" s="1125">
        <v>0</v>
      </c>
      <c r="DV76" s="1125">
        <v>0</v>
      </c>
      <c r="DW76" s="1125">
        <v>36</v>
      </c>
      <c r="DX76" s="1125">
        <v>0</v>
      </c>
      <c r="DY76" s="1125">
        <v>0</v>
      </c>
      <c r="DZ76" s="1125">
        <v>0</v>
      </c>
      <c r="EA76" s="1125">
        <v>0</v>
      </c>
      <c r="EB76" s="1125">
        <v>0</v>
      </c>
      <c r="EC76" s="1129">
        <v>0</v>
      </c>
      <c r="ED76" s="222"/>
    </row>
    <row r="77" spans="1:134" x14ac:dyDescent="0.25">
      <c r="A77">
        <v>49</v>
      </c>
      <c r="B77" t="s">
        <v>102</v>
      </c>
      <c r="C77" s="34">
        <v>2</v>
      </c>
      <c r="D77" s="279">
        <v>0</v>
      </c>
      <c r="E77" s="279">
        <v>0</v>
      </c>
      <c r="F77" s="279">
        <v>0</v>
      </c>
      <c r="G77" s="279">
        <v>1</v>
      </c>
      <c r="H77" s="279">
        <v>0</v>
      </c>
      <c r="I77" s="279">
        <v>0</v>
      </c>
      <c r="J77" s="279">
        <v>0</v>
      </c>
      <c r="K77" s="279">
        <v>0</v>
      </c>
      <c r="L77" s="279">
        <v>0</v>
      </c>
      <c r="M77" s="380">
        <v>0</v>
      </c>
      <c r="P77" s="279">
        <v>0</v>
      </c>
      <c r="Q77" s="279">
        <v>0</v>
      </c>
      <c r="R77" s="279">
        <v>0</v>
      </c>
      <c r="S77" s="279">
        <v>1</v>
      </c>
      <c r="T77" s="279">
        <v>0</v>
      </c>
      <c r="U77" s="279">
        <v>0</v>
      </c>
      <c r="V77" s="279">
        <v>0</v>
      </c>
      <c r="W77" s="279">
        <v>0</v>
      </c>
      <c r="X77" s="279">
        <v>0</v>
      </c>
      <c r="Y77" s="380">
        <v>0</v>
      </c>
      <c r="AB77" s="279">
        <v>0</v>
      </c>
      <c r="AC77" s="277">
        <v>0</v>
      </c>
      <c r="AD77" s="277">
        <v>0</v>
      </c>
      <c r="AE77" s="277">
        <v>0</v>
      </c>
      <c r="AF77" s="277">
        <v>0</v>
      </c>
      <c r="AG77" s="277">
        <v>0</v>
      </c>
      <c r="AH77" s="277">
        <v>0</v>
      </c>
      <c r="AI77" s="277">
        <v>0</v>
      </c>
      <c r="AJ77" s="277">
        <v>0</v>
      </c>
      <c r="AK77" s="278">
        <v>0</v>
      </c>
      <c r="AL77" s="277"/>
      <c r="AM77" s="277"/>
      <c r="AN77" s="279">
        <v>0</v>
      </c>
      <c r="AO77" s="277">
        <v>0</v>
      </c>
      <c r="AP77" s="277">
        <v>0</v>
      </c>
      <c r="AQ77" s="277">
        <v>0</v>
      </c>
      <c r="AR77" s="277">
        <v>0</v>
      </c>
      <c r="AS77" s="277">
        <v>0</v>
      </c>
      <c r="AT77" s="277">
        <v>0</v>
      </c>
      <c r="AU77" s="277">
        <v>0</v>
      </c>
      <c r="AV77" s="277">
        <v>0</v>
      </c>
      <c r="AW77" s="278">
        <v>0</v>
      </c>
      <c r="AX77" s="277"/>
      <c r="AY77" s="277"/>
      <c r="AZ77" s="417">
        <v>0</v>
      </c>
      <c r="BA77" s="418">
        <v>0</v>
      </c>
      <c r="BB77" s="418">
        <v>0</v>
      </c>
      <c r="BC77" s="418">
        <v>3</v>
      </c>
      <c r="BD77" s="418">
        <v>0</v>
      </c>
      <c r="BE77" s="418">
        <v>0</v>
      </c>
      <c r="BF77" s="418">
        <v>0</v>
      </c>
      <c r="BG77" s="418">
        <v>0</v>
      </c>
      <c r="BH77" s="418">
        <v>0</v>
      </c>
      <c r="BI77" s="419">
        <v>0</v>
      </c>
      <c r="BJ77" s="433"/>
      <c r="BK77" s="433"/>
      <c r="BL77" s="417">
        <v>0</v>
      </c>
      <c r="BM77" s="418">
        <v>0</v>
      </c>
      <c r="BN77" s="418">
        <v>0</v>
      </c>
      <c r="BO77" s="418">
        <v>1</v>
      </c>
      <c r="BP77" s="418">
        <v>0</v>
      </c>
      <c r="BQ77" s="418">
        <v>0</v>
      </c>
      <c r="BR77" s="418">
        <v>0</v>
      </c>
      <c r="BS77" s="418">
        <v>0</v>
      </c>
      <c r="BT77" s="418">
        <v>0</v>
      </c>
      <c r="BU77" s="419">
        <v>0</v>
      </c>
      <c r="BV77" s="433"/>
      <c r="BW77" s="433"/>
      <c r="BX77" s="417">
        <v>0</v>
      </c>
      <c r="BY77" s="418">
        <v>0</v>
      </c>
      <c r="BZ77" s="418">
        <v>0</v>
      </c>
      <c r="CA77" s="418">
        <v>1</v>
      </c>
      <c r="CB77" s="418">
        <v>0</v>
      </c>
      <c r="CC77" s="418">
        <v>0</v>
      </c>
      <c r="CD77" s="418">
        <v>0</v>
      </c>
      <c r="CE77" s="418">
        <v>0</v>
      </c>
      <c r="CF77" s="418">
        <v>0</v>
      </c>
      <c r="CG77" s="419">
        <v>0</v>
      </c>
      <c r="CH77" s="429"/>
      <c r="CI77" s="429"/>
      <c r="CJ77" s="420">
        <v>2</v>
      </c>
      <c r="CK77" s="146">
        <v>0</v>
      </c>
      <c r="CL77" s="146">
        <v>0</v>
      </c>
      <c r="CM77" s="146">
        <v>1</v>
      </c>
      <c r="CN77" s="146">
        <v>0</v>
      </c>
      <c r="CO77" s="146">
        <v>0</v>
      </c>
      <c r="CP77" s="146">
        <v>0</v>
      </c>
      <c r="CQ77" s="146">
        <v>0</v>
      </c>
      <c r="CR77" s="146">
        <v>0</v>
      </c>
      <c r="CS77" s="421">
        <v>0</v>
      </c>
      <c r="CV77" s="944">
        <v>0</v>
      </c>
      <c r="CW77" s="422">
        <v>3</v>
      </c>
      <c r="CX77" s="422">
        <v>0</v>
      </c>
      <c r="CY77" s="422">
        <v>5</v>
      </c>
      <c r="CZ77" s="422">
        <v>0</v>
      </c>
      <c r="DA77" s="422">
        <v>0</v>
      </c>
      <c r="DB77" s="422">
        <v>0</v>
      </c>
      <c r="DC77" s="422">
        <v>0</v>
      </c>
      <c r="DD77" s="422">
        <v>0</v>
      </c>
      <c r="DE77" s="945">
        <v>0</v>
      </c>
      <c r="DH77" s="944">
        <v>0</v>
      </c>
      <c r="DI77" s="422">
        <v>3</v>
      </c>
      <c r="DJ77" s="422">
        <v>0</v>
      </c>
      <c r="DK77" s="422">
        <v>3</v>
      </c>
      <c r="DL77" s="422">
        <v>0</v>
      </c>
      <c r="DM77" s="422">
        <v>0</v>
      </c>
      <c r="DN77" s="422">
        <v>0</v>
      </c>
      <c r="DO77" s="422">
        <v>0</v>
      </c>
      <c r="DP77" s="422">
        <v>0</v>
      </c>
      <c r="DQ77" s="945">
        <v>0</v>
      </c>
      <c r="DT77" s="1124">
        <v>0</v>
      </c>
      <c r="DU77" s="1125">
        <v>4</v>
      </c>
      <c r="DV77" s="1125">
        <v>0</v>
      </c>
      <c r="DW77" s="1125">
        <v>13</v>
      </c>
      <c r="DX77" s="1125">
        <v>0</v>
      </c>
      <c r="DY77" s="1125">
        <v>0</v>
      </c>
      <c r="DZ77" s="1125">
        <v>0</v>
      </c>
      <c r="EA77" s="1125">
        <v>0</v>
      </c>
      <c r="EB77" s="1125">
        <v>0</v>
      </c>
      <c r="EC77" s="1129">
        <v>0</v>
      </c>
      <c r="ED77" s="222"/>
    </row>
    <row r="78" spans="1:134" ht="15.75" thickBot="1" x14ac:dyDescent="0.3">
      <c r="A78">
        <v>49</v>
      </c>
      <c r="B78" t="s">
        <v>102</v>
      </c>
      <c r="C78" s="34">
        <v>3</v>
      </c>
      <c r="D78" s="279">
        <v>0</v>
      </c>
      <c r="E78" s="279">
        <v>9</v>
      </c>
      <c r="F78" s="279">
        <v>0</v>
      </c>
      <c r="G78" s="279">
        <v>9</v>
      </c>
      <c r="H78" s="279">
        <v>0</v>
      </c>
      <c r="I78" s="279">
        <v>0</v>
      </c>
      <c r="J78" s="279">
        <v>0</v>
      </c>
      <c r="K78" s="279">
        <v>0</v>
      </c>
      <c r="L78" s="279">
        <v>0</v>
      </c>
      <c r="M78" s="380">
        <v>0</v>
      </c>
      <c r="P78" s="358">
        <v>0</v>
      </c>
      <c r="Q78" s="358">
        <v>9</v>
      </c>
      <c r="R78" s="358">
        <v>0</v>
      </c>
      <c r="S78" s="358">
        <v>14</v>
      </c>
      <c r="T78" s="358">
        <v>0</v>
      </c>
      <c r="U78" s="358">
        <v>0</v>
      </c>
      <c r="V78" s="358">
        <v>0</v>
      </c>
      <c r="W78" s="358">
        <v>0</v>
      </c>
      <c r="X78" s="358">
        <v>0</v>
      </c>
      <c r="Y78" s="438">
        <v>0</v>
      </c>
      <c r="AB78" s="358">
        <v>0</v>
      </c>
      <c r="AC78" s="299">
        <v>6</v>
      </c>
      <c r="AD78" s="299">
        <v>0</v>
      </c>
      <c r="AE78" s="299">
        <v>14</v>
      </c>
      <c r="AF78" s="299">
        <v>0</v>
      </c>
      <c r="AG78" s="299">
        <v>0</v>
      </c>
      <c r="AH78" s="299">
        <v>0</v>
      </c>
      <c r="AI78" s="299">
        <v>0</v>
      </c>
      <c r="AJ78" s="299">
        <v>0</v>
      </c>
      <c r="AK78" s="360">
        <v>0</v>
      </c>
      <c r="AL78" s="277"/>
      <c r="AM78" s="277"/>
      <c r="AN78" s="358">
        <v>0</v>
      </c>
      <c r="AO78" s="299">
        <v>10</v>
      </c>
      <c r="AP78" s="299">
        <v>0</v>
      </c>
      <c r="AQ78" s="299">
        <v>12</v>
      </c>
      <c r="AR78" s="299">
        <v>0</v>
      </c>
      <c r="AS78" s="299">
        <v>0</v>
      </c>
      <c r="AT78" s="299">
        <v>0</v>
      </c>
      <c r="AU78" s="299">
        <v>0</v>
      </c>
      <c r="AV78" s="299">
        <v>0</v>
      </c>
      <c r="AW78" s="360">
        <v>0</v>
      </c>
      <c r="AX78" s="277"/>
      <c r="AY78" s="277"/>
      <c r="AZ78" s="423">
        <v>0</v>
      </c>
      <c r="BA78" s="424">
        <v>7</v>
      </c>
      <c r="BB78" s="424">
        <v>0</v>
      </c>
      <c r="BC78" s="424">
        <v>28</v>
      </c>
      <c r="BD78" s="424">
        <v>0</v>
      </c>
      <c r="BE78" s="424">
        <v>0</v>
      </c>
      <c r="BF78" s="424">
        <v>0</v>
      </c>
      <c r="BG78" s="424">
        <v>0</v>
      </c>
      <c r="BH78" s="424">
        <v>0</v>
      </c>
      <c r="BI78" s="425">
        <v>0</v>
      </c>
      <c r="BJ78" s="433"/>
      <c r="BK78" s="433"/>
      <c r="BL78" s="423">
        <v>0</v>
      </c>
      <c r="BM78" s="424">
        <v>0</v>
      </c>
      <c r="BN78" s="424">
        <v>0</v>
      </c>
      <c r="BO78" s="424">
        <v>18</v>
      </c>
      <c r="BP78" s="424">
        <v>0</v>
      </c>
      <c r="BQ78" s="424">
        <v>0</v>
      </c>
      <c r="BR78" s="424">
        <v>0</v>
      </c>
      <c r="BS78" s="424">
        <v>0</v>
      </c>
      <c r="BT78" s="424">
        <v>0</v>
      </c>
      <c r="BU78" s="425">
        <v>0</v>
      </c>
      <c r="BV78" s="433"/>
      <c r="BW78" s="433"/>
      <c r="BX78" s="423">
        <v>0</v>
      </c>
      <c r="BY78" s="424">
        <v>4</v>
      </c>
      <c r="BZ78" s="424">
        <v>0</v>
      </c>
      <c r="CA78" s="424">
        <v>25</v>
      </c>
      <c r="CB78" s="424">
        <v>0</v>
      </c>
      <c r="CC78" s="424">
        <v>0</v>
      </c>
      <c r="CD78" s="424">
        <v>0</v>
      </c>
      <c r="CE78" s="424">
        <v>0</v>
      </c>
      <c r="CF78" s="424">
        <v>0</v>
      </c>
      <c r="CG78" s="425">
        <v>0</v>
      </c>
      <c r="CH78" s="429"/>
      <c r="CI78" s="429"/>
      <c r="CJ78" s="426">
        <v>16</v>
      </c>
      <c r="CK78" s="427">
        <v>0</v>
      </c>
      <c r="CL78" s="427">
        <v>0</v>
      </c>
      <c r="CM78" s="427">
        <v>18</v>
      </c>
      <c r="CN78" s="427">
        <v>0</v>
      </c>
      <c r="CO78" s="427">
        <v>0</v>
      </c>
      <c r="CP78" s="427">
        <v>0</v>
      </c>
      <c r="CQ78" s="427">
        <v>0</v>
      </c>
      <c r="CR78" s="427">
        <v>0</v>
      </c>
      <c r="CS78" s="428">
        <v>0</v>
      </c>
      <c r="CV78" s="946">
        <v>13</v>
      </c>
      <c r="CW78" s="947">
        <v>0</v>
      </c>
      <c r="CX78" s="947">
        <v>0</v>
      </c>
      <c r="CY78" s="947">
        <v>14</v>
      </c>
      <c r="CZ78" s="947">
        <v>0</v>
      </c>
      <c r="DA78" s="947">
        <v>0</v>
      </c>
      <c r="DB78" s="947">
        <v>0</v>
      </c>
      <c r="DC78" s="947">
        <v>0</v>
      </c>
      <c r="DD78" s="947">
        <v>0</v>
      </c>
      <c r="DE78" s="948">
        <v>0</v>
      </c>
      <c r="DH78" s="946">
        <v>11</v>
      </c>
      <c r="DI78" s="947">
        <v>1</v>
      </c>
      <c r="DJ78" s="947">
        <v>0</v>
      </c>
      <c r="DK78" s="947">
        <v>18</v>
      </c>
      <c r="DL78" s="947">
        <v>0</v>
      </c>
      <c r="DM78" s="947">
        <v>0</v>
      </c>
      <c r="DN78" s="947">
        <v>0</v>
      </c>
      <c r="DO78" s="947">
        <v>0</v>
      </c>
      <c r="DP78" s="947">
        <v>0</v>
      </c>
      <c r="DQ78" s="948">
        <v>0</v>
      </c>
      <c r="DT78" s="1126">
        <v>15</v>
      </c>
      <c r="DU78" s="1127">
        <v>1</v>
      </c>
      <c r="DV78" s="1127">
        <v>0</v>
      </c>
      <c r="DW78" s="1127">
        <v>20</v>
      </c>
      <c r="DX78" s="1127">
        <v>0</v>
      </c>
      <c r="DY78" s="1127">
        <v>0</v>
      </c>
      <c r="DZ78" s="1127">
        <v>0</v>
      </c>
      <c r="EA78" s="1127">
        <v>0</v>
      </c>
      <c r="EB78" s="1127">
        <v>0</v>
      </c>
      <c r="EC78" s="1130">
        <v>0</v>
      </c>
      <c r="ED78" s="222"/>
    </row>
    <row r="79" spans="1:134" x14ac:dyDescent="0.25">
      <c r="D79" s="269"/>
      <c r="E79" s="269"/>
      <c r="F79" s="269"/>
      <c r="G79" s="269"/>
      <c r="H79" s="269"/>
      <c r="I79" s="269"/>
      <c r="J79" s="269"/>
      <c r="K79" s="269"/>
      <c r="L79" s="269"/>
      <c r="M79" s="269"/>
      <c r="CV79" s="352">
        <v>0</v>
      </c>
      <c r="CW79" s="352">
        <v>1</v>
      </c>
      <c r="CX79" s="352">
        <v>0</v>
      </c>
      <c r="CY79" s="352">
        <v>26</v>
      </c>
      <c r="CZ79" s="352">
        <v>0</v>
      </c>
      <c r="DA79" s="352">
        <v>0</v>
      </c>
      <c r="DB79" s="352">
        <v>0</v>
      </c>
      <c r="DC79" s="352">
        <v>0</v>
      </c>
      <c r="DD79" s="352">
        <v>0</v>
      </c>
      <c r="DE79" s="352">
        <v>0</v>
      </c>
      <c r="DF79" s="277"/>
      <c r="DG79" s="277"/>
      <c r="DH79" s="352">
        <v>0</v>
      </c>
      <c r="DI79" s="352">
        <v>1</v>
      </c>
      <c r="DJ79" s="352">
        <v>0</v>
      </c>
      <c r="DK79" s="352">
        <v>26</v>
      </c>
      <c r="DL79" s="352">
        <v>0</v>
      </c>
      <c r="DM79" s="352">
        <v>0</v>
      </c>
      <c r="DN79" s="352">
        <v>0</v>
      </c>
      <c r="DO79" s="352">
        <v>0</v>
      </c>
      <c r="DP79" s="352">
        <v>0</v>
      </c>
      <c r="DQ79" s="352">
        <v>0</v>
      </c>
      <c r="DT79" s="352">
        <v>0</v>
      </c>
      <c r="DU79" s="352">
        <v>1</v>
      </c>
      <c r="DV79" s="352">
        <v>0</v>
      </c>
      <c r="DW79" s="352">
        <v>26</v>
      </c>
      <c r="DX79" s="352">
        <v>0</v>
      </c>
      <c r="DY79" s="352">
        <v>0</v>
      </c>
      <c r="DZ79" s="352">
        <v>0</v>
      </c>
      <c r="EA79" s="352">
        <v>0</v>
      </c>
      <c r="EB79" s="352">
        <v>0</v>
      </c>
      <c r="EC79" s="352">
        <v>0</v>
      </c>
      <c r="ED79" s="222"/>
    </row>
    <row r="80" spans="1:134" x14ac:dyDescent="0.25">
      <c r="A80" s="317" t="s">
        <v>50</v>
      </c>
      <c r="D80" s="277">
        <f>SUM(D7:D78)</f>
        <v>1267</v>
      </c>
      <c r="E80" s="277">
        <f t="shared" ref="E80:M80" si="0">SUM(E7:E78)</f>
        <v>852</v>
      </c>
      <c r="F80" s="277">
        <f t="shared" si="0"/>
        <v>7</v>
      </c>
      <c r="G80" s="277">
        <f t="shared" si="0"/>
        <v>1730</v>
      </c>
      <c r="H80" s="277">
        <f t="shared" si="0"/>
        <v>2509</v>
      </c>
      <c r="I80" s="277">
        <f t="shared" si="0"/>
        <v>995</v>
      </c>
      <c r="J80" s="277">
        <f t="shared" si="0"/>
        <v>209</v>
      </c>
      <c r="K80" s="277">
        <f t="shared" si="0"/>
        <v>121</v>
      </c>
      <c r="L80" s="277">
        <f t="shared" si="0"/>
        <v>15</v>
      </c>
      <c r="M80" s="277">
        <f t="shared" si="0"/>
        <v>2</v>
      </c>
      <c r="P80" s="277">
        <f>SUM(P7:P78)</f>
        <v>1197</v>
      </c>
      <c r="Q80" s="277">
        <f t="shared" ref="Q80:Y80" si="1">SUM(Q7:Q78)</f>
        <v>1197</v>
      </c>
      <c r="R80" s="277">
        <f t="shared" si="1"/>
        <v>19</v>
      </c>
      <c r="S80" s="277">
        <f t="shared" si="1"/>
        <v>1831</v>
      </c>
      <c r="T80" s="277">
        <f t="shared" si="1"/>
        <v>2802</v>
      </c>
      <c r="U80" s="277">
        <f t="shared" si="1"/>
        <v>1058</v>
      </c>
      <c r="V80" s="277">
        <f t="shared" si="1"/>
        <v>194</v>
      </c>
      <c r="W80" s="277">
        <f t="shared" si="1"/>
        <v>121</v>
      </c>
      <c r="X80" s="277">
        <f t="shared" si="1"/>
        <v>21</v>
      </c>
      <c r="Y80" s="277">
        <f t="shared" si="1"/>
        <v>10</v>
      </c>
      <c r="AB80" s="277">
        <f>SUM(AB7:AB78)</f>
        <v>1515</v>
      </c>
      <c r="AC80" s="277">
        <f t="shared" ref="AC80:AK80" si="2">SUM(AC7:AC78)</f>
        <v>1306</v>
      </c>
      <c r="AD80" s="277">
        <f t="shared" si="2"/>
        <v>41</v>
      </c>
      <c r="AE80" s="277">
        <f t="shared" si="2"/>
        <v>2043</v>
      </c>
      <c r="AF80" s="277">
        <f t="shared" si="2"/>
        <v>2965</v>
      </c>
      <c r="AG80" s="277">
        <f t="shared" si="2"/>
        <v>1177</v>
      </c>
      <c r="AH80" s="277">
        <f t="shared" si="2"/>
        <v>185</v>
      </c>
      <c r="AI80" s="277">
        <f t="shared" si="2"/>
        <v>139</v>
      </c>
      <c r="AJ80" s="277">
        <f t="shared" si="2"/>
        <v>24</v>
      </c>
      <c r="AK80" s="277">
        <f t="shared" si="2"/>
        <v>7</v>
      </c>
      <c r="AL80" s="277"/>
      <c r="AM80" s="277"/>
      <c r="AN80" s="277">
        <f>SUM(AN7:AN78)</f>
        <v>1376</v>
      </c>
      <c r="AO80" s="277">
        <f t="shared" ref="AO80:AW80" si="3">SUM(AO7:AO78)</f>
        <v>955</v>
      </c>
      <c r="AP80" s="277">
        <f t="shared" si="3"/>
        <v>26</v>
      </c>
      <c r="AQ80" s="277">
        <f t="shared" si="3"/>
        <v>2016</v>
      </c>
      <c r="AR80" s="277">
        <f t="shared" si="3"/>
        <v>3049</v>
      </c>
      <c r="AS80" s="277">
        <f t="shared" si="3"/>
        <v>1045</v>
      </c>
      <c r="AT80" s="277">
        <f t="shared" si="3"/>
        <v>191</v>
      </c>
      <c r="AU80" s="277">
        <f t="shared" si="3"/>
        <v>118</v>
      </c>
      <c r="AV80" s="277">
        <f t="shared" si="3"/>
        <v>25</v>
      </c>
      <c r="AW80" s="277">
        <f t="shared" si="3"/>
        <v>4</v>
      </c>
      <c r="AX80" s="277"/>
      <c r="AY80" s="277"/>
      <c r="AZ80" s="277">
        <f>SUM(AZ7:AZ78)</f>
        <v>1468</v>
      </c>
      <c r="BA80" s="277">
        <f t="shared" ref="BA80:BI80" si="4">SUM(BA7:BA78)</f>
        <v>1499</v>
      </c>
      <c r="BB80" s="277">
        <f t="shared" si="4"/>
        <v>39</v>
      </c>
      <c r="BC80" s="277">
        <f t="shared" si="4"/>
        <v>2271</v>
      </c>
      <c r="BD80" s="277">
        <f t="shared" si="4"/>
        <v>3175</v>
      </c>
      <c r="BE80" s="277">
        <f t="shared" si="4"/>
        <v>1138</v>
      </c>
      <c r="BF80" s="277">
        <f t="shared" si="4"/>
        <v>199</v>
      </c>
      <c r="BG80" s="277">
        <f t="shared" si="4"/>
        <v>122</v>
      </c>
      <c r="BH80" s="277">
        <f t="shared" si="4"/>
        <v>19</v>
      </c>
      <c r="BI80" s="277">
        <f t="shared" si="4"/>
        <v>9</v>
      </c>
      <c r="BJ80" s="277"/>
      <c r="BK80" s="277"/>
      <c r="BL80" s="277">
        <f>SUM(BL7:BL78)</f>
        <v>1268</v>
      </c>
      <c r="BM80" s="277">
        <f t="shared" ref="BM80:BU80" si="5">SUM(BM7:BM78)</f>
        <v>1149</v>
      </c>
      <c r="BN80" s="277">
        <f t="shared" si="5"/>
        <v>30</v>
      </c>
      <c r="BO80" s="277">
        <f t="shared" si="5"/>
        <v>2279</v>
      </c>
      <c r="BP80" s="277">
        <f t="shared" si="5"/>
        <v>3020</v>
      </c>
      <c r="BQ80" s="277">
        <f t="shared" si="5"/>
        <v>1024</v>
      </c>
      <c r="BR80" s="277">
        <f t="shared" si="5"/>
        <v>165</v>
      </c>
      <c r="BS80" s="277">
        <f t="shared" si="5"/>
        <v>103</v>
      </c>
      <c r="BT80" s="277">
        <f t="shared" si="5"/>
        <v>21</v>
      </c>
      <c r="BU80" s="277">
        <f t="shared" si="5"/>
        <v>9</v>
      </c>
      <c r="BV80" s="277"/>
      <c r="BW80" s="277"/>
      <c r="BX80" s="277">
        <f>SUM(BX7:BX78)</f>
        <v>1177</v>
      </c>
      <c r="BY80" s="277">
        <f t="shared" ref="BY80:CG80" si="6">SUM(BY7:BY78)</f>
        <v>798</v>
      </c>
      <c r="BZ80" s="277">
        <f t="shared" si="6"/>
        <v>49</v>
      </c>
      <c r="CA80" s="277">
        <f t="shared" si="6"/>
        <v>2093</v>
      </c>
      <c r="CB80" s="277">
        <f t="shared" si="6"/>
        <v>3068</v>
      </c>
      <c r="CC80" s="277">
        <f t="shared" si="6"/>
        <v>997</v>
      </c>
      <c r="CD80" s="277">
        <f t="shared" si="6"/>
        <v>197</v>
      </c>
      <c r="CE80" s="277">
        <f t="shared" si="6"/>
        <v>81</v>
      </c>
      <c r="CF80" s="277">
        <f t="shared" si="6"/>
        <v>18</v>
      </c>
      <c r="CG80" s="277">
        <f t="shared" si="6"/>
        <v>7</v>
      </c>
      <c r="CH80" s="277"/>
      <c r="CI80" s="277"/>
      <c r="CJ80" s="277">
        <f>SUM(CJ7:CJ78)</f>
        <v>1521</v>
      </c>
      <c r="CK80" s="277">
        <f t="shared" ref="CK80:CS80" si="7">SUM(CK7:CK78)</f>
        <v>1087</v>
      </c>
      <c r="CL80" s="277">
        <f t="shared" si="7"/>
        <v>48</v>
      </c>
      <c r="CM80" s="277">
        <f t="shared" si="7"/>
        <v>2564</v>
      </c>
      <c r="CN80" s="277">
        <f t="shared" si="7"/>
        <v>3930</v>
      </c>
      <c r="CO80" s="277">
        <f t="shared" si="7"/>
        <v>1613</v>
      </c>
      <c r="CP80" s="277">
        <f t="shared" si="7"/>
        <v>168</v>
      </c>
      <c r="CQ80" s="277">
        <f t="shared" si="7"/>
        <v>134</v>
      </c>
      <c r="CR80" s="277">
        <f t="shared" si="7"/>
        <v>17</v>
      </c>
      <c r="CS80" s="277">
        <f t="shared" si="7"/>
        <v>8</v>
      </c>
      <c r="CV80" s="277">
        <f>SUM(CV7:CV78)</f>
        <v>1986</v>
      </c>
      <c r="CW80" s="277">
        <f t="shared" ref="CW80:DE80" si="8">SUM(CW7:CW78)</f>
        <v>2083</v>
      </c>
      <c r="CX80" s="277">
        <f t="shared" si="8"/>
        <v>88</v>
      </c>
      <c r="CY80" s="277">
        <f t="shared" si="8"/>
        <v>3587</v>
      </c>
      <c r="CZ80" s="277">
        <f t="shared" si="8"/>
        <v>5049</v>
      </c>
      <c r="DA80" s="277">
        <f t="shared" si="8"/>
        <v>2674</v>
      </c>
      <c r="DB80" s="277">
        <f t="shared" si="8"/>
        <v>217</v>
      </c>
      <c r="DC80" s="277">
        <f t="shared" si="8"/>
        <v>104</v>
      </c>
      <c r="DD80" s="277">
        <f t="shared" si="8"/>
        <v>217</v>
      </c>
      <c r="DE80" s="277">
        <f t="shared" si="8"/>
        <v>17</v>
      </c>
      <c r="DH80" s="277">
        <f>SUM(DH7:DH78)</f>
        <v>2073</v>
      </c>
      <c r="DI80" s="277">
        <f t="shared" ref="DI80:DQ80" si="9">SUM(DI7:DI78)</f>
        <v>2500</v>
      </c>
      <c r="DJ80" s="277">
        <f t="shared" si="9"/>
        <v>69</v>
      </c>
      <c r="DK80" s="277">
        <f t="shared" si="9"/>
        <v>3635</v>
      </c>
      <c r="DL80" s="277">
        <f t="shared" si="9"/>
        <v>5045</v>
      </c>
      <c r="DM80" s="277">
        <f t="shared" si="9"/>
        <v>2542</v>
      </c>
      <c r="DN80" s="277">
        <f t="shared" si="9"/>
        <v>212</v>
      </c>
      <c r="DO80" s="277">
        <f t="shared" si="9"/>
        <v>91</v>
      </c>
      <c r="DP80" s="277">
        <f t="shared" si="9"/>
        <v>247</v>
      </c>
      <c r="DQ80" s="277">
        <f t="shared" si="9"/>
        <v>34</v>
      </c>
      <c r="DT80" s="277">
        <f>SUM(DT7:DT78)</f>
        <v>1924</v>
      </c>
      <c r="DU80" s="277">
        <f t="shared" ref="DU80:EC80" si="10">SUM(DU7:DU78)</f>
        <v>2367</v>
      </c>
      <c r="DV80" s="277">
        <f t="shared" si="10"/>
        <v>63</v>
      </c>
      <c r="DW80" s="277">
        <f t="shared" si="10"/>
        <v>3886</v>
      </c>
      <c r="DX80" s="277">
        <f t="shared" si="10"/>
        <v>5697</v>
      </c>
      <c r="DY80" s="277">
        <f t="shared" si="10"/>
        <v>2760</v>
      </c>
      <c r="DZ80" s="277">
        <f t="shared" si="10"/>
        <v>290</v>
      </c>
      <c r="EA80" s="277">
        <f t="shared" si="10"/>
        <v>175</v>
      </c>
      <c r="EB80" s="277">
        <f t="shared" si="10"/>
        <v>255</v>
      </c>
      <c r="EC80" s="277">
        <f t="shared" si="10"/>
        <v>35</v>
      </c>
      <c r="ED80" s="222"/>
    </row>
    <row r="81" spans="1:134" x14ac:dyDescent="0.25">
      <c r="A81" s="317" t="s">
        <v>51</v>
      </c>
      <c r="M81" s="277">
        <f>SUM(D80:M80)</f>
        <v>7707</v>
      </c>
      <c r="Y81" s="277">
        <f>SUM(P80:Y80)</f>
        <v>8450</v>
      </c>
      <c r="AK81" s="277">
        <f>SUM(AB80:AK80)</f>
        <v>9402</v>
      </c>
      <c r="AW81" s="277">
        <f>SUM(AN80:AW80)</f>
        <v>8805</v>
      </c>
      <c r="BI81" s="277">
        <f>SUM(AZ80:BI80)</f>
        <v>9939</v>
      </c>
      <c r="BU81" s="277">
        <f>SUM(BL80:BU80)</f>
        <v>9068</v>
      </c>
      <c r="CG81" s="277">
        <f>SUM(BX80:CG80)</f>
        <v>8485</v>
      </c>
      <c r="CS81" s="277">
        <f>SUM(CJ80:CS80)</f>
        <v>11090</v>
      </c>
      <c r="DE81" s="277">
        <f>SUM(CV80:DE80)</f>
        <v>16022</v>
      </c>
      <c r="DH81" s="109"/>
      <c r="DQ81" s="277">
        <f>SUM(DH80:DQ80)</f>
        <v>16448</v>
      </c>
      <c r="DT81" s="109"/>
      <c r="EC81" s="277">
        <f>SUM(DT80:EC80)</f>
        <v>17452</v>
      </c>
      <c r="ED81" s="241"/>
    </row>
    <row r="84" spans="1:134" x14ac:dyDescent="0.25">
      <c r="ED84" s="241"/>
    </row>
    <row r="85" spans="1:134" x14ac:dyDescent="0.25">
      <c r="CK85" s="109" t="s">
        <v>309</v>
      </c>
      <c r="CV85" t="s">
        <v>569</v>
      </c>
    </row>
    <row r="86" spans="1:134" x14ac:dyDescent="0.25">
      <c r="CV86" t="s">
        <v>570</v>
      </c>
    </row>
    <row r="87" spans="1:134" x14ac:dyDescent="0.25">
      <c r="CV87" t="s">
        <v>571</v>
      </c>
      <c r="ED87" s="241"/>
    </row>
    <row r="90" spans="1:134" x14ac:dyDescent="0.25">
      <c r="ED90" s="241"/>
    </row>
  </sheetData>
  <mergeCells count="77">
    <mergeCell ref="DT3:EC3"/>
    <mergeCell ref="DT4:DV4"/>
    <mergeCell ref="DW4:DW5"/>
    <mergeCell ref="DX4:DX5"/>
    <mergeCell ref="DY4:DY5"/>
    <mergeCell ref="DZ4:EA4"/>
    <mergeCell ref="EB4:EC4"/>
    <mergeCell ref="CV3:DE3"/>
    <mergeCell ref="CV4:CX4"/>
    <mergeCell ref="CY4:CY5"/>
    <mergeCell ref="CZ4:CZ5"/>
    <mergeCell ref="DA4:DA5"/>
    <mergeCell ref="DB4:DC4"/>
    <mergeCell ref="DD4:DE4"/>
    <mergeCell ref="P3:Y3"/>
    <mergeCell ref="P4:R4"/>
    <mergeCell ref="S4:S5"/>
    <mergeCell ref="T4:T5"/>
    <mergeCell ref="U4:U5"/>
    <mergeCell ref="V4:W4"/>
    <mergeCell ref="X4:Y4"/>
    <mergeCell ref="CR4:CS4"/>
    <mergeCell ref="BX4:BZ4"/>
    <mergeCell ref="CA4:CA5"/>
    <mergeCell ref="CB4:CB5"/>
    <mergeCell ref="CC4:CC5"/>
    <mergeCell ref="CD4:CE4"/>
    <mergeCell ref="CF4:CG4"/>
    <mergeCell ref="CJ4:CL4"/>
    <mergeCell ref="CM4:CM5"/>
    <mergeCell ref="CN4:CN5"/>
    <mergeCell ref="CO4:CO5"/>
    <mergeCell ref="CP4:CQ4"/>
    <mergeCell ref="BT4:BU4"/>
    <mergeCell ref="AZ4:BB4"/>
    <mergeCell ref="BC4:BC5"/>
    <mergeCell ref="BD4:BD5"/>
    <mergeCell ref="BE4:BE5"/>
    <mergeCell ref="BF4:BG4"/>
    <mergeCell ref="BH4:BI4"/>
    <mergeCell ref="BL4:BN4"/>
    <mergeCell ref="BO4:BO5"/>
    <mergeCell ref="BP4:BP5"/>
    <mergeCell ref="BQ4:BQ5"/>
    <mergeCell ref="BR4:BS4"/>
    <mergeCell ref="AV4:AW4"/>
    <mergeCell ref="AB4:AD4"/>
    <mergeCell ref="AE4:AE5"/>
    <mergeCell ref="AF4:AF5"/>
    <mergeCell ref="AG4:AG5"/>
    <mergeCell ref="AH4:AI4"/>
    <mergeCell ref="AJ4:AK4"/>
    <mergeCell ref="AN4:AP4"/>
    <mergeCell ref="AQ4:AQ5"/>
    <mergeCell ref="AR4:AR5"/>
    <mergeCell ref="AS4:AS5"/>
    <mergeCell ref="AT4:AU4"/>
    <mergeCell ref="CJ3:CS3"/>
    <mergeCell ref="AB3:AK3"/>
    <mergeCell ref="AN3:AW3"/>
    <mergeCell ref="AZ3:BI3"/>
    <mergeCell ref="BL3:BU3"/>
    <mergeCell ref="BX3:CG3"/>
    <mergeCell ref="D3:M3"/>
    <mergeCell ref="D4:F4"/>
    <mergeCell ref="G4:G5"/>
    <mergeCell ref="H4:H5"/>
    <mergeCell ref="I4:I5"/>
    <mergeCell ref="J4:K4"/>
    <mergeCell ref="L4:M4"/>
    <mergeCell ref="DH3:DQ3"/>
    <mergeCell ref="DH4:DJ4"/>
    <mergeCell ref="DK4:DK5"/>
    <mergeCell ref="DL4:DL5"/>
    <mergeCell ref="DM4:DM5"/>
    <mergeCell ref="DN4:DO4"/>
    <mergeCell ref="DP4:DQ4"/>
  </mergeCells>
  <pageMargins left="0.25" right="0.25" top="0.75" bottom="0.75" header="0.3" footer="0.3"/>
  <pageSetup scale="12" fitToHeight="0" orientation="landscape" r:id="rId1"/>
  <headerFooter>
    <oddFooter>&amp;L&amp;F - &amp;A&amp;RPage &amp;P of &amp;N  &amp;D</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47E5-876E-450E-A6D6-437B6641D783}">
  <sheetPr>
    <tabColor theme="5"/>
    <pageSetUpPr fitToPage="1"/>
  </sheetPr>
  <dimension ref="A1:EE249"/>
  <sheetViews>
    <sheetView workbookViewId="0">
      <pane xSplit="3" ySplit="6" topLeftCell="DL7" activePane="bottomRight" state="frozen"/>
      <selection pane="topRight" activeCell="D1" sqref="D1"/>
      <selection pane="bottomLeft" activeCell="A7" sqref="A7"/>
      <selection pane="bottomRight" activeCell="DT1" sqref="DT1:EC1"/>
    </sheetView>
  </sheetViews>
  <sheetFormatPr defaultColWidth="8.85546875" defaultRowHeight="15" x14ac:dyDescent="0.25"/>
  <cols>
    <col min="1" max="1" width="8.85546875" style="317"/>
    <col min="2" max="2" width="8.85546875" style="802"/>
    <col min="3" max="3" width="8.85546875" style="317"/>
    <col min="4" max="13" width="8.85546875" style="321"/>
    <col min="14" max="15" width="2.140625" style="321" customWidth="1"/>
    <col min="16" max="25" width="8.85546875" style="321"/>
    <col min="26" max="27" width="2.140625" style="321" customWidth="1"/>
    <col min="28" max="37" width="8.5703125" customWidth="1"/>
    <col min="38" max="39" width="2.140625" customWidth="1"/>
    <col min="40" max="49" width="8.5703125" customWidth="1"/>
    <col min="50" max="51" width="2.140625" customWidth="1"/>
    <col min="52" max="61" width="8.5703125" customWidth="1"/>
    <col min="62" max="63" width="2.140625" customWidth="1"/>
    <col min="64" max="73" width="8.85546875" customWidth="1"/>
    <col min="74" max="75" width="2.140625" customWidth="1"/>
    <col min="76" max="85" width="8.85546875" customWidth="1"/>
    <col min="86" max="87" width="2.140625" customWidth="1"/>
    <col min="88" max="88" width="8.85546875" style="109" customWidth="1"/>
    <col min="89" max="97" width="8.85546875" style="109"/>
    <col min="98" max="99" width="2.140625" style="109" customWidth="1"/>
    <col min="100" max="100" width="8.85546875" style="109"/>
    <col min="110" max="110" width="2.140625" customWidth="1"/>
    <col min="111" max="111" width="2.140625" style="109" customWidth="1"/>
    <col min="112" max="114" width="8.85546875" style="109"/>
    <col min="122" max="123" width="2" customWidth="1"/>
    <col min="124" max="126" width="8.85546875" style="109"/>
    <col min="138" max="138" width="23.85546875" customWidth="1"/>
  </cols>
  <sheetData>
    <row r="1" spans="1:135" ht="18.75" x14ac:dyDescent="0.3">
      <c r="A1" s="965" t="s">
        <v>326</v>
      </c>
      <c r="CV1" s="148" t="s">
        <v>568</v>
      </c>
      <c r="DT1" s="1504" t="s">
        <v>690</v>
      </c>
      <c r="DU1" s="1504"/>
      <c r="DV1" s="1504"/>
      <c r="DW1" s="1504"/>
      <c r="DX1" s="1504"/>
      <c r="DY1" s="1504"/>
      <c r="DZ1" s="1504"/>
      <c r="EA1" s="1504"/>
      <c r="EB1" s="1504"/>
      <c r="EC1" s="1504"/>
    </row>
    <row r="2" spans="1:135" ht="16.5" customHeight="1" thickBot="1" x14ac:dyDescent="0.3">
      <c r="BL2" s="324" t="s">
        <v>327</v>
      </c>
      <c r="BX2" s="324" t="s">
        <v>327</v>
      </c>
      <c r="CJ2" s="325" t="s">
        <v>327</v>
      </c>
      <c r="CV2" s="950" t="s">
        <v>596</v>
      </c>
    </row>
    <row r="3" spans="1:135" s="39" customFormat="1" ht="24" customHeight="1" thickBot="1" x14ac:dyDescent="0.3">
      <c r="A3" s="372"/>
      <c r="B3" s="1082"/>
      <c r="C3" s="372"/>
      <c r="D3" s="1495" t="s">
        <v>279</v>
      </c>
      <c r="E3" s="1496"/>
      <c r="F3" s="1496"/>
      <c r="G3" s="1496"/>
      <c r="H3" s="1496"/>
      <c r="I3" s="1496"/>
      <c r="J3" s="1496"/>
      <c r="K3" s="1496"/>
      <c r="L3" s="1496"/>
      <c r="M3" s="1497"/>
      <c r="N3" s="245"/>
      <c r="O3" s="245"/>
      <c r="P3" s="1495" t="s">
        <v>278</v>
      </c>
      <c r="Q3" s="1496"/>
      <c r="R3" s="1496"/>
      <c r="S3" s="1496"/>
      <c r="T3" s="1496"/>
      <c r="U3" s="1496"/>
      <c r="V3" s="1496"/>
      <c r="W3" s="1496"/>
      <c r="X3" s="1496"/>
      <c r="Y3" s="1497"/>
      <c r="Z3" s="245"/>
      <c r="AA3" s="245"/>
      <c r="AB3" s="1495" t="s">
        <v>203</v>
      </c>
      <c r="AC3" s="1496"/>
      <c r="AD3" s="1496"/>
      <c r="AE3" s="1496"/>
      <c r="AF3" s="1496"/>
      <c r="AG3" s="1496"/>
      <c r="AH3" s="1496"/>
      <c r="AI3" s="1496"/>
      <c r="AJ3" s="1496"/>
      <c r="AK3" s="1497"/>
      <c r="AL3"/>
      <c r="AM3"/>
      <c r="AN3" s="1495" t="s">
        <v>204</v>
      </c>
      <c r="AO3" s="1496"/>
      <c r="AP3" s="1496"/>
      <c r="AQ3" s="1496"/>
      <c r="AR3" s="1496"/>
      <c r="AS3" s="1496"/>
      <c r="AT3" s="1496"/>
      <c r="AU3" s="1496"/>
      <c r="AV3" s="1496"/>
      <c r="AW3" s="1497"/>
      <c r="AX3"/>
      <c r="AY3"/>
      <c r="AZ3" s="1495" t="s">
        <v>205</v>
      </c>
      <c r="BA3" s="1496"/>
      <c r="BB3" s="1496"/>
      <c r="BC3" s="1496"/>
      <c r="BD3" s="1496"/>
      <c r="BE3" s="1496"/>
      <c r="BF3" s="1496"/>
      <c r="BG3" s="1496"/>
      <c r="BH3" s="1496"/>
      <c r="BI3" s="1497"/>
      <c r="BJ3"/>
      <c r="BK3"/>
      <c r="BL3" s="1495" t="s">
        <v>206</v>
      </c>
      <c r="BM3" s="1496"/>
      <c r="BN3" s="1496"/>
      <c r="BO3" s="1496"/>
      <c r="BP3" s="1496"/>
      <c r="BQ3" s="1496"/>
      <c r="BR3" s="1496"/>
      <c r="BS3" s="1496"/>
      <c r="BT3" s="1496"/>
      <c r="BU3" s="1497"/>
      <c r="BV3"/>
      <c r="BW3"/>
      <c r="BX3" s="1495" t="s">
        <v>207</v>
      </c>
      <c r="BY3" s="1496"/>
      <c r="BZ3" s="1496"/>
      <c r="CA3" s="1496"/>
      <c r="CB3" s="1496"/>
      <c r="CC3" s="1496"/>
      <c r="CD3" s="1496"/>
      <c r="CE3" s="1496"/>
      <c r="CF3" s="1496"/>
      <c r="CG3" s="1497"/>
      <c r="CH3"/>
      <c r="CI3"/>
      <c r="CJ3" s="1505" t="s">
        <v>308</v>
      </c>
      <c r="CK3" s="1506"/>
      <c r="CL3" s="1506"/>
      <c r="CM3" s="1506"/>
      <c r="CN3" s="1506"/>
      <c r="CO3" s="1506"/>
      <c r="CP3" s="1506"/>
      <c r="CQ3" s="1506"/>
      <c r="CR3" s="1506"/>
      <c r="CS3" s="1507"/>
      <c r="CT3" s="248"/>
      <c r="CU3" s="248"/>
      <c r="CV3" s="1505" t="s">
        <v>301</v>
      </c>
      <c r="CW3" s="1506"/>
      <c r="CX3" s="1506"/>
      <c r="CY3" s="1506"/>
      <c r="CZ3" s="1506"/>
      <c r="DA3" s="1506"/>
      <c r="DB3" s="1506"/>
      <c r="DC3" s="1506"/>
      <c r="DD3" s="1506"/>
      <c r="DE3" s="1507"/>
      <c r="DG3" s="248"/>
      <c r="DH3" s="1505" t="s">
        <v>594</v>
      </c>
      <c r="DI3" s="1506"/>
      <c r="DJ3" s="1506"/>
      <c r="DK3" s="1506"/>
      <c r="DL3" s="1506"/>
      <c r="DM3" s="1506"/>
      <c r="DN3" s="1506"/>
      <c r="DO3" s="1506"/>
      <c r="DP3" s="1506"/>
      <c r="DQ3" s="1507"/>
      <c r="DT3" s="1505" t="s">
        <v>659</v>
      </c>
      <c r="DU3" s="1506"/>
      <c r="DV3" s="1506"/>
      <c r="DW3" s="1506"/>
      <c r="DX3" s="1506"/>
      <c r="DY3" s="1506"/>
      <c r="DZ3" s="1506"/>
      <c r="EA3" s="1506"/>
      <c r="EB3" s="1506"/>
      <c r="EC3" s="1507"/>
    </row>
    <row r="4" spans="1:135" s="39" customFormat="1" ht="24" customHeight="1" thickBot="1" x14ac:dyDescent="0.3">
      <c r="A4" s="372"/>
      <c r="B4" s="1082"/>
      <c r="C4" s="372"/>
      <c r="D4" s="1495" t="s">
        <v>143</v>
      </c>
      <c r="E4" s="1496"/>
      <c r="F4" s="1497"/>
      <c r="G4" s="1501" t="s">
        <v>144</v>
      </c>
      <c r="H4" s="1501" t="s">
        <v>145</v>
      </c>
      <c r="I4" s="1501" t="s">
        <v>146</v>
      </c>
      <c r="J4" s="1495" t="s">
        <v>147</v>
      </c>
      <c r="K4" s="1497"/>
      <c r="L4" s="1495" t="s">
        <v>148</v>
      </c>
      <c r="M4" s="1497"/>
      <c r="N4" s="245"/>
      <c r="O4" s="245"/>
      <c r="P4" s="1495" t="s">
        <v>143</v>
      </c>
      <c r="Q4" s="1496"/>
      <c r="R4" s="1497"/>
      <c r="S4" s="1501" t="s">
        <v>144</v>
      </c>
      <c r="T4" s="1501" t="s">
        <v>145</v>
      </c>
      <c r="U4" s="1501" t="s">
        <v>146</v>
      </c>
      <c r="V4" s="1495" t="s">
        <v>147</v>
      </c>
      <c r="W4" s="1497"/>
      <c r="X4" s="1495" t="s">
        <v>148</v>
      </c>
      <c r="Y4" s="1497"/>
      <c r="Z4" s="245"/>
      <c r="AA4" s="245"/>
      <c r="AB4" s="1495" t="s">
        <v>143</v>
      </c>
      <c r="AC4" s="1496"/>
      <c r="AD4" s="1497"/>
      <c r="AE4" s="1501" t="s">
        <v>144</v>
      </c>
      <c r="AF4" s="1501" t="s">
        <v>145</v>
      </c>
      <c r="AG4" s="1501" t="s">
        <v>146</v>
      </c>
      <c r="AH4" s="1495" t="s">
        <v>147</v>
      </c>
      <c r="AI4" s="1496"/>
      <c r="AJ4" s="1495" t="s">
        <v>148</v>
      </c>
      <c r="AK4" s="1497"/>
      <c r="AL4"/>
      <c r="AM4"/>
      <c r="AN4" s="1495" t="s">
        <v>143</v>
      </c>
      <c r="AO4" s="1496"/>
      <c r="AP4" s="1497"/>
      <c r="AQ4" s="1501" t="s">
        <v>144</v>
      </c>
      <c r="AR4" s="1501" t="s">
        <v>145</v>
      </c>
      <c r="AS4" s="1501" t="s">
        <v>146</v>
      </c>
      <c r="AT4" s="1495" t="s">
        <v>147</v>
      </c>
      <c r="AU4" s="1496"/>
      <c r="AV4" s="1495" t="s">
        <v>148</v>
      </c>
      <c r="AW4" s="1497"/>
      <c r="AX4"/>
      <c r="AY4"/>
      <c r="AZ4" s="1495" t="s">
        <v>143</v>
      </c>
      <c r="BA4" s="1496"/>
      <c r="BB4" s="1497"/>
      <c r="BC4" s="1501" t="s">
        <v>144</v>
      </c>
      <c r="BD4" s="1501" t="s">
        <v>145</v>
      </c>
      <c r="BE4" s="1501" t="s">
        <v>146</v>
      </c>
      <c r="BF4" s="1495" t="s">
        <v>147</v>
      </c>
      <c r="BG4" s="1496"/>
      <c r="BH4" s="1495" t="s">
        <v>148</v>
      </c>
      <c r="BI4" s="1497"/>
      <c r="BJ4"/>
      <c r="BK4"/>
      <c r="BL4" s="1495" t="s">
        <v>143</v>
      </c>
      <c r="BM4" s="1496"/>
      <c r="BN4" s="1497"/>
      <c r="BO4" s="1501" t="s">
        <v>144</v>
      </c>
      <c r="BP4" s="1501" t="s">
        <v>145</v>
      </c>
      <c r="BQ4" s="1501" t="s">
        <v>146</v>
      </c>
      <c r="BR4" s="1495" t="s">
        <v>147</v>
      </c>
      <c r="BS4" s="1496"/>
      <c r="BT4" s="1495" t="s">
        <v>148</v>
      </c>
      <c r="BU4" s="1497"/>
      <c r="BV4"/>
      <c r="BW4"/>
      <c r="BX4" s="1495" t="s">
        <v>143</v>
      </c>
      <c r="BY4" s="1496"/>
      <c r="BZ4" s="1497"/>
      <c r="CA4" s="1501" t="s">
        <v>144</v>
      </c>
      <c r="CB4" s="1501" t="s">
        <v>145</v>
      </c>
      <c r="CC4" s="1501" t="s">
        <v>146</v>
      </c>
      <c r="CD4" s="1495" t="s">
        <v>147</v>
      </c>
      <c r="CE4" s="1496"/>
      <c r="CF4" s="1495" t="s">
        <v>148</v>
      </c>
      <c r="CG4" s="1497"/>
      <c r="CH4"/>
      <c r="CI4"/>
      <c r="CJ4" s="1505" t="s">
        <v>143</v>
      </c>
      <c r="CK4" s="1506"/>
      <c r="CL4" s="1507"/>
      <c r="CM4" s="1501" t="s">
        <v>144</v>
      </c>
      <c r="CN4" s="1501" t="s">
        <v>145</v>
      </c>
      <c r="CO4" s="1501" t="s">
        <v>146</v>
      </c>
      <c r="CP4" s="1505" t="s">
        <v>147</v>
      </c>
      <c r="CQ4" s="1506"/>
      <c r="CR4" s="1505" t="s">
        <v>148</v>
      </c>
      <c r="CS4" s="1507"/>
      <c r="CT4" s="248"/>
      <c r="CU4" s="248"/>
      <c r="CV4" s="1505" t="s">
        <v>143</v>
      </c>
      <c r="CW4" s="1506"/>
      <c r="CX4" s="1507"/>
      <c r="CY4" s="1501" t="s">
        <v>144</v>
      </c>
      <c r="CZ4" s="1501" t="s">
        <v>145</v>
      </c>
      <c r="DA4" s="1501" t="s">
        <v>146</v>
      </c>
      <c r="DB4" s="1505" t="s">
        <v>147</v>
      </c>
      <c r="DC4" s="1506"/>
      <c r="DD4" s="1505" t="s">
        <v>148</v>
      </c>
      <c r="DE4" s="1507"/>
      <c r="DG4" s="248"/>
      <c r="DH4" s="1505" t="s">
        <v>143</v>
      </c>
      <c r="DI4" s="1506"/>
      <c r="DJ4" s="1507"/>
      <c r="DK4" s="1501" t="s">
        <v>144</v>
      </c>
      <c r="DL4" s="1501" t="s">
        <v>145</v>
      </c>
      <c r="DM4" s="1501" t="s">
        <v>146</v>
      </c>
      <c r="DN4" s="1505" t="s">
        <v>147</v>
      </c>
      <c r="DO4" s="1506"/>
      <c r="DP4" s="1505" t="s">
        <v>148</v>
      </c>
      <c r="DQ4" s="1507"/>
      <c r="DT4" s="1505" t="s">
        <v>143</v>
      </c>
      <c r="DU4" s="1506"/>
      <c r="DV4" s="1507"/>
      <c r="DW4" s="1501" t="s">
        <v>144</v>
      </c>
      <c r="DX4" s="1501" t="s">
        <v>145</v>
      </c>
      <c r="DY4" s="1501" t="s">
        <v>146</v>
      </c>
      <c r="DZ4" s="1505" t="s">
        <v>147</v>
      </c>
      <c r="EA4" s="1506"/>
      <c r="EB4" s="1505" t="s">
        <v>148</v>
      </c>
      <c r="EC4" s="1507"/>
    </row>
    <row r="5" spans="1:135" s="39" customFormat="1" ht="24" customHeight="1" x14ac:dyDescent="0.25">
      <c r="A5" s="372"/>
      <c r="B5" s="1082"/>
      <c r="C5" s="372"/>
      <c r="D5" s="327" t="s">
        <v>149</v>
      </c>
      <c r="E5" s="328" t="s">
        <v>150</v>
      </c>
      <c r="F5" s="326" t="s">
        <v>151</v>
      </c>
      <c r="G5" s="1502"/>
      <c r="H5" s="1502"/>
      <c r="I5" s="1502"/>
      <c r="J5" s="328" t="s">
        <v>152</v>
      </c>
      <c r="K5" s="328" t="s">
        <v>153</v>
      </c>
      <c r="L5" s="327" t="s">
        <v>154</v>
      </c>
      <c r="M5" s="326" t="s">
        <v>155</v>
      </c>
      <c r="N5" s="245"/>
      <c r="O5" s="245"/>
      <c r="P5" s="327" t="s">
        <v>149</v>
      </c>
      <c r="Q5" s="328" t="s">
        <v>150</v>
      </c>
      <c r="R5" s="326" t="s">
        <v>151</v>
      </c>
      <c r="S5" s="1502"/>
      <c r="T5" s="1502"/>
      <c r="U5" s="1502"/>
      <c r="V5" s="328" t="s">
        <v>152</v>
      </c>
      <c r="W5" s="328" t="s">
        <v>153</v>
      </c>
      <c r="X5" s="327" t="s">
        <v>154</v>
      </c>
      <c r="Y5" s="326" t="s">
        <v>155</v>
      </c>
      <c r="Z5" s="245"/>
      <c r="AA5" s="245"/>
      <c r="AB5" s="327" t="s">
        <v>149</v>
      </c>
      <c r="AC5" s="328" t="s">
        <v>150</v>
      </c>
      <c r="AD5" s="326" t="s">
        <v>151</v>
      </c>
      <c r="AE5" s="1508"/>
      <c r="AF5" s="1508"/>
      <c r="AG5" s="1508"/>
      <c r="AH5" s="328" t="s">
        <v>152</v>
      </c>
      <c r="AI5" s="328" t="s">
        <v>153</v>
      </c>
      <c r="AJ5" s="327" t="s">
        <v>154</v>
      </c>
      <c r="AK5" s="326" t="s">
        <v>155</v>
      </c>
      <c r="AL5"/>
      <c r="AM5"/>
      <c r="AN5" s="327" t="s">
        <v>149</v>
      </c>
      <c r="AO5" s="328" t="s">
        <v>150</v>
      </c>
      <c r="AP5" s="326" t="s">
        <v>151</v>
      </c>
      <c r="AQ5" s="1508"/>
      <c r="AR5" s="1508"/>
      <c r="AS5" s="1508"/>
      <c r="AT5" s="328" t="s">
        <v>152</v>
      </c>
      <c r="AU5" s="328" t="s">
        <v>153</v>
      </c>
      <c r="AV5" s="327" t="s">
        <v>154</v>
      </c>
      <c r="AW5" s="326" t="s">
        <v>155</v>
      </c>
      <c r="AX5"/>
      <c r="AY5"/>
      <c r="AZ5" s="327" t="s">
        <v>149</v>
      </c>
      <c r="BA5" s="328" t="s">
        <v>150</v>
      </c>
      <c r="BB5" s="326" t="s">
        <v>151</v>
      </c>
      <c r="BC5" s="1508"/>
      <c r="BD5" s="1508"/>
      <c r="BE5" s="1508"/>
      <c r="BF5" s="328" t="s">
        <v>152</v>
      </c>
      <c r="BG5" s="328" t="s">
        <v>153</v>
      </c>
      <c r="BH5" s="327" t="s">
        <v>154</v>
      </c>
      <c r="BI5" s="326" t="s">
        <v>155</v>
      </c>
      <c r="BJ5"/>
      <c r="BK5"/>
      <c r="BL5" s="327" t="s">
        <v>149</v>
      </c>
      <c r="BM5" s="328" t="s">
        <v>150</v>
      </c>
      <c r="BN5" s="326" t="s">
        <v>151</v>
      </c>
      <c r="BO5" s="1508"/>
      <c r="BP5" s="1508"/>
      <c r="BQ5" s="1508"/>
      <c r="BR5" s="328" t="s">
        <v>152</v>
      </c>
      <c r="BS5" s="328" t="s">
        <v>153</v>
      </c>
      <c r="BT5" s="327" t="s">
        <v>154</v>
      </c>
      <c r="BU5" s="326" t="s">
        <v>155</v>
      </c>
      <c r="BV5"/>
      <c r="BW5"/>
      <c r="BX5" s="327" t="s">
        <v>149</v>
      </c>
      <c r="BY5" s="328" t="s">
        <v>150</v>
      </c>
      <c r="BZ5" s="326" t="s">
        <v>151</v>
      </c>
      <c r="CA5" s="1508"/>
      <c r="CB5" s="1508"/>
      <c r="CC5" s="1508"/>
      <c r="CD5" s="328" t="s">
        <v>152</v>
      </c>
      <c r="CE5" s="328" t="s">
        <v>153</v>
      </c>
      <c r="CF5" s="327" t="s">
        <v>154</v>
      </c>
      <c r="CG5" s="326" t="s">
        <v>155</v>
      </c>
      <c r="CH5"/>
      <c r="CI5"/>
      <c r="CJ5" s="414" t="s">
        <v>149</v>
      </c>
      <c r="CK5" s="415" t="s">
        <v>150</v>
      </c>
      <c r="CL5" s="416" t="s">
        <v>151</v>
      </c>
      <c r="CM5" s="1508"/>
      <c r="CN5" s="1508"/>
      <c r="CO5" s="1508"/>
      <c r="CP5" s="415" t="s">
        <v>152</v>
      </c>
      <c r="CQ5" s="415" t="s">
        <v>153</v>
      </c>
      <c r="CR5" s="414" t="s">
        <v>154</v>
      </c>
      <c r="CS5" s="416" t="s">
        <v>155</v>
      </c>
      <c r="CT5" s="248"/>
      <c r="CU5" s="248"/>
      <c r="CV5" s="414" t="s">
        <v>149</v>
      </c>
      <c r="CW5" s="415" t="s">
        <v>150</v>
      </c>
      <c r="CX5" s="416" t="s">
        <v>151</v>
      </c>
      <c r="CY5" s="1508"/>
      <c r="CZ5" s="1508"/>
      <c r="DA5" s="1508"/>
      <c r="DB5" s="415" t="s">
        <v>152</v>
      </c>
      <c r="DC5" s="415" t="s">
        <v>153</v>
      </c>
      <c r="DD5" s="414" t="s">
        <v>154</v>
      </c>
      <c r="DE5" s="416" t="s">
        <v>155</v>
      </c>
      <c r="DG5" s="248"/>
      <c r="DH5" s="414" t="s">
        <v>149</v>
      </c>
      <c r="DI5" s="415" t="s">
        <v>150</v>
      </c>
      <c r="DJ5" s="416" t="s">
        <v>151</v>
      </c>
      <c r="DK5" s="1508"/>
      <c r="DL5" s="1508"/>
      <c r="DM5" s="1508"/>
      <c r="DN5" s="415" t="s">
        <v>152</v>
      </c>
      <c r="DO5" s="415" t="s">
        <v>153</v>
      </c>
      <c r="DP5" s="414" t="s">
        <v>154</v>
      </c>
      <c r="DQ5" s="416" t="s">
        <v>155</v>
      </c>
      <c r="DT5" s="414" t="s">
        <v>149</v>
      </c>
      <c r="DU5" s="415" t="s">
        <v>150</v>
      </c>
      <c r="DV5" s="416" t="s">
        <v>151</v>
      </c>
      <c r="DW5" s="1508"/>
      <c r="DX5" s="1508"/>
      <c r="DY5" s="1508"/>
      <c r="DZ5" s="415" t="s">
        <v>152</v>
      </c>
      <c r="EA5" s="415" t="s">
        <v>153</v>
      </c>
      <c r="EB5" s="414" t="s">
        <v>154</v>
      </c>
      <c r="EC5" s="416" t="s">
        <v>155</v>
      </c>
    </row>
    <row r="6" spans="1:135" s="240" customFormat="1" ht="36" customHeight="1" thickBot="1" x14ac:dyDescent="0.3">
      <c r="A6" s="373" t="s">
        <v>214</v>
      </c>
      <c r="B6" s="1083" t="s">
        <v>215</v>
      </c>
      <c r="C6" s="373" t="s">
        <v>74</v>
      </c>
      <c r="D6" s="331" t="s">
        <v>280</v>
      </c>
      <c r="E6" s="332" t="s">
        <v>330</v>
      </c>
      <c r="F6" s="332" t="s">
        <v>281</v>
      </c>
      <c r="G6" s="332" t="s">
        <v>282</v>
      </c>
      <c r="H6" s="332" t="s">
        <v>283</v>
      </c>
      <c r="I6" s="332" t="s">
        <v>284</v>
      </c>
      <c r="J6" s="332" t="s">
        <v>319</v>
      </c>
      <c r="K6" s="332" t="s">
        <v>331</v>
      </c>
      <c r="L6" s="332" t="s">
        <v>286</v>
      </c>
      <c r="M6" s="333" t="s">
        <v>287</v>
      </c>
      <c r="N6" s="330"/>
      <c r="O6" s="330"/>
      <c r="P6" s="331" t="s">
        <v>288</v>
      </c>
      <c r="Q6" s="332" t="s">
        <v>289</v>
      </c>
      <c r="R6" s="332" t="s">
        <v>290</v>
      </c>
      <c r="S6" s="332" t="s">
        <v>291</v>
      </c>
      <c r="T6" s="332" t="s">
        <v>292</v>
      </c>
      <c r="U6" s="332" t="s">
        <v>293</v>
      </c>
      <c r="V6" s="332" t="s">
        <v>329</v>
      </c>
      <c r="W6" s="332" t="s">
        <v>223</v>
      </c>
      <c r="X6" s="332" t="s">
        <v>295</v>
      </c>
      <c r="Y6" s="333" t="s">
        <v>296</v>
      </c>
      <c r="Z6" s="330"/>
      <c r="AA6" s="330"/>
      <c r="AB6" s="331" t="s">
        <v>216</v>
      </c>
      <c r="AC6" s="332" t="s">
        <v>217</v>
      </c>
      <c r="AD6" s="332" t="s">
        <v>218</v>
      </c>
      <c r="AE6" s="332" t="s">
        <v>219</v>
      </c>
      <c r="AF6" s="332" t="s">
        <v>220</v>
      </c>
      <c r="AG6" s="332" t="s">
        <v>221</v>
      </c>
      <c r="AH6" s="332" t="s">
        <v>222</v>
      </c>
      <c r="AI6" s="332" t="s">
        <v>223</v>
      </c>
      <c r="AJ6" s="332" t="s">
        <v>224</v>
      </c>
      <c r="AK6" s="333" t="s">
        <v>225</v>
      </c>
      <c r="AL6"/>
      <c r="AM6"/>
      <c r="AN6" s="331" t="s">
        <v>226</v>
      </c>
      <c r="AO6" s="332" t="s">
        <v>227</v>
      </c>
      <c r="AP6" s="332" t="s">
        <v>228</v>
      </c>
      <c r="AQ6" s="332" t="s">
        <v>229</v>
      </c>
      <c r="AR6" s="332" t="s">
        <v>230</v>
      </c>
      <c r="AS6" s="332" t="s">
        <v>231</v>
      </c>
      <c r="AT6" s="332" t="s">
        <v>232</v>
      </c>
      <c r="AU6" s="332" t="s">
        <v>233</v>
      </c>
      <c r="AV6" s="332" t="s">
        <v>234</v>
      </c>
      <c r="AW6" s="333" t="s">
        <v>235</v>
      </c>
      <c r="AX6"/>
      <c r="AY6"/>
      <c r="AZ6" s="331" t="s">
        <v>236</v>
      </c>
      <c r="BA6" s="332" t="s">
        <v>237</v>
      </c>
      <c r="BB6" s="332" t="s">
        <v>238</v>
      </c>
      <c r="BC6" s="332" t="s">
        <v>239</v>
      </c>
      <c r="BD6" s="332" t="s">
        <v>240</v>
      </c>
      <c r="BE6" s="332" t="s">
        <v>241</v>
      </c>
      <c r="BF6" s="332" t="s">
        <v>242</v>
      </c>
      <c r="BG6" s="332" t="s">
        <v>243</v>
      </c>
      <c r="BH6" s="332" t="s">
        <v>244</v>
      </c>
      <c r="BI6" s="333" t="s">
        <v>245</v>
      </c>
      <c r="BJ6"/>
      <c r="BK6"/>
      <c r="BL6" s="331" t="s">
        <v>246</v>
      </c>
      <c r="BM6" s="332" t="s">
        <v>247</v>
      </c>
      <c r="BN6" s="332" t="s">
        <v>248</v>
      </c>
      <c r="BO6" s="332" t="s">
        <v>249</v>
      </c>
      <c r="BP6" s="332" t="s">
        <v>250</v>
      </c>
      <c r="BQ6" s="332" t="s">
        <v>251</v>
      </c>
      <c r="BR6" s="332" t="s">
        <v>252</v>
      </c>
      <c r="BS6" s="332" t="s">
        <v>253</v>
      </c>
      <c r="BT6" s="332" t="s">
        <v>254</v>
      </c>
      <c r="BU6" s="333" t="s">
        <v>255</v>
      </c>
      <c r="BV6"/>
      <c r="BW6"/>
      <c r="BX6" s="331" t="s">
        <v>256</v>
      </c>
      <c r="BY6" s="332" t="s">
        <v>257</v>
      </c>
      <c r="BZ6" s="332" t="s">
        <v>258</v>
      </c>
      <c r="CA6" s="332" t="s">
        <v>259</v>
      </c>
      <c r="CB6" s="332" t="s">
        <v>260</v>
      </c>
      <c r="CC6" s="332" t="s">
        <v>261</v>
      </c>
      <c r="CD6" s="332" t="s">
        <v>262</v>
      </c>
      <c r="CE6" s="332" t="s">
        <v>263</v>
      </c>
      <c r="CF6" s="332" t="s">
        <v>264</v>
      </c>
      <c r="CG6" s="333" t="s">
        <v>265</v>
      </c>
      <c r="CH6"/>
      <c r="CI6"/>
      <c r="CJ6" s="337" t="s">
        <v>266</v>
      </c>
      <c r="CK6" s="338" t="s">
        <v>267</v>
      </c>
      <c r="CL6" s="338" t="s">
        <v>268</v>
      </c>
      <c r="CM6" s="338" t="s">
        <v>269</v>
      </c>
      <c r="CN6" s="338" t="s">
        <v>270</v>
      </c>
      <c r="CO6" s="338" t="s">
        <v>271</v>
      </c>
      <c r="CP6" s="338" t="s">
        <v>272</v>
      </c>
      <c r="CQ6" s="338" t="s">
        <v>273</v>
      </c>
      <c r="CR6" s="338" t="s">
        <v>274</v>
      </c>
      <c r="CS6" s="339" t="s">
        <v>275</v>
      </c>
      <c r="CT6" s="340"/>
      <c r="CU6" s="340"/>
      <c r="CV6" s="337" t="s">
        <v>332</v>
      </c>
      <c r="CW6" s="338" t="s">
        <v>333</v>
      </c>
      <c r="CX6" s="338" t="s">
        <v>334</v>
      </c>
      <c r="CY6" s="338" t="s">
        <v>335</v>
      </c>
      <c r="CZ6" s="338" t="s">
        <v>336</v>
      </c>
      <c r="DA6" s="338" t="s">
        <v>337</v>
      </c>
      <c r="DB6" s="338" t="s">
        <v>338</v>
      </c>
      <c r="DC6" s="338" t="s">
        <v>339</v>
      </c>
      <c r="DD6" s="338" t="s">
        <v>340</v>
      </c>
      <c r="DE6" s="339" t="s">
        <v>341</v>
      </c>
      <c r="DG6" s="340"/>
      <c r="DH6" s="337" t="s">
        <v>332</v>
      </c>
      <c r="DI6" s="338" t="s">
        <v>333</v>
      </c>
      <c r="DJ6" s="338" t="s">
        <v>334</v>
      </c>
      <c r="DK6" s="338" t="s">
        <v>335</v>
      </c>
      <c r="DL6" s="338" t="s">
        <v>336</v>
      </c>
      <c r="DM6" s="338" t="s">
        <v>337</v>
      </c>
      <c r="DN6" s="338" t="s">
        <v>338</v>
      </c>
      <c r="DO6" s="338" t="s">
        <v>339</v>
      </c>
      <c r="DP6" s="338" t="s">
        <v>340</v>
      </c>
      <c r="DQ6" s="339" t="s">
        <v>341</v>
      </c>
      <c r="DT6" s="337" t="s">
        <v>332</v>
      </c>
      <c r="DU6" s="338" t="s">
        <v>333</v>
      </c>
      <c r="DV6" s="338" t="s">
        <v>334</v>
      </c>
      <c r="DW6" s="338" t="s">
        <v>335</v>
      </c>
      <c r="DX6" s="338" t="s">
        <v>336</v>
      </c>
      <c r="DY6" s="338" t="s">
        <v>337</v>
      </c>
      <c r="DZ6" s="338" t="s">
        <v>338</v>
      </c>
      <c r="EA6" s="338" t="s">
        <v>339</v>
      </c>
      <c r="EB6" s="338" t="s">
        <v>340</v>
      </c>
      <c r="EC6" s="339" t="s">
        <v>341</v>
      </c>
      <c r="ED6" s="1119"/>
      <c r="EE6" s="1121"/>
    </row>
    <row r="7" spans="1:135" x14ac:dyDescent="0.25">
      <c r="A7">
        <v>11</v>
      </c>
      <c r="B7" s="802" t="s">
        <v>73</v>
      </c>
      <c r="C7" s="34">
        <v>1</v>
      </c>
      <c r="D7" s="271">
        <v>0</v>
      </c>
      <c r="E7" s="269">
        <v>0</v>
      </c>
      <c r="F7" s="269">
        <v>0</v>
      </c>
      <c r="G7" s="269">
        <v>1</v>
      </c>
      <c r="H7" s="269">
        <v>16</v>
      </c>
      <c r="I7" s="269">
        <v>0</v>
      </c>
      <c r="J7" s="269">
        <v>0</v>
      </c>
      <c r="K7" s="269">
        <v>0</v>
      </c>
      <c r="L7" s="269">
        <v>0</v>
      </c>
      <c r="M7" s="270">
        <v>0</v>
      </c>
      <c r="N7" s="277"/>
      <c r="O7" s="277"/>
      <c r="P7" s="271">
        <v>0</v>
      </c>
      <c r="Q7" s="269">
        <v>0</v>
      </c>
      <c r="R7" s="269">
        <v>0</v>
      </c>
      <c r="S7" s="269">
        <v>1</v>
      </c>
      <c r="T7" s="269">
        <v>19</v>
      </c>
      <c r="U7" s="269">
        <v>0</v>
      </c>
      <c r="V7" s="269">
        <v>0</v>
      </c>
      <c r="W7" s="269">
        <v>0</v>
      </c>
      <c r="X7" s="269">
        <v>0</v>
      </c>
      <c r="Y7" s="270">
        <v>0</v>
      </c>
      <c r="AB7" s="279">
        <v>0</v>
      </c>
      <c r="AC7" s="277">
        <v>0</v>
      </c>
      <c r="AD7" s="277">
        <v>0</v>
      </c>
      <c r="AE7" s="277">
        <v>0</v>
      </c>
      <c r="AF7" s="277">
        <v>10</v>
      </c>
      <c r="AG7" s="277">
        <v>0</v>
      </c>
      <c r="AH7" s="277">
        <v>0</v>
      </c>
      <c r="AI7" s="277">
        <v>0</v>
      </c>
      <c r="AJ7" s="277">
        <v>0</v>
      </c>
      <c r="AK7" s="278">
        <v>0</v>
      </c>
      <c r="AL7" s="277"/>
      <c r="AM7" s="277"/>
      <c r="AN7" s="279">
        <v>0</v>
      </c>
      <c r="AO7" s="277">
        <v>0</v>
      </c>
      <c r="AP7" s="277">
        <v>0</v>
      </c>
      <c r="AQ7" s="277">
        <v>1</v>
      </c>
      <c r="AR7" s="277">
        <v>16</v>
      </c>
      <c r="AS7" s="277">
        <v>0</v>
      </c>
      <c r="AT7" s="277">
        <v>0</v>
      </c>
      <c r="AU7" s="277">
        <v>0</v>
      </c>
      <c r="AV7" s="277">
        <v>0</v>
      </c>
      <c r="AW7" s="278">
        <v>0</v>
      </c>
      <c r="AX7" s="277"/>
      <c r="AY7" s="277"/>
      <c r="AZ7" s="267">
        <v>0</v>
      </c>
      <c r="BA7" s="285">
        <v>0</v>
      </c>
      <c r="BB7" s="285">
        <v>0</v>
      </c>
      <c r="BC7" s="285">
        <v>0</v>
      </c>
      <c r="BD7" s="285">
        <v>21</v>
      </c>
      <c r="BE7" s="285">
        <v>0</v>
      </c>
      <c r="BF7" s="285">
        <v>0</v>
      </c>
      <c r="BG7" s="285">
        <v>0</v>
      </c>
      <c r="BH7" s="285">
        <v>0</v>
      </c>
      <c r="BI7" s="444">
        <v>0</v>
      </c>
      <c r="BJ7" s="285"/>
      <c r="BK7" s="285"/>
      <c r="BL7" s="445">
        <v>0</v>
      </c>
      <c r="BM7" s="446">
        <v>0</v>
      </c>
      <c r="BN7" s="446">
        <v>0</v>
      </c>
      <c r="BO7" s="446">
        <v>0</v>
      </c>
      <c r="BP7" s="446">
        <v>24</v>
      </c>
      <c r="BQ7" s="446">
        <v>0</v>
      </c>
      <c r="BR7" s="446">
        <v>0</v>
      </c>
      <c r="BS7" s="446">
        <v>0</v>
      </c>
      <c r="BT7" s="446">
        <v>0</v>
      </c>
      <c r="BU7" s="447">
        <v>0</v>
      </c>
      <c r="BX7" s="341">
        <v>0</v>
      </c>
      <c r="BY7" s="448">
        <v>0</v>
      </c>
      <c r="BZ7" s="448">
        <v>0</v>
      </c>
      <c r="CA7" s="448">
        <v>0</v>
      </c>
      <c r="CB7" s="448">
        <v>14</v>
      </c>
      <c r="CC7" s="448">
        <v>0</v>
      </c>
      <c r="CD7" s="448">
        <v>0</v>
      </c>
      <c r="CE7" s="448">
        <v>0</v>
      </c>
      <c r="CF7" s="448">
        <v>0</v>
      </c>
      <c r="CG7" s="449">
        <v>0</v>
      </c>
      <c r="CJ7" s="272">
        <v>0</v>
      </c>
      <c r="CK7" s="273">
        <v>0</v>
      </c>
      <c r="CL7" s="273">
        <v>0</v>
      </c>
      <c r="CM7" s="273">
        <v>2</v>
      </c>
      <c r="CN7" s="273">
        <v>22</v>
      </c>
      <c r="CO7" s="273">
        <v>0</v>
      </c>
      <c r="CP7" s="273">
        <v>0</v>
      </c>
      <c r="CQ7" s="273">
        <v>0</v>
      </c>
      <c r="CR7" s="273">
        <v>0</v>
      </c>
      <c r="CS7" s="274">
        <v>0</v>
      </c>
      <c r="CV7" s="951">
        <v>0</v>
      </c>
      <c r="CW7" s="952">
        <v>0</v>
      </c>
      <c r="CX7" s="952">
        <v>0</v>
      </c>
      <c r="CY7" s="952">
        <v>1</v>
      </c>
      <c r="CZ7" s="952">
        <v>22</v>
      </c>
      <c r="DA7" s="952">
        <v>0</v>
      </c>
      <c r="DB7" s="952">
        <v>0</v>
      </c>
      <c r="DC7" s="952">
        <v>0</v>
      </c>
      <c r="DD7" s="952">
        <v>3</v>
      </c>
      <c r="DE7" s="953">
        <v>0</v>
      </c>
      <c r="DG7" s="969"/>
      <c r="DH7" s="951">
        <v>0</v>
      </c>
      <c r="DI7" s="952">
        <v>0</v>
      </c>
      <c r="DJ7" s="952">
        <v>0</v>
      </c>
      <c r="DK7" s="952">
        <v>1</v>
      </c>
      <c r="DL7" s="952">
        <v>17</v>
      </c>
      <c r="DM7" s="952">
        <v>0</v>
      </c>
      <c r="DN7" s="952">
        <v>0</v>
      </c>
      <c r="DO7" s="952">
        <v>0</v>
      </c>
      <c r="DP7" s="952">
        <v>1</v>
      </c>
      <c r="DQ7" s="953">
        <v>0</v>
      </c>
      <c r="DT7" s="1113">
        <v>0</v>
      </c>
      <c r="DU7" s="1117">
        <v>0</v>
      </c>
      <c r="DV7" s="1117">
        <v>0</v>
      </c>
      <c r="DW7" s="1117">
        <v>0</v>
      </c>
      <c r="DX7" s="1117">
        <v>16</v>
      </c>
      <c r="DY7" s="1117">
        <v>1</v>
      </c>
      <c r="DZ7" s="1117">
        <v>0</v>
      </c>
      <c r="EA7" s="1117">
        <v>0</v>
      </c>
      <c r="EB7" s="1117">
        <v>3</v>
      </c>
      <c r="EC7" s="1114">
        <v>0</v>
      </c>
      <c r="ED7" s="241"/>
    </row>
    <row r="8" spans="1:135" x14ac:dyDescent="0.25">
      <c r="A8">
        <v>11</v>
      </c>
      <c r="B8" s="802" t="s">
        <v>73</v>
      </c>
      <c r="C8" s="34">
        <v>2</v>
      </c>
      <c r="D8" s="279">
        <v>0</v>
      </c>
      <c r="E8" s="277">
        <v>0</v>
      </c>
      <c r="F8" s="277">
        <v>0</v>
      </c>
      <c r="G8" s="277">
        <v>0</v>
      </c>
      <c r="H8" s="277">
        <v>6</v>
      </c>
      <c r="I8" s="277">
        <v>10</v>
      </c>
      <c r="J8" s="277">
        <v>0</v>
      </c>
      <c r="K8" s="277">
        <v>0</v>
      </c>
      <c r="L8" s="277">
        <v>0</v>
      </c>
      <c r="M8" s="278">
        <v>0</v>
      </c>
      <c r="N8" s="277"/>
      <c r="O8" s="277"/>
      <c r="P8" s="279">
        <v>0</v>
      </c>
      <c r="Q8" s="277">
        <v>0</v>
      </c>
      <c r="R8" s="277">
        <v>0</v>
      </c>
      <c r="S8" s="277">
        <v>0</v>
      </c>
      <c r="T8" s="277">
        <v>11</v>
      </c>
      <c r="U8" s="277">
        <v>0</v>
      </c>
      <c r="V8" s="277">
        <v>1</v>
      </c>
      <c r="W8" s="277">
        <v>0</v>
      </c>
      <c r="X8" s="277">
        <v>0</v>
      </c>
      <c r="Y8" s="278">
        <v>0</v>
      </c>
      <c r="AB8" s="279">
        <v>0</v>
      </c>
      <c r="AC8" s="277">
        <v>0</v>
      </c>
      <c r="AD8" s="277">
        <v>0</v>
      </c>
      <c r="AE8" s="277">
        <v>0</v>
      </c>
      <c r="AF8" s="277">
        <v>8</v>
      </c>
      <c r="AG8" s="277">
        <v>4</v>
      </c>
      <c r="AH8" s="277">
        <v>0</v>
      </c>
      <c r="AI8" s="277">
        <v>0</v>
      </c>
      <c r="AJ8" s="277">
        <v>0</v>
      </c>
      <c r="AK8" s="278">
        <v>0</v>
      </c>
      <c r="AL8" s="277"/>
      <c r="AM8" s="277"/>
      <c r="AN8" s="279">
        <v>0</v>
      </c>
      <c r="AO8" s="277">
        <v>0</v>
      </c>
      <c r="AP8" s="277">
        <v>0</v>
      </c>
      <c r="AQ8" s="277">
        <v>0</v>
      </c>
      <c r="AR8" s="277">
        <v>11</v>
      </c>
      <c r="AS8" s="277">
        <v>2</v>
      </c>
      <c r="AT8" s="277">
        <v>0</v>
      </c>
      <c r="AU8" s="277">
        <v>0</v>
      </c>
      <c r="AV8" s="277">
        <v>0</v>
      </c>
      <c r="AW8" s="278">
        <v>0</v>
      </c>
      <c r="AX8" s="277"/>
      <c r="AY8" s="277"/>
      <c r="AZ8" s="36">
        <v>0</v>
      </c>
      <c r="BA8">
        <v>0</v>
      </c>
      <c r="BB8">
        <v>0</v>
      </c>
      <c r="BC8">
        <v>0</v>
      </c>
      <c r="BD8">
        <v>8</v>
      </c>
      <c r="BE8">
        <v>2</v>
      </c>
      <c r="BF8">
        <v>0</v>
      </c>
      <c r="BG8">
        <v>0</v>
      </c>
      <c r="BH8">
        <v>0</v>
      </c>
      <c r="BI8" s="450">
        <v>0</v>
      </c>
      <c r="BL8" s="451">
        <v>0</v>
      </c>
      <c r="BM8" s="109">
        <v>0</v>
      </c>
      <c r="BN8" s="109">
        <v>0</v>
      </c>
      <c r="BO8" s="109">
        <v>0</v>
      </c>
      <c r="BP8" s="109">
        <v>6</v>
      </c>
      <c r="BQ8" s="109">
        <v>3</v>
      </c>
      <c r="BR8" s="109">
        <v>0</v>
      </c>
      <c r="BS8" s="109">
        <v>0</v>
      </c>
      <c r="BT8" s="109">
        <v>0</v>
      </c>
      <c r="BU8" s="452">
        <v>0</v>
      </c>
      <c r="BX8" s="345">
        <v>0</v>
      </c>
      <c r="BY8" s="346">
        <v>0</v>
      </c>
      <c r="BZ8" s="346">
        <v>0</v>
      </c>
      <c r="CA8" s="346">
        <v>0</v>
      </c>
      <c r="CB8" s="346">
        <v>13</v>
      </c>
      <c r="CC8" s="346">
        <v>8</v>
      </c>
      <c r="CD8" s="346">
        <v>0</v>
      </c>
      <c r="CE8" s="346">
        <v>0</v>
      </c>
      <c r="CF8" s="346">
        <v>0</v>
      </c>
      <c r="CG8" s="347">
        <v>0</v>
      </c>
      <c r="CJ8" s="280">
        <v>0</v>
      </c>
      <c r="CK8" s="281">
        <v>0</v>
      </c>
      <c r="CL8" s="281">
        <v>0</v>
      </c>
      <c r="CM8" s="281">
        <v>0</v>
      </c>
      <c r="CN8" s="281">
        <v>8</v>
      </c>
      <c r="CO8" s="281">
        <v>4</v>
      </c>
      <c r="CP8" s="281">
        <v>0</v>
      </c>
      <c r="CQ8" s="281">
        <v>0</v>
      </c>
      <c r="CR8" s="281">
        <v>0</v>
      </c>
      <c r="CS8" s="282">
        <v>0</v>
      </c>
      <c r="CV8" s="348">
        <v>0</v>
      </c>
      <c r="CW8" s="349">
        <v>0</v>
      </c>
      <c r="CX8" s="349">
        <v>0</v>
      </c>
      <c r="CY8" s="349">
        <v>0</v>
      </c>
      <c r="CZ8" s="349">
        <v>10</v>
      </c>
      <c r="DA8" s="349">
        <v>6</v>
      </c>
      <c r="DB8" s="349">
        <v>0</v>
      </c>
      <c r="DC8" s="349">
        <v>0</v>
      </c>
      <c r="DD8" s="349">
        <v>0</v>
      </c>
      <c r="DE8" s="350">
        <v>0</v>
      </c>
      <c r="DG8" s="969"/>
      <c r="DH8" s="348">
        <v>0</v>
      </c>
      <c r="DI8" s="349">
        <v>0</v>
      </c>
      <c r="DJ8" s="349">
        <v>0</v>
      </c>
      <c r="DK8" s="349">
        <v>0</v>
      </c>
      <c r="DL8" s="349">
        <v>10</v>
      </c>
      <c r="DM8" s="349">
        <v>6</v>
      </c>
      <c r="DN8" s="349">
        <v>0</v>
      </c>
      <c r="DO8" s="349">
        <v>0</v>
      </c>
      <c r="DP8" s="349">
        <v>0</v>
      </c>
      <c r="DQ8" s="350">
        <v>0</v>
      </c>
      <c r="DT8" s="1120">
        <v>0</v>
      </c>
      <c r="DU8" s="1115">
        <v>0</v>
      </c>
      <c r="DV8" s="1115">
        <v>0</v>
      </c>
      <c r="DW8" s="1115">
        <v>0</v>
      </c>
      <c r="DX8" s="1115">
        <v>13</v>
      </c>
      <c r="DY8" s="1115">
        <v>8</v>
      </c>
      <c r="DZ8" s="1115">
        <v>0</v>
      </c>
      <c r="EA8" s="1115">
        <v>0</v>
      </c>
      <c r="EB8" s="1115">
        <v>0</v>
      </c>
      <c r="EC8" s="1118">
        <v>0</v>
      </c>
      <c r="ED8" s="241"/>
    </row>
    <row r="9" spans="1:135" x14ac:dyDescent="0.25">
      <c r="A9">
        <v>11</v>
      </c>
      <c r="B9" s="802" t="s">
        <v>73</v>
      </c>
      <c r="C9" s="34">
        <v>3</v>
      </c>
      <c r="D9" s="279">
        <v>0</v>
      </c>
      <c r="E9" s="277">
        <v>0</v>
      </c>
      <c r="F9" s="277">
        <v>0</v>
      </c>
      <c r="G9" s="277">
        <v>0</v>
      </c>
      <c r="H9" s="277">
        <v>85</v>
      </c>
      <c r="I9" s="277">
        <v>19</v>
      </c>
      <c r="J9" s="277">
        <v>1</v>
      </c>
      <c r="K9" s="277">
        <v>0</v>
      </c>
      <c r="L9" s="277">
        <v>0</v>
      </c>
      <c r="M9" s="278">
        <v>0</v>
      </c>
      <c r="N9" s="277"/>
      <c r="O9" s="277"/>
      <c r="P9" s="279">
        <v>0</v>
      </c>
      <c r="Q9" s="277">
        <v>0</v>
      </c>
      <c r="R9" s="277">
        <v>0</v>
      </c>
      <c r="S9" s="277">
        <v>0</v>
      </c>
      <c r="T9" s="277">
        <v>90</v>
      </c>
      <c r="U9" s="277">
        <v>20</v>
      </c>
      <c r="V9" s="277">
        <v>0</v>
      </c>
      <c r="W9" s="277">
        <v>0</v>
      </c>
      <c r="X9" s="277">
        <v>0</v>
      </c>
      <c r="Y9" s="278">
        <v>0</v>
      </c>
      <c r="AB9" s="279">
        <v>0</v>
      </c>
      <c r="AC9" s="277">
        <v>0</v>
      </c>
      <c r="AD9" s="277">
        <v>0</v>
      </c>
      <c r="AE9" s="277">
        <v>0</v>
      </c>
      <c r="AF9" s="277">
        <v>110</v>
      </c>
      <c r="AG9" s="277">
        <v>18</v>
      </c>
      <c r="AH9" s="277">
        <v>0</v>
      </c>
      <c r="AI9" s="277">
        <v>0</v>
      </c>
      <c r="AJ9" s="277">
        <v>0</v>
      </c>
      <c r="AK9" s="278">
        <v>0</v>
      </c>
      <c r="AL9" s="277"/>
      <c r="AM9" s="277"/>
      <c r="AN9" s="279">
        <v>0</v>
      </c>
      <c r="AO9" s="277">
        <v>0</v>
      </c>
      <c r="AP9" s="277">
        <v>0</v>
      </c>
      <c r="AQ9" s="277">
        <v>0</v>
      </c>
      <c r="AR9" s="277">
        <v>102</v>
      </c>
      <c r="AS9" s="277">
        <v>14</v>
      </c>
      <c r="AT9" s="277">
        <v>0</v>
      </c>
      <c r="AU9" s="277">
        <v>0</v>
      </c>
      <c r="AV9" s="277">
        <v>0</v>
      </c>
      <c r="AW9" s="278">
        <v>0</v>
      </c>
      <c r="AX9" s="277"/>
      <c r="AY9" s="277"/>
      <c r="AZ9" s="36">
        <v>0</v>
      </c>
      <c r="BA9">
        <v>0</v>
      </c>
      <c r="BB9">
        <v>0</v>
      </c>
      <c r="BC9">
        <v>0</v>
      </c>
      <c r="BD9">
        <v>88</v>
      </c>
      <c r="BE9">
        <v>13</v>
      </c>
      <c r="BF9">
        <v>1</v>
      </c>
      <c r="BG9">
        <v>2</v>
      </c>
      <c r="BH9">
        <v>0</v>
      </c>
      <c r="BI9" s="450">
        <v>0</v>
      </c>
      <c r="BL9" s="451">
        <v>0</v>
      </c>
      <c r="BM9" s="109">
        <v>0</v>
      </c>
      <c r="BN9" s="109">
        <v>0</v>
      </c>
      <c r="BO9" s="109">
        <v>0</v>
      </c>
      <c r="BP9" s="109">
        <v>98</v>
      </c>
      <c r="BQ9" s="109">
        <v>13</v>
      </c>
      <c r="BR9" s="109">
        <v>0</v>
      </c>
      <c r="BS9" s="109">
        <v>0</v>
      </c>
      <c r="BT9" s="109">
        <v>0</v>
      </c>
      <c r="BU9" s="452">
        <v>0</v>
      </c>
      <c r="BX9" s="345">
        <v>0</v>
      </c>
      <c r="BY9" s="346">
        <v>0</v>
      </c>
      <c r="BZ9" s="346">
        <v>0</v>
      </c>
      <c r="CA9" s="346">
        <v>0</v>
      </c>
      <c r="CB9" s="346">
        <v>71</v>
      </c>
      <c r="CC9" s="346">
        <v>19</v>
      </c>
      <c r="CD9" s="346">
        <v>1</v>
      </c>
      <c r="CE9" s="346">
        <v>0</v>
      </c>
      <c r="CF9" s="346">
        <v>0</v>
      </c>
      <c r="CG9" s="347">
        <v>0</v>
      </c>
      <c r="CJ9" s="280">
        <v>0</v>
      </c>
      <c r="CK9" s="281">
        <v>0</v>
      </c>
      <c r="CL9" s="281">
        <v>0</v>
      </c>
      <c r="CM9" s="281">
        <v>0</v>
      </c>
      <c r="CN9" s="281">
        <v>71</v>
      </c>
      <c r="CO9" s="281">
        <v>17</v>
      </c>
      <c r="CP9" s="281">
        <v>0</v>
      </c>
      <c r="CQ9" s="281">
        <v>0</v>
      </c>
      <c r="CR9" s="281">
        <v>0</v>
      </c>
      <c r="CS9" s="282">
        <v>0</v>
      </c>
      <c r="CV9" s="348">
        <v>0</v>
      </c>
      <c r="CW9" s="349">
        <v>0</v>
      </c>
      <c r="CX9" s="349">
        <v>0</v>
      </c>
      <c r="CY9" s="349">
        <v>0</v>
      </c>
      <c r="CZ9" s="349">
        <v>62</v>
      </c>
      <c r="DA9" s="349">
        <v>12</v>
      </c>
      <c r="DB9" s="349">
        <v>0</v>
      </c>
      <c r="DC9" s="349">
        <v>0</v>
      </c>
      <c r="DD9" s="349">
        <v>0</v>
      </c>
      <c r="DE9" s="350">
        <v>0</v>
      </c>
      <c r="DG9" s="969"/>
      <c r="DH9" s="348">
        <v>0</v>
      </c>
      <c r="DI9" s="349">
        <v>0</v>
      </c>
      <c r="DJ9" s="349">
        <v>0</v>
      </c>
      <c r="DK9" s="349">
        <v>0</v>
      </c>
      <c r="DL9" s="349">
        <v>72</v>
      </c>
      <c r="DM9" s="349">
        <v>17</v>
      </c>
      <c r="DN9" s="349">
        <v>1</v>
      </c>
      <c r="DO9" s="349">
        <v>0</v>
      </c>
      <c r="DP9" s="349">
        <v>0</v>
      </c>
      <c r="DQ9" s="350">
        <v>0</v>
      </c>
      <c r="DT9" s="1120">
        <v>0</v>
      </c>
      <c r="DU9" s="1115">
        <v>0</v>
      </c>
      <c r="DV9" s="1115">
        <v>0</v>
      </c>
      <c r="DW9" s="1115">
        <v>0</v>
      </c>
      <c r="DX9" s="1115">
        <v>68</v>
      </c>
      <c r="DY9" s="1115">
        <v>27</v>
      </c>
      <c r="DZ9" s="1115">
        <v>2</v>
      </c>
      <c r="EA9" s="1115">
        <v>0</v>
      </c>
      <c r="EB9" s="1115">
        <v>0</v>
      </c>
      <c r="EC9" s="1118">
        <v>0</v>
      </c>
      <c r="ED9" s="241"/>
    </row>
    <row r="10" spans="1:135" ht="15.75" customHeight="1" x14ac:dyDescent="0.25">
      <c r="A10">
        <v>12</v>
      </c>
      <c r="B10" s="802" t="s">
        <v>82</v>
      </c>
      <c r="C10" s="34">
        <v>1</v>
      </c>
      <c r="D10" s="279">
        <v>0</v>
      </c>
      <c r="E10" s="277">
        <v>0</v>
      </c>
      <c r="F10" s="277">
        <v>0</v>
      </c>
      <c r="G10" s="277">
        <v>10</v>
      </c>
      <c r="H10" s="277">
        <v>1073</v>
      </c>
      <c r="I10" s="277">
        <v>300</v>
      </c>
      <c r="J10" s="277">
        <v>20</v>
      </c>
      <c r="K10" s="277">
        <v>0</v>
      </c>
      <c r="L10" s="277">
        <v>8</v>
      </c>
      <c r="M10" s="278">
        <v>3</v>
      </c>
      <c r="N10" s="277"/>
      <c r="O10" s="277"/>
      <c r="P10" s="279">
        <v>0</v>
      </c>
      <c r="Q10" s="277">
        <v>0</v>
      </c>
      <c r="R10" s="277">
        <v>0</v>
      </c>
      <c r="S10" s="277">
        <v>14</v>
      </c>
      <c r="T10" s="277">
        <v>1046</v>
      </c>
      <c r="U10" s="277">
        <v>257</v>
      </c>
      <c r="V10" s="277">
        <v>14</v>
      </c>
      <c r="W10" s="277">
        <v>0</v>
      </c>
      <c r="X10" s="277">
        <v>2</v>
      </c>
      <c r="Y10" s="278">
        <v>6</v>
      </c>
      <c r="AB10" s="279">
        <v>0</v>
      </c>
      <c r="AC10" s="277">
        <v>0</v>
      </c>
      <c r="AD10" s="277">
        <v>0</v>
      </c>
      <c r="AE10" s="277">
        <v>11</v>
      </c>
      <c r="AF10" s="277">
        <v>950</v>
      </c>
      <c r="AG10" s="277">
        <v>234</v>
      </c>
      <c r="AH10" s="277">
        <v>11</v>
      </c>
      <c r="AI10" s="277">
        <v>0</v>
      </c>
      <c r="AJ10" s="277">
        <v>5</v>
      </c>
      <c r="AK10" s="278">
        <v>0</v>
      </c>
      <c r="AL10" s="277"/>
      <c r="AM10" s="277"/>
      <c r="AN10" s="279">
        <v>0</v>
      </c>
      <c r="AO10" s="277">
        <v>0</v>
      </c>
      <c r="AP10" s="277">
        <v>0</v>
      </c>
      <c r="AQ10" s="277">
        <v>8</v>
      </c>
      <c r="AR10" s="277">
        <v>917</v>
      </c>
      <c r="AS10" s="277">
        <v>212</v>
      </c>
      <c r="AT10" s="277">
        <v>14</v>
      </c>
      <c r="AU10" s="277">
        <v>0</v>
      </c>
      <c r="AV10" s="277">
        <v>3</v>
      </c>
      <c r="AW10" s="278">
        <v>3</v>
      </c>
      <c r="AX10" s="277"/>
      <c r="AY10" s="277"/>
      <c r="AZ10" s="36">
        <v>0</v>
      </c>
      <c r="BA10">
        <v>0</v>
      </c>
      <c r="BB10">
        <v>0</v>
      </c>
      <c r="BC10">
        <v>3</v>
      </c>
      <c r="BD10">
        <v>896</v>
      </c>
      <c r="BE10">
        <v>197</v>
      </c>
      <c r="BF10">
        <v>20</v>
      </c>
      <c r="BG10">
        <v>0</v>
      </c>
      <c r="BH10">
        <v>11</v>
      </c>
      <c r="BI10" s="450">
        <v>0</v>
      </c>
      <c r="BL10" s="451">
        <v>0</v>
      </c>
      <c r="BM10" s="109">
        <v>0</v>
      </c>
      <c r="BN10" s="109">
        <v>0</v>
      </c>
      <c r="BO10" s="109">
        <v>2</v>
      </c>
      <c r="BP10" s="109">
        <v>917</v>
      </c>
      <c r="BQ10" s="109">
        <v>222</v>
      </c>
      <c r="BR10" s="109">
        <v>21</v>
      </c>
      <c r="BS10" s="109">
        <v>0</v>
      </c>
      <c r="BT10" s="109">
        <v>6</v>
      </c>
      <c r="BU10" s="452">
        <v>4</v>
      </c>
      <c r="BX10" s="345">
        <v>0</v>
      </c>
      <c r="BY10" s="346">
        <v>0</v>
      </c>
      <c r="BZ10" s="346">
        <v>0</v>
      </c>
      <c r="CA10" s="346">
        <v>2</v>
      </c>
      <c r="CB10" s="346">
        <v>855</v>
      </c>
      <c r="CC10" s="346">
        <v>194</v>
      </c>
      <c r="CD10" s="346">
        <v>14</v>
      </c>
      <c r="CE10" s="346">
        <v>0</v>
      </c>
      <c r="CF10" s="346">
        <v>7</v>
      </c>
      <c r="CG10" s="347">
        <v>0</v>
      </c>
      <c r="CJ10" s="280">
        <v>0</v>
      </c>
      <c r="CK10" s="281">
        <v>0</v>
      </c>
      <c r="CL10" s="281">
        <v>0</v>
      </c>
      <c r="CM10" s="281">
        <v>1</v>
      </c>
      <c r="CN10" s="281">
        <v>860</v>
      </c>
      <c r="CO10" s="281">
        <v>220</v>
      </c>
      <c r="CP10" s="281">
        <v>22</v>
      </c>
      <c r="CQ10" s="281">
        <v>0</v>
      </c>
      <c r="CR10" s="281">
        <v>9</v>
      </c>
      <c r="CS10" s="282">
        <v>0</v>
      </c>
      <c r="CV10" s="348">
        <v>0</v>
      </c>
      <c r="CW10" s="349">
        <v>0</v>
      </c>
      <c r="CX10" s="349">
        <v>0</v>
      </c>
      <c r="CY10" s="349">
        <v>0</v>
      </c>
      <c r="CZ10" s="349">
        <v>823</v>
      </c>
      <c r="DA10" s="349">
        <v>218</v>
      </c>
      <c r="DB10" s="349">
        <v>7</v>
      </c>
      <c r="DC10" s="349">
        <v>0</v>
      </c>
      <c r="DD10" s="349">
        <v>20</v>
      </c>
      <c r="DE10" s="350">
        <v>2</v>
      </c>
      <c r="DG10" s="969"/>
      <c r="DH10" s="348">
        <v>0</v>
      </c>
      <c r="DI10" s="349">
        <v>0</v>
      </c>
      <c r="DJ10" s="349">
        <v>0</v>
      </c>
      <c r="DK10" s="349">
        <v>0</v>
      </c>
      <c r="DL10" s="349">
        <v>906</v>
      </c>
      <c r="DM10" s="349">
        <v>186</v>
      </c>
      <c r="DN10" s="349">
        <v>14</v>
      </c>
      <c r="DO10" s="349">
        <v>0</v>
      </c>
      <c r="DP10" s="349">
        <v>25</v>
      </c>
      <c r="DQ10" s="350">
        <v>0</v>
      </c>
      <c r="DT10" s="1120">
        <v>0</v>
      </c>
      <c r="DU10" s="1115">
        <v>0</v>
      </c>
      <c r="DV10" s="1115">
        <v>0</v>
      </c>
      <c r="DW10" s="1115">
        <v>0</v>
      </c>
      <c r="DX10" s="1115">
        <v>931</v>
      </c>
      <c r="DY10" s="1115">
        <v>213</v>
      </c>
      <c r="DZ10" s="1115">
        <v>10</v>
      </c>
      <c r="EA10" s="1115">
        <v>0</v>
      </c>
      <c r="EB10" s="1115">
        <v>14</v>
      </c>
      <c r="EC10" s="1118">
        <v>2</v>
      </c>
      <c r="ED10" s="241"/>
    </row>
    <row r="11" spans="1:135" x14ac:dyDescent="0.25">
      <c r="A11">
        <v>12</v>
      </c>
      <c r="B11" s="802" t="s">
        <v>82</v>
      </c>
      <c r="C11" s="34">
        <v>2</v>
      </c>
      <c r="D11" s="279">
        <v>0</v>
      </c>
      <c r="E11" s="277">
        <v>0</v>
      </c>
      <c r="F11" s="277">
        <v>0</v>
      </c>
      <c r="G11" s="277">
        <v>0</v>
      </c>
      <c r="H11" s="277">
        <v>274</v>
      </c>
      <c r="I11" s="277">
        <v>29</v>
      </c>
      <c r="J11" s="277">
        <v>6</v>
      </c>
      <c r="K11" s="277">
        <v>0</v>
      </c>
      <c r="L11" s="277">
        <v>1</v>
      </c>
      <c r="M11" s="278">
        <v>0</v>
      </c>
      <c r="N11" s="277"/>
      <c r="O11" s="277"/>
      <c r="P11" s="279">
        <v>0</v>
      </c>
      <c r="Q11" s="277">
        <v>0</v>
      </c>
      <c r="R11" s="277">
        <v>0</v>
      </c>
      <c r="S11" s="277">
        <v>0</v>
      </c>
      <c r="T11" s="277">
        <v>281</v>
      </c>
      <c r="U11" s="277">
        <v>37</v>
      </c>
      <c r="V11" s="277">
        <v>7</v>
      </c>
      <c r="W11" s="277">
        <v>0</v>
      </c>
      <c r="X11" s="277">
        <v>2</v>
      </c>
      <c r="Y11" s="278">
        <v>0</v>
      </c>
      <c r="AB11" s="279">
        <v>0</v>
      </c>
      <c r="AC11" s="277">
        <v>0</v>
      </c>
      <c r="AD11" s="277">
        <v>0</v>
      </c>
      <c r="AE11" s="277">
        <v>0</v>
      </c>
      <c r="AF11" s="277">
        <v>268</v>
      </c>
      <c r="AG11" s="277">
        <v>39</v>
      </c>
      <c r="AH11" s="277">
        <v>3</v>
      </c>
      <c r="AI11" s="277">
        <v>0</v>
      </c>
      <c r="AJ11" s="277">
        <v>0</v>
      </c>
      <c r="AK11" s="278">
        <v>0</v>
      </c>
      <c r="AL11" s="277"/>
      <c r="AM11" s="277"/>
      <c r="AN11" s="279">
        <v>0</v>
      </c>
      <c r="AO11" s="277">
        <v>0</v>
      </c>
      <c r="AP11" s="277">
        <v>0</v>
      </c>
      <c r="AQ11" s="277">
        <v>0</v>
      </c>
      <c r="AR11" s="277">
        <v>286</v>
      </c>
      <c r="AS11" s="277">
        <v>47</v>
      </c>
      <c r="AT11" s="277">
        <v>8</v>
      </c>
      <c r="AU11" s="277">
        <v>0</v>
      </c>
      <c r="AV11" s="277">
        <v>1</v>
      </c>
      <c r="AW11" s="278">
        <v>0</v>
      </c>
      <c r="AX11" s="277"/>
      <c r="AY11" s="277"/>
      <c r="AZ11" s="36">
        <v>0</v>
      </c>
      <c r="BA11">
        <v>0</v>
      </c>
      <c r="BB11">
        <v>0</v>
      </c>
      <c r="BC11">
        <v>0</v>
      </c>
      <c r="BD11">
        <v>253</v>
      </c>
      <c r="BE11">
        <v>42</v>
      </c>
      <c r="BF11">
        <v>8</v>
      </c>
      <c r="BG11">
        <v>0</v>
      </c>
      <c r="BH11">
        <v>2</v>
      </c>
      <c r="BI11" s="450">
        <v>1</v>
      </c>
      <c r="BL11" s="451">
        <v>0</v>
      </c>
      <c r="BM11" s="109">
        <v>0</v>
      </c>
      <c r="BN11" s="109">
        <v>0</v>
      </c>
      <c r="BO11" s="109">
        <v>0</v>
      </c>
      <c r="BP11" s="109">
        <v>277</v>
      </c>
      <c r="BQ11" s="109">
        <v>39</v>
      </c>
      <c r="BR11" s="109">
        <v>4</v>
      </c>
      <c r="BS11" s="109">
        <v>0</v>
      </c>
      <c r="BT11" s="109">
        <v>4</v>
      </c>
      <c r="BU11" s="452">
        <v>0</v>
      </c>
      <c r="BX11" s="345">
        <v>0</v>
      </c>
      <c r="BY11" s="346">
        <v>0</v>
      </c>
      <c r="BZ11" s="346">
        <v>0</v>
      </c>
      <c r="CA11" s="346">
        <v>0</v>
      </c>
      <c r="CB11" s="346">
        <v>338</v>
      </c>
      <c r="CC11" s="346">
        <v>44</v>
      </c>
      <c r="CD11" s="346">
        <v>9</v>
      </c>
      <c r="CE11" s="346">
        <v>0</v>
      </c>
      <c r="CF11" s="346">
        <v>2</v>
      </c>
      <c r="CG11" s="347">
        <v>0</v>
      </c>
      <c r="CJ11" s="280">
        <v>0</v>
      </c>
      <c r="CK11" s="281">
        <v>0</v>
      </c>
      <c r="CL11" s="281">
        <v>0</v>
      </c>
      <c r="CM11" s="281">
        <v>0</v>
      </c>
      <c r="CN11" s="281">
        <v>331</v>
      </c>
      <c r="CO11" s="281">
        <v>70</v>
      </c>
      <c r="CP11" s="281">
        <v>5</v>
      </c>
      <c r="CQ11" s="281">
        <v>0</v>
      </c>
      <c r="CR11" s="281">
        <v>0</v>
      </c>
      <c r="CS11" s="282">
        <v>0</v>
      </c>
      <c r="CV11" s="348">
        <v>0</v>
      </c>
      <c r="CW11" s="349">
        <v>0</v>
      </c>
      <c r="CX11" s="349">
        <v>0</v>
      </c>
      <c r="CY11" s="349">
        <v>0</v>
      </c>
      <c r="CZ11" s="349">
        <v>361</v>
      </c>
      <c r="DA11" s="349">
        <v>70</v>
      </c>
      <c r="DB11" s="349">
        <v>12</v>
      </c>
      <c r="DC11" s="349">
        <v>0</v>
      </c>
      <c r="DD11" s="349">
        <v>1</v>
      </c>
      <c r="DE11" s="350">
        <v>0</v>
      </c>
      <c r="DG11" s="969"/>
      <c r="DH11" s="348">
        <v>0</v>
      </c>
      <c r="DI11" s="349">
        <v>0</v>
      </c>
      <c r="DJ11" s="349">
        <v>0</v>
      </c>
      <c r="DK11" s="349">
        <v>0</v>
      </c>
      <c r="DL11" s="349">
        <v>346</v>
      </c>
      <c r="DM11" s="349">
        <v>69</v>
      </c>
      <c r="DN11" s="349">
        <v>3</v>
      </c>
      <c r="DO11" s="349">
        <v>0</v>
      </c>
      <c r="DP11" s="349">
        <v>1</v>
      </c>
      <c r="DQ11" s="350">
        <v>1</v>
      </c>
      <c r="DT11" s="1120">
        <v>0</v>
      </c>
      <c r="DU11" s="1115">
        <v>0</v>
      </c>
      <c r="DV11" s="1115">
        <v>0</v>
      </c>
      <c r="DW11" s="1115">
        <v>0</v>
      </c>
      <c r="DX11" s="1115">
        <v>325</v>
      </c>
      <c r="DY11" s="1115">
        <v>95</v>
      </c>
      <c r="DZ11" s="1115">
        <v>5</v>
      </c>
      <c r="EA11" s="1115">
        <v>0</v>
      </c>
      <c r="EB11" s="1115">
        <v>1</v>
      </c>
      <c r="EC11" s="1118">
        <v>0</v>
      </c>
      <c r="ED11" s="241"/>
    </row>
    <row r="12" spans="1:135" x14ac:dyDescent="0.25">
      <c r="A12">
        <v>12</v>
      </c>
      <c r="B12" s="802" t="s">
        <v>82</v>
      </c>
      <c r="C12" s="34">
        <v>3</v>
      </c>
      <c r="D12" s="279">
        <v>0</v>
      </c>
      <c r="E12" s="277">
        <v>0</v>
      </c>
      <c r="F12" s="277">
        <v>0</v>
      </c>
      <c r="G12" s="277">
        <v>0</v>
      </c>
      <c r="H12" s="277">
        <v>145</v>
      </c>
      <c r="I12" s="277">
        <v>30</v>
      </c>
      <c r="J12" s="277">
        <v>7</v>
      </c>
      <c r="K12" s="277">
        <v>0</v>
      </c>
      <c r="L12" s="277">
        <v>1</v>
      </c>
      <c r="M12" s="278">
        <v>0</v>
      </c>
      <c r="N12" s="277"/>
      <c r="O12" s="277"/>
      <c r="P12" s="279">
        <v>0</v>
      </c>
      <c r="Q12" s="277">
        <v>0</v>
      </c>
      <c r="R12" s="277">
        <v>0</v>
      </c>
      <c r="S12" s="277">
        <v>0</v>
      </c>
      <c r="T12" s="277">
        <v>153</v>
      </c>
      <c r="U12" s="277">
        <v>29</v>
      </c>
      <c r="V12" s="277">
        <v>5</v>
      </c>
      <c r="W12" s="277">
        <v>0</v>
      </c>
      <c r="X12" s="277">
        <v>0</v>
      </c>
      <c r="Y12" s="278">
        <v>0</v>
      </c>
      <c r="AB12" s="279">
        <v>0</v>
      </c>
      <c r="AC12" s="277">
        <v>0</v>
      </c>
      <c r="AD12" s="277">
        <v>0</v>
      </c>
      <c r="AE12" s="277">
        <v>0</v>
      </c>
      <c r="AF12" s="277">
        <v>166</v>
      </c>
      <c r="AG12" s="277">
        <v>29</v>
      </c>
      <c r="AH12" s="277">
        <v>3</v>
      </c>
      <c r="AI12" s="277">
        <v>0</v>
      </c>
      <c r="AJ12" s="277">
        <v>0</v>
      </c>
      <c r="AK12" s="278">
        <v>0</v>
      </c>
      <c r="AL12" s="277"/>
      <c r="AM12" s="277"/>
      <c r="AN12" s="279">
        <v>0</v>
      </c>
      <c r="AO12" s="277">
        <v>0</v>
      </c>
      <c r="AP12" s="277">
        <v>0</v>
      </c>
      <c r="AQ12" s="277">
        <v>0</v>
      </c>
      <c r="AR12" s="277">
        <v>164</v>
      </c>
      <c r="AS12" s="277">
        <v>38</v>
      </c>
      <c r="AT12" s="277">
        <v>5</v>
      </c>
      <c r="AU12" s="277">
        <v>0</v>
      </c>
      <c r="AV12" s="277">
        <v>0</v>
      </c>
      <c r="AW12" s="278">
        <v>0</v>
      </c>
      <c r="AX12" s="277"/>
      <c r="AY12" s="277"/>
      <c r="AZ12" s="36">
        <v>0</v>
      </c>
      <c r="BA12">
        <v>0</v>
      </c>
      <c r="BB12">
        <v>0</v>
      </c>
      <c r="BC12">
        <v>0</v>
      </c>
      <c r="BD12">
        <v>172</v>
      </c>
      <c r="BE12">
        <v>37</v>
      </c>
      <c r="BF12">
        <v>5</v>
      </c>
      <c r="BG12">
        <v>0</v>
      </c>
      <c r="BH12">
        <v>0</v>
      </c>
      <c r="BI12" s="450">
        <v>0</v>
      </c>
      <c r="BL12" s="451">
        <v>0</v>
      </c>
      <c r="BM12" s="109">
        <v>0</v>
      </c>
      <c r="BN12" s="109">
        <v>0</v>
      </c>
      <c r="BO12" s="109">
        <v>0</v>
      </c>
      <c r="BP12" s="109">
        <v>179</v>
      </c>
      <c r="BQ12" s="109">
        <v>30</v>
      </c>
      <c r="BR12" s="109">
        <v>2</v>
      </c>
      <c r="BS12" s="109">
        <v>0</v>
      </c>
      <c r="BT12" s="109">
        <v>0</v>
      </c>
      <c r="BU12" s="452">
        <v>0</v>
      </c>
      <c r="BX12" s="345">
        <v>0</v>
      </c>
      <c r="BY12" s="346">
        <v>0</v>
      </c>
      <c r="BZ12" s="346">
        <v>0</v>
      </c>
      <c r="CA12" s="346">
        <v>0</v>
      </c>
      <c r="CB12" s="346">
        <v>134</v>
      </c>
      <c r="CC12" s="346">
        <v>32</v>
      </c>
      <c r="CD12" s="346">
        <v>5</v>
      </c>
      <c r="CE12" s="346">
        <v>0</v>
      </c>
      <c r="CF12" s="346">
        <v>0</v>
      </c>
      <c r="CG12" s="347">
        <v>0</v>
      </c>
      <c r="CJ12" s="280">
        <v>0</v>
      </c>
      <c r="CK12" s="281">
        <v>0</v>
      </c>
      <c r="CL12" s="281">
        <v>0</v>
      </c>
      <c r="CM12" s="281">
        <v>0</v>
      </c>
      <c r="CN12" s="281">
        <v>163</v>
      </c>
      <c r="CO12" s="281">
        <v>26</v>
      </c>
      <c r="CP12" s="281">
        <v>6</v>
      </c>
      <c r="CQ12" s="281">
        <v>0</v>
      </c>
      <c r="CR12" s="281">
        <v>0</v>
      </c>
      <c r="CS12" s="282">
        <v>0</v>
      </c>
      <c r="CV12" s="348">
        <v>0</v>
      </c>
      <c r="CW12" s="349">
        <v>0</v>
      </c>
      <c r="CX12" s="349">
        <v>0</v>
      </c>
      <c r="CY12" s="349">
        <v>0</v>
      </c>
      <c r="CZ12" s="349">
        <v>138</v>
      </c>
      <c r="DA12" s="349">
        <v>40</v>
      </c>
      <c r="DB12" s="349">
        <v>7</v>
      </c>
      <c r="DC12" s="349">
        <v>0</v>
      </c>
      <c r="DD12" s="349">
        <v>0</v>
      </c>
      <c r="DE12" s="350">
        <v>0</v>
      </c>
      <c r="DG12" s="969"/>
      <c r="DH12" s="348">
        <v>0</v>
      </c>
      <c r="DI12" s="349">
        <v>0</v>
      </c>
      <c r="DJ12" s="349">
        <v>0</v>
      </c>
      <c r="DK12" s="349">
        <v>0</v>
      </c>
      <c r="DL12" s="349">
        <v>145</v>
      </c>
      <c r="DM12" s="349">
        <v>30</v>
      </c>
      <c r="DN12" s="349">
        <v>6</v>
      </c>
      <c r="DO12" s="349">
        <v>0</v>
      </c>
      <c r="DP12" s="349">
        <v>0</v>
      </c>
      <c r="DQ12" s="350">
        <v>0</v>
      </c>
      <c r="DT12" s="1120">
        <v>0</v>
      </c>
      <c r="DU12" s="1115">
        <v>0</v>
      </c>
      <c r="DV12" s="1115">
        <v>0</v>
      </c>
      <c r="DW12" s="1115">
        <v>0</v>
      </c>
      <c r="DX12" s="1115">
        <v>158</v>
      </c>
      <c r="DY12" s="1115">
        <v>38</v>
      </c>
      <c r="DZ12" s="1115">
        <v>6</v>
      </c>
      <c r="EA12" s="1115">
        <v>0</v>
      </c>
      <c r="EB12" s="1115">
        <v>1</v>
      </c>
      <c r="EC12" s="1118">
        <v>0</v>
      </c>
      <c r="ED12" s="241"/>
    </row>
    <row r="13" spans="1:135" x14ac:dyDescent="0.25">
      <c r="A13">
        <v>13</v>
      </c>
      <c r="B13" s="802" t="s">
        <v>83</v>
      </c>
      <c r="C13" s="34">
        <v>1</v>
      </c>
      <c r="D13" s="279">
        <v>0</v>
      </c>
      <c r="E13" s="277">
        <v>0</v>
      </c>
      <c r="F13" s="277">
        <v>0</v>
      </c>
      <c r="G13" s="277">
        <v>0</v>
      </c>
      <c r="H13" s="277">
        <v>1624</v>
      </c>
      <c r="I13" s="277">
        <v>360</v>
      </c>
      <c r="J13" s="277">
        <v>47</v>
      </c>
      <c r="K13" s="277">
        <v>87</v>
      </c>
      <c r="L13" s="277">
        <v>11</v>
      </c>
      <c r="M13" s="278">
        <v>4</v>
      </c>
      <c r="N13" s="277"/>
      <c r="O13" s="277"/>
      <c r="P13" s="279">
        <v>0</v>
      </c>
      <c r="Q13" s="277">
        <v>1</v>
      </c>
      <c r="R13" s="277">
        <v>0</v>
      </c>
      <c r="S13" s="277">
        <v>0</v>
      </c>
      <c r="T13" s="277">
        <v>1613</v>
      </c>
      <c r="U13" s="277">
        <v>286</v>
      </c>
      <c r="V13" s="277">
        <v>31</v>
      </c>
      <c r="W13" s="277">
        <v>83</v>
      </c>
      <c r="X13" s="277">
        <v>8</v>
      </c>
      <c r="Y13" s="278">
        <v>3</v>
      </c>
      <c r="AB13" s="279">
        <v>0</v>
      </c>
      <c r="AC13" s="277">
        <v>0</v>
      </c>
      <c r="AD13" s="277">
        <v>0</v>
      </c>
      <c r="AE13" s="277">
        <v>0</v>
      </c>
      <c r="AF13" s="277">
        <v>1650</v>
      </c>
      <c r="AG13" s="277">
        <v>288</v>
      </c>
      <c r="AH13" s="277">
        <v>40</v>
      </c>
      <c r="AI13" s="277">
        <v>88</v>
      </c>
      <c r="AJ13" s="277">
        <v>10</v>
      </c>
      <c r="AK13" s="278">
        <v>2</v>
      </c>
      <c r="AL13" s="277"/>
      <c r="AM13" s="277"/>
      <c r="AN13" s="279">
        <v>0</v>
      </c>
      <c r="AO13" s="277">
        <v>2</v>
      </c>
      <c r="AP13" s="277">
        <v>0</v>
      </c>
      <c r="AQ13" s="277">
        <v>0</v>
      </c>
      <c r="AR13" s="277">
        <v>1609</v>
      </c>
      <c r="AS13" s="277">
        <v>276</v>
      </c>
      <c r="AT13" s="277">
        <v>43</v>
      </c>
      <c r="AU13" s="277">
        <v>78</v>
      </c>
      <c r="AV13" s="277">
        <v>8</v>
      </c>
      <c r="AW13" s="278">
        <v>4</v>
      </c>
      <c r="AX13" s="277"/>
      <c r="AY13" s="277"/>
      <c r="AZ13" s="36">
        <v>0</v>
      </c>
      <c r="BA13">
        <v>0</v>
      </c>
      <c r="BB13">
        <v>0</v>
      </c>
      <c r="BC13">
        <v>0</v>
      </c>
      <c r="BD13">
        <v>1365</v>
      </c>
      <c r="BE13">
        <v>264</v>
      </c>
      <c r="BF13">
        <v>36</v>
      </c>
      <c r="BG13">
        <v>80</v>
      </c>
      <c r="BH13">
        <v>7</v>
      </c>
      <c r="BI13" s="450">
        <v>3</v>
      </c>
      <c r="BL13" s="451">
        <v>0</v>
      </c>
      <c r="BM13" s="109">
        <v>6</v>
      </c>
      <c r="BN13" s="109">
        <v>0</v>
      </c>
      <c r="BO13" s="109">
        <v>0</v>
      </c>
      <c r="BP13" s="109">
        <v>1366</v>
      </c>
      <c r="BQ13" s="109">
        <v>246</v>
      </c>
      <c r="BR13" s="109">
        <v>27</v>
      </c>
      <c r="BS13" s="109">
        <v>95</v>
      </c>
      <c r="BT13" s="109">
        <v>6</v>
      </c>
      <c r="BU13" s="452">
        <v>5</v>
      </c>
      <c r="BX13" s="345">
        <v>0</v>
      </c>
      <c r="BY13" s="346">
        <v>1</v>
      </c>
      <c r="BZ13" s="346">
        <v>0</v>
      </c>
      <c r="CA13" s="346">
        <v>0</v>
      </c>
      <c r="CB13" s="346">
        <v>1404</v>
      </c>
      <c r="CC13" s="346">
        <v>240</v>
      </c>
      <c r="CD13" s="346">
        <v>34</v>
      </c>
      <c r="CE13" s="346">
        <v>77</v>
      </c>
      <c r="CF13" s="346">
        <v>7</v>
      </c>
      <c r="CG13" s="347">
        <v>2</v>
      </c>
      <c r="CJ13" s="280">
        <v>0</v>
      </c>
      <c r="CK13" s="281">
        <v>4</v>
      </c>
      <c r="CL13" s="281">
        <v>0</v>
      </c>
      <c r="CM13" s="281">
        <v>0</v>
      </c>
      <c r="CN13" s="281">
        <v>1187</v>
      </c>
      <c r="CO13" s="281">
        <v>312</v>
      </c>
      <c r="CP13" s="281">
        <v>39</v>
      </c>
      <c r="CQ13" s="281">
        <v>59</v>
      </c>
      <c r="CR13" s="281">
        <v>9</v>
      </c>
      <c r="CS13" s="282">
        <v>2</v>
      </c>
      <c r="CV13" s="348">
        <v>1</v>
      </c>
      <c r="CW13" s="349">
        <v>0</v>
      </c>
      <c r="CX13" s="349">
        <v>0</v>
      </c>
      <c r="CY13" s="349">
        <v>0</v>
      </c>
      <c r="CZ13" s="349">
        <v>1084</v>
      </c>
      <c r="DA13" s="349">
        <v>369</v>
      </c>
      <c r="DB13" s="349">
        <v>34</v>
      </c>
      <c r="DC13" s="349">
        <v>73</v>
      </c>
      <c r="DD13" s="349">
        <v>17</v>
      </c>
      <c r="DE13" s="350">
        <v>4</v>
      </c>
      <c r="DG13" s="969"/>
      <c r="DH13" s="348">
        <v>0</v>
      </c>
      <c r="DI13" s="349">
        <v>1</v>
      </c>
      <c r="DJ13" s="349">
        <v>0</v>
      </c>
      <c r="DK13" s="349">
        <v>0</v>
      </c>
      <c r="DL13" s="349">
        <v>1148</v>
      </c>
      <c r="DM13" s="349">
        <v>266</v>
      </c>
      <c r="DN13" s="349">
        <v>31</v>
      </c>
      <c r="DO13" s="349">
        <v>77</v>
      </c>
      <c r="DP13" s="349">
        <v>26</v>
      </c>
      <c r="DQ13" s="350">
        <v>5</v>
      </c>
      <c r="DT13" s="1120">
        <v>0</v>
      </c>
      <c r="DU13" s="1115">
        <v>0</v>
      </c>
      <c r="DV13" s="1115">
        <v>0</v>
      </c>
      <c r="DW13" s="1115">
        <v>0</v>
      </c>
      <c r="DX13" s="1115">
        <v>1122</v>
      </c>
      <c r="DY13" s="1115">
        <v>244</v>
      </c>
      <c r="DZ13" s="1115">
        <v>27</v>
      </c>
      <c r="EA13" s="1115">
        <v>61</v>
      </c>
      <c r="EB13" s="1115">
        <v>16</v>
      </c>
      <c r="EC13" s="1118">
        <v>4</v>
      </c>
      <c r="ED13" s="241"/>
    </row>
    <row r="14" spans="1:135" ht="15.75" customHeight="1" x14ac:dyDescent="0.25">
      <c r="A14">
        <v>13</v>
      </c>
      <c r="B14" s="802" t="s">
        <v>83</v>
      </c>
      <c r="C14" s="34">
        <v>2</v>
      </c>
      <c r="D14" s="279">
        <v>0</v>
      </c>
      <c r="E14" s="277">
        <v>0</v>
      </c>
      <c r="F14" s="277">
        <v>0</v>
      </c>
      <c r="G14" s="277">
        <v>0</v>
      </c>
      <c r="H14" s="277">
        <v>264</v>
      </c>
      <c r="I14" s="277">
        <v>182</v>
      </c>
      <c r="J14" s="277">
        <v>9</v>
      </c>
      <c r="K14" s="277">
        <v>103</v>
      </c>
      <c r="L14" s="277">
        <v>5</v>
      </c>
      <c r="M14" s="278">
        <v>1</v>
      </c>
      <c r="N14" s="277"/>
      <c r="O14" s="277"/>
      <c r="P14" s="279">
        <v>0</v>
      </c>
      <c r="Q14" s="277">
        <v>0</v>
      </c>
      <c r="R14" s="277">
        <v>0</v>
      </c>
      <c r="S14" s="277">
        <v>0</v>
      </c>
      <c r="T14" s="277">
        <v>333</v>
      </c>
      <c r="U14" s="277">
        <v>231</v>
      </c>
      <c r="V14" s="277">
        <v>6</v>
      </c>
      <c r="W14" s="277">
        <v>98</v>
      </c>
      <c r="X14" s="277">
        <v>4</v>
      </c>
      <c r="Y14" s="278">
        <v>3</v>
      </c>
      <c r="AB14" s="279">
        <v>0</v>
      </c>
      <c r="AC14" s="277">
        <v>0</v>
      </c>
      <c r="AD14" s="277">
        <v>0</v>
      </c>
      <c r="AE14" s="277">
        <v>0</v>
      </c>
      <c r="AF14" s="277">
        <v>326</v>
      </c>
      <c r="AG14" s="277">
        <v>195</v>
      </c>
      <c r="AH14" s="277">
        <v>5</v>
      </c>
      <c r="AI14" s="277">
        <v>120</v>
      </c>
      <c r="AJ14" s="277">
        <v>0</v>
      </c>
      <c r="AK14" s="278">
        <v>0</v>
      </c>
      <c r="AL14" s="277"/>
      <c r="AM14" s="277"/>
      <c r="AN14" s="279">
        <v>0</v>
      </c>
      <c r="AO14" s="277">
        <v>0</v>
      </c>
      <c r="AP14" s="277">
        <v>0</v>
      </c>
      <c r="AQ14" s="277">
        <v>0</v>
      </c>
      <c r="AR14" s="277">
        <v>413</v>
      </c>
      <c r="AS14" s="277">
        <v>177</v>
      </c>
      <c r="AT14" s="277">
        <v>5</v>
      </c>
      <c r="AU14" s="277">
        <v>83</v>
      </c>
      <c r="AV14" s="277">
        <v>1</v>
      </c>
      <c r="AW14" s="278">
        <v>0</v>
      </c>
      <c r="AX14" s="277"/>
      <c r="AY14" s="277"/>
      <c r="AZ14" s="36">
        <v>0</v>
      </c>
      <c r="BA14">
        <v>0</v>
      </c>
      <c r="BB14">
        <v>0</v>
      </c>
      <c r="BC14">
        <v>0</v>
      </c>
      <c r="BD14">
        <v>508</v>
      </c>
      <c r="BE14">
        <v>187</v>
      </c>
      <c r="BF14">
        <v>9</v>
      </c>
      <c r="BG14">
        <v>89</v>
      </c>
      <c r="BH14">
        <v>0</v>
      </c>
      <c r="BI14" s="450">
        <v>0</v>
      </c>
      <c r="BL14" s="451">
        <v>0</v>
      </c>
      <c r="BM14" s="109">
        <v>0</v>
      </c>
      <c r="BN14" s="109">
        <v>0</v>
      </c>
      <c r="BO14" s="109">
        <v>0</v>
      </c>
      <c r="BP14" s="109">
        <v>422</v>
      </c>
      <c r="BQ14" s="109">
        <v>200</v>
      </c>
      <c r="BR14" s="109">
        <v>4</v>
      </c>
      <c r="BS14" s="109">
        <v>91</v>
      </c>
      <c r="BT14" s="109">
        <v>4</v>
      </c>
      <c r="BU14" s="452">
        <v>3</v>
      </c>
      <c r="BX14" s="345">
        <v>0</v>
      </c>
      <c r="BY14" s="346">
        <v>0</v>
      </c>
      <c r="BZ14" s="346">
        <v>0</v>
      </c>
      <c r="CA14" s="346">
        <v>0</v>
      </c>
      <c r="CB14" s="346">
        <v>515</v>
      </c>
      <c r="CC14" s="346">
        <v>196</v>
      </c>
      <c r="CD14" s="346">
        <v>6</v>
      </c>
      <c r="CE14" s="346">
        <v>64</v>
      </c>
      <c r="CF14" s="346">
        <v>1</v>
      </c>
      <c r="CG14" s="347">
        <v>2</v>
      </c>
      <c r="CJ14" s="280">
        <v>0</v>
      </c>
      <c r="CK14" s="281">
        <v>0</v>
      </c>
      <c r="CL14" s="281">
        <v>0</v>
      </c>
      <c r="CM14" s="281">
        <v>0</v>
      </c>
      <c r="CN14" s="281">
        <v>443</v>
      </c>
      <c r="CO14" s="281">
        <v>183</v>
      </c>
      <c r="CP14" s="281">
        <v>6</v>
      </c>
      <c r="CQ14" s="281">
        <v>108</v>
      </c>
      <c r="CR14" s="281">
        <v>4</v>
      </c>
      <c r="CS14" s="282">
        <v>1</v>
      </c>
      <c r="CV14" s="348">
        <v>0</v>
      </c>
      <c r="CW14" s="349">
        <v>0</v>
      </c>
      <c r="CX14" s="349">
        <v>0</v>
      </c>
      <c r="CY14" s="349">
        <v>0</v>
      </c>
      <c r="CZ14" s="349">
        <v>442</v>
      </c>
      <c r="DA14" s="349">
        <v>215</v>
      </c>
      <c r="DB14" s="349">
        <v>10</v>
      </c>
      <c r="DC14" s="349">
        <v>91</v>
      </c>
      <c r="DD14" s="349">
        <v>3</v>
      </c>
      <c r="DE14" s="350">
        <v>1</v>
      </c>
      <c r="DG14" s="969"/>
      <c r="DH14" s="348">
        <v>0</v>
      </c>
      <c r="DI14" s="349">
        <v>0</v>
      </c>
      <c r="DJ14" s="349">
        <v>0</v>
      </c>
      <c r="DK14" s="349">
        <v>0</v>
      </c>
      <c r="DL14" s="349">
        <v>434</v>
      </c>
      <c r="DM14" s="349">
        <v>216</v>
      </c>
      <c r="DN14" s="349">
        <v>12</v>
      </c>
      <c r="DO14" s="349">
        <v>76</v>
      </c>
      <c r="DP14" s="349">
        <v>1</v>
      </c>
      <c r="DQ14" s="350">
        <v>1</v>
      </c>
      <c r="DT14" s="1120">
        <v>0</v>
      </c>
      <c r="DU14" s="1115">
        <v>0</v>
      </c>
      <c r="DV14" s="1115">
        <v>0</v>
      </c>
      <c r="DW14" s="1115">
        <v>0</v>
      </c>
      <c r="DX14" s="1115">
        <v>425</v>
      </c>
      <c r="DY14" s="1115">
        <v>152</v>
      </c>
      <c r="DZ14" s="1115">
        <v>17</v>
      </c>
      <c r="EA14" s="1115">
        <v>56</v>
      </c>
      <c r="EB14" s="1115">
        <v>5</v>
      </c>
      <c r="EC14" s="1118">
        <v>1</v>
      </c>
      <c r="ED14" s="241"/>
    </row>
    <row r="15" spans="1:135" x14ac:dyDescent="0.25">
      <c r="A15">
        <v>13</v>
      </c>
      <c r="B15" s="802" t="s">
        <v>83</v>
      </c>
      <c r="C15" s="34">
        <v>3</v>
      </c>
      <c r="D15" s="279">
        <v>0</v>
      </c>
      <c r="E15" s="277">
        <v>0</v>
      </c>
      <c r="F15" s="277">
        <v>0</v>
      </c>
      <c r="G15" s="277">
        <v>0</v>
      </c>
      <c r="H15" s="277">
        <v>171</v>
      </c>
      <c r="I15" s="277">
        <v>53</v>
      </c>
      <c r="J15" s="277">
        <v>10</v>
      </c>
      <c r="K15" s="277">
        <v>0</v>
      </c>
      <c r="L15" s="277">
        <v>0</v>
      </c>
      <c r="M15" s="278">
        <v>0</v>
      </c>
      <c r="N15" s="277"/>
      <c r="O15" s="277"/>
      <c r="P15" s="279">
        <v>0</v>
      </c>
      <c r="Q15" s="277">
        <v>3</v>
      </c>
      <c r="R15" s="277">
        <v>0</v>
      </c>
      <c r="S15" s="277">
        <v>0</v>
      </c>
      <c r="T15" s="277">
        <v>170</v>
      </c>
      <c r="U15" s="277">
        <v>48</v>
      </c>
      <c r="V15" s="277">
        <v>13</v>
      </c>
      <c r="W15" s="277">
        <v>0</v>
      </c>
      <c r="X15" s="277">
        <v>0</v>
      </c>
      <c r="Y15" s="278">
        <v>0</v>
      </c>
      <c r="AB15" s="279">
        <v>0</v>
      </c>
      <c r="AC15" s="277">
        <v>4</v>
      </c>
      <c r="AD15" s="277">
        <v>0</v>
      </c>
      <c r="AE15" s="277">
        <v>0</v>
      </c>
      <c r="AF15" s="277">
        <v>171</v>
      </c>
      <c r="AG15" s="277">
        <v>63</v>
      </c>
      <c r="AH15" s="277">
        <v>9</v>
      </c>
      <c r="AI15" s="277">
        <v>0</v>
      </c>
      <c r="AJ15" s="277">
        <v>0</v>
      </c>
      <c r="AK15" s="278">
        <v>0</v>
      </c>
      <c r="AL15" s="277"/>
      <c r="AM15" s="277"/>
      <c r="AN15" s="279">
        <v>0</v>
      </c>
      <c r="AO15" s="277">
        <v>1</v>
      </c>
      <c r="AP15" s="277">
        <v>0</v>
      </c>
      <c r="AQ15" s="277">
        <v>0</v>
      </c>
      <c r="AR15" s="277">
        <v>171</v>
      </c>
      <c r="AS15" s="277">
        <v>78</v>
      </c>
      <c r="AT15" s="277">
        <v>9</v>
      </c>
      <c r="AU15" s="277">
        <v>0</v>
      </c>
      <c r="AV15" s="277">
        <v>0</v>
      </c>
      <c r="AW15" s="278">
        <v>0</v>
      </c>
      <c r="AX15" s="277"/>
      <c r="AY15" s="277"/>
      <c r="AZ15" s="36">
        <v>0</v>
      </c>
      <c r="BA15">
        <v>6</v>
      </c>
      <c r="BB15">
        <v>0</v>
      </c>
      <c r="BC15">
        <v>0</v>
      </c>
      <c r="BD15">
        <v>173</v>
      </c>
      <c r="BE15">
        <v>72</v>
      </c>
      <c r="BF15">
        <v>11</v>
      </c>
      <c r="BG15">
        <v>0</v>
      </c>
      <c r="BH15">
        <v>0</v>
      </c>
      <c r="BI15" s="450">
        <v>0</v>
      </c>
      <c r="BL15" s="451">
        <v>0</v>
      </c>
      <c r="BM15" s="109">
        <v>2</v>
      </c>
      <c r="BN15" s="109">
        <v>0</v>
      </c>
      <c r="BO15" s="109">
        <v>0</v>
      </c>
      <c r="BP15" s="109">
        <v>133</v>
      </c>
      <c r="BQ15" s="109">
        <v>56</v>
      </c>
      <c r="BR15" s="109">
        <v>9</v>
      </c>
      <c r="BS15" s="109">
        <v>0</v>
      </c>
      <c r="BT15" s="109">
        <v>0</v>
      </c>
      <c r="BU15" s="452">
        <v>0</v>
      </c>
      <c r="BX15" s="345">
        <v>0</v>
      </c>
      <c r="BY15" s="346">
        <v>0</v>
      </c>
      <c r="BZ15" s="346">
        <v>0</v>
      </c>
      <c r="CA15" s="346">
        <v>0</v>
      </c>
      <c r="CB15" s="346">
        <v>144</v>
      </c>
      <c r="CC15" s="346">
        <v>65</v>
      </c>
      <c r="CD15" s="346">
        <v>5</v>
      </c>
      <c r="CE15" s="346">
        <v>0</v>
      </c>
      <c r="CF15" s="346">
        <v>0</v>
      </c>
      <c r="CG15" s="347">
        <v>0</v>
      </c>
      <c r="CJ15" s="280">
        <v>0</v>
      </c>
      <c r="CK15" s="281">
        <v>1</v>
      </c>
      <c r="CL15" s="281">
        <v>0</v>
      </c>
      <c r="CM15" s="281">
        <v>0</v>
      </c>
      <c r="CN15" s="281">
        <v>134</v>
      </c>
      <c r="CO15" s="281">
        <v>77</v>
      </c>
      <c r="CP15" s="281">
        <v>11</v>
      </c>
      <c r="CQ15" s="281">
        <v>0</v>
      </c>
      <c r="CR15" s="281">
        <v>0</v>
      </c>
      <c r="CS15" s="282">
        <v>0</v>
      </c>
      <c r="CV15" s="348">
        <v>0</v>
      </c>
      <c r="CW15" s="349">
        <v>1</v>
      </c>
      <c r="CX15" s="349">
        <v>0</v>
      </c>
      <c r="CY15" s="349">
        <v>0</v>
      </c>
      <c r="CZ15" s="349">
        <v>123</v>
      </c>
      <c r="DA15" s="349">
        <v>98</v>
      </c>
      <c r="DB15" s="349">
        <v>12</v>
      </c>
      <c r="DC15" s="349">
        <v>0</v>
      </c>
      <c r="DD15" s="349">
        <v>0</v>
      </c>
      <c r="DE15" s="350">
        <v>0</v>
      </c>
      <c r="DG15" s="969"/>
      <c r="DH15" s="348">
        <v>0</v>
      </c>
      <c r="DI15" s="349">
        <v>1</v>
      </c>
      <c r="DJ15" s="349">
        <v>0</v>
      </c>
      <c r="DK15" s="349">
        <v>0</v>
      </c>
      <c r="DL15" s="349">
        <v>92</v>
      </c>
      <c r="DM15" s="349">
        <v>67</v>
      </c>
      <c r="DN15" s="349">
        <v>13</v>
      </c>
      <c r="DO15" s="349">
        <v>0</v>
      </c>
      <c r="DP15" s="349">
        <v>0</v>
      </c>
      <c r="DQ15" s="350">
        <v>0</v>
      </c>
      <c r="DT15" s="1120">
        <v>0</v>
      </c>
      <c r="DU15" s="1115">
        <v>1</v>
      </c>
      <c r="DV15" s="1115">
        <v>0</v>
      </c>
      <c r="DW15" s="1115">
        <v>0</v>
      </c>
      <c r="DX15" s="1115">
        <v>104</v>
      </c>
      <c r="DY15" s="1115">
        <v>74</v>
      </c>
      <c r="DZ15" s="1115">
        <v>17</v>
      </c>
      <c r="EA15" s="1115">
        <v>0</v>
      </c>
      <c r="EB15" s="1115">
        <v>0</v>
      </c>
      <c r="EC15" s="1118">
        <v>0</v>
      </c>
      <c r="ED15" s="241"/>
    </row>
    <row r="16" spans="1:135" x14ac:dyDescent="0.25">
      <c r="A16">
        <v>21</v>
      </c>
      <c r="B16" s="802" t="s">
        <v>84</v>
      </c>
      <c r="C16" s="34">
        <v>1</v>
      </c>
      <c r="D16" s="279">
        <v>0</v>
      </c>
      <c r="E16" s="277">
        <v>0</v>
      </c>
      <c r="F16" s="277">
        <v>0</v>
      </c>
      <c r="G16" s="277">
        <v>61</v>
      </c>
      <c r="H16" s="277">
        <v>287</v>
      </c>
      <c r="I16" s="277">
        <v>79</v>
      </c>
      <c r="J16" s="277">
        <v>0</v>
      </c>
      <c r="K16" s="277">
        <v>0</v>
      </c>
      <c r="L16" s="277">
        <v>2</v>
      </c>
      <c r="M16" s="278">
        <v>0</v>
      </c>
      <c r="N16" s="277"/>
      <c r="O16" s="277"/>
      <c r="P16" s="279">
        <v>0</v>
      </c>
      <c r="Q16" s="277">
        <v>0</v>
      </c>
      <c r="R16" s="277">
        <v>0</v>
      </c>
      <c r="S16" s="277">
        <v>85</v>
      </c>
      <c r="T16" s="277">
        <v>298</v>
      </c>
      <c r="U16" s="277">
        <v>62</v>
      </c>
      <c r="V16" s="277">
        <v>0</v>
      </c>
      <c r="W16" s="277">
        <v>0</v>
      </c>
      <c r="X16" s="277">
        <v>0</v>
      </c>
      <c r="Y16" s="278">
        <v>0</v>
      </c>
      <c r="AB16" s="279">
        <v>0</v>
      </c>
      <c r="AC16" s="277">
        <v>0</v>
      </c>
      <c r="AD16" s="277">
        <v>0</v>
      </c>
      <c r="AE16" s="277">
        <v>142</v>
      </c>
      <c r="AF16" s="277">
        <v>277</v>
      </c>
      <c r="AG16" s="277">
        <v>78</v>
      </c>
      <c r="AH16" s="277">
        <v>0</v>
      </c>
      <c r="AI16" s="277">
        <v>0</v>
      </c>
      <c r="AJ16" s="277">
        <v>10</v>
      </c>
      <c r="AK16" s="278">
        <v>0</v>
      </c>
      <c r="AL16" s="277"/>
      <c r="AM16" s="277"/>
      <c r="AN16" s="279">
        <v>0</v>
      </c>
      <c r="AO16" s="277">
        <v>0</v>
      </c>
      <c r="AP16" s="277">
        <v>0</v>
      </c>
      <c r="AQ16" s="277">
        <v>132</v>
      </c>
      <c r="AR16" s="277">
        <v>264</v>
      </c>
      <c r="AS16" s="277">
        <v>80</v>
      </c>
      <c r="AT16" s="277">
        <v>0</v>
      </c>
      <c r="AU16" s="277">
        <v>0</v>
      </c>
      <c r="AV16" s="277">
        <v>4</v>
      </c>
      <c r="AW16" s="278">
        <v>0</v>
      </c>
      <c r="AX16" s="277"/>
      <c r="AY16" s="277"/>
      <c r="AZ16" s="36">
        <v>0</v>
      </c>
      <c r="BA16">
        <v>0</v>
      </c>
      <c r="BB16">
        <v>0</v>
      </c>
      <c r="BC16">
        <v>148</v>
      </c>
      <c r="BD16">
        <v>258</v>
      </c>
      <c r="BE16">
        <v>83</v>
      </c>
      <c r="BF16">
        <v>0</v>
      </c>
      <c r="BG16">
        <v>0</v>
      </c>
      <c r="BH16">
        <v>2</v>
      </c>
      <c r="BI16" s="450">
        <v>0</v>
      </c>
      <c r="BL16" s="451">
        <v>0</v>
      </c>
      <c r="BM16" s="109">
        <v>0</v>
      </c>
      <c r="BN16" s="109">
        <v>0</v>
      </c>
      <c r="BO16" s="109">
        <v>122</v>
      </c>
      <c r="BP16" s="109">
        <v>246</v>
      </c>
      <c r="BQ16" s="109">
        <v>92</v>
      </c>
      <c r="BR16" s="109">
        <v>0</v>
      </c>
      <c r="BS16" s="109">
        <v>0</v>
      </c>
      <c r="BT16" s="109">
        <v>0</v>
      </c>
      <c r="BU16" s="452">
        <v>0</v>
      </c>
      <c r="BX16" s="345">
        <v>0</v>
      </c>
      <c r="BY16" s="346">
        <v>0</v>
      </c>
      <c r="BZ16" s="346">
        <v>0</v>
      </c>
      <c r="CA16" s="346">
        <v>131</v>
      </c>
      <c r="CB16" s="346">
        <v>257</v>
      </c>
      <c r="CC16" s="346">
        <v>96</v>
      </c>
      <c r="CD16" s="346">
        <v>0</v>
      </c>
      <c r="CE16" s="346">
        <v>0</v>
      </c>
      <c r="CF16" s="346">
        <v>7</v>
      </c>
      <c r="CG16" s="347">
        <v>0</v>
      </c>
      <c r="CJ16" s="280">
        <v>0</v>
      </c>
      <c r="CK16" s="281">
        <v>0</v>
      </c>
      <c r="CL16" s="281">
        <v>0</v>
      </c>
      <c r="CM16" s="281">
        <v>77</v>
      </c>
      <c r="CN16" s="281">
        <v>277</v>
      </c>
      <c r="CO16" s="281">
        <v>93</v>
      </c>
      <c r="CP16" s="281">
        <v>0</v>
      </c>
      <c r="CQ16" s="281">
        <v>0</v>
      </c>
      <c r="CR16" s="281">
        <v>16</v>
      </c>
      <c r="CS16" s="282">
        <v>0</v>
      </c>
      <c r="CV16" s="348">
        <v>0</v>
      </c>
      <c r="CW16" s="349">
        <v>0</v>
      </c>
      <c r="CX16" s="349">
        <v>0</v>
      </c>
      <c r="CY16" s="349">
        <v>112</v>
      </c>
      <c r="CZ16" s="349">
        <v>268</v>
      </c>
      <c r="DA16" s="349">
        <v>75</v>
      </c>
      <c r="DB16" s="349">
        <v>0</v>
      </c>
      <c r="DC16" s="349">
        <v>0</v>
      </c>
      <c r="DD16" s="349">
        <v>15</v>
      </c>
      <c r="DE16" s="350">
        <v>0</v>
      </c>
      <c r="DG16" s="969"/>
      <c r="DH16" s="348">
        <v>0</v>
      </c>
      <c r="DI16" s="349">
        <v>0</v>
      </c>
      <c r="DJ16" s="349">
        <v>0</v>
      </c>
      <c r="DK16" s="349">
        <v>97</v>
      </c>
      <c r="DL16" s="349">
        <v>303</v>
      </c>
      <c r="DM16" s="349">
        <v>94</v>
      </c>
      <c r="DN16" s="349">
        <v>0</v>
      </c>
      <c r="DO16" s="349">
        <v>0</v>
      </c>
      <c r="DP16" s="349">
        <v>23</v>
      </c>
      <c r="DQ16" s="350">
        <v>0</v>
      </c>
      <c r="DT16" s="1120">
        <v>0</v>
      </c>
      <c r="DU16" s="1115">
        <v>0</v>
      </c>
      <c r="DV16" s="1115">
        <v>0</v>
      </c>
      <c r="DW16" s="1115">
        <v>144</v>
      </c>
      <c r="DX16" s="1115">
        <v>278</v>
      </c>
      <c r="DY16" s="1115">
        <v>94</v>
      </c>
      <c r="DZ16" s="1115">
        <v>0</v>
      </c>
      <c r="EA16" s="1115">
        <v>0</v>
      </c>
      <c r="EB16" s="1115">
        <v>11</v>
      </c>
      <c r="EC16" s="1118">
        <v>0</v>
      </c>
      <c r="ED16" s="241"/>
    </row>
    <row r="17" spans="1:134" x14ac:dyDescent="0.25">
      <c r="A17">
        <v>21</v>
      </c>
      <c r="B17" s="802" t="s">
        <v>84</v>
      </c>
      <c r="C17" s="34">
        <v>2</v>
      </c>
      <c r="D17" s="279">
        <v>0</v>
      </c>
      <c r="E17" s="277">
        <v>0</v>
      </c>
      <c r="F17" s="277">
        <v>0</v>
      </c>
      <c r="G17" s="277">
        <v>0</v>
      </c>
      <c r="H17" s="277">
        <v>96</v>
      </c>
      <c r="I17" s="277">
        <v>20</v>
      </c>
      <c r="J17" s="277">
        <v>0</v>
      </c>
      <c r="K17" s="277">
        <v>0</v>
      </c>
      <c r="L17" s="277">
        <v>0</v>
      </c>
      <c r="M17" s="278">
        <v>0</v>
      </c>
      <c r="N17" s="277"/>
      <c r="O17" s="277"/>
      <c r="P17" s="279">
        <v>0</v>
      </c>
      <c r="Q17" s="277">
        <v>0</v>
      </c>
      <c r="R17" s="277">
        <v>0</v>
      </c>
      <c r="S17" s="277">
        <v>0</v>
      </c>
      <c r="T17" s="277">
        <v>95</v>
      </c>
      <c r="U17" s="277">
        <v>22</v>
      </c>
      <c r="V17" s="277">
        <v>0</v>
      </c>
      <c r="W17" s="277">
        <v>0</v>
      </c>
      <c r="X17" s="277">
        <v>0</v>
      </c>
      <c r="Y17" s="278">
        <v>0</v>
      </c>
      <c r="AB17" s="279">
        <v>0</v>
      </c>
      <c r="AC17" s="277">
        <v>0</v>
      </c>
      <c r="AD17" s="277">
        <v>0</v>
      </c>
      <c r="AE17" s="277">
        <v>0</v>
      </c>
      <c r="AF17" s="277">
        <v>112</v>
      </c>
      <c r="AG17" s="277">
        <v>40</v>
      </c>
      <c r="AH17" s="277">
        <v>0</v>
      </c>
      <c r="AI17" s="277">
        <v>0</v>
      </c>
      <c r="AJ17" s="277">
        <v>0</v>
      </c>
      <c r="AK17" s="278">
        <v>0</v>
      </c>
      <c r="AL17" s="277"/>
      <c r="AM17" s="277"/>
      <c r="AN17" s="279">
        <v>0</v>
      </c>
      <c r="AO17" s="277">
        <v>0</v>
      </c>
      <c r="AP17" s="277">
        <v>0</v>
      </c>
      <c r="AQ17" s="277">
        <v>0</v>
      </c>
      <c r="AR17" s="277">
        <v>115</v>
      </c>
      <c r="AS17" s="277">
        <v>35</v>
      </c>
      <c r="AT17" s="277">
        <v>0</v>
      </c>
      <c r="AU17" s="277">
        <v>0</v>
      </c>
      <c r="AV17" s="277">
        <v>0</v>
      </c>
      <c r="AW17" s="278">
        <v>0</v>
      </c>
      <c r="AX17" s="277"/>
      <c r="AY17" s="277"/>
      <c r="AZ17" s="36">
        <v>0</v>
      </c>
      <c r="BA17">
        <v>0</v>
      </c>
      <c r="BB17">
        <v>0</v>
      </c>
      <c r="BC17">
        <v>1</v>
      </c>
      <c r="BD17">
        <v>103</v>
      </c>
      <c r="BE17">
        <v>38</v>
      </c>
      <c r="BF17">
        <v>0</v>
      </c>
      <c r="BG17">
        <v>0</v>
      </c>
      <c r="BH17">
        <v>0</v>
      </c>
      <c r="BI17" s="450">
        <v>0</v>
      </c>
      <c r="BL17" s="451">
        <v>0</v>
      </c>
      <c r="BM17" s="109">
        <v>0</v>
      </c>
      <c r="BN17" s="109">
        <v>0</v>
      </c>
      <c r="BO17" s="109">
        <v>0</v>
      </c>
      <c r="BP17" s="109">
        <v>114</v>
      </c>
      <c r="BQ17" s="109">
        <v>30</v>
      </c>
      <c r="BR17" s="109">
        <v>0</v>
      </c>
      <c r="BS17" s="109">
        <v>0</v>
      </c>
      <c r="BT17" s="109">
        <v>0</v>
      </c>
      <c r="BU17" s="452">
        <v>0</v>
      </c>
      <c r="BX17" s="345">
        <v>0</v>
      </c>
      <c r="BY17" s="346">
        <v>0</v>
      </c>
      <c r="BZ17" s="346">
        <v>0</v>
      </c>
      <c r="CA17" s="346">
        <v>0</v>
      </c>
      <c r="CB17" s="346">
        <v>119</v>
      </c>
      <c r="CC17" s="346">
        <v>29</v>
      </c>
      <c r="CD17" s="346">
        <v>0</v>
      </c>
      <c r="CE17" s="346">
        <v>0</v>
      </c>
      <c r="CF17" s="346">
        <v>0</v>
      </c>
      <c r="CG17" s="347">
        <v>0</v>
      </c>
      <c r="CJ17" s="280">
        <v>0</v>
      </c>
      <c r="CK17" s="281">
        <v>0</v>
      </c>
      <c r="CL17" s="281">
        <v>0</v>
      </c>
      <c r="CM17" s="281">
        <v>0</v>
      </c>
      <c r="CN17" s="281">
        <v>120</v>
      </c>
      <c r="CO17" s="281">
        <v>40</v>
      </c>
      <c r="CP17" s="281">
        <v>0</v>
      </c>
      <c r="CQ17" s="281">
        <v>0</v>
      </c>
      <c r="CR17" s="281">
        <v>0</v>
      </c>
      <c r="CS17" s="282">
        <v>0</v>
      </c>
      <c r="CV17" s="348">
        <v>0</v>
      </c>
      <c r="CW17" s="349">
        <v>0</v>
      </c>
      <c r="CX17" s="349">
        <v>0</v>
      </c>
      <c r="CY17" s="349">
        <v>0</v>
      </c>
      <c r="CZ17" s="349">
        <v>102</v>
      </c>
      <c r="DA17" s="349">
        <v>42</v>
      </c>
      <c r="DB17" s="349">
        <v>0</v>
      </c>
      <c r="DC17" s="349">
        <v>0</v>
      </c>
      <c r="DD17" s="349">
        <v>0</v>
      </c>
      <c r="DE17" s="350">
        <v>0</v>
      </c>
      <c r="DG17" s="969"/>
      <c r="DH17" s="348">
        <v>0</v>
      </c>
      <c r="DI17" s="349">
        <v>0</v>
      </c>
      <c r="DJ17" s="349">
        <v>0</v>
      </c>
      <c r="DK17" s="349">
        <v>0</v>
      </c>
      <c r="DL17" s="349">
        <v>120</v>
      </c>
      <c r="DM17" s="349">
        <v>37</v>
      </c>
      <c r="DN17" s="349">
        <v>0</v>
      </c>
      <c r="DO17" s="349">
        <v>0</v>
      </c>
      <c r="DP17" s="349">
        <v>0</v>
      </c>
      <c r="DQ17" s="350">
        <v>0</v>
      </c>
      <c r="DT17" s="1120">
        <v>0</v>
      </c>
      <c r="DU17" s="1115">
        <v>0</v>
      </c>
      <c r="DV17" s="1115">
        <v>0</v>
      </c>
      <c r="DW17" s="1115">
        <v>0</v>
      </c>
      <c r="DX17" s="1115">
        <v>116</v>
      </c>
      <c r="DY17" s="1115">
        <v>25</v>
      </c>
      <c r="DZ17" s="1115">
        <v>0</v>
      </c>
      <c r="EA17" s="1115">
        <v>0</v>
      </c>
      <c r="EB17" s="1115">
        <v>0</v>
      </c>
      <c r="EC17" s="1118">
        <v>0</v>
      </c>
      <c r="ED17" s="241"/>
    </row>
    <row r="18" spans="1:134" ht="15.75" customHeight="1" x14ac:dyDescent="0.25">
      <c r="A18">
        <v>21</v>
      </c>
      <c r="B18" s="802" t="s">
        <v>84</v>
      </c>
      <c r="C18" s="34">
        <v>3</v>
      </c>
      <c r="D18" s="279">
        <v>0</v>
      </c>
      <c r="E18" s="277">
        <v>0</v>
      </c>
      <c r="F18" s="277">
        <v>0</v>
      </c>
      <c r="G18" s="277">
        <v>0</v>
      </c>
      <c r="H18" s="277">
        <v>5</v>
      </c>
      <c r="I18" s="277">
        <v>0</v>
      </c>
      <c r="J18" s="277">
        <v>0</v>
      </c>
      <c r="K18" s="277">
        <v>0</v>
      </c>
      <c r="L18" s="277">
        <v>0</v>
      </c>
      <c r="M18" s="278">
        <v>0</v>
      </c>
      <c r="N18" s="277"/>
      <c r="O18" s="277"/>
      <c r="P18" s="279">
        <v>0</v>
      </c>
      <c r="Q18" s="277">
        <v>0</v>
      </c>
      <c r="R18" s="277">
        <v>0</v>
      </c>
      <c r="S18" s="277">
        <v>0</v>
      </c>
      <c r="T18" s="277">
        <v>6</v>
      </c>
      <c r="U18" s="277">
        <v>2</v>
      </c>
      <c r="V18" s="277">
        <v>0</v>
      </c>
      <c r="W18" s="277">
        <v>0</v>
      </c>
      <c r="X18" s="277">
        <v>0</v>
      </c>
      <c r="Y18" s="278">
        <v>0</v>
      </c>
      <c r="AB18" s="279">
        <v>0</v>
      </c>
      <c r="AC18" s="277">
        <v>0</v>
      </c>
      <c r="AD18" s="277">
        <v>0</v>
      </c>
      <c r="AE18" s="277">
        <v>0</v>
      </c>
      <c r="AF18" s="277">
        <v>2</v>
      </c>
      <c r="AG18" s="277">
        <v>1</v>
      </c>
      <c r="AH18" s="277">
        <v>0</v>
      </c>
      <c r="AI18" s="277">
        <v>0</v>
      </c>
      <c r="AJ18" s="277">
        <v>0</v>
      </c>
      <c r="AK18" s="278">
        <v>0</v>
      </c>
      <c r="AL18" s="277"/>
      <c r="AM18" s="277"/>
      <c r="AN18" s="279">
        <v>0</v>
      </c>
      <c r="AO18" s="277">
        <v>0</v>
      </c>
      <c r="AP18" s="277">
        <v>0</v>
      </c>
      <c r="AQ18" s="277">
        <v>0</v>
      </c>
      <c r="AR18" s="277">
        <v>7</v>
      </c>
      <c r="AS18" s="277">
        <v>2</v>
      </c>
      <c r="AT18" s="277">
        <v>0</v>
      </c>
      <c r="AU18" s="277">
        <v>0</v>
      </c>
      <c r="AV18" s="277">
        <v>0</v>
      </c>
      <c r="AW18" s="278">
        <v>0</v>
      </c>
      <c r="AX18" s="277"/>
      <c r="AY18" s="277"/>
      <c r="AZ18" s="36">
        <v>0</v>
      </c>
      <c r="BA18">
        <v>0</v>
      </c>
      <c r="BB18">
        <v>0</v>
      </c>
      <c r="BC18">
        <v>1</v>
      </c>
      <c r="BD18">
        <v>7</v>
      </c>
      <c r="BE18">
        <v>0</v>
      </c>
      <c r="BF18">
        <v>0</v>
      </c>
      <c r="BG18">
        <v>0</v>
      </c>
      <c r="BH18">
        <v>0</v>
      </c>
      <c r="BI18" s="450">
        <v>0</v>
      </c>
      <c r="BL18" s="451">
        <v>0</v>
      </c>
      <c r="BM18" s="109">
        <v>0</v>
      </c>
      <c r="BN18" s="109">
        <v>0</v>
      </c>
      <c r="BO18" s="109">
        <v>0</v>
      </c>
      <c r="BP18" s="109">
        <v>7</v>
      </c>
      <c r="BQ18" s="109">
        <v>1</v>
      </c>
      <c r="BR18" s="109">
        <v>0</v>
      </c>
      <c r="BS18" s="109">
        <v>0</v>
      </c>
      <c r="BT18" s="109">
        <v>0</v>
      </c>
      <c r="BU18" s="452">
        <v>0</v>
      </c>
      <c r="BX18" s="345">
        <v>0</v>
      </c>
      <c r="BY18" s="346">
        <v>0</v>
      </c>
      <c r="BZ18" s="346">
        <v>0</v>
      </c>
      <c r="CA18" s="346">
        <v>2</v>
      </c>
      <c r="CB18" s="346">
        <v>4</v>
      </c>
      <c r="CC18" s="346">
        <v>1</v>
      </c>
      <c r="CD18" s="346">
        <v>0</v>
      </c>
      <c r="CE18" s="346">
        <v>0</v>
      </c>
      <c r="CF18" s="346">
        <v>0</v>
      </c>
      <c r="CG18" s="347">
        <v>0</v>
      </c>
      <c r="CJ18" s="280">
        <v>0</v>
      </c>
      <c r="CK18" s="281">
        <v>0</v>
      </c>
      <c r="CL18" s="281">
        <v>0</v>
      </c>
      <c r="CM18" s="281">
        <v>1</v>
      </c>
      <c r="CN18" s="281">
        <v>5</v>
      </c>
      <c r="CO18" s="281">
        <v>0</v>
      </c>
      <c r="CP18" s="281">
        <v>0</v>
      </c>
      <c r="CQ18" s="281">
        <v>0</v>
      </c>
      <c r="CR18" s="281">
        <v>0</v>
      </c>
      <c r="CS18" s="282">
        <v>0</v>
      </c>
      <c r="CV18" s="348">
        <v>0</v>
      </c>
      <c r="CW18" s="349">
        <v>0</v>
      </c>
      <c r="CX18" s="349">
        <v>0</v>
      </c>
      <c r="CY18" s="349">
        <v>2</v>
      </c>
      <c r="CZ18" s="349">
        <v>6</v>
      </c>
      <c r="DA18" s="349">
        <v>0</v>
      </c>
      <c r="DB18" s="349">
        <v>0</v>
      </c>
      <c r="DC18" s="349">
        <v>0</v>
      </c>
      <c r="DD18" s="349">
        <v>0</v>
      </c>
      <c r="DE18" s="350">
        <v>0</v>
      </c>
      <c r="DG18" s="969"/>
      <c r="DH18" s="348">
        <v>0</v>
      </c>
      <c r="DI18" s="349">
        <v>0</v>
      </c>
      <c r="DJ18" s="349">
        <v>0</v>
      </c>
      <c r="DK18" s="349">
        <v>7</v>
      </c>
      <c r="DL18" s="349">
        <v>7</v>
      </c>
      <c r="DM18" s="349">
        <v>0</v>
      </c>
      <c r="DN18" s="349">
        <v>0</v>
      </c>
      <c r="DO18" s="349">
        <v>0</v>
      </c>
      <c r="DP18" s="349">
        <v>0</v>
      </c>
      <c r="DQ18" s="350">
        <v>0</v>
      </c>
      <c r="DT18" s="1120">
        <v>0</v>
      </c>
      <c r="DU18" s="1115">
        <v>0</v>
      </c>
      <c r="DV18" s="1115">
        <v>0</v>
      </c>
      <c r="DW18" s="1115">
        <v>1</v>
      </c>
      <c r="DX18" s="1115">
        <v>3</v>
      </c>
      <c r="DY18" s="1115">
        <v>1</v>
      </c>
      <c r="DZ18" s="1115">
        <v>0</v>
      </c>
      <c r="EA18" s="1115">
        <v>0</v>
      </c>
      <c r="EB18" s="1115">
        <v>0</v>
      </c>
      <c r="EC18" s="1118">
        <v>0</v>
      </c>
      <c r="ED18" s="241"/>
    </row>
    <row r="19" spans="1:134" x14ac:dyDescent="0.25">
      <c r="A19">
        <v>22</v>
      </c>
      <c r="B19" s="802" t="s">
        <v>85</v>
      </c>
      <c r="C19" s="34">
        <v>1</v>
      </c>
      <c r="D19" s="279">
        <v>0</v>
      </c>
      <c r="E19" s="277">
        <v>0</v>
      </c>
      <c r="F19" s="277">
        <v>0</v>
      </c>
      <c r="G19" s="277">
        <v>0</v>
      </c>
      <c r="H19" s="277">
        <v>202</v>
      </c>
      <c r="I19" s="277">
        <v>129</v>
      </c>
      <c r="J19" s="277">
        <v>0</v>
      </c>
      <c r="K19" s="277">
        <v>0</v>
      </c>
      <c r="L19" s="277">
        <v>1</v>
      </c>
      <c r="M19" s="278">
        <v>0</v>
      </c>
      <c r="N19" s="277"/>
      <c r="O19" s="277"/>
      <c r="P19" s="279">
        <v>0</v>
      </c>
      <c r="Q19" s="277">
        <v>0</v>
      </c>
      <c r="R19" s="277">
        <v>0</v>
      </c>
      <c r="S19" s="277">
        <v>0</v>
      </c>
      <c r="T19" s="277">
        <v>223</v>
      </c>
      <c r="U19" s="277">
        <v>111</v>
      </c>
      <c r="V19" s="277">
        <v>0</v>
      </c>
      <c r="W19" s="277">
        <v>0</v>
      </c>
      <c r="X19" s="277">
        <v>3</v>
      </c>
      <c r="Y19" s="278">
        <v>0</v>
      </c>
      <c r="AB19" s="279">
        <v>0</v>
      </c>
      <c r="AC19" s="277">
        <v>0</v>
      </c>
      <c r="AD19" s="277">
        <v>0</v>
      </c>
      <c r="AE19" s="277">
        <v>0</v>
      </c>
      <c r="AF19" s="277">
        <v>243</v>
      </c>
      <c r="AG19" s="277">
        <v>138</v>
      </c>
      <c r="AH19" s="277">
        <v>0</v>
      </c>
      <c r="AI19" s="277">
        <v>0</v>
      </c>
      <c r="AJ19" s="277">
        <v>1</v>
      </c>
      <c r="AK19" s="278">
        <v>0</v>
      </c>
      <c r="AL19" s="277"/>
      <c r="AM19" s="277"/>
      <c r="AN19" s="279">
        <v>0</v>
      </c>
      <c r="AO19" s="277">
        <v>0</v>
      </c>
      <c r="AP19" s="277">
        <v>0</v>
      </c>
      <c r="AQ19" s="277">
        <v>0</v>
      </c>
      <c r="AR19" s="277">
        <v>231</v>
      </c>
      <c r="AS19" s="277">
        <v>145</v>
      </c>
      <c r="AT19" s="277">
        <v>0</v>
      </c>
      <c r="AU19" s="277">
        <v>0</v>
      </c>
      <c r="AV19" s="277">
        <v>3</v>
      </c>
      <c r="AW19" s="278">
        <v>0</v>
      </c>
      <c r="AX19" s="277"/>
      <c r="AY19" s="277"/>
      <c r="AZ19" s="36">
        <v>0</v>
      </c>
      <c r="BA19">
        <v>0</v>
      </c>
      <c r="BB19">
        <v>0</v>
      </c>
      <c r="BC19">
        <v>0</v>
      </c>
      <c r="BD19">
        <v>198</v>
      </c>
      <c r="BE19">
        <v>141</v>
      </c>
      <c r="BF19">
        <v>0</v>
      </c>
      <c r="BG19">
        <v>0</v>
      </c>
      <c r="BH19">
        <v>5</v>
      </c>
      <c r="BI19" s="450">
        <v>0</v>
      </c>
      <c r="BL19" s="451">
        <v>0</v>
      </c>
      <c r="BM19" s="109">
        <v>0</v>
      </c>
      <c r="BN19" s="109">
        <v>0</v>
      </c>
      <c r="BO19" s="109">
        <v>2</v>
      </c>
      <c r="BP19" s="109">
        <v>164</v>
      </c>
      <c r="BQ19" s="109">
        <v>98</v>
      </c>
      <c r="BR19" s="109">
        <v>0</v>
      </c>
      <c r="BS19" s="109">
        <v>0</v>
      </c>
      <c r="BT19" s="109">
        <v>10</v>
      </c>
      <c r="BU19" s="452">
        <v>0</v>
      </c>
      <c r="BX19" s="345">
        <v>0</v>
      </c>
      <c r="BY19" s="346">
        <v>0</v>
      </c>
      <c r="BZ19" s="346">
        <v>0</v>
      </c>
      <c r="CA19" s="346">
        <v>0</v>
      </c>
      <c r="CB19" s="346">
        <v>171</v>
      </c>
      <c r="CC19" s="346">
        <v>92</v>
      </c>
      <c r="CD19" s="346">
        <v>0</v>
      </c>
      <c r="CE19" s="346">
        <v>0</v>
      </c>
      <c r="CF19" s="346">
        <v>23</v>
      </c>
      <c r="CG19" s="347">
        <v>0</v>
      </c>
      <c r="CJ19" s="280">
        <v>0</v>
      </c>
      <c r="CK19" s="281">
        <v>0</v>
      </c>
      <c r="CL19" s="281">
        <v>0</v>
      </c>
      <c r="CM19" s="281">
        <v>0</v>
      </c>
      <c r="CN19" s="281">
        <v>155</v>
      </c>
      <c r="CO19" s="281">
        <v>78</v>
      </c>
      <c r="CP19" s="281">
        <v>0</v>
      </c>
      <c r="CQ19" s="281">
        <v>0</v>
      </c>
      <c r="CR19" s="281">
        <v>31</v>
      </c>
      <c r="CS19" s="282">
        <v>0</v>
      </c>
      <c r="CV19" s="348">
        <v>0</v>
      </c>
      <c r="CW19" s="349">
        <v>0</v>
      </c>
      <c r="CX19" s="349">
        <v>0</v>
      </c>
      <c r="CY19" s="349">
        <v>1</v>
      </c>
      <c r="CZ19" s="349">
        <v>166</v>
      </c>
      <c r="DA19" s="349">
        <v>103</v>
      </c>
      <c r="DB19" s="349">
        <v>0</v>
      </c>
      <c r="DC19" s="349">
        <v>0</v>
      </c>
      <c r="DD19" s="349">
        <v>40</v>
      </c>
      <c r="DE19" s="350">
        <v>0</v>
      </c>
      <c r="DG19" s="969"/>
      <c r="DH19" s="348">
        <v>0</v>
      </c>
      <c r="DI19" s="349">
        <v>0</v>
      </c>
      <c r="DJ19" s="349">
        <v>0</v>
      </c>
      <c r="DK19" s="349">
        <v>0</v>
      </c>
      <c r="DL19" s="349">
        <v>176</v>
      </c>
      <c r="DM19" s="349">
        <v>87</v>
      </c>
      <c r="DN19" s="349">
        <v>0</v>
      </c>
      <c r="DO19" s="349">
        <v>0</v>
      </c>
      <c r="DP19" s="349">
        <v>29</v>
      </c>
      <c r="DQ19" s="350">
        <v>0</v>
      </c>
      <c r="DT19" s="1120">
        <v>0</v>
      </c>
      <c r="DU19" s="1115">
        <v>0</v>
      </c>
      <c r="DV19" s="1115">
        <v>0</v>
      </c>
      <c r="DW19" s="1115">
        <v>0</v>
      </c>
      <c r="DX19" s="1115">
        <v>161</v>
      </c>
      <c r="DY19" s="1115">
        <v>83</v>
      </c>
      <c r="DZ19" s="1115">
        <v>0</v>
      </c>
      <c r="EA19" s="1115">
        <v>0</v>
      </c>
      <c r="EB19" s="1115">
        <v>31</v>
      </c>
      <c r="EC19" s="1118">
        <v>0</v>
      </c>
      <c r="ED19" s="241"/>
    </row>
    <row r="20" spans="1:134" x14ac:dyDescent="0.25">
      <c r="A20">
        <v>22</v>
      </c>
      <c r="B20" s="802" t="s">
        <v>85</v>
      </c>
      <c r="C20" s="34">
        <v>2</v>
      </c>
      <c r="D20" s="279">
        <v>0</v>
      </c>
      <c r="E20" s="277">
        <v>0</v>
      </c>
      <c r="F20" s="277">
        <v>0</v>
      </c>
      <c r="G20" s="277">
        <v>0</v>
      </c>
      <c r="H20" s="277">
        <v>134</v>
      </c>
      <c r="I20" s="277">
        <v>112</v>
      </c>
      <c r="J20" s="277">
        <v>0</v>
      </c>
      <c r="K20" s="277">
        <v>0</v>
      </c>
      <c r="L20" s="277">
        <v>0</v>
      </c>
      <c r="M20" s="278">
        <v>0</v>
      </c>
      <c r="N20" s="277"/>
      <c r="O20" s="277"/>
      <c r="P20" s="279">
        <v>0</v>
      </c>
      <c r="Q20" s="277">
        <v>0</v>
      </c>
      <c r="R20" s="277">
        <v>0</v>
      </c>
      <c r="S20" s="277">
        <v>0</v>
      </c>
      <c r="T20" s="277">
        <v>128</v>
      </c>
      <c r="U20" s="277">
        <v>113</v>
      </c>
      <c r="V20" s="277">
        <v>0</v>
      </c>
      <c r="W20" s="277">
        <v>0</v>
      </c>
      <c r="X20" s="277">
        <v>1</v>
      </c>
      <c r="Y20" s="278">
        <v>0</v>
      </c>
      <c r="AB20" s="279">
        <v>0</v>
      </c>
      <c r="AC20" s="277">
        <v>0</v>
      </c>
      <c r="AD20" s="277">
        <v>0</v>
      </c>
      <c r="AE20" s="277">
        <v>0</v>
      </c>
      <c r="AF20" s="277">
        <v>156</v>
      </c>
      <c r="AG20" s="277">
        <v>117</v>
      </c>
      <c r="AH20" s="277">
        <v>0</v>
      </c>
      <c r="AI20" s="277">
        <v>0</v>
      </c>
      <c r="AJ20" s="277">
        <v>3</v>
      </c>
      <c r="AK20" s="278">
        <v>0</v>
      </c>
      <c r="AL20" s="277"/>
      <c r="AM20" s="277"/>
      <c r="AN20" s="279">
        <v>0</v>
      </c>
      <c r="AO20" s="277">
        <v>0</v>
      </c>
      <c r="AP20" s="277">
        <v>0</v>
      </c>
      <c r="AQ20" s="277">
        <v>0</v>
      </c>
      <c r="AR20" s="277">
        <v>145</v>
      </c>
      <c r="AS20" s="277">
        <v>106</v>
      </c>
      <c r="AT20" s="277">
        <v>0</v>
      </c>
      <c r="AU20" s="277">
        <v>0</v>
      </c>
      <c r="AV20" s="277">
        <v>2</v>
      </c>
      <c r="AW20" s="278">
        <v>0</v>
      </c>
      <c r="AX20" s="277"/>
      <c r="AY20" s="277"/>
      <c r="AZ20" s="36">
        <v>0</v>
      </c>
      <c r="BA20">
        <v>0</v>
      </c>
      <c r="BB20">
        <v>0</v>
      </c>
      <c r="BC20">
        <v>0</v>
      </c>
      <c r="BD20">
        <v>131</v>
      </c>
      <c r="BE20">
        <v>122</v>
      </c>
      <c r="BF20">
        <v>0</v>
      </c>
      <c r="BG20">
        <v>0</v>
      </c>
      <c r="BH20">
        <v>0</v>
      </c>
      <c r="BI20" s="450">
        <v>0</v>
      </c>
      <c r="BL20" s="451">
        <v>0</v>
      </c>
      <c r="BM20" s="109">
        <v>0</v>
      </c>
      <c r="BN20" s="109">
        <v>0</v>
      </c>
      <c r="BO20" s="109">
        <v>0</v>
      </c>
      <c r="BP20" s="109">
        <v>112</v>
      </c>
      <c r="BQ20" s="109">
        <v>127</v>
      </c>
      <c r="BR20" s="109">
        <v>0</v>
      </c>
      <c r="BS20" s="109">
        <v>0</v>
      </c>
      <c r="BT20" s="109">
        <v>1</v>
      </c>
      <c r="BU20" s="452">
        <v>0</v>
      </c>
      <c r="BX20" s="345">
        <v>0</v>
      </c>
      <c r="BY20" s="346">
        <v>0</v>
      </c>
      <c r="BZ20" s="346">
        <v>0</v>
      </c>
      <c r="CA20" s="346">
        <v>0</v>
      </c>
      <c r="CB20" s="346">
        <v>83</v>
      </c>
      <c r="CC20" s="346">
        <v>89</v>
      </c>
      <c r="CD20" s="346">
        <v>0</v>
      </c>
      <c r="CE20" s="346">
        <v>0</v>
      </c>
      <c r="CF20" s="346">
        <v>3</v>
      </c>
      <c r="CG20" s="347">
        <v>0</v>
      </c>
      <c r="CJ20" s="280">
        <v>0</v>
      </c>
      <c r="CK20" s="281">
        <v>0</v>
      </c>
      <c r="CL20" s="281">
        <v>0</v>
      </c>
      <c r="CM20" s="281">
        <v>0</v>
      </c>
      <c r="CN20" s="281">
        <v>94</v>
      </c>
      <c r="CO20" s="281">
        <v>89</v>
      </c>
      <c r="CP20" s="281">
        <v>0</v>
      </c>
      <c r="CQ20" s="281">
        <v>0</v>
      </c>
      <c r="CR20" s="281">
        <v>1</v>
      </c>
      <c r="CS20" s="282">
        <v>0</v>
      </c>
      <c r="CV20" s="348">
        <v>0</v>
      </c>
      <c r="CW20" s="349">
        <v>0</v>
      </c>
      <c r="CX20" s="349">
        <v>0</v>
      </c>
      <c r="CY20" s="349">
        <v>0</v>
      </c>
      <c r="CZ20" s="349">
        <v>81</v>
      </c>
      <c r="DA20" s="349">
        <v>94</v>
      </c>
      <c r="DB20" s="349">
        <v>0</v>
      </c>
      <c r="DC20" s="349">
        <v>0</v>
      </c>
      <c r="DD20" s="349">
        <v>0</v>
      </c>
      <c r="DE20" s="350">
        <v>0</v>
      </c>
      <c r="DG20" s="969"/>
      <c r="DH20" s="348">
        <v>0</v>
      </c>
      <c r="DI20" s="349">
        <v>0</v>
      </c>
      <c r="DJ20" s="349">
        <v>0</v>
      </c>
      <c r="DK20" s="349">
        <v>0</v>
      </c>
      <c r="DL20" s="349">
        <v>60</v>
      </c>
      <c r="DM20" s="349">
        <v>99</v>
      </c>
      <c r="DN20" s="349">
        <v>0</v>
      </c>
      <c r="DO20" s="349">
        <v>0</v>
      </c>
      <c r="DP20" s="349">
        <v>0</v>
      </c>
      <c r="DQ20" s="350">
        <v>0</v>
      </c>
      <c r="DT20" s="1120">
        <v>0</v>
      </c>
      <c r="DU20" s="1115">
        <v>0</v>
      </c>
      <c r="DV20" s="1115">
        <v>0</v>
      </c>
      <c r="DW20" s="1115">
        <v>0</v>
      </c>
      <c r="DX20" s="1115">
        <v>67</v>
      </c>
      <c r="DY20" s="1115">
        <v>82</v>
      </c>
      <c r="DZ20" s="1115">
        <v>0</v>
      </c>
      <c r="EA20" s="1115">
        <v>0</v>
      </c>
      <c r="EB20" s="1115">
        <v>2</v>
      </c>
      <c r="EC20" s="1118">
        <v>0</v>
      </c>
      <c r="ED20" s="241"/>
    </row>
    <row r="21" spans="1:134" x14ac:dyDescent="0.25">
      <c r="A21">
        <v>22</v>
      </c>
      <c r="B21" s="802" t="s">
        <v>85</v>
      </c>
      <c r="C21" s="34">
        <v>3</v>
      </c>
      <c r="D21" s="279">
        <v>0</v>
      </c>
      <c r="E21" s="277">
        <v>0</v>
      </c>
      <c r="F21" s="277">
        <v>0</v>
      </c>
      <c r="G21" s="277">
        <v>0</v>
      </c>
      <c r="H21" s="277">
        <v>3</v>
      </c>
      <c r="I21" s="277">
        <v>1</v>
      </c>
      <c r="J21" s="277">
        <v>0</v>
      </c>
      <c r="K21" s="277">
        <v>0</v>
      </c>
      <c r="L21" s="277">
        <v>1</v>
      </c>
      <c r="M21" s="278">
        <v>0</v>
      </c>
      <c r="N21" s="277"/>
      <c r="O21" s="277"/>
      <c r="P21" s="279">
        <v>0</v>
      </c>
      <c r="Q21" s="277">
        <v>0</v>
      </c>
      <c r="R21" s="277">
        <v>0</v>
      </c>
      <c r="S21" s="277">
        <v>1</v>
      </c>
      <c r="T21" s="277">
        <v>10</v>
      </c>
      <c r="U21" s="277">
        <v>0</v>
      </c>
      <c r="V21" s="277">
        <v>0</v>
      </c>
      <c r="W21" s="277">
        <v>0</v>
      </c>
      <c r="X21" s="277">
        <v>2</v>
      </c>
      <c r="Y21" s="278">
        <v>0</v>
      </c>
      <c r="AB21" s="279">
        <v>0</v>
      </c>
      <c r="AC21" s="277">
        <v>0</v>
      </c>
      <c r="AD21" s="277">
        <v>0</v>
      </c>
      <c r="AE21" s="277">
        <v>0</v>
      </c>
      <c r="AF21" s="277">
        <v>6</v>
      </c>
      <c r="AG21" s="277">
        <v>0</v>
      </c>
      <c r="AH21" s="277">
        <v>0</v>
      </c>
      <c r="AI21" s="277">
        <v>0</v>
      </c>
      <c r="AJ21" s="277">
        <v>1</v>
      </c>
      <c r="AK21" s="278">
        <v>0</v>
      </c>
      <c r="AL21" s="277"/>
      <c r="AM21" s="277"/>
      <c r="AN21" s="279">
        <v>0</v>
      </c>
      <c r="AO21" s="277">
        <v>0</v>
      </c>
      <c r="AP21" s="277">
        <v>0</v>
      </c>
      <c r="AQ21" s="277">
        <v>1</v>
      </c>
      <c r="AR21" s="277">
        <v>10</v>
      </c>
      <c r="AS21" s="277">
        <v>1</v>
      </c>
      <c r="AT21" s="277">
        <v>0</v>
      </c>
      <c r="AU21" s="277">
        <v>0</v>
      </c>
      <c r="AV21" s="277">
        <v>4</v>
      </c>
      <c r="AW21" s="278">
        <v>0</v>
      </c>
      <c r="AX21" s="277"/>
      <c r="AY21" s="277"/>
      <c r="AZ21" s="36">
        <v>0</v>
      </c>
      <c r="BA21">
        <v>0</v>
      </c>
      <c r="BB21">
        <v>0</v>
      </c>
      <c r="BC21">
        <v>0</v>
      </c>
      <c r="BD21">
        <v>7</v>
      </c>
      <c r="BE21">
        <v>2</v>
      </c>
      <c r="BF21">
        <v>0</v>
      </c>
      <c r="BG21">
        <v>0</v>
      </c>
      <c r="BH21">
        <v>2</v>
      </c>
      <c r="BI21" s="450">
        <v>0</v>
      </c>
      <c r="BL21" s="451">
        <v>0</v>
      </c>
      <c r="BM21" s="109">
        <v>0</v>
      </c>
      <c r="BN21" s="109">
        <v>0</v>
      </c>
      <c r="BO21" s="109">
        <v>0</v>
      </c>
      <c r="BP21" s="109">
        <v>5</v>
      </c>
      <c r="BQ21" s="109">
        <v>0</v>
      </c>
      <c r="BR21" s="109">
        <v>0</v>
      </c>
      <c r="BS21" s="109">
        <v>0</v>
      </c>
      <c r="BT21" s="109">
        <v>2</v>
      </c>
      <c r="BU21" s="452">
        <v>0</v>
      </c>
      <c r="BX21" s="345">
        <v>0</v>
      </c>
      <c r="BY21" s="346">
        <v>0</v>
      </c>
      <c r="BZ21" s="346">
        <v>0</v>
      </c>
      <c r="CA21" s="346">
        <v>0</v>
      </c>
      <c r="CB21" s="346">
        <v>3</v>
      </c>
      <c r="CC21" s="346">
        <v>1</v>
      </c>
      <c r="CD21" s="346">
        <v>0</v>
      </c>
      <c r="CE21" s="346">
        <v>0</v>
      </c>
      <c r="CF21" s="346">
        <v>0</v>
      </c>
      <c r="CG21" s="347">
        <v>0</v>
      </c>
      <c r="CJ21" s="280">
        <v>0</v>
      </c>
      <c r="CK21" s="281">
        <v>0</v>
      </c>
      <c r="CL21" s="281">
        <v>0</v>
      </c>
      <c r="CM21" s="281">
        <v>0</v>
      </c>
      <c r="CN21" s="281">
        <v>6</v>
      </c>
      <c r="CO21" s="281">
        <v>0</v>
      </c>
      <c r="CP21" s="281">
        <v>0</v>
      </c>
      <c r="CQ21" s="281">
        <v>0</v>
      </c>
      <c r="CR21" s="281">
        <v>0</v>
      </c>
      <c r="CS21" s="282">
        <v>0</v>
      </c>
      <c r="CV21" s="348">
        <v>0</v>
      </c>
      <c r="CW21" s="349">
        <v>0</v>
      </c>
      <c r="CX21" s="349">
        <v>0</v>
      </c>
      <c r="CY21" s="349">
        <v>0</v>
      </c>
      <c r="CZ21" s="349">
        <v>5</v>
      </c>
      <c r="DA21" s="349">
        <v>0</v>
      </c>
      <c r="DB21" s="349">
        <v>0</v>
      </c>
      <c r="DC21" s="349">
        <v>0</v>
      </c>
      <c r="DD21" s="349">
        <v>0</v>
      </c>
      <c r="DE21" s="350">
        <v>0</v>
      </c>
      <c r="DG21" s="969"/>
      <c r="DH21" s="348">
        <v>0</v>
      </c>
      <c r="DI21" s="349">
        <v>0</v>
      </c>
      <c r="DJ21" s="349">
        <v>0</v>
      </c>
      <c r="DK21" s="349">
        <v>0</v>
      </c>
      <c r="DL21" s="349">
        <v>2</v>
      </c>
      <c r="DM21" s="349">
        <v>0</v>
      </c>
      <c r="DN21" s="349">
        <v>0</v>
      </c>
      <c r="DO21" s="349">
        <v>0</v>
      </c>
      <c r="DP21" s="349">
        <v>1</v>
      </c>
      <c r="DQ21" s="350">
        <v>0</v>
      </c>
      <c r="DT21" s="1120">
        <v>0</v>
      </c>
      <c r="DU21" s="1115">
        <v>0</v>
      </c>
      <c r="DV21" s="1115">
        <v>0</v>
      </c>
      <c r="DW21" s="1115">
        <v>0</v>
      </c>
      <c r="DX21" s="1115">
        <v>0</v>
      </c>
      <c r="DY21" s="1115">
        <v>0</v>
      </c>
      <c r="DZ21" s="1115">
        <v>0</v>
      </c>
      <c r="EA21" s="1115">
        <v>0</v>
      </c>
      <c r="EB21" s="1115">
        <v>3</v>
      </c>
      <c r="EC21" s="1118">
        <v>0</v>
      </c>
      <c r="ED21" s="241"/>
    </row>
    <row r="22" spans="1:134" ht="15.75" customHeight="1" x14ac:dyDescent="0.25">
      <c r="A22">
        <v>23</v>
      </c>
      <c r="B22" s="802" t="s">
        <v>86</v>
      </c>
      <c r="C22" s="34">
        <v>1</v>
      </c>
      <c r="D22" s="279">
        <v>0</v>
      </c>
      <c r="E22" s="277">
        <v>4</v>
      </c>
      <c r="F22" s="277">
        <v>0</v>
      </c>
      <c r="G22" s="277">
        <v>43</v>
      </c>
      <c r="H22" s="277">
        <v>27</v>
      </c>
      <c r="I22" s="277">
        <v>0</v>
      </c>
      <c r="J22" s="277">
        <v>0</v>
      </c>
      <c r="K22" s="277">
        <v>0</v>
      </c>
      <c r="L22" s="277">
        <v>0</v>
      </c>
      <c r="M22" s="278">
        <v>0</v>
      </c>
      <c r="N22" s="277"/>
      <c r="O22" s="277"/>
      <c r="P22" s="279">
        <v>0</v>
      </c>
      <c r="Q22" s="277">
        <v>1</v>
      </c>
      <c r="R22" s="277">
        <v>0</v>
      </c>
      <c r="S22" s="277">
        <v>23</v>
      </c>
      <c r="T22" s="277">
        <v>22</v>
      </c>
      <c r="U22" s="277">
        <v>0</v>
      </c>
      <c r="V22" s="277">
        <v>0</v>
      </c>
      <c r="W22" s="277">
        <v>0</v>
      </c>
      <c r="X22" s="277">
        <v>0</v>
      </c>
      <c r="Y22" s="278">
        <v>0</v>
      </c>
      <c r="AB22" s="279">
        <v>0</v>
      </c>
      <c r="AC22" s="277">
        <v>1</v>
      </c>
      <c r="AD22" s="277">
        <v>0</v>
      </c>
      <c r="AE22" s="277">
        <v>26</v>
      </c>
      <c r="AF22" s="277">
        <v>27</v>
      </c>
      <c r="AG22" s="277">
        <v>0</v>
      </c>
      <c r="AH22" s="277">
        <v>0</v>
      </c>
      <c r="AI22" s="277">
        <v>0</v>
      </c>
      <c r="AJ22" s="277">
        <v>0</v>
      </c>
      <c r="AK22" s="278">
        <v>0</v>
      </c>
      <c r="AL22" s="277"/>
      <c r="AM22" s="277"/>
      <c r="AN22" s="279">
        <v>0</v>
      </c>
      <c r="AO22" s="277">
        <v>0</v>
      </c>
      <c r="AP22" s="277">
        <v>0</v>
      </c>
      <c r="AQ22" s="277">
        <v>25</v>
      </c>
      <c r="AR22" s="277">
        <v>28</v>
      </c>
      <c r="AS22" s="277">
        <v>0</v>
      </c>
      <c r="AT22" s="277">
        <v>0</v>
      </c>
      <c r="AU22" s="277">
        <v>0</v>
      </c>
      <c r="AV22" s="277">
        <v>0</v>
      </c>
      <c r="AW22" s="278">
        <v>0</v>
      </c>
      <c r="AX22" s="277"/>
      <c r="AY22" s="277"/>
      <c r="AZ22" s="36">
        <v>0</v>
      </c>
      <c r="BA22">
        <v>0</v>
      </c>
      <c r="BB22">
        <v>0</v>
      </c>
      <c r="BC22">
        <v>32</v>
      </c>
      <c r="BD22">
        <v>35</v>
      </c>
      <c r="BE22">
        <v>0</v>
      </c>
      <c r="BF22">
        <v>0</v>
      </c>
      <c r="BG22">
        <v>0</v>
      </c>
      <c r="BH22">
        <v>0</v>
      </c>
      <c r="BI22" s="450">
        <v>0</v>
      </c>
      <c r="BL22" s="451">
        <v>0</v>
      </c>
      <c r="BM22" s="109">
        <v>2</v>
      </c>
      <c r="BN22" s="109">
        <v>0</v>
      </c>
      <c r="BO22" s="109">
        <v>27</v>
      </c>
      <c r="BP22" s="109">
        <v>26</v>
      </c>
      <c r="BQ22" s="109">
        <v>0</v>
      </c>
      <c r="BR22" s="109">
        <v>0</v>
      </c>
      <c r="BS22" s="109">
        <v>0</v>
      </c>
      <c r="BT22" s="109">
        <v>0</v>
      </c>
      <c r="BU22" s="452">
        <v>0</v>
      </c>
      <c r="BX22" s="345">
        <v>0</v>
      </c>
      <c r="BY22" s="346">
        <v>8</v>
      </c>
      <c r="BZ22" s="346">
        <v>0</v>
      </c>
      <c r="CA22" s="346">
        <v>30</v>
      </c>
      <c r="CB22" s="346">
        <v>50</v>
      </c>
      <c r="CC22" s="346">
        <v>0</v>
      </c>
      <c r="CD22" s="346">
        <v>0</v>
      </c>
      <c r="CE22" s="346">
        <v>0</v>
      </c>
      <c r="CF22" s="346">
        <v>0</v>
      </c>
      <c r="CG22" s="347">
        <v>0</v>
      </c>
      <c r="CJ22" s="280">
        <v>0</v>
      </c>
      <c r="CK22" s="281">
        <v>11</v>
      </c>
      <c r="CL22" s="281">
        <v>0</v>
      </c>
      <c r="CM22" s="281">
        <v>25</v>
      </c>
      <c r="CN22" s="281">
        <v>43</v>
      </c>
      <c r="CO22" s="281">
        <v>0</v>
      </c>
      <c r="CP22" s="281">
        <v>0</v>
      </c>
      <c r="CQ22" s="281">
        <v>0</v>
      </c>
      <c r="CR22" s="281">
        <v>0</v>
      </c>
      <c r="CS22" s="282">
        <v>0</v>
      </c>
      <c r="CV22" s="348">
        <v>0</v>
      </c>
      <c r="CW22" s="349">
        <v>11</v>
      </c>
      <c r="CX22" s="349">
        <v>0</v>
      </c>
      <c r="CY22" s="349">
        <v>23</v>
      </c>
      <c r="CZ22" s="349">
        <v>40</v>
      </c>
      <c r="DA22" s="349">
        <v>0</v>
      </c>
      <c r="DB22" s="349">
        <v>0</v>
      </c>
      <c r="DC22" s="349">
        <v>0</v>
      </c>
      <c r="DD22" s="349">
        <v>0</v>
      </c>
      <c r="DE22" s="350">
        <v>0</v>
      </c>
      <c r="DG22" s="969"/>
      <c r="DH22" s="348">
        <v>0</v>
      </c>
      <c r="DI22" s="349">
        <v>23</v>
      </c>
      <c r="DJ22" s="349">
        <v>0</v>
      </c>
      <c r="DK22" s="349">
        <v>22</v>
      </c>
      <c r="DL22" s="349">
        <v>35</v>
      </c>
      <c r="DM22" s="349">
        <v>0</v>
      </c>
      <c r="DN22" s="349">
        <v>0</v>
      </c>
      <c r="DO22" s="349">
        <v>0</v>
      </c>
      <c r="DP22" s="349">
        <v>0</v>
      </c>
      <c r="DQ22" s="350">
        <v>0</v>
      </c>
      <c r="DT22" s="1120">
        <v>0</v>
      </c>
      <c r="DU22" s="1115">
        <v>28</v>
      </c>
      <c r="DV22" s="1115">
        <v>0</v>
      </c>
      <c r="DW22" s="1115">
        <v>29</v>
      </c>
      <c r="DX22" s="1115">
        <v>48</v>
      </c>
      <c r="DY22" s="1115">
        <v>0</v>
      </c>
      <c r="DZ22" s="1115">
        <v>0</v>
      </c>
      <c r="EA22" s="1115">
        <v>0</v>
      </c>
      <c r="EB22" s="1115">
        <v>0</v>
      </c>
      <c r="EC22" s="1118">
        <v>0</v>
      </c>
      <c r="ED22" s="241"/>
    </row>
    <row r="23" spans="1:134" x14ac:dyDescent="0.25">
      <c r="A23">
        <v>23</v>
      </c>
      <c r="B23" s="802" t="s">
        <v>86</v>
      </c>
      <c r="C23" s="34">
        <v>2</v>
      </c>
      <c r="D23" s="279">
        <v>0</v>
      </c>
      <c r="E23" s="277">
        <v>3</v>
      </c>
      <c r="F23" s="277">
        <v>0</v>
      </c>
      <c r="G23" s="277">
        <v>12</v>
      </c>
      <c r="H23" s="277">
        <v>5</v>
      </c>
      <c r="I23" s="277">
        <v>0</v>
      </c>
      <c r="J23" s="277">
        <v>0</v>
      </c>
      <c r="K23" s="277">
        <v>0</v>
      </c>
      <c r="L23" s="277">
        <v>0</v>
      </c>
      <c r="M23" s="278">
        <v>0</v>
      </c>
      <c r="N23" s="277"/>
      <c r="O23" s="277"/>
      <c r="P23" s="279">
        <v>0</v>
      </c>
      <c r="Q23" s="277">
        <v>5</v>
      </c>
      <c r="R23" s="277">
        <v>0</v>
      </c>
      <c r="S23" s="277">
        <v>13</v>
      </c>
      <c r="T23" s="277">
        <v>11</v>
      </c>
      <c r="U23" s="277">
        <v>0</v>
      </c>
      <c r="V23" s="277">
        <v>0</v>
      </c>
      <c r="W23" s="277">
        <v>0</v>
      </c>
      <c r="X23" s="277">
        <v>0</v>
      </c>
      <c r="Y23" s="278">
        <v>0</v>
      </c>
      <c r="AB23" s="279">
        <v>0</v>
      </c>
      <c r="AC23" s="277">
        <v>6</v>
      </c>
      <c r="AD23" s="277">
        <v>0</v>
      </c>
      <c r="AE23" s="277">
        <v>6</v>
      </c>
      <c r="AF23" s="277">
        <v>9</v>
      </c>
      <c r="AG23" s="277">
        <v>0</v>
      </c>
      <c r="AH23" s="277">
        <v>0</v>
      </c>
      <c r="AI23" s="277">
        <v>0</v>
      </c>
      <c r="AJ23" s="277">
        <v>0</v>
      </c>
      <c r="AK23" s="278">
        <v>0</v>
      </c>
      <c r="AL23" s="277"/>
      <c r="AM23" s="277"/>
      <c r="AN23" s="279">
        <v>0</v>
      </c>
      <c r="AO23" s="277">
        <v>5</v>
      </c>
      <c r="AP23" s="277">
        <v>0</v>
      </c>
      <c r="AQ23" s="277">
        <v>10</v>
      </c>
      <c r="AR23" s="277">
        <v>9</v>
      </c>
      <c r="AS23" s="277">
        <v>0</v>
      </c>
      <c r="AT23" s="277">
        <v>0</v>
      </c>
      <c r="AU23" s="277">
        <v>0</v>
      </c>
      <c r="AV23" s="277">
        <v>0</v>
      </c>
      <c r="AW23" s="278">
        <v>0</v>
      </c>
      <c r="AX23" s="277"/>
      <c r="AY23" s="277"/>
      <c r="AZ23" s="36">
        <v>0</v>
      </c>
      <c r="BA23">
        <v>0</v>
      </c>
      <c r="BB23">
        <v>0</v>
      </c>
      <c r="BC23">
        <v>9</v>
      </c>
      <c r="BD23">
        <v>8</v>
      </c>
      <c r="BE23">
        <v>0</v>
      </c>
      <c r="BF23">
        <v>0</v>
      </c>
      <c r="BG23">
        <v>0</v>
      </c>
      <c r="BH23">
        <v>0</v>
      </c>
      <c r="BI23" s="450">
        <v>0</v>
      </c>
      <c r="BL23" s="451">
        <v>0</v>
      </c>
      <c r="BM23" s="109">
        <v>1</v>
      </c>
      <c r="BN23" s="109">
        <v>0</v>
      </c>
      <c r="BO23" s="109">
        <v>6</v>
      </c>
      <c r="BP23" s="109">
        <v>7</v>
      </c>
      <c r="BQ23" s="109">
        <v>0</v>
      </c>
      <c r="BR23" s="109">
        <v>0</v>
      </c>
      <c r="BS23" s="109">
        <v>0</v>
      </c>
      <c r="BT23" s="109">
        <v>0</v>
      </c>
      <c r="BU23" s="452">
        <v>0</v>
      </c>
      <c r="BX23" s="345">
        <v>0</v>
      </c>
      <c r="BY23" s="346">
        <v>2</v>
      </c>
      <c r="BZ23" s="346">
        <v>0</v>
      </c>
      <c r="CA23" s="346">
        <v>13</v>
      </c>
      <c r="CB23" s="346">
        <v>2</v>
      </c>
      <c r="CC23" s="346">
        <v>0</v>
      </c>
      <c r="CD23" s="346">
        <v>0</v>
      </c>
      <c r="CE23" s="346">
        <v>0</v>
      </c>
      <c r="CF23" s="346">
        <v>0</v>
      </c>
      <c r="CG23" s="347">
        <v>0</v>
      </c>
      <c r="CJ23" s="280">
        <v>0</v>
      </c>
      <c r="CK23" s="281">
        <v>1</v>
      </c>
      <c r="CL23" s="281">
        <v>0</v>
      </c>
      <c r="CM23" s="281">
        <v>13</v>
      </c>
      <c r="CN23" s="281">
        <v>14</v>
      </c>
      <c r="CO23" s="281">
        <v>0</v>
      </c>
      <c r="CP23" s="281">
        <v>0</v>
      </c>
      <c r="CQ23" s="281">
        <v>0</v>
      </c>
      <c r="CR23" s="281">
        <v>0</v>
      </c>
      <c r="CS23" s="282">
        <v>0</v>
      </c>
      <c r="CV23" s="348">
        <v>0</v>
      </c>
      <c r="CW23" s="349">
        <v>4</v>
      </c>
      <c r="CX23" s="349">
        <v>0</v>
      </c>
      <c r="CY23" s="349">
        <v>11</v>
      </c>
      <c r="CZ23" s="349">
        <v>9</v>
      </c>
      <c r="DA23" s="349">
        <v>0</v>
      </c>
      <c r="DB23" s="349">
        <v>0</v>
      </c>
      <c r="DC23" s="349">
        <v>0</v>
      </c>
      <c r="DD23" s="349">
        <v>0</v>
      </c>
      <c r="DE23" s="350">
        <v>0</v>
      </c>
      <c r="DG23" s="969"/>
      <c r="DH23" s="348">
        <v>0</v>
      </c>
      <c r="DI23" s="349">
        <v>9</v>
      </c>
      <c r="DJ23" s="349">
        <v>0</v>
      </c>
      <c r="DK23" s="349">
        <v>6</v>
      </c>
      <c r="DL23" s="349">
        <v>4</v>
      </c>
      <c r="DM23" s="349">
        <v>0</v>
      </c>
      <c r="DN23" s="349">
        <v>0</v>
      </c>
      <c r="DO23" s="349">
        <v>0</v>
      </c>
      <c r="DP23" s="349">
        <v>0</v>
      </c>
      <c r="DQ23" s="350">
        <v>0</v>
      </c>
      <c r="DT23" s="1120">
        <v>0</v>
      </c>
      <c r="DU23" s="1115">
        <v>9</v>
      </c>
      <c r="DV23" s="1115">
        <v>0</v>
      </c>
      <c r="DW23" s="1115">
        <v>16</v>
      </c>
      <c r="DX23" s="1115">
        <v>10</v>
      </c>
      <c r="DY23" s="1115">
        <v>0</v>
      </c>
      <c r="DZ23" s="1115">
        <v>0</v>
      </c>
      <c r="EA23" s="1115">
        <v>0</v>
      </c>
      <c r="EB23" s="1115">
        <v>0</v>
      </c>
      <c r="EC23" s="1118">
        <v>0</v>
      </c>
      <c r="ED23" s="241"/>
    </row>
    <row r="24" spans="1:134" x14ac:dyDescent="0.25">
      <c r="A24">
        <v>23</v>
      </c>
      <c r="B24" s="802" t="s">
        <v>86</v>
      </c>
      <c r="C24" s="34">
        <v>3</v>
      </c>
      <c r="D24" s="279">
        <v>0</v>
      </c>
      <c r="E24" s="277">
        <v>6</v>
      </c>
      <c r="F24" s="277">
        <v>0</v>
      </c>
      <c r="G24" s="277">
        <v>32</v>
      </c>
      <c r="H24" s="277">
        <v>5</v>
      </c>
      <c r="I24" s="277">
        <v>0</v>
      </c>
      <c r="J24" s="277">
        <v>0</v>
      </c>
      <c r="K24" s="277">
        <v>0</v>
      </c>
      <c r="L24" s="277">
        <v>0</v>
      </c>
      <c r="M24" s="278">
        <v>0</v>
      </c>
      <c r="N24" s="277"/>
      <c r="O24" s="277"/>
      <c r="P24" s="279">
        <v>0</v>
      </c>
      <c r="Q24" s="277">
        <v>4</v>
      </c>
      <c r="R24" s="277">
        <v>0</v>
      </c>
      <c r="S24" s="277">
        <v>18</v>
      </c>
      <c r="T24" s="277">
        <v>5</v>
      </c>
      <c r="U24" s="277">
        <v>0</v>
      </c>
      <c r="V24" s="277">
        <v>0</v>
      </c>
      <c r="W24" s="277">
        <v>0</v>
      </c>
      <c r="X24" s="277">
        <v>0</v>
      </c>
      <c r="Y24" s="278">
        <v>0</v>
      </c>
      <c r="AB24" s="279">
        <v>1</v>
      </c>
      <c r="AC24" s="277">
        <v>5</v>
      </c>
      <c r="AD24" s="277">
        <v>0</v>
      </c>
      <c r="AE24" s="277">
        <v>16</v>
      </c>
      <c r="AF24" s="277">
        <v>7</v>
      </c>
      <c r="AG24" s="277">
        <v>0</v>
      </c>
      <c r="AH24" s="277">
        <v>0</v>
      </c>
      <c r="AI24" s="277">
        <v>0</v>
      </c>
      <c r="AJ24" s="277">
        <v>0</v>
      </c>
      <c r="AK24" s="278">
        <v>0</v>
      </c>
      <c r="AL24" s="277"/>
      <c r="AM24" s="277"/>
      <c r="AN24" s="279">
        <v>0</v>
      </c>
      <c r="AO24" s="277">
        <v>0</v>
      </c>
      <c r="AP24" s="277">
        <v>0</v>
      </c>
      <c r="AQ24" s="277">
        <v>35</v>
      </c>
      <c r="AR24" s="277">
        <v>8</v>
      </c>
      <c r="AS24" s="277">
        <v>0</v>
      </c>
      <c r="AT24" s="277">
        <v>0</v>
      </c>
      <c r="AU24" s="277">
        <v>0</v>
      </c>
      <c r="AV24" s="277">
        <v>0</v>
      </c>
      <c r="AW24" s="278">
        <v>0</v>
      </c>
      <c r="AX24" s="277"/>
      <c r="AY24" s="277"/>
      <c r="AZ24" s="36">
        <v>0</v>
      </c>
      <c r="BA24">
        <v>0</v>
      </c>
      <c r="BB24">
        <v>0</v>
      </c>
      <c r="BC24">
        <v>31</v>
      </c>
      <c r="BD24">
        <v>3</v>
      </c>
      <c r="BE24">
        <v>0</v>
      </c>
      <c r="BF24">
        <v>0</v>
      </c>
      <c r="BG24">
        <v>0</v>
      </c>
      <c r="BH24">
        <v>0</v>
      </c>
      <c r="BI24" s="450">
        <v>0</v>
      </c>
      <c r="BL24" s="451">
        <v>0</v>
      </c>
      <c r="BM24" s="109">
        <v>3</v>
      </c>
      <c r="BN24" s="109">
        <v>0</v>
      </c>
      <c r="BO24" s="109">
        <v>13</v>
      </c>
      <c r="BP24" s="109">
        <v>12</v>
      </c>
      <c r="BQ24" s="109">
        <v>0</v>
      </c>
      <c r="BR24" s="109">
        <v>0</v>
      </c>
      <c r="BS24" s="109">
        <v>0</v>
      </c>
      <c r="BT24" s="109">
        <v>0</v>
      </c>
      <c r="BU24" s="452">
        <v>0</v>
      </c>
      <c r="BX24" s="345">
        <v>0</v>
      </c>
      <c r="BY24" s="346">
        <v>0</v>
      </c>
      <c r="BZ24" s="346">
        <v>0</v>
      </c>
      <c r="CA24" s="346">
        <v>22</v>
      </c>
      <c r="CB24" s="346">
        <v>5</v>
      </c>
      <c r="CC24" s="346">
        <v>0</v>
      </c>
      <c r="CD24" s="346">
        <v>0</v>
      </c>
      <c r="CE24" s="346">
        <v>0</v>
      </c>
      <c r="CF24" s="346">
        <v>0</v>
      </c>
      <c r="CG24" s="347">
        <v>0</v>
      </c>
      <c r="CJ24" s="280">
        <v>0</v>
      </c>
      <c r="CK24" s="281">
        <v>0</v>
      </c>
      <c r="CL24" s="281">
        <v>0</v>
      </c>
      <c r="CM24" s="281">
        <v>23</v>
      </c>
      <c r="CN24" s="281">
        <v>7</v>
      </c>
      <c r="CO24" s="281">
        <v>0</v>
      </c>
      <c r="CP24" s="281">
        <v>0</v>
      </c>
      <c r="CQ24" s="281">
        <v>0</v>
      </c>
      <c r="CR24" s="281">
        <v>0</v>
      </c>
      <c r="CS24" s="282">
        <v>0</v>
      </c>
      <c r="CV24" s="348">
        <v>0</v>
      </c>
      <c r="CW24" s="349">
        <v>0</v>
      </c>
      <c r="CX24" s="349">
        <v>0</v>
      </c>
      <c r="CY24" s="349">
        <v>18</v>
      </c>
      <c r="CZ24" s="349">
        <v>3</v>
      </c>
      <c r="DA24" s="349">
        <v>0</v>
      </c>
      <c r="DB24" s="349">
        <v>0</v>
      </c>
      <c r="DC24" s="349">
        <v>0</v>
      </c>
      <c r="DD24" s="349">
        <v>0</v>
      </c>
      <c r="DE24" s="350">
        <v>0</v>
      </c>
      <c r="DG24" s="969"/>
      <c r="DH24" s="348">
        <v>0</v>
      </c>
      <c r="DI24" s="349">
        <v>0</v>
      </c>
      <c r="DJ24" s="349">
        <v>0</v>
      </c>
      <c r="DK24" s="349">
        <v>13</v>
      </c>
      <c r="DL24" s="349">
        <v>5</v>
      </c>
      <c r="DM24" s="349">
        <v>0</v>
      </c>
      <c r="DN24" s="349">
        <v>0</v>
      </c>
      <c r="DO24" s="349">
        <v>0</v>
      </c>
      <c r="DP24" s="349">
        <v>0</v>
      </c>
      <c r="DQ24" s="350">
        <v>0</v>
      </c>
      <c r="DT24" s="1120">
        <v>0</v>
      </c>
      <c r="DU24" s="1115">
        <v>0</v>
      </c>
      <c r="DV24" s="1115">
        <v>0</v>
      </c>
      <c r="DW24" s="1115">
        <v>21</v>
      </c>
      <c r="DX24" s="1115">
        <v>1</v>
      </c>
      <c r="DY24" s="1115">
        <v>0</v>
      </c>
      <c r="DZ24" s="1115">
        <v>0</v>
      </c>
      <c r="EA24" s="1115">
        <v>0</v>
      </c>
      <c r="EB24" s="1115">
        <v>0</v>
      </c>
      <c r="EC24" s="1118">
        <v>0</v>
      </c>
      <c r="ED24" s="241"/>
    </row>
    <row r="25" spans="1:134" x14ac:dyDescent="0.25">
      <c r="A25">
        <v>24</v>
      </c>
      <c r="B25" s="802" t="s">
        <v>87</v>
      </c>
      <c r="C25" s="34">
        <v>1</v>
      </c>
      <c r="D25" s="279">
        <v>0</v>
      </c>
      <c r="E25" s="277">
        <v>4</v>
      </c>
      <c r="F25" s="277">
        <v>0</v>
      </c>
      <c r="G25" s="277">
        <v>36</v>
      </c>
      <c r="H25" s="277">
        <v>97</v>
      </c>
      <c r="I25" s="277">
        <v>39</v>
      </c>
      <c r="J25" s="277">
        <v>0</v>
      </c>
      <c r="K25" s="277">
        <v>0</v>
      </c>
      <c r="L25" s="277">
        <v>6</v>
      </c>
      <c r="M25" s="278">
        <v>0</v>
      </c>
      <c r="N25" s="277"/>
      <c r="O25" s="277"/>
      <c r="P25" s="279">
        <v>0</v>
      </c>
      <c r="Q25" s="277">
        <v>11</v>
      </c>
      <c r="R25" s="277">
        <v>0</v>
      </c>
      <c r="S25" s="277">
        <v>59</v>
      </c>
      <c r="T25" s="277">
        <v>100</v>
      </c>
      <c r="U25" s="277">
        <v>39</v>
      </c>
      <c r="V25" s="277">
        <v>0</v>
      </c>
      <c r="W25" s="277">
        <v>0</v>
      </c>
      <c r="X25" s="277">
        <v>7</v>
      </c>
      <c r="Y25" s="278">
        <v>0</v>
      </c>
      <c r="AB25" s="279">
        <v>0</v>
      </c>
      <c r="AC25" s="277">
        <v>8</v>
      </c>
      <c r="AD25" s="277">
        <v>0</v>
      </c>
      <c r="AE25" s="277">
        <v>34</v>
      </c>
      <c r="AF25" s="277">
        <v>122</v>
      </c>
      <c r="AG25" s="277">
        <v>45</v>
      </c>
      <c r="AH25" s="277">
        <v>0</v>
      </c>
      <c r="AI25" s="277">
        <v>0</v>
      </c>
      <c r="AJ25" s="277">
        <v>9</v>
      </c>
      <c r="AK25" s="278">
        <v>0</v>
      </c>
      <c r="AL25" s="277"/>
      <c r="AM25" s="277"/>
      <c r="AN25" s="279">
        <v>0</v>
      </c>
      <c r="AO25" s="277">
        <v>9</v>
      </c>
      <c r="AP25" s="277">
        <v>0</v>
      </c>
      <c r="AQ25" s="277">
        <v>31</v>
      </c>
      <c r="AR25" s="277">
        <v>130</v>
      </c>
      <c r="AS25" s="277">
        <v>132</v>
      </c>
      <c r="AT25" s="277">
        <v>0</v>
      </c>
      <c r="AU25" s="277">
        <v>0</v>
      </c>
      <c r="AV25" s="277">
        <v>20</v>
      </c>
      <c r="AW25" s="278">
        <v>0</v>
      </c>
      <c r="AX25" s="277"/>
      <c r="AY25" s="277"/>
      <c r="AZ25" s="36">
        <v>0</v>
      </c>
      <c r="BA25">
        <v>4</v>
      </c>
      <c r="BB25">
        <v>0</v>
      </c>
      <c r="BC25">
        <v>37</v>
      </c>
      <c r="BD25">
        <v>129</v>
      </c>
      <c r="BE25">
        <v>126</v>
      </c>
      <c r="BF25">
        <v>0</v>
      </c>
      <c r="BG25">
        <v>0</v>
      </c>
      <c r="BH25">
        <v>8</v>
      </c>
      <c r="BI25" s="450">
        <v>0</v>
      </c>
      <c r="BL25" s="451">
        <v>0</v>
      </c>
      <c r="BM25" s="109">
        <v>6</v>
      </c>
      <c r="BN25" s="109">
        <v>0</v>
      </c>
      <c r="BO25" s="109">
        <v>29</v>
      </c>
      <c r="BP25" s="109">
        <v>120</v>
      </c>
      <c r="BQ25" s="109">
        <v>142</v>
      </c>
      <c r="BR25" s="109">
        <v>0</v>
      </c>
      <c r="BS25" s="109">
        <v>0</v>
      </c>
      <c r="BT25" s="109">
        <v>8</v>
      </c>
      <c r="BU25" s="452">
        <v>0</v>
      </c>
      <c r="BX25" s="345">
        <v>0</v>
      </c>
      <c r="BY25" s="346">
        <v>3</v>
      </c>
      <c r="BZ25" s="346">
        <v>0</v>
      </c>
      <c r="CA25" s="346">
        <v>30</v>
      </c>
      <c r="CB25" s="346">
        <v>107</v>
      </c>
      <c r="CC25" s="346">
        <v>106</v>
      </c>
      <c r="CD25" s="346">
        <v>0</v>
      </c>
      <c r="CE25" s="346">
        <v>0</v>
      </c>
      <c r="CF25" s="346">
        <v>16</v>
      </c>
      <c r="CG25" s="347">
        <v>0</v>
      </c>
      <c r="CJ25" s="355">
        <v>2</v>
      </c>
      <c r="CK25" s="281">
        <v>0</v>
      </c>
      <c r="CL25" s="281">
        <v>0</v>
      </c>
      <c r="CM25" s="281">
        <v>49</v>
      </c>
      <c r="CN25" s="281">
        <v>96</v>
      </c>
      <c r="CO25" s="281">
        <v>114</v>
      </c>
      <c r="CP25" s="281">
        <v>0</v>
      </c>
      <c r="CQ25" s="281">
        <v>0</v>
      </c>
      <c r="CR25" s="281">
        <v>15</v>
      </c>
      <c r="CS25" s="282">
        <v>0</v>
      </c>
      <c r="CV25" s="348">
        <v>0</v>
      </c>
      <c r="CW25" s="349">
        <v>2</v>
      </c>
      <c r="CX25" s="349">
        <v>0</v>
      </c>
      <c r="CY25" s="349">
        <v>67</v>
      </c>
      <c r="CZ25" s="349">
        <v>150</v>
      </c>
      <c r="DA25" s="349">
        <v>138</v>
      </c>
      <c r="DB25" s="349">
        <v>0</v>
      </c>
      <c r="DC25" s="349">
        <v>0</v>
      </c>
      <c r="DD25" s="349">
        <v>19</v>
      </c>
      <c r="DE25" s="350">
        <v>0</v>
      </c>
      <c r="DG25" s="969"/>
      <c r="DH25" s="348">
        <v>0</v>
      </c>
      <c r="DI25" s="349">
        <v>4</v>
      </c>
      <c r="DJ25" s="349">
        <v>0</v>
      </c>
      <c r="DK25" s="349">
        <v>83</v>
      </c>
      <c r="DL25" s="349">
        <v>178</v>
      </c>
      <c r="DM25" s="349">
        <v>167</v>
      </c>
      <c r="DN25" s="349">
        <v>0</v>
      </c>
      <c r="DO25" s="349">
        <v>0</v>
      </c>
      <c r="DP25" s="349">
        <v>15</v>
      </c>
      <c r="DQ25" s="350">
        <v>0</v>
      </c>
      <c r="DT25" s="1120">
        <v>0</v>
      </c>
      <c r="DU25" s="1115">
        <v>1</v>
      </c>
      <c r="DV25" s="1115">
        <v>0</v>
      </c>
      <c r="DW25" s="1115">
        <v>95</v>
      </c>
      <c r="DX25" s="1115">
        <v>158</v>
      </c>
      <c r="DY25" s="1115">
        <v>128</v>
      </c>
      <c r="DZ25" s="1115">
        <v>0</v>
      </c>
      <c r="EA25" s="1115">
        <v>0</v>
      </c>
      <c r="EB25" s="1115">
        <v>19</v>
      </c>
      <c r="EC25" s="1118">
        <v>0</v>
      </c>
      <c r="ED25" s="241"/>
    </row>
    <row r="26" spans="1:134" ht="15.75" customHeight="1" x14ac:dyDescent="0.25">
      <c r="A26">
        <v>24</v>
      </c>
      <c r="B26" s="802" t="s">
        <v>87</v>
      </c>
      <c r="C26" s="34">
        <v>2</v>
      </c>
      <c r="D26" s="279">
        <v>0</v>
      </c>
      <c r="E26" s="277">
        <v>14</v>
      </c>
      <c r="F26" s="277">
        <v>0</v>
      </c>
      <c r="G26" s="277">
        <v>19</v>
      </c>
      <c r="H26" s="277">
        <v>40</v>
      </c>
      <c r="I26" s="277">
        <v>28</v>
      </c>
      <c r="J26" s="277">
        <v>0</v>
      </c>
      <c r="K26" s="277">
        <v>0</v>
      </c>
      <c r="L26" s="277">
        <v>0</v>
      </c>
      <c r="M26" s="278">
        <v>0</v>
      </c>
      <c r="N26" s="277"/>
      <c r="O26" s="277"/>
      <c r="P26" s="279">
        <v>0</v>
      </c>
      <c r="Q26" s="277">
        <v>7</v>
      </c>
      <c r="R26" s="277">
        <v>0</v>
      </c>
      <c r="S26" s="277">
        <v>5</v>
      </c>
      <c r="T26" s="277">
        <v>39</v>
      </c>
      <c r="U26" s="277">
        <v>25</v>
      </c>
      <c r="V26" s="277">
        <v>0</v>
      </c>
      <c r="W26" s="277">
        <v>0</v>
      </c>
      <c r="X26" s="277">
        <v>1</v>
      </c>
      <c r="Y26" s="278">
        <v>0</v>
      </c>
      <c r="AB26" s="279">
        <v>0</v>
      </c>
      <c r="AC26" s="277">
        <v>3</v>
      </c>
      <c r="AD26" s="277">
        <v>0</v>
      </c>
      <c r="AE26" s="277">
        <v>6</v>
      </c>
      <c r="AF26" s="277">
        <v>44</v>
      </c>
      <c r="AG26" s="277">
        <v>78</v>
      </c>
      <c r="AH26" s="277">
        <v>0</v>
      </c>
      <c r="AI26" s="277">
        <v>0</v>
      </c>
      <c r="AJ26" s="277">
        <v>2</v>
      </c>
      <c r="AK26" s="278">
        <v>0</v>
      </c>
      <c r="AL26" s="277"/>
      <c r="AM26" s="277"/>
      <c r="AN26" s="279">
        <v>0</v>
      </c>
      <c r="AO26" s="277">
        <v>3</v>
      </c>
      <c r="AP26" s="277">
        <v>0</v>
      </c>
      <c r="AQ26" s="277">
        <v>6</v>
      </c>
      <c r="AR26" s="277">
        <v>40</v>
      </c>
      <c r="AS26" s="277">
        <v>0</v>
      </c>
      <c r="AT26" s="277">
        <v>0</v>
      </c>
      <c r="AU26" s="277">
        <v>0</v>
      </c>
      <c r="AV26" s="277">
        <v>2</v>
      </c>
      <c r="AW26" s="278">
        <v>0</v>
      </c>
      <c r="AX26" s="277"/>
      <c r="AY26" s="277"/>
      <c r="AZ26" s="36">
        <v>0</v>
      </c>
      <c r="BA26">
        <v>4</v>
      </c>
      <c r="BB26">
        <v>0</v>
      </c>
      <c r="BC26">
        <v>11</v>
      </c>
      <c r="BD26">
        <v>39</v>
      </c>
      <c r="BE26">
        <v>0</v>
      </c>
      <c r="BF26">
        <v>0</v>
      </c>
      <c r="BG26">
        <v>0</v>
      </c>
      <c r="BH26">
        <v>3</v>
      </c>
      <c r="BI26" s="450">
        <v>0</v>
      </c>
      <c r="BL26" s="451">
        <v>0</v>
      </c>
      <c r="BM26" s="109">
        <v>3</v>
      </c>
      <c r="BN26" s="109">
        <v>0</v>
      </c>
      <c r="BO26" s="109">
        <v>7</v>
      </c>
      <c r="BP26" s="109">
        <v>50</v>
      </c>
      <c r="BQ26" s="109">
        <v>0</v>
      </c>
      <c r="BR26" s="109">
        <v>0</v>
      </c>
      <c r="BS26" s="109">
        <v>0</v>
      </c>
      <c r="BT26" s="109">
        <v>0</v>
      </c>
      <c r="BU26" s="452">
        <v>0</v>
      </c>
      <c r="BX26" s="345">
        <v>3</v>
      </c>
      <c r="BY26" s="346">
        <v>7</v>
      </c>
      <c r="BZ26" s="346">
        <v>0</v>
      </c>
      <c r="CA26" s="346">
        <v>3</v>
      </c>
      <c r="CB26" s="346">
        <v>43</v>
      </c>
      <c r="CC26" s="346">
        <v>2</v>
      </c>
      <c r="CD26" s="346">
        <v>0</v>
      </c>
      <c r="CE26" s="346">
        <v>0</v>
      </c>
      <c r="CF26" s="346">
        <v>0</v>
      </c>
      <c r="CG26" s="347">
        <v>0</v>
      </c>
      <c r="CJ26" s="280">
        <v>0</v>
      </c>
      <c r="CK26" s="281">
        <v>2</v>
      </c>
      <c r="CL26" s="281">
        <v>0</v>
      </c>
      <c r="CM26" s="281">
        <v>7</v>
      </c>
      <c r="CN26" s="281">
        <v>41</v>
      </c>
      <c r="CO26" s="281">
        <v>0</v>
      </c>
      <c r="CP26" s="281">
        <v>0</v>
      </c>
      <c r="CQ26" s="281">
        <v>0</v>
      </c>
      <c r="CR26" s="281">
        <v>1</v>
      </c>
      <c r="CS26" s="282">
        <v>0</v>
      </c>
      <c r="CV26" s="348">
        <v>0</v>
      </c>
      <c r="CW26" s="349">
        <v>0</v>
      </c>
      <c r="CX26" s="349">
        <v>0</v>
      </c>
      <c r="CY26" s="349">
        <v>2</v>
      </c>
      <c r="CZ26" s="349">
        <v>41</v>
      </c>
      <c r="DA26" s="349">
        <v>2</v>
      </c>
      <c r="DB26" s="349">
        <v>0</v>
      </c>
      <c r="DC26" s="349">
        <v>0</v>
      </c>
      <c r="DD26" s="349">
        <v>0</v>
      </c>
      <c r="DE26" s="350">
        <v>0</v>
      </c>
      <c r="DG26" s="969"/>
      <c r="DH26" s="348">
        <v>4</v>
      </c>
      <c r="DI26" s="349">
        <v>1</v>
      </c>
      <c r="DJ26" s="349">
        <v>0</v>
      </c>
      <c r="DK26" s="349">
        <v>3</v>
      </c>
      <c r="DL26" s="349">
        <v>24</v>
      </c>
      <c r="DM26" s="349">
        <v>0</v>
      </c>
      <c r="DN26" s="349">
        <v>0</v>
      </c>
      <c r="DO26" s="349">
        <v>0</v>
      </c>
      <c r="DP26" s="349">
        <v>0</v>
      </c>
      <c r="DQ26" s="350">
        <v>0</v>
      </c>
      <c r="DT26" s="1120">
        <v>12</v>
      </c>
      <c r="DU26" s="1115">
        <v>2</v>
      </c>
      <c r="DV26" s="1115">
        <v>0</v>
      </c>
      <c r="DW26" s="1115">
        <v>12</v>
      </c>
      <c r="DX26" s="1115">
        <v>36</v>
      </c>
      <c r="DY26" s="1115">
        <v>9</v>
      </c>
      <c r="DZ26" s="1115">
        <v>0</v>
      </c>
      <c r="EA26" s="1115">
        <v>0</v>
      </c>
      <c r="EB26" s="1115">
        <v>0</v>
      </c>
      <c r="EC26" s="1118">
        <v>0</v>
      </c>
      <c r="ED26" s="241"/>
    </row>
    <row r="27" spans="1:134" x14ac:dyDescent="0.25">
      <c r="A27">
        <v>24</v>
      </c>
      <c r="B27" s="802" t="s">
        <v>87</v>
      </c>
      <c r="C27" s="34">
        <v>3</v>
      </c>
      <c r="D27" s="279">
        <v>3</v>
      </c>
      <c r="E27" s="277">
        <v>0</v>
      </c>
      <c r="F27" s="277">
        <v>0</v>
      </c>
      <c r="G27" s="277">
        <v>34</v>
      </c>
      <c r="H27" s="277">
        <v>5</v>
      </c>
      <c r="I27" s="277">
        <v>0</v>
      </c>
      <c r="J27" s="277">
        <v>0</v>
      </c>
      <c r="K27" s="277">
        <v>0</v>
      </c>
      <c r="L27" s="277">
        <v>0</v>
      </c>
      <c r="M27" s="278">
        <v>0</v>
      </c>
      <c r="N27" s="277"/>
      <c r="O27" s="277"/>
      <c r="P27" s="279">
        <v>5</v>
      </c>
      <c r="Q27" s="277">
        <v>0</v>
      </c>
      <c r="R27" s="277">
        <v>0</v>
      </c>
      <c r="S27" s="277">
        <v>38</v>
      </c>
      <c r="T27" s="277">
        <v>7</v>
      </c>
      <c r="U27" s="277">
        <v>0</v>
      </c>
      <c r="V27" s="277">
        <v>0</v>
      </c>
      <c r="W27" s="277">
        <v>0</v>
      </c>
      <c r="X27" s="277">
        <v>0</v>
      </c>
      <c r="Y27" s="278">
        <v>0</v>
      </c>
      <c r="AB27" s="279">
        <v>4</v>
      </c>
      <c r="AC27" s="277">
        <v>0</v>
      </c>
      <c r="AD27" s="277">
        <v>0</v>
      </c>
      <c r="AE27" s="277">
        <v>32</v>
      </c>
      <c r="AF27" s="277">
        <v>6</v>
      </c>
      <c r="AG27" s="277">
        <v>0</v>
      </c>
      <c r="AH27" s="277">
        <v>0</v>
      </c>
      <c r="AI27" s="277">
        <v>0</v>
      </c>
      <c r="AJ27" s="277">
        <v>0</v>
      </c>
      <c r="AK27" s="278">
        <v>0</v>
      </c>
      <c r="AL27" s="277"/>
      <c r="AM27" s="277"/>
      <c r="AN27" s="279">
        <v>6</v>
      </c>
      <c r="AO27" s="277">
        <v>1</v>
      </c>
      <c r="AP27" s="277">
        <v>0</v>
      </c>
      <c r="AQ27" s="277">
        <v>24</v>
      </c>
      <c r="AR27" s="277">
        <v>8</v>
      </c>
      <c r="AS27" s="277">
        <v>0</v>
      </c>
      <c r="AT27" s="277">
        <v>0</v>
      </c>
      <c r="AU27" s="277">
        <v>0</v>
      </c>
      <c r="AV27" s="277">
        <v>0</v>
      </c>
      <c r="AW27" s="278">
        <v>0</v>
      </c>
      <c r="AX27" s="277"/>
      <c r="AY27" s="277"/>
      <c r="AZ27" s="36">
        <v>2</v>
      </c>
      <c r="BA27">
        <v>1</v>
      </c>
      <c r="BB27">
        <v>0</v>
      </c>
      <c r="BC27">
        <v>14</v>
      </c>
      <c r="BD27">
        <v>1</v>
      </c>
      <c r="BE27">
        <v>0</v>
      </c>
      <c r="BF27">
        <v>0</v>
      </c>
      <c r="BG27">
        <v>0</v>
      </c>
      <c r="BH27">
        <v>0</v>
      </c>
      <c r="BI27" s="450">
        <v>0</v>
      </c>
      <c r="BL27" s="451">
        <v>7</v>
      </c>
      <c r="BM27" s="109">
        <v>1</v>
      </c>
      <c r="BN27" s="109">
        <v>0</v>
      </c>
      <c r="BO27" s="109">
        <v>7</v>
      </c>
      <c r="BP27" s="109">
        <v>2</v>
      </c>
      <c r="BQ27" s="109">
        <v>0</v>
      </c>
      <c r="BR27" s="109">
        <v>0</v>
      </c>
      <c r="BS27" s="109">
        <v>0</v>
      </c>
      <c r="BT27" s="109">
        <v>0</v>
      </c>
      <c r="BU27" s="452">
        <v>0</v>
      </c>
      <c r="BX27" s="345">
        <v>4</v>
      </c>
      <c r="BY27" s="346">
        <v>0</v>
      </c>
      <c r="BZ27" s="346">
        <v>0</v>
      </c>
      <c r="CA27" s="346">
        <v>11</v>
      </c>
      <c r="CB27" s="346">
        <v>2</v>
      </c>
      <c r="CC27" s="346">
        <v>0</v>
      </c>
      <c r="CD27" s="346">
        <v>0</v>
      </c>
      <c r="CE27" s="346">
        <v>0</v>
      </c>
      <c r="CF27" s="346">
        <v>0</v>
      </c>
      <c r="CG27" s="347">
        <v>0</v>
      </c>
      <c r="CJ27" s="280">
        <v>0</v>
      </c>
      <c r="CK27" s="281">
        <v>0</v>
      </c>
      <c r="CL27" s="281">
        <v>0</v>
      </c>
      <c r="CM27" s="281">
        <v>3</v>
      </c>
      <c r="CN27" s="281">
        <v>0</v>
      </c>
      <c r="CO27" s="281">
        <v>0</v>
      </c>
      <c r="CP27" s="281">
        <v>0</v>
      </c>
      <c r="CQ27" s="281">
        <v>0</v>
      </c>
      <c r="CR27" s="281">
        <v>0</v>
      </c>
      <c r="CS27" s="282">
        <v>0</v>
      </c>
      <c r="CV27" s="348">
        <v>0</v>
      </c>
      <c r="CW27" s="349">
        <v>0</v>
      </c>
      <c r="CX27" s="349">
        <v>0</v>
      </c>
      <c r="CY27" s="349">
        <v>5</v>
      </c>
      <c r="CZ27" s="349">
        <v>3</v>
      </c>
      <c r="DA27" s="349">
        <v>0</v>
      </c>
      <c r="DB27" s="349">
        <v>0</v>
      </c>
      <c r="DC27" s="349">
        <v>0</v>
      </c>
      <c r="DD27" s="349">
        <v>0</v>
      </c>
      <c r="DE27" s="350">
        <v>0</v>
      </c>
      <c r="DG27" s="969"/>
      <c r="DH27" s="348">
        <v>5</v>
      </c>
      <c r="DI27" s="349">
        <v>1</v>
      </c>
      <c r="DJ27" s="349">
        <v>0</v>
      </c>
      <c r="DK27" s="349">
        <v>4</v>
      </c>
      <c r="DL27" s="349">
        <v>0</v>
      </c>
      <c r="DM27" s="349">
        <v>0</v>
      </c>
      <c r="DN27" s="349">
        <v>0</v>
      </c>
      <c r="DO27" s="349">
        <v>0</v>
      </c>
      <c r="DP27" s="349">
        <v>0</v>
      </c>
      <c r="DQ27" s="350">
        <v>0</v>
      </c>
      <c r="DT27" s="1120">
        <v>6</v>
      </c>
      <c r="DU27" s="1115">
        <v>0</v>
      </c>
      <c r="DV27" s="1115">
        <v>0</v>
      </c>
      <c r="DW27" s="1115">
        <v>1</v>
      </c>
      <c r="DX27" s="1115">
        <v>2</v>
      </c>
      <c r="DY27" s="1115">
        <v>0</v>
      </c>
      <c r="DZ27" s="1115">
        <v>0</v>
      </c>
      <c r="EA27" s="1115">
        <v>0</v>
      </c>
      <c r="EB27" s="1115">
        <v>0</v>
      </c>
      <c r="EC27" s="1118">
        <v>0</v>
      </c>
      <c r="ED27" s="241"/>
    </row>
    <row r="28" spans="1:134" x14ac:dyDescent="0.25">
      <c r="A28">
        <v>30</v>
      </c>
      <c r="B28" s="802" t="s">
        <v>88</v>
      </c>
      <c r="C28" s="34">
        <v>1</v>
      </c>
      <c r="D28" s="279">
        <v>1</v>
      </c>
      <c r="E28" s="277">
        <v>17</v>
      </c>
      <c r="F28" s="277">
        <v>0</v>
      </c>
      <c r="G28" s="277">
        <v>45</v>
      </c>
      <c r="H28" s="277">
        <v>0</v>
      </c>
      <c r="I28" s="277">
        <v>0</v>
      </c>
      <c r="J28" s="277">
        <v>0</v>
      </c>
      <c r="K28" s="277">
        <v>0</v>
      </c>
      <c r="L28" s="277">
        <v>0</v>
      </c>
      <c r="M28" s="278">
        <v>0</v>
      </c>
      <c r="N28" s="277"/>
      <c r="O28" s="277"/>
      <c r="P28" s="279">
        <v>1</v>
      </c>
      <c r="Q28" s="277">
        <v>12</v>
      </c>
      <c r="R28" s="277">
        <v>0</v>
      </c>
      <c r="S28" s="277">
        <v>41</v>
      </c>
      <c r="T28" s="277">
        <v>0</v>
      </c>
      <c r="U28" s="277">
        <v>0</v>
      </c>
      <c r="V28" s="277">
        <v>0</v>
      </c>
      <c r="W28" s="277">
        <v>0</v>
      </c>
      <c r="X28" s="277">
        <v>0</v>
      </c>
      <c r="Y28" s="278">
        <v>0</v>
      </c>
      <c r="AB28" s="279">
        <v>3</v>
      </c>
      <c r="AC28" s="277">
        <v>11</v>
      </c>
      <c r="AD28" s="277">
        <v>0</v>
      </c>
      <c r="AE28" s="277">
        <v>51</v>
      </c>
      <c r="AF28" s="277">
        <v>0</v>
      </c>
      <c r="AG28" s="277">
        <v>0</v>
      </c>
      <c r="AH28" s="277">
        <v>0</v>
      </c>
      <c r="AI28" s="277">
        <v>0</v>
      </c>
      <c r="AJ28" s="277">
        <v>0</v>
      </c>
      <c r="AK28" s="278">
        <v>0</v>
      </c>
      <c r="AL28" s="277"/>
      <c r="AM28" s="277"/>
      <c r="AN28" s="279">
        <v>4</v>
      </c>
      <c r="AO28" s="277">
        <v>13</v>
      </c>
      <c r="AP28" s="277">
        <v>0</v>
      </c>
      <c r="AQ28" s="277">
        <v>38</v>
      </c>
      <c r="AR28" s="277">
        <v>0</v>
      </c>
      <c r="AS28" s="277">
        <v>0</v>
      </c>
      <c r="AT28" s="277">
        <v>0</v>
      </c>
      <c r="AU28" s="277">
        <v>0</v>
      </c>
      <c r="AV28" s="277">
        <v>0</v>
      </c>
      <c r="AW28" s="278">
        <v>0</v>
      </c>
      <c r="AX28" s="277"/>
      <c r="AY28" s="277"/>
      <c r="AZ28" s="36">
        <v>1</v>
      </c>
      <c r="BA28">
        <v>18</v>
      </c>
      <c r="BB28">
        <v>0</v>
      </c>
      <c r="BC28">
        <v>37</v>
      </c>
      <c r="BD28">
        <v>0</v>
      </c>
      <c r="BE28">
        <v>0</v>
      </c>
      <c r="BF28">
        <v>0</v>
      </c>
      <c r="BG28">
        <v>0</v>
      </c>
      <c r="BH28">
        <v>0</v>
      </c>
      <c r="BI28" s="450">
        <v>0</v>
      </c>
      <c r="BL28" s="451">
        <v>0</v>
      </c>
      <c r="BM28" s="109">
        <v>20</v>
      </c>
      <c r="BN28" s="109">
        <v>0</v>
      </c>
      <c r="BO28" s="109">
        <v>39</v>
      </c>
      <c r="BP28" s="109">
        <v>0</v>
      </c>
      <c r="BQ28" s="109">
        <v>0</v>
      </c>
      <c r="BR28" s="109">
        <v>0</v>
      </c>
      <c r="BS28" s="109">
        <v>0</v>
      </c>
      <c r="BT28" s="109">
        <v>0</v>
      </c>
      <c r="BU28" s="452">
        <v>0</v>
      </c>
      <c r="BX28" s="345">
        <v>0</v>
      </c>
      <c r="BY28" s="346">
        <v>26</v>
      </c>
      <c r="BZ28" s="346">
        <v>0</v>
      </c>
      <c r="CA28" s="346">
        <v>38</v>
      </c>
      <c r="CB28" s="346">
        <v>0</v>
      </c>
      <c r="CC28" s="346">
        <v>0</v>
      </c>
      <c r="CD28" s="346">
        <v>0</v>
      </c>
      <c r="CE28" s="346">
        <v>0</v>
      </c>
      <c r="CF28" s="346">
        <v>0</v>
      </c>
      <c r="CG28" s="347">
        <v>0</v>
      </c>
      <c r="CJ28" s="355">
        <v>2</v>
      </c>
      <c r="CK28" s="281">
        <v>16</v>
      </c>
      <c r="CL28" s="281">
        <v>0</v>
      </c>
      <c r="CM28" s="281">
        <v>32</v>
      </c>
      <c r="CN28" s="281">
        <v>0</v>
      </c>
      <c r="CO28" s="281">
        <v>0</v>
      </c>
      <c r="CP28" s="281">
        <v>0</v>
      </c>
      <c r="CQ28" s="281">
        <v>0</v>
      </c>
      <c r="CR28" s="281">
        <v>0</v>
      </c>
      <c r="CS28" s="282">
        <v>0</v>
      </c>
      <c r="CV28" s="348">
        <v>1</v>
      </c>
      <c r="CW28" s="349">
        <v>16</v>
      </c>
      <c r="CX28" s="349">
        <v>0</v>
      </c>
      <c r="CY28" s="349">
        <v>53</v>
      </c>
      <c r="CZ28" s="349">
        <v>0</v>
      </c>
      <c r="DA28" s="349">
        <v>0</v>
      </c>
      <c r="DB28" s="349">
        <v>0</v>
      </c>
      <c r="DC28" s="349">
        <v>0</v>
      </c>
      <c r="DD28" s="349">
        <v>0</v>
      </c>
      <c r="DE28" s="350">
        <v>0</v>
      </c>
      <c r="DG28" s="969"/>
      <c r="DH28" s="348">
        <v>0</v>
      </c>
      <c r="DI28" s="349">
        <v>16</v>
      </c>
      <c r="DJ28" s="349">
        <v>0</v>
      </c>
      <c r="DK28" s="349">
        <v>57</v>
      </c>
      <c r="DL28" s="349">
        <v>0</v>
      </c>
      <c r="DM28" s="349">
        <v>0</v>
      </c>
      <c r="DN28" s="349">
        <v>0</v>
      </c>
      <c r="DO28" s="349">
        <v>0</v>
      </c>
      <c r="DP28" s="349">
        <v>0</v>
      </c>
      <c r="DQ28" s="350">
        <v>0</v>
      </c>
      <c r="DT28" s="1120">
        <v>0</v>
      </c>
      <c r="DU28" s="1115">
        <v>7</v>
      </c>
      <c r="DV28" s="1115">
        <v>0</v>
      </c>
      <c r="DW28" s="1115">
        <v>49</v>
      </c>
      <c r="DX28" s="1115">
        <v>0</v>
      </c>
      <c r="DY28" s="1115">
        <v>0</v>
      </c>
      <c r="DZ28" s="1115">
        <v>0</v>
      </c>
      <c r="EA28" s="1115">
        <v>0</v>
      </c>
      <c r="EB28" s="1115">
        <v>0</v>
      </c>
      <c r="EC28" s="1118">
        <v>0</v>
      </c>
      <c r="ED28" s="241"/>
    </row>
    <row r="29" spans="1:134" x14ac:dyDescent="0.25">
      <c r="A29">
        <v>30</v>
      </c>
      <c r="B29" s="802" t="s">
        <v>88</v>
      </c>
      <c r="C29" s="34">
        <v>2</v>
      </c>
      <c r="D29" s="279">
        <v>0</v>
      </c>
      <c r="E29" s="277">
        <v>27</v>
      </c>
      <c r="F29" s="277">
        <v>0</v>
      </c>
      <c r="G29" s="277">
        <v>30</v>
      </c>
      <c r="H29" s="277">
        <v>0</v>
      </c>
      <c r="I29" s="277">
        <v>0</v>
      </c>
      <c r="J29" s="277">
        <v>0</v>
      </c>
      <c r="K29" s="277">
        <v>0</v>
      </c>
      <c r="L29" s="277">
        <v>0</v>
      </c>
      <c r="M29" s="278">
        <v>0</v>
      </c>
      <c r="N29" s="277"/>
      <c r="O29" s="277"/>
      <c r="P29" s="279">
        <v>1</v>
      </c>
      <c r="Q29" s="277">
        <v>21</v>
      </c>
      <c r="R29" s="277">
        <v>8</v>
      </c>
      <c r="S29" s="277">
        <v>19</v>
      </c>
      <c r="T29" s="277">
        <v>0</v>
      </c>
      <c r="U29" s="277">
        <v>0</v>
      </c>
      <c r="V29" s="277">
        <v>0</v>
      </c>
      <c r="W29" s="277">
        <v>0</v>
      </c>
      <c r="X29" s="277">
        <v>0</v>
      </c>
      <c r="Y29" s="278">
        <v>0</v>
      </c>
      <c r="AB29" s="279">
        <v>3</v>
      </c>
      <c r="AC29" s="277">
        <v>15</v>
      </c>
      <c r="AD29" s="277">
        <v>9</v>
      </c>
      <c r="AE29" s="277">
        <v>19</v>
      </c>
      <c r="AF29" s="277">
        <v>0</v>
      </c>
      <c r="AG29" s="277">
        <v>0</v>
      </c>
      <c r="AH29" s="277">
        <v>0</v>
      </c>
      <c r="AI29" s="277">
        <v>0</v>
      </c>
      <c r="AJ29" s="277">
        <v>0</v>
      </c>
      <c r="AK29" s="278">
        <v>0</v>
      </c>
      <c r="AL29" s="277"/>
      <c r="AM29" s="277"/>
      <c r="AN29" s="279">
        <v>1</v>
      </c>
      <c r="AO29" s="277">
        <v>15</v>
      </c>
      <c r="AP29" s="277">
        <v>4</v>
      </c>
      <c r="AQ29" s="277">
        <v>31</v>
      </c>
      <c r="AR29" s="277">
        <v>0</v>
      </c>
      <c r="AS29" s="277">
        <v>0</v>
      </c>
      <c r="AT29" s="277">
        <v>0</v>
      </c>
      <c r="AU29" s="277">
        <v>0</v>
      </c>
      <c r="AV29" s="277">
        <v>0</v>
      </c>
      <c r="AW29" s="278">
        <v>0</v>
      </c>
      <c r="AX29" s="277"/>
      <c r="AY29" s="277"/>
      <c r="AZ29" s="36">
        <v>2</v>
      </c>
      <c r="BA29">
        <v>11</v>
      </c>
      <c r="BB29">
        <v>4</v>
      </c>
      <c r="BC29">
        <v>16</v>
      </c>
      <c r="BD29">
        <v>0</v>
      </c>
      <c r="BE29">
        <v>0</v>
      </c>
      <c r="BF29">
        <v>0</v>
      </c>
      <c r="BG29">
        <v>0</v>
      </c>
      <c r="BH29">
        <v>0</v>
      </c>
      <c r="BI29" s="450">
        <v>0</v>
      </c>
      <c r="BL29" s="451">
        <v>2</v>
      </c>
      <c r="BM29" s="109">
        <v>14</v>
      </c>
      <c r="BN29" s="109">
        <v>3</v>
      </c>
      <c r="BO29" s="109">
        <v>12</v>
      </c>
      <c r="BP29" s="109">
        <v>0</v>
      </c>
      <c r="BQ29" s="109">
        <v>0</v>
      </c>
      <c r="BR29" s="109">
        <v>0</v>
      </c>
      <c r="BS29" s="109">
        <v>0</v>
      </c>
      <c r="BT29" s="109">
        <v>0</v>
      </c>
      <c r="BU29" s="452">
        <v>0</v>
      </c>
      <c r="BX29" s="345">
        <v>2</v>
      </c>
      <c r="BY29" s="346">
        <v>13</v>
      </c>
      <c r="BZ29" s="346">
        <v>0</v>
      </c>
      <c r="CA29" s="346">
        <v>9</v>
      </c>
      <c r="CB29" s="346">
        <v>0</v>
      </c>
      <c r="CC29" s="346">
        <v>0</v>
      </c>
      <c r="CD29" s="346">
        <v>0</v>
      </c>
      <c r="CE29" s="346">
        <v>0</v>
      </c>
      <c r="CF29" s="346">
        <v>0</v>
      </c>
      <c r="CG29" s="347">
        <v>0</v>
      </c>
      <c r="CJ29" s="280">
        <v>1</v>
      </c>
      <c r="CK29" s="281">
        <v>15</v>
      </c>
      <c r="CL29" s="281">
        <v>6</v>
      </c>
      <c r="CM29" s="281">
        <v>10</v>
      </c>
      <c r="CN29" s="281">
        <v>0</v>
      </c>
      <c r="CO29" s="281">
        <v>0</v>
      </c>
      <c r="CP29" s="281">
        <v>0</v>
      </c>
      <c r="CQ29" s="281">
        <v>0</v>
      </c>
      <c r="CR29" s="281">
        <v>0</v>
      </c>
      <c r="CS29" s="282">
        <v>0</v>
      </c>
      <c r="CV29" s="348">
        <v>5</v>
      </c>
      <c r="CW29" s="349">
        <v>14</v>
      </c>
      <c r="CX29" s="349">
        <v>1</v>
      </c>
      <c r="CY29" s="349">
        <v>14</v>
      </c>
      <c r="CZ29" s="349">
        <v>0</v>
      </c>
      <c r="DA29" s="349">
        <v>0</v>
      </c>
      <c r="DB29" s="349">
        <v>0</v>
      </c>
      <c r="DC29" s="349">
        <v>0</v>
      </c>
      <c r="DD29" s="349">
        <v>0</v>
      </c>
      <c r="DE29" s="350">
        <v>0</v>
      </c>
      <c r="DG29" s="969"/>
      <c r="DH29" s="348">
        <v>1</v>
      </c>
      <c r="DI29" s="349">
        <v>24</v>
      </c>
      <c r="DJ29" s="349">
        <v>0</v>
      </c>
      <c r="DK29" s="349">
        <v>22</v>
      </c>
      <c r="DL29" s="349">
        <v>0</v>
      </c>
      <c r="DM29" s="349">
        <v>0</v>
      </c>
      <c r="DN29" s="349">
        <v>0</v>
      </c>
      <c r="DO29" s="349">
        <v>0</v>
      </c>
      <c r="DP29" s="349">
        <v>0</v>
      </c>
      <c r="DQ29" s="350">
        <v>0</v>
      </c>
      <c r="DT29" s="1120">
        <v>2</v>
      </c>
      <c r="DU29" s="1115">
        <v>19</v>
      </c>
      <c r="DV29" s="1115">
        <v>0</v>
      </c>
      <c r="DW29" s="1115">
        <v>14</v>
      </c>
      <c r="DX29" s="1115">
        <v>0</v>
      </c>
      <c r="DY29" s="1115">
        <v>0</v>
      </c>
      <c r="DZ29" s="1115">
        <v>0</v>
      </c>
      <c r="EA29" s="1115">
        <v>0</v>
      </c>
      <c r="EB29" s="1115">
        <v>0</v>
      </c>
      <c r="EC29" s="1118">
        <v>0</v>
      </c>
      <c r="ED29" s="241"/>
    </row>
    <row r="30" spans="1:134" ht="15.75" customHeight="1" x14ac:dyDescent="0.25">
      <c r="A30">
        <v>30</v>
      </c>
      <c r="B30" s="802" t="s">
        <v>88</v>
      </c>
      <c r="C30" s="34">
        <v>3</v>
      </c>
      <c r="D30" s="279">
        <v>49</v>
      </c>
      <c r="E30" s="277">
        <v>17</v>
      </c>
      <c r="F30" s="277">
        <v>0</v>
      </c>
      <c r="G30" s="277">
        <v>33</v>
      </c>
      <c r="H30" s="277">
        <v>0</v>
      </c>
      <c r="I30" s="277">
        <v>0</v>
      </c>
      <c r="J30" s="277">
        <v>0</v>
      </c>
      <c r="K30" s="277">
        <v>0</v>
      </c>
      <c r="L30" s="277">
        <v>0</v>
      </c>
      <c r="M30" s="278">
        <v>0</v>
      </c>
      <c r="N30" s="277"/>
      <c r="O30" s="277"/>
      <c r="P30" s="279">
        <v>35</v>
      </c>
      <c r="Q30" s="277">
        <v>20</v>
      </c>
      <c r="R30" s="277">
        <v>0</v>
      </c>
      <c r="S30" s="277">
        <v>44</v>
      </c>
      <c r="T30" s="277">
        <v>0</v>
      </c>
      <c r="U30" s="277">
        <v>0</v>
      </c>
      <c r="V30" s="277">
        <v>0</v>
      </c>
      <c r="W30" s="277">
        <v>0</v>
      </c>
      <c r="X30" s="277">
        <v>0</v>
      </c>
      <c r="Y30" s="278">
        <v>0</v>
      </c>
      <c r="AB30" s="279">
        <v>20</v>
      </c>
      <c r="AC30" s="277">
        <v>11</v>
      </c>
      <c r="AD30" s="277">
        <v>0</v>
      </c>
      <c r="AE30" s="277">
        <v>36</v>
      </c>
      <c r="AF30" s="277">
        <v>0</v>
      </c>
      <c r="AG30" s="277">
        <v>0</v>
      </c>
      <c r="AH30" s="277">
        <v>0</v>
      </c>
      <c r="AI30" s="277">
        <v>0</v>
      </c>
      <c r="AJ30" s="277">
        <v>0</v>
      </c>
      <c r="AK30" s="278">
        <v>0</v>
      </c>
      <c r="AL30" s="277"/>
      <c r="AM30" s="277"/>
      <c r="AN30" s="279">
        <v>45</v>
      </c>
      <c r="AO30" s="277">
        <v>23</v>
      </c>
      <c r="AP30" s="277">
        <v>0</v>
      </c>
      <c r="AQ30" s="277">
        <v>32</v>
      </c>
      <c r="AR30" s="277">
        <v>0</v>
      </c>
      <c r="AS30" s="277">
        <v>0</v>
      </c>
      <c r="AT30" s="277">
        <v>0</v>
      </c>
      <c r="AU30" s="277">
        <v>0</v>
      </c>
      <c r="AV30" s="277">
        <v>0</v>
      </c>
      <c r="AW30" s="278">
        <v>0</v>
      </c>
      <c r="AX30" s="277"/>
      <c r="AY30" s="277"/>
      <c r="AZ30" s="36">
        <v>40</v>
      </c>
      <c r="BA30">
        <v>22</v>
      </c>
      <c r="BB30">
        <v>0</v>
      </c>
      <c r="BC30">
        <v>20</v>
      </c>
      <c r="BD30">
        <v>0</v>
      </c>
      <c r="BE30">
        <v>0</v>
      </c>
      <c r="BF30">
        <v>0</v>
      </c>
      <c r="BG30">
        <v>0</v>
      </c>
      <c r="BH30">
        <v>0</v>
      </c>
      <c r="BI30" s="450">
        <v>0</v>
      </c>
      <c r="BL30" s="451">
        <v>15</v>
      </c>
      <c r="BM30" s="109">
        <v>19</v>
      </c>
      <c r="BN30" s="109">
        <v>0</v>
      </c>
      <c r="BO30" s="109">
        <v>21</v>
      </c>
      <c r="BP30" s="109">
        <v>0</v>
      </c>
      <c r="BQ30" s="109">
        <v>0</v>
      </c>
      <c r="BR30" s="109">
        <v>0</v>
      </c>
      <c r="BS30" s="109">
        <v>0</v>
      </c>
      <c r="BT30" s="109">
        <v>0</v>
      </c>
      <c r="BU30" s="452">
        <v>0</v>
      </c>
      <c r="BX30" s="345">
        <v>5</v>
      </c>
      <c r="BY30" s="346">
        <v>6</v>
      </c>
      <c r="BZ30" s="346">
        <v>0</v>
      </c>
      <c r="CA30" s="346">
        <v>30</v>
      </c>
      <c r="CB30" s="346">
        <v>0</v>
      </c>
      <c r="CC30" s="346">
        <v>0</v>
      </c>
      <c r="CD30" s="346">
        <v>0</v>
      </c>
      <c r="CE30" s="346">
        <v>0</v>
      </c>
      <c r="CF30" s="346">
        <v>0</v>
      </c>
      <c r="CG30" s="347">
        <v>0</v>
      </c>
      <c r="CJ30" s="280">
        <v>9</v>
      </c>
      <c r="CK30" s="281">
        <v>6</v>
      </c>
      <c r="CL30" s="281">
        <v>0</v>
      </c>
      <c r="CM30" s="281">
        <v>21</v>
      </c>
      <c r="CN30" s="281">
        <v>0</v>
      </c>
      <c r="CO30" s="281">
        <v>0</v>
      </c>
      <c r="CP30" s="281">
        <v>0</v>
      </c>
      <c r="CQ30" s="281">
        <v>0</v>
      </c>
      <c r="CR30" s="281">
        <v>0</v>
      </c>
      <c r="CS30" s="282">
        <v>0</v>
      </c>
      <c r="CV30" s="348">
        <v>18</v>
      </c>
      <c r="CW30" s="349">
        <v>12</v>
      </c>
      <c r="CX30" s="349">
        <v>0</v>
      </c>
      <c r="CY30" s="349">
        <v>37</v>
      </c>
      <c r="CZ30" s="349">
        <v>0</v>
      </c>
      <c r="DA30" s="349">
        <v>0</v>
      </c>
      <c r="DB30" s="349">
        <v>0</v>
      </c>
      <c r="DC30" s="349">
        <v>0</v>
      </c>
      <c r="DD30" s="349">
        <v>0</v>
      </c>
      <c r="DE30" s="350">
        <v>0</v>
      </c>
      <c r="DG30" s="969"/>
      <c r="DH30" s="348">
        <v>23</v>
      </c>
      <c r="DI30" s="349">
        <v>11</v>
      </c>
      <c r="DJ30" s="349">
        <v>0</v>
      </c>
      <c r="DK30" s="349">
        <v>29</v>
      </c>
      <c r="DL30" s="349">
        <v>0</v>
      </c>
      <c r="DM30" s="349">
        <v>0</v>
      </c>
      <c r="DN30" s="349">
        <v>0</v>
      </c>
      <c r="DO30" s="349">
        <v>0</v>
      </c>
      <c r="DP30" s="349">
        <v>0</v>
      </c>
      <c r="DQ30" s="350">
        <v>0</v>
      </c>
      <c r="DT30" s="1120">
        <v>20</v>
      </c>
      <c r="DU30" s="1115">
        <v>5</v>
      </c>
      <c r="DV30" s="1115">
        <v>0</v>
      </c>
      <c r="DW30" s="1115">
        <v>36</v>
      </c>
      <c r="DX30" s="1115">
        <v>0</v>
      </c>
      <c r="DY30" s="1115">
        <v>0</v>
      </c>
      <c r="DZ30" s="1115">
        <v>0</v>
      </c>
      <c r="EA30" s="1115">
        <v>0</v>
      </c>
      <c r="EB30" s="1115">
        <v>0</v>
      </c>
      <c r="EC30" s="1118">
        <v>0</v>
      </c>
      <c r="ED30" s="241"/>
    </row>
    <row r="31" spans="1:134" x14ac:dyDescent="0.25">
      <c r="A31">
        <v>31</v>
      </c>
      <c r="B31" s="802" t="s">
        <v>89</v>
      </c>
      <c r="C31" s="34">
        <v>1</v>
      </c>
      <c r="D31" s="279">
        <v>3</v>
      </c>
      <c r="E31" s="277">
        <v>0</v>
      </c>
      <c r="F31" s="277">
        <v>0</v>
      </c>
      <c r="G31" s="277">
        <v>30</v>
      </c>
      <c r="H31" s="277">
        <v>0</v>
      </c>
      <c r="I31" s="277">
        <v>0</v>
      </c>
      <c r="J31" s="277">
        <v>0</v>
      </c>
      <c r="K31" s="277">
        <v>0</v>
      </c>
      <c r="L31" s="277">
        <v>0</v>
      </c>
      <c r="M31" s="278">
        <v>0</v>
      </c>
      <c r="N31" s="277"/>
      <c r="O31" s="277"/>
      <c r="P31" s="279">
        <v>0</v>
      </c>
      <c r="Q31" s="277">
        <v>1</v>
      </c>
      <c r="R31" s="277">
        <v>0</v>
      </c>
      <c r="S31" s="277">
        <v>19</v>
      </c>
      <c r="T31" s="277">
        <v>0</v>
      </c>
      <c r="U31" s="277">
        <v>0</v>
      </c>
      <c r="V31" s="277">
        <v>0</v>
      </c>
      <c r="W31" s="277">
        <v>0</v>
      </c>
      <c r="X31" s="277">
        <v>0</v>
      </c>
      <c r="Y31" s="278">
        <v>0</v>
      </c>
      <c r="AB31" s="279">
        <v>1</v>
      </c>
      <c r="AC31" s="277">
        <v>1</v>
      </c>
      <c r="AD31" s="277">
        <v>0</v>
      </c>
      <c r="AE31" s="277">
        <v>16</v>
      </c>
      <c r="AF31" s="277">
        <v>0</v>
      </c>
      <c r="AG31" s="277">
        <v>0</v>
      </c>
      <c r="AH31" s="277">
        <v>0</v>
      </c>
      <c r="AI31" s="277">
        <v>0</v>
      </c>
      <c r="AJ31" s="277">
        <v>0</v>
      </c>
      <c r="AK31" s="278">
        <v>0</v>
      </c>
      <c r="AL31" s="277"/>
      <c r="AM31" s="277"/>
      <c r="AN31" s="279">
        <v>2</v>
      </c>
      <c r="AO31" s="277">
        <v>0</v>
      </c>
      <c r="AP31" s="277">
        <v>0</v>
      </c>
      <c r="AQ31" s="277">
        <v>12</v>
      </c>
      <c r="AR31" s="277">
        <v>0</v>
      </c>
      <c r="AS31" s="277">
        <v>0</v>
      </c>
      <c r="AT31" s="277">
        <v>0</v>
      </c>
      <c r="AU31" s="277">
        <v>0</v>
      </c>
      <c r="AV31" s="277">
        <v>0</v>
      </c>
      <c r="AW31" s="278">
        <v>0</v>
      </c>
      <c r="AX31" s="277"/>
      <c r="AY31" s="277"/>
      <c r="AZ31" s="36">
        <v>1</v>
      </c>
      <c r="BA31">
        <v>0</v>
      </c>
      <c r="BB31">
        <v>0</v>
      </c>
      <c r="BC31">
        <v>22</v>
      </c>
      <c r="BD31">
        <v>0</v>
      </c>
      <c r="BE31">
        <v>0</v>
      </c>
      <c r="BF31">
        <v>0</v>
      </c>
      <c r="BG31">
        <v>0</v>
      </c>
      <c r="BH31">
        <v>0</v>
      </c>
      <c r="BI31" s="450">
        <v>0</v>
      </c>
      <c r="BL31" s="451">
        <v>1</v>
      </c>
      <c r="BM31" s="109">
        <v>2</v>
      </c>
      <c r="BN31" s="109">
        <v>0</v>
      </c>
      <c r="BO31" s="109">
        <v>9</v>
      </c>
      <c r="BP31" s="109">
        <v>0</v>
      </c>
      <c r="BQ31" s="109">
        <v>0</v>
      </c>
      <c r="BR31" s="109">
        <v>0</v>
      </c>
      <c r="BS31" s="109">
        <v>0</v>
      </c>
      <c r="BT31" s="109">
        <v>0</v>
      </c>
      <c r="BU31" s="452">
        <v>0</v>
      </c>
      <c r="BX31" s="345">
        <v>3</v>
      </c>
      <c r="BY31" s="346">
        <v>8</v>
      </c>
      <c r="BZ31" s="346">
        <v>0</v>
      </c>
      <c r="CA31" s="346">
        <v>14</v>
      </c>
      <c r="CB31" s="346">
        <v>0</v>
      </c>
      <c r="CC31" s="346">
        <v>0</v>
      </c>
      <c r="CD31" s="346">
        <v>0</v>
      </c>
      <c r="CE31" s="346">
        <v>0</v>
      </c>
      <c r="CF31" s="346">
        <v>0</v>
      </c>
      <c r="CG31" s="347">
        <v>0</v>
      </c>
      <c r="CJ31" s="280">
        <v>1</v>
      </c>
      <c r="CK31" s="281">
        <v>3</v>
      </c>
      <c r="CL31" s="281">
        <v>0</v>
      </c>
      <c r="CM31" s="281">
        <v>17</v>
      </c>
      <c r="CN31" s="281">
        <v>0</v>
      </c>
      <c r="CO31" s="281">
        <v>0</v>
      </c>
      <c r="CP31" s="281">
        <v>0</v>
      </c>
      <c r="CQ31" s="281">
        <v>0</v>
      </c>
      <c r="CR31" s="281">
        <v>0</v>
      </c>
      <c r="CS31" s="282">
        <v>0</v>
      </c>
      <c r="CV31" s="348">
        <v>0</v>
      </c>
      <c r="CW31" s="349">
        <v>2</v>
      </c>
      <c r="CX31" s="349">
        <v>0</v>
      </c>
      <c r="CY31" s="349">
        <v>8</v>
      </c>
      <c r="CZ31" s="349">
        <v>0</v>
      </c>
      <c r="DA31" s="349">
        <v>0</v>
      </c>
      <c r="DB31" s="349">
        <v>0</v>
      </c>
      <c r="DC31" s="349">
        <v>0</v>
      </c>
      <c r="DD31" s="349">
        <v>0</v>
      </c>
      <c r="DE31" s="350">
        <v>0</v>
      </c>
      <c r="DG31" s="969"/>
      <c r="DH31" s="348">
        <v>1</v>
      </c>
      <c r="DI31" s="349">
        <v>2</v>
      </c>
      <c r="DJ31" s="349">
        <v>0</v>
      </c>
      <c r="DK31" s="349">
        <v>17</v>
      </c>
      <c r="DL31" s="349">
        <v>0</v>
      </c>
      <c r="DM31" s="349">
        <v>0</v>
      </c>
      <c r="DN31" s="349">
        <v>0</v>
      </c>
      <c r="DO31" s="349">
        <v>0</v>
      </c>
      <c r="DP31" s="349">
        <v>0</v>
      </c>
      <c r="DQ31" s="350">
        <v>0</v>
      </c>
      <c r="DT31" s="1120">
        <v>3</v>
      </c>
      <c r="DU31" s="1115">
        <v>17</v>
      </c>
      <c r="DV31" s="1115">
        <v>0</v>
      </c>
      <c r="DW31" s="1115">
        <v>18</v>
      </c>
      <c r="DX31" s="1115">
        <v>0</v>
      </c>
      <c r="DY31" s="1115">
        <v>0</v>
      </c>
      <c r="DZ31" s="1115">
        <v>0</v>
      </c>
      <c r="EA31" s="1115">
        <v>0</v>
      </c>
      <c r="EB31" s="1115">
        <v>0</v>
      </c>
      <c r="EC31" s="1118">
        <v>0</v>
      </c>
      <c r="ED31" s="241"/>
    </row>
    <row r="32" spans="1:134" x14ac:dyDescent="0.25">
      <c r="A32">
        <v>31</v>
      </c>
      <c r="B32" s="802" t="s">
        <v>89</v>
      </c>
      <c r="C32" s="34">
        <v>2</v>
      </c>
      <c r="D32" s="279">
        <v>0</v>
      </c>
      <c r="E32" s="277">
        <v>0</v>
      </c>
      <c r="F32" s="277">
        <v>0</v>
      </c>
      <c r="G32" s="277">
        <v>1</v>
      </c>
      <c r="H32" s="277">
        <v>0</v>
      </c>
      <c r="I32" s="277">
        <v>0</v>
      </c>
      <c r="J32" s="277">
        <v>0</v>
      </c>
      <c r="K32" s="277">
        <v>0</v>
      </c>
      <c r="L32" s="277">
        <v>0</v>
      </c>
      <c r="M32" s="278">
        <v>0</v>
      </c>
      <c r="N32" s="277"/>
      <c r="O32" s="277"/>
      <c r="P32" s="279">
        <v>0</v>
      </c>
      <c r="Q32" s="277">
        <v>1</v>
      </c>
      <c r="R32" s="277">
        <v>0</v>
      </c>
      <c r="S32" s="277">
        <v>1</v>
      </c>
      <c r="T32" s="277">
        <v>0</v>
      </c>
      <c r="U32" s="277">
        <v>0</v>
      </c>
      <c r="V32" s="277">
        <v>0</v>
      </c>
      <c r="W32" s="277">
        <v>0</v>
      </c>
      <c r="X32" s="277">
        <v>0</v>
      </c>
      <c r="Y32" s="278">
        <v>0</v>
      </c>
      <c r="AB32" s="279">
        <v>0</v>
      </c>
      <c r="AC32" s="277">
        <v>0</v>
      </c>
      <c r="AD32" s="277">
        <v>0</v>
      </c>
      <c r="AE32" s="277">
        <v>3</v>
      </c>
      <c r="AF32" s="277">
        <v>0</v>
      </c>
      <c r="AG32" s="277">
        <v>0</v>
      </c>
      <c r="AH32" s="277">
        <v>0</v>
      </c>
      <c r="AI32" s="277">
        <v>0</v>
      </c>
      <c r="AJ32" s="277">
        <v>0</v>
      </c>
      <c r="AK32" s="278">
        <v>0</v>
      </c>
      <c r="AL32" s="277"/>
      <c r="AM32" s="277"/>
      <c r="AN32" s="279">
        <v>0</v>
      </c>
      <c r="AO32" s="277">
        <v>0</v>
      </c>
      <c r="AP32" s="277">
        <v>0</v>
      </c>
      <c r="AQ32" s="277">
        <v>1</v>
      </c>
      <c r="AR32" s="277">
        <v>0</v>
      </c>
      <c r="AS32" s="277">
        <v>0</v>
      </c>
      <c r="AT32" s="277">
        <v>0</v>
      </c>
      <c r="AU32" s="277">
        <v>0</v>
      </c>
      <c r="AV32" s="277">
        <v>0</v>
      </c>
      <c r="AW32" s="278">
        <v>0</v>
      </c>
      <c r="AX32" s="277"/>
      <c r="AY32" s="277"/>
      <c r="AZ32" s="36">
        <v>0</v>
      </c>
      <c r="BA32">
        <v>0</v>
      </c>
      <c r="BB32">
        <v>0</v>
      </c>
      <c r="BC32">
        <v>0</v>
      </c>
      <c r="BD32">
        <v>0</v>
      </c>
      <c r="BE32">
        <v>0</v>
      </c>
      <c r="BF32">
        <v>0</v>
      </c>
      <c r="BG32">
        <v>0</v>
      </c>
      <c r="BH32">
        <v>0</v>
      </c>
      <c r="BI32" s="450">
        <v>0</v>
      </c>
      <c r="BL32" s="451">
        <v>0</v>
      </c>
      <c r="BM32" s="109">
        <v>0</v>
      </c>
      <c r="BN32" s="109">
        <v>0</v>
      </c>
      <c r="BO32" s="109">
        <v>0</v>
      </c>
      <c r="BP32" s="109">
        <v>0</v>
      </c>
      <c r="BQ32" s="109">
        <v>0</v>
      </c>
      <c r="BR32" s="109">
        <v>0</v>
      </c>
      <c r="BS32" s="109">
        <v>0</v>
      </c>
      <c r="BT32" s="109">
        <v>0</v>
      </c>
      <c r="BU32" s="452">
        <v>0</v>
      </c>
      <c r="BX32" s="345">
        <v>0</v>
      </c>
      <c r="BY32" s="346">
        <v>0</v>
      </c>
      <c r="BZ32" s="346">
        <v>0</v>
      </c>
      <c r="CA32" s="346">
        <v>1</v>
      </c>
      <c r="CB32" s="346">
        <v>0</v>
      </c>
      <c r="CC32" s="346">
        <v>0</v>
      </c>
      <c r="CD32" s="346">
        <v>0</v>
      </c>
      <c r="CE32" s="346">
        <v>0</v>
      </c>
      <c r="CF32" s="346">
        <v>0</v>
      </c>
      <c r="CG32" s="347">
        <v>0</v>
      </c>
      <c r="CJ32" s="280">
        <v>0</v>
      </c>
      <c r="CK32" s="281">
        <v>1</v>
      </c>
      <c r="CL32" s="281">
        <v>0</v>
      </c>
      <c r="CM32" s="281">
        <v>5</v>
      </c>
      <c r="CN32" s="281">
        <v>0</v>
      </c>
      <c r="CO32" s="281">
        <v>0</v>
      </c>
      <c r="CP32" s="281">
        <v>0</v>
      </c>
      <c r="CQ32" s="281">
        <v>0</v>
      </c>
      <c r="CR32" s="281">
        <v>0</v>
      </c>
      <c r="CS32" s="282">
        <v>0</v>
      </c>
      <c r="CV32" s="348">
        <v>0</v>
      </c>
      <c r="CW32" s="349">
        <v>0</v>
      </c>
      <c r="CX32" s="349">
        <v>0</v>
      </c>
      <c r="CY32" s="349">
        <v>0</v>
      </c>
      <c r="CZ32" s="349">
        <v>0</v>
      </c>
      <c r="DA32" s="349">
        <v>0</v>
      </c>
      <c r="DB32" s="349">
        <v>0</v>
      </c>
      <c r="DC32" s="349">
        <v>0</v>
      </c>
      <c r="DD32" s="349">
        <v>0</v>
      </c>
      <c r="DE32" s="350">
        <v>0</v>
      </c>
      <c r="DG32" s="969"/>
      <c r="DH32" s="348">
        <v>0</v>
      </c>
      <c r="DI32" s="349">
        <v>0</v>
      </c>
      <c r="DJ32" s="349">
        <v>1</v>
      </c>
      <c r="DK32" s="349">
        <v>3</v>
      </c>
      <c r="DL32" s="349">
        <v>0</v>
      </c>
      <c r="DM32" s="349">
        <v>0</v>
      </c>
      <c r="DN32" s="349">
        <v>0</v>
      </c>
      <c r="DO32" s="349">
        <v>0</v>
      </c>
      <c r="DP32" s="349">
        <v>0</v>
      </c>
      <c r="DQ32" s="350">
        <v>0</v>
      </c>
      <c r="DT32" s="1120">
        <v>0</v>
      </c>
      <c r="DU32" s="1115">
        <v>0</v>
      </c>
      <c r="DV32" s="1115">
        <v>0</v>
      </c>
      <c r="DW32" s="1115">
        <v>1</v>
      </c>
      <c r="DX32" s="1115">
        <v>0</v>
      </c>
      <c r="DY32" s="1115">
        <v>0</v>
      </c>
      <c r="DZ32" s="1115">
        <v>0</v>
      </c>
      <c r="EA32" s="1115">
        <v>0</v>
      </c>
      <c r="EB32" s="1115">
        <v>0</v>
      </c>
      <c r="EC32" s="1118">
        <v>0</v>
      </c>
      <c r="ED32" s="241"/>
    </row>
    <row r="33" spans="1:134" x14ac:dyDescent="0.25">
      <c r="A33">
        <v>31</v>
      </c>
      <c r="B33" s="802" t="s">
        <v>89</v>
      </c>
      <c r="C33" s="34">
        <v>3</v>
      </c>
      <c r="D33" s="279">
        <v>16</v>
      </c>
      <c r="E33" s="277">
        <v>0</v>
      </c>
      <c r="F33" s="277">
        <v>0</v>
      </c>
      <c r="G33" s="277">
        <v>0</v>
      </c>
      <c r="H33" s="277">
        <v>0</v>
      </c>
      <c r="I33" s="277">
        <v>0</v>
      </c>
      <c r="J33" s="277">
        <v>0</v>
      </c>
      <c r="K33" s="277">
        <v>0</v>
      </c>
      <c r="L33" s="277">
        <v>0</v>
      </c>
      <c r="M33" s="278">
        <v>0</v>
      </c>
      <c r="N33" s="277"/>
      <c r="O33" s="277"/>
      <c r="P33" s="279">
        <v>13</v>
      </c>
      <c r="Q33" s="277">
        <v>0</v>
      </c>
      <c r="R33" s="277">
        <v>0</v>
      </c>
      <c r="S33" s="277">
        <v>0</v>
      </c>
      <c r="T33" s="277">
        <v>0</v>
      </c>
      <c r="U33" s="277">
        <v>0</v>
      </c>
      <c r="V33" s="277">
        <v>0</v>
      </c>
      <c r="W33" s="277">
        <v>0</v>
      </c>
      <c r="X33" s="277">
        <v>0</v>
      </c>
      <c r="Y33" s="278">
        <v>0</v>
      </c>
      <c r="AB33" s="279">
        <v>5</v>
      </c>
      <c r="AC33" s="277">
        <v>0</v>
      </c>
      <c r="AD33" s="277">
        <v>0</v>
      </c>
      <c r="AE33" s="277">
        <v>0</v>
      </c>
      <c r="AF33" s="277">
        <v>0</v>
      </c>
      <c r="AG33" s="277">
        <v>0</v>
      </c>
      <c r="AH33" s="277">
        <v>0</v>
      </c>
      <c r="AI33" s="277">
        <v>0</v>
      </c>
      <c r="AJ33" s="277">
        <v>0</v>
      </c>
      <c r="AK33" s="278">
        <v>0</v>
      </c>
      <c r="AL33" s="277"/>
      <c r="AM33" s="277"/>
      <c r="AN33" s="279">
        <v>4</v>
      </c>
      <c r="AO33" s="277">
        <v>0</v>
      </c>
      <c r="AP33" s="277">
        <v>0</v>
      </c>
      <c r="AQ33" s="277">
        <v>1</v>
      </c>
      <c r="AR33" s="277">
        <v>0</v>
      </c>
      <c r="AS33" s="277">
        <v>0</v>
      </c>
      <c r="AT33" s="277">
        <v>0</v>
      </c>
      <c r="AU33" s="277">
        <v>0</v>
      </c>
      <c r="AV33" s="277">
        <v>0</v>
      </c>
      <c r="AW33" s="278">
        <v>0</v>
      </c>
      <c r="AX33" s="277"/>
      <c r="AY33" s="277"/>
      <c r="AZ33" s="36">
        <v>5</v>
      </c>
      <c r="BA33">
        <v>0</v>
      </c>
      <c r="BB33">
        <v>0</v>
      </c>
      <c r="BC33">
        <v>0</v>
      </c>
      <c r="BD33">
        <v>0</v>
      </c>
      <c r="BE33">
        <v>0</v>
      </c>
      <c r="BF33">
        <v>0</v>
      </c>
      <c r="BG33">
        <v>0</v>
      </c>
      <c r="BH33">
        <v>0</v>
      </c>
      <c r="BI33" s="450">
        <v>0</v>
      </c>
      <c r="BL33" s="451">
        <v>5</v>
      </c>
      <c r="BM33" s="109">
        <v>0</v>
      </c>
      <c r="BN33" s="109">
        <v>0</v>
      </c>
      <c r="BO33" s="109">
        <v>0</v>
      </c>
      <c r="BP33" s="109">
        <v>0</v>
      </c>
      <c r="BQ33" s="109">
        <v>0</v>
      </c>
      <c r="BR33" s="109">
        <v>0</v>
      </c>
      <c r="BS33" s="109">
        <v>0</v>
      </c>
      <c r="BT33" s="109">
        <v>0</v>
      </c>
      <c r="BU33" s="452">
        <v>0</v>
      </c>
      <c r="BX33" s="345">
        <v>3</v>
      </c>
      <c r="BY33" s="346">
        <v>0</v>
      </c>
      <c r="BZ33" s="346">
        <v>0</v>
      </c>
      <c r="CA33" s="346">
        <v>0</v>
      </c>
      <c r="CB33" s="346">
        <v>0</v>
      </c>
      <c r="CC33" s="346">
        <v>0</v>
      </c>
      <c r="CD33" s="346">
        <v>0</v>
      </c>
      <c r="CE33" s="346">
        <v>0</v>
      </c>
      <c r="CF33" s="346">
        <v>0</v>
      </c>
      <c r="CG33" s="347">
        <v>0</v>
      </c>
      <c r="CJ33" s="280">
        <v>3</v>
      </c>
      <c r="CK33" s="281">
        <v>0</v>
      </c>
      <c r="CL33" s="281">
        <v>0</v>
      </c>
      <c r="CM33" s="281">
        <v>0</v>
      </c>
      <c r="CN33" s="281">
        <v>0</v>
      </c>
      <c r="CO33" s="281">
        <v>0</v>
      </c>
      <c r="CP33" s="281">
        <v>0</v>
      </c>
      <c r="CQ33" s="281">
        <v>0</v>
      </c>
      <c r="CR33" s="281">
        <v>0</v>
      </c>
      <c r="CS33" s="282">
        <v>0</v>
      </c>
      <c r="CV33" s="348">
        <v>6</v>
      </c>
      <c r="CW33" s="349">
        <v>0</v>
      </c>
      <c r="CX33" s="349">
        <v>0</v>
      </c>
      <c r="CY33" s="349">
        <v>0</v>
      </c>
      <c r="CZ33" s="349">
        <v>0</v>
      </c>
      <c r="DA33" s="349">
        <v>0</v>
      </c>
      <c r="DB33" s="349">
        <v>0</v>
      </c>
      <c r="DC33" s="349">
        <v>0</v>
      </c>
      <c r="DD33" s="349">
        <v>0</v>
      </c>
      <c r="DE33" s="350">
        <v>0</v>
      </c>
      <c r="DG33" s="969"/>
      <c r="DH33" s="348">
        <v>5</v>
      </c>
      <c r="DI33" s="349">
        <v>0</v>
      </c>
      <c r="DJ33" s="349">
        <v>0</v>
      </c>
      <c r="DK33" s="349">
        <v>0</v>
      </c>
      <c r="DL33" s="349">
        <v>0</v>
      </c>
      <c r="DM33" s="349">
        <v>0</v>
      </c>
      <c r="DN33" s="349">
        <v>0</v>
      </c>
      <c r="DO33" s="349">
        <v>0</v>
      </c>
      <c r="DP33" s="349">
        <v>0</v>
      </c>
      <c r="DQ33" s="350">
        <v>0</v>
      </c>
      <c r="DT33" s="1120">
        <v>18</v>
      </c>
      <c r="DU33" s="1115">
        <v>0</v>
      </c>
      <c r="DV33" s="1115">
        <v>0</v>
      </c>
      <c r="DW33" s="1115">
        <v>1</v>
      </c>
      <c r="DX33" s="1115">
        <v>0</v>
      </c>
      <c r="DY33" s="1115">
        <v>0</v>
      </c>
      <c r="DZ33" s="1115">
        <v>0</v>
      </c>
      <c r="EA33" s="1115">
        <v>0</v>
      </c>
      <c r="EB33" s="1115">
        <v>0</v>
      </c>
      <c r="EC33" s="1118">
        <v>0</v>
      </c>
      <c r="ED33" s="241"/>
    </row>
    <row r="34" spans="1:134" ht="15.75" customHeight="1" x14ac:dyDescent="0.25">
      <c r="A34">
        <v>32</v>
      </c>
      <c r="B34" s="802" t="s">
        <v>90</v>
      </c>
      <c r="C34" s="34">
        <v>1</v>
      </c>
      <c r="D34" s="279">
        <v>0</v>
      </c>
      <c r="E34" s="277">
        <v>2</v>
      </c>
      <c r="F34" s="277">
        <v>0</v>
      </c>
      <c r="G34" s="277">
        <v>91</v>
      </c>
      <c r="H34" s="277">
        <v>0</v>
      </c>
      <c r="I34" s="277">
        <v>0</v>
      </c>
      <c r="J34" s="277">
        <v>0</v>
      </c>
      <c r="K34" s="277">
        <v>0</v>
      </c>
      <c r="L34" s="277">
        <v>0</v>
      </c>
      <c r="M34" s="278">
        <v>0</v>
      </c>
      <c r="N34" s="277"/>
      <c r="O34" s="277"/>
      <c r="P34" s="279">
        <v>0</v>
      </c>
      <c r="Q34" s="277">
        <v>2</v>
      </c>
      <c r="R34" s="277">
        <v>0</v>
      </c>
      <c r="S34" s="277">
        <v>77</v>
      </c>
      <c r="T34" s="277">
        <v>0</v>
      </c>
      <c r="U34" s="277">
        <v>0</v>
      </c>
      <c r="V34" s="277">
        <v>0</v>
      </c>
      <c r="W34" s="277">
        <v>0</v>
      </c>
      <c r="X34" s="277">
        <v>0</v>
      </c>
      <c r="Y34" s="278">
        <v>0</v>
      </c>
      <c r="AB34" s="279">
        <v>0</v>
      </c>
      <c r="AC34" s="277">
        <v>1</v>
      </c>
      <c r="AD34" s="277">
        <v>0</v>
      </c>
      <c r="AE34" s="277">
        <v>46</v>
      </c>
      <c r="AF34" s="277">
        <v>0</v>
      </c>
      <c r="AG34" s="277">
        <v>0</v>
      </c>
      <c r="AH34" s="277">
        <v>0</v>
      </c>
      <c r="AI34" s="277">
        <v>0</v>
      </c>
      <c r="AJ34" s="277">
        <v>0</v>
      </c>
      <c r="AK34" s="278">
        <v>0</v>
      </c>
      <c r="AL34" s="277"/>
      <c r="AM34" s="277"/>
      <c r="AN34" s="279">
        <v>0</v>
      </c>
      <c r="AO34" s="277">
        <v>0</v>
      </c>
      <c r="AP34" s="277">
        <v>0</v>
      </c>
      <c r="AQ34" s="277">
        <v>48</v>
      </c>
      <c r="AR34" s="277">
        <v>0</v>
      </c>
      <c r="AS34" s="277">
        <v>0</v>
      </c>
      <c r="AT34" s="277">
        <v>0</v>
      </c>
      <c r="AU34" s="277">
        <v>0</v>
      </c>
      <c r="AV34" s="277">
        <v>0</v>
      </c>
      <c r="AW34" s="278">
        <v>0</v>
      </c>
      <c r="AX34" s="277"/>
      <c r="AY34" s="277"/>
      <c r="AZ34" s="36">
        <v>0</v>
      </c>
      <c r="BA34">
        <v>1</v>
      </c>
      <c r="BB34">
        <v>0</v>
      </c>
      <c r="BC34">
        <v>41</v>
      </c>
      <c r="BD34">
        <v>0</v>
      </c>
      <c r="BE34">
        <v>0</v>
      </c>
      <c r="BF34">
        <v>0</v>
      </c>
      <c r="BG34">
        <v>0</v>
      </c>
      <c r="BH34">
        <v>0</v>
      </c>
      <c r="BI34" s="450">
        <v>0</v>
      </c>
      <c r="BL34" s="451">
        <v>0</v>
      </c>
      <c r="BM34" s="109">
        <v>0</v>
      </c>
      <c r="BN34" s="109">
        <v>0</v>
      </c>
      <c r="BO34" s="109">
        <v>38</v>
      </c>
      <c r="BP34" s="109">
        <v>0</v>
      </c>
      <c r="BQ34" s="109">
        <v>0</v>
      </c>
      <c r="BR34" s="109">
        <v>0</v>
      </c>
      <c r="BS34" s="109">
        <v>0</v>
      </c>
      <c r="BT34" s="109">
        <v>0</v>
      </c>
      <c r="BU34" s="452">
        <v>0</v>
      </c>
      <c r="BX34" s="345">
        <v>0</v>
      </c>
      <c r="BY34" s="346">
        <v>17</v>
      </c>
      <c r="BZ34" s="346">
        <v>0</v>
      </c>
      <c r="CA34" s="346">
        <v>19</v>
      </c>
      <c r="CB34" s="346">
        <v>0</v>
      </c>
      <c r="CC34" s="346">
        <v>0</v>
      </c>
      <c r="CD34" s="346">
        <v>0</v>
      </c>
      <c r="CE34" s="346">
        <v>0</v>
      </c>
      <c r="CF34" s="346">
        <v>0</v>
      </c>
      <c r="CG34" s="347">
        <v>0</v>
      </c>
      <c r="CJ34" s="355">
        <v>2</v>
      </c>
      <c r="CK34" s="281">
        <v>0</v>
      </c>
      <c r="CL34" s="281">
        <v>0</v>
      </c>
      <c r="CM34" s="281">
        <v>34</v>
      </c>
      <c r="CN34" s="281">
        <v>0</v>
      </c>
      <c r="CO34" s="281">
        <v>0</v>
      </c>
      <c r="CP34" s="281">
        <v>0</v>
      </c>
      <c r="CQ34" s="281">
        <v>0</v>
      </c>
      <c r="CR34" s="281">
        <v>0</v>
      </c>
      <c r="CS34" s="282">
        <v>0</v>
      </c>
      <c r="CV34" s="348">
        <v>0</v>
      </c>
      <c r="CW34" s="349">
        <v>5</v>
      </c>
      <c r="CX34" s="349">
        <v>0</v>
      </c>
      <c r="CY34" s="349">
        <v>19</v>
      </c>
      <c r="CZ34" s="349">
        <v>0</v>
      </c>
      <c r="DA34" s="349">
        <v>0</v>
      </c>
      <c r="DB34" s="349">
        <v>0</v>
      </c>
      <c r="DC34" s="349">
        <v>0</v>
      </c>
      <c r="DD34" s="349">
        <v>0</v>
      </c>
      <c r="DE34" s="350">
        <v>0</v>
      </c>
      <c r="DG34" s="969"/>
      <c r="DH34" s="348">
        <v>0</v>
      </c>
      <c r="DI34" s="349">
        <v>4</v>
      </c>
      <c r="DJ34" s="349">
        <v>0</v>
      </c>
      <c r="DK34" s="349">
        <v>31</v>
      </c>
      <c r="DL34" s="349">
        <v>0</v>
      </c>
      <c r="DM34" s="349">
        <v>0</v>
      </c>
      <c r="DN34" s="349">
        <v>0</v>
      </c>
      <c r="DO34" s="349">
        <v>0</v>
      </c>
      <c r="DP34" s="349">
        <v>0</v>
      </c>
      <c r="DQ34" s="350">
        <v>0</v>
      </c>
      <c r="DT34" s="1120">
        <v>0</v>
      </c>
      <c r="DU34" s="1115">
        <v>2</v>
      </c>
      <c r="DV34" s="1115">
        <v>0</v>
      </c>
      <c r="DW34" s="1115">
        <v>42</v>
      </c>
      <c r="DX34" s="1115">
        <v>0</v>
      </c>
      <c r="DY34" s="1115">
        <v>0</v>
      </c>
      <c r="DZ34" s="1115">
        <v>0</v>
      </c>
      <c r="EA34" s="1115">
        <v>0</v>
      </c>
      <c r="EB34" s="1115">
        <v>0</v>
      </c>
      <c r="EC34" s="1118">
        <v>0</v>
      </c>
      <c r="ED34" s="241"/>
    </row>
    <row r="35" spans="1:134" x14ac:dyDescent="0.25">
      <c r="A35">
        <v>32</v>
      </c>
      <c r="B35" s="802" t="s">
        <v>90</v>
      </c>
      <c r="C35" s="34">
        <v>2</v>
      </c>
      <c r="D35" s="279">
        <v>0</v>
      </c>
      <c r="E35" s="277">
        <v>0</v>
      </c>
      <c r="F35" s="277">
        <v>0</v>
      </c>
      <c r="G35" s="277">
        <v>10</v>
      </c>
      <c r="H35" s="277">
        <v>0</v>
      </c>
      <c r="I35" s="277">
        <v>0</v>
      </c>
      <c r="J35" s="277">
        <v>0</v>
      </c>
      <c r="K35" s="277">
        <v>0</v>
      </c>
      <c r="L35" s="277">
        <v>0</v>
      </c>
      <c r="M35" s="278">
        <v>0</v>
      </c>
      <c r="N35" s="277"/>
      <c r="O35" s="277"/>
      <c r="P35" s="279">
        <v>0</v>
      </c>
      <c r="Q35" s="277">
        <v>1</v>
      </c>
      <c r="R35" s="277">
        <v>0</v>
      </c>
      <c r="S35" s="277">
        <v>19</v>
      </c>
      <c r="T35" s="277">
        <v>0</v>
      </c>
      <c r="U35" s="277">
        <v>0</v>
      </c>
      <c r="V35" s="277">
        <v>0</v>
      </c>
      <c r="W35" s="277">
        <v>0</v>
      </c>
      <c r="X35" s="277">
        <v>0</v>
      </c>
      <c r="Y35" s="278">
        <v>0</v>
      </c>
      <c r="AB35" s="279">
        <v>0</v>
      </c>
      <c r="AC35" s="277">
        <v>0</v>
      </c>
      <c r="AD35" s="277">
        <v>0</v>
      </c>
      <c r="AE35" s="277">
        <v>10</v>
      </c>
      <c r="AF35" s="277">
        <v>0</v>
      </c>
      <c r="AG35" s="277">
        <v>0</v>
      </c>
      <c r="AH35" s="277">
        <v>0</v>
      </c>
      <c r="AI35" s="277">
        <v>0</v>
      </c>
      <c r="AJ35" s="277">
        <v>0</v>
      </c>
      <c r="AK35" s="278">
        <v>0</v>
      </c>
      <c r="AL35" s="277"/>
      <c r="AM35" s="277"/>
      <c r="AN35" s="279">
        <v>0</v>
      </c>
      <c r="AO35" s="277">
        <v>1</v>
      </c>
      <c r="AP35" s="277">
        <v>0</v>
      </c>
      <c r="AQ35" s="277">
        <v>8</v>
      </c>
      <c r="AR35" s="277">
        <v>0</v>
      </c>
      <c r="AS35" s="277">
        <v>0</v>
      </c>
      <c r="AT35" s="277">
        <v>0</v>
      </c>
      <c r="AU35" s="277">
        <v>0</v>
      </c>
      <c r="AV35" s="277">
        <v>0</v>
      </c>
      <c r="AW35" s="278">
        <v>0</v>
      </c>
      <c r="AX35" s="277"/>
      <c r="AY35" s="277"/>
      <c r="AZ35" s="36">
        <v>0</v>
      </c>
      <c r="BA35">
        <v>1</v>
      </c>
      <c r="BB35">
        <v>0</v>
      </c>
      <c r="BC35">
        <v>5</v>
      </c>
      <c r="BD35">
        <v>0</v>
      </c>
      <c r="BE35">
        <v>0</v>
      </c>
      <c r="BF35">
        <v>0</v>
      </c>
      <c r="BG35">
        <v>0</v>
      </c>
      <c r="BH35">
        <v>0</v>
      </c>
      <c r="BI35" s="450">
        <v>0</v>
      </c>
      <c r="BL35" s="451">
        <v>0</v>
      </c>
      <c r="BM35" s="109">
        <v>3</v>
      </c>
      <c r="BN35" s="109">
        <v>0</v>
      </c>
      <c r="BO35" s="109">
        <v>6</v>
      </c>
      <c r="BP35" s="109">
        <v>0</v>
      </c>
      <c r="BQ35" s="109">
        <v>0</v>
      </c>
      <c r="BR35" s="109">
        <v>0</v>
      </c>
      <c r="BS35" s="109">
        <v>0</v>
      </c>
      <c r="BT35" s="109">
        <v>0</v>
      </c>
      <c r="BU35" s="452">
        <v>0</v>
      </c>
      <c r="BX35" s="345">
        <v>1</v>
      </c>
      <c r="BY35" s="346">
        <v>0</v>
      </c>
      <c r="BZ35" s="346">
        <v>0</v>
      </c>
      <c r="CA35" s="346">
        <v>1</v>
      </c>
      <c r="CB35" s="346">
        <v>0</v>
      </c>
      <c r="CC35" s="346">
        <v>0</v>
      </c>
      <c r="CD35" s="346">
        <v>0</v>
      </c>
      <c r="CE35" s="346">
        <v>0</v>
      </c>
      <c r="CF35" s="346">
        <v>0</v>
      </c>
      <c r="CG35" s="347">
        <v>0</v>
      </c>
      <c r="CJ35" s="280">
        <v>0</v>
      </c>
      <c r="CK35" s="281">
        <v>3</v>
      </c>
      <c r="CL35" s="281">
        <v>0</v>
      </c>
      <c r="CM35" s="281">
        <v>2</v>
      </c>
      <c r="CN35" s="281">
        <v>0</v>
      </c>
      <c r="CO35" s="281">
        <v>0</v>
      </c>
      <c r="CP35" s="281">
        <v>0</v>
      </c>
      <c r="CQ35" s="281">
        <v>0</v>
      </c>
      <c r="CR35" s="281">
        <v>0</v>
      </c>
      <c r="CS35" s="282">
        <v>0</v>
      </c>
      <c r="CV35" s="348">
        <v>2</v>
      </c>
      <c r="CW35" s="349">
        <v>0</v>
      </c>
      <c r="CX35" s="349">
        <v>0</v>
      </c>
      <c r="CY35" s="349">
        <v>2</v>
      </c>
      <c r="CZ35" s="349">
        <v>0</v>
      </c>
      <c r="DA35" s="349">
        <v>0</v>
      </c>
      <c r="DB35" s="349">
        <v>0</v>
      </c>
      <c r="DC35" s="349">
        <v>0</v>
      </c>
      <c r="DD35" s="349">
        <v>0</v>
      </c>
      <c r="DE35" s="350">
        <v>0</v>
      </c>
      <c r="DG35" s="969"/>
      <c r="DH35" s="348">
        <v>6</v>
      </c>
      <c r="DI35" s="349">
        <v>2</v>
      </c>
      <c r="DJ35" s="349">
        <v>0</v>
      </c>
      <c r="DK35" s="349">
        <v>3</v>
      </c>
      <c r="DL35" s="349">
        <v>0</v>
      </c>
      <c r="DM35" s="349">
        <v>0</v>
      </c>
      <c r="DN35" s="349">
        <v>0</v>
      </c>
      <c r="DO35" s="349">
        <v>0</v>
      </c>
      <c r="DP35" s="349">
        <v>0</v>
      </c>
      <c r="DQ35" s="350">
        <v>0</v>
      </c>
      <c r="DT35" s="1120">
        <v>1</v>
      </c>
      <c r="DU35" s="1115">
        <v>0</v>
      </c>
      <c r="DV35" s="1115">
        <v>0</v>
      </c>
      <c r="DW35" s="1115">
        <v>2</v>
      </c>
      <c r="DX35" s="1115">
        <v>0</v>
      </c>
      <c r="DY35" s="1115">
        <v>0</v>
      </c>
      <c r="DZ35" s="1115">
        <v>0</v>
      </c>
      <c r="EA35" s="1115">
        <v>0</v>
      </c>
      <c r="EB35" s="1115">
        <v>0</v>
      </c>
      <c r="EC35" s="1118">
        <v>0</v>
      </c>
      <c r="ED35" s="241"/>
    </row>
    <row r="36" spans="1:134" x14ac:dyDescent="0.25">
      <c r="A36">
        <v>32</v>
      </c>
      <c r="B36" s="802" t="s">
        <v>90</v>
      </c>
      <c r="C36" s="34">
        <v>3</v>
      </c>
      <c r="D36" s="279">
        <v>0</v>
      </c>
      <c r="E36" s="277">
        <v>0</v>
      </c>
      <c r="F36" s="277">
        <v>0</v>
      </c>
      <c r="G36" s="277">
        <v>0</v>
      </c>
      <c r="H36" s="277">
        <v>0</v>
      </c>
      <c r="I36" s="277">
        <v>0</v>
      </c>
      <c r="J36" s="277">
        <v>0</v>
      </c>
      <c r="K36" s="277">
        <v>0</v>
      </c>
      <c r="L36" s="277">
        <v>0</v>
      </c>
      <c r="M36" s="278">
        <v>0</v>
      </c>
      <c r="N36" s="277"/>
      <c r="O36" s="277"/>
      <c r="P36" s="279">
        <v>0</v>
      </c>
      <c r="Q36" s="277">
        <v>0</v>
      </c>
      <c r="R36" s="277">
        <v>0</v>
      </c>
      <c r="S36" s="277">
        <v>3</v>
      </c>
      <c r="T36" s="277">
        <v>0</v>
      </c>
      <c r="U36" s="277">
        <v>0</v>
      </c>
      <c r="V36" s="277">
        <v>0</v>
      </c>
      <c r="W36" s="277">
        <v>0</v>
      </c>
      <c r="X36" s="277">
        <v>0</v>
      </c>
      <c r="Y36" s="278">
        <v>0</v>
      </c>
      <c r="AB36" s="279">
        <v>0</v>
      </c>
      <c r="AC36" s="277">
        <v>0</v>
      </c>
      <c r="AD36" s="277">
        <v>0</v>
      </c>
      <c r="AE36" s="277">
        <v>1</v>
      </c>
      <c r="AF36" s="277">
        <v>0</v>
      </c>
      <c r="AG36" s="277">
        <v>0</v>
      </c>
      <c r="AH36" s="277">
        <v>0</v>
      </c>
      <c r="AI36" s="277">
        <v>0</v>
      </c>
      <c r="AJ36" s="277">
        <v>0</v>
      </c>
      <c r="AK36" s="278">
        <v>0</v>
      </c>
      <c r="AL36" s="277"/>
      <c r="AM36" s="277"/>
      <c r="AN36" s="279">
        <v>0</v>
      </c>
      <c r="AO36" s="277">
        <v>0</v>
      </c>
      <c r="AP36" s="277">
        <v>0</v>
      </c>
      <c r="AQ36" s="277">
        <v>6</v>
      </c>
      <c r="AR36" s="277">
        <v>0</v>
      </c>
      <c r="AS36" s="277">
        <v>0</v>
      </c>
      <c r="AT36" s="277">
        <v>0</v>
      </c>
      <c r="AU36" s="277">
        <v>0</v>
      </c>
      <c r="AV36" s="277">
        <v>0</v>
      </c>
      <c r="AW36" s="278">
        <v>0</v>
      </c>
      <c r="AX36" s="277"/>
      <c r="AY36" s="277"/>
      <c r="AZ36" s="36">
        <v>0</v>
      </c>
      <c r="BA36">
        <v>0</v>
      </c>
      <c r="BB36">
        <v>0</v>
      </c>
      <c r="BC36">
        <v>5</v>
      </c>
      <c r="BD36">
        <v>0</v>
      </c>
      <c r="BE36">
        <v>0</v>
      </c>
      <c r="BF36">
        <v>0</v>
      </c>
      <c r="BG36">
        <v>0</v>
      </c>
      <c r="BH36">
        <v>0</v>
      </c>
      <c r="BI36" s="450">
        <v>0</v>
      </c>
      <c r="BL36" s="451">
        <v>39</v>
      </c>
      <c r="BM36" s="109">
        <v>0</v>
      </c>
      <c r="BN36" s="109">
        <v>0</v>
      </c>
      <c r="BO36" s="109">
        <v>13</v>
      </c>
      <c r="BP36" s="109">
        <v>0</v>
      </c>
      <c r="BQ36" s="109">
        <v>0</v>
      </c>
      <c r="BR36" s="109">
        <v>0</v>
      </c>
      <c r="BS36" s="109">
        <v>0</v>
      </c>
      <c r="BT36" s="109">
        <v>0</v>
      </c>
      <c r="BU36" s="452">
        <v>0</v>
      </c>
      <c r="BX36" s="345">
        <v>4</v>
      </c>
      <c r="BY36" s="346">
        <v>3</v>
      </c>
      <c r="BZ36" s="346">
        <v>0</v>
      </c>
      <c r="CA36" s="346">
        <v>9</v>
      </c>
      <c r="CB36" s="346">
        <v>0</v>
      </c>
      <c r="CC36" s="346">
        <v>0</v>
      </c>
      <c r="CD36" s="346">
        <v>0</v>
      </c>
      <c r="CE36" s="346">
        <v>0</v>
      </c>
      <c r="CF36" s="346">
        <v>0</v>
      </c>
      <c r="CG36" s="347">
        <v>0</v>
      </c>
      <c r="CJ36" s="280">
        <v>6</v>
      </c>
      <c r="CK36" s="281">
        <v>0</v>
      </c>
      <c r="CL36" s="281">
        <v>0</v>
      </c>
      <c r="CM36" s="281">
        <v>6</v>
      </c>
      <c r="CN36" s="281">
        <v>0</v>
      </c>
      <c r="CO36" s="281">
        <v>0</v>
      </c>
      <c r="CP36" s="281">
        <v>0</v>
      </c>
      <c r="CQ36" s="281">
        <v>0</v>
      </c>
      <c r="CR36" s="281">
        <v>0</v>
      </c>
      <c r="CS36" s="282">
        <v>0</v>
      </c>
      <c r="CV36" s="348">
        <v>4</v>
      </c>
      <c r="CW36" s="349">
        <v>0</v>
      </c>
      <c r="CX36" s="349">
        <v>0</v>
      </c>
      <c r="CY36" s="349">
        <v>11</v>
      </c>
      <c r="CZ36" s="349">
        <v>0</v>
      </c>
      <c r="DA36" s="349">
        <v>0</v>
      </c>
      <c r="DB36" s="349">
        <v>0</v>
      </c>
      <c r="DC36" s="349">
        <v>0</v>
      </c>
      <c r="DD36" s="349">
        <v>0</v>
      </c>
      <c r="DE36" s="350">
        <v>0</v>
      </c>
      <c r="DG36" s="969"/>
      <c r="DH36" s="348">
        <v>3</v>
      </c>
      <c r="DI36" s="349">
        <v>0</v>
      </c>
      <c r="DJ36" s="349">
        <v>0</v>
      </c>
      <c r="DK36" s="349">
        <v>1</v>
      </c>
      <c r="DL36" s="349">
        <v>0</v>
      </c>
      <c r="DM36" s="349">
        <v>0</v>
      </c>
      <c r="DN36" s="349">
        <v>0</v>
      </c>
      <c r="DO36" s="349">
        <v>0</v>
      </c>
      <c r="DP36" s="349">
        <v>0</v>
      </c>
      <c r="DQ36" s="350">
        <v>0</v>
      </c>
      <c r="DT36" s="1120">
        <v>1</v>
      </c>
      <c r="DU36" s="1115">
        <v>0</v>
      </c>
      <c r="DV36" s="1115">
        <v>0</v>
      </c>
      <c r="DW36" s="1115">
        <v>1</v>
      </c>
      <c r="DX36" s="1115">
        <v>0</v>
      </c>
      <c r="DY36" s="1115">
        <v>0</v>
      </c>
      <c r="DZ36" s="1115">
        <v>0</v>
      </c>
      <c r="EA36" s="1115">
        <v>0</v>
      </c>
      <c r="EB36" s="1115">
        <v>0</v>
      </c>
      <c r="EC36" s="1118">
        <v>0</v>
      </c>
      <c r="ED36" s="241"/>
    </row>
    <row r="37" spans="1:134" x14ac:dyDescent="0.25">
      <c r="A37">
        <v>34</v>
      </c>
      <c r="B37" s="802" t="s">
        <v>91</v>
      </c>
      <c r="C37" s="34">
        <v>1</v>
      </c>
      <c r="D37" s="279">
        <v>4</v>
      </c>
      <c r="E37" s="277">
        <v>23</v>
      </c>
      <c r="F37" s="277">
        <v>0</v>
      </c>
      <c r="G37" s="277">
        <v>512</v>
      </c>
      <c r="H37" s="277">
        <v>0</v>
      </c>
      <c r="I37" s="277">
        <v>0</v>
      </c>
      <c r="J37" s="277">
        <v>0</v>
      </c>
      <c r="K37" s="277">
        <v>0</v>
      </c>
      <c r="L37" s="277">
        <v>0</v>
      </c>
      <c r="M37" s="278">
        <v>0</v>
      </c>
      <c r="N37" s="277"/>
      <c r="O37" s="277"/>
      <c r="P37" s="279">
        <v>1</v>
      </c>
      <c r="Q37" s="277">
        <v>32</v>
      </c>
      <c r="R37" s="277">
        <v>0</v>
      </c>
      <c r="S37" s="277">
        <v>614</v>
      </c>
      <c r="T37" s="277">
        <v>0</v>
      </c>
      <c r="U37" s="277">
        <v>0</v>
      </c>
      <c r="V37" s="277">
        <v>0</v>
      </c>
      <c r="W37" s="277">
        <v>0</v>
      </c>
      <c r="X37" s="277">
        <v>0</v>
      </c>
      <c r="Y37" s="278">
        <v>0</v>
      </c>
      <c r="AB37" s="279">
        <v>7</v>
      </c>
      <c r="AC37" s="277">
        <v>19</v>
      </c>
      <c r="AD37" s="277">
        <v>0</v>
      </c>
      <c r="AE37" s="277">
        <v>489</v>
      </c>
      <c r="AF37" s="277">
        <v>0</v>
      </c>
      <c r="AG37" s="277">
        <v>0</v>
      </c>
      <c r="AH37" s="277">
        <v>0</v>
      </c>
      <c r="AI37" s="277">
        <v>0</v>
      </c>
      <c r="AJ37" s="277">
        <v>0</v>
      </c>
      <c r="AK37" s="278">
        <v>0</v>
      </c>
      <c r="AL37" s="277"/>
      <c r="AM37" s="277"/>
      <c r="AN37" s="279">
        <v>6</v>
      </c>
      <c r="AO37" s="277">
        <v>37</v>
      </c>
      <c r="AP37" s="277">
        <v>0</v>
      </c>
      <c r="AQ37" s="277">
        <v>388</v>
      </c>
      <c r="AR37" s="277">
        <v>0</v>
      </c>
      <c r="AS37" s="277">
        <v>0</v>
      </c>
      <c r="AT37" s="277">
        <v>0</v>
      </c>
      <c r="AU37" s="277">
        <v>0</v>
      </c>
      <c r="AV37" s="277">
        <v>0</v>
      </c>
      <c r="AW37" s="278">
        <v>0</v>
      </c>
      <c r="AX37" s="277"/>
      <c r="AY37" s="277"/>
      <c r="AZ37" s="36">
        <v>7</v>
      </c>
      <c r="BA37">
        <v>21</v>
      </c>
      <c r="BB37">
        <v>0</v>
      </c>
      <c r="BC37">
        <v>364</v>
      </c>
      <c r="BD37">
        <v>0</v>
      </c>
      <c r="BE37">
        <v>0</v>
      </c>
      <c r="BF37">
        <v>0</v>
      </c>
      <c r="BG37">
        <v>0</v>
      </c>
      <c r="BH37">
        <v>0</v>
      </c>
      <c r="BI37" s="450">
        <v>0</v>
      </c>
      <c r="BL37" s="451">
        <v>5</v>
      </c>
      <c r="BM37" s="109">
        <v>45</v>
      </c>
      <c r="BN37" s="109">
        <v>0</v>
      </c>
      <c r="BO37" s="109">
        <v>379</v>
      </c>
      <c r="BP37" s="109">
        <v>0</v>
      </c>
      <c r="BQ37" s="109">
        <v>0</v>
      </c>
      <c r="BR37" s="109">
        <v>0</v>
      </c>
      <c r="BS37" s="109">
        <v>0</v>
      </c>
      <c r="BT37" s="109">
        <v>0</v>
      </c>
      <c r="BU37" s="452">
        <v>0</v>
      </c>
      <c r="BX37" s="345">
        <v>7</v>
      </c>
      <c r="BY37" s="346">
        <v>23</v>
      </c>
      <c r="BZ37" s="346">
        <v>0</v>
      </c>
      <c r="CA37" s="346">
        <v>310</v>
      </c>
      <c r="CB37" s="346">
        <v>0</v>
      </c>
      <c r="CC37" s="346">
        <v>0</v>
      </c>
      <c r="CD37" s="346">
        <v>0</v>
      </c>
      <c r="CE37" s="346">
        <v>0</v>
      </c>
      <c r="CF37" s="346">
        <v>0</v>
      </c>
      <c r="CG37" s="347">
        <v>0</v>
      </c>
      <c r="CJ37" s="355">
        <f>8+5</f>
        <v>13</v>
      </c>
      <c r="CK37" s="281">
        <v>22</v>
      </c>
      <c r="CL37" s="281">
        <v>0</v>
      </c>
      <c r="CM37" s="281">
        <v>351</v>
      </c>
      <c r="CN37" s="281">
        <v>0</v>
      </c>
      <c r="CO37" s="281">
        <v>0</v>
      </c>
      <c r="CP37" s="281">
        <v>0</v>
      </c>
      <c r="CQ37" s="281">
        <v>0</v>
      </c>
      <c r="CR37" s="281">
        <v>0</v>
      </c>
      <c r="CS37" s="282">
        <v>0</v>
      </c>
      <c r="CV37" s="348">
        <v>16</v>
      </c>
      <c r="CW37" s="349">
        <v>43</v>
      </c>
      <c r="CX37" s="349">
        <v>0</v>
      </c>
      <c r="CY37" s="349">
        <v>333</v>
      </c>
      <c r="CZ37" s="349">
        <v>0</v>
      </c>
      <c r="DA37" s="349">
        <v>0</v>
      </c>
      <c r="DB37" s="349">
        <v>0</v>
      </c>
      <c r="DC37" s="349">
        <v>0</v>
      </c>
      <c r="DD37" s="349">
        <v>0</v>
      </c>
      <c r="DE37" s="350">
        <v>0</v>
      </c>
      <c r="DG37" s="969"/>
      <c r="DH37" s="348">
        <v>13</v>
      </c>
      <c r="DI37" s="349">
        <v>29</v>
      </c>
      <c r="DJ37" s="349">
        <v>0</v>
      </c>
      <c r="DK37" s="349">
        <v>353</v>
      </c>
      <c r="DL37" s="349">
        <v>0</v>
      </c>
      <c r="DM37" s="349">
        <v>0</v>
      </c>
      <c r="DN37" s="349">
        <v>0</v>
      </c>
      <c r="DO37" s="349">
        <v>0</v>
      </c>
      <c r="DP37" s="349">
        <v>0</v>
      </c>
      <c r="DQ37" s="350">
        <v>0</v>
      </c>
      <c r="DT37" s="1120">
        <v>15</v>
      </c>
      <c r="DU37" s="1115">
        <v>54</v>
      </c>
      <c r="DV37" s="1115">
        <v>0</v>
      </c>
      <c r="DW37" s="1115">
        <v>334</v>
      </c>
      <c r="DX37" s="1115">
        <v>0</v>
      </c>
      <c r="DY37" s="1115">
        <v>0</v>
      </c>
      <c r="DZ37" s="1115">
        <v>0</v>
      </c>
      <c r="EA37" s="1115">
        <v>0</v>
      </c>
      <c r="EB37" s="1115">
        <v>0</v>
      </c>
      <c r="EC37" s="1118">
        <v>0</v>
      </c>
      <c r="ED37" s="241"/>
    </row>
    <row r="38" spans="1:134" ht="15.75" customHeight="1" x14ac:dyDescent="0.25">
      <c r="A38">
        <v>34</v>
      </c>
      <c r="B38" s="802" t="s">
        <v>91</v>
      </c>
      <c r="C38" s="34">
        <v>2</v>
      </c>
      <c r="D38" s="279">
        <v>0</v>
      </c>
      <c r="E38" s="277">
        <v>26</v>
      </c>
      <c r="F38" s="277">
        <v>0</v>
      </c>
      <c r="G38" s="277">
        <v>65</v>
      </c>
      <c r="H38" s="277">
        <v>0</v>
      </c>
      <c r="I38" s="277">
        <v>0</v>
      </c>
      <c r="J38" s="277">
        <v>0</v>
      </c>
      <c r="K38" s="277">
        <v>0</v>
      </c>
      <c r="L38" s="277">
        <v>0</v>
      </c>
      <c r="M38" s="278">
        <v>0</v>
      </c>
      <c r="N38" s="277"/>
      <c r="O38" s="277"/>
      <c r="P38" s="279">
        <v>0</v>
      </c>
      <c r="Q38" s="277">
        <v>21</v>
      </c>
      <c r="R38" s="277">
        <v>0</v>
      </c>
      <c r="S38" s="277">
        <v>77</v>
      </c>
      <c r="T38" s="277">
        <v>0</v>
      </c>
      <c r="U38" s="277">
        <v>0</v>
      </c>
      <c r="V38" s="277">
        <v>0</v>
      </c>
      <c r="W38" s="277">
        <v>0</v>
      </c>
      <c r="X38" s="277">
        <v>0</v>
      </c>
      <c r="Y38" s="278">
        <v>0</v>
      </c>
      <c r="AB38" s="279">
        <v>0</v>
      </c>
      <c r="AC38" s="277">
        <v>27</v>
      </c>
      <c r="AD38" s="277">
        <v>0</v>
      </c>
      <c r="AE38" s="277">
        <v>73</v>
      </c>
      <c r="AF38" s="277">
        <v>0</v>
      </c>
      <c r="AG38" s="277">
        <v>0</v>
      </c>
      <c r="AH38" s="277">
        <v>0</v>
      </c>
      <c r="AI38" s="277">
        <v>0</v>
      </c>
      <c r="AJ38" s="277">
        <v>0</v>
      </c>
      <c r="AK38" s="278">
        <v>0</v>
      </c>
      <c r="AL38" s="277"/>
      <c r="AM38" s="277"/>
      <c r="AN38" s="279">
        <v>0</v>
      </c>
      <c r="AO38" s="277">
        <v>37</v>
      </c>
      <c r="AP38" s="277">
        <v>0</v>
      </c>
      <c r="AQ38" s="277">
        <v>67</v>
      </c>
      <c r="AR38" s="277">
        <v>0</v>
      </c>
      <c r="AS38" s="277">
        <v>0</v>
      </c>
      <c r="AT38" s="277">
        <v>0</v>
      </c>
      <c r="AU38" s="277">
        <v>0</v>
      </c>
      <c r="AV38" s="277">
        <v>0</v>
      </c>
      <c r="AW38" s="278">
        <v>0</v>
      </c>
      <c r="AX38" s="277"/>
      <c r="AY38" s="277"/>
      <c r="AZ38" s="36">
        <v>0</v>
      </c>
      <c r="BA38">
        <v>31</v>
      </c>
      <c r="BB38">
        <v>0</v>
      </c>
      <c r="BC38">
        <v>55</v>
      </c>
      <c r="BD38">
        <v>0</v>
      </c>
      <c r="BE38">
        <v>0</v>
      </c>
      <c r="BF38">
        <v>0</v>
      </c>
      <c r="BG38">
        <v>0</v>
      </c>
      <c r="BH38">
        <v>0</v>
      </c>
      <c r="BI38" s="450">
        <v>0</v>
      </c>
      <c r="BL38" s="451">
        <v>0</v>
      </c>
      <c r="BM38" s="109">
        <v>29</v>
      </c>
      <c r="BN38" s="109">
        <v>0</v>
      </c>
      <c r="BO38" s="109">
        <v>56</v>
      </c>
      <c r="BP38" s="109">
        <v>0</v>
      </c>
      <c r="BQ38" s="109">
        <v>0</v>
      </c>
      <c r="BR38" s="109">
        <v>0</v>
      </c>
      <c r="BS38" s="109">
        <v>0</v>
      </c>
      <c r="BT38" s="109">
        <v>0</v>
      </c>
      <c r="BU38" s="452">
        <v>0</v>
      </c>
      <c r="BX38" s="345">
        <v>0</v>
      </c>
      <c r="BY38" s="346">
        <v>19</v>
      </c>
      <c r="BZ38" s="346">
        <v>0</v>
      </c>
      <c r="CA38" s="346">
        <v>44</v>
      </c>
      <c r="CB38" s="346">
        <v>0</v>
      </c>
      <c r="CC38" s="346">
        <v>0</v>
      </c>
      <c r="CD38" s="346">
        <v>0</v>
      </c>
      <c r="CE38" s="346">
        <v>0</v>
      </c>
      <c r="CF38" s="346">
        <v>0</v>
      </c>
      <c r="CG38" s="347">
        <v>0</v>
      </c>
      <c r="CJ38" s="280">
        <v>0</v>
      </c>
      <c r="CK38" s="281">
        <v>26</v>
      </c>
      <c r="CL38" s="281">
        <v>0</v>
      </c>
      <c r="CM38" s="281">
        <v>43</v>
      </c>
      <c r="CN38" s="281">
        <v>0</v>
      </c>
      <c r="CO38" s="281">
        <v>0</v>
      </c>
      <c r="CP38" s="281">
        <v>0</v>
      </c>
      <c r="CQ38" s="281">
        <v>0</v>
      </c>
      <c r="CR38" s="281">
        <v>0</v>
      </c>
      <c r="CS38" s="282">
        <v>0</v>
      </c>
      <c r="CV38" s="348">
        <v>0</v>
      </c>
      <c r="CW38" s="349">
        <v>14</v>
      </c>
      <c r="CX38" s="349">
        <v>0</v>
      </c>
      <c r="CY38" s="349">
        <v>37</v>
      </c>
      <c r="CZ38" s="349">
        <v>0</v>
      </c>
      <c r="DA38" s="349">
        <v>0</v>
      </c>
      <c r="DB38" s="349">
        <v>0</v>
      </c>
      <c r="DC38" s="349">
        <v>0</v>
      </c>
      <c r="DD38" s="349">
        <v>0</v>
      </c>
      <c r="DE38" s="350">
        <v>0</v>
      </c>
      <c r="DG38" s="969"/>
      <c r="DH38" s="348">
        <v>1</v>
      </c>
      <c r="DI38" s="349">
        <v>19</v>
      </c>
      <c r="DJ38" s="349">
        <v>0</v>
      </c>
      <c r="DK38" s="349">
        <v>37</v>
      </c>
      <c r="DL38" s="349">
        <v>0</v>
      </c>
      <c r="DM38" s="349">
        <v>0</v>
      </c>
      <c r="DN38" s="349">
        <v>0</v>
      </c>
      <c r="DO38" s="349">
        <v>0</v>
      </c>
      <c r="DP38" s="349">
        <v>0</v>
      </c>
      <c r="DQ38" s="350">
        <v>0</v>
      </c>
      <c r="DT38" s="1120">
        <v>2</v>
      </c>
      <c r="DU38" s="1115">
        <v>17</v>
      </c>
      <c r="DV38" s="1115">
        <v>0</v>
      </c>
      <c r="DW38" s="1115">
        <v>65</v>
      </c>
      <c r="DX38" s="1115">
        <v>0</v>
      </c>
      <c r="DY38" s="1115">
        <v>0</v>
      </c>
      <c r="DZ38" s="1115">
        <v>0</v>
      </c>
      <c r="EA38" s="1115">
        <v>0</v>
      </c>
      <c r="EB38" s="1115">
        <v>0</v>
      </c>
      <c r="EC38" s="1118">
        <v>0</v>
      </c>
      <c r="ED38" s="241"/>
    </row>
    <row r="39" spans="1:134" x14ac:dyDescent="0.25">
      <c r="A39">
        <v>34</v>
      </c>
      <c r="B39" s="802" t="s">
        <v>91</v>
      </c>
      <c r="C39" s="34">
        <v>3</v>
      </c>
      <c r="D39" s="279">
        <v>4</v>
      </c>
      <c r="E39" s="277">
        <v>48</v>
      </c>
      <c r="F39" s="277">
        <v>0</v>
      </c>
      <c r="G39" s="277">
        <v>65</v>
      </c>
      <c r="H39" s="277">
        <v>0</v>
      </c>
      <c r="I39" s="277">
        <v>0</v>
      </c>
      <c r="J39" s="277">
        <v>0</v>
      </c>
      <c r="K39" s="277">
        <v>0</v>
      </c>
      <c r="L39" s="277">
        <v>0</v>
      </c>
      <c r="M39" s="278">
        <v>0</v>
      </c>
      <c r="N39" s="277"/>
      <c r="O39" s="277"/>
      <c r="P39" s="279">
        <v>1</v>
      </c>
      <c r="Q39" s="277">
        <v>78</v>
      </c>
      <c r="R39" s="277">
        <v>0</v>
      </c>
      <c r="S39" s="277">
        <v>70</v>
      </c>
      <c r="T39" s="277">
        <v>0</v>
      </c>
      <c r="U39" s="277">
        <v>0</v>
      </c>
      <c r="V39" s="277">
        <v>0</v>
      </c>
      <c r="W39" s="277">
        <v>0</v>
      </c>
      <c r="X39" s="277">
        <v>0</v>
      </c>
      <c r="Y39" s="278">
        <v>0</v>
      </c>
      <c r="AB39" s="279">
        <v>2</v>
      </c>
      <c r="AC39" s="277">
        <v>55</v>
      </c>
      <c r="AD39" s="277">
        <v>0</v>
      </c>
      <c r="AE39" s="277">
        <v>62</v>
      </c>
      <c r="AF39" s="277">
        <v>0</v>
      </c>
      <c r="AG39" s="277">
        <v>0</v>
      </c>
      <c r="AH39" s="277">
        <v>0</v>
      </c>
      <c r="AI39" s="277">
        <v>0</v>
      </c>
      <c r="AJ39" s="277">
        <v>0</v>
      </c>
      <c r="AK39" s="278">
        <v>0</v>
      </c>
      <c r="AL39" s="277"/>
      <c r="AM39" s="277"/>
      <c r="AN39" s="279">
        <v>7</v>
      </c>
      <c r="AO39" s="277">
        <v>56</v>
      </c>
      <c r="AP39" s="277">
        <v>0</v>
      </c>
      <c r="AQ39" s="277">
        <v>64</v>
      </c>
      <c r="AR39" s="277">
        <v>0</v>
      </c>
      <c r="AS39" s="277">
        <v>0</v>
      </c>
      <c r="AT39" s="277">
        <v>0</v>
      </c>
      <c r="AU39" s="277">
        <v>0</v>
      </c>
      <c r="AV39" s="277">
        <v>0</v>
      </c>
      <c r="AW39" s="278">
        <v>0</v>
      </c>
      <c r="AX39" s="277"/>
      <c r="AY39" s="277"/>
      <c r="AZ39" s="36">
        <v>1</v>
      </c>
      <c r="BA39">
        <v>34</v>
      </c>
      <c r="BB39">
        <v>0</v>
      </c>
      <c r="BC39">
        <v>55</v>
      </c>
      <c r="BD39">
        <v>0</v>
      </c>
      <c r="BE39">
        <v>0</v>
      </c>
      <c r="BF39">
        <v>0</v>
      </c>
      <c r="BG39">
        <v>0</v>
      </c>
      <c r="BH39">
        <v>0</v>
      </c>
      <c r="BI39" s="450">
        <v>0</v>
      </c>
      <c r="BL39" s="451">
        <v>8</v>
      </c>
      <c r="BM39" s="109">
        <v>45</v>
      </c>
      <c r="BN39" s="109">
        <v>0</v>
      </c>
      <c r="BO39" s="109">
        <v>62</v>
      </c>
      <c r="BP39" s="109">
        <v>0</v>
      </c>
      <c r="BQ39" s="109">
        <v>0</v>
      </c>
      <c r="BR39" s="109">
        <v>0</v>
      </c>
      <c r="BS39" s="109">
        <v>0</v>
      </c>
      <c r="BT39" s="109">
        <v>0</v>
      </c>
      <c r="BU39" s="452">
        <v>0</v>
      </c>
      <c r="BX39" s="345">
        <v>4</v>
      </c>
      <c r="BY39" s="346">
        <v>61</v>
      </c>
      <c r="BZ39" s="346">
        <v>0</v>
      </c>
      <c r="CA39" s="346">
        <v>53</v>
      </c>
      <c r="CB39" s="346">
        <v>0</v>
      </c>
      <c r="CC39" s="346">
        <v>0</v>
      </c>
      <c r="CD39" s="346">
        <v>0</v>
      </c>
      <c r="CE39" s="346">
        <v>0</v>
      </c>
      <c r="CF39" s="346">
        <v>0</v>
      </c>
      <c r="CG39" s="347">
        <v>0</v>
      </c>
      <c r="CJ39" s="280">
        <v>2</v>
      </c>
      <c r="CK39" s="281">
        <v>32</v>
      </c>
      <c r="CL39" s="281">
        <v>0</v>
      </c>
      <c r="CM39" s="281">
        <v>62</v>
      </c>
      <c r="CN39" s="281">
        <v>0</v>
      </c>
      <c r="CO39" s="281">
        <v>0</v>
      </c>
      <c r="CP39" s="281">
        <v>0</v>
      </c>
      <c r="CQ39" s="281">
        <v>0</v>
      </c>
      <c r="CR39" s="281">
        <v>0</v>
      </c>
      <c r="CS39" s="282">
        <v>0</v>
      </c>
      <c r="CV39" s="348">
        <v>9</v>
      </c>
      <c r="CW39" s="349">
        <v>33</v>
      </c>
      <c r="CX39" s="349">
        <v>0</v>
      </c>
      <c r="CY39" s="349">
        <v>60</v>
      </c>
      <c r="CZ39" s="349">
        <v>0</v>
      </c>
      <c r="DA39" s="349">
        <v>0</v>
      </c>
      <c r="DB39" s="349">
        <v>0</v>
      </c>
      <c r="DC39" s="349">
        <v>0</v>
      </c>
      <c r="DD39" s="349">
        <v>0</v>
      </c>
      <c r="DE39" s="350">
        <v>0</v>
      </c>
      <c r="DG39" s="969"/>
      <c r="DH39" s="348">
        <v>5</v>
      </c>
      <c r="DI39" s="349">
        <v>46</v>
      </c>
      <c r="DJ39" s="349">
        <v>0</v>
      </c>
      <c r="DK39" s="349">
        <v>68</v>
      </c>
      <c r="DL39" s="349">
        <v>0</v>
      </c>
      <c r="DM39" s="349">
        <v>0</v>
      </c>
      <c r="DN39" s="349">
        <v>0</v>
      </c>
      <c r="DO39" s="349">
        <v>0</v>
      </c>
      <c r="DP39" s="349">
        <v>0</v>
      </c>
      <c r="DQ39" s="350">
        <v>0</v>
      </c>
      <c r="DT39" s="1120">
        <v>1</v>
      </c>
      <c r="DU39" s="1115">
        <v>41</v>
      </c>
      <c r="DV39" s="1115">
        <v>0</v>
      </c>
      <c r="DW39" s="1115">
        <v>91</v>
      </c>
      <c r="DX39" s="1115">
        <v>0</v>
      </c>
      <c r="DY39" s="1115">
        <v>0</v>
      </c>
      <c r="DZ39" s="1115">
        <v>0</v>
      </c>
      <c r="EA39" s="1115">
        <v>0</v>
      </c>
      <c r="EB39" s="1115">
        <v>0</v>
      </c>
      <c r="EC39" s="1118">
        <v>0</v>
      </c>
      <c r="ED39" s="241"/>
    </row>
    <row r="40" spans="1:134" x14ac:dyDescent="0.25">
      <c r="A40">
        <v>35</v>
      </c>
      <c r="B40" s="802" t="s">
        <v>92</v>
      </c>
      <c r="C40" s="34">
        <v>1</v>
      </c>
      <c r="D40" s="279">
        <v>0</v>
      </c>
      <c r="E40" s="277">
        <v>2</v>
      </c>
      <c r="F40" s="277">
        <v>0</v>
      </c>
      <c r="G40" s="277">
        <v>41</v>
      </c>
      <c r="H40" s="277">
        <v>0</v>
      </c>
      <c r="I40" s="277">
        <v>0</v>
      </c>
      <c r="J40" s="277">
        <v>0</v>
      </c>
      <c r="K40" s="277">
        <v>0</v>
      </c>
      <c r="L40" s="277">
        <v>0</v>
      </c>
      <c r="M40" s="278">
        <v>0</v>
      </c>
      <c r="N40" s="277"/>
      <c r="O40" s="277"/>
      <c r="P40" s="279">
        <v>0</v>
      </c>
      <c r="Q40" s="277">
        <v>2</v>
      </c>
      <c r="R40" s="277">
        <v>0</v>
      </c>
      <c r="S40" s="277">
        <v>36</v>
      </c>
      <c r="T40" s="277">
        <v>0</v>
      </c>
      <c r="U40" s="277">
        <v>0</v>
      </c>
      <c r="V40" s="277">
        <v>0</v>
      </c>
      <c r="W40" s="277">
        <v>0</v>
      </c>
      <c r="X40" s="277">
        <v>0</v>
      </c>
      <c r="Y40" s="278">
        <v>0</v>
      </c>
      <c r="AB40" s="279">
        <v>0</v>
      </c>
      <c r="AC40" s="277">
        <v>3</v>
      </c>
      <c r="AD40" s="277">
        <v>0</v>
      </c>
      <c r="AE40" s="277">
        <v>38</v>
      </c>
      <c r="AF40" s="277">
        <v>0</v>
      </c>
      <c r="AG40" s="277">
        <v>0</v>
      </c>
      <c r="AH40" s="277">
        <v>0</v>
      </c>
      <c r="AI40" s="277">
        <v>0</v>
      </c>
      <c r="AJ40" s="277">
        <v>0</v>
      </c>
      <c r="AK40" s="278">
        <v>0</v>
      </c>
      <c r="AL40" s="277"/>
      <c r="AM40" s="277"/>
      <c r="AN40" s="279">
        <v>0</v>
      </c>
      <c r="AO40" s="277">
        <v>3</v>
      </c>
      <c r="AP40" s="277">
        <v>0</v>
      </c>
      <c r="AQ40" s="277">
        <v>44</v>
      </c>
      <c r="AR40" s="277">
        <v>0</v>
      </c>
      <c r="AS40" s="277">
        <v>0</v>
      </c>
      <c r="AT40" s="277">
        <v>0</v>
      </c>
      <c r="AU40" s="277">
        <v>0</v>
      </c>
      <c r="AV40" s="277">
        <v>0</v>
      </c>
      <c r="AW40" s="278">
        <v>0</v>
      </c>
      <c r="AX40" s="277"/>
      <c r="AY40" s="277"/>
      <c r="AZ40" s="36">
        <v>0</v>
      </c>
      <c r="BA40">
        <v>0</v>
      </c>
      <c r="BB40">
        <v>0</v>
      </c>
      <c r="BC40">
        <v>28</v>
      </c>
      <c r="BD40">
        <v>0</v>
      </c>
      <c r="BE40">
        <v>0</v>
      </c>
      <c r="BF40">
        <v>0</v>
      </c>
      <c r="BG40">
        <v>0</v>
      </c>
      <c r="BH40">
        <v>0</v>
      </c>
      <c r="BI40" s="450">
        <v>0</v>
      </c>
      <c r="BL40" s="451">
        <v>0</v>
      </c>
      <c r="BM40" s="109">
        <v>2</v>
      </c>
      <c r="BN40" s="109">
        <v>0</v>
      </c>
      <c r="BO40" s="109">
        <v>31</v>
      </c>
      <c r="BP40" s="109">
        <v>0</v>
      </c>
      <c r="BQ40" s="109">
        <v>0</v>
      </c>
      <c r="BR40" s="109">
        <v>0</v>
      </c>
      <c r="BS40" s="109">
        <v>0</v>
      </c>
      <c r="BT40" s="109">
        <v>0</v>
      </c>
      <c r="BU40" s="452">
        <v>0</v>
      </c>
      <c r="BX40" s="345">
        <v>0</v>
      </c>
      <c r="BY40" s="346">
        <v>4</v>
      </c>
      <c r="BZ40" s="346">
        <v>0</v>
      </c>
      <c r="CA40" s="346">
        <v>25</v>
      </c>
      <c r="CB40" s="346">
        <v>0</v>
      </c>
      <c r="CC40" s="346">
        <v>0</v>
      </c>
      <c r="CD40" s="346">
        <v>0</v>
      </c>
      <c r="CE40" s="346">
        <v>0</v>
      </c>
      <c r="CF40" s="346">
        <v>0</v>
      </c>
      <c r="CG40" s="347">
        <v>0</v>
      </c>
      <c r="CJ40" s="280">
        <v>0</v>
      </c>
      <c r="CK40" s="281">
        <v>2</v>
      </c>
      <c r="CL40" s="281">
        <v>0</v>
      </c>
      <c r="CM40" s="281">
        <v>20</v>
      </c>
      <c r="CN40" s="281">
        <v>0</v>
      </c>
      <c r="CO40" s="281">
        <v>0</v>
      </c>
      <c r="CP40" s="281">
        <v>0</v>
      </c>
      <c r="CQ40" s="281">
        <v>0</v>
      </c>
      <c r="CR40" s="281">
        <v>0</v>
      </c>
      <c r="CS40" s="282">
        <v>0</v>
      </c>
      <c r="CV40" s="348">
        <v>0</v>
      </c>
      <c r="CW40" s="349">
        <v>6</v>
      </c>
      <c r="CX40" s="349">
        <v>0</v>
      </c>
      <c r="CY40" s="349">
        <v>25</v>
      </c>
      <c r="CZ40" s="349">
        <v>0</v>
      </c>
      <c r="DA40" s="349">
        <v>0</v>
      </c>
      <c r="DB40" s="349">
        <v>0</v>
      </c>
      <c r="DC40" s="349">
        <v>0</v>
      </c>
      <c r="DD40" s="349">
        <v>0</v>
      </c>
      <c r="DE40" s="350">
        <v>0</v>
      </c>
      <c r="DG40" s="969"/>
      <c r="DH40" s="348">
        <v>0</v>
      </c>
      <c r="DI40" s="349">
        <v>6</v>
      </c>
      <c r="DJ40" s="349">
        <v>0</v>
      </c>
      <c r="DK40" s="349">
        <v>26</v>
      </c>
      <c r="DL40" s="349">
        <v>0</v>
      </c>
      <c r="DM40" s="349">
        <v>0</v>
      </c>
      <c r="DN40" s="349">
        <v>0</v>
      </c>
      <c r="DO40" s="349">
        <v>0</v>
      </c>
      <c r="DP40" s="349">
        <v>0</v>
      </c>
      <c r="DQ40" s="350">
        <v>0</v>
      </c>
      <c r="DT40" s="1120">
        <v>0</v>
      </c>
      <c r="DU40" s="1115">
        <v>10</v>
      </c>
      <c r="DV40" s="1115">
        <v>0</v>
      </c>
      <c r="DW40" s="1115">
        <v>31</v>
      </c>
      <c r="DX40" s="1115">
        <v>0</v>
      </c>
      <c r="DY40" s="1115">
        <v>0</v>
      </c>
      <c r="DZ40" s="1115">
        <v>0</v>
      </c>
      <c r="EA40" s="1115">
        <v>0</v>
      </c>
      <c r="EB40" s="1115">
        <v>0</v>
      </c>
      <c r="EC40" s="1118">
        <v>0</v>
      </c>
      <c r="ED40" s="241"/>
    </row>
    <row r="41" spans="1:134" x14ac:dyDescent="0.25">
      <c r="A41">
        <v>35</v>
      </c>
      <c r="B41" s="802" t="s">
        <v>92</v>
      </c>
      <c r="C41" s="34">
        <v>2</v>
      </c>
      <c r="D41" s="279">
        <v>0</v>
      </c>
      <c r="E41" s="277">
        <v>3</v>
      </c>
      <c r="F41" s="277">
        <v>0</v>
      </c>
      <c r="G41" s="277">
        <v>6</v>
      </c>
      <c r="H41" s="277">
        <v>0</v>
      </c>
      <c r="I41" s="277">
        <v>0</v>
      </c>
      <c r="J41" s="277">
        <v>0</v>
      </c>
      <c r="K41" s="277">
        <v>0</v>
      </c>
      <c r="L41" s="277">
        <v>0</v>
      </c>
      <c r="M41" s="278">
        <v>0</v>
      </c>
      <c r="N41" s="277"/>
      <c r="O41" s="277"/>
      <c r="P41" s="279">
        <v>0</v>
      </c>
      <c r="Q41" s="277">
        <v>2</v>
      </c>
      <c r="R41" s="277">
        <v>0</v>
      </c>
      <c r="S41" s="277">
        <v>8</v>
      </c>
      <c r="T41" s="277">
        <v>0</v>
      </c>
      <c r="U41" s="277">
        <v>0</v>
      </c>
      <c r="V41" s="277">
        <v>0</v>
      </c>
      <c r="W41" s="277">
        <v>0</v>
      </c>
      <c r="X41" s="277">
        <v>0</v>
      </c>
      <c r="Y41" s="278">
        <v>0</v>
      </c>
      <c r="AB41" s="279">
        <v>0</v>
      </c>
      <c r="AC41" s="277">
        <v>4</v>
      </c>
      <c r="AD41" s="277">
        <v>0</v>
      </c>
      <c r="AE41" s="277">
        <v>1</v>
      </c>
      <c r="AF41" s="277">
        <v>0</v>
      </c>
      <c r="AG41" s="277">
        <v>0</v>
      </c>
      <c r="AH41" s="277">
        <v>0</v>
      </c>
      <c r="AI41" s="277">
        <v>0</v>
      </c>
      <c r="AJ41" s="277">
        <v>0</v>
      </c>
      <c r="AK41" s="278">
        <v>0</v>
      </c>
      <c r="AL41" s="277"/>
      <c r="AM41" s="277"/>
      <c r="AN41" s="279">
        <v>0</v>
      </c>
      <c r="AO41" s="277">
        <v>5</v>
      </c>
      <c r="AP41" s="277">
        <v>0</v>
      </c>
      <c r="AQ41" s="277">
        <v>3</v>
      </c>
      <c r="AR41" s="277">
        <v>0</v>
      </c>
      <c r="AS41" s="277">
        <v>0</v>
      </c>
      <c r="AT41" s="277">
        <v>0</v>
      </c>
      <c r="AU41" s="277">
        <v>0</v>
      </c>
      <c r="AV41" s="277">
        <v>0</v>
      </c>
      <c r="AW41" s="278">
        <v>0</v>
      </c>
      <c r="AX41" s="277"/>
      <c r="AY41" s="277"/>
      <c r="AZ41" s="36">
        <v>0</v>
      </c>
      <c r="BA41">
        <v>1</v>
      </c>
      <c r="BB41">
        <v>0</v>
      </c>
      <c r="BC41">
        <v>4</v>
      </c>
      <c r="BD41">
        <v>0</v>
      </c>
      <c r="BE41">
        <v>0</v>
      </c>
      <c r="BF41">
        <v>0</v>
      </c>
      <c r="BG41">
        <v>0</v>
      </c>
      <c r="BH41">
        <v>0</v>
      </c>
      <c r="BI41" s="450">
        <v>0</v>
      </c>
      <c r="BL41" s="451">
        <v>0</v>
      </c>
      <c r="BM41" s="109">
        <v>1</v>
      </c>
      <c r="BN41" s="109">
        <v>0</v>
      </c>
      <c r="BO41" s="109">
        <v>0</v>
      </c>
      <c r="BP41" s="109">
        <v>0</v>
      </c>
      <c r="BQ41" s="109">
        <v>0</v>
      </c>
      <c r="BR41" s="109">
        <v>0</v>
      </c>
      <c r="BS41" s="109">
        <v>0</v>
      </c>
      <c r="BT41" s="109">
        <v>0</v>
      </c>
      <c r="BU41" s="452">
        <v>0</v>
      </c>
      <c r="BX41" s="345">
        <v>0</v>
      </c>
      <c r="BY41" s="346">
        <v>5</v>
      </c>
      <c r="BZ41" s="346">
        <v>0</v>
      </c>
      <c r="CA41" s="346">
        <v>0</v>
      </c>
      <c r="CB41" s="346">
        <v>0</v>
      </c>
      <c r="CC41" s="346">
        <v>0</v>
      </c>
      <c r="CD41" s="346">
        <v>0</v>
      </c>
      <c r="CE41" s="346">
        <v>0</v>
      </c>
      <c r="CF41" s="346">
        <v>0</v>
      </c>
      <c r="CG41" s="347">
        <v>0</v>
      </c>
      <c r="CJ41" s="280">
        <v>0</v>
      </c>
      <c r="CK41" s="281">
        <v>7</v>
      </c>
      <c r="CL41" s="281">
        <v>0</v>
      </c>
      <c r="CM41" s="281">
        <v>4</v>
      </c>
      <c r="CN41" s="281">
        <v>0</v>
      </c>
      <c r="CO41" s="281">
        <v>0</v>
      </c>
      <c r="CP41" s="281">
        <v>0</v>
      </c>
      <c r="CQ41" s="281">
        <v>0</v>
      </c>
      <c r="CR41" s="281">
        <v>0</v>
      </c>
      <c r="CS41" s="282">
        <v>0</v>
      </c>
      <c r="CV41" s="348">
        <v>0</v>
      </c>
      <c r="CW41" s="349">
        <v>7</v>
      </c>
      <c r="CX41" s="349">
        <v>0</v>
      </c>
      <c r="CY41" s="349">
        <v>2</v>
      </c>
      <c r="CZ41" s="349">
        <v>0</v>
      </c>
      <c r="DA41" s="349">
        <v>0</v>
      </c>
      <c r="DB41" s="349">
        <v>0</v>
      </c>
      <c r="DC41" s="349">
        <v>0</v>
      </c>
      <c r="DD41" s="349">
        <v>0</v>
      </c>
      <c r="DE41" s="350">
        <v>0</v>
      </c>
      <c r="DG41" s="969"/>
      <c r="DH41" s="348">
        <v>1</v>
      </c>
      <c r="DI41" s="349">
        <v>4</v>
      </c>
      <c r="DJ41" s="349">
        <v>0</v>
      </c>
      <c r="DK41" s="349">
        <v>5</v>
      </c>
      <c r="DL41" s="349">
        <v>0</v>
      </c>
      <c r="DM41" s="349">
        <v>0</v>
      </c>
      <c r="DN41" s="349">
        <v>0</v>
      </c>
      <c r="DO41" s="349">
        <v>0</v>
      </c>
      <c r="DP41" s="349">
        <v>0</v>
      </c>
      <c r="DQ41" s="350">
        <v>0</v>
      </c>
      <c r="DT41" s="1120">
        <v>0</v>
      </c>
      <c r="DU41" s="1115">
        <v>10</v>
      </c>
      <c r="DV41" s="1115">
        <v>0</v>
      </c>
      <c r="DW41" s="1115">
        <v>3</v>
      </c>
      <c r="DX41" s="1115">
        <v>0</v>
      </c>
      <c r="DY41" s="1115">
        <v>0</v>
      </c>
      <c r="DZ41" s="1115">
        <v>0</v>
      </c>
      <c r="EA41" s="1115">
        <v>0</v>
      </c>
      <c r="EB41" s="1115">
        <v>0</v>
      </c>
      <c r="EC41" s="1118">
        <v>0</v>
      </c>
      <c r="ED41" s="241"/>
    </row>
    <row r="42" spans="1:134" ht="15.75" customHeight="1" x14ac:dyDescent="0.25">
      <c r="A42">
        <v>35</v>
      </c>
      <c r="B42" s="802" t="s">
        <v>92</v>
      </c>
      <c r="C42" s="34">
        <v>3</v>
      </c>
      <c r="D42" s="279">
        <v>0</v>
      </c>
      <c r="E42" s="277">
        <v>26</v>
      </c>
      <c r="F42" s="277">
        <v>0</v>
      </c>
      <c r="G42" s="277">
        <v>0</v>
      </c>
      <c r="H42" s="277">
        <v>0</v>
      </c>
      <c r="I42" s="277">
        <v>0</v>
      </c>
      <c r="J42" s="277">
        <v>0</v>
      </c>
      <c r="K42" s="277">
        <v>0</v>
      </c>
      <c r="L42" s="277">
        <v>0</v>
      </c>
      <c r="M42" s="278">
        <v>0</v>
      </c>
      <c r="N42" s="277"/>
      <c r="O42" s="277"/>
      <c r="P42" s="279">
        <v>0</v>
      </c>
      <c r="Q42" s="277">
        <v>15</v>
      </c>
      <c r="R42" s="277">
        <v>0</v>
      </c>
      <c r="S42" s="277">
        <v>0</v>
      </c>
      <c r="T42" s="277">
        <v>0</v>
      </c>
      <c r="U42" s="277">
        <v>0</v>
      </c>
      <c r="V42" s="277">
        <v>0</v>
      </c>
      <c r="W42" s="277">
        <v>0</v>
      </c>
      <c r="X42" s="277">
        <v>0</v>
      </c>
      <c r="Y42" s="278">
        <v>0</v>
      </c>
      <c r="AB42" s="279">
        <v>0</v>
      </c>
      <c r="AC42" s="277">
        <v>7</v>
      </c>
      <c r="AD42" s="277">
        <v>0</v>
      </c>
      <c r="AE42" s="277">
        <v>0</v>
      </c>
      <c r="AF42" s="277">
        <v>0</v>
      </c>
      <c r="AG42" s="277">
        <v>0</v>
      </c>
      <c r="AH42" s="277">
        <v>0</v>
      </c>
      <c r="AI42" s="277">
        <v>0</v>
      </c>
      <c r="AJ42" s="277">
        <v>0</v>
      </c>
      <c r="AK42" s="278">
        <v>0</v>
      </c>
      <c r="AL42" s="277"/>
      <c r="AM42" s="277"/>
      <c r="AN42" s="279">
        <v>0</v>
      </c>
      <c r="AO42" s="277">
        <v>11</v>
      </c>
      <c r="AP42" s="277">
        <v>0</v>
      </c>
      <c r="AQ42" s="277">
        <v>0</v>
      </c>
      <c r="AR42" s="277">
        <v>0</v>
      </c>
      <c r="AS42" s="277">
        <v>0</v>
      </c>
      <c r="AT42" s="277">
        <v>0</v>
      </c>
      <c r="AU42" s="277">
        <v>0</v>
      </c>
      <c r="AV42" s="277">
        <v>0</v>
      </c>
      <c r="AW42" s="278">
        <v>0</v>
      </c>
      <c r="AX42" s="277"/>
      <c r="AY42" s="277"/>
      <c r="AZ42" s="36">
        <v>0</v>
      </c>
      <c r="BA42">
        <v>12</v>
      </c>
      <c r="BB42">
        <v>0</v>
      </c>
      <c r="BC42">
        <v>0</v>
      </c>
      <c r="BD42">
        <v>0</v>
      </c>
      <c r="BE42">
        <v>0</v>
      </c>
      <c r="BF42">
        <v>0</v>
      </c>
      <c r="BG42">
        <v>0</v>
      </c>
      <c r="BH42">
        <v>0</v>
      </c>
      <c r="BI42" s="450">
        <v>0</v>
      </c>
      <c r="BL42" s="451">
        <v>0</v>
      </c>
      <c r="BM42" s="109">
        <v>5</v>
      </c>
      <c r="BN42" s="109">
        <v>0</v>
      </c>
      <c r="BO42" s="109">
        <v>0</v>
      </c>
      <c r="BP42" s="109">
        <v>0</v>
      </c>
      <c r="BQ42" s="109">
        <v>0</v>
      </c>
      <c r="BR42" s="109">
        <v>0</v>
      </c>
      <c r="BS42" s="109">
        <v>0</v>
      </c>
      <c r="BT42" s="109">
        <v>0</v>
      </c>
      <c r="BU42" s="452">
        <v>0</v>
      </c>
      <c r="BX42" s="345">
        <v>0</v>
      </c>
      <c r="BY42" s="346">
        <v>5</v>
      </c>
      <c r="BZ42" s="346">
        <v>0</v>
      </c>
      <c r="CA42" s="346">
        <v>0</v>
      </c>
      <c r="CB42" s="346">
        <v>0</v>
      </c>
      <c r="CC42" s="346">
        <v>0</v>
      </c>
      <c r="CD42" s="346">
        <v>0</v>
      </c>
      <c r="CE42" s="346">
        <v>0</v>
      </c>
      <c r="CF42" s="346">
        <v>0</v>
      </c>
      <c r="CG42" s="347">
        <v>0</v>
      </c>
      <c r="CJ42" s="280">
        <v>7</v>
      </c>
      <c r="CK42" s="281">
        <v>5</v>
      </c>
      <c r="CL42" s="281">
        <v>0</v>
      </c>
      <c r="CM42" s="281">
        <v>0</v>
      </c>
      <c r="CN42" s="281">
        <v>0</v>
      </c>
      <c r="CO42" s="281">
        <v>0</v>
      </c>
      <c r="CP42" s="281">
        <v>0</v>
      </c>
      <c r="CQ42" s="281">
        <v>0</v>
      </c>
      <c r="CR42" s="281">
        <v>0</v>
      </c>
      <c r="CS42" s="282">
        <v>0</v>
      </c>
      <c r="CV42" s="348">
        <v>6</v>
      </c>
      <c r="CW42" s="349">
        <v>4</v>
      </c>
      <c r="CX42" s="349">
        <v>0</v>
      </c>
      <c r="CY42" s="349">
        <v>0</v>
      </c>
      <c r="CZ42" s="349">
        <v>0</v>
      </c>
      <c r="DA42" s="349">
        <v>0</v>
      </c>
      <c r="DB42" s="349">
        <v>0</v>
      </c>
      <c r="DC42" s="349">
        <v>0</v>
      </c>
      <c r="DD42" s="349">
        <v>0</v>
      </c>
      <c r="DE42" s="350">
        <v>0</v>
      </c>
      <c r="DG42" s="969"/>
      <c r="DH42" s="348">
        <v>9</v>
      </c>
      <c r="DI42" s="349">
        <v>11</v>
      </c>
      <c r="DJ42" s="349">
        <v>0</v>
      </c>
      <c r="DK42" s="349">
        <v>0</v>
      </c>
      <c r="DL42" s="349">
        <v>0</v>
      </c>
      <c r="DM42" s="349">
        <v>0</v>
      </c>
      <c r="DN42" s="349">
        <v>0</v>
      </c>
      <c r="DO42" s="349">
        <v>0</v>
      </c>
      <c r="DP42" s="349">
        <v>0</v>
      </c>
      <c r="DQ42" s="350">
        <v>0</v>
      </c>
      <c r="DT42" s="1120">
        <v>8</v>
      </c>
      <c r="DU42" s="1115">
        <v>16</v>
      </c>
      <c r="DV42" s="1115">
        <v>0</v>
      </c>
      <c r="DW42" s="1115">
        <v>0</v>
      </c>
      <c r="DX42" s="1115">
        <v>0</v>
      </c>
      <c r="DY42" s="1115">
        <v>0</v>
      </c>
      <c r="DZ42" s="1115">
        <v>0</v>
      </c>
      <c r="EA42" s="1115">
        <v>0</v>
      </c>
      <c r="EB42" s="1115">
        <v>0</v>
      </c>
      <c r="EC42" s="1118">
        <v>0</v>
      </c>
      <c r="ED42" s="241"/>
    </row>
    <row r="43" spans="1:134" x14ac:dyDescent="0.25">
      <c r="A43">
        <v>36</v>
      </c>
      <c r="B43" s="802" t="s">
        <v>93</v>
      </c>
      <c r="C43" s="34">
        <v>1</v>
      </c>
      <c r="D43" s="279">
        <v>0</v>
      </c>
      <c r="E43" s="277">
        <v>13</v>
      </c>
      <c r="F43" s="277">
        <v>0</v>
      </c>
      <c r="G43" s="277">
        <v>99</v>
      </c>
      <c r="H43" s="277">
        <v>0</v>
      </c>
      <c r="I43" s="277">
        <v>0</v>
      </c>
      <c r="J43" s="277">
        <v>0</v>
      </c>
      <c r="K43" s="277">
        <v>0</v>
      </c>
      <c r="L43" s="277">
        <v>0</v>
      </c>
      <c r="M43" s="278">
        <v>0</v>
      </c>
      <c r="N43" s="277"/>
      <c r="O43" s="277"/>
      <c r="P43" s="279">
        <v>0</v>
      </c>
      <c r="Q43" s="277">
        <v>18</v>
      </c>
      <c r="R43" s="277">
        <v>0</v>
      </c>
      <c r="S43" s="277">
        <v>68</v>
      </c>
      <c r="T43" s="277">
        <v>0</v>
      </c>
      <c r="U43" s="277">
        <v>0</v>
      </c>
      <c r="V43" s="277">
        <v>0</v>
      </c>
      <c r="W43" s="277">
        <v>0</v>
      </c>
      <c r="X43" s="277">
        <v>0</v>
      </c>
      <c r="Y43" s="278">
        <v>0</v>
      </c>
      <c r="AB43" s="279">
        <v>0</v>
      </c>
      <c r="AC43" s="277">
        <v>14</v>
      </c>
      <c r="AD43" s="277">
        <v>0</v>
      </c>
      <c r="AE43" s="277">
        <v>96</v>
      </c>
      <c r="AF43" s="277">
        <v>0</v>
      </c>
      <c r="AG43" s="277">
        <v>0</v>
      </c>
      <c r="AH43" s="277">
        <v>0</v>
      </c>
      <c r="AI43" s="277">
        <v>0</v>
      </c>
      <c r="AJ43" s="277">
        <v>0</v>
      </c>
      <c r="AK43" s="278">
        <v>0</v>
      </c>
      <c r="AL43" s="277"/>
      <c r="AM43" s="277"/>
      <c r="AN43" s="279">
        <v>0</v>
      </c>
      <c r="AO43" s="277">
        <v>9</v>
      </c>
      <c r="AP43" s="277">
        <v>0</v>
      </c>
      <c r="AQ43" s="277">
        <v>110</v>
      </c>
      <c r="AR43" s="277">
        <v>0</v>
      </c>
      <c r="AS43" s="277">
        <v>0</v>
      </c>
      <c r="AT43" s="277">
        <v>0</v>
      </c>
      <c r="AU43" s="277">
        <v>0</v>
      </c>
      <c r="AV43" s="277">
        <v>0</v>
      </c>
      <c r="AW43" s="278">
        <v>0</v>
      </c>
      <c r="AX43" s="277"/>
      <c r="AY43" s="277"/>
      <c r="AZ43" s="36">
        <v>0</v>
      </c>
      <c r="BA43">
        <v>19</v>
      </c>
      <c r="BB43">
        <v>0</v>
      </c>
      <c r="BC43">
        <v>117</v>
      </c>
      <c r="BD43">
        <v>0</v>
      </c>
      <c r="BE43">
        <v>0</v>
      </c>
      <c r="BF43">
        <v>0</v>
      </c>
      <c r="BG43">
        <v>0</v>
      </c>
      <c r="BH43">
        <v>0</v>
      </c>
      <c r="BI43" s="450">
        <v>0</v>
      </c>
      <c r="BL43" s="451">
        <v>0</v>
      </c>
      <c r="BM43" s="109">
        <v>18</v>
      </c>
      <c r="BN43" s="109">
        <v>0</v>
      </c>
      <c r="BO43" s="109">
        <v>80</v>
      </c>
      <c r="BP43" s="109">
        <v>0</v>
      </c>
      <c r="BQ43" s="109">
        <v>0</v>
      </c>
      <c r="BR43" s="109">
        <v>0</v>
      </c>
      <c r="BS43" s="109">
        <v>0</v>
      </c>
      <c r="BT43" s="109">
        <v>0</v>
      </c>
      <c r="BU43" s="452">
        <v>0</v>
      </c>
      <c r="BX43" s="345">
        <v>0</v>
      </c>
      <c r="BY43" s="346">
        <v>8</v>
      </c>
      <c r="BZ43" s="346">
        <v>0</v>
      </c>
      <c r="CA43" s="346">
        <v>87</v>
      </c>
      <c r="CB43" s="346">
        <v>0</v>
      </c>
      <c r="CC43" s="346">
        <v>0</v>
      </c>
      <c r="CD43" s="346">
        <v>0</v>
      </c>
      <c r="CE43" s="346">
        <v>0</v>
      </c>
      <c r="CF43" s="346">
        <v>0</v>
      </c>
      <c r="CG43" s="347">
        <v>0</v>
      </c>
      <c r="CJ43" s="280">
        <v>0</v>
      </c>
      <c r="CK43" s="281">
        <v>7</v>
      </c>
      <c r="CL43" s="281">
        <v>0</v>
      </c>
      <c r="CM43" s="281">
        <v>77</v>
      </c>
      <c r="CN43" s="281">
        <v>0</v>
      </c>
      <c r="CO43" s="281">
        <v>0</v>
      </c>
      <c r="CP43" s="281">
        <v>0</v>
      </c>
      <c r="CQ43" s="281">
        <v>0</v>
      </c>
      <c r="CR43" s="281">
        <v>0</v>
      </c>
      <c r="CS43" s="282">
        <v>0</v>
      </c>
      <c r="CV43" s="348">
        <v>0</v>
      </c>
      <c r="CW43" s="349">
        <v>5</v>
      </c>
      <c r="CX43" s="349">
        <v>0</v>
      </c>
      <c r="CY43" s="349">
        <v>84</v>
      </c>
      <c r="CZ43" s="349">
        <v>0</v>
      </c>
      <c r="DA43" s="349">
        <v>0</v>
      </c>
      <c r="DB43" s="349">
        <v>0</v>
      </c>
      <c r="DC43" s="349">
        <v>0</v>
      </c>
      <c r="DD43" s="349">
        <v>0</v>
      </c>
      <c r="DE43" s="350">
        <v>0</v>
      </c>
      <c r="DG43" s="969"/>
      <c r="DH43" s="348">
        <v>0</v>
      </c>
      <c r="DI43" s="349">
        <v>4</v>
      </c>
      <c r="DJ43" s="349">
        <v>0</v>
      </c>
      <c r="DK43" s="349">
        <v>67</v>
      </c>
      <c r="DL43" s="349">
        <v>0</v>
      </c>
      <c r="DM43" s="349">
        <v>0</v>
      </c>
      <c r="DN43" s="349">
        <v>0</v>
      </c>
      <c r="DO43" s="349">
        <v>0</v>
      </c>
      <c r="DP43" s="349">
        <v>0</v>
      </c>
      <c r="DQ43" s="350">
        <v>0</v>
      </c>
      <c r="DT43" s="1120">
        <v>0</v>
      </c>
      <c r="DU43" s="1115">
        <v>10</v>
      </c>
      <c r="DV43" s="1115">
        <v>0</v>
      </c>
      <c r="DW43" s="1115">
        <v>46</v>
      </c>
      <c r="DX43" s="1115">
        <v>0</v>
      </c>
      <c r="DY43" s="1115">
        <v>0</v>
      </c>
      <c r="DZ43" s="1115">
        <v>0</v>
      </c>
      <c r="EA43" s="1115">
        <v>0</v>
      </c>
      <c r="EB43" s="1115">
        <v>0</v>
      </c>
      <c r="EC43" s="1118">
        <v>0</v>
      </c>
      <c r="ED43" s="241"/>
    </row>
    <row r="44" spans="1:134" x14ac:dyDescent="0.25">
      <c r="A44">
        <v>36</v>
      </c>
      <c r="B44" s="802" t="s">
        <v>93</v>
      </c>
      <c r="C44" s="34">
        <v>2</v>
      </c>
      <c r="D44" s="279">
        <v>0</v>
      </c>
      <c r="E44" s="277">
        <v>15</v>
      </c>
      <c r="F44" s="277">
        <v>0</v>
      </c>
      <c r="G44" s="277">
        <v>8</v>
      </c>
      <c r="H44" s="277">
        <v>0</v>
      </c>
      <c r="I44" s="277">
        <v>0</v>
      </c>
      <c r="J44" s="277">
        <v>0</v>
      </c>
      <c r="K44" s="277">
        <v>0</v>
      </c>
      <c r="L44" s="277">
        <v>0</v>
      </c>
      <c r="M44" s="278">
        <v>0</v>
      </c>
      <c r="N44" s="277"/>
      <c r="O44" s="277"/>
      <c r="P44" s="279">
        <v>0</v>
      </c>
      <c r="Q44" s="277">
        <v>17</v>
      </c>
      <c r="R44" s="277">
        <v>0</v>
      </c>
      <c r="S44" s="277">
        <v>18</v>
      </c>
      <c r="T44" s="277">
        <v>0</v>
      </c>
      <c r="U44" s="277">
        <v>0</v>
      </c>
      <c r="V44" s="277">
        <v>0</v>
      </c>
      <c r="W44" s="277">
        <v>0</v>
      </c>
      <c r="X44" s="277">
        <v>0</v>
      </c>
      <c r="Y44" s="278">
        <v>0</v>
      </c>
      <c r="AB44" s="279">
        <v>0</v>
      </c>
      <c r="AC44" s="277">
        <v>32</v>
      </c>
      <c r="AD44" s="277">
        <v>0</v>
      </c>
      <c r="AE44" s="277">
        <v>19</v>
      </c>
      <c r="AF44" s="277">
        <v>0</v>
      </c>
      <c r="AG44" s="277">
        <v>0</v>
      </c>
      <c r="AH44" s="277">
        <v>0</v>
      </c>
      <c r="AI44" s="277">
        <v>0</v>
      </c>
      <c r="AJ44" s="277">
        <v>0</v>
      </c>
      <c r="AK44" s="278">
        <v>0</v>
      </c>
      <c r="AL44" s="277"/>
      <c r="AM44" s="277"/>
      <c r="AN44" s="279">
        <v>0</v>
      </c>
      <c r="AO44" s="277">
        <v>33</v>
      </c>
      <c r="AP44" s="277">
        <v>0</v>
      </c>
      <c r="AQ44" s="277">
        <v>14</v>
      </c>
      <c r="AR44" s="277">
        <v>0</v>
      </c>
      <c r="AS44" s="277">
        <v>0</v>
      </c>
      <c r="AT44" s="277">
        <v>0</v>
      </c>
      <c r="AU44" s="277">
        <v>0</v>
      </c>
      <c r="AV44" s="277">
        <v>0</v>
      </c>
      <c r="AW44" s="278">
        <v>0</v>
      </c>
      <c r="AX44" s="277"/>
      <c r="AY44" s="277"/>
      <c r="AZ44" s="36">
        <v>0</v>
      </c>
      <c r="BA44">
        <v>27</v>
      </c>
      <c r="BB44">
        <v>0</v>
      </c>
      <c r="BC44">
        <v>28</v>
      </c>
      <c r="BD44">
        <v>0</v>
      </c>
      <c r="BE44">
        <v>0</v>
      </c>
      <c r="BF44">
        <v>0</v>
      </c>
      <c r="BG44">
        <v>0</v>
      </c>
      <c r="BH44">
        <v>0</v>
      </c>
      <c r="BI44" s="450">
        <v>0</v>
      </c>
      <c r="BL44" s="451">
        <v>0</v>
      </c>
      <c r="BM44" s="109">
        <v>24</v>
      </c>
      <c r="BN44" s="109">
        <v>0</v>
      </c>
      <c r="BO44" s="109">
        <v>22</v>
      </c>
      <c r="BP44" s="109">
        <v>0</v>
      </c>
      <c r="BQ44" s="109">
        <v>0</v>
      </c>
      <c r="BR44" s="109">
        <v>0</v>
      </c>
      <c r="BS44" s="109">
        <v>0</v>
      </c>
      <c r="BT44" s="109">
        <v>0</v>
      </c>
      <c r="BU44" s="452">
        <v>0</v>
      </c>
      <c r="BX44" s="345">
        <v>0</v>
      </c>
      <c r="BY44" s="346">
        <v>12</v>
      </c>
      <c r="BZ44" s="346">
        <v>0</v>
      </c>
      <c r="CA44" s="346">
        <v>22</v>
      </c>
      <c r="CB44" s="346">
        <v>0</v>
      </c>
      <c r="CC44" s="346">
        <v>0</v>
      </c>
      <c r="CD44" s="346">
        <v>0</v>
      </c>
      <c r="CE44" s="346">
        <v>0</v>
      </c>
      <c r="CF44" s="346">
        <v>0</v>
      </c>
      <c r="CG44" s="347">
        <v>0</v>
      </c>
      <c r="CJ44" s="280">
        <v>0</v>
      </c>
      <c r="CK44" s="281">
        <v>13</v>
      </c>
      <c r="CL44" s="281">
        <v>0</v>
      </c>
      <c r="CM44" s="281">
        <v>19</v>
      </c>
      <c r="CN44" s="281">
        <v>0</v>
      </c>
      <c r="CO44" s="281">
        <v>0</v>
      </c>
      <c r="CP44" s="281">
        <v>0</v>
      </c>
      <c r="CQ44" s="281">
        <v>0</v>
      </c>
      <c r="CR44" s="281">
        <v>0</v>
      </c>
      <c r="CS44" s="282">
        <v>0</v>
      </c>
      <c r="CV44" s="348">
        <v>0</v>
      </c>
      <c r="CW44" s="349">
        <v>19</v>
      </c>
      <c r="CX44" s="349">
        <v>0</v>
      </c>
      <c r="CY44" s="349">
        <v>6</v>
      </c>
      <c r="CZ44" s="349">
        <v>0</v>
      </c>
      <c r="DA44" s="349">
        <v>0</v>
      </c>
      <c r="DB44" s="349">
        <v>0</v>
      </c>
      <c r="DC44" s="349">
        <v>0</v>
      </c>
      <c r="DD44" s="349">
        <v>0</v>
      </c>
      <c r="DE44" s="350">
        <v>0</v>
      </c>
      <c r="DG44" s="969"/>
      <c r="DH44" s="348">
        <v>0</v>
      </c>
      <c r="DI44" s="349">
        <v>30</v>
      </c>
      <c r="DJ44" s="349">
        <v>0</v>
      </c>
      <c r="DK44" s="349">
        <v>21</v>
      </c>
      <c r="DL44" s="349">
        <v>0</v>
      </c>
      <c r="DM44" s="349">
        <v>0</v>
      </c>
      <c r="DN44" s="349">
        <v>0</v>
      </c>
      <c r="DO44" s="349">
        <v>0</v>
      </c>
      <c r="DP44" s="349">
        <v>0</v>
      </c>
      <c r="DQ44" s="350">
        <v>0</v>
      </c>
      <c r="DT44" s="1120">
        <v>0</v>
      </c>
      <c r="DU44" s="1115">
        <v>30</v>
      </c>
      <c r="DV44" s="1115">
        <v>0</v>
      </c>
      <c r="DW44" s="1115">
        <v>18</v>
      </c>
      <c r="DX44" s="1115">
        <v>0</v>
      </c>
      <c r="DY44" s="1115">
        <v>0</v>
      </c>
      <c r="DZ44" s="1115">
        <v>0</v>
      </c>
      <c r="EA44" s="1115">
        <v>0</v>
      </c>
      <c r="EB44" s="1115">
        <v>0</v>
      </c>
      <c r="EC44" s="1118">
        <v>0</v>
      </c>
      <c r="ED44" s="241"/>
    </row>
    <row r="45" spans="1:134" x14ac:dyDescent="0.25">
      <c r="A45">
        <v>36</v>
      </c>
      <c r="B45" s="802" t="s">
        <v>93</v>
      </c>
      <c r="C45" s="34">
        <v>3</v>
      </c>
      <c r="D45" s="279">
        <v>0</v>
      </c>
      <c r="E45" s="277">
        <v>8</v>
      </c>
      <c r="F45" s="277">
        <v>0</v>
      </c>
      <c r="G45" s="277">
        <v>22</v>
      </c>
      <c r="H45" s="277">
        <v>0</v>
      </c>
      <c r="I45" s="277">
        <v>0</v>
      </c>
      <c r="J45" s="277">
        <v>0</v>
      </c>
      <c r="K45" s="277">
        <v>0</v>
      </c>
      <c r="L45" s="277">
        <v>0</v>
      </c>
      <c r="M45" s="278">
        <v>0</v>
      </c>
      <c r="N45" s="277"/>
      <c r="O45" s="277"/>
      <c r="P45" s="279">
        <v>0</v>
      </c>
      <c r="Q45" s="277">
        <v>10</v>
      </c>
      <c r="R45" s="277">
        <v>0</v>
      </c>
      <c r="S45" s="277">
        <v>35</v>
      </c>
      <c r="T45" s="277">
        <v>0</v>
      </c>
      <c r="U45" s="277">
        <v>0</v>
      </c>
      <c r="V45" s="277">
        <v>0</v>
      </c>
      <c r="W45" s="277">
        <v>0</v>
      </c>
      <c r="X45" s="277">
        <v>0</v>
      </c>
      <c r="Y45" s="278">
        <v>0</v>
      </c>
      <c r="AB45" s="279">
        <v>0</v>
      </c>
      <c r="AC45" s="277">
        <v>8</v>
      </c>
      <c r="AD45" s="277">
        <v>0</v>
      </c>
      <c r="AE45" s="277">
        <v>36</v>
      </c>
      <c r="AF45" s="277">
        <v>0</v>
      </c>
      <c r="AG45" s="277">
        <v>0</v>
      </c>
      <c r="AH45" s="277">
        <v>0</v>
      </c>
      <c r="AI45" s="277">
        <v>0</v>
      </c>
      <c r="AJ45" s="277">
        <v>0</v>
      </c>
      <c r="AK45" s="278">
        <v>0</v>
      </c>
      <c r="AL45" s="277"/>
      <c r="AM45" s="277"/>
      <c r="AN45" s="279">
        <v>14</v>
      </c>
      <c r="AO45" s="277">
        <v>5</v>
      </c>
      <c r="AP45" s="277">
        <v>0</v>
      </c>
      <c r="AQ45" s="277">
        <v>21</v>
      </c>
      <c r="AR45" s="277">
        <v>0</v>
      </c>
      <c r="AS45" s="277">
        <v>0</v>
      </c>
      <c r="AT45" s="277">
        <v>0</v>
      </c>
      <c r="AU45" s="277">
        <v>0</v>
      </c>
      <c r="AV45" s="277">
        <v>0</v>
      </c>
      <c r="AW45" s="278">
        <v>0</v>
      </c>
      <c r="AX45" s="277"/>
      <c r="AY45" s="277"/>
      <c r="AZ45" s="36">
        <v>22</v>
      </c>
      <c r="BA45">
        <v>10</v>
      </c>
      <c r="BB45">
        <v>0</v>
      </c>
      <c r="BC45">
        <v>17</v>
      </c>
      <c r="BD45">
        <v>0</v>
      </c>
      <c r="BE45">
        <v>0</v>
      </c>
      <c r="BF45">
        <v>0</v>
      </c>
      <c r="BG45">
        <v>0</v>
      </c>
      <c r="BH45">
        <v>0</v>
      </c>
      <c r="BI45" s="450">
        <v>0</v>
      </c>
      <c r="BL45" s="451">
        <v>7</v>
      </c>
      <c r="BM45" s="109">
        <v>9</v>
      </c>
      <c r="BN45" s="109">
        <v>0</v>
      </c>
      <c r="BO45" s="109">
        <v>29</v>
      </c>
      <c r="BP45" s="109">
        <v>0</v>
      </c>
      <c r="BQ45" s="109">
        <v>0</v>
      </c>
      <c r="BR45" s="109">
        <v>0</v>
      </c>
      <c r="BS45" s="109">
        <v>0</v>
      </c>
      <c r="BT45" s="109">
        <v>0</v>
      </c>
      <c r="BU45" s="452">
        <v>0</v>
      </c>
      <c r="BX45" s="345">
        <v>16</v>
      </c>
      <c r="BY45" s="346">
        <v>8</v>
      </c>
      <c r="BZ45" s="346">
        <v>0</v>
      </c>
      <c r="CA45" s="346">
        <v>28</v>
      </c>
      <c r="CB45" s="346">
        <v>0</v>
      </c>
      <c r="CC45" s="346">
        <v>0</v>
      </c>
      <c r="CD45" s="346">
        <v>0</v>
      </c>
      <c r="CE45" s="346">
        <v>0</v>
      </c>
      <c r="CF45" s="346">
        <v>0</v>
      </c>
      <c r="CG45" s="347">
        <v>0</v>
      </c>
      <c r="CJ45" s="280">
        <v>10</v>
      </c>
      <c r="CK45" s="281">
        <v>6</v>
      </c>
      <c r="CL45" s="281">
        <v>0</v>
      </c>
      <c r="CM45" s="281">
        <v>32</v>
      </c>
      <c r="CN45" s="281">
        <v>0</v>
      </c>
      <c r="CO45" s="281">
        <v>0</v>
      </c>
      <c r="CP45" s="281">
        <v>0</v>
      </c>
      <c r="CQ45" s="281">
        <v>0</v>
      </c>
      <c r="CR45" s="281">
        <v>0</v>
      </c>
      <c r="CS45" s="282">
        <v>0</v>
      </c>
      <c r="CV45" s="348">
        <v>16</v>
      </c>
      <c r="CW45" s="349">
        <v>7</v>
      </c>
      <c r="CX45" s="349">
        <v>0</v>
      </c>
      <c r="CY45" s="349">
        <v>25</v>
      </c>
      <c r="CZ45" s="349">
        <v>0</v>
      </c>
      <c r="DA45" s="349">
        <v>0</v>
      </c>
      <c r="DB45" s="349">
        <v>0</v>
      </c>
      <c r="DC45" s="349">
        <v>0</v>
      </c>
      <c r="DD45" s="349">
        <v>0</v>
      </c>
      <c r="DE45" s="350">
        <v>0</v>
      </c>
      <c r="DG45" s="969"/>
      <c r="DH45" s="348">
        <v>16</v>
      </c>
      <c r="DI45" s="349">
        <v>10</v>
      </c>
      <c r="DJ45" s="349">
        <v>0</v>
      </c>
      <c r="DK45" s="349">
        <v>17</v>
      </c>
      <c r="DL45" s="349">
        <v>0</v>
      </c>
      <c r="DM45" s="349">
        <v>0</v>
      </c>
      <c r="DN45" s="349">
        <v>0</v>
      </c>
      <c r="DO45" s="349">
        <v>0</v>
      </c>
      <c r="DP45" s="349">
        <v>0</v>
      </c>
      <c r="DQ45" s="350">
        <v>0</v>
      </c>
      <c r="DT45" s="1120">
        <v>4</v>
      </c>
      <c r="DU45" s="1115">
        <v>5</v>
      </c>
      <c r="DV45" s="1115">
        <v>0</v>
      </c>
      <c r="DW45" s="1115">
        <v>21</v>
      </c>
      <c r="DX45" s="1115">
        <v>0</v>
      </c>
      <c r="DY45" s="1115">
        <v>0</v>
      </c>
      <c r="DZ45" s="1115">
        <v>0</v>
      </c>
      <c r="EA45" s="1115">
        <v>0</v>
      </c>
      <c r="EB45" s="1115">
        <v>0</v>
      </c>
      <c r="EC45" s="1118">
        <v>0</v>
      </c>
      <c r="ED45" s="241"/>
    </row>
    <row r="46" spans="1:134" ht="15.75" customHeight="1" x14ac:dyDescent="0.25">
      <c r="A46">
        <v>37</v>
      </c>
      <c r="B46" s="802" t="s">
        <v>94</v>
      </c>
      <c r="C46" s="34">
        <v>1</v>
      </c>
      <c r="D46" s="279">
        <v>0</v>
      </c>
      <c r="E46" s="277">
        <v>0</v>
      </c>
      <c r="F46" s="277">
        <v>0</v>
      </c>
      <c r="G46" s="277">
        <v>10</v>
      </c>
      <c r="H46" s="277">
        <v>0</v>
      </c>
      <c r="I46" s="277">
        <v>0</v>
      </c>
      <c r="J46" s="277">
        <v>0</v>
      </c>
      <c r="K46" s="277">
        <v>0</v>
      </c>
      <c r="L46" s="277">
        <v>0</v>
      </c>
      <c r="M46" s="278">
        <v>0</v>
      </c>
      <c r="N46" s="277"/>
      <c r="O46" s="277"/>
      <c r="P46" s="279">
        <v>0</v>
      </c>
      <c r="Q46" s="277">
        <v>0</v>
      </c>
      <c r="R46" s="277">
        <v>0</v>
      </c>
      <c r="S46" s="277">
        <v>19</v>
      </c>
      <c r="T46" s="277">
        <v>0</v>
      </c>
      <c r="U46" s="277">
        <v>0</v>
      </c>
      <c r="V46" s="277">
        <v>0</v>
      </c>
      <c r="W46" s="277">
        <v>0</v>
      </c>
      <c r="X46" s="277">
        <v>0</v>
      </c>
      <c r="Y46" s="278">
        <v>0</v>
      </c>
      <c r="AB46" s="279">
        <v>0</v>
      </c>
      <c r="AC46" s="277">
        <v>0</v>
      </c>
      <c r="AD46" s="277">
        <v>0</v>
      </c>
      <c r="AE46" s="277">
        <v>23</v>
      </c>
      <c r="AF46" s="277">
        <v>0</v>
      </c>
      <c r="AG46" s="277">
        <v>0</v>
      </c>
      <c r="AH46" s="277">
        <v>0</v>
      </c>
      <c r="AI46" s="277">
        <v>0</v>
      </c>
      <c r="AJ46" s="277">
        <v>0</v>
      </c>
      <c r="AK46" s="278">
        <v>0</v>
      </c>
      <c r="AL46" s="277"/>
      <c r="AM46" s="277"/>
      <c r="AN46" s="279">
        <v>0</v>
      </c>
      <c r="AO46" s="277">
        <v>0</v>
      </c>
      <c r="AP46" s="277">
        <v>0</v>
      </c>
      <c r="AQ46" s="277">
        <v>13</v>
      </c>
      <c r="AR46" s="277">
        <v>0</v>
      </c>
      <c r="AS46" s="277">
        <v>0</v>
      </c>
      <c r="AT46" s="277">
        <v>0</v>
      </c>
      <c r="AU46" s="277">
        <v>0</v>
      </c>
      <c r="AV46" s="277">
        <v>0</v>
      </c>
      <c r="AW46" s="278">
        <v>0</v>
      </c>
      <c r="AX46" s="277"/>
      <c r="AY46" s="277"/>
      <c r="AZ46" s="36">
        <v>0</v>
      </c>
      <c r="BA46">
        <v>0</v>
      </c>
      <c r="BB46">
        <v>0</v>
      </c>
      <c r="BC46">
        <v>19</v>
      </c>
      <c r="BD46">
        <v>0</v>
      </c>
      <c r="BE46">
        <v>0</v>
      </c>
      <c r="BF46">
        <v>0</v>
      </c>
      <c r="BG46">
        <v>0</v>
      </c>
      <c r="BH46">
        <v>0</v>
      </c>
      <c r="BI46" s="450">
        <v>0</v>
      </c>
      <c r="BL46" s="451">
        <v>0</v>
      </c>
      <c r="BM46" s="109">
        <v>0</v>
      </c>
      <c r="BN46" s="109">
        <v>0</v>
      </c>
      <c r="BO46" s="109">
        <v>5</v>
      </c>
      <c r="BP46" s="109">
        <v>0</v>
      </c>
      <c r="BQ46" s="109">
        <v>0</v>
      </c>
      <c r="BR46" s="109">
        <v>0</v>
      </c>
      <c r="BS46" s="109">
        <v>0</v>
      </c>
      <c r="BT46" s="109">
        <v>0</v>
      </c>
      <c r="BU46" s="452">
        <v>0</v>
      </c>
      <c r="BX46" s="345">
        <v>0</v>
      </c>
      <c r="BY46" s="346">
        <v>0</v>
      </c>
      <c r="BZ46" s="346">
        <v>0</v>
      </c>
      <c r="CA46" s="346">
        <v>11</v>
      </c>
      <c r="CB46" s="346">
        <v>0</v>
      </c>
      <c r="CC46" s="346">
        <v>0</v>
      </c>
      <c r="CD46" s="346">
        <v>0</v>
      </c>
      <c r="CE46" s="346">
        <v>0</v>
      </c>
      <c r="CF46" s="346">
        <v>0</v>
      </c>
      <c r="CG46" s="347">
        <v>0</v>
      </c>
      <c r="CJ46" s="280">
        <v>0</v>
      </c>
      <c r="CK46" s="281">
        <v>0</v>
      </c>
      <c r="CL46" s="281">
        <v>0</v>
      </c>
      <c r="CM46" s="281">
        <v>21</v>
      </c>
      <c r="CN46" s="281">
        <v>0</v>
      </c>
      <c r="CO46" s="281">
        <v>0</v>
      </c>
      <c r="CP46" s="281">
        <v>0</v>
      </c>
      <c r="CQ46" s="281">
        <v>0</v>
      </c>
      <c r="CR46" s="281">
        <v>0</v>
      </c>
      <c r="CS46" s="282">
        <v>0</v>
      </c>
      <c r="CV46" s="348">
        <v>0</v>
      </c>
      <c r="CW46" s="349">
        <v>0</v>
      </c>
      <c r="CX46" s="349">
        <v>0</v>
      </c>
      <c r="CY46" s="349">
        <v>25</v>
      </c>
      <c r="CZ46" s="349">
        <v>0</v>
      </c>
      <c r="DA46" s="349">
        <v>0</v>
      </c>
      <c r="DB46" s="349">
        <v>0</v>
      </c>
      <c r="DC46" s="349">
        <v>0</v>
      </c>
      <c r="DD46" s="349">
        <v>0</v>
      </c>
      <c r="DE46" s="350">
        <v>0</v>
      </c>
      <c r="DG46" s="969"/>
      <c r="DH46" s="348">
        <v>0</v>
      </c>
      <c r="DI46" s="349">
        <v>0</v>
      </c>
      <c r="DJ46" s="349">
        <v>0</v>
      </c>
      <c r="DK46" s="349">
        <v>9</v>
      </c>
      <c r="DL46" s="349">
        <v>0</v>
      </c>
      <c r="DM46" s="349">
        <v>0</v>
      </c>
      <c r="DN46" s="349">
        <v>0</v>
      </c>
      <c r="DO46" s="349">
        <v>0</v>
      </c>
      <c r="DP46" s="349">
        <v>0</v>
      </c>
      <c r="DQ46" s="350">
        <v>0</v>
      </c>
      <c r="DT46" s="1120">
        <v>0</v>
      </c>
      <c r="DU46" s="1115">
        <v>0</v>
      </c>
      <c r="DV46" s="1115">
        <v>0</v>
      </c>
      <c r="DW46" s="1115">
        <v>15</v>
      </c>
      <c r="DX46" s="1115">
        <v>0</v>
      </c>
      <c r="DY46" s="1115">
        <v>0</v>
      </c>
      <c r="DZ46" s="1115">
        <v>0</v>
      </c>
      <c r="EA46" s="1115">
        <v>0</v>
      </c>
      <c r="EB46" s="1115">
        <v>0</v>
      </c>
      <c r="EC46" s="1118">
        <v>0</v>
      </c>
      <c r="ED46" s="241"/>
    </row>
    <row r="47" spans="1:134" x14ac:dyDescent="0.25">
      <c r="A47">
        <v>37</v>
      </c>
      <c r="B47" s="802" t="s">
        <v>94</v>
      </c>
      <c r="C47" s="34">
        <v>2</v>
      </c>
      <c r="D47" s="279">
        <v>0</v>
      </c>
      <c r="E47" s="277">
        <v>0</v>
      </c>
      <c r="F47" s="277">
        <v>0</v>
      </c>
      <c r="G47" s="277">
        <v>7</v>
      </c>
      <c r="H47" s="277">
        <v>0</v>
      </c>
      <c r="I47" s="277">
        <v>0</v>
      </c>
      <c r="J47" s="277">
        <v>0</v>
      </c>
      <c r="K47" s="277">
        <v>0</v>
      </c>
      <c r="L47" s="277">
        <v>0</v>
      </c>
      <c r="M47" s="278">
        <v>0</v>
      </c>
      <c r="N47" s="277"/>
      <c r="O47" s="277"/>
      <c r="P47" s="279">
        <v>0</v>
      </c>
      <c r="Q47" s="277">
        <v>0</v>
      </c>
      <c r="R47" s="277">
        <v>0</v>
      </c>
      <c r="S47" s="277">
        <v>7</v>
      </c>
      <c r="T47" s="277">
        <v>0</v>
      </c>
      <c r="U47" s="277">
        <v>0</v>
      </c>
      <c r="V47" s="277">
        <v>0</v>
      </c>
      <c r="W47" s="277">
        <v>0</v>
      </c>
      <c r="X47" s="277">
        <v>0</v>
      </c>
      <c r="Y47" s="278">
        <v>0</v>
      </c>
      <c r="AB47" s="279">
        <v>0</v>
      </c>
      <c r="AC47" s="277">
        <v>0</v>
      </c>
      <c r="AD47" s="277">
        <v>0</v>
      </c>
      <c r="AE47" s="277">
        <v>7</v>
      </c>
      <c r="AF47" s="277">
        <v>0</v>
      </c>
      <c r="AG47" s="277">
        <v>0</v>
      </c>
      <c r="AH47" s="277">
        <v>0</v>
      </c>
      <c r="AI47" s="277">
        <v>0</v>
      </c>
      <c r="AJ47" s="277">
        <v>0</v>
      </c>
      <c r="AK47" s="278">
        <v>0</v>
      </c>
      <c r="AL47" s="277"/>
      <c r="AM47" s="277"/>
      <c r="AN47" s="279">
        <v>0</v>
      </c>
      <c r="AO47" s="277">
        <v>0</v>
      </c>
      <c r="AP47" s="277">
        <v>0</v>
      </c>
      <c r="AQ47" s="277">
        <v>8</v>
      </c>
      <c r="AR47" s="277">
        <v>0</v>
      </c>
      <c r="AS47" s="277">
        <v>0</v>
      </c>
      <c r="AT47" s="277">
        <v>0</v>
      </c>
      <c r="AU47" s="277">
        <v>0</v>
      </c>
      <c r="AV47" s="277">
        <v>0</v>
      </c>
      <c r="AW47" s="278">
        <v>0</v>
      </c>
      <c r="AX47" s="277"/>
      <c r="AY47" s="277"/>
      <c r="AZ47" s="36">
        <v>0</v>
      </c>
      <c r="BA47">
        <v>0</v>
      </c>
      <c r="BB47">
        <v>0</v>
      </c>
      <c r="BC47">
        <v>3</v>
      </c>
      <c r="BD47">
        <v>0</v>
      </c>
      <c r="BE47">
        <v>0</v>
      </c>
      <c r="BF47">
        <v>0</v>
      </c>
      <c r="BG47">
        <v>0</v>
      </c>
      <c r="BH47">
        <v>0</v>
      </c>
      <c r="BI47" s="450">
        <v>0</v>
      </c>
      <c r="BL47" s="451">
        <v>0</v>
      </c>
      <c r="BM47" s="109">
        <v>1</v>
      </c>
      <c r="BN47" s="109">
        <v>0</v>
      </c>
      <c r="BO47" s="109">
        <v>3</v>
      </c>
      <c r="BP47" s="109">
        <v>0</v>
      </c>
      <c r="BQ47" s="109">
        <v>0</v>
      </c>
      <c r="BR47" s="109">
        <v>0</v>
      </c>
      <c r="BS47" s="109">
        <v>0</v>
      </c>
      <c r="BT47" s="109">
        <v>0</v>
      </c>
      <c r="BU47" s="452">
        <v>0</v>
      </c>
      <c r="BX47" s="345">
        <v>0</v>
      </c>
      <c r="BY47" s="346">
        <v>0</v>
      </c>
      <c r="BZ47" s="346">
        <v>0</v>
      </c>
      <c r="CA47" s="346">
        <v>2</v>
      </c>
      <c r="CB47" s="346">
        <v>0</v>
      </c>
      <c r="CC47" s="346">
        <v>0</v>
      </c>
      <c r="CD47" s="346">
        <v>0</v>
      </c>
      <c r="CE47" s="346">
        <v>0</v>
      </c>
      <c r="CF47" s="346">
        <v>0</v>
      </c>
      <c r="CG47" s="347">
        <v>0</v>
      </c>
      <c r="CJ47" s="280">
        <v>1</v>
      </c>
      <c r="CK47" s="281">
        <v>0</v>
      </c>
      <c r="CL47" s="281">
        <v>0</v>
      </c>
      <c r="CM47" s="281">
        <v>5</v>
      </c>
      <c r="CN47" s="281">
        <v>0</v>
      </c>
      <c r="CO47" s="281">
        <v>0</v>
      </c>
      <c r="CP47" s="281">
        <v>0</v>
      </c>
      <c r="CQ47" s="281">
        <v>0</v>
      </c>
      <c r="CR47" s="281">
        <v>0</v>
      </c>
      <c r="CS47" s="282">
        <v>0</v>
      </c>
      <c r="CV47" s="348">
        <v>0</v>
      </c>
      <c r="CW47" s="349">
        <v>0</v>
      </c>
      <c r="CX47" s="349">
        <v>0</v>
      </c>
      <c r="CY47" s="349">
        <v>1</v>
      </c>
      <c r="CZ47" s="349">
        <v>0</v>
      </c>
      <c r="DA47" s="349">
        <v>0</v>
      </c>
      <c r="DB47" s="349">
        <v>0</v>
      </c>
      <c r="DC47" s="349">
        <v>0</v>
      </c>
      <c r="DD47" s="349">
        <v>0</v>
      </c>
      <c r="DE47" s="350">
        <v>0</v>
      </c>
      <c r="DG47" s="969"/>
      <c r="DH47" s="348">
        <v>0</v>
      </c>
      <c r="DI47" s="349">
        <v>0</v>
      </c>
      <c r="DJ47" s="349">
        <v>0</v>
      </c>
      <c r="DK47" s="349">
        <v>2</v>
      </c>
      <c r="DL47" s="349">
        <v>0</v>
      </c>
      <c r="DM47" s="349">
        <v>0</v>
      </c>
      <c r="DN47" s="349">
        <v>0</v>
      </c>
      <c r="DO47" s="349">
        <v>0</v>
      </c>
      <c r="DP47" s="349">
        <v>0</v>
      </c>
      <c r="DQ47" s="350">
        <v>0</v>
      </c>
      <c r="DT47" s="1120">
        <v>0</v>
      </c>
      <c r="DU47" s="1115">
        <v>0</v>
      </c>
      <c r="DV47" s="1115">
        <v>0</v>
      </c>
      <c r="DW47" s="1115">
        <v>0</v>
      </c>
      <c r="DX47" s="1115">
        <v>0</v>
      </c>
      <c r="DY47" s="1115">
        <v>0</v>
      </c>
      <c r="DZ47" s="1115">
        <v>0</v>
      </c>
      <c r="EA47" s="1115">
        <v>0</v>
      </c>
      <c r="EB47" s="1115">
        <v>0</v>
      </c>
      <c r="EC47" s="1118">
        <v>0</v>
      </c>
      <c r="ED47" s="241"/>
    </row>
    <row r="48" spans="1:134" x14ac:dyDescent="0.25">
      <c r="A48">
        <v>37</v>
      </c>
      <c r="B48" s="802" t="s">
        <v>94</v>
      </c>
      <c r="C48" s="317">
        <v>3</v>
      </c>
      <c r="D48" s="279">
        <v>0</v>
      </c>
      <c r="E48" s="277">
        <v>0</v>
      </c>
      <c r="F48" s="277">
        <v>0</v>
      </c>
      <c r="G48" s="277">
        <v>0</v>
      </c>
      <c r="H48" s="277">
        <v>0</v>
      </c>
      <c r="I48" s="277">
        <v>0</v>
      </c>
      <c r="J48" s="277">
        <v>0</v>
      </c>
      <c r="K48" s="277">
        <v>0</v>
      </c>
      <c r="L48" s="277">
        <v>0</v>
      </c>
      <c r="M48" s="278">
        <v>0</v>
      </c>
      <c r="N48" s="277"/>
      <c r="O48" s="277"/>
      <c r="P48" s="279">
        <v>0</v>
      </c>
      <c r="Q48" s="277">
        <v>0</v>
      </c>
      <c r="R48" s="277">
        <v>0</v>
      </c>
      <c r="S48" s="277">
        <v>0</v>
      </c>
      <c r="T48" s="277">
        <v>0</v>
      </c>
      <c r="U48" s="277">
        <v>0</v>
      </c>
      <c r="V48" s="277">
        <v>0</v>
      </c>
      <c r="W48" s="277">
        <v>0</v>
      </c>
      <c r="X48" s="277">
        <v>0</v>
      </c>
      <c r="Y48" s="278">
        <v>0</v>
      </c>
      <c r="AB48" s="279">
        <v>5</v>
      </c>
      <c r="AC48" s="277">
        <v>0</v>
      </c>
      <c r="AD48" s="277">
        <v>0</v>
      </c>
      <c r="AE48" s="277">
        <v>4</v>
      </c>
      <c r="AF48" s="277">
        <v>0</v>
      </c>
      <c r="AG48" s="277">
        <v>0</v>
      </c>
      <c r="AH48" s="277">
        <v>0</v>
      </c>
      <c r="AI48" s="277">
        <v>0</v>
      </c>
      <c r="AJ48" s="277">
        <v>0</v>
      </c>
      <c r="AK48" s="278">
        <v>0</v>
      </c>
      <c r="AL48" s="277"/>
      <c r="AM48" s="277"/>
      <c r="AN48" s="279">
        <v>13</v>
      </c>
      <c r="AO48" s="277">
        <v>0</v>
      </c>
      <c r="AP48" s="277">
        <v>0</v>
      </c>
      <c r="AQ48" s="277">
        <v>1</v>
      </c>
      <c r="AR48" s="277">
        <v>0</v>
      </c>
      <c r="AS48" s="277">
        <v>0</v>
      </c>
      <c r="AT48" s="277">
        <v>0</v>
      </c>
      <c r="AU48" s="277">
        <v>0</v>
      </c>
      <c r="AV48" s="277">
        <v>0</v>
      </c>
      <c r="AW48" s="278">
        <v>0</v>
      </c>
      <c r="AX48" s="277"/>
      <c r="AY48" s="277"/>
      <c r="AZ48" s="36">
        <v>14</v>
      </c>
      <c r="BA48">
        <v>0</v>
      </c>
      <c r="BB48">
        <v>0</v>
      </c>
      <c r="BC48">
        <v>0</v>
      </c>
      <c r="BD48">
        <v>0</v>
      </c>
      <c r="BE48">
        <v>0</v>
      </c>
      <c r="BF48">
        <v>0</v>
      </c>
      <c r="BG48">
        <v>0</v>
      </c>
      <c r="BH48">
        <v>0</v>
      </c>
      <c r="BI48" s="450">
        <v>0</v>
      </c>
      <c r="BL48" s="451">
        <v>5</v>
      </c>
      <c r="BM48" s="109">
        <v>0</v>
      </c>
      <c r="BN48" s="109">
        <v>0</v>
      </c>
      <c r="BO48" s="109">
        <v>1</v>
      </c>
      <c r="BP48" s="109">
        <v>0</v>
      </c>
      <c r="BQ48" s="109">
        <v>0</v>
      </c>
      <c r="BR48" s="109">
        <v>0</v>
      </c>
      <c r="BS48" s="109">
        <v>0</v>
      </c>
      <c r="BT48" s="109">
        <v>0</v>
      </c>
      <c r="BU48" s="452">
        <v>0</v>
      </c>
      <c r="BX48" s="345">
        <v>6</v>
      </c>
      <c r="BY48" s="346">
        <v>0</v>
      </c>
      <c r="BZ48" s="346">
        <v>0</v>
      </c>
      <c r="CA48" s="346">
        <v>0</v>
      </c>
      <c r="CB48" s="346">
        <v>0</v>
      </c>
      <c r="CC48" s="346">
        <v>0</v>
      </c>
      <c r="CD48" s="346">
        <v>0</v>
      </c>
      <c r="CE48" s="346">
        <v>0</v>
      </c>
      <c r="CF48" s="346">
        <v>0</v>
      </c>
      <c r="CG48" s="347">
        <v>0</v>
      </c>
      <c r="CJ48" s="280">
        <v>0</v>
      </c>
      <c r="CK48" s="281">
        <v>0</v>
      </c>
      <c r="CL48" s="281">
        <v>0</v>
      </c>
      <c r="CM48" s="281">
        <v>0</v>
      </c>
      <c r="CN48" s="281">
        <v>0</v>
      </c>
      <c r="CO48" s="281">
        <v>0</v>
      </c>
      <c r="CP48" s="281">
        <v>0</v>
      </c>
      <c r="CQ48" s="281">
        <v>0</v>
      </c>
      <c r="CR48" s="281">
        <v>0</v>
      </c>
      <c r="CS48" s="282">
        <v>0</v>
      </c>
      <c r="CV48" s="348">
        <v>0</v>
      </c>
      <c r="CW48" s="349">
        <v>0</v>
      </c>
      <c r="CX48" s="349">
        <v>0</v>
      </c>
      <c r="CY48" s="349">
        <v>0</v>
      </c>
      <c r="CZ48" s="349">
        <v>0</v>
      </c>
      <c r="DA48" s="349">
        <v>0</v>
      </c>
      <c r="DB48" s="349">
        <v>0</v>
      </c>
      <c r="DC48" s="349">
        <v>0</v>
      </c>
      <c r="DD48" s="349">
        <v>0</v>
      </c>
      <c r="DE48" s="350">
        <v>0</v>
      </c>
      <c r="DG48" s="969"/>
      <c r="DH48" s="348">
        <v>3</v>
      </c>
      <c r="DI48" s="349">
        <v>0</v>
      </c>
      <c r="DJ48" s="349">
        <v>0</v>
      </c>
      <c r="DK48" s="349">
        <v>0</v>
      </c>
      <c r="DL48" s="349">
        <v>0</v>
      </c>
      <c r="DM48" s="349">
        <v>0</v>
      </c>
      <c r="DN48" s="349">
        <v>0</v>
      </c>
      <c r="DO48" s="349">
        <v>0</v>
      </c>
      <c r="DP48" s="349">
        <v>0</v>
      </c>
      <c r="DQ48" s="350">
        <v>0</v>
      </c>
      <c r="DT48" s="1120">
        <v>2</v>
      </c>
      <c r="DU48" s="1115">
        <v>0</v>
      </c>
      <c r="DV48" s="1115">
        <v>0</v>
      </c>
      <c r="DW48" s="1115">
        <v>1</v>
      </c>
      <c r="DX48" s="1115">
        <v>0</v>
      </c>
      <c r="DY48" s="1115">
        <v>0</v>
      </c>
      <c r="DZ48" s="1115">
        <v>0</v>
      </c>
      <c r="EA48" s="1115">
        <v>0</v>
      </c>
      <c r="EB48" s="1115">
        <v>0</v>
      </c>
      <c r="EC48" s="1118">
        <v>0</v>
      </c>
      <c r="ED48" s="241"/>
    </row>
    <row r="49" spans="1:134" x14ac:dyDescent="0.25">
      <c r="A49">
        <v>38</v>
      </c>
      <c r="B49" s="802" t="s">
        <v>95</v>
      </c>
      <c r="C49" s="34">
        <v>1</v>
      </c>
      <c r="D49" s="279">
        <v>0</v>
      </c>
      <c r="E49" s="277">
        <v>13</v>
      </c>
      <c r="F49" s="277">
        <v>0</v>
      </c>
      <c r="G49" s="277">
        <v>54</v>
      </c>
      <c r="H49" s="277">
        <v>0</v>
      </c>
      <c r="I49" s="277">
        <v>0</v>
      </c>
      <c r="J49" s="277">
        <v>0</v>
      </c>
      <c r="K49" s="277">
        <v>0</v>
      </c>
      <c r="L49" s="277">
        <v>0</v>
      </c>
      <c r="M49" s="278">
        <v>0</v>
      </c>
      <c r="N49" s="277"/>
      <c r="O49" s="277"/>
      <c r="P49" s="279">
        <v>0</v>
      </c>
      <c r="Q49" s="277">
        <v>8</v>
      </c>
      <c r="R49" s="277">
        <v>0</v>
      </c>
      <c r="S49" s="277">
        <v>71</v>
      </c>
      <c r="T49" s="277">
        <v>0</v>
      </c>
      <c r="U49" s="277">
        <v>0</v>
      </c>
      <c r="V49" s="277">
        <v>0</v>
      </c>
      <c r="W49" s="277">
        <v>0</v>
      </c>
      <c r="X49" s="277">
        <v>0</v>
      </c>
      <c r="Y49" s="278">
        <v>0</v>
      </c>
      <c r="AB49" s="279">
        <v>0</v>
      </c>
      <c r="AC49" s="277">
        <v>6</v>
      </c>
      <c r="AD49" s="277">
        <v>0</v>
      </c>
      <c r="AE49" s="277">
        <v>64</v>
      </c>
      <c r="AF49" s="277">
        <v>0</v>
      </c>
      <c r="AG49" s="277">
        <v>0</v>
      </c>
      <c r="AH49" s="277">
        <v>0</v>
      </c>
      <c r="AI49" s="277">
        <v>0</v>
      </c>
      <c r="AJ49" s="277">
        <v>0</v>
      </c>
      <c r="AK49" s="278">
        <v>0</v>
      </c>
      <c r="AL49" s="277"/>
      <c r="AM49" s="277"/>
      <c r="AN49" s="279">
        <v>0</v>
      </c>
      <c r="AO49" s="277">
        <v>2</v>
      </c>
      <c r="AP49" s="277">
        <v>0</v>
      </c>
      <c r="AQ49" s="277">
        <v>66</v>
      </c>
      <c r="AR49" s="277">
        <v>0</v>
      </c>
      <c r="AS49" s="277">
        <v>0</v>
      </c>
      <c r="AT49" s="277">
        <v>0</v>
      </c>
      <c r="AU49" s="277">
        <v>0</v>
      </c>
      <c r="AV49" s="277">
        <v>0</v>
      </c>
      <c r="AW49" s="278">
        <v>0</v>
      </c>
      <c r="AX49" s="277"/>
      <c r="AY49" s="277"/>
      <c r="AZ49" s="36">
        <v>0</v>
      </c>
      <c r="BA49">
        <v>3</v>
      </c>
      <c r="BB49">
        <v>0</v>
      </c>
      <c r="BC49">
        <v>67</v>
      </c>
      <c r="BD49">
        <v>0</v>
      </c>
      <c r="BE49">
        <v>0</v>
      </c>
      <c r="BF49">
        <v>0</v>
      </c>
      <c r="BG49">
        <v>0</v>
      </c>
      <c r="BH49">
        <v>0</v>
      </c>
      <c r="BI49" s="450">
        <v>0</v>
      </c>
      <c r="BL49" s="451">
        <v>0</v>
      </c>
      <c r="BM49" s="109">
        <v>5</v>
      </c>
      <c r="BN49" s="109">
        <v>0</v>
      </c>
      <c r="BO49" s="109">
        <v>52</v>
      </c>
      <c r="BP49" s="109">
        <v>0</v>
      </c>
      <c r="BQ49" s="109">
        <v>0</v>
      </c>
      <c r="BR49" s="109">
        <v>0</v>
      </c>
      <c r="BS49" s="109">
        <v>0</v>
      </c>
      <c r="BT49" s="109">
        <v>0</v>
      </c>
      <c r="BU49" s="452">
        <v>0</v>
      </c>
      <c r="BX49" s="345">
        <v>0</v>
      </c>
      <c r="BY49" s="346">
        <v>2</v>
      </c>
      <c r="BZ49" s="346">
        <v>0</v>
      </c>
      <c r="CA49" s="346">
        <v>50</v>
      </c>
      <c r="CB49" s="346">
        <v>0</v>
      </c>
      <c r="CC49" s="346">
        <v>0</v>
      </c>
      <c r="CD49" s="346">
        <v>0</v>
      </c>
      <c r="CE49" s="346">
        <v>0</v>
      </c>
      <c r="CF49" s="346">
        <v>0</v>
      </c>
      <c r="CG49" s="347">
        <v>0</v>
      </c>
      <c r="CJ49" s="280">
        <v>0</v>
      </c>
      <c r="CK49" s="281">
        <v>3</v>
      </c>
      <c r="CL49" s="281">
        <v>0</v>
      </c>
      <c r="CM49" s="281">
        <v>32</v>
      </c>
      <c r="CN49" s="281">
        <v>0</v>
      </c>
      <c r="CO49" s="281">
        <v>0</v>
      </c>
      <c r="CP49" s="281">
        <v>0</v>
      </c>
      <c r="CQ49" s="281">
        <v>0</v>
      </c>
      <c r="CR49" s="281">
        <v>0</v>
      </c>
      <c r="CS49" s="282">
        <v>0</v>
      </c>
      <c r="CV49" s="348">
        <v>0</v>
      </c>
      <c r="CW49" s="349">
        <v>2</v>
      </c>
      <c r="CX49" s="349">
        <v>0</v>
      </c>
      <c r="CY49" s="349">
        <v>30</v>
      </c>
      <c r="CZ49" s="349">
        <v>0</v>
      </c>
      <c r="DA49" s="349">
        <v>0</v>
      </c>
      <c r="DB49" s="349">
        <v>0</v>
      </c>
      <c r="DC49" s="349">
        <v>0</v>
      </c>
      <c r="DD49" s="349">
        <v>0</v>
      </c>
      <c r="DE49" s="350">
        <v>0</v>
      </c>
      <c r="DG49" s="969"/>
      <c r="DH49" s="348">
        <v>0</v>
      </c>
      <c r="DI49" s="349">
        <v>0</v>
      </c>
      <c r="DJ49" s="349">
        <v>0</v>
      </c>
      <c r="DK49" s="349">
        <v>47</v>
      </c>
      <c r="DL49" s="349">
        <v>0</v>
      </c>
      <c r="DM49" s="349">
        <v>0</v>
      </c>
      <c r="DN49" s="349">
        <v>0</v>
      </c>
      <c r="DO49" s="349">
        <v>0</v>
      </c>
      <c r="DP49" s="349">
        <v>0</v>
      </c>
      <c r="DQ49" s="350">
        <v>0</v>
      </c>
      <c r="DT49" s="1120">
        <v>0</v>
      </c>
      <c r="DU49" s="1115">
        <v>1</v>
      </c>
      <c r="DV49" s="1115">
        <v>0</v>
      </c>
      <c r="DW49" s="1115">
        <v>40</v>
      </c>
      <c r="DX49" s="1115">
        <v>0</v>
      </c>
      <c r="DY49" s="1115">
        <v>0</v>
      </c>
      <c r="DZ49" s="1115">
        <v>0</v>
      </c>
      <c r="EA49" s="1115">
        <v>0</v>
      </c>
      <c r="EB49" s="1115">
        <v>0</v>
      </c>
      <c r="EC49" s="1118">
        <v>0</v>
      </c>
      <c r="ED49" s="241"/>
    </row>
    <row r="50" spans="1:134" ht="15.75" customHeight="1" x14ac:dyDescent="0.25">
      <c r="A50">
        <v>38</v>
      </c>
      <c r="B50" s="802" t="s">
        <v>95</v>
      </c>
      <c r="C50" s="34">
        <v>2</v>
      </c>
      <c r="D50" s="279">
        <v>0</v>
      </c>
      <c r="E50" s="277">
        <v>15</v>
      </c>
      <c r="F50" s="277">
        <v>0</v>
      </c>
      <c r="G50" s="277">
        <v>2</v>
      </c>
      <c r="H50" s="277">
        <v>0</v>
      </c>
      <c r="I50" s="277">
        <v>0</v>
      </c>
      <c r="J50" s="277">
        <v>0</v>
      </c>
      <c r="K50" s="277">
        <v>0</v>
      </c>
      <c r="L50" s="277">
        <v>0</v>
      </c>
      <c r="M50" s="278">
        <v>0</v>
      </c>
      <c r="N50" s="277"/>
      <c r="O50" s="277"/>
      <c r="P50" s="279">
        <v>0</v>
      </c>
      <c r="Q50" s="277">
        <v>19</v>
      </c>
      <c r="R50" s="277">
        <v>0</v>
      </c>
      <c r="S50" s="277">
        <v>0</v>
      </c>
      <c r="T50" s="277">
        <v>0</v>
      </c>
      <c r="U50" s="277">
        <v>0</v>
      </c>
      <c r="V50" s="277">
        <v>0</v>
      </c>
      <c r="W50" s="277">
        <v>0</v>
      </c>
      <c r="X50" s="277">
        <v>0</v>
      </c>
      <c r="Y50" s="278">
        <v>0</v>
      </c>
      <c r="AB50" s="279">
        <v>0</v>
      </c>
      <c r="AC50" s="277">
        <v>12</v>
      </c>
      <c r="AD50" s="277">
        <v>0</v>
      </c>
      <c r="AE50" s="277">
        <v>0</v>
      </c>
      <c r="AF50" s="277">
        <v>0</v>
      </c>
      <c r="AG50" s="277">
        <v>0</v>
      </c>
      <c r="AH50" s="277">
        <v>0</v>
      </c>
      <c r="AI50" s="277">
        <v>0</v>
      </c>
      <c r="AJ50" s="277">
        <v>0</v>
      </c>
      <c r="AK50" s="278">
        <v>0</v>
      </c>
      <c r="AL50" s="277"/>
      <c r="AM50" s="277"/>
      <c r="AN50" s="279">
        <v>0</v>
      </c>
      <c r="AO50" s="277">
        <v>20</v>
      </c>
      <c r="AP50" s="277">
        <v>0</v>
      </c>
      <c r="AQ50" s="277">
        <v>0</v>
      </c>
      <c r="AR50" s="277">
        <v>0</v>
      </c>
      <c r="AS50" s="277">
        <v>0</v>
      </c>
      <c r="AT50" s="277">
        <v>0</v>
      </c>
      <c r="AU50" s="277">
        <v>0</v>
      </c>
      <c r="AV50" s="277">
        <v>0</v>
      </c>
      <c r="AW50" s="278">
        <v>0</v>
      </c>
      <c r="AX50" s="277"/>
      <c r="AY50" s="277"/>
      <c r="AZ50" s="36">
        <v>0</v>
      </c>
      <c r="BA50">
        <v>10</v>
      </c>
      <c r="BB50">
        <v>0</v>
      </c>
      <c r="BC50">
        <v>0</v>
      </c>
      <c r="BD50">
        <v>0</v>
      </c>
      <c r="BE50">
        <v>0</v>
      </c>
      <c r="BF50">
        <v>0</v>
      </c>
      <c r="BG50">
        <v>0</v>
      </c>
      <c r="BH50">
        <v>0</v>
      </c>
      <c r="BI50" s="450">
        <v>0</v>
      </c>
      <c r="BL50" s="451">
        <v>0</v>
      </c>
      <c r="BM50" s="109">
        <v>10</v>
      </c>
      <c r="BN50" s="109">
        <v>0</v>
      </c>
      <c r="BO50" s="109">
        <v>0</v>
      </c>
      <c r="BP50" s="109">
        <v>0</v>
      </c>
      <c r="BQ50" s="109">
        <v>0</v>
      </c>
      <c r="BR50" s="109">
        <v>0</v>
      </c>
      <c r="BS50" s="109">
        <v>0</v>
      </c>
      <c r="BT50" s="109">
        <v>0</v>
      </c>
      <c r="BU50" s="452">
        <v>0</v>
      </c>
      <c r="BX50" s="345">
        <v>0</v>
      </c>
      <c r="BY50" s="346">
        <v>18</v>
      </c>
      <c r="BZ50" s="346">
        <v>0</v>
      </c>
      <c r="CA50" s="346">
        <v>0</v>
      </c>
      <c r="CB50" s="346">
        <v>0</v>
      </c>
      <c r="CC50" s="346">
        <v>0</v>
      </c>
      <c r="CD50" s="346">
        <v>0</v>
      </c>
      <c r="CE50" s="346">
        <v>0</v>
      </c>
      <c r="CF50" s="346">
        <v>0</v>
      </c>
      <c r="CG50" s="347">
        <v>0</v>
      </c>
      <c r="CJ50" s="280">
        <v>0</v>
      </c>
      <c r="CK50" s="281">
        <v>11</v>
      </c>
      <c r="CL50" s="281">
        <v>0</v>
      </c>
      <c r="CM50" s="281">
        <v>0</v>
      </c>
      <c r="CN50" s="281">
        <v>0</v>
      </c>
      <c r="CO50" s="281">
        <v>0</v>
      </c>
      <c r="CP50" s="281">
        <v>0</v>
      </c>
      <c r="CQ50" s="281">
        <v>0</v>
      </c>
      <c r="CR50" s="281">
        <v>0</v>
      </c>
      <c r="CS50" s="282">
        <v>0</v>
      </c>
      <c r="CV50" s="348">
        <v>0</v>
      </c>
      <c r="CW50" s="349">
        <v>21</v>
      </c>
      <c r="CX50" s="349">
        <v>0</v>
      </c>
      <c r="CY50" s="349">
        <v>0</v>
      </c>
      <c r="CZ50" s="349">
        <v>0</v>
      </c>
      <c r="DA50" s="349">
        <v>0</v>
      </c>
      <c r="DB50" s="349">
        <v>0</v>
      </c>
      <c r="DC50" s="349">
        <v>0</v>
      </c>
      <c r="DD50" s="349">
        <v>0</v>
      </c>
      <c r="DE50" s="350">
        <v>0</v>
      </c>
      <c r="DG50" s="969"/>
      <c r="DH50" s="348">
        <v>0</v>
      </c>
      <c r="DI50" s="349">
        <v>17</v>
      </c>
      <c r="DJ50" s="349">
        <v>0</v>
      </c>
      <c r="DK50" s="349">
        <v>0</v>
      </c>
      <c r="DL50" s="349">
        <v>0</v>
      </c>
      <c r="DM50" s="349">
        <v>0</v>
      </c>
      <c r="DN50" s="349">
        <v>0</v>
      </c>
      <c r="DO50" s="349">
        <v>0</v>
      </c>
      <c r="DP50" s="349">
        <v>0</v>
      </c>
      <c r="DQ50" s="350">
        <v>0</v>
      </c>
      <c r="DT50" s="1120">
        <v>0</v>
      </c>
      <c r="DU50" s="1115">
        <v>11</v>
      </c>
      <c r="DV50" s="1115">
        <v>0</v>
      </c>
      <c r="DW50" s="1115">
        <v>0</v>
      </c>
      <c r="DX50" s="1115">
        <v>0</v>
      </c>
      <c r="DY50" s="1115">
        <v>0</v>
      </c>
      <c r="DZ50" s="1115">
        <v>0</v>
      </c>
      <c r="EA50" s="1115">
        <v>0</v>
      </c>
      <c r="EB50" s="1115">
        <v>0</v>
      </c>
      <c r="EC50" s="1118">
        <v>0</v>
      </c>
      <c r="ED50" s="241"/>
    </row>
    <row r="51" spans="1:134" x14ac:dyDescent="0.25">
      <c r="A51">
        <v>38</v>
      </c>
      <c r="B51" s="802" t="s">
        <v>95</v>
      </c>
      <c r="C51" s="34">
        <v>3</v>
      </c>
      <c r="D51" s="279">
        <v>10</v>
      </c>
      <c r="E51" s="277">
        <v>7</v>
      </c>
      <c r="F51" s="277">
        <v>0</v>
      </c>
      <c r="G51" s="277">
        <v>0</v>
      </c>
      <c r="H51" s="277">
        <v>0</v>
      </c>
      <c r="I51" s="277">
        <v>0</v>
      </c>
      <c r="J51" s="277">
        <v>0</v>
      </c>
      <c r="K51" s="277">
        <v>0</v>
      </c>
      <c r="L51" s="277">
        <v>0</v>
      </c>
      <c r="M51" s="278">
        <v>0</v>
      </c>
      <c r="N51" s="277"/>
      <c r="O51" s="277"/>
      <c r="P51" s="279">
        <v>5</v>
      </c>
      <c r="Q51" s="277">
        <v>10</v>
      </c>
      <c r="R51" s="277">
        <v>0</v>
      </c>
      <c r="S51" s="277">
        <v>3</v>
      </c>
      <c r="T51" s="277">
        <v>0</v>
      </c>
      <c r="U51" s="277">
        <v>0</v>
      </c>
      <c r="V51" s="277">
        <v>0</v>
      </c>
      <c r="W51" s="277">
        <v>0</v>
      </c>
      <c r="X51" s="277">
        <v>0</v>
      </c>
      <c r="Y51" s="278">
        <v>0</v>
      </c>
      <c r="AB51" s="279">
        <v>5</v>
      </c>
      <c r="AC51" s="277">
        <v>5</v>
      </c>
      <c r="AD51" s="277">
        <v>0</v>
      </c>
      <c r="AE51" s="277">
        <v>0</v>
      </c>
      <c r="AF51" s="277">
        <v>0</v>
      </c>
      <c r="AG51" s="277">
        <v>0</v>
      </c>
      <c r="AH51" s="277">
        <v>0</v>
      </c>
      <c r="AI51" s="277">
        <v>0</v>
      </c>
      <c r="AJ51" s="277">
        <v>0</v>
      </c>
      <c r="AK51" s="278">
        <v>0</v>
      </c>
      <c r="AL51" s="277"/>
      <c r="AM51" s="277"/>
      <c r="AN51" s="279">
        <v>8</v>
      </c>
      <c r="AO51" s="277">
        <v>0</v>
      </c>
      <c r="AP51" s="277">
        <v>0</v>
      </c>
      <c r="AQ51" s="277">
        <v>4</v>
      </c>
      <c r="AR51" s="277">
        <v>0</v>
      </c>
      <c r="AS51" s="277">
        <v>0</v>
      </c>
      <c r="AT51" s="277">
        <v>0</v>
      </c>
      <c r="AU51" s="277">
        <v>0</v>
      </c>
      <c r="AV51" s="277">
        <v>0</v>
      </c>
      <c r="AW51" s="278">
        <v>0</v>
      </c>
      <c r="AX51" s="277"/>
      <c r="AY51" s="277"/>
      <c r="AZ51" s="36">
        <v>10</v>
      </c>
      <c r="BA51">
        <v>0</v>
      </c>
      <c r="BB51">
        <v>0</v>
      </c>
      <c r="BC51">
        <v>6</v>
      </c>
      <c r="BD51">
        <v>0</v>
      </c>
      <c r="BE51">
        <v>0</v>
      </c>
      <c r="BF51">
        <v>0</v>
      </c>
      <c r="BG51">
        <v>0</v>
      </c>
      <c r="BH51">
        <v>0</v>
      </c>
      <c r="BI51" s="450">
        <v>0</v>
      </c>
      <c r="BL51" s="451">
        <v>14</v>
      </c>
      <c r="BM51" s="109">
        <v>6</v>
      </c>
      <c r="BN51" s="109">
        <v>0</v>
      </c>
      <c r="BO51" s="109">
        <v>1</v>
      </c>
      <c r="BP51" s="109">
        <v>0</v>
      </c>
      <c r="BQ51" s="109">
        <v>0</v>
      </c>
      <c r="BR51" s="109">
        <v>0</v>
      </c>
      <c r="BS51" s="109">
        <v>0</v>
      </c>
      <c r="BT51" s="109">
        <v>0</v>
      </c>
      <c r="BU51" s="452">
        <v>0</v>
      </c>
      <c r="BX51" s="345">
        <v>7</v>
      </c>
      <c r="BY51" s="346">
        <v>1</v>
      </c>
      <c r="BZ51" s="346">
        <v>0</v>
      </c>
      <c r="CA51" s="346">
        <v>10</v>
      </c>
      <c r="CB51" s="346">
        <v>0</v>
      </c>
      <c r="CC51" s="346">
        <v>0</v>
      </c>
      <c r="CD51" s="346">
        <v>0</v>
      </c>
      <c r="CE51" s="346">
        <v>0</v>
      </c>
      <c r="CF51" s="346">
        <v>0</v>
      </c>
      <c r="CG51" s="347">
        <v>0</v>
      </c>
      <c r="CJ51" s="280">
        <v>20</v>
      </c>
      <c r="CK51" s="281">
        <v>0</v>
      </c>
      <c r="CL51" s="281">
        <v>0</v>
      </c>
      <c r="CM51" s="281">
        <v>8</v>
      </c>
      <c r="CN51" s="281">
        <v>0</v>
      </c>
      <c r="CO51" s="281">
        <v>0</v>
      </c>
      <c r="CP51" s="281">
        <v>0</v>
      </c>
      <c r="CQ51" s="281">
        <v>0</v>
      </c>
      <c r="CR51" s="281">
        <v>0</v>
      </c>
      <c r="CS51" s="282">
        <v>0</v>
      </c>
      <c r="CV51" s="348">
        <v>11</v>
      </c>
      <c r="CW51" s="349">
        <v>0</v>
      </c>
      <c r="CX51" s="349">
        <v>0</v>
      </c>
      <c r="CY51" s="349">
        <v>7</v>
      </c>
      <c r="CZ51" s="349">
        <v>0</v>
      </c>
      <c r="DA51" s="349">
        <v>0</v>
      </c>
      <c r="DB51" s="349">
        <v>0</v>
      </c>
      <c r="DC51" s="349">
        <v>0</v>
      </c>
      <c r="DD51" s="349">
        <v>0</v>
      </c>
      <c r="DE51" s="350">
        <v>0</v>
      </c>
      <c r="DG51" s="969"/>
      <c r="DH51" s="348">
        <v>30</v>
      </c>
      <c r="DI51" s="349">
        <v>0</v>
      </c>
      <c r="DJ51" s="349">
        <v>0</v>
      </c>
      <c r="DK51" s="349">
        <v>12</v>
      </c>
      <c r="DL51" s="349">
        <v>0</v>
      </c>
      <c r="DM51" s="349">
        <v>0</v>
      </c>
      <c r="DN51" s="349">
        <v>0</v>
      </c>
      <c r="DO51" s="349">
        <v>0</v>
      </c>
      <c r="DP51" s="349">
        <v>0</v>
      </c>
      <c r="DQ51" s="350">
        <v>0</v>
      </c>
      <c r="DT51" s="1120">
        <v>17</v>
      </c>
      <c r="DU51" s="1115">
        <v>0</v>
      </c>
      <c r="DV51" s="1115">
        <v>0</v>
      </c>
      <c r="DW51" s="1115">
        <v>8</v>
      </c>
      <c r="DX51" s="1115">
        <v>0</v>
      </c>
      <c r="DY51" s="1115">
        <v>0</v>
      </c>
      <c r="DZ51" s="1115">
        <v>0</v>
      </c>
      <c r="EA51" s="1115">
        <v>0</v>
      </c>
      <c r="EB51" s="1115">
        <v>0</v>
      </c>
      <c r="EC51" s="1118">
        <v>0</v>
      </c>
      <c r="ED51" s="241"/>
    </row>
    <row r="52" spans="1:134" x14ac:dyDescent="0.25">
      <c r="A52">
        <v>39</v>
      </c>
      <c r="B52" s="802" t="s">
        <v>96</v>
      </c>
      <c r="C52" s="34">
        <v>1</v>
      </c>
      <c r="D52" s="279">
        <v>0</v>
      </c>
      <c r="E52" s="277">
        <v>0</v>
      </c>
      <c r="F52" s="277">
        <v>0</v>
      </c>
      <c r="G52" s="277">
        <v>109</v>
      </c>
      <c r="H52" s="277">
        <v>0</v>
      </c>
      <c r="I52" s="277">
        <v>0</v>
      </c>
      <c r="J52" s="277">
        <v>0</v>
      </c>
      <c r="K52" s="277">
        <v>0</v>
      </c>
      <c r="L52" s="277">
        <v>0</v>
      </c>
      <c r="M52" s="278">
        <v>0</v>
      </c>
      <c r="N52" s="277"/>
      <c r="O52" s="277"/>
      <c r="P52" s="279">
        <v>0</v>
      </c>
      <c r="Q52" s="277">
        <v>1</v>
      </c>
      <c r="R52" s="277">
        <v>0</v>
      </c>
      <c r="S52" s="277">
        <v>97</v>
      </c>
      <c r="T52" s="277">
        <v>0</v>
      </c>
      <c r="U52" s="277">
        <v>0</v>
      </c>
      <c r="V52" s="277">
        <v>0</v>
      </c>
      <c r="W52" s="277">
        <v>0</v>
      </c>
      <c r="X52" s="277">
        <v>0</v>
      </c>
      <c r="Y52" s="278">
        <v>0</v>
      </c>
      <c r="AB52" s="279">
        <v>0</v>
      </c>
      <c r="AC52" s="277">
        <v>0</v>
      </c>
      <c r="AD52" s="277">
        <v>0</v>
      </c>
      <c r="AE52" s="277">
        <v>64</v>
      </c>
      <c r="AF52" s="277">
        <v>0</v>
      </c>
      <c r="AG52" s="277">
        <v>0</v>
      </c>
      <c r="AH52" s="277">
        <v>0</v>
      </c>
      <c r="AI52" s="277">
        <v>0</v>
      </c>
      <c r="AJ52" s="277">
        <v>0</v>
      </c>
      <c r="AK52" s="278">
        <v>0</v>
      </c>
      <c r="AL52" s="277"/>
      <c r="AM52" s="277"/>
      <c r="AN52" s="279">
        <v>0</v>
      </c>
      <c r="AO52" s="277">
        <v>0</v>
      </c>
      <c r="AP52" s="277">
        <v>0</v>
      </c>
      <c r="AQ52" s="277">
        <v>71</v>
      </c>
      <c r="AR52" s="277">
        <v>0</v>
      </c>
      <c r="AS52" s="277">
        <v>0</v>
      </c>
      <c r="AT52" s="277">
        <v>0</v>
      </c>
      <c r="AU52" s="277">
        <v>0</v>
      </c>
      <c r="AV52" s="277">
        <v>0</v>
      </c>
      <c r="AW52" s="278">
        <v>0</v>
      </c>
      <c r="AX52" s="277"/>
      <c r="AY52" s="277"/>
      <c r="AZ52" s="36">
        <v>0</v>
      </c>
      <c r="BA52">
        <v>0</v>
      </c>
      <c r="BB52">
        <v>0</v>
      </c>
      <c r="BC52">
        <v>62</v>
      </c>
      <c r="BD52">
        <v>0</v>
      </c>
      <c r="BE52">
        <v>0</v>
      </c>
      <c r="BF52">
        <v>0</v>
      </c>
      <c r="BG52">
        <v>0</v>
      </c>
      <c r="BH52">
        <v>0</v>
      </c>
      <c r="BI52" s="450">
        <v>0</v>
      </c>
      <c r="BL52" s="451">
        <v>0</v>
      </c>
      <c r="BM52" s="109">
        <v>1</v>
      </c>
      <c r="BN52" s="109">
        <v>0</v>
      </c>
      <c r="BO52" s="109">
        <v>66</v>
      </c>
      <c r="BP52" s="109">
        <v>0</v>
      </c>
      <c r="BQ52" s="109">
        <v>0</v>
      </c>
      <c r="BR52" s="109">
        <v>0</v>
      </c>
      <c r="BS52" s="109">
        <v>0</v>
      </c>
      <c r="BT52" s="109">
        <v>0</v>
      </c>
      <c r="BU52" s="452">
        <v>0</v>
      </c>
      <c r="BX52" s="345">
        <v>0</v>
      </c>
      <c r="BY52" s="346">
        <v>0</v>
      </c>
      <c r="BZ52" s="346">
        <v>0</v>
      </c>
      <c r="CA52" s="346">
        <v>61</v>
      </c>
      <c r="CB52" s="346">
        <v>0</v>
      </c>
      <c r="CC52" s="346">
        <v>0</v>
      </c>
      <c r="CD52" s="346">
        <v>0</v>
      </c>
      <c r="CE52" s="346">
        <v>0</v>
      </c>
      <c r="CF52" s="346">
        <v>0</v>
      </c>
      <c r="CG52" s="347">
        <v>0</v>
      </c>
      <c r="CJ52" s="280">
        <v>0</v>
      </c>
      <c r="CK52" s="281">
        <v>2</v>
      </c>
      <c r="CL52" s="281">
        <v>0</v>
      </c>
      <c r="CM52" s="281">
        <v>59</v>
      </c>
      <c r="CN52" s="281">
        <v>0</v>
      </c>
      <c r="CO52" s="281">
        <v>0</v>
      </c>
      <c r="CP52" s="281">
        <v>0</v>
      </c>
      <c r="CQ52" s="281">
        <v>0</v>
      </c>
      <c r="CR52" s="281">
        <v>0</v>
      </c>
      <c r="CS52" s="282">
        <v>0</v>
      </c>
      <c r="CV52" s="348">
        <v>0</v>
      </c>
      <c r="CW52" s="349">
        <v>0</v>
      </c>
      <c r="CX52" s="349">
        <v>0</v>
      </c>
      <c r="CY52" s="349">
        <v>53</v>
      </c>
      <c r="CZ52" s="349">
        <v>0</v>
      </c>
      <c r="DA52" s="349">
        <v>0</v>
      </c>
      <c r="DB52" s="349">
        <v>0</v>
      </c>
      <c r="DC52" s="349">
        <v>0</v>
      </c>
      <c r="DD52" s="349">
        <v>0</v>
      </c>
      <c r="DE52" s="350">
        <v>0</v>
      </c>
      <c r="DG52" s="969"/>
      <c r="DH52" s="348">
        <v>0</v>
      </c>
      <c r="DI52" s="349">
        <v>0</v>
      </c>
      <c r="DJ52" s="349">
        <v>0</v>
      </c>
      <c r="DK52" s="349">
        <v>36</v>
      </c>
      <c r="DL52" s="349">
        <v>0</v>
      </c>
      <c r="DM52" s="349">
        <v>0</v>
      </c>
      <c r="DN52" s="349">
        <v>0</v>
      </c>
      <c r="DO52" s="349">
        <v>0</v>
      </c>
      <c r="DP52" s="349">
        <v>0</v>
      </c>
      <c r="DQ52" s="350">
        <v>0</v>
      </c>
      <c r="DT52" s="1120">
        <v>0</v>
      </c>
      <c r="DU52" s="1115">
        <v>0</v>
      </c>
      <c r="DV52" s="1115">
        <v>0</v>
      </c>
      <c r="DW52" s="1115">
        <v>26</v>
      </c>
      <c r="DX52" s="1115">
        <v>0</v>
      </c>
      <c r="DY52" s="1115">
        <v>0</v>
      </c>
      <c r="DZ52" s="1115">
        <v>0</v>
      </c>
      <c r="EA52" s="1115">
        <v>0</v>
      </c>
      <c r="EB52" s="1115">
        <v>0</v>
      </c>
      <c r="EC52" s="1118">
        <v>0</v>
      </c>
      <c r="ED52" s="241"/>
    </row>
    <row r="53" spans="1:134" x14ac:dyDescent="0.25">
      <c r="A53">
        <v>39</v>
      </c>
      <c r="B53" s="802" t="s">
        <v>96</v>
      </c>
      <c r="C53" s="34">
        <v>2</v>
      </c>
      <c r="D53" s="279">
        <v>0</v>
      </c>
      <c r="E53" s="277">
        <v>2</v>
      </c>
      <c r="F53" s="277">
        <v>0</v>
      </c>
      <c r="G53" s="277">
        <v>5</v>
      </c>
      <c r="H53" s="277">
        <v>0</v>
      </c>
      <c r="I53" s="277">
        <v>0</v>
      </c>
      <c r="J53" s="277">
        <v>0</v>
      </c>
      <c r="K53" s="277">
        <v>0</v>
      </c>
      <c r="L53" s="277">
        <v>0</v>
      </c>
      <c r="M53" s="278">
        <v>0</v>
      </c>
      <c r="N53" s="277"/>
      <c r="O53" s="277"/>
      <c r="P53" s="279">
        <v>0</v>
      </c>
      <c r="Q53" s="277">
        <v>0</v>
      </c>
      <c r="R53" s="277">
        <v>0</v>
      </c>
      <c r="S53" s="277">
        <v>6</v>
      </c>
      <c r="T53" s="277">
        <v>0</v>
      </c>
      <c r="U53" s="277">
        <v>0</v>
      </c>
      <c r="V53" s="277">
        <v>0</v>
      </c>
      <c r="W53" s="277">
        <v>0</v>
      </c>
      <c r="X53" s="277">
        <v>0</v>
      </c>
      <c r="Y53" s="278">
        <v>0</v>
      </c>
      <c r="AB53" s="279">
        <v>0</v>
      </c>
      <c r="AC53" s="277">
        <v>4</v>
      </c>
      <c r="AD53" s="277">
        <v>0</v>
      </c>
      <c r="AE53" s="277">
        <v>7</v>
      </c>
      <c r="AF53" s="277">
        <v>0</v>
      </c>
      <c r="AG53" s="277">
        <v>0</v>
      </c>
      <c r="AH53" s="277">
        <v>0</v>
      </c>
      <c r="AI53" s="277">
        <v>0</v>
      </c>
      <c r="AJ53" s="277">
        <v>0</v>
      </c>
      <c r="AK53" s="278">
        <v>0</v>
      </c>
      <c r="AL53" s="277"/>
      <c r="AM53" s="277"/>
      <c r="AN53" s="279">
        <v>0</v>
      </c>
      <c r="AO53" s="277">
        <v>2</v>
      </c>
      <c r="AP53" s="277">
        <v>0</v>
      </c>
      <c r="AQ53" s="277">
        <v>10</v>
      </c>
      <c r="AR53" s="277">
        <v>0</v>
      </c>
      <c r="AS53" s="277">
        <v>0</v>
      </c>
      <c r="AT53" s="277">
        <v>0</v>
      </c>
      <c r="AU53" s="277">
        <v>0</v>
      </c>
      <c r="AV53" s="277">
        <v>0</v>
      </c>
      <c r="AW53" s="278">
        <v>0</v>
      </c>
      <c r="AX53" s="277"/>
      <c r="AY53" s="277"/>
      <c r="AZ53" s="36">
        <v>0</v>
      </c>
      <c r="BA53">
        <v>3</v>
      </c>
      <c r="BB53">
        <v>0</v>
      </c>
      <c r="BC53">
        <v>10</v>
      </c>
      <c r="BD53">
        <v>0</v>
      </c>
      <c r="BE53">
        <v>0</v>
      </c>
      <c r="BF53">
        <v>0</v>
      </c>
      <c r="BG53">
        <v>0</v>
      </c>
      <c r="BH53">
        <v>0</v>
      </c>
      <c r="BI53" s="450">
        <v>0</v>
      </c>
      <c r="BL53" s="451">
        <v>0</v>
      </c>
      <c r="BM53" s="109">
        <v>0</v>
      </c>
      <c r="BN53" s="109">
        <v>0</v>
      </c>
      <c r="BO53" s="109">
        <v>6</v>
      </c>
      <c r="BP53" s="109">
        <v>0</v>
      </c>
      <c r="BQ53" s="109">
        <v>0</v>
      </c>
      <c r="BR53" s="109">
        <v>0</v>
      </c>
      <c r="BS53" s="109">
        <v>0</v>
      </c>
      <c r="BT53" s="109">
        <v>0</v>
      </c>
      <c r="BU53" s="452">
        <v>0</v>
      </c>
      <c r="BX53" s="345">
        <v>0</v>
      </c>
      <c r="BY53" s="346">
        <v>0</v>
      </c>
      <c r="BZ53" s="346">
        <v>0</v>
      </c>
      <c r="CA53" s="346">
        <v>3</v>
      </c>
      <c r="CB53" s="346">
        <v>0</v>
      </c>
      <c r="CC53" s="346">
        <v>0</v>
      </c>
      <c r="CD53" s="346">
        <v>0</v>
      </c>
      <c r="CE53" s="346">
        <v>0</v>
      </c>
      <c r="CF53" s="346">
        <v>0</v>
      </c>
      <c r="CG53" s="347">
        <v>0</v>
      </c>
      <c r="CJ53" s="280">
        <v>0</v>
      </c>
      <c r="CK53" s="281">
        <v>0</v>
      </c>
      <c r="CL53" s="281">
        <v>0</v>
      </c>
      <c r="CM53" s="281">
        <v>9</v>
      </c>
      <c r="CN53" s="281">
        <v>0</v>
      </c>
      <c r="CO53" s="281">
        <v>0</v>
      </c>
      <c r="CP53" s="281">
        <v>0</v>
      </c>
      <c r="CQ53" s="281">
        <v>0</v>
      </c>
      <c r="CR53" s="281">
        <v>0</v>
      </c>
      <c r="CS53" s="282">
        <v>0</v>
      </c>
      <c r="CV53" s="348">
        <v>0</v>
      </c>
      <c r="CW53" s="349">
        <v>0</v>
      </c>
      <c r="CX53" s="349">
        <v>0</v>
      </c>
      <c r="CY53" s="349">
        <v>1</v>
      </c>
      <c r="CZ53" s="349">
        <v>0</v>
      </c>
      <c r="DA53" s="349">
        <v>0</v>
      </c>
      <c r="DB53" s="349">
        <v>0</v>
      </c>
      <c r="DC53" s="349">
        <v>0</v>
      </c>
      <c r="DD53" s="349">
        <v>0</v>
      </c>
      <c r="DE53" s="350">
        <v>0</v>
      </c>
      <c r="DG53" s="969"/>
      <c r="DH53" s="348">
        <v>0</v>
      </c>
      <c r="DI53" s="349">
        <v>0</v>
      </c>
      <c r="DJ53" s="349">
        <v>0</v>
      </c>
      <c r="DK53" s="349">
        <v>3</v>
      </c>
      <c r="DL53" s="349">
        <v>0</v>
      </c>
      <c r="DM53" s="349">
        <v>0</v>
      </c>
      <c r="DN53" s="349">
        <v>0</v>
      </c>
      <c r="DO53" s="349">
        <v>0</v>
      </c>
      <c r="DP53" s="349">
        <v>0</v>
      </c>
      <c r="DQ53" s="350">
        <v>0</v>
      </c>
      <c r="DT53" s="1120">
        <v>0</v>
      </c>
      <c r="DU53" s="1115">
        <v>0</v>
      </c>
      <c r="DV53" s="1115">
        <v>0</v>
      </c>
      <c r="DW53" s="1115">
        <v>5</v>
      </c>
      <c r="DX53" s="1115">
        <v>0</v>
      </c>
      <c r="DY53" s="1115">
        <v>0</v>
      </c>
      <c r="DZ53" s="1115">
        <v>0</v>
      </c>
      <c r="EA53" s="1115">
        <v>0</v>
      </c>
      <c r="EB53" s="1115">
        <v>0</v>
      </c>
      <c r="EC53" s="1118">
        <v>0</v>
      </c>
      <c r="ED53" s="241"/>
    </row>
    <row r="54" spans="1:134" ht="15.75" customHeight="1" x14ac:dyDescent="0.25">
      <c r="A54">
        <v>39</v>
      </c>
      <c r="B54" s="802" t="s">
        <v>96</v>
      </c>
      <c r="C54" s="34">
        <v>3</v>
      </c>
      <c r="D54" s="279">
        <v>26</v>
      </c>
      <c r="E54" s="277">
        <v>0</v>
      </c>
      <c r="F54" s="277">
        <v>0</v>
      </c>
      <c r="G54" s="277">
        <v>10</v>
      </c>
      <c r="H54" s="277">
        <v>0</v>
      </c>
      <c r="I54" s="277">
        <v>0</v>
      </c>
      <c r="J54" s="277">
        <v>0</v>
      </c>
      <c r="K54" s="277">
        <v>0</v>
      </c>
      <c r="L54" s="277">
        <v>0</v>
      </c>
      <c r="M54" s="278">
        <v>0</v>
      </c>
      <c r="N54" s="277"/>
      <c r="O54" s="277"/>
      <c r="P54" s="279">
        <v>34</v>
      </c>
      <c r="Q54" s="277">
        <v>2</v>
      </c>
      <c r="R54" s="277">
        <v>0</v>
      </c>
      <c r="S54" s="277">
        <v>13</v>
      </c>
      <c r="T54" s="277">
        <v>0</v>
      </c>
      <c r="U54" s="277">
        <v>0</v>
      </c>
      <c r="V54" s="277">
        <v>0</v>
      </c>
      <c r="W54" s="277">
        <v>0</v>
      </c>
      <c r="X54" s="277">
        <v>0</v>
      </c>
      <c r="Y54" s="278">
        <v>0</v>
      </c>
      <c r="AB54" s="279">
        <v>43</v>
      </c>
      <c r="AC54" s="277">
        <v>1</v>
      </c>
      <c r="AD54" s="277">
        <v>0</v>
      </c>
      <c r="AE54" s="277">
        <v>8</v>
      </c>
      <c r="AF54" s="277">
        <v>0</v>
      </c>
      <c r="AG54" s="277">
        <v>0</v>
      </c>
      <c r="AH54" s="277">
        <v>0</v>
      </c>
      <c r="AI54" s="277">
        <v>0</v>
      </c>
      <c r="AJ54" s="277">
        <v>0</v>
      </c>
      <c r="AK54" s="278">
        <v>0</v>
      </c>
      <c r="AL54" s="277"/>
      <c r="AM54" s="277"/>
      <c r="AN54" s="279">
        <v>33</v>
      </c>
      <c r="AO54" s="277">
        <v>3</v>
      </c>
      <c r="AP54" s="277">
        <v>0</v>
      </c>
      <c r="AQ54" s="277">
        <v>4</v>
      </c>
      <c r="AR54" s="277">
        <v>0</v>
      </c>
      <c r="AS54" s="277">
        <v>0</v>
      </c>
      <c r="AT54" s="277">
        <v>0</v>
      </c>
      <c r="AU54" s="277">
        <v>0</v>
      </c>
      <c r="AV54" s="277">
        <v>0</v>
      </c>
      <c r="AW54" s="278">
        <v>0</v>
      </c>
      <c r="AX54" s="277"/>
      <c r="AY54" s="277"/>
      <c r="AZ54" s="36">
        <v>21</v>
      </c>
      <c r="BA54">
        <v>1</v>
      </c>
      <c r="BB54">
        <v>0</v>
      </c>
      <c r="BC54">
        <v>10</v>
      </c>
      <c r="BD54">
        <v>0</v>
      </c>
      <c r="BE54">
        <v>0</v>
      </c>
      <c r="BF54">
        <v>0</v>
      </c>
      <c r="BG54">
        <v>0</v>
      </c>
      <c r="BH54">
        <v>0</v>
      </c>
      <c r="BI54" s="450">
        <v>0</v>
      </c>
      <c r="BL54" s="451">
        <v>27</v>
      </c>
      <c r="BM54" s="109">
        <v>3</v>
      </c>
      <c r="BN54" s="109">
        <v>0</v>
      </c>
      <c r="BO54" s="109">
        <v>4</v>
      </c>
      <c r="BP54" s="109">
        <v>0</v>
      </c>
      <c r="BQ54" s="109">
        <v>0</v>
      </c>
      <c r="BR54" s="109">
        <v>0</v>
      </c>
      <c r="BS54" s="109">
        <v>0</v>
      </c>
      <c r="BT54" s="109">
        <v>0</v>
      </c>
      <c r="BU54" s="452">
        <v>0</v>
      </c>
      <c r="BX54" s="345">
        <v>11</v>
      </c>
      <c r="BY54" s="346">
        <v>1</v>
      </c>
      <c r="BZ54" s="346">
        <v>0</v>
      </c>
      <c r="CA54" s="346">
        <v>3</v>
      </c>
      <c r="CB54" s="346">
        <v>0</v>
      </c>
      <c r="CC54" s="346">
        <v>0</v>
      </c>
      <c r="CD54" s="346">
        <v>0</v>
      </c>
      <c r="CE54" s="346">
        <v>0</v>
      </c>
      <c r="CF54" s="346">
        <v>0</v>
      </c>
      <c r="CG54" s="347">
        <v>0</v>
      </c>
      <c r="CJ54" s="280">
        <v>26</v>
      </c>
      <c r="CK54" s="281">
        <v>2</v>
      </c>
      <c r="CL54" s="281">
        <v>0</v>
      </c>
      <c r="CM54" s="281">
        <v>5</v>
      </c>
      <c r="CN54" s="281">
        <v>0</v>
      </c>
      <c r="CO54" s="281">
        <v>0</v>
      </c>
      <c r="CP54" s="281">
        <v>0</v>
      </c>
      <c r="CQ54" s="281">
        <v>0</v>
      </c>
      <c r="CR54" s="281">
        <v>0</v>
      </c>
      <c r="CS54" s="282">
        <v>0</v>
      </c>
      <c r="CV54" s="348">
        <v>17</v>
      </c>
      <c r="CW54" s="349">
        <v>0</v>
      </c>
      <c r="CX54" s="349">
        <v>0</v>
      </c>
      <c r="CY54" s="349">
        <v>6</v>
      </c>
      <c r="CZ54" s="349">
        <v>0</v>
      </c>
      <c r="DA54" s="349">
        <v>0</v>
      </c>
      <c r="DB54" s="349">
        <v>0</v>
      </c>
      <c r="DC54" s="349">
        <v>0</v>
      </c>
      <c r="DD54" s="349">
        <v>0</v>
      </c>
      <c r="DE54" s="350">
        <v>0</v>
      </c>
      <c r="DG54" s="969"/>
      <c r="DH54" s="348">
        <v>20</v>
      </c>
      <c r="DI54" s="349">
        <v>3</v>
      </c>
      <c r="DJ54" s="349">
        <v>0</v>
      </c>
      <c r="DK54" s="349">
        <v>7</v>
      </c>
      <c r="DL54" s="349">
        <v>0</v>
      </c>
      <c r="DM54" s="349">
        <v>0</v>
      </c>
      <c r="DN54" s="349">
        <v>0</v>
      </c>
      <c r="DO54" s="349">
        <v>0</v>
      </c>
      <c r="DP54" s="349">
        <v>0</v>
      </c>
      <c r="DQ54" s="350">
        <v>0</v>
      </c>
      <c r="DT54" s="1120">
        <v>13</v>
      </c>
      <c r="DU54" s="1115">
        <v>0</v>
      </c>
      <c r="DV54" s="1115">
        <v>0</v>
      </c>
      <c r="DW54" s="1115">
        <v>11</v>
      </c>
      <c r="DX54" s="1115">
        <v>0</v>
      </c>
      <c r="DY54" s="1115">
        <v>0</v>
      </c>
      <c r="DZ54" s="1115">
        <v>0</v>
      </c>
      <c r="EA54" s="1115">
        <v>0</v>
      </c>
      <c r="EB54" s="1115">
        <v>0</v>
      </c>
      <c r="EC54" s="1118">
        <v>0</v>
      </c>
      <c r="ED54" s="241"/>
    </row>
    <row r="55" spans="1:134" x14ac:dyDescent="0.25">
      <c r="A55">
        <v>40</v>
      </c>
      <c r="B55" s="802" t="s">
        <v>97</v>
      </c>
      <c r="C55" s="34">
        <v>1</v>
      </c>
      <c r="D55" s="279">
        <v>0</v>
      </c>
      <c r="E55" s="277">
        <v>251</v>
      </c>
      <c r="F55" s="277">
        <v>13</v>
      </c>
      <c r="G55" s="277">
        <v>1811</v>
      </c>
      <c r="H55" s="277">
        <v>0</v>
      </c>
      <c r="I55" s="277">
        <v>0</v>
      </c>
      <c r="J55" s="277">
        <v>0</v>
      </c>
      <c r="K55" s="277">
        <v>0</v>
      </c>
      <c r="L55" s="277">
        <v>0</v>
      </c>
      <c r="M55" s="278">
        <v>0</v>
      </c>
      <c r="N55" s="277"/>
      <c r="O55" s="277"/>
      <c r="P55" s="279">
        <v>0</v>
      </c>
      <c r="Q55" s="277">
        <v>161</v>
      </c>
      <c r="R55" s="277">
        <v>11</v>
      </c>
      <c r="S55" s="277">
        <v>1425</v>
      </c>
      <c r="T55" s="277">
        <v>0</v>
      </c>
      <c r="U55" s="277">
        <v>0</v>
      </c>
      <c r="V55" s="277">
        <v>0</v>
      </c>
      <c r="W55" s="277">
        <v>0</v>
      </c>
      <c r="X55" s="277">
        <v>0</v>
      </c>
      <c r="Y55" s="278">
        <v>0</v>
      </c>
      <c r="AB55" s="279">
        <v>0</v>
      </c>
      <c r="AC55" s="277">
        <v>1040</v>
      </c>
      <c r="AD55" s="277">
        <v>17</v>
      </c>
      <c r="AE55" s="277">
        <v>1524</v>
      </c>
      <c r="AF55" s="277">
        <v>0</v>
      </c>
      <c r="AG55" s="277">
        <v>0</v>
      </c>
      <c r="AH55" s="277">
        <v>0</v>
      </c>
      <c r="AI55" s="277">
        <v>0</v>
      </c>
      <c r="AJ55" s="277">
        <v>0</v>
      </c>
      <c r="AK55" s="278">
        <v>0</v>
      </c>
      <c r="AL55" s="277"/>
      <c r="AM55" s="277"/>
      <c r="AN55" s="279">
        <v>0</v>
      </c>
      <c r="AO55" s="277">
        <v>583</v>
      </c>
      <c r="AP55" s="277">
        <v>6</v>
      </c>
      <c r="AQ55" s="277">
        <v>1361</v>
      </c>
      <c r="AR55" s="277">
        <v>0</v>
      </c>
      <c r="AS55" s="277">
        <v>0</v>
      </c>
      <c r="AT55" s="277">
        <v>0</v>
      </c>
      <c r="AU55" s="277">
        <v>0</v>
      </c>
      <c r="AV55" s="277">
        <v>0</v>
      </c>
      <c r="AW55" s="278">
        <v>0</v>
      </c>
      <c r="AX55" s="277"/>
      <c r="AY55" s="277"/>
      <c r="AZ55" s="36">
        <v>0</v>
      </c>
      <c r="BA55">
        <v>498</v>
      </c>
      <c r="BB55">
        <v>6</v>
      </c>
      <c r="BC55">
        <v>1188</v>
      </c>
      <c r="BD55">
        <v>0</v>
      </c>
      <c r="BE55">
        <v>0</v>
      </c>
      <c r="BF55">
        <v>0</v>
      </c>
      <c r="BG55">
        <v>0</v>
      </c>
      <c r="BH55">
        <v>0</v>
      </c>
      <c r="BI55" s="450">
        <v>0</v>
      </c>
      <c r="BL55" s="451">
        <v>0</v>
      </c>
      <c r="BM55" s="109">
        <v>710</v>
      </c>
      <c r="BN55" s="109">
        <v>9</v>
      </c>
      <c r="BO55" s="109">
        <v>1061</v>
      </c>
      <c r="BP55" s="109">
        <v>0</v>
      </c>
      <c r="BQ55" s="109">
        <v>0</v>
      </c>
      <c r="BR55" s="109">
        <v>0</v>
      </c>
      <c r="BS55" s="109">
        <v>0</v>
      </c>
      <c r="BT55" s="109">
        <v>0</v>
      </c>
      <c r="BU55" s="452">
        <v>0</v>
      </c>
      <c r="BX55" s="345">
        <v>0</v>
      </c>
      <c r="BY55" s="346">
        <v>636</v>
      </c>
      <c r="BZ55" s="346">
        <v>6</v>
      </c>
      <c r="CA55" s="346">
        <v>980</v>
      </c>
      <c r="CB55" s="346">
        <v>0</v>
      </c>
      <c r="CC55" s="346">
        <v>0</v>
      </c>
      <c r="CD55" s="346">
        <v>0</v>
      </c>
      <c r="CE55" s="346">
        <v>0</v>
      </c>
      <c r="CF55" s="346">
        <v>0</v>
      </c>
      <c r="CG55" s="347">
        <v>0</v>
      </c>
      <c r="CJ55" s="355">
        <v>137</v>
      </c>
      <c r="CK55" s="356">
        <f>623-490</f>
        <v>133</v>
      </c>
      <c r="CL55" s="281">
        <v>6</v>
      </c>
      <c r="CM55" s="281">
        <v>928</v>
      </c>
      <c r="CN55" s="281">
        <v>0</v>
      </c>
      <c r="CO55" s="281">
        <v>0</v>
      </c>
      <c r="CP55" s="281">
        <v>0</v>
      </c>
      <c r="CQ55" s="281">
        <v>0</v>
      </c>
      <c r="CR55" s="281">
        <v>0</v>
      </c>
      <c r="CS55" s="282">
        <v>0</v>
      </c>
      <c r="CV55" s="348">
        <v>63</v>
      </c>
      <c r="CW55" s="349">
        <v>138</v>
      </c>
      <c r="CX55" s="349">
        <v>8</v>
      </c>
      <c r="CY55" s="349">
        <v>780</v>
      </c>
      <c r="CZ55" s="349">
        <v>0</v>
      </c>
      <c r="DA55" s="349">
        <v>0</v>
      </c>
      <c r="DB55" s="349">
        <v>0</v>
      </c>
      <c r="DC55" s="349">
        <v>0</v>
      </c>
      <c r="DD55" s="349">
        <v>0</v>
      </c>
      <c r="DE55" s="350">
        <v>0</v>
      </c>
      <c r="DG55" s="969"/>
      <c r="DH55" s="348">
        <v>44</v>
      </c>
      <c r="DI55" s="349">
        <v>132</v>
      </c>
      <c r="DJ55" s="349">
        <v>3</v>
      </c>
      <c r="DK55" s="349">
        <v>765</v>
      </c>
      <c r="DL55" s="349">
        <v>0</v>
      </c>
      <c r="DM55" s="349">
        <v>0</v>
      </c>
      <c r="DN55" s="349">
        <v>0</v>
      </c>
      <c r="DO55" s="349">
        <v>0</v>
      </c>
      <c r="DP55" s="349">
        <v>0</v>
      </c>
      <c r="DQ55" s="350">
        <v>0</v>
      </c>
      <c r="DT55" s="1120">
        <v>32</v>
      </c>
      <c r="DU55" s="1115">
        <v>96</v>
      </c>
      <c r="DV55" s="1115">
        <v>13</v>
      </c>
      <c r="DW55" s="1115">
        <v>716</v>
      </c>
      <c r="DX55" s="1115">
        <v>0</v>
      </c>
      <c r="DY55" s="1115">
        <v>0</v>
      </c>
      <c r="DZ55" s="1115">
        <v>0</v>
      </c>
      <c r="EA55" s="1115">
        <v>0</v>
      </c>
      <c r="EB55" s="1115">
        <v>0</v>
      </c>
      <c r="EC55" s="1118">
        <v>0</v>
      </c>
      <c r="ED55" s="241"/>
    </row>
    <row r="56" spans="1:134" x14ac:dyDescent="0.25">
      <c r="A56">
        <v>40</v>
      </c>
      <c r="B56" s="802" t="s">
        <v>97</v>
      </c>
      <c r="C56" s="34">
        <v>2</v>
      </c>
      <c r="D56" s="279">
        <v>0</v>
      </c>
      <c r="E56" s="277">
        <v>244</v>
      </c>
      <c r="F56" s="277">
        <v>16</v>
      </c>
      <c r="G56" s="277">
        <v>151</v>
      </c>
      <c r="H56" s="277">
        <v>0</v>
      </c>
      <c r="I56" s="277">
        <v>0</v>
      </c>
      <c r="J56" s="277">
        <v>0</v>
      </c>
      <c r="K56" s="277">
        <v>0</v>
      </c>
      <c r="L56" s="277">
        <v>0</v>
      </c>
      <c r="M56" s="278">
        <v>0</v>
      </c>
      <c r="N56" s="277"/>
      <c r="O56" s="277"/>
      <c r="P56" s="279">
        <v>0</v>
      </c>
      <c r="Q56" s="277">
        <v>176</v>
      </c>
      <c r="R56" s="277">
        <v>14</v>
      </c>
      <c r="S56" s="277">
        <v>172</v>
      </c>
      <c r="T56" s="277">
        <v>0</v>
      </c>
      <c r="U56" s="277">
        <v>0</v>
      </c>
      <c r="V56" s="277">
        <v>0</v>
      </c>
      <c r="W56" s="277">
        <v>0</v>
      </c>
      <c r="X56" s="277">
        <v>0</v>
      </c>
      <c r="Y56" s="278">
        <v>0</v>
      </c>
      <c r="AB56" s="279">
        <v>0</v>
      </c>
      <c r="AC56" s="277">
        <v>171</v>
      </c>
      <c r="AD56" s="277">
        <v>11</v>
      </c>
      <c r="AE56" s="277">
        <v>157</v>
      </c>
      <c r="AF56" s="277">
        <v>0</v>
      </c>
      <c r="AG56" s="277">
        <v>0</v>
      </c>
      <c r="AH56" s="277">
        <v>0</v>
      </c>
      <c r="AI56" s="277">
        <v>0</v>
      </c>
      <c r="AJ56" s="277">
        <v>0</v>
      </c>
      <c r="AK56" s="278">
        <v>0</v>
      </c>
      <c r="AL56" s="277"/>
      <c r="AM56" s="277"/>
      <c r="AN56" s="279">
        <v>1</v>
      </c>
      <c r="AO56" s="277">
        <v>110</v>
      </c>
      <c r="AP56" s="277">
        <v>6</v>
      </c>
      <c r="AQ56" s="277">
        <v>137</v>
      </c>
      <c r="AR56" s="277">
        <v>0</v>
      </c>
      <c r="AS56" s="277">
        <v>0</v>
      </c>
      <c r="AT56" s="277">
        <v>0</v>
      </c>
      <c r="AU56" s="277">
        <v>0</v>
      </c>
      <c r="AV56" s="277">
        <v>0</v>
      </c>
      <c r="AW56" s="278">
        <v>0</v>
      </c>
      <c r="AX56" s="277"/>
      <c r="AY56" s="277"/>
      <c r="AZ56" s="36">
        <v>0</v>
      </c>
      <c r="BA56">
        <v>146</v>
      </c>
      <c r="BB56">
        <v>15</v>
      </c>
      <c r="BC56">
        <v>149</v>
      </c>
      <c r="BD56">
        <v>0</v>
      </c>
      <c r="BE56">
        <v>0</v>
      </c>
      <c r="BF56">
        <v>0</v>
      </c>
      <c r="BG56">
        <v>0</v>
      </c>
      <c r="BH56">
        <v>0</v>
      </c>
      <c r="BI56" s="450">
        <v>0</v>
      </c>
      <c r="BL56" s="451">
        <v>0</v>
      </c>
      <c r="BM56" s="109">
        <v>113</v>
      </c>
      <c r="BN56" s="109">
        <v>18</v>
      </c>
      <c r="BO56" s="109">
        <v>92</v>
      </c>
      <c r="BP56" s="109">
        <v>0</v>
      </c>
      <c r="BQ56" s="109">
        <v>0</v>
      </c>
      <c r="BR56" s="109">
        <v>0</v>
      </c>
      <c r="BS56" s="109">
        <v>0</v>
      </c>
      <c r="BT56" s="109">
        <v>0</v>
      </c>
      <c r="BU56" s="452">
        <v>0</v>
      </c>
      <c r="BX56" s="345">
        <v>9</v>
      </c>
      <c r="BY56" s="346">
        <v>72</v>
      </c>
      <c r="BZ56" s="346">
        <v>3</v>
      </c>
      <c r="CA56" s="346">
        <v>73</v>
      </c>
      <c r="CB56" s="346">
        <v>0</v>
      </c>
      <c r="CC56" s="346">
        <v>0</v>
      </c>
      <c r="CD56" s="346">
        <v>0</v>
      </c>
      <c r="CE56" s="346">
        <v>0</v>
      </c>
      <c r="CF56" s="346">
        <v>0</v>
      </c>
      <c r="CG56" s="347">
        <v>0</v>
      </c>
      <c r="CJ56" s="280">
        <v>0</v>
      </c>
      <c r="CK56" s="281">
        <v>148</v>
      </c>
      <c r="CL56" s="281">
        <v>8</v>
      </c>
      <c r="CM56" s="281">
        <v>91</v>
      </c>
      <c r="CN56" s="281">
        <v>0</v>
      </c>
      <c r="CO56" s="281">
        <v>0</v>
      </c>
      <c r="CP56" s="281">
        <v>0</v>
      </c>
      <c r="CQ56" s="281">
        <v>0</v>
      </c>
      <c r="CR56" s="281">
        <v>0</v>
      </c>
      <c r="CS56" s="282">
        <v>0</v>
      </c>
      <c r="CV56" s="348">
        <v>70</v>
      </c>
      <c r="CW56" s="349">
        <v>176</v>
      </c>
      <c r="CX56" s="349">
        <v>10</v>
      </c>
      <c r="CY56" s="349">
        <v>102</v>
      </c>
      <c r="CZ56" s="349">
        <v>0</v>
      </c>
      <c r="DA56" s="349">
        <v>0</v>
      </c>
      <c r="DB56" s="349">
        <v>0</v>
      </c>
      <c r="DC56" s="349">
        <v>0</v>
      </c>
      <c r="DD56" s="349">
        <v>0</v>
      </c>
      <c r="DE56" s="350">
        <v>0</v>
      </c>
      <c r="DG56" s="969"/>
      <c r="DH56" s="348">
        <v>43</v>
      </c>
      <c r="DI56" s="349">
        <v>156</v>
      </c>
      <c r="DJ56" s="349">
        <v>6</v>
      </c>
      <c r="DK56" s="349">
        <v>106</v>
      </c>
      <c r="DL56" s="349">
        <v>0</v>
      </c>
      <c r="DM56" s="349">
        <v>0</v>
      </c>
      <c r="DN56" s="349">
        <v>0</v>
      </c>
      <c r="DO56" s="349">
        <v>0</v>
      </c>
      <c r="DP56" s="349">
        <v>0</v>
      </c>
      <c r="DQ56" s="350">
        <v>0</v>
      </c>
      <c r="DT56" s="1120">
        <v>61</v>
      </c>
      <c r="DU56" s="1115">
        <v>167</v>
      </c>
      <c r="DV56" s="1115">
        <v>4</v>
      </c>
      <c r="DW56" s="1115">
        <v>122</v>
      </c>
      <c r="DX56" s="1115">
        <v>0</v>
      </c>
      <c r="DY56" s="1115">
        <v>0</v>
      </c>
      <c r="DZ56" s="1115">
        <v>0</v>
      </c>
      <c r="EA56" s="1115">
        <v>0</v>
      </c>
      <c r="EB56" s="1115">
        <v>0</v>
      </c>
      <c r="EC56" s="1118">
        <v>0</v>
      </c>
      <c r="ED56" s="241"/>
    </row>
    <row r="57" spans="1:134" x14ac:dyDescent="0.25">
      <c r="A57">
        <v>40</v>
      </c>
      <c r="B57" s="802" t="s">
        <v>97</v>
      </c>
      <c r="C57" s="34">
        <v>3</v>
      </c>
      <c r="D57" s="279">
        <v>181</v>
      </c>
      <c r="E57" s="277">
        <v>80</v>
      </c>
      <c r="F57" s="277">
        <v>0</v>
      </c>
      <c r="G57" s="277">
        <v>222</v>
      </c>
      <c r="H57" s="277">
        <v>0</v>
      </c>
      <c r="I57" s="277">
        <v>0</v>
      </c>
      <c r="J57" s="277">
        <v>0</v>
      </c>
      <c r="K57" s="277">
        <v>0</v>
      </c>
      <c r="L57" s="277">
        <v>0</v>
      </c>
      <c r="M57" s="278">
        <v>0</v>
      </c>
      <c r="N57" s="277"/>
      <c r="O57" s="277"/>
      <c r="P57" s="279">
        <v>170</v>
      </c>
      <c r="Q57" s="277">
        <v>90</v>
      </c>
      <c r="R57" s="277">
        <v>9</v>
      </c>
      <c r="S57" s="277">
        <v>207</v>
      </c>
      <c r="T57" s="277">
        <v>0</v>
      </c>
      <c r="U57" s="277">
        <v>0</v>
      </c>
      <c r="V57" s="277">
        <v>0</v>
      </c>
      <c r="W57" s="277">
        <v>0</v>
      </c>
      <c r="X57" s="277">
        <v>0</v>
      </c>
      <c r="Y57" s="278">
        <v>0</v>
      </c>
      <c r="AB57" s="279">
        <v>142</v>
      </c>
      <c r="AC57" s="277">
        <v>82</v>
      </c>
      <c r="AD57" s="277">
        <v>9</v>
      </c>
      <c r="AE57" s="277">
        <v>251</v>
      </c>
      <c r="AF57" s="277">
        <v>0</v>
      </c>
      <c r="AG57" s="277">
        <v>0</v>
      </c>
      <c r="AH57" s="277">
        <v>0</v>
      </c>
      <c r="AI57" s="277">
        <v>0</v>
      </c>
      <c r="AJ57" s="277">
        <v>0</v>
      </c>
      <c r="AK57" s="278">
        <v>0</v>
      </c>
      <c r="AL57" s="277"/>
      <c r="AM57" s="277"/>
      <c r="AN57" s="279">
        <v>96</v>
      </c>
      <c r="AO57" s="277">
        <v>67</v>
      </c>
      <c r="AP57" s="277">
        <v>13</v>
      </c>
      <c r="AQ57" s="277">
        <v>213</v>
      </c>
      <c r="AR57" s="277">
        <v>0</v>
      </c>
      <c r="AS57" s="277">
        <v>0</v>
      </c>
      <c r="AT57" s="277">
        <v>0</v>
      </c>
      <c r="AU57" s="277">
        <v>0</v>
      </c>
      <c r="AV57" s="277">
        <v>0</v>
      </c>
      <c r="AW57" s="278">
        <v>0</v>
      </c>
      <c r="AX57" s="277"/>
      <c r="AY57" s="277"/>
      <c r="AZ57" s="36">
        <v>107</v>
      </c>
      <c r="BA57">
        <v>47</v>
      </c>
      <c r="BB57">
        <v>12</v>
      </c>
      <c r="BC57">
        <v>313</v>
      </c>
      <c r="BD57">
        <v>0</v>
      </c>
      <c r="BE57">
        <v>0</v>
      </c>
      <c r="BF57">
        <v>0</v>
      </c>
      <c r="BG57">
        <v>0</v>
      </c>
      <c r="BH57">
        <v>0</v>
      </c>
      <c r="BI57" s="450">
        <v>0</v>
      </c>
      <c r="BL57" s="451">
        <v>75</v>
      </c>
      <c r="BM57" s="109">
        <v>53</v>
      </c>
      <c r="BN57" s="109">
        <v>14</v>
      </c>
      <c r="BO57" s="109">
        <v>350</v>
      </c>
      <c r="BP57" s="109">
        <v>0</v>
      </c>
      <c r="BQ57" s="109">
        <v>0</v>
      </c>
      <c r="BR57" s="109">
        <v>0</v>
      </c>
      <c r="BS57" s="109">
        <v>0</v>
      </c>
      <c r="BT57" s="109">
        <v>0</v>
      </c>
      <c r="BU57" s="452">
        <v>0</v>
      </c>
      <c r="BX57" s="345">
        <v>79</v>
      </c>
      <c r="BY57" s="346">
        <v>43</v>
      </c>
      <c r="BZ57" s="346">
        <v>12</v>
      </c>
      <c r="CA57" s="346">
        <v>249</v>
      </c>
      <c r="CB57" s="346">
        <v>0</v>
      </c>
      <c r="CC57" s="346">
        <v>0</v>
      </c>
      <c r="CD57" s="346">
        <v>0</v>
      </c>
      <c r="CE57" s="346">
        <v>0</v>
      </c>
      <c r="CF57" s="346">
        <v>0</v>
      </c>
      <c r="CG57" s="347">
        <v>0</v>
      </c>
      <c r="CJ57" s="280">
        <v>90</v>
      </c>
      <c r="CK57" s="281">
        <v>72</v>
      </c>
      <c r="CL57" s="281">
        <v>23</v>
      </c>
      <c r="CM57" s="281">
        <v>274</v>
      </c>
      <c r="CN57" s="281">
        <v>0</v>
      </c>
      <c r="CO57" s="281">
        <v>0</v>
      </c>
      <c r="CP57" s="281">
        <v>0</v>
      </c>
      <c r="CQ57" s="281">
        <v>0</v>
      </c>
      <c r="CR57" s="281">
        <v>0</v>
      </c>
      <c r="CS57" s="282">
        <v>0</v>
      </c>
      <c r="CV57" s="348">
        <v>124</v>
      </c>
      <c r="CW57" s="349">
        <v>62</v>
      </c>
      <c r="CX57" s="349">
        <v>19</v>
      </c>
      <c r="CY57" s="349">
        <v>275</v>
      </c>
      <c r="CZ57" s="349">
        <v>0</v>
      </c>
      <c r="DA57" s="349">
        <v>0</v>
      </c>
      <c r="DB57" s="349">
        <v>0</v>
      </c>
      <c r="DC57" s="349">
        <v>0</v>
      </c>
      <c r="DD57" s="349">
        <v>0</v>
      </c>
      <c r="DE57" s="350">
        <v>0</v>
      </c>
      <c r="DG57" s="969"/>
      <c r="DH57" s="348">
        <v>108</v>
      </c>
      <c r="DI57" s="349">
        <v>44</v>
      </c>
      <c r="DJ57" s="349">
        <v>12</v>
      </c>
      <c r="DK57" s="349">
        <v>249</v>
      </c>
      <c r="DL57" s="349">
        <v>0</v>
      </c>
      <c r="DM57" s="349">
        <v>0</v>
      </c>
      <c r="DN57" s="349">
        <v>0</v>
      </c>
      <c r="DO57" s="349">
        <v>0</v>
      </c>
      <c r="DP57" s="349">
        <v>0</v>
      </c>
      <c r="DQ57" s="350">
        <v>0</v>
      </c>
      <c r="DT57" s="1120">
        <v>88</v>
      </c>
      <c r="DU57" s="1115">
        <v>27</v>
      </c>
      <c r="DV57" s="1115">
        <v>5</v>
      </c>
      <c r="DW57" s="1115">
        <v>213</v>
      </c>
      <c r="DX57" s="1115">
        <v>0</v>
      </c>
      <c r="DY57" s="1115">
        <v>0</v>
      </c>
      <c r="DZ57" s="1115">
        <v>0</v>
      </c>
      <c r="EA57" s="1115">
        <v>0</v>
      </c>
      <c r="EB57" s="1115">
        <v>0</v>
      </c>
      <c r="EC57" s="1118">
        <v>0</v>
      </c>
      <c r="ED57" s="241"/>
    </row>
    <row r="58" spans="1:134" ht="15.75" customHeight="1" x14ac:dyDescent="0.25">
      <c r="A58">
        <v>42</v>
      </c>
      <c r="B58" s="802" t="s">
        <v>98</v>
      </c>
      <c r="C58" s="34">
        <v>1</v>
      </c>
      <c r="D58" s="279">
        <v>6</v>
      </c>
      <c r="E58" s="277">
        <v>2</v>
      </c>
      <c r="F58" s="277">
        <v>0</v>
      </c>
      <c r="G58" s="277">
        <v>80</v>
      </c>
      <c r="H58" s="277">
        <v>0</v>
      </c>
      <c r="I58" s="277">
        <v>0</v>
      </c>
      <c r="J58" s="277">
        <v>0</v>
      </c>
      <c r="K58" s="277">
        <v>0</v>
      </c>
      <c r="L58" s="277">
        <v>0</v>
      </c>
      <c r="M58" s="278">
        <v>0</v>
      </c>
      <c r="N58" s="277"/>
      <c r="O58" s="277"/>
      <c r="P58" s="279">
        <v>3</v>
      </c>
      <c r="Q58" s="277">
        <v>2</v>
      </c>
      <c r="R58" s="277">
        <v>0</v>
      </c>
      <c r="S58" s="277">
        <v>56</v>
      </c>
      <c r="T58" s="277">
        <v>0</v>
      </c>
      <c r="U58" s="277">
        <v>0</v>
      </c>
      <c r="V58" s="277">
        <v>0</v>
      </c>
      <c r="W58" s="277">
        <v>0</v>
      </c>
      <c r="X58" s="277">
        <v>0</v>
      </c>
      <c r="Y58" s="278">
        <v>0</v>
      </c>
      <c r="AB58" s="279">
        <v>5</v>
      </c>
      <c r="AC58" s="277">
        <v>4</v>
      </c>
      <c r="AD58" s="277">
        <v>0</v>
      </c>
      <c r="AE58" s="277">
        <v>63</v>
      </c>
      <c r="AF58" s="277">
        <v>0</v>
      </c>
      <c r="AG58" s="277">
        <v>0</v>
      </c>
      <c r="AH58" s="277">
        <v>0</v>
      </c>
      <c r="AI58" s="277">
        <v>0</v>
      </c>
      <c r="AJ58" s="277">
        <v>0</v>
      </c>
      <c r="AK58" s="278">
        <v>0</v>
      </c>
      <c r="AL58" s="277"/>
      <c r="AM58" s="277"/>
      <c r="AN58" s="279">
        <v>8</v>
      </c>
      <c r="AO58" s="277">
        <v>0</v>
      </c>
      <c r="AP58" s="277">
        <v>0</v>
      </c>
      <c r="AQ58" s="277">
        <v>108</v>
      </c>
      <c r="AR58" s="277">
        <v>0</v>
      </c>
      <c r="AS58" s="277">
        <v>0</v>
      </c>
      <c r="AT58" s="277">
        <v>0</v>
      </c>
      <c r="AU58" s="277">
        <v>0</v>
      </c>
      <c r="AV58" s="277">
        <v>0</v>
      </c>
      <c r="AW58" s="278">
        <v>0</v>
      </c>
      <c r="AX58" s="277"/>
      <c r="AY58" s="277"/>
      <c r="AZ58" s="36">
        <v>8</v>
      </c>
      <c r="BA58">
        <v>0</v>
      </c>
      <c r="BB58">
        <v>0</v>
      </c>
      <c r="BC58">
        <v>99</v>
      </c>
      <c r="BD58">
        <v>0</v>
      </c>
      <c r="BE58">
        <v>0</v>
      </c>
      <c r="BF58">
        <v>0</v>
      </c>
      <c r="BG58">
        <v>0</v>
      </c>
      <c r="BH58">
        <v>0</v>
      </c>
      <c r="BI58" s="450">
        <v>0</v>
      </c>
      <c r="BL58" s="451">
        <v>8</v>
      </c>
      <c r="BM58" s="109">
        <v>0</v>
      </c>
      <c r="BN58" s="109">
        <v>0</v>
      </c>
      <c r="BO58" s="109">
        <v>75</v>
      </c>
      <c r="BP58" s="109">
        <v>0</v>
      </c>
      <c r="BQ58" s="109">
        <v>0</v>
      </c>
      <c r="BR58" s="109">
        <v>0</v>
      </c>
      <c r="BS58" s="109">
        <v>0</v>
      </c>
      <c r="BT58" s="109">
        <v>0</v>
      </c>
      <c r="BU58" s="452">
        <v>0</v>
      </c>
      <c r="BX58" s="345">
        <v>18</v>
      </c>
      <c r="BY58" s="346">
        <v>1</v>
      </c>
      <c r="BZ58" s="346">
        <v>0</v>
      </c>
      <c r="CA58" s="346">
        <v>68</v>
      </c>
      <c r="CB58" s="346">
        <v>0</v>
      </c>
      <c r="CC58" s="346">
        <v>0</v>
      </c>
      <c r="CD58" s="346">
        <v>0</v>
      </c>
      <c r="CE58" s="346">
        <v>0</v>
      </c>
      <c r="CF58" s="346">
        <v>0</v>
      </c>
      <c r="CG58" s="347">
        <v>0</v>
      </c>
      <c r="CJ58" s="355">
        <f>6+74</f>
        <v>80</v>
      </c>
      <c r="CK58" s="281">
        <v>0</v>
      </c>
      <c r="CL58" s="281">
        <v>0</v>
      </c>
      <c r="CM58" s="281">
        <v>61</v>
      </c>
      <c r="CN58" s="281">
        <v>0</v>
      </c>
      <c r="CO58" s="281">
        <v>0</v>
      </c>
      <c r="CP58" s="281">
        <v>0</v>
      </c>
      <c r="CQ58" s="281">
        <v>0</v>
      </c>
      <c r="CR58" s="281">
        <v>0</v>
      </c>
      <c r="CS58" s="282">
        <v>0</v>
      </c>
      <c r="CV58" s="348">
        <v>21</v>
      </c>
      <c r="CW58" s="349">
        <v>1</v>
      </c>
      <c r="CX58" s="349">
        <v>0</v>
      </c>
      <c r="CY58" s="349">
        <v>64</v>
      </c>
      <c r="CZ58" s="349">
        <v>0</v>
      </c>
      <c r="DA58" s="349">
        <v>0</v>
      </c>
      <c r="DB58" s="349">
        <v>0</v>
      </c>
      <c r="DC58" s="349">
        <v>0</v>
      </c>
      <c r="DD58" s="349">
        <v>0</v>
      </c>
      <c r="DE58" s="350">
        <v>0</v>
      </c>
      <c r="DG58" s="969"/>
      <c r="DH58" s="348">
        <v>39</v>
      </c>
      <c r="DI58" s="349">
        <v>0</v>
      </c>
      <c r="DJ58" s="349">
        <v>0</v>
      </c>
      <c r="DK58" s="349">
        <v>56</v>
      </c>
      <c r="DL58" s="349">
        <v>0</v>
      </c>
      <c r="DM58" s="349">
        <v>0</v>
      </c>
      <c r="DN58" s="349">
        <v>0</v>
      </c>
      <c r="DO58" s="349">
        <v>0</v>
      </c>
      <c r="DP58" s="349">
        <v>0</v>
      </c>
      <c r="DQ58" s="350">
        <v>0</v>
      </c>
      <c r="DT58" s="1120">
        <v>35</v>
      </c>
      <c r="DU58" s="1115">
        <v>0</v>
      </c>
      <c r="DV58" s="1115">
        <v>0</v>
      </c>
      <c r="DW58" s="1115">
        <v>51</v>
      </c>
      <c r="DX58" s="1115">
        <v>0</v>
      </c>
      <c r="DY58" s="1115">
        <v>0</v>
      </c>
      <c r="DZ58" s="1115">
        <v>0</v>
      </c>
      <c r="EA58" s="1115">
        <v>0</v>
      </c>
      <c r="EB58" s="1115">
        <v>0</v>
      </c>
      <c r="EC58" s="1118">
        <v>0</v>
      </c>
      <c r="ED58" s="241"/>
    </row>
    <row r="59" spans="1:134" x14ac:dyDescent="0.25">
      <c r="A59">
        <v>42</v>
      </c>
      <c r="B59" s="802" t="s">
        <v>98</v>
      </c>
      <c r="C59" s="34">
        <v>2</v>
      </c>
      <c r="D59" s="279">
        <v>0</v>
      </c>
      <c r="E59" s="277">
        <v>7</v>
      </c>
      <c r="F59" s="277">
        <v>0</v>
      </c>
      <c r="G59" s="277">
        <v>9</v>
      </c>
      <c r="H59" s="277">
        <v>0</v>
      </c>
      <c r="I59" s="277">
        <v>0</v>
      </c>
      <c r="J59" s="277">
        <v>0</v>
      </c>
      <c r="K59" s="277">
        <v>0</v>
      </c>
      <c r="L59" s="277">
        <v>0</v>
      </c>
      <c r="M59" s="278">
        <v>0</v>
      </c>
      <c r="N59" s="277"/>
      <c r="O59" s="277"/>
      <c r="P59" s="279">
        <v>0</v>
      </c>
      <c r="Q59" s="277">
        <v>25</v>
      </c>
      <c r="R59" s="277">
        <v>0</v>
      </c>
      <c r="S59" s="277">
        <v>9</v>
      </c>
      <c r="T59" s="277">
        <v>0</v>
      </c>
      <c r="U59" s="277">
        <v>0</v>
      </c>
      <c r="V59" s="277">
        <v>0</v>
      </c>
      <c r="W59" s="277">
        <v>0</v>
      </c>
      <c r="X59" s="277">
        <v>0</v>
      </c>
      <c r="Y59" s="278">
        <v>0</v>
      </c>
      <c r="AB59" s="279">
        <v>0</v>
      </c>
      <c r="AC59" s="277">
        <v>41</v>
      </c>
      <c r="AD59" s="277">
        <v>0</v>
      </c>
      <c r="AE59" s="277">
        <v>7</v>
      </c>
      <c r="AF59" s="277">
        <v>0</v>
      </c>
      <c r="AG59" s="277">
        <v>0</v>
      </c>
      <c r="AH59" s="277">
        <v>0</v>
      </c>
      <c r="AI59" s="277">
        <v>0</v>
      </c>
      <c r="AJ59" s="277">
        <v>0</v>
      </c>
      <c r="AK59" s="278">
        <v>0</v>
      </c>
      <c r="AL59" s="277"/>
      <c r="AM59" s="277"/>
      <c r="AN59" s="279">
        <v>0</v>
      </c>
      <c r="AO59" s="277">
        <v>25</v>
      </c>
      <c r="AP59" s="277">
        <v>0</v>
      </c>
      <c r="AQ59" s="277">
        <v>14</v>
      </c>
      <c r="AR59" s="277">
        <v>0</v>
      </c>
      <c r="AS59" s="277">
        <v>0</v>
      </c>
      <c r="AT59" s="277">
        <v>0</v>
      </c>
      <c r="AU59" s="277">
        <v>0</v>
      </c>
      <c r="AV59" s="277">
        <v>0</v>
      </c>
      <c r="AW59" s="278">
        <v>0</v>
      </c>
      <c r="AX59" s="277"/>
      <c r="AY59" s="277"/>
      <c r="AZ59" s="36">
        <v>0</v>
      </c>
      <c r="BA59">
        <v>12</v>
      </c>
      <c r="BB59">
        <v>0</v>
      </c>
      <c r="BC59">
        <v>6</v>
      </c>
      <c r="BD59">
        <v>0</v>
      </c>
      <c r="BE59">
        <v>0</v>
      </c>
      <c r="BF59">
        <v>0</v>
      </c>
      <c r="BG59">
        <v>0</v>
      </c>
      <c r="BH59">
        <v>0</v>
      </c>
      <c r="BI59" s="450">
        <v>0</v>
      </c>
      <c r="BL59" s="451">
        <v>0</v>
      </c>
      <c r="BM59" s="109">
        <v>11</v>
      </c>
      <c r="BN59" s="109">
        <v>0</v>
      </c>
      <c r="BO59" s="109">
        <v>8</v>
      </c>
      <c r="BP59" s="109">
        <v>0</v>
      </c>
      <c r="BQ59" s="109">
        <v>0</v>
      </c>
      <c r="BR59" s="109">
        <v>0</v>
      </c>
      <c r="BS59" s="109">
        <v>0</v>
      </c>
      <c r="BT59" s="109">
        <v>0</v>
      </c>
      <c r="BU59" s="452">
        <v>0</v>
      </c>
      <c r="BX59" s="345">
        <v>2</v>
      </c>
      <c r="BY59" s="346">
        <v>12</v>
      </c>
      <c r="BZ59" s="346">
        <v>0</v>
      </c>
      <c r="CA59" s="346">
        <v>18</v>
      </c>
      <c r="CB59" s="346">
        <v>0</v>
      </c>
      <c r="CC59" s="346">
        <v>0</v>
      </c>
      <c r="CD59" s="346">
        <v>0</v>
      </c>
      <c r="CE59" s="346">
        <v>0</v>
      </c>
      <c r="CF59" s="346">
        <v>0</v>
      </c>
      <c r="CG59" s="347">
        <v>0</v>
      </c>
      <c r="CJ59" s="280">
        <v>0</v>
      </c>
      <c r="CK59" s="281">
        <v>8</v>
      </c>
      <c r="CL59" s="281">
        <v>0</v>
      </c>
      <c r="CM59" s="281">
        <v>10</v>
      </c>
      <c r="CN59" s="281">
        <v>0</v>
      </c>
      <c r="CO59" s="281">
        <v>0</v>
      </c>
      <c r="CP59" s="281">
        <v>0</v>
      </c>
      <c r="CQ59" s="281">
        <v>0</v>
      </c>
      <c r="CR59" s="281">
        <v>0</v>
      </c>
      <c r="CS59" s="282">
        <v>0</v>
      </c>
      <c r="CV59" s="348">
        <v>38</v>
      </c>
      <c r="CW59" s="349">
        <v>6</v>
      </c>
      <c r="CX59" s="349">
        <v>0</v>
      </c>
      <c r="CY59" s="349">
        <v>14</v>
      </c>
      <c r="CZ59" s="349">
        <v>0</v>
      </c>
      <c r="DA59" s="349">
        <v>0</v>
      </c>
      <c r="DB59" s="349">
        <v>0</v>
      </c>
      <c r="DC59" s="349">
        <v>0</v>
      </c>
      <c r="DD59" s="349">
        <v>0</v>
      </c>
      <c r="DE59" s="350">
        <v>0</v>
      </c>
      <c r="DG59" s="969"/>
      <c r="DH59" s="348">
        <v>44</v>
      </c>
      <c r="DI59" s="349">
        <v>9</v>
      </c>
      <c r="DJ59" s="349">
        <v>0</v>
      </c>
      <c r="DK59" s="349">
        <v>15</v>
      </c>
      <c r="DL59" s="349">
        <v>0</v>
      </c>
      <c r="DM59" s="349">
        <v>0</v>
      </c>
      <c r="DN59" s="349">
        <v>0</v>
      </c>
      <c r="DO59" s="349">
        <v>0</v>
      </c>
      <c r="DP59" s="349">
        <v>0</v>
      </c>
      <c r="DQ59" s="350">
        <v>0</v>
      </c>
      <c r="DT59" s="1120">
        <v>43</v>
      </c>
      <c r="DU59" s="1115">
        <v>21</v>
      </c>
      <c r="DV59" s="1115">
        <v>0</v>
      </c>
      <c r="DW59" s="1115">
        <v>10</v>
      </c>
      <c r="DX59" s="1115">
        <v>0</v>
      </c>
      <c r="DY59" s="1115">
        <v>0</v>
      </c>
      <c r="DZ59" s="1115">
        <v>0</v>
      </c>
      <c r="EA59" s="1115">
        <v>0</v>
      </c>
      <c r="EB59" s="1115">
        <v>0</v>
      </c>
      <c r="EC59" s="1118">
        <v>0</v>
      </c>
      <c r="ED59" s="241"/>
    </row>
    <row r="60" spans="1:134" x14ac:dyDescent="0.25">
      <c r="A60">
        <v>42</v>
      </c>
      <c r="B60" s="802" t="s">
        <v>98</v>
      </c>
      <c r="C60" s="34">
        <v>3</v>
      </c>
      <c r="D60" s="279">
        <v>33</v>
      </c>
      <c r="E60" s="277">
        <v>36</v>
      </c>
      <c r="F60" s="277">
        <v>0</v>
      </c>
      <c r="G60" s="277">
        <v>61</v>
      </c>
      <c r="H60" s="277">
        <v>0</v>
      </c>
      <c r="I60" s="277">
        <v>0</v>
      </c>
      <c r="J60" s="277">
        <v>0</v>
      </c>
      <c r="K60" s="277">
        <v>0</v>
      </c>
      <c r="L60" s="277">
        <v>0</v>
      </c>
      <c r="M60" s="278">
        <v>0</v>
      </c>
      <c r="N60" s="277"/>
      <c r="O60" s="277"/>
      <c r="P60" s="279">
        <v>33</v>
      </c>
      <c r="Q60" s="277">
        <v>9</v>
      </c>
      <c r="R60" s="277">
        <v>0</v>
      </c>
      <c r="S60" s="277">
        <v>34</v>
      </c>
      <c r="T60" s="277">
        <v>0</v>
      </c>
      <c r="U60" s="277">
        <v>0</v>
      </c>
      <c r="V60" s="277">
        <v>0</v>
      </c>
      <c r="W60" s="277">
        <v>0</v>
      </c>
      <c r="X60" s="277">
        <v>0</v>
      </c>
      <c r="Y60" s="278">
        <v>0</v>
      </c>
      <c r="AB60" s="279">
        <v>20</v>
      </c>
      <c r="AC60" s="277">
        <v>53</v>
      </c>
      <c r="AD60" s="277">
        <v>0</v>
      </c>
      <c r="AE60" s="277">
        <v>44</v>
      </c>
      <c r="AF60" s="277">
        <v>0</v>
      </c>
      <c r="AG60" s="277">
        <v>0</v>
      </c>
      <c r="AH60" s="277">
        <v>0</v>
      </c>
      <c r="AI60" s="277">
        <v>0</v>
      </c>
      <c r="AJ60" s="277">
        <v>0</v>
      </c>
      <c r="AK60" s="278">
        <v>0</v>
      </c>
      <c r="AL60" s="277"/>
      <c r="AM60" s="277"/>
      <c r="AN60" s="279">
        <v>32</v>
      </c>
      <c r="AO60" s="277">
        <v>41</v>
      </c>
      <c r="AP60" s="277">
        <v>0</v>
      </c>
      <c r="AQ60" s="277">
        <v>63</v>
      </c>
      <c r="AR60" s="277">
        <v>0</v>
      </c>
      <c r="AS60" s="277">
        <v>0</v>
      </c>
      <c r="AT60" s="277">
        <v>0</v>
      </c>
      <c r="AU60" s="277">
        <v>0</v>
      </c>
      <c r="AV60" s="277">
        <v>0</v>
      </c>
      <c r="AW60" s="278">
        <v>0</v>
      </c>
      <c r="AX60" s="277"/>
      <c r="AY60" s="277"/>
      <c r="AZ60" s="36">
        <v>41</v>
      </c>
      <c r="BA60">
        <v>87</v>
      </c>
      <c r="BB60">
        <v>0</v>
      </c>
      <c r="BC60">
        <v>47</v>
      </c>
      <c r="BD60">
        <v>0</v>
      </c>
      <c r="BE60">
        <v>0</v>
      </c>
      <c r="BF60">
        <v>0</v>
      </c>
      <c r="BG60">
        <v>0</v>
      </c>
      <c r="BH60">
        <v>0</v>
      </c>
      <c r="BI60" s="450">
        <v>0</v>
      </c>
      <c r="BL60" s="451">
        <v>30</v>
      </c>
      <c r="BM60" s="109">
        <v>109</v>
      </c>
      <c r="BN60" s="109">
        <v>0</v>
      </c>
      <c r="BO60" s="109">
        <v>68</v>
      </c>
      <c r="BP60" s="109">
        <v>0</v>
      </c>
      <c r="BQ60" s="109">
        <v>0</v>
      </c>
      <c r="BR60" s="109">
        <v>0</v>
      </c>
      <c r="BS60" s="109">
        <v>0</v>
      </c>
      <c r="BT60" s="109">
        <v>0</v>
      </c>
      <c r="BU60" s="452">
        <v>0</v>
      </c>
      <c r="BX60" s="345">
        <v>106</v>
      </c>
      <c r="BY60" s="346">
        <v>25</v>
      </c>
      <c r="BZ60" s="346">
        <v>0</v>
      </c>
      <c r="CA60" s="346">
        <v>47</v>
      </c>
      <c r="CB60" s="346">
        <v>0</v>
      </c>
      <c r="CC60" s="346">
        <v>0</v>
      </c>
      <c r="CD60" s="346">
        <v>0</v>
      </c>
      <c r="CE60" s="346">
        <v>0</v>
      </c>
      <c r="CF60" s="346">
        <v>0</v>
      </c>
      <c r="CG60" s="347">
        <v>0</v>
      </c>
      <c r="CJ60" s="280">
        <v>83</v>
      </c>
      <c r="CK60" s="281">
        <v>19</v>
      </c>
      <c r="CL60" s="281">
        <v>0</v>
      </c>
      <c r="CM60" s="281">
        <v>26</v>
      </c>
      <c r="CN60" s="281">
        <v>0</v>
      </c>
      <c r="CO60" s="281">
        <v>0</v>
      </c>
      <c r="CP60" s="281">
        <v>0</v>
      </c>
      <c r="CQ60" s="281">
        <v>0</v>
      </c>
      <c r="CR60" s="281">
        <v>0</v>
      </c>
      <c r="CS60" s="282">
        <v>0</v>
      </c>
      <c r="CV60" s="348">
        <v>68</v>
      </c>
      <c r="CW60" s="349">
        <v>17</v>
      </c>
      <c r="CX60" s="349">
        <v>0</v>
      </c>
      <c r="CY60" s="349">
        <v>25</v>
      </c>
      <c r="CZ60" s="349">
        <v>0</v>
      </c>
      <c r="DA60" s="349">
        <v>0</v>
      </c>
      <c r="DB60" s="349">
        <v>0</v>
      </c>
      <c r="DC60" s="349">
        <v>0</v>
      </c>
      <c r="DD60" s="349">
        <v>0</v>
      </c>
      <c r="DE60" s="350">
        <v>0</v>
      </c>
      <c r="DG60" s="969"/>
      <c r="DH60" s="348">
        <v>30</v>
      </c>
      <c r="DI60" s="349">
        <v>24</v>
      </c>
      <c r="DJ60" s="349">
        <v>0</v>
      </c>
      <c r="DK60" s="349">
        <v>30</v>
      </c>
      <c r="DL60" s="349">
        <v>0</v>
      </c>
      <c r="DM60" s="349">
        <v>0</v>
      </c>
      <c r="DN60" s="349">
        <v>0</v>
      </c>
      <c r="DO60" s="349">
        <v>0</v>
      </c>
      <c r="DP60" s="349">
        <v>0</v>
      </c>
      <c r="DQ60" s="350">
        <v>0</v>
      </c>
      <c r="DT60" s="1120">
        <v>90</v>
      </c>
      <c r="DU60" s="1115">
        <v>18</v>
      </c>
      <c r="DV60" s="1115">
        <v>0</v>
      </c>
      <c r="DW60" s="1115">
        <v>31</v>
      </c>
      <c r="DX60" s="1115">
        <v>0</v>
      </c>
      <c r="DY60" s="1115">
        <v>0</v>
      </c>
      <c r="DZ60" s="1115">
        <v>0</v>
      </c>
      <c r="EA60" s="1115">
        <v>0</v>
      </c>
      <c r="EB60" s="1115">
        <v>0</v>
      </c>
      <c r="EC60" s="1118">
        <v>0</v>
      </c>
      <c r="ED60" s="241"/>
    </row>
    <row r="61" spans="1:134" x14ac:dyDescent="0.25">
      <c r="A61">
        <v>43</v>
      </c>
      <c r="B61" s="802" t="s">
        <v>99</v>
      </c>
      <c r="C61" s="34">
        <v>1</v>
      </c>
      <c r="D61" s="279">
        <v>0</v>
      </c>
      <c r="E61" s="277">
        <v>13</v>
      </c>
      <c r="F61" s="277">
        <v>0</v>
      </c>
      <c r="G61" s="277">
        <v>48</v>
      </c>
      <c r="H61" s="277">
        <v>0</v>
      </c>
      <c r="I61" s="277">
        <v>0</v>
      </c>
      <c r="J61" s="277">
        <v>0</v>
      </c>
      <c r="K61" s="277">
        <v>0</v>
      </c>
      <c r="L61" s="277">
        <v>0</v>
      </c>
      <c r="M61" s="278">
        <v>0</v>
      </c>
      <c r="N61" s="277"/>
      <c r="O61" s="277"/>
      <c r="P61" s="279">
        <v>0</v>
      </c>
      <c r="Q61" s="277">
        <v>9</v>
      </c>
      <c r="R61" s="277">
        <v>0</v>
      </c>
      <c r="S61" s="277">
        <v>68</v>
      </c>
      <c r="T61" s="277">
        <v>0</v>
      </c>
      <c r="U61" s="277">
        <v>0</v>
      </c>
      <c r="V61" s="277">
        <v>0</v>
      </c>
      <c r="W61" s="277">
        <v>0</v>
      </c>
      <c r="X61" s="277">
        <v>0</v>
      </c>
      <c r="Y61" s="278">
        <v>0</v>
      </c>
      <c r="AB61" s="279">
        <v>0</v>
      </c>
      <c r="AC61" s="277">
        <v>12</v>
      </c>
      <c r="AD61" s="277">
        <v>0</v>
      </c>
      <c r="AE61" s="277">
        <v>25</v>
      </c>
      <c r="AF61" s="277">
        <v>0</v>
      </c>
      <c r="AG61" s="277">
        <v>0</v>
      </c>
      <c r="AH61" s="277">
        <v>0</v>
      </c>
      <c r="AI61" s="277">
        <v>0</v>
      </c>
      <c r="AJ61" s="277">
        <v>0</v>
      </c>
      <c r="AK61" s="278">
        <v>0</v>
      </c>
      <c r="AL61" s="277"/>
      <c r="AM61" s="277"/>
      <c r="AN61" s="279">
        <v>0</v>
      </c>
      <c r="AO61" s="277">
        <v>16</v>
      </c>
      <c r="AP61" s="277">
        <v>0</v>
      </c>
      <c r="AQ61" s="277">
        <v>30</v>
      </c>
      <c r="AR61" s="277">
        <v>0</v>
      </c>
      <c r="AS61" s="277">
        <v>0</v>
      </c>
      <c r="AT61" s="277">
        <v>0</v>
      </c>
      <c r="AU61" s="277">
        <v>0</v>
      </c>
      <c r="AV61" s="277">
        <v>0</v>
      </c>
      <c r="AW61" s="278">
        <v>0</v>
      </c>
      <c r="AX61" s="277"/>
      <c r="AY61" s="277"/>
      <c r="AZ61" s="36">
        <v>0</v>
      </c>
      <c r="BA61">
        <v>8</v>
      </c>
      <c r="BB61">
        <v>0</v>
      </c>
      <c r="BC61">
        <v>20</v>
      </c>
      <c r="BD61">
        <v>0</v>
      </c>
      <c r="BE61">
        <v>0</v>
      </c>
      <c r="BF61">
        <v>0</v>
      </c>
      <c r="BG61">
        <v>0</v>
      </c>
      <c r="BH61">
        <v>0</v>
      </c>
      <c r="BI61" s="450">
        <v>0</v>
      </c>
      <c r="BL61" s="451">
        <v>0</v>
      </c>
      <c r="BM61" s="109">
        <v>5</v>
      </c>
      <c r="BN61" s="109">
        <v>0</v>
      </c>
      <c r="BO61" s="109">
        <v>10</v>
      </c>
      <c r="BP61" s="109">
        <v>0</v>
      </c>
      <c r="BQ61" s="109">
        <v>0</v>
      </c>
      <c r="BR61" s="109">
        <v>0</v>
      </c>
      <c r="BS61" s="109">
        <v>0</v>
      </c>
      <c r="BT61" s="109">
        <v>0</v>
      </c>
      <c r="BU61" s="452">
        <v>0</v>
      </c>
      <c r="BX61" s="345">
        <v>0</v>
      </c>
      <c r="BY61" s="346">
        <v>3</v>
      </c>
      <c r="BZ61" s="346">
        <v>0</v>
      </c>
      <c r="CA61" s="346">
        <v>25</v>
      </c>
      <c r="CB61" s="346">
        <v>0</v>
      </c>
      <c r="CC61" s="346">
        <v>0</v>
      </c>
      <c r="CD61" s="346">
        <v>0</v>
      </c>
      <c r="CE61" s="346">
        <v>0</v>
      </c>
      <c r="CF61" s="346">
        <v>0</v>
      </c>
      <c r="CG61" s="347">
        <v>0</v>
      </c>
      <c r="CJ61" s="280">
        <v>0</v>
      </c>
      <c r="CK61" s="356">
        <f>4-2</f>
        <v>2</v>
      </c>
      <c r="CL61" s="281">
        <v>0</v>
      </c>
      <c r="CM61" s="281">
        <v>15</v>
      </c>
      <c r="CN61" s="281">
        <v>0</v>
      </c>
      <c r="CO61" s="281">
        <v>0</v>
      </c>
      <c r="CP61" s="281">
        <v>0</v>
      </c>
      <c r="CQ61" s="281">
        <v>0</v>
      </c>
      <c r="CR61" s="281">
        <v>0</v>
      </c>
      <c r="CS61" s="282">
        <v>0</v>
      </c>
      <c r="CV61" s="348">
        <v>0</v>
      </c>
      <c r="CW61" s="349">
        <v>1</v>
      </c>
      <c r="CX61" s="349">
        <v>0</v>
      </c>
      <c r="CY61" s="349">
        <v>21</v>
      </c>
      <c r="CZ61" s="349">
        <v>0</v>
      </c>
      <c r="DA61" s="349">
        <v>0</v>
      </c>
      <c r="DB61" s="349">
        <v>0</v>
      </c>
      <c r="DC61" s="349">
        <v>0</v>
      </c>
      <c r="DD61" s="349">
        <v>0</v>
      </c>
      <c r="DE61" s="350">
        <v>0</v>
      </c>
      <c r="DG61" s="969"/>
      <c r="DH61" s="348">
        <v>0</v>
      </c>
      <c r="DI61" s="349">
        <v>0</v>
      </c>
      <c r="DJ61" s="349">
        <v>0</v>
      </c>
      <c r="DK61" s="349">
        <v>19</v>
      </c>
      <c r="DL61" s="349">
        <v>0</v>
      </c>
      <c r="DM61" s="349">
        <v>0</v>
      </c>
      <c r="DN61" s="349">
        <v>0</v>
      </c>
      <c r="DO61" s="349">
        <v>0</v>
      </c>
      <c r="DP61" s="349">
        <v>0</v>
      </c>
      <c r="DQ61" s="350">
        <v>0</v>
      </c>
      <c r="DT61" s="1120">
        <v>0</v>
      </c>
      <c r="DU61" s="1115">
        <v>2</v>
      </c>
      <c r="DV61" s="1115">
        <v>0</v>
      </c>
      <c r="DW61" s="1115">
        <v>18</v>
      </c>
      <c r="DX61" s="1115">
        <v>0</v>
      </c>
      <c r="DY61" s="1115">
        <v>0</v>
      </c>
      <c r="DZ61" s="1115">
        <v>0</v>
      </c>
      <c r="EA61" s="1115">
        <v>0</v>
      </c>
      <c r="EB61" s="1115">
        <v>0</v>
      </c>
      <c r="EC61" s="1118">
        <v>0</v>
      </c>
      <c r="ED61" s="241"/>
    </row>
    <row r="62" spans="1:134" ht="15.75" customHeight="1" x14ac:dyDescent="0.25">
      <c r="A62">
        <v>43</v>
      </c>
      <c r="B62" s="802" t="s">
        <v>99</v>
      </c>
      <c r="C62" s="34">
        <v>2</v>
      </c>
      <c r="D62" s="279">
        <v>0</v>
      </c>
      <c r="E62" s="277">
        <v>12</v>
      </c>
      <c r="F62" s="277">
        <v>5</v>
      </c>
      <c r="G62" s="277">
        <v>7</v>
      </c>
      <c r="H62" s="277">
        <v>0</v>
      </c>
      <c r="I62" s="277">
        <v>0</v>
      </c>
      <c r="J62" s="277">
        <v>0</v>
      </c>
      <c r="K62" s="277">
        <v>0</v>
      </c>
      <c r="L62" s="277">
        <v>0</v>
      </c>
      <c r="M62" s="278">
        <v>0</v>
      </c>
      <c r="N62" s="277"/>
      <c r="O62" s="277"/>
      <c r="P62" s="279">
        <v>0</v>
      </c>
      <c r="Q62" s="277">
        <v>7</v>
      </c>
      <c r="R62" s="277">
        <v>11</v>
      </c>
      <c r="S62" s="277">
        <v>5</v>
      </c>
      <c r="T62" s="277">
        <v>0</v>
      </c>
      <c r="U62" s="277">
        <v>0</v>
      </c>
      <c r="V62" s="277">
        <v>0</v>
      </c>
      <c r="W62" s="277">
        <v>0</v>
      </c>
      <c r="X62" s="277">
        <v>0</v>
      </c>
      <c r="Y62" s="278">
        <v>0</v>
      </c>
      <c r="AB62" s="279">
        <v>0</v>
      </c>
      <c r="AC62" s="277">
        <v>4</v>
      </c>
      <c r="AD62" s="277">
        <v>4</v>
      </c>
      <c r="AE62" s="277">
        <v>4</v>
      </c>
      <c r="AF62" s="277">
        <v>0</v>
      </c>
      <c r="AG62" s="277">
        <v>0</v>
      </c>
      <c r="AH62" s="277">
        <v>0</v>
      </c>
      <c r="AI62" s="277">
        <v>0</v>
      </c>
      <c r="AJ62" s="277">
        <v>0</v>
      </c>
      <c r="AK62" s="278">
        <v>0</v>
      </c>
      <c r="AL62" s="277"/>
      <c r="AM62" s="277"/>
      <c r="AN62" s="279">
        <v>0</v>
      </c>
      <c r="AO62" s="277">
        <v>6</v>
      </c>
      <c r="AP62" s="277">
        <v>6</v>
      </c>
      <c r="AQ62" s="277">
        <v>6</v>
      </c>
      <c r="AR62" s="277">
        <v>0</v>
      </c>
      <c r="AS62" s="277">
        <v>0</v>
      </c>
      <c r="AT62" s="277">
        <v>0</v>
      </c>
      <c r="AU62" s="277">
        <v>0</v>
      </c>
      <c r="AV62" s="277">
        <v>0</v>
      </c>
      <c r="AW62" s="278">
        <v>0</v>
      </c>
      <c r="AX62" s="277"/>
      <c r="AY62" s="277"/>
      <c r="AZ62" s="36">
        <v>0</v>
      </c>
      <c r="BA62">
        <v>9</v>
      </c>
      <c r="BB62">
        <v>1</v>
      </c>
      <c r="BC62">
        <v>4</v>
      </c>
      <c r="BD62">
        <v>0</v>
      </c>
      <c r="BE62">
        <v>0</v>
      </c>
      <c r="BF62">
        <v>0</v>
      </c>
      <c r="BG62">
        <v>0</v>
      </c>
      <c r="BH62">
        <v>0</v>
      </c>
      <c r="BI62" s="450">
        <v>0</v>
      </c>
      <c r="BL62" s="451">
        <v>0</v>
      </c>
      <c r="BM62" s="109">
        <v>3</v>
      </c>
      <c r="BN62" s="109">
        <v>2</v>
      </c>
      <c r="BO62" s="109">
        <v>2</v>
      </c>
      <c r="BP62" s="109">
        <v>0</v>
      </c>
      <c r="BQ62" s="109">
        <v>0</v>
      </c>
      <c r="BR62" s="109">
        <v>0</v>
      </c>
      <c r="BS62" s="109">
        <v>0</v>
      </c>
      <c r="BT62" s="109">
        <v>0</v>
      </c>
      <c r="BU62" s="452">
        <v>0</v>
      </c>
      <c r="BX62" s="345">
        <v>0</v>
      </c>
      <c r="BY62" s="346">
        <v>4</v>
      </c>
      <c r="BZ62" s="346">
        <v>4</v>
      </c>
      <c r="CA62" s="346">
        <v>0</v>
      </c>
      <c r="CB62" s="346">
        <v>0</v>
      </c>
      <c r="CC62" s="346">
        <v>0</v>
      </c>
      <c r="CD62" s="346">
        <v>0</v>
      </c>
      <c r="CE62" s="346">
        <v>0</v>
      </c>
      <c r="CF62" s="346">
        <v>0</v>
      </c>
      <c r="CG62" s="347">
        <v>0</v>
      </c>
      <c r="CJ62" s="280">
        <v>0</v>
      </c>
      <c r="CK62" s="281">
        <v>3</v>
      </c>
      <c r="CL62" s="281">
        <v>5</v>
      </c>
      <c r="CM62" s="281">
        <v>4</v>
      </c>
      <c r="CN62" s="281">
        <v>0</v>
      </c>
      <c r="CO62" s="281">
        <v>0</v>
      </c>
      <c r="CP62" s="281">
        <v>0</v>
      </c>
      <c r="CQ62" s="281">
        <v>0</v>
      </c>
      <c r="CR62" s="281">
        <v>0</v>
      </c>
      <c r="CS62" s="282">
        <v>0</v>
      </c>
      <c r="CV62" s="348">
        <v>0</v>
      </c>
      <c r="CW62" s="349">
        <v>7</v>
      </c>
      <c r="CX62" s="349">
        <v>3</v>
      </c>
      <c r="CY62" s="349">
        <v>3</v>
      </c>
      <c r="CZ62" s="349">
        <v>0</v>
      </c>
      <c r="DA62" s="349">
        <v>0</v>
      </c>
      <c r="DB62" s="349">
        <v>0</v>
      </c>
      <c r="DC62" s="349">
        <v>0</v>
      </c>
      <c r="DD62" s="349">
        <v>0</v>
      </c>
      <c r="DE62" s="350">
        <v>0</v>
      </c>
      <c r="DG62" s="969"/>
      <c r="DH62" s="348">
        <v>0</v>
      </c>
      <c r="DI62" s="349">
        <v>7</v>
      </c>
      <c r="DJ62" s="349">
        <v>8</v>
      </c>
      <c r="DK62" s="349">
        <v>0</v>
      </c>
      <c r="DL62" s="349">
        <v>0</v>
      </c>
      <c r="DM62" s="349">
        <v>0</v>
      </c>
      <c r="DN62" s="349">
        <v>0</v>
      </c>
      <c r="DO62" s="349">
        <v>0</v>
      </c>
      <c r="DP62" s="349">
        <v>0</v>
      </c>
      <c r="DQ62" s="350">
        <v>0</v>
      </c>
      <c r="DT62" s="1120">
        <v>0</v>
      </c>
      <c r="DU62" s="1115">
        <v>15</v>
      </c>
      <c r="DV62" s="1115">
        <v>13</v>
      </c>
      <c r="DW62" s="1115">
        <v>3</v>
      </c>
      <c r="DX62" s="1115">
        <v>0</v>
      </c>
      <c r="DY62" s="1115">
        <v>0</v>
      </c>
      <c r="DZ62" s="1115">
        <v>0</v>
      </c>
      <c r="EA62" s="1115">
        <v>0</v>
      </c>
      <c r="EB62" s="1115">
        <v>0</v>
      </c>
      <c r="EC62" s="1118">
        <v>0</v>
      </c>
      <c r="ED62" s="241"/>
    </row>
    <row r="63" spans="1:134" x14ac:dyDescent="0.25">
      <c r="A63">
        <v>43</v>
      </c>
      <c r="B63" s="802" t="s">
        <v>99</v>
      </c>
      <c r="C63" s="34">
        <v>3</v>
      </c>
      <c r="D63" s="279">
        <v>0</v>
      </c>
      <c r="E63" s="277">
        <v>12</v>
      </c>
      <c r="F63" s="277">
        <v>0</v>
      </c>
      <c r="G63" s="277">
        <v>6</v>
      </c>
      <c r="H63" s="277">
        <v>0</v>
      </c>
      <c r="I63" s="277">
        <v>0</v>
      </c>
      <c r="J63" s="277">
        <v>0</v>
      </c>
      <c r="K63" s="277">
        <v>0</v>
      </c>
      <c r="L63" s="277">
        <v>0</v>
      </c>
      <c r="M63" s="278">
        <v>0</v>
      </c>
      <c r="N63" s="277"/>
      <c r="O63" s="277"/>
      <c r="P63" s="279">
        <v>0</v>
      </c>
      <c r="Q63" s="277">
        <v>12</v>
      </c>
      <c r="R63" s="277">
        <v>0</v>
      </c>
      <c r="S63" s="277">
        <v>11</v>
      </c>
      <c r="T63" s="277">
        <v>0</v>
      </c>
      <c r="U63" s="277">
        <v>0</v>
      </c>
      <c r="V63" s="277">
        <v>0</v>
      </c>
      <c r="W63" s="277">
        <v>0</v>
      </c>
      <c r="X63" s="277">
        <v>0</v>
      </c>
      <c r="Y63" s="278">
        <v>0</v>
      </c>
      <c r="AB63" s="279">
        <v>0</v>
      </c>
      <c r="AC63" s="277">
        <v>15</v>
      </c>
      <c r="AD63" s="277">
        <v>0</v>
      </c>
      <c r="AE63" s="277">
        <v>10</v>
      </c>
      <c r="AF63" s="277">
        <v>0</v>
      </c>
      <c r="AG63" s="277">
        <v>0</v>
      </c>
      <c r="AH63" s="277">
        <v>0</v>
      </c>
      <c r="AI63" s="277">
        <v>0</v>
      </c>
      <c r="AJ63" s="277">
        <v>0</v>
      </c>
      <c r="AK63" s="278">
        <v>0</v>
      </c>
      <c r="AL63" s="277"/>
      <c r="AM63" s="277"/>
      <c r="AN63" s="279">
        <v>0</v>
      </c>
      <c r="AO63" s="277">
        <v>14</v>
      </c>
      <c r="AP63" s="277">
        <v>0</v>
      </c>
      <c r="AQ63" s="277">
        <v>14</v>
      </c>
      <c r="AR63" s="277">
        <v>0</v>
      </c>
      <c r="AS63" s="277">
        <v>0</v>
      </c>
      <c r="AT63" s="277">
        <v>0</v>
      </c>
      <c r="AU63" s="277">
        <v>0</v>
      </c>
      <c r="AV63" s="277">
        <v>0</v>
      </c>
      <c r="AW63" s="278">
        <v>0</v>
      </c>
      <c r="AX63" s="277"/>
      <c r="AY63" s="277"/>
      <c r="AZ63" s="36">
        <v>0</v>
      </c>
      <c r="BA63">
        <v>2</v>
      </c>
      <c r="BB63">
        <v>0</v>
      </c>
      <c r="BC63">
        <v>9</v>
      </c>
      <c r="BD63">
        <v>0</v>
      </c>
      <c r="BE63">
        <v>0</v>
      </c>
      <c r="BF63">
        <v>0</v>
      </c>
      <c r="BG63">
        <v>0</v>
      </c>
      <c r="BH63">
        <v>0</v>
      </c>
      <c r="BI63" s="450">
        <v>0</v>
      </c>
      <c r="BL63" s="451">
        <v>0</v>
      </c>
      <c r="BM63" s="109">
        <v>10</v>
      </c>
      <c r="BN63" s="109">
        <v>0</v>
      </c>
      <c r="BO63" s="109">
        <v>5</v>
      </c>
      <c r="BP63" s="109">
        <v>0</v>
      </c>
      <c r="BQ63" s="109">
        <v>0</v>
      </c>
      <c r="BR63" s="109">
        <v>0</v>
      </c>
      <c r="BS63" s="109">
        <v>0</v>
      </c>
      <c r="BT63" s="109">
        <v>0</v>
      </c>
      <c r="BU63" s="452">
        <v>0</v>
      </c>
      <c r="BX63" s="345">
        <v>0</v>
      </c>
      <c r="BY63" s="346">
        <v>10</v>
      </c>
      <c r="BZ63" s="346">
        <v>0</v>
      </c>
      <c r="CA63" s="346">
        <v>19</v>
      </c>
      <c r="CB63" s="346">
        <v>0</v>
      </c>
      <c r="CC63" s="346">
        <v>0</v>
      </c>
      <c r="CD63" s="346">
        <v>0</v>
      </c>
      <c r="CE63" s="346">
        <v>0</v>
      </c>
      <c r="CF63" s="346">
        <v>0</v>
      </c>
      <c r="CG63" s="347">
        <v>0</v>
      </c>
      <c r="CJ63" s="280">
        <v>0</v>
      </c>
      <c r="CK63" s="281">
        <v>6</v>
      </c>
      <c r="CL63" s="281">
        <v>0</v>
      </c>
      <c r="CM63" s="281">
        <v>23</v>
      </c>
      <c r="CN63" s="281">
        <v>0</v>
      </c>
      <c r="CO63" s="281">
        <v>0</v>
      </c>
      <c r="CP63" s="281">
        <v>0</v>
      </c>
      <c r="CQ63" s="281">
        <v>0</v>
      </c>
      <c r="CR63" s="281">
        <v>0</v>
      </c>
      <c r="CS63" s="282">
        <v>0</v>
      </c>
      <c r="CV63" s="348">
        <v>0</v>
      </c>
      <c r="CW63" s="349">
        <v>7</v>
      </c>
      <c r="CX63" s="349">
        <v>0</v>
      </c>
      <c r="CY63" s="349">
        <v>31</v>
      </c>
      <c r="CZ63" s="349">
        <v>0</v>
      </c>
      <c r="DA63" s="349">
        <v>0</v>
      </c>
      <c r="DB63" s="349">
        <v>0</v>
      </c>
      <c r="DC63" s="349">
        <v>0</v>
      </c>
      <c r="DD63" s="349">
        <v>0</v>
      </c>
      <c r="DE63" s="350">
        <v>0</v>
      </c>
      <c r="DG63" s="969"/>
      <c r="DH63" s="348">
        <v>0</v>
      </c>
      <c r="DI63" s="349">
        <v>1</v>
      </c>
      <c r="DJ63" s="349">
        <v>0</v>
      </c>
      <c r="DK63" s="349">
        <v>13</v>
      </c>
      <c r="DL63" s="349">
        <v>0</v>
      </c>
      <c r="DM63" s="349">
        <v>0</v>
      </c>
      <c r="DN63" s="349">
        <v>0</v>
      </c>
      <c r="DO63" s="349">
        <v>0</v>
      </c>
      <c r="DP63" s="349">
        <v>0</v>
      </c>
      <c r="DQ63" s="350">
        <v>0</v>
      </c>
      <c r="DT63" s="1120">
        <v>0</v>
      </c>
      <c r="DU63" s="1115">
        <v>0</v>
      </c>
      <c r="DV63" s="1115">
        <v>0</v>
      </c>
      <c r="DW63" s="1115">
        <v>12</v>
      </c>
      <c r="DX63" s="1115">
        <v>0</v>
      </c>
      <c r="DY63" s="1115">
        <v>0</v>
      </c>
      <c r="DZ63" s="1115">
        <v>0</v>
      </c>
      <c r="EA63" s="1115">
        <v>0</v>
      </c>
      <c r="EB63" s="1115">
        <v>0</v>
      </c>
      <c r="EC63" s="1118">
        <v>0</v>
      </c>
      <c r="ED63" s="241"/>
    </row>
    <row r="64" spans="1:134" x14ac:dyDescent="0.25">
      <c r="A64">
        <v>44</v>
      </c>
      <c r="B64" s="802" t="s">
        <v>100</v>
      </c>
      <c r="C64" s="34">
        <v>1</v>
      </c>
      <c r="D64" s="279">
        <v>1</v>
      </c>
      <c r="E64" s="277">
        <v>2</v>
      </c>
      <c r="F64" s="277">
        <v>0</v>
      </c>
      <c r="G64" s="277">
        <v>10</v>
      </c>
      <c r="H64" s="277">
        <v>0</v>
      </c>
      <c r="I64" s="277">
        <v>0</v>
      </c>
      <c r="J64" s="277">
        <v>0</v>
      </c>
      <c r="K64" s="277">
        <v>0</v>
      </c>
      <c r="L64" s="277">
        <v>0</v>
      </c>
      <c r="M64" s="278">
        <v>0</v>
      </c>
      <c r="N64" s="277"/>
      <c r="O64" s="277"/>
      <c r="P64" s="279">
        <v>15</v>
      </c>
      <c r="Q64" s="277">
        <v>2</v>
      </c>
      <c r="R64" s="277">
        <v>0</v>
      </c>
      <c r="S64" s="277">
        <v>10</v>
      </c>
      <c r="T64" s="277">
        <v>0</v>
      </c>
      <c r="U64" s="277">
        <v>0</v>
      </c>
      <c r="V64" s="277">
        <v>0</v>
      </c>
      <c r="W64" s="277">
        <v>0</v>
      </c>
      <c r="X64" s="277">
        <v>0</v>
      </c>
      <c r="Y64" s="278">
        <v>0</v>
      </c>
      <c r="AB64" s="279">
        <v>0</v>
      </c>
      <c r="AC64" s="277">
        <v>0</v>
      </c>
      <c r="AD64" s="277">
        <v>0</v>
      </c>
      <c r="AE64" s="277">
        <v>16</v>
      </c>
      <c r="AF64" s="277">
        <v>0</v>
      </c>
      <c r="AG64" s="277">
        <v>0</v>
      </c>
      <c r="AH64" s="277">
        <v>0</v>
      </c>
      <c r="AI64" s="277">
        <v>0</v>
      </c>
      <c r="AJ64" s="277">
        <v>0</v>
      </c>
      <c r="AK64" s="278">
        <v>0</v>
      </c>
      <c r="AL64" s="277"/>
      <c r="AM64" s="277"/>
      <c r="AN64" s="279">
        <v>0</v>
      </c>
      <c r="AO64" s="277">
        <v>0</v>
      </c>
      <c r="AP64" s="277">
        <v>0</v>
      </c>
      <c r="AQ64" s="277">
        <v>14</v>
      </c>
      <c r="AR64" s="277">
        <v>0</v>
      </c>
      <c r="AS64" s="277">
        <v>0</v>
      </c>
      <c r="AT64" s="277">
        <v>0</v>
      </c>
      <c r="AU64" s="277">
        <v>0</v>
      </c>
      <c r="AV64" s="277">
        <v>0</v>
      </c>
      <c r="AW64" s="278">
        <v>0</v>
      </c>
      <c r="AX64" s="277"/>
      <c r="AY64" s="277"/>
      <c r="AZ64" s="36">
        <v>0</v>
      </c>
      <c r="BA64">
        <v>2</v>
      </c>
      <c r="BB64">
        <v>0</v>
      </c>
      <c r="BC64">
        <v>15</v>
      </c>
      <c r="BD64">
        <v>0</v>
      </c>
      <c r="BE64">
        <v>0</v>
      </c>
      <c r="BF64">
        <v>0</v>
      </c>
      <c r="BG64">
        <v>0</v>
      </c>
      <c r="BH64">
        <v>0</v>
      </c>
      <c r="BI64" s="450">
        <v>0</v>
      </c>
      <c r="BL64" s="451">
        <v>0</v>
      </c>
      <c r="BM64" s="109">
        <v>0</v>
      </c>
      <c r="BN64" s="109">
        <v>0</v>
      </c>
      <c r="BO64" s="109">
        <v>13</v>
      </c>
      <c r="BP64" s="109">
        <v>0</v>
      </c>
      <c r="BQ64" s="109">
        <v>0</v>
      </c>
      <c r="BR64" s="109">
        <v>0</v>
      </c>
      <c r="BS64" s="109">
        <v>0</v>
      </c>
      <c r="BT64" s="109">
        <v>0</v>
      </c>
      <c r="BU64" s="452">
        <v>0</v>
      </c>
      <c r="BX64" s="345">
        <v>0</v>
      </c>
      <c r="BY64" s="346">
        <v>0</v>
      </c>
      <c r="BZ64" s="346">
        <v>0</v>
      </c>
      <c r="CA64" s="346">
        <v>25</v>
      </c>
      <c r="CB64" s="346">
        <v>0</v>
      </c>
      <c r="CC64" s="346">
        <v>0</v>
      </c>
      <c r="CD64" s="346">
        <v>0</v>
      </c>
      <c r="CE64" s="346">
        <v>0</v>
      </c>
      <c r="CF64" s="346">
        <v>0</v>
      </c>
      <c r="CG64" s="347">
        <v>0</v>
      </c>
      <c r="CJ64" s="355">
        <v>2</v>
      </c>
      <c r="CK64" s="281">
        <v>0</v>
      </c>
      <c r="CL64" s="281">
        <v>0</v>
      </c>
      <c r="CM64" s="281">
        <v>6</v>
      </c>
      <c r="CN64" s="281">
        <v>0</v>
      </c>
      <c r="CO64" s="281">
        <v>0</v>
      </c>
      <c r="CP64" s="281">
        <v>0</v>
      </c>
      <c r="CQ64" s="281">
        <v>0</v>
      </c>
      <c r="CR64" s="281">
        <v>0</v>
      </c>
      <c r="CS64" s="282">
        <v>0</v>
      </c>
      <c r="CV64" s="348">
        <v>0</v>
      </c>
      <c r="CW64" s="349">
        <v>0</v>
      </c>
      <c r="CX64" s="349">
        <v>0</v>
      </c>
      <c r="CY64" s="349">
        <v>19</v>
      </c>
      <c r="CZ64" s="349">
        <v>0</v>
      </c>
      <c r="DA64" s="349">
        <v>0</v>
      </c>
      <c r="DB64" s="349">
        <v>0</v>
      </c>
      <c r="DC64" s="349">
        <v>0</v>
      </c>
      <c r="DD64" s="349">
        <v>0</v>
      </c>
      <c r="DE64" s="350">
        <v>0</v>
      </c>
      <c r="DG64" s="969"/>
      <c r="DH64" s="348">
        <v>0</v>
      </c>
      <c r="DI64" s="349">
        <v>0</v>
      </c>
      <c r="DJ64" s="349">
        <v>0</v>
      </c>
      <c r="DK64" s="349">
        <v>41</v>
      </c>
      <c r="DL64" s="349">
        <v>0</v>
      </c>
      <c r="DM64" s="349">
        <v>0</v>
      </c>
      <c r="DN64" s="349">
        <v>0</v>
      </c>
      <c r="DO64" s="349">
        <v>0</v>
      </c>
      <c r="DP64" s="349">
        <v>0</v>
      </c>
      <c r="DQ64" s="350">
        <v>0</v>
      </c>
      <c r="DT64" s="1120">
        <v>0</v>
      </c>
      <c r="DU64" s="1115">
        <v>0</v>
      </c>
      <c r="DV64" s="1115">
        <v>0</v>
      </c>
      <c r="DW64" s="1115">
        <v>19</v>
      </c>
      <c r="DX64" s="1115">
        <v>0</v>
      </c>
      <c r="DY64" s="1115">
        <v>0</v>
      </c>
      <c r="DZ64" s="1115">
        <v>0</v>
      </c>
      <c r="EA64" s="1115">
        <v>0</v>
      </c>
      <c r="EB64" s="1115">
        <v>0</v>
      </c>
      <c r="EC64" s="1118">
        <v>0</v>
      </c>
      <c r="ED64" s="241"/>
    </row>
    <row r="65" spans="1:134" x14ac:dyDescent="0.25">
      <c r="A65">
        <v>44</v>
      </c>
      <c r="B65" s="802" t="s">
        <v>100</v>
      </c>
      <c r="C65" s="34">
        <v>2</v>
      </c>
      <c r="D65" s="279">
        <v>0</v>
      </c>
      <c r="E65" s="277">
        <v>0</v>
      </c>
      <c r="F65" s="277">
        <v>0</v>
      </c>
      <c r="G65" s="277">
        <v>1</v>
      </c>
      <c r="H65" s="277">
        <v>0</v>
      </c>
      <c r="I65" s="277">
        <v>0</v>
      </c>
      <c r="J65" s="277">
        <v>0</v>
      </c>
      <c r="K65" s="277">
        <v>0</v>
      </c>
      <c r="L65" s="277">
        <v>0</v>
      </c>
      <c r="M65" s="278">
        <v>0</v>
      </c>
      <c r="N65" s="277"/>
      <c r="O65" s="277"/>
      <c r="P65" s="279">
        <v>0</v>
      </c>
      <c r="Q65" s="277">
        <v>0</v>
      </c>
      <c r="R65" s="277">
        <v>0</v>
      </c>
      <c r="S65" s="277">
        <v>0</v>
      </c>
      <c r="T65" s="277">
        <v>0</v>
      </c>
      <c r="U65" s="277">
        <v>0</v>
      </c>
      <c r="V65" s="277">
        <v>0</v>
      </c>
      <c r="W65" s="277">
        <v>0</v>
      </c>
      <c r="X65" s="277">
        <v>0</v>
      </c>
      <c r="Y65" s="278">
        <v>0</v>
      </c>
      <c r="AB65" s="279">
        <v>0</v>
      </c>
      <c r="AC65" s="277">
        <v>0</v>
      </c>
      <c r="AD65" s="277">
        <v>0</v>
      </c>
      <c r="AE65" s="277">
        <v>1</v>
      </c>
      <c r="AF65" s="277">
        <v>0</v>
      </c>
      <c r="AG65" s="277">
        <v>0</v>
      </c>
      <c r="AH65" s="277">
        <v>0</v>
      </c>
      <c r="AI65" s="277">
        <v>0</v>
      </c>
      <c r="AJ65" s="277">
        <v>0</v>
      </c>
      <c r="AK65" s="278">
        <v>0</v>
      </c>
      <c r="AL65" s="277"/>
      <c r="AM65" s="277"/>
      <c r="AN65" s="279">
        <v>0</v>
      </c>
      <c r="AO65" s="277">
        <v>0</v>
      </c>
      <c r="AP65" s="277">
        <v>0</v>
      </c>
      <c r="AQ65" s="277">
        <v>2</v>
      </c>
      <c r="AR65" s="277">
        <v>0</v>
      </c>
      <c r="AS65" s="277">
        <v>0</v>
      </c>
      <c r="AT65" s="277">
        <v>0</v>
      </c>
      <c r="AU65" s="277">
        <v>0</v>
      </c>
      <c r="AV65" s="277">
        <v>0</v>
      </c>
      <c r="AW65" s="278">
        <v>0</v>
      </c>
      <c r="AX65" s="277"/>
      <c r="AY65" s="277"/>
      <c r="AZ65" s="36">
        <v>0</v>
      </c>
      <c r="BA65">
        <v>2</v>
      </c>
      <c r="BB65">
        <v>0</v>
      </c>
      <c r="BC65">
        <v>1</v>
      </c>
      <c r="BD65">
        <v>0</v>
      </c>
      <c r="BE65">
        <v>0</v>
      </c>
      <c r="BF65">
        <v>0</v>
      </c>
      <c r="BG65">
        <v>0</v>
      </c>
      <c r="BH65">
        <v>0</v>
      </c>
      <c r="BI65" s="450">
        <v>0</v>
      </c>
      <c r="BL65" s="451">
        <v>0</v>
      </c>
      <c r="BM65" s="109">
        <v>1</v>
      </c>
      <c r="BN65" s="109">
        <v>0</v>
      </c>
      <c r="BO65" s="109">
        <v>0</v>
      </c>
      <c r="BP65" s="109">
        <v>0</v>
      </c>
      <c r="BQ65" s="109">
        <v>0</v>
      </c>
      <c r="BR65" s="109">
        <v>0</v>
      </c>
      <c r="BS65" s="109">
        <v>0</v>
      </c>
      <c r="BT65" s="109">
        <v>0</v>
      </c>
      <c r="BU65" s="452">
        <v>0</v>
      </c>
      <c r="BX65" s="345">
        <v>3</v>
      </c>
      <c r="BY65" s="346">
        <v>0</v>
      </c>
      <c r="BZ65" s="346">
        <v>0</v>
      </c>
      <c r="CA65" s="346">
        <v>0</v>
      </c>
      <c r="CB65" s="346">
        <v>0</v>
      </c>
      <c r="CC65" s="346">
        <v>0</v>
      </c>
      <c r="CD65" s="346">
        <v>0</v>
      </c>
      <c r="CE65" s="346">
        <v>0</v>
      </c>
      <c r="CF65" s="346">
        <v>0</v>
      </c>
      <c r="CG65" s="347">
        <v>0</v>
      </c>
      <c r="CJ65" s="280">
        <v>0</v>
      </c>
      <c r="CK65" s="281">
        <v>1</v>
      </c>
      <c r="CL65" s="281">
        <v>0</v>
      </c>
      <c r="CM65" s="281">
        <v>0</v>
      </c>
      <c r="CN65" s="281">
        <v>0</v>
      </c>
      <c r="CO65" s="281">
        <v>0</v>
      </c>
      <c r="CP65" s="281">
        <v>0</v>
      </c>
      <c r="CQ65" s="281">
        <v>0</v>
      </c>
      <c r="CR65" s="281">
        <v>0</v>
      </c>
      <c r="CS65" s="282">
        <v>0</v>
      </c>
      <c r="CV65" s="348">
        <v>6</v>
      </c>
      <c r="CW65" s="349">
        <v>2</v>
      </c>
      <c r="CX65" s="349">
        <v>0</v>
      </c>
      <c r="CY65" s="349">
        <v>1</v>
      </c>
      <c r="CZ65" s="349">
        <v>0</v>
      </c>
      <c r="DA65" s="349">
        <v>0</v>
      </c>
      <c r="DB65" s="349">
        <v>0</v>
      </c>
      <c r="DC65" s="349">
        <v>0</v>
      </c>
      <c r="DD65" s="349">
        <v>0</v>
      </c>
      <c r="DE65" s="350">
        <v>0</v>
      </c>
      <c r="DG65" s="969"/>
      <c r="DH65" s="348">
        <v>4</v>
      </c>
      <c r="DI65" s="349">
        <v>2</v>
      </c>
      <c r="DJ65" s="349">
        <v>0</v>
      </c>
      <c r="DK65" s="349">
        <v>2</v>
      </c>
      <c r="DL65" s="349">
        <v>0</v>
      </c>
      <c r="DM65" s="349">
        <v>0</v>
      </c>
      <c r="DN65" s="349">
        <v>0</v>
      </c>
      <c r="DO65" s="349">
        <v>0</v>
      </c>
      <c r="DP65" s="349">
        <v>0</v>
      </c>
      <c r="DQ65" s="350">
        <v>0</v>
      </c>
      <c r="DT65" s="1120">
        <v>2</v>
      </c>
      <c r="DU65" s="1115">
        <v>0</v>
      </c>
      <c r="DV65" s="1115">
        <v>0</v>
      </c>
      <c r="DW65" s="1115">
        <v>1</v>
      </c>
      <c r="DX65" s="1115">
        <v>0</v>
      </c>
      <c r="DY65" s="1115">
        <v>0</v>
      </c>
      <c r="DZ65" s="1115">
        <v>0</v>
      </c>
      <c r="EA65" s="1115">
        <v>0</v>
      </c>
      <c r="EB65" s="1115">
        <v>0</v>
      </c>
      <c r="EC65" s="1118">
        <v>0</v>
      </c>
      <c r="ED65" s="241"/>
    </row>
    <row r="66" spans="1:134" ht="15.75" customHeight="1" x14ac:dyDescent="0.25">
      <c r="A66">
        <v>44</v>
      </c>
      <c r="B66" s="802" t="s">
        <v>100</v>
      </c>
      <c r="C66" s="34">
        <v>3</v>
      </c>
      <c r="D66" s="279">
        <v>1</v>
      </c>
      <c r="E66" s="277">
        <v>1</v>
      </c>
      <c r="F66" s="277">
        <v>0</v>
      </c>
      <c r="G66" s="277">
        <v>5</v>
      </c>
      <c r="H66" s="277">
        <v>0</v>
      </c>
      <c r="I66" s="277">
        <v>0</v>
      </c>
      <c r="J66" s="277">
        <v>0</v>
      </c>
      <c r="K66" s="277">
        <v>0</v>
      </c>
      <c r="L66" s="277">
        <v>0</v>
      </c>
      <c r="M66" s="278">
        <v>0</v>
      </c>
      <c r="N66" s="277"/>
      <c r="O66" s="277"/>
      <c r="P66" s="279">
        <v>14</v>
      </c>
      <c r="Q66" s="277">
        <v>1</v>
      </c>
      <c r="R66" s="277">
        <v>0</v>
      </c>
      <c r="S66" s="277">
        <v>5</v>
      </c>
      <c r="T66" s="277">
        <v>0</v>
      </c>
      <c r="U66" s="277">
        <v>0</v>
      </c>
      <c r="V66" s="277">
        <v>0</v>
      </c>
      <c r="W66" s="277">
        <v>0</v>
      </c>
      <c r="X66" s="277">
        <v>0</v>
      </c>
      <c r="Y66" s="278">
        <v>0</v>
      </c>
      <c r="AB66" s="279">
        <v>22</v>
      </c>
      <c r="AC66" s="277">
        <v>3</v>
      </c>
      <c r="AD66" s="277">
        <v>0</v>
      </c>
      <c r="AE66" s="277">
        <v>2</v>
      </c>
      <c r="AF66" s="277">
        <v>0</v>
      </c>
      <c r="AG66" s="277">
        <v>0</v>
      </c>
      <c r="AH66" s="277">
        <v>0</v>
      </c>
      <c r="AI66" s="277">
        <v>0</v>
      </c>
      <c r="AJ66" s="277">
        <v>0</v>
      </c>
      <c r="AK66" s="278">
        <v>0</v>
      </c>
      <c r="AL66" s="277"/>
      <c r="AM66" s="277"/>
      <c r="AN66" s="279">
        <v>18</v>
      </c>
      <c r="AO66" s="277">
        <v>1</v>
      </c>
      <c r="AP66" s="277">
        <v>0</v>
      </c>
      <c r="AQ66" s="277">
        <v>2</v>
      </c>
      <c r="AR66" s="277">
        <v>0</v>
      </c>
      <c r="AS66" s="277">
        <v>0</v>
      </c>
      <c r="AT66" s="277">
        <v>0</v>
      </c>
      <c r="AU66" s="277">
        <v>0</v>
      </c>
      <c r="AV66" s="277">
        <v>0</v>
      </c>
      <c r="AW66" s="278">
        <v>0</v>
      </c>
      <c r="AX66" s="277"/>
      <c r="AY66" s="277"/>
      <c r="AZ66" s="36">
        <v>16</v>
      </c>
      <c r="BA66">
        <v>3</v>
      </c>
      <c r="BB66">
        <v>0</v>
      </c>
      <c r="BC66">
        <v>14</v>
      </c>
      <c r="BD66">
        <v>0</v>
      </c>
      <c r="BE66">
        <v>0</v>
      </c>
      <c r="BF66">
        <v>0</v>
      </c>
      <c r="BG66">
        <v>0</v>
      </c>
      <c r="BH66">
        <v>0</v>
      </c>
      <c r="BI66" s="450">
        <v>0</v>
      </c>
      <c r="BL66" s="451">
        <v>7</v>
      </c>
      <c r="BM66" s="109">
        <v>5</v>
      </c>
      <c r="BN66" s="109">
        <v>0</v>
      </c>
      <c r="BO66" s="109">
        <v>2</v>
      </c>
      <c r="BP66" s="109">
        <v>0</v>
      </c>
      <c r="BQ66" s="109">
        <v>0</v>
      </c>
      <c r="BR66" s="109">
        <v>0</v>
      </c>
      <c r="BS66" s="109">
        <v>0</v>
      </c>
      <c r="BT66" s="109">
        <v>0</v>
      </c>
      <c r="BU66" s="452">
        <v>0</v>
      </c>
      <c r="BX66" s="345">
        <v>12</v>
      </c>
      <c r="BY66" s="346">
        <v>1</v>
      </c>
      <c r="BZ66" s="346">
        <v>0</v>
      </c>
      <c r="CA66" s="346">
        <v>3</v>
      </c>
      <c r="CB66" s="346">
        <v>0</v>
      </c>
      <c r="CC66" s="346">
        <v>0</v>
      </c>
      <c r="CD66" s="346">
        <v>0</v>
      </c>
      <c r="CE66" s="346">
        <v>0</v>
      </c>
      <c r="CF66" s="346">
        <v>0</v>
      </c>
      <c r="CG66" s="347">
        <v>0</v>
      </c>
      <c r="CJ66" s="280">
        <v>5</v>
      </c>
      <c r="CK66" s="281">
        <v>1</v>
      </c>
      <c r="CL66" s="281">
        <v>0</v>
      </c>
      <c r="CM66" s="281">
        <v>0</v>
      </c>
      <c r="CN66" s="281">
        <v>0</v>
      </c>
      <c r="CO66" s="281">
        <v>0</v>
      </c>
      <c r="CP66" s="281">
        <v>0</v>
      </c>
      <c r="CQ66" s="281">
        <v>0</v>
      </c>
      <c r="CR66" s="281">
        <v>0</v>
      </c>
      <c r="CS66" s="282">
        <v>0</v>
      </c>
      <c r="CV66" s="348">
        <v>12</v>
      </c>
      <c r="CW66" s="349">
        <v>4</v>
      </c>
      <c r="CX66" s="349">
        <v>0</v>
      </c>
      <c r="CY66" s="349">
        <v>6</v>
      </c>
      <c r="CZ66" s="349">
        <v>0</v>
      </c>
      <c r="DA66" s="349">
        <v>0</v>
      </c>
      <c r="DB66" s="349">
        <v>0</v>
      </c>
      <c r="DC66" s="349">
        <v>0</v>
      </c>
      <c r="DD66" s="349">
        <v>0</v>
      </c>
      <c r="DE66" s="350">
        <v>0</v>
      </c>
      <c r="DG66" s="969"/>
      <c r="DH66" s="348">
        <v>10</v>
      </c>
      <c r="DI66" s="349">
        <v>11</v>
      </c>
      <c r="DJ66" s="349">
        <v>0</v>
      </c>
      <c r="DK66" s="349">
        <v>3</v>
      </c>
      <c r="DL66" s="349">
        <v>0</v>
      </c>
      <c r="DM66" s="349">
        <v>0</v>
      </c>
      <c r="DN66" s="349">
        <v>0</v>
      </c>
      <c r="DO66" s="349">
        <v>0</v>
      </c>
      <c r="DP66" s="349">
        <v>0</v>
      </c>
      <c r="DQ66" s="350">
        <v>0</v>
      </c>
      <c r="DT66" s="1120">
        <v>1</v>
      </c>
      <c r="DU66" s="1115">
        <v>5</v>
      </c>
      <c r="DV66" s="1115">
        <v>0</v>
      </c>
      <c r="DW66" s="1115">
        <v>7</v>
      </c>
      <c r="DX66" s="1115">
        <v>0</v>
      </c>
      <c r="DY66" s="1115">
        <v>0</v>
      </c>
      <c r="DZ66" s="1115">
        <v>0</v>
      </c>
      <c r="EA66" s="1115">
        <v>0</v>
      </c>
      <c r="EB66" s="1115">
        <v>0</v>
      </c>
      <c r="EC66" s="1118">
        <v>0</v>
      </c>
      <c r="ED66" s="241"/>
    </row>
    <row r="67" spans="1:134" x14ac:dyDescent="0.25">
      <c r="A67">
        <v>45</v>
      </c>
      <c r="B67" s="802" t="s">
        <v>101</v>
      </c>
      <c r="C67" s="34">
        <v>1</v>
      </c>
      <c r="D67" s="279">
        <v>0</v>
      </c>
      <c r="E67" s="277">
        <v>3</v>
      </c>
      <c r="F67" s="277">
        <v>0</v>
      </c>
      <c r="G67" s="277">
        <v>85</v>
      </c>
      <c r="H67" s="277">
        <v>0</v>
      </c>
      <c r="I67" s="277">
        <v>0</v>
      </c>
      <c r="J67" s="277">
        <v>0</v>
      </c>
      <c r="K67" s="277">
        <v>0</v>
      </c>
      <c r="L67" s="277">
        <v>0</v>
      </c>
      <c r="M67" s="278">
        <v>0</v>
      </c>
      <c r="N67" s="277"/>
      <c r="O67" s="277"/>
      <c r="P67" s="279">
        <v>0</v>
      </c>
      <c r="Q67" s="277">
        <v>3</v>
      </c>
      <c r="R67" s="277">
        <v>0</v>
      </c>
      <c r="S67" s="277">
        <v>75</v>
      </c>
      <c r="T67" s="277">
        <v>0</v>
      </c>
      <c r="U67" s="277">
        <v>0</v>
      </c>
      <c r="V67" s="277">
        <v>0</v>
      </c>
      <c r="W67" s="277">
        <v>0</v>
      </c>
      <c r="X67" s="277">
        <v>0</v>
      </c>
      <c r="Y67" s="278">
        <v>0</v>
      </c>
      <c r="AB67" s="279">
        <v>0</v>
      </c>
      <c r="AC67" s="277">
        <v>6</v>
      </c>
      <c r="AD67" s="277">
        <v>0</v>
      </c>
      <c r="AE67" s="277">
        <v>82</v>
      </c>
      <c r="AF67" s="277">
        <v>0</v>
      </c>
      <c r="AG67" s="277">
        <v>0</v>
      </c>
      <c r="AH67" s="277">
        <v>0</v>
      </c>
      <c r="AI67" s="277">
        <v>0</v>
      </c>
      <c r="AJ67" s="277">
        <v>0</v>
      </c>
      <c r="AK67" s="278">
        <v>0</v>
      </c>
      <c r="AL67" s="277"/>
      <c r="AM67" s="277"/>
      <c r="AN67" s="279">
        <v>0</v>
      </c>
      <c r="AO67" s="277">
        <v>1</v>
      </c>
      <c r="AP67" s="277">
        <v>0</v>
      </c>
      <c r="AQ67" s="277">
        <v>69</v>
      </c>
      <c r="AR67" s="277">
        <v>0</v>
      </c>
      <c r="AS67" s="277">
        <v>0</v>
      </c>
      <c r="AT67" s="277">
        <v>0</v>
      </c>
      <c r="AU67" s="277">
        <v>0</v>
      </c>
      <c r="AV67" s="277">
        <v>0</v>
      </c>
      <c r="AW67" s="278">
        <v>0</v>
      </c>
      <c r="AX67" s="277"/>
      <c r="AY67" s="277"/>
      <c r="AZ67" s="36">
        <v>0</v>
      </c>
      <c r="BA67">
        <v>1</v>
      </c>
      <c r="BB67">
        <v>0</v>
      </c>
      <c r="BC67">
        <v>94</v>
      </c>
      <c r="BD67">
        <v>0</v>
      </c>
      <c r="BE67">
        <v>0</v>
      </c>
      <c r="BF67">
        <v>0</v>
      </c>
      <c r="BG67">
        <v>0</v>
      </c>
      <c r="BH67">
        <v>0</v>
      </c>
      <c r="BI67" s="450">
        <v>0</v>
      </c>
      <c r="BL67" s="451">
        <v>0</v>
      </c>
      <c r="BM67" s="109">
        <v>4</v>
      </c>
      <c r="BN67" s="109">
        <v>0</v>
      </c>
      <c r="BO67" s="109">
        <v>68</v>
      </c>
      <c r="BP67" s="109">
        <v>0</v>
      </c>
      <c r="BQ67" s="109">
        <v>0</v>
      </c>
      <c r="BR67" s="109">
        <v>0</v>
      </c>
      <c r="BS67" s="109">
        <v>0</v>
      </c>
      <c r="BT67" s="109">
        <v>0</v>
      </c>
      <c r="BU67" s="452">
        <v>0</v>
      </c>
      <c r="BX67" s="345">
        <v>0</v>
      </c>
      <c r="BY67" s="346">
        <v>0</v>
      </c>
      <c r="BZ67" s="346">
        <v>0</v>
      </c>
      <c r="CA67" s="346">
        <v>61</v>
      </c>
      <c r="CB67" s="346">
        <v>0</v>
      </c>
      <c r="CC67" s="346">
        <v>0</v>
      </c>
      <c r="CD67" s="346">
        <v>0</v>
      </c>
      <c r="CE67" s="346">
        <v>0</v>
      </c>
      <c r="CF67" s="346">
        <v>0</v>
      </c>
      <c r="CG67" s="347">
        <v>0</v>
      </c>
      <c r="CJ67" s="280">
        <v>0</v>
      </c>
      <c r="CK67" s="281">
        <v>1</v>
      </c>
      <c r="CL67" s="281">
        <v>0</v>
      </c>
      <c r="CM67" s="281">
        <v>53</v>
      </c>
      <c r="CN67" s="281">
        <v>0</v>
      </c>
      <c r="CO67" s="281">
        <v>0</v>
      </c>
      <c r="CP67" s="281">
        <v>0</v>
      </c>
      <c r="CQ67" s="281">
        <v>0</v>
      </c>
      <c r="CR67" s="281">
        <v>0</v>
      </c>
      <c r="CS67" s="282">
        <v>0</v>
      </c>
      <c r="CV67" s="348">
        <v>0</v>
      </c>
      <c r="CW67" s="349">
        <v>0</v>
      </c>
      <c r="CX67" s="349">
        <v>0</v>
      </c>
      <c r="CY67" s="349">
        <v>60</v>
      </c>
      <c r="CZ67" s="349">
        <v>0</v>
      </c>
      <c r="DA67" s="349">
        <v>0</v>
      </c>
      <c r="DB67" s="349">
        <v>0</v>
      </c>
      <c r="DC67" s="349">
        <v>0</v>
      </c>
      <c r="DD67" s="349">
        <v>0</v>
      </c>
      <c r="DE67" s="350">
        <v>0</v>
      </c>
      <c r="DG67" s="969"/>
      <c r="DH67" s="348">
        <v>0</v>
      </c>
      <c r="DI67" s="349">
        <v>5</v>
      </c>
      <c r="DJ67" s="349">
        <v>0</v>
      </c>
      <c r="DK67" s="349">
        <v>62</v>
      </c>
      <c r="DL67" s="349">
        <v>0</v>
      </c>
      <c r="DM67" s="349">
        <v>0</v>
      </c>
      <c r="DN67" s="349">
        <v>0</v>
      </c>
      <c r="DO67" s="349">
        <v>0</v>
      </c>
      <c r="DP67" s="349">
        <v>0</v>
      </c>
      <c r="DQ67" s="350">
        <v>0</v>
      </c>
      <c r="DT67" s="1120">
        <v>0</v>
      </c>
      <c r="DU67" s="1115">
        <v>6</v>
      </c>
      <c r="DV67" s="1115">
        <v>0</v>
      </c>
      <c r="DW67" s="1115">
        <v>70</v>
      </c>
      <c r="DX67" s="1115">
        <v>0</v>
      </c>
      <c r="DY67" s="1115">
        <v>0</v>
      </c>
      <c r="DZ67" s="1115">
        <v>0</v>
      </c>
      <c r="EA67" s="1115">
        <v>0</v>
      </c>
      <c r="EB67" s="1115">
        <v>0</v>
      </c>
      <c r="EC67" s="1118">
        <v>0</v>
      </c>
      <c r="ED67" s="241"/>
    </row>
    <row r="68" spans="1:134" x14ac:dyDescent="0.25">
      <c r="A68">
        <v>45</v>
      </c>
      <c r="B68" s="802" t="s">
        <v>101</v>
      </c>
      <c r="C68" s="34">
        <v>2</v>
      </c>
      <c r="D68" s="279">
        <v>0</v>
      </c>
      <c r="E68" s="277">
        <v>12</v>
      </c>
      <c r="F68" s="277">
        <v>0</v>
      </c>
      <c r="G68" s="277">
        <v>14</v>
      </c>
      <c r="H68" s="277">
        <v>0</v>
      </c>
      <c r="I68" s="277">
        <v>0</v>
      </c>
      <c r="J68" s="277">
        <v>0</v>
      </c>
      <c r="K68" s="277">
        <v>0</v>
      </c>
      <c r="L68" s="277">
        <v>0</v>
      </c>
      <c r="M68" s="278">
        <v>0</v>
      </c>
      <c r="N68" s="277"/>
      <c r="O68" s="277"/>
      <c r="P68" s="279">
        <v>0</v>
      </c>
      <c r="Q68" s="277">
        <v>9</v>
      </c>
      <c r="R68" s="277">
        <v>0</v>
      </c>
      <c r="S68" s="277">
        <v>16</v>
      </c>
      <c r="T68" s="277">
        <v>0</v>
      </c>
      <c r="U68" s="277">
        <v>0</v>
      </c>
      <c r="V68" s="277">
        <v>0</v>
      </c>
      <c r="W68" s="277">
        <v>0</v>
      </c>
      <c r="X68" s="277">
        <v>0</v>
      </c>
      <c r="Y68" s="278">
        <v>0</v>
      </c>
      <c r="AB68" s="279">
        <v>0</v>
      </c>
      <c r="AC68" s="277">
        <v>7</v>
      </c>
      <c r="AD68" s="277">
        <v>0</v>
      </c>
      <c r="AE68" s="277">
        <v>8</v>
      </c>
      <c r="AF68" s="277">
        <v>0</v>
      </c>
      <c r="AG68" s="277">
        <v>0</v>
      </c>
      <c r="AH68" s="277">
        <v>0</v>
      </c>
      <c r="AI68" s="277">
        <v>0</v>
      </c>
      <c r="AJ68" s="277">
        <v>0</v>
      </c>
      <c r="AK68" s="278">
        <v>0</v>
      </c>
      <c r="AL68" s="277"/>
      <c r="AM68" s="277"/>
      <c r="AN68" s="279">
        <v>0</v>
      </c>
      <c r="AO68" s="277">
        <v>7</v>
      </c>
      <c r="AP68" s="277">
        <v>0</v>
      </c>
      <c r="AQ68" s="277">
        <v>19</v>
      </c>
      <c r="AR68" s="277">
        <v>0</v>
      </c>
      <c r="AS68" s="277">
        <v>0</v>
      </c>
      <c r="AT68" s="277">
        <v>0</v>
      </c>
      <c r="AU68" s="277">
        <v>0</v>
      </c>
      <c r="AV68" s="277">
        <v>0</v>
      </c>
      <c r="AW68" s="278">
        <v>0</v>
      </c>
      <c r="AX68" s="277"/>
      <c r="AY68" s="277"/>
      <c r="AZ68" s="36">
        <v>0</v>
      </c>
      <c r="BA68">
        <v>13</v>
      </c>
      <c r="BB68">
        <v>0</v>
      </c>
      <c r="BC68">
        <v>15</v>
      </c>
      <c r="BD68">
        <v>0</v>
      </c>
      <c r="BE68">
        <v>0</v>
      </c>
      <c r="BF68">
        <v>0</v>
      </c>
      <c r="BG68">
        <v>0</v>
      </c>
      <c r="BH68">
        <v>0</v>
      </c>
      <c r="BI68" s="450">
        <v>0</v>
      </c>
      <c r="BL68" s="451">
        <v>0</v>
      </c>
      <c r="BM68" s="109">
        <v>20</v>
      </c>
      <c r="BN68" s="109">
        <v>0</v>
      </c>
      <c r="BO68" s="109">
        <v>17</v>
      </c>
      <c r="BP68" s="109">
        <v>0</v>
      </c>
      <c r="BQ68" s="109">
        <v>0</v>
      </c>
      <c r="BR68" s="109">
        <v>0</v>
      </c>
      <c r="BS68" s="109">
        <v>0</v>
      </c>
      <c r="BT68" s="109">
        <v>0</v>
      </c>
      <c r="BU68" s="452">
        <v>0</v>
      </c>
      <c r="BX68" s="345">
        <v>0</v>
      </c>
      <c r="BY68" s="346">
        <v>16</v>
      </c>
      <c r="BZ68" s="346">
        <v>0</v>
      </c>
      <c r="CA68" s="346">
        <v>7</v>
      </c>
      <c r="CB68" s="346">
        <v>0</v>
      </c>
      <c r="CC68" s="346">
        <v>0</v>
      </c>
      <c r="CD68" s="346">
        <v>0</v>
      </c>
      <c r="CE68" s="346">
        <v>0</v>
      </c>
      <c r="CF68" s="346">
        <v>0</v>
      </c>
      <c r="CG68" s="347">
        <v>0</v>
      </c>
      <c r="CJ68" s="280">
        <v>0</v>
      </c>
      <c r="CK68" s="281">
        <v>15</v>
      </c>
      <c r="CL68" s="281">
        <v>0</v>
      </c>
      <c r="CM68" s="281">
        <v>6</v>
      </c>
      <c r="CN68" s="281">
        <v>0</v>
      </c>
      <c r="CO68" s="281">
        <v>0</v>
      </c>
      <c r="CP68" s="281">
        <v>0</v>
      </c>
      <c r="CQ68" s="281">
        <v>0</v>
      </c>
      <c r="CR68" s="281">
        <v>0</v>
      </c>
      <c r="CS68" s="282">
        <v>0</v>
      </c>
      <c r="CV68" s="348">
        <v>0</v>
      </c>
      <c r="CW68" s="349">
        <v>33</v>
      </c>
      <c r="CX68" s="349">
        <v>0</v>
      </c>
      <c r="CY68" s="349">
        <v>7</v>
      </c>
      <c r="CZ68" s="349">
        <v>0</v>
      </c>
      <c r="DA68" s="349">
        <v>0</v>
      </c>
      <c r="DB68" s="349">
        <v>0</v>
      </c>
      <c r="DC68" s="349">
        <v>0</v>
      </c>
      <c r="DD68" s="349">
        <v>0</v>
      </c>
      <c r="DE68" s="350">
        <v>0</v>
      </c>
      <c r="DG68" s="969"/>
      <c r="DH68" s="348">
        <v>0</v>
      </c>
      <c r="DI68" s="349">
        <v>26</v>
      </c>
      <c r="DJ68" s="349">
        <v>0</v>
      </c>
      <c r="DK68" s="349">
        <v>6</v>
      </c>
      <c r="DL68" s="349">
        <v>0</v>
      </c>
      <c r="DM68" s="349">
        <v>0</v>
      </c>
      <c r="DN68" s="349">
        <v>0</v>
      </c>
      <c r="DO68" s="349">
        <v>0</v>
      </c>
      <c r="DP68" s="349">
        <v>0</v>
      </c>
      <c r="DQ68" s="350">
        <v>0</v>
      </c>
      <c r="DT68" s="1120">
        <v>0</v>
      </c>
      <c r="DU68" s="1115">
        <v>38</v>
      </c>
      <c r="DV68" s="1115">
        <v>0</v>
      </c>
      <c r="DW68" s="1115">
        <v>7</v>
      </c>
      <c r="DX68" s="1115">
        <v>0</v>
      </c>
      <c r="DY68" s="1115">
        <v>0</v>
      </c>
      <c r="DZ68" s="1115">
        <v>0</v>
      </c>
      <c r="EA68" s="1115">
        <v>0</v>
      </c>
      <c r="EB68" s="1115">
        <v>0</v>
      </c>
      <c r="EC68" s="1118">
        <v>0</v>
      </c>
      <c r="ED68" s="241"/>
    </row>
    <row r="69" spans="1:134" x14ac:dyDescent="0.25">
      <c r="A69">
        <v>45</v>
      </c>
      <c r="B69" s="802" t="s">
        <v>101</v>
      </c>
      <c r="C69" s="34">
        <v>3</v>
      </c>
      <c r="D69" s="279">
        <v>0</v>
      </c>
      <c r="E69" s="277">
        <v>1</v>
      </c>
      <c r="F69" s="277">
        <v>0</v>
      </c>
      <c r="G69" s="277">
        <v>9</v>
      </c>
      <c r="H69" s="277">
        <v>0</v>
      </c>
      <c r="I69" s="277">
        <v>0</v>
      </c>
      <c r="J69" s="277">
        <v>0</v>
      </c>
      <c r="K69" s="277">
        <v>0</v>
      </c>
      <c r="L69" s="277">
        <v>0</v>
      </c>
      <c r="M69" s="278">
        <v>0</v>
      </c>
      <c r="N69" s="277"/>
      <c r="O69" s="277"/>
      <c r="P69" s="279">
        <v>0</v>
      </c>
      <c r="Q69" s="277">
        <v>0</v>
      </c>
      <c r="R69" s="277">
        <v>0</v>
      </c>
      <c r="S69" s="277">
        <v>6</v>
      </c>
      <c r="T69" s="277">
        <v>0</v>
      </c>
      <c r="U69" s="277">
        <v>0</v>
      </c>
      <c r="V69" s="277">
        <v>0</v>
      </c>
      <c r="W69" s="277">
        <v>0</v>
      </c>
      <c r="X69" s="277">
        <v>0</v>
      </c>
      <c r="Y69" s="278">
        <v>0</v>
      </c>
      <c r="AB69" s="279">
        <v>0</v>
      </c>
      <c r="AC69" s="277">
        <v>0</v>
      </c>
      <c r="AD69" s="277">
        <v>0</v>
      </c>
      <c r="AE69" s="277">
        <v>17</v>
      </c>
      <c r="AF69" s="277">
        <v>0</v>
      </c>
      <c r="AG69" s="277">
        <v>0</v>
      </c>
      <c r="AH69" s="277">
        <v>0</v>
      </c>
      <c r="AI69" s="277">
        <v>0</v>
      </c>
      <c r="AJ69" s="277">
        <v>0</v>
      </c>
      <c r="AK69" s="278">
        <v>0</v>
      </c>
      <c r="AL69" s="277"/>
      <c r="AM69" s="277"/>
      <c r="AN69" s="279">
        <v>0</v>
      </c>
      <c r="AO69" s="277">
        <v>0</v>
      </c>
      <c r="AP69" s="277">
        <v>0</v>
      </c>
      <c r="AQ69" s="277">
        <v>16</v>
      </c>
      <c r="AR69" s="277">
        <v>0</v>
      </c>
      <c r="AS69" s="277">
        <v>0</v>
      </c>
      <c r="AT69" s="277">
        <v>0</v>
      </c>
      <c r="AU69" s="277">
        <v>0</v>
      </c>
      <c r="AV69" s="277">
        <v>0</v>
      </c>
      <c r="AW69" s="278">
        <v>0</v>
      </c>
      <c r="AX69" s="277"/>
      <c r="AY69" s="277"/>
      <c r="AZ69" s="36">
        <v>0</v>
      </c>
      <c r="BA69">
        <v>0</v>
      </c>
      <c r="BB69">
        <v>0</v>
      </c>
      <c r="BC69">
        <v>29</v>
      </c>
      <c r="BD69">
        <v>0</v>
      </c>
      <c r="BE69">
        <v>0</v>
      </c>
      <c r="BF69">
        <v>0</v>
      </c>
      <c r="BG69">
        <v>0</v>
      </c>
      <c r="BH69">
        <v>0</v>
      </c>
      <c r="BI69" s="450">
        <v>0</v>
      </c>
      <c r="BL69" s="451">
        <v>0</v>
      </c>
      <c r="BM69" s="109">
        <v>0</v>
      </c>
      <c r="BN69" s="109">
        <v>0</v>
      </c>
      <c r="BO69" s="109">
        <v>21</v>
      </c>
      <c r="BP69" s="109">
        <v>0</v>
      </c>
      <c r="BQ69" s="109">
        <v>0</v>
      </c>
      <c r="BR69" s="109">
        <v>0</v>
      </c>
      <c r="BS69" s="109">
        <v>0</v>
      </c>
      <c r="BT69" s="109">
        <v>0</v>
      </c>
      <c r="BU69" s="452">
        <v>0</v>
      </c>
      <c r="BX69" s="345">
        <v>0</v>
      </c>
      <c r="BY69" s="346">
        <v>0</v>
      </c>
      <c r="BZ69" s="346">
        <v>0</v>
      </c>
      <c r="CA69" s="346">
        <v>13</v>
      </c>
      <c r="CB69" s="346">
        <v>0</v>
      </c>
      <c r="CC69" s="346">
        <v>0</v>
      </c>
      <c r="CD69" s="346">
        <v>0</v>
      </c>
      <c r="CE69" s="346">
        <v>0</v>
      </c>
      <c r="CF69" s="346">
        <v>0</v>
      </c>
      <c r="CG69" s="347">
        <v>0</v>
      </c>
      <c r="CJ69" s="280">
        <v>0</v>
      </c>
      <c r="CK69" s="281">
        <v>0</v>
      </c>
      <c r="CL69" s="281">
        <v>0</v>
      </c>
      <c r="CM69" s="281">
        <v>15</v>
      </c>
      <c r="CN69" s="281">
        <v>0</v>
      </c>
      <c r="CO69" s="281">
        <v>0</v>
      </c>
      <c r="CP69" s="281">
        <v>0</v>
      </c>
      <c r="CQ69" s="281">
        <v>0</v>
      </c>
      <c r="CR69" s="281">
        <v>0</v>
      </c>
      <c r="CS69" s="282">
        <v>0</v>
      </c>
      <c r="CV69" s="348">
        <v>0</v>
      </c>
      <c r="CW69" s="349">
        <v>0</v>
      </c>
      <c r="CX69" s="349">
        <v>0</v>
      </c>
      <c r="CY69" s="349">
        <v>7</v>
      </c>
      <c r="CZ69" s="349">
        <v>0</v>
      </c>
      <c r="DA69" s="349">
        <v>0</v>
      </c>
      <c r="DB69" s="349">
        <v>0</v>
      </c>
      <c r="DC69" s="349">
        <v>0</v>
      </c>
      <c r="DD69" s="349">
        <v>0</v>
      </c>
      <c r="DE69" s="350">
        <v>0</v>
      </c>
      <c r="DG69" s="969"/>
      <c r="DH69" s="348">
        <v>0</v>
      </c>
      <c r="DI69" s="349">
        <v>0</v>
      </c>
      <c r="DJ69" s="349">
        <v>0</v>
      </c>
      <c r="DK69" s="349">
        <v>14</v>
      </c>
      <c r="DL69" s="349">
        <v>0</v>
      </c>
      <c r="DM69" s="349">
        <v>0</v>
      </c>
      <c r="DN69" s="349">
        <v>0</v>
      </c>
      <c r="DO69" s="349">
        <v>0</v>
      </c>
      <c r="DP69" s="349">
        <v>0</v>
      </c>
      <c r="DQ69" s="350">
        <v>0</v>
      </c>
      <c r="DT69" s="1120">
        <v>0</v>
      </c>
      <c r="DU69" s="1115">
        <v>0</v>
      </c>
      <c r="DV69" s="1115">
        <v>0</v>
      </c>
      <c r="DW69" s="1115">
        <v>20</v>
      </c>
      <c r="DX69" s="1115">
        <v>0</v>
      </c>
      <c r="DY69" s="1115">
        <v>0</v>
      </c>
      <c r="DZ69" s="1115">
        <v>0</v>
      </c>
      <c r="EA69" s="1115">
        <v>0</v>
      </c>
      <c r="EB69" s="1115">
        <v>0</v>
      </c>
      <c r="EC69" s="1118">
        <v>0</v>
      </c>
      <c r="ED69" s="241"/>
    </row>
    <row r="70" spans="1:134" x14ac:dyDescent="0.25">
      <c r="A70">
        <v>46</v>
      </c>
      <c r="B70" s="802" t="s">
        <v>103</v>
      </c>
      <c r="C70" s="34">
        <v>1</v>
      </c>
      <c r="D70" s="279">
        <v>1</v>
      </c>
      <c r="E70" s="277">
        <v>33</v>
      </c>
      <c r="F70" s="277">
        <v>0</v>
      </c>
      <c r="G70" s="277">
        <v>171</v>
      </c>
      <c r="H70" s="277">
        <v>0</v>
      </c>
      <c r="I70" s="277">
        <v>0</v>
      </c>
      <c r="J70" s="277">
        <v>0</v>
      </c>
      <c r="K70" s="277">
        <v>0</v>
      </c>
      <c r="L70" s="277">
        <v>0</v>
      </c>
      <c r="M70" s="278">
        <v>0</v>
      </c>
      <c r="N70" s="277"/>
      <c r="O70" s="277"/>
      <c r="P70" s="279">
        <v>0</v>
      </c>
      <c r="Q70" s="277">
        <v>14</v>
      </c>
      <c r="R70" s="277">
        <v>0</v>
      </c>
      <c r="S70" s="277">
        <v>161</v>
      </c>
      <c r="T70" s="277">
        <v>0</v>
      </c>
      <c r="U70" s="277">
        <v>0</v>
      </c>
      <c r="V70" s="277">
        <v>0</v>
      </c>
      <c r="W70" s="277">
        <v>0</v>
      </c>
      <c r="X70" s="277">
        <v>0</v>
      </c>
      <c r="Y70" s="278">
        <v>0</v>
      </c>
      <c r="AB70" s="279">
        <v>0</v>
      </c>
      <c r="AC70" s="277">
        <v>8</v>
      </c>
      <c r="AD70" s="277">
        <v>0</v>
      </c>
      <c r="AE70" s="277">
        <v>175</v>
      </c>
      <c r="AF70" s="277">
        <v>0</v>
      </c>
      <c r="AG70" s="277">
        <v>0</v>
      </c>
      <c r="AH70" s="277">
        <v>0</v>
      </c>
      <c r="AI70" s="277">
        <v>0</v>
      </c>
      <c r="AJ70" s="277">
        <v>0</v>
      </c>
      <c r="AK70" s="278">
        <v>0</v>
      </c>
      <c r="AL70" s="277"/>
      <c r="AM70" s="277"/>
      <c r="AN70" s="279">
        <v>1</v>
      </c>
      <c r="AO70" s="277">
        <v>21</v>
      </c>
      <c r="AP70" s="277">
        <v>0</v>
      </c>
      <c r="AQ70" s="277">
        <v>188</v>
      </c>
      <c r="AR70" s="277">
        <v>0</v>
      </c>
      <c r="AS70" s="277">
        <v>0</v>
      </c>
      <c r="AT70" s="277">
        <v>0</v>
      </c>
      <c r="AU70" s="277">
        <v>0</v>
      </c>
      <c r="AV70" s="277">
        <v>0</v>
      </c>
      <c r="AW70" s="278">
        <v>0</v>
      </c>
      <c r="AX70" s="277"/>
      <c r="AY70" s="277"/>
      <c r="AZ70" s="36">
        <v>5</v>
      </c>
      <c r="BA70">
        <v>8</v>
      </c>
      <c r="BB70">
        <v>0</v>
      </c>
      <c r="BC70">
        <v>190</v>
      </c>
      <c r="BD70">
        <v>0</v>
      </c>
      <c r="BE70">
        <v>0</v>
      </c>
      <c r="BF70">
        <v>0</v>
      </c>
      <c r="BG70">
        <v>0</v>
      </c>
      <c r="BH70">
        <v>0</v>
      </c>
      <c r="BI70" s="450">
        <v>0</v>
      </c>
      <c r="BL70" s="451">
        <v>2</v>
      </c>
      <c r="BM70" s="109">
        <v>72</v>
      </c>
      <c r="BN70" s="109">
        <v>0</v>
      </c>
      <c r="BO70" s="109">
        <v>176</v>
      </c>
      <c r="BP70" s="109">
        <v>0</v>
      </c>
      <c r="BQ70" s="109">
        <v>0</v>
      </c>
      <c r="BR70" s="109">
        <v>0</v>
      </c>
      <c r="BS70" s="109">
        <v>0</v>
      </c>
      <c r="BT70" s="109">
        <v>0</v>
      </c>
      <c r="BU70" s="452">
        <v>0</v>
      </c>
      <c r="BX70" s="345">
        <v>0</v>
      </c>
      <c r="BY70" s="346">
        <v>7</v>
      </c>
      <c r="BZ70" s="346">
        <v>0</v>
      </c>
      <c r="CA70" s="346">
        <v>187</v>
      </c>
      <c r="CB70" s="346">
        <v>0</v>
      </c>
      <c r="CC70" s="346">
        <v>0</v>
      </c>
      <c r="CD70" s="346">
        <v>0</v>
      </c>
      <c r="CE70" s="346">
        <v>0</v>
      </c>
      <c r="CF70" s="346">
        <v>0</v>
      </c>
      <c r="CG70" s="347">
        <v>0</v>
      </c>
      <c r="CJ70" s="280">
        <f>1+37</f>
        <v>38</v>
      </c>
      <c r="CK70" s="356">
        <f>146-137</f>
        <v>9</v>
      </c>
      <c r="CL70" s="281">
        <v>0</v>
      </c>
      <c r="CM70" s="281">
        <v>168</v>
      </c>
      <c r="CN70" s="281">
        <v>0</v>
      </c>
      <c r="CO70" s="281">
        <v>0</v>
      </c>
      <c r="CP70" s="281">
        <v>0</v>
      </c>
      <c r="CQ70" s="281">
        <v>0</v>
      </c>
      <c r="CR70" s="281">
        <v>0</v>
      </c>
      <c r="CS70" s="282">
        <v>0</v>
      </c>
      <c r="CV70" s="348">
        <v>6</v>
      </c>
      <c r="CW70" s="349">
        <v>12</v>
      </c>
      <c r="CX70" s="349">
        <v>0</v>
      </c>
      <c r="CY70" s="349">
        <v>123</v>
      </c>
      <c r="CZ70" s="349">
        <v>0</v>
      </c>
      <c r="DA70" s="349">
        <v>0</v>
      </c>
      <c r="DB70" s="349">
        <v>0</v>
      </c>
      <c r="DC70" s="349">
        <v>0</v>
      </c>
      <c r="DD70" s="349">
        <v>0</v>
      </c>
      <c r="DE70" s="350">
        <v>0</v>
      </c>
      <c r="DG70" s="969"/>
      <c r="DH70" s="348">
        <v>20</v>
      </c>
      <c r="DI70" s="349">
        <v>14</v>
      </c>
      <c r="DJ70" s="349">
        <v>0</v>
      </c>
      <c r="DK70" s="349">
        <v>157</v>
      </c>
      <c r="DL70" s="349">
        <v>0</v>
      </c>
      <c r="DM70" s="349">
        <v>0</v>
      </c>
      <c r="DN70" s="349">
        <v>0</v>
      </c>
      <c r="DO70" s="349">
        <v>0</v>
      </c>
      <c r="DP70" s="349">
        <v>0</v>
      </c>
      <c r="DQ70" s="350">
        <v>0</v>
      </c>
      <c r="DT70" s="1120">
        <v>7</v>
      </c>
      <c r="DU70" s="1115">
        <v>10</v>
      </c>
      <c r="DV70" s="1115">
        <v>0</v>
      </c>
      <c r="DW70" s="1115">
        <v>133</v>
      </c>
      <c r="DX70" s="1115">
        <v>0</v>
      </c>
      <c r="DY70" s="1115">
        <v>0</v>
      </c>
      <c r="DZ70" s="1115">
        <v>0</v>
      </c>
      <c r="EA70" s="1115">
        <v>0</v>
      </c>
      <c r="EB70" s="1115">
        <v>0</v>
      </c>
      <c r="EC70" s="1118">
        <v>0</v>
      </c>
      <c r="ED70" s="241"/>
    </row>
    <row r="71" spans="1:134" ht="15.75" customHeight="1" x14ac:dyDescent="0.25">
      <c r="A71">
        <v>46</v>
      </c>
      <c r="B71" s="802" t="s">
        <v>103</v>
      </c>
      <c r="C71" s="34">
        <v>2</v>
      </c>
      <c r="D71" s="279">
        <v>9</v>
      </c>
      <c r="E71" s="277">
        <v>30</v>
      </c>
      <c r="F71" s="277">
        <v>6</v>
      </c>
      <c r="G71" s="277">
        <v>102</v>
      </c>
      <c r="H71" s="277">
        <v>0</v>
      </c>
      <c r="I71" s="277">
        <v>0</v>
      </c>
      <c r="J71" s="277">
        <v>0</v>
      </c>
      <c r="K71" s="277">
        <v>0</v>
      </c>
      <c r="L71" s="277">
        <v>0</v>
      </c>
      <c r="M71" s="278">
        <v>0</v>
      </c>
      <c r="N71" s="277"/>
      <c r="O71" s="277"/>
      <c r="P71" s="279">
        <v>11</v>
      </c>
      <c r="Q71" s="277">
        <v>32</v>
      </c>
      <c r="R71" s="277">
        <v>2</v>
      </c>
      <c r="S71" s="277">
        <v>110</v>
      </c>
      <c r="T71" s="277">
        <v>0</v>
      </c>
      <c r="U71" s="277">
        <v>0</v>
      </c>
      <c r="V71" s="277">
        <v>0</v>
      </c>
      <c r="W71" s="277">
        <v>0</v>
      </c>
      <c r="X71" s="277">
        <v>0</v>
      </c>
      <c r="Y71" s="278">
        <v>0</v>
      </c>
      <c r="AB71" s="279">
        <v>7</v>
      </c>
      <c r="AC71" s="277">
        <v>32</v>
      </c>
      <c r="AD71" s="277">
        <v>6</v>
      </c>
      <c r="AE71" s="277">
        <v>115</v>
      </c>
      <c r="AF71" s="277">
        <v>0</v>
      </c>
      <c r="AG71" s="277">
        <v>0</v>
      </c>
      <c r="AH71" s="277">
        <v>0</v>
      </c>
      <c r="AI71" s="277">
        <v>0</v>
      </c>
      <c r="AJ71" s="277">
        <v>0</v>
      </c>
      <c r="AK71" s="278">
        <v>0</v>
      </c>
      <c r="AL71" s="277"/>
      <c r="AM71" s="277"/>
      <c r="AN71" s="279">
        <v>2</v>
      </c>
      <c r="AO71" s="277">
        <v>29</v>
      </c>
      <c r="AP71" s="277">
        <v>8</v>
      </c>
      <c r="AQ71" s="277">
        <v>114</v>
      </c>
      <c r="AR71" s="277">
        <v>0</v>
      </c>
      <c r="AS71" s="277">
        <v>0</v>
      </c>
      <c r="AT71" s="277">
        <v>0</v>
      </c>
      <c r="AU71" s="277">
        <v>0</v>
      </c>
      <c r="AV71" s="277">
        <v>0</v>
      </c>
      <c r="AW71" s="278">
        <v>0</v>
      </c>
      <c r="AX71" s="277"/>
      <c r="AY71" s="277"/>
      <c r="AZ71" s="36">
        <v>0</v>
      </c>
      <c r="BA71">
        <v>63</v>
      </c>
      <c r="BB71">
        <v>9</v>
      </c>
      <c r="BC71">
        <v>105</v>
      </c>
      <c r="BD71">
        <v>0</v>
      </c>
      <c r="BE71">
        <v>0</v>
      </c>
      <c r="BF71">
        <v>0</v>
      </c>
      <c r="BG71">
        <v>0</v>
      </c>
      <c r="BH71">
        <v>0</v>
      </c>
      <c r="BI71" s="450">
        <v>0</v>
      </c>
      <c r="BL71" s="451">
        <v>0</v>
      </c>
      <c r="BM71" s="109">
        <v>43</v>
      </c>
      <c r="BN71" s="109">
        <v>1</v>
      </c>
      <c r="BO71" s="109">
        <v>82</v>
      </c>
      <c r="BP71" s="109">
        <v>0</v>
      </c>
      <c r="BQ71" s="109">
        <v>0</v>
      </c>
      <c r="BR71" s="109">
        <v>0</v>
      </c>
      <c r="BS71" s="109">
        <v>0</v>
      </c>
      <c r="BT71" s="109">
        <v>0</v>
      </c>
      <c r="BU71" s="452">
        <v>0</v>
      </c>
      <c r="BX71" s="345">
        <v>17</v>
      </c>
      <c r="BY71" s="346">
        <v>35</v>
      </c>
      <c r="BZ71" s="346">
        <v>3</v>
      </c>
      <c r="CA71" s="346">
        <v>97</v>
      </c>
      <c r="CB71" s="346">
        <v>0</v>
      </c>
      <c r="CC71" s="346">
        <v>0</v>
      </c>
      <c r="CD71" s="346">
        <v>0</v>
      </c>
      <c r="CE71" s="346">
        <v>0</v>
      </c>
      <c r="CF71" s="346">
        <v>0</v>
      </c>
      <c r="CG71" s="347">
        <v>0</v>
      </c>
      <c r="CJ71" s="280">
        <v>0</v>
      </c>
      <c r="CK71" s="281">
        <v>34</v>
      </c>
      <c r="CL71" s="281">
        <v>2</v>
      </c>
      <c r="CM71" s="281">
        <v>69</v>
      </c>
      <c r="CN71" s="281">
        <v>0</v>
      </c>
      <c r="CO71" s="281">
        <v>0</v>
      </c>
      <c r="CP71" s="281">
        <v>0</v>
      </c>
      <c r="CQ71" s="281">
        <v>0</v>
      </c>
      <c r="CR71" s="281">
        <v>0</v>
      </c>
      <c r="CS71" s="282">
        <v>0</v>
      </c>
      <c r="CV71" s="348">
        <v>26</v>
      </c>
      <c r="CW71" s="349">
        <v>27</v>
      </c>
      <c r="CX71" s="349">
        <v>5</v>
      </c>
      <c r="CY71" s="349">
        <v>80</v>
      </c>
      <c r="CZ71" s="349">
        <v>0</v>
      </c>
      <c r="DA71" s="349">
        <v>0</v>
      </c>
      <c r="DB71" s="349">
        <v>0</v>
      </c>
      <c r="DC71" s="349">
        <v>0</v>
      </c>
      <c r="DD71" s="349">
        <v>0</v>
      </c>
      <c r="DE71" s="350">
        <v>0</v>
      </c>
      <c r="DG71" s="969"/>
      <c r="DH71" s="348">
        <v>75</v>
      </c>
      <c r="DI71" s="349">
        <v>52</v>
      </c>
      <c r="DJ71" s="349">
        <v>5</v>
      </c>
      <c r="DK71" s="349">
        <v>92</v>
      </c>
      <c r="DL71" s="349">
        <v>0</v>
      </c>
      <c r="DM71" s="349">
        <v>0</v>
      </c>
      <c r="DN71" s="349">
        <v>0</v>
      </c>
      <c r="DO71" s="349">
        <v>0</v>
      </c>
      <c r="DP71" s="349">
        <v>0</v>
      </c>
      <c r="DQ71" s="350">
        <v>0</v>
      </c>
      <c r="DT71" s="1120">
        <v>37</v>
      </c>
      <c r="DU71" s="1115">
        <v>54</v>
      </c>
      <c r="DV71" s="1115">
        <v>2</v>
      </c>
      <c r="DW71" s="1115">
        <v>95</v>
      </c>
      <c r="DX71" s="1115">
        <v>0</v>
      </c>
      <c r="DY71" s="1115">
        <v>0</v>
      </c>
      <c r="DZ71" s="1115">
        <v>0</v>
      </c>
      <c r="EA71" s="1115">
        <v>0</v>
      </c>
      <c r="EB71" s="1115">
        <v>0</v>
      </c>
      <c r="EC71" s="1118">
        <v>0</v>
      </c>
      <c r="ED71" s="241"/>
    </row>
    <row r="72" spans="1:134" x14ac:dyDescent="0.25">
      <c r="A72">
        <v>46</v>
      </c>
      <c r="B72" s="802" t="s">
        <v>103</v>
      </c>
      <c r="C72" s="34">
        <v>3</v>
      </c>
      <c r="D72" s="279">
        <v>16</v>
      </c>
      <c r="E72" s="277">
        <v>17</v>
      </c>
      <c r="F72" s="277">
        <v>0</v>
      </c>
      <c r="G72" s="277">
        <v>59</v>
      </c>
      <c r="H72" s="277">
        <v>0</v>
      </c>
      <c r="I72" s="277">
        <v>0</v>
      </c>
      <c r="J72" s="277">
        <v>0</v>
      </c>
      <c r="K72" s="277">
        <v>0</v>
      </c>
      <c r="L72" s="277">
        <v>0</v>
      </c>
      <c r="M72" s="278">
        <v>0</v>
      </c>
      <c r="N72" s="277"/>
      <c r="O72" s="277"/>
      <c r="P72" s="279">
        <v>17</v>
      </c>
      <c r="Q72" s="277">
        <v>92</v>
      </c>
      <c r="R72" s="277">
        <v>0</v>
      </c>
      <c r="S72" s="277">
        <v>62</v>
      </c>
      <c r="T72" s="277">
        <v>0</v>
      </c>
      <c r="U72" s="277">
        <v>0</v>
      </c>
      <c r="V72" s="277">
        <v>0</v>
      </c>
      <c r="W72" s="277">
        <v>0</v>
      </c>
      <c r="X72" s="277">
        <v>0</v>
      </c>
      <c r="Y72" s="278">
        <v>0</v>
      </c>
      <c r="AB72" s="279">
        <v>16</v>
      </c>
      <c r="AC72" s="277">
        <v>133</v>
      </c>
      <c r="AD72" s="277">
        <v>0</v>
      </c>
      <c r="AE72" s="277">
        <v>81</v>
      </c>
      <c r="AF72" s="277">
        <v>0</v>
      </c>
      <c r="AG72" s="277">
        <v>0</v>
      </c>
      <c r="AH72" s="277">
        <v>0</v>
      </c>
      <c r="AI72" s="277">
        <v>0</v>
      </c>
      <c r="AJ72" s="277">
        <v>0</v>
      </c>
      <c r="AK72" s="278">
        <v>0</v>
      </c>
      <c r="AL72" s="277"/>
      <c r="AM72" s="277"/>
      <c r="AN72" s="279">
        <v>24</v>
      </c>
      <c r="AO72" s="277">
        <v>39</v>
      </c>
      <c r="AP72" s="277">
        <v>0</v>
      </c>
      <c r="AQ72" s="277">
        <v>66</v>
      </c>
      <c r="AR72" s="277">
        <v>0</v>
      </c>
      <c r="AS72" s="277">
        <v>0</v>
      </c>
      <c r="AT72" s="277">
        <v>0</v>
      </c>
      <c r="AU72" s="277">
        <v>0</v>
      </c>
      <c r="AV72" s="277">
        <v>0</v>
      </c>
      <c r="AW72" s="278">
        <v>0</v>
      </c>
      <c r="AX72" s="277"/>
      <c r="AY72" s="277"/>
      <c r="AZ72" s="36">
        <v>15</v>
      </c>
      <c r="BA72">
        <v>206</v>
      </c>
      <c r="BB72">
        <v>0</v>
      </c>
      <c r="BC72">
        <v>97</v>
      </c>
      <c r="BD72">
        <v>0</v>
      </c>
      <c r="BE72">
        <v>0</v>
      </c>
      <c r="BF72">
        <v>0</v>
      </c>
      <c r="BG72">
        <v>0</v>
      </c>
      <c r="BH72">
        <v>0</v>
      </c>
      <c r="BI72" s="450">
        <v>0</v>
      </c>
      <c r="BL72" s="451">
        <v>18</v>
      </c>
      <c r="BM72" s="109">
        <v>92</v>
      </c>
      <c r="BN72" s="109">
        <v>0</v>
      </c>
      <c r="BO72" s="109">
        <v>84</v>
      </c>
      <c r="BP72" s="109">
        <v>0</v>
      </c>
      <c r="BQ72" s="109">
        <v>0</v>
      </c>
      <c r="BR72" s="109">
        <v>0</v>
      </c>
      <c r="BS72" s="109">
        <v>0</v>
      </c>
      <c r="BT72" s="109">
        <v>0</v>
      </c>
      <c r="BU72" s="452">
        <v>0</v>
      </c>
      <c r="BX72" s="345">
        <v>14</v>
      </c>
      <c r="BY72" s="346">
        <v>58</v>
      </c>
      <c r="BZ72" s="346">
        <v>0</v>
      </c>
      <c r="CA72" s="346">
        <v>90</v>
      </c>
      <c r="CB72" s="346">
        <v>0</v>
      </c>
      <c r="CC72" s="346">
        <v>0</v>
      </c>
      <c r="CD72" s="346">
        <v>0</v>
      </c>
      <c r="CE72" s="346">
        <v>0</v>
      </c>
      <c r="CF72" s="346">
        <v>0</v>
      </c>
      <c r="CG72" s="347">
        <v>0</v>
      </c>
      <c r="CJ72" s="280">
        <v>47</v>
      </c>
      <c r="CK72" s="281">
        <v>89</v>
      </c>
      <c r="CL72" s="281">
        <v>0</v>
      </c>
      <c r="CM72" s="281">
        <v>90</v>
      </c>
      <c r="CN72" s="281">
        <v>0</v>
      </c>
      <c r="CO72" s="281">
        <v>0</v>
      </c>
      <c r="CP72" s="281">
        <v>0</v>
      </c>
      <c r="CQ72" s="281">
        <v>0</v>
      </c>
      <c r="CR72" s="281">
        <v>0</v>
      </c>
      <c r="CS72" s="282">
        <v>0</v>
      </c>
      <c r="CV72" s="348">
        <v>52</v>
      </c>
      <c r="CW72" s="349">
        <v>32</v>
      </c>
      <c r="CX72" s="349">
        <v>0</v>
      </c>
      <c r="CY72" s="349">
        <v>63</v>
      </c>
      <c r="CZ72" s="349">
        <v>0</v>
      </c>
      <c r="DA72" s="349">
        <v>0</v>
      </c>
      <c r="DB72" s="349">
        <v>0</v>
      </c>
      <c r="DC72" s="349">
        <v>0</v>
      </c>
      <c r="DD72" s="349">
        <v>0</v>
      </c>
      <c r="DE72" s="350">
        <v>0</v>
      </c>
      <c r="DG72" s="969"/>
      <c r="DH72" s="348">
        <v>65</v>
      </c>
      <c r="DI72" s="349">
        <v>70</v>
      </c>
      <c r="DJ72" s="349">
        <v>0</v>
      </c>
      <c r="DK72" s="349">
        <v>72</v>
      </c>
      <c r="DL72" s="349">
        <v>0</v>
      </c>
      <c r="DM72" s="349">
        <v>0</v>
      </c>
      <c r="DN72" s="349">
        <v>0</v>
      </c>
      <c r="DO72" s="349">
        <v>0</v>
      </c>
      <c r="DP72" s="349">
        <v>0</v>
      </c>
      <c r="DQ72" s="350">
        <v>0</v>
      </c>
      <c r="DT72" s="1120">
        <v>60</v>
      </c>
      <c r="DU72" s="1115">
        <v>47</v>
      </c>
      <c r="DV72" s="1115">
        <v>0</v>
      </c>
      <c r="DW72" s="1115">
        <v>63</v>
      </c>
      <c r="DX72" s="1115">
        <v>0</v>
      </c>
      <c r="DY72" s="1115">
        <v>0</v>
      </c>
      <c r="DZ72" s="1115">
        <v>0</v>
      </c>
      <c r="EA72" s="1115">
        <v>0</v>
      </c>
      <c r="EB72" s="1115">
        <v>0</v>
      </c>
      <c r="EC72" s="1118">
        <v>0</v>
      </c>
      <c r="ED72" s="241"/>
    </row>
    <row r="73" spans="1:134" x14ac:dyDescent="0.25">
      <c r="A73">
        <v>47</v>
      </c>
      <c r="B73" s="802" t="s">
        <v>104</v>
      </c>
      <c r="C73" s="34">
        <v>1</v>
      </c>
      <c r="D73" s="279">
        <v>0</v>
      </c>
      <c r="E73" s="277">
        <v>37</v>
      </c>
      <c r="F73" s="277">
        <v>0</v>
      </c>
      <c r="G73" s="277">
        <v>154</v>
      </c>
      <c r="H73" s="277">
        <v>0</v>
      </c>
      <c r="I73" s="277">
        <v>0</v>
      </c>
      <c r="J73" s="277">
        <v>0</v>
      </c>
      <c r="K73" s="277">
        <v>0</v>
      </c>
      <c r="L73" s="277">
        <v>0</v>
      </c>
      <c r="M73" s="278">
        <v>0</v>
      </c>
      <c r="N73" s="277"/>
      <c r="O73" s="277"/>
      <c r="P73" s="279">
        <v>0</v>
      </c>
      <c r="Q73" s="277">
        <v>51</v>
      </c>
      <c r="R73" s="277">
        <v>0</v>
      </c>
      <c r="S73" s="277">
        <v>129</v>
      </c>
      <c r="T73" s="277">
        <v>0</v>
      </c>
      <c r="U73" s="277">
        <v>0</v>
      </c>
      <c r="V73" s="277">
        <v>0</v>
      </c>
      <c r="W73" s="277">
        <v>0</v>
      </c>
      <c r="X73" s="277">
        <v>0</v>
      </c>
      <c r="Y73" s="278">
        <v>0</v>
      </c>
      <c r="AB73" s="279">
        <v>1</v>
      </c>
      <c r="AC73" s="277">
        <v>37</v>
      </c>
      <c r="AD73" s="277">
        <v>0</v>
      </c>
      <c r="AE73" s="277">
        <v>133</v>
      </c>
      <c r="AF73" s="277">
        <v>0</v>
      </c>
      <c r="AG73" s="277">
        <v>0</v>
      </c>
      <c r="AH73" s="277">
        <v>0</v>
      </c>
      <c r="AI73" s="277">
        <v>0</v>
      </c>
      <c r="AJ73" s="277">
        <v>0</v>
      </c>
      <c r="AK73" s="278">
        <v>0</v>
      </c>
      <c r="AL73" s="277"/>
      <c r="AM73" s="277"/>
      <c r="AN73" s="279">
        <v>0</v>
      </c>
      <c r="AO73" s="277">
        <v>35</v>
      </c>
      <c r="AP73" s="277">
        <v>0</v>
      </c>
      <c r="AQ73" s="277">
        <v>102</v>
      </c>
      <c r="AR73" s="277">
        <v>0</v>
      </c>
      <c r="AS73" s="277">
        <v>0</v>
      </c>
      <c r="AT73" s="277">
        <v>0</v>
      </c>
      <c r="AU73" s="277">
        <v>0</v>
      </c>
      <c r="AV73" s="277">
        <v>0</v>
      </c>
      <c r="AW73" s="278">
        <v>0</v>
      </c>
      <c r="AX73" s="277"/>
      <c r="AY73" s="277"/>
      <c r="AZ73" s="36">
        <v>0</v>
      </c>
      <c r="BA73">
        <v>37</v>
      </c>
      <c r="BB73">
        <v>0</v>
      </c>
      <c r="BC73">
        <v>85</v>
      </c>
      <c r="BD73">
        <v>0</v>
      </c>
      <c r="BE73">
        <v>0</v>
      </c>
      <c r="BF73">
        <v>0</v>
      </c>
      <c r="BG73">
        <v>0</v>
      </c>
      <c r="BH73">
        <v>0</v>
      </c>
      <c r="BI73" s="450">
        <v>0</v>
      </c>
      <c r="BL73" s="451">
        <v>0</v>
      </c>
      <c r="BM73" s="109">
        <v>24</v>
      </c>
      <c r="BN73" s="109">
        <v>0</v>
      </c>
      <c r="BO73" s="109">
        <v>72</v>
      </c>
      <c r="BP73" s="109">
        <v>0</v>
      </c>
      <c r="BQ73" s="109">
        <v>0</v>
      </c>
      <c r="BR73" s="109">
        <v>0</v>
      </c>
      <c r="BS73" s="109">
        <v>0</v>
      </c>
      <c r="BT73" s="109">
        <v>0</v>
      </c>
      <c r="BU73" s="452">
        <v>0</v>
      </c>
      <c r="BX73" s="345">
        <v>0</v>
      </c>
      <c r="BY73" s="346">
        <v>39</v>
      </c>
      <c r="BZ73" s="346">
        <v>0</v>
      </c>
      <c r="CA73" s="346">
        <v>66</v>
      </c>
      <c r="CB73" s="346">
        <v>0</v>
      </c>
      <c r="CC73" s="346">
        <v>0</v>
      </c>
      <c r="CD73" s="346">
        <v>0</v>
      </c>
      <c r="CE73" s="346">
        <v>0</v>
      </c>
      <c r="CF73" s="346">
        <v>0</v>
      </c>
      <c r="CG73" s="347">
        <v>0</v>
      </c>
      <c r="CJ73" s="280">
        <v>0</v>
      </c>
      <c r="CK73" s="356">
        <f>27-1</f>
        <v>26</v>
      </c>
      <c r="CL73" s="281">
        <v>0</v>
      </c>
      <c r="CM73" s="281">
        <v>75</v>
      </c>
      <c r="CN73" s="281">
        <v>0</v>
      </c>
      <c r="CO73" s="281">
        <v>0</v>
      </c>
      <c r="CP73" s="281">
        <v>0</v>
      </c>
      <c r="CQ73" s="281">
        <v>0</v>
      </c>
      <c r="CR73" s="281">
        <v>0</v>
      </c>
      <c r="CS73" s="282">
        <v>0</v>
      </c>
      <c r="CV73" s="348">
        <v>0</v>
      </c>
      <c r="CW73" s="349">
        <v>27</v>
      </c>
      <c r="CX73" s="349">
        <v>0</v>
      </c>
      <c r="CY73" s="349">
        <v>59</v>
      </c>
      <c r="CZ73" s="349">
        <v>0</v>
      </c>
      <c r="DA73" s="349">
        <v>0</v>
      </c>
      <c r="DB73" s="349">
        <v>0</v>
      </c>
      <c r="DC73" s="349">
        <v>0</v>
      </c>
      <c r="DD73" s="349">
        <v>0</v>
      </c>
      <c r="DE73" s="350">
        <v>0</v>
      </c>
      <c r="DG73" s="969"/>
      <c r="DH73" s="348">
        <v>0</v>
      </c>
      <c r="DI73" s="349">
        <v>21</v>
      </c>
      <c r="DJ73" s="349">
        <v>0</v>
      </c>
      <c r="DK73" s="349">
        <v>46</v>
      </c>
      <c r="DL73" s="349">
        <v>0</v>
      </c>
      <c r="DM73" s="349">
        <v>0</v>
      </c>
      <c r="DN73" s="349">
        <v>0</v>
      </c>
      <c r="DO73" s="349">
        <v>0</v>
      </c>
      <c r="DP73" s="349">
        <v>0</v>
      </c>
      <c r="DQ73" s="350">
        <v>0</v>
      </c>
      <c r="DT73" s="1120">
        <v>0</v>
      </c>
      <c r="DU73" s="1115">
        <v>24</v>
      </c>
      <c r="DV73" s="1115">
        <v>0</v>
      </c>
      <c r="DW73" s="1115">
        <v>61</v>
      </c>
      <c r="DX73" s="1115">
        <v>0</v>
      </c>
      <c r="DY73" s="1115">
        <v>0</v>
      </c>
      <c r="DZ73" s="1115">
        <v>0</v>
      </c>
      <c r="EA73" s="1115">
        <v>0</v>
      </c>
      <c r="EB73" s="1115">
        <v>0</v>
      </c>
      <c r="EC73" s="1118">
        <v>0</v>
      </c>
      <c r="ED73" s="241"/>
    </row>
    <row r="74" spans="1:134" x14ac:dyDescent="0.25">
      <c r="A74">
        <v>47</v>
      </c>
      <c r="B74" s="802" t="s">
        <v>104</v>
      </c>
      <c r="C74" s="34">
        <v>2</v>
      </c>
      <c r="D74" s="279">
        <v>0</v>
      </c>
      <c r="E74" s="277">
        <v>14</v>
      </c>
      <c r="F74" s="277">
        <v>0</v>
      </c>
      <c r="G74" s="277">
        <v>26</v>
      </c>
      <c r="H74" s="277">
        <v>0</v>
      </c>
      <c r="I74" s="277">
        <v>0</v>
      </c>
      <c r="J74" s="277">
        <v>0</v>
      </c>
      <c r="K74" s="277">
        <v>0</v>
      </c>
      <c r="L74" s="277">
        <v>0</v>
      </c>
      <c r="M74" s="278">
        <v>0</v>
      </c>
      <c r="N74" s="277"/>
      <c r="O74" s="277"/>
      <c r="P74" s="279">
        <v>0</v>
      </c>
      <c r="Q74" s="277">
        <v>17</v>
      </c>
      <c r="R74" s="277">
        <v>0</v>
      </c>
      <c r="S74" s="277">
        <v>32</v>
      </c>
      <c r="T74" s="277">
        <v>0</v>
      </c>
      <c r="U74" s="277">
        <v>0</v>
      </c>
      <c r="V74" s="277">
        <v>0</v>
      </c>
      <c r="W74" s="277">
        <v>0</v>
      </c>
      <c r="X74" s="277">
        <v>0</v>
      </c>
      <c r="Y74" s="278">
        <v>0</v>
      </c>
      <c r="AB74" s="279">
        <v>0</v>
      </c>
      <c r="AC74" s="277">
        <v>18</v>
      </c>
      <c r="AD74" s="277">
        <v>0</v>
      </c>
      <c r="AE74" s="277">
        <v>27</v>
      </c>
      <c r="AF74" s="277">
        <v>0</v>
      </c>
      <c r="AG74" s="277">
        <v>0</v>
      </c>
      <c r="AH74" s="277">
        <v>0</v>
      </c>
      <c r="AI74" s="277">
        <v>0</v>
      </c>
      <c r="AJ74" s="277">
        <v>0</v>
      </c>
      <c r="AK74" s="278">
        <v>0</v>
      </c>
      <c r="AL74" s="277"/>
      <c r="AM74" s="277"/>
      <c r="AN74" s="279">
        <v>0</v>
      </c>
      <c r="AO74" s="277">
        <v>27</v>
      </c>
      <c r="AP74" s="277">
        <v>0</v>
      </c>
      <c r="AQ74" s="277">
        <v>15</v>
      </c>
      <c r="AR74" s="277">
        <v>0</v>
      </c>
      <c r="AS74" s="277">
        <v>0</v>
      </c>
      <c r="AT74" s="277">
        <v>0</v>
      </c>
      <c r="AU74" s="277">
        <v>0</v>
      </c>
      <c r="AV74" s="277">
        <v>0</v>
      </c>
      <c r="AW74" s="278">
        <v>0</v>
      </c>
      <c r="AX74" s="277"/>
      <c r="AY74" s="277"/>
      <c r="AZ74" s="36">
        <v>0</v>
      </c>
      <c r="BA74">
        <v>14</v>
      </c>
      <c r="BB74">
        <v>0</v>
      </c>
      <c r="BC74">
        <v>23</v>
      </c>
      <c r="BD74">
        <v>0</v>
      </c>
      <c r="BE74">
        <v>0</v>
      </c>
      <c r="BF74">
        <v>0</v>
      </c>
      <c r="BG74">
        <v>0</v>
      </c>
      <c r="BH74">
        <v>0</v>
      </c>
      <c r="BI74" s="450">
        <v>0</v>
      </c>
      <c r="BL74" s="451">
        <v>0</v>
      </c>
      <c r="BM74" s="109">
        <v>13</v>
      </c>
      <c r="BN74" s="109">
        <v>0</v>
      </c>
      <c r="BO74" s="109">
        <v>13</v>
      </c>
      <c r="BP74" s="109">
        <v>0</v>
      </c>
      <c r="BQ74" s="109">
        <v>0</v>
      </c>
      <c r="BR74" s="109">
        <v>0</v>
      </c>
      <c r="BS74" s="109">
        <v>0</v>
      </c>
      <c r="BT74" s="109">
        <v>0</v>
      </c>
      <c r="BU74" s="452">
        <v>0</v>
      </c>
      <c r="BX74" s="345">
        <v>0</v>
      </c>
      <c r="BY74" s="346">
        <v>6</v>
      </c>
      <c r="BZ74" s="346">
        <v>0</v>
      </c>
      <c r="CA74" s="346">
        <v>9</v>
      </c>
      <c r="CB74" s="346">
        <v>0</v>
      </c>
      <c r="CC74" s="346">
        <v>0</v>
      </c>
      <c r="CD74" s="346">
        <v>0</v>
      </c>
      <c r="CE74" s="346">
        <v>0</v>
      </c>
      <c r="CF74" s="346">
        <v>0</v>
      </c>
      <c r="CG74" s="347">
        <v>0</v>
      </c>
      <c r="CJ74" s="280">
        <v>0</v>
      </c>
      <c r="CK74" s="281">
        <v>4</v>
      </c>
      <c r="CL74" s="281">
        <v>0</v>
      </c>
      <c r="CM74" s="281">
        <v>7</v>
      </c>
      <c r="CN74" s="281">
        <v>0</v>
      </c>
      <c r="CO74" s="281">
        <v>0</v>
      </c>
      <c r="CP74" s="281">
        <v>0</v>
      </c>
      <c r="CQ74" s="281">
        <v>0</v>
      </c>
      <c r="CR74" s="281">
        <v>0</v>
      </c>
      <c r="CS74" s="282">
        <v>0</v>
      </c>
      <c r="CV74" s="348">
        <v>0</v>
      </c>
      <c r="CW74" s="349">
        <v>7</v>
      </c>
      <c r="CX74" s="349">
        <v>0</v>
      </c>
      <c r="CY74" s="349">
        <v>12</v>
      </c>
      <c r="CZ74" s="349">
        <v>0</v>
      </c>
      <c r="DA74" s="349">
        <v>0</v>
      </c>
      <c r="DB74" s="349">
        <v>0</v>
      </c>
      <c r="DC74" s="349">
        <v>0</v>
      </c>
      <c r="DD74" s="349">
        <v>0</v>
      </c>
      <c r="DE74" s="350">
        <v>0</v>
      </c>
      <c r="DG74" s="969"/>
      <c r="DH74" s="348">
        <v>0</v>
      </c>
      <c r="DI74" s="349">
        <v>20</v>
      </c>
      <c r="DJ74" s="349">
        <v>0</v>
      </c>
      <c r="DK74" s="349">
        <v>9</v>
      </c>
      <c r="DL74" s="349">
        <v>0</v>
      </c>
      <c r="DM74" s="349">
        <v>0</v>
      </c>
      <c r="DN74" s="349">
        <v>0</v>
      </c>
      <c r="DO74" s="349">
        <v>0</v>
      </c>
      <c r="DP74" s="349">
        <v>0</v>
      </c>
      <c r="DQ74" s="350">
        <v>0</v>
      </c>
      <c r="DT74" s="1120">
        <v>1</v>
      </c>
      <c r="DU74" s="1115">
        <v>16</v>
      </c>
      <c r="DV74" s="1115">
        <v>0</v>
      </c>
      <c r="DW74" s="1115">
        <v>7</v>
      </c>
      <c r="DX74" s="1115">
        <v>0</v>
      </c>
      <c r="DY74" s="1115">
        <v>0</v>
      </c>
      <c r="DZ74" s="1115">
        <v>0</v>
      </c>
      <c r="EA74" s="1115">
        <v>0</v>
      </c>
      <c r="EB74" s="1115">
        <v>0</v>
      </c>
      <c r="EC74" s="1118">
        <v>0</v>
      </c>
      <c r="ED74" s="241"/>
    </row>
    <row r="75" spans="1:134" x14ac:dyDescent="0.25">
      <c r="A75">
        <v>47</v>
      </c>
      <c r="B75" s="802" t="s">
        <v>104</v>
      </c>
      <c r="C75" s="34">
        <v>3</v>
      </c>
      <c r="D75" s="279">
        <v>45</v>
      </c>
      <c r="E75" s="277">
        <v>34</v>
      </c>
      <c r="F75" s="277">
        <v>0</v>
      </c>
      <c r="G75" s="277">
        <v>75</v>
      </c>
      <c r="H75" s="277">
        <v>0</v>
      </c>
      <c r="I75" s="277">
        <v>0</v>
      </c>
      <c r="J75" s="277">
        <v>0</v>
      </c>
      <c r="K75" s="277">
        <v>0</v>
      </c>
      <c r="L75" s="277">
        <v>0</v>
      </c>
      <c r="M75" s="278">
        <v>0</v>
      </c>
      <c r="N75" s="277"/>
      <c r="O75" s="277"/>
      <c r="P75" s="279">
        <v>47</v>
      </c>
      <c r="Q75" s="277">
        <v>20</v>
      </c>
      <c r="R75" s="277">
        <v>0</v>
      </c>
      <c r="S75" s="277">
        <v>33</v>
      </c>
      <c r="T75" s="277">
        <v>0</v>
      </c>
      <c r="U75" s="277">
        <v>0</v>
      </c>
      <c r="V75" s="277">
        <v>0</v>
      </c>
      <c r="W75" s="277">
        <v>0</v>
      </c>
      <c r="X75" s="277">
        <v>0</v>
      </c>
      <c r="Y75" s="278">
        <v>0</v>
      </c>
      <c r="AB75" s="279">
        <v>30</v>
      </c>
      <c r="AC75" s="277">
        <v>19</v>
      </c>
      <c r="AD75" s="277">
        <v>0</v>
      </c>
      <c r="AE75" s="277">
        <v>73</v>
      </c>
      <c r="AF75" s="277">
        <v>0</v>
      </c>
      <c r="AG75" s="277">
        <v>0</v>
      </c>
      <c r="AH75" s="277">
        <v>0</v>
      </c>
      <c r="AI75" s="277">
        <v>0</v>
      </c>
      <c r="AJ75" s="277">
        <v>0</v>
      </c>
      <c r="AK75" s="278">
        <v>0</v>
      </c>
      <c r="AL75" s="277"/>
      <c r="AM75" s="277"/>
      <c r="AN75" s="279">
        <v>41</v>
      </c>
      <c r="AO75" s="277">
        <v>34</v>
      </c>
      <c r="AP75" s="277">
        <v>0</v>
      </c>
      <c r="AQ75" s="277">
        <v>53</v>
      </c>
      <c r="AR75" s="277">
        <v>0</v>
      </c>
      <c r="AS75" s="277">
        <v>0</v>
      </c>
      <c r="AT75" s="277">
        <v>0</v>
      </c>
      <c r="AU75" s="277">
        <v>0</v>
      </c>
      <c r="AV75" s="277">
        <v>0</v>
      </c>
      <c r="AW75" s="278">
        <v>0</v>
      </c>
      <c r="AX75" s="277"/>
      <c r="AY75" s="277"/>
      <c r="AZ75" s="36">
        <v>37</v>
      </c>
      <c r="BA75">
        <v>32</v>
      </c>
      <c r="BB75">
        <v>0</v>
      </c>
      <c r="BC75">
        <v>27</v>
      </c>
      <c r="BD75">
        <v>0</v>
      </c>
      <c r="BE75">
        <v>0</v>
      </c>
      <c r="BF75">
        <v>0</v>
      </c>
      <c r="BG75">
        <v>0</v>
      </c>
      <c r="BH75">
        <v>0</v>
      </c>
      <c r="BI75" s="450">
        <v>0</v>
      </c>
      <c r="BL75" s="451">
        <v>35</v>
      </c>
      <c r="BM75" s="109">
        <v>16</v>
      </c>
      <c r="BN75" s="109">
        <v>0</v>
      </c>
      <c r="BO75" s="109">
        <v>27</v>
      </c>
      <c r="BP75" s="109">
        <v>0</v>
      </c>
      <c r="BQ75" s="109">
        <v>0</v>
      </c>
      <c r="BR75" s="109">
        <v>0</v>
      </c>
      <c r="BS75" s="109">
        <v>0</v>
      </c>
      <c r="BT75" s="109">
        <v>0</v>
      </c>
      <c r="BU75" s="452">
        <v>0</v>
      </c>
      <c r="BX75" s="345">
        <v>11</v>
      </c>
      <c r="BY75" s="346">
        <v>9</v>
      </c>
      <c r="BZ75" s="346">
        <v>0</v>
      </c>
      <c r="CA75" s="346">
        <v>26</v>
      </c>
      <c r="CB75" s="346">
        <v>0</v>
      </c>
      <c r="CC75" s="346">
        <v>0</v>
      </c>
      <c r="CD75" s="346">
        <v>0</v>
      </c>
      <c r="CE75" s="346">
        <v>0</v>
      </c>
      <c r="CF75" s="346">
        <v>0</v>
      </c>
      <c r="CG75" s="347">
        <v>0</v>
      </c>
      <c r="CJ75" s="280">
        <v>26</v>
      </c>
      <c r="CK75" s="281">
        <v>11</v>
      </c>
      <c r="CL75" s="281">
        <v>0</v>
      </c>
      <c r="CM75" s="281">
        <v>39</v>
      </c>
      <c r="CN75" s="281">
        <v>0</v>
      </c>
      <c r="CO75" s="281">
        <v>0</v>
      </c>
      <c r="CP75" s="281">
        <v>0</v>
      </c>
      <c r="CQ75" s="281">
        <v>0</v>
      </c>
      <c r="CR75" s="281">
        <v>0</v>
      </c>
      <c r="CS75" s="282">
        <v>0</v>
      </c>
      <c r="CV75" s="348">
        <v>26</v>
      </c>
      <c r="CW75" s="349">
        <v>15</v>
      </c>
      <c r="CX75" s="349">
        <v>0</v>
      </c>
      <c r="CY75" s="349">
        <v>16</v>
      </c>
      <c r="CZ75" s="349">
        <v>0</v>
      </c>
      <c r="DA75" s="349">
        <v>0</v>
      </c>
      <c r="DB75" s="349">
        <v>0</v>
      </c>
      <c r="DC75" s="349">
        <v>0</v>
      </c>
      <c r="DD75" s="349">
        <v>0</v>
      </c>
      <c r="DE75" s="350">
        <v>0</v>
      </c>
      <c r="DG75" s="969"/>
      <c r="DH75" s="348">
        <v>9</v>
      </c>
      <c r="DI75" s="349">
        <v>32</v>
      </c>
      <c r="DJ75" s="349">
        <v>0</v>
      </c>
      <c r="DK75" s="349">
        <v>32</v>
      </c>
      <c r="DL75" s="349">
        <v>0</v>
      </c>
      <c r="DM75" s="349">
        <v>0</v>
      </c>
      <c r="DN75" s="349">
        <v>0</v>
      </c>
      <c r="DO75" s="349">
        <v>0</v>
      </c>
      <c r="DP75" s="349">
        <v>0</v>
      </c>
      <c r="DQ75" s="350">
        <v>0</v>
      </c>
      <c r="DT75" s="1120">
        <v>22</v>
      </c>
      <c r="DU75" s="1115">
        <v>19</v>
      </c>
      <c r="DV75" s="1115">
        <v>0</v>
      </c>
      <c r="DW75" s="1115">
        <v>13</v>
      </c>
      <c r="DX75" s="1115">
        <v>0</v>
      </c>
      <c r="DY75" s="1115">
        <v>0</v>
      </c>
      <c r="DZ75" s="1115">
        <v>0</v>
      </c>
      <c r="EA75" s="1115">
        <v>0</v>
      </c>
      <c r="EB75" s="1115">
        <v>0</v>
      </c>
      <c r="EC75" s="1118">
        <v>0</v>
      </c>
      <c r="ED75" s="241"/>
    </row>
    <row r="76" spans="1:134" ht="15.75" customHeight="1" x14ac:dyDescent="0.25">
      <c r="A76">
        <v>49</v>
      </c>
      <c r="B76" s="802" t="s">
        <v>102</v>
      </c>
      <c r="C76" s="34">
        <v>1</v>
      </c>
      <c r="D76" s="279">
        <v>0</v>
      </c>
      <c r="E76" s="277">
        <v>1</v>
      </c>
      <c r="F76" s="277">
        <v>0</v>
      </c>
      <c r="G76" s="277">
        <v>48</v>
      </c>
      <c r="H76" s="277">
        <v>0</v>
      </c>
      <c r="I76" s="277">
        <v>0</v>
      </c>
      <c r="J76" s="277">
        <v>0</v>
      </c>
      <c r="K76" s="277">
        <v>0</v>
      </c>
      <c r="L76" s="277">
        <v>0</v>
      </c>
      <c r="M76" s="278">
        <v>0</v>
      </c>
      <c r="N76" s="277"/>
      <c r="O76" s="277"/>
      <c r="P76" s="279">
        <v>0</v>
      </c>
      <c r="Q76" s="277">
        <v>0</v>
      </c>
      <c r="R76" s="277">
        <v>0</v>
      </c>
      <c r="S76" s="277">
        <v>46</v>
      </c>
      <c r="T76" s="277">
        <v>0</v>
      </c>
      <c r="U76" s="277">
        <v>0</v>
      </c>
      <c r="V76" s="277">
        <v>0</v>
      </c>
      <c r="W76" s="277">
        <v>0</v>
      </c>
      <c r="X76" s="277">
        <v>0</v>
      </c>
      <c r="Y76" s="278">
        <v>0</v>
      </c>
      <c r="AB76" s="279">
        <v>0</v>
      </c>
      <c r="AC76" s="277">
        <v>1</v>
      </c>
      <c r="AD76" s="277">
        <v>0</v>
      </c>
      <c r="AE76" s="277">
        <v>39</v>
      </c>
      <c r="AF76" s="277">
        <v>0</v>
      </c>
      <c r="AG76" s="277">
        <v>0</v>
      </c>
      <c r="AH76" s="277">
        <v>0</v>
      </c>
      <c r="AI76" s="277">
        <v>0</v>
      </c>
      <c r="AJ76" s="277">
        <v>0</v>
      </c>
      <c r="AK76" s="278">
        <v>0</v>
      </c>
      <c r="AL76" s="277"/>
      <c r="AM76" s="277"/>
      <c r="AN76" s="279">
        <v>0</v>
      </c>
      <c r="AO76" s="277">
        <v>3</v>
      </c>
      <c r="AP76" s="277">
        <v>0</v>
      </c>
      <c r="AQ76" s="277">
        <v>37</v>
      </c>
      <c r="AR76" s="277">
        <v>0</v>
      </c>
      <c r="AS76" s="277">
        <v>0</v>
      </c>
      <c r="AT76" s="277">
        <v>0</v>
      </c>
      <c r="AU76" s="277">
        <v>0</v>
      </c>
      <c r="AV76" s="277">
        <v>0</v>
      </c>
      <c r="AW76" s="278">
        <v>0</v>
      </c>
      <c r="AX76" s="277"/>
      <c r="AY76" s="277"/>
      <c r="AZ76" s="36">
        <v>0</v>
      </c>
      <c r="BA76">
        <v>1</v>
      </c>
      <c r="BB76">
        <v>0</v>
      </c>
      <c r="BC76">
        <v>32</v>
      </c>
      <c r="BD76">
        <v>0</v>
      </c>
      <c r="BE76">
        <v>0</v>
      </c>
      <c r="BF76">
        <v>0</v>
      </c>
      <c r="BG76">
        <v>0</v>
      </c>
      <c r="BH76">
        <v>0</v>
      </c>
      <c r="BI76" s="450">
        <v>0</v>
      </c>
      <c r="BL76" s="451">
        <v>0</v>
      </c>
      <c r="BM76" s="109">
        <v>1</v>
      </c>
      <c r="BN76" s="109">
        <v>0</v>
      </c>
      <c r="BO76" s="109">
        <v>29</v>
      </c>
      <c r="BP76" s="109">
        <v>0</v>
      </c>
      <c r="BQ76" s="109">
        <v>0</v>
      </c>
      <c r="BR76" s="109">
        <v>0</v>
      </c>
      <c r="BS76" s="109">
        <v>0</v>
      </c>
      <c r="BT76" s="109">
        <v>0</v>
      </c>
      <c r="BU76" s="452">
        <v>0</v>
      </c>
      <c r="BX76" s="345">
        <v>0</v>
      </c>
      <c r="BY76" s="346">
        <v>4</v>
      </c>
      <c r="BZ76" s="346">
        <v>0</v>
      </c>
      <c r="CA76" s="346">
        <v>29</v>
      </c>
      <c r="CB76" s="346">
        <v>0</v>
      </c>
      <c r="CC76" s="346">
        <v>0</v>
      </c>
      <c r="CD76" s="346">
        <v>0</v>
      </c>
      <c r="CE76" s="346">
        <v>0</v>
      </c>
      <c r="CF76" s="346">
        <v>0</v>
      </c>
      <c r="CG76" s="347">
        <v>0</v>
      </c>
      <c r="CJ76" s="280">
        <v>0</v>
      </c>
      <c r="CK76" s="281">
        <v>0</v>
      </c>
      <c r="CL76" s="281">
        <v>0</v>
      </c>
      <c r="CM76" s="281">
        <v>29</v>
      </c>
      <c r="CN76" s="281">
        <v>0</v>
      </c>
      <c r="CO76" s="281">
        <v>0</v>
      </c>
      <c r="CP76" s="281">
        <v>0</v>
      </c>
      <c r="CQ76" s="281">
        <v>0</v>
      </c>
      <c r="CR76" s="281">
        <v>0</v>
      </c>
      <c r="CS76" s="282">
        <v>0</v>
      </c>
      <c r="CV76" s="348">
        <v>0</v>
      </c>
      <c r="CW76" s="349">
        <v>1</v>
      </c>
      <c r="CX76" s="349">
        <v>0</v>
      </c>
      <c r="CY76" s="349">
        <v>14</v>
      </c>
      <c r="CZ76" s="349">
        <v>0</v>
      </c>
      <c r="DA76" s="349">
        <v>0</v>
      </c>
      <c r="DB76" s="349">
        <v>0</v>
      </c>
      <c r="DC76" s="349">
        <v>0</v>
      </c>
      <c r="DD76" s="349">
        <v>0</v>
      </c>
      <c r="DE76" s="350">
        <v>0</v>
      </c>
      <c r="DG76" s="969"/>
      <c r="DH76" s="348">
        <v>0</v>
      </c>
      <c r="DI76" s="349">
        <v>0</v>
      </c>
      <c r="DJ76" s="349">
        <v>0</v>
      </c>
      <c r="DK76" s="349">
        <v>18</v>
      </c>
      <c r="DL76" s="349">
        <v>0</v>
      </c>
      <c r="DM76" s="349">
        <v>0</v>
      </c>
      <c r="DN76" s="349">
        <v>0</v>
      </c>
      <c r="DO76" s="349">
        <v>0</v>
      </c>
      <c r="DP76" s="349">
        <v>0</v>
      </c>
      <c r="DQ76" s="350">
        <v>0</v>
      </c>
      <c r="DT76" s="1120">
        <v>0</v>
      </c>
      <c r="DU76" s="1115">
        <v>0</v>
      </c>
      <c r="DV76" s="1115">
        <v>0</v>
      </c>
      <c r="DW76" s="1115">
        <v>26</v>
      </c>
      <c r="DX76" s="1115">
        <v>0</v>
      </c>
      <c r="DY76" s="1115">
        <v>0</v>
      </c>
      <c r="DZ76" s="1115">
        <v>0</v>
      </c>
      <c r="EA76" s="1115">
        <v>0</v>
      </c>
      <c r="EB76" s="1115">
        <v>0</v>
      </c>
      <c r="EC76" s="1118">
        <v>0</v>
      </c>
      <c r="ED76" s="241"/>
    </row>
    <row r="77" spans="1:134" x14ac:dyDescent="0.25">
      <c r="A77">
        <v>49</v>
      </c>
      <c r="B77" s="802" t="s">
        <v>102</v>
      </c>
      <c r="C77" s="34">
        <v>2</v>
      </c>
      <c r="D77" s="279">
        <v>0</v>
      </c>
      <c r="E77" s="277">
        <v>3</v>
      </c>
      <c r="F77" s="277">
        <v>0</v>
      </c>
      <c r="G77" s="277">
        <v>1</v>
      </c>
      <c r="H77" s="277">
        <v>0</v>
      </c>
      <c r="I77" s="277">
        <v>0</v>
      </c>
      <c r="J77" s="277">
        <v>0</v>
      </c>
      <c r="K77" s="277">
        <v>0</v>
      </c>
      <c r="L77" s="277">
        <v>0</v>
      </c>
      <c r="M77" s="278">
        <v>0</v>
      </c>
      <c r="N77" s="277"/>
      <c r="O77" s="277"/>
      <c r="P77" s="279">
        <v>0</v>
      </c>
      <c r="Q77" s="277">
        <v>1</v>
      </c>
      <c r="R77" s="277">
        <v>0</v>
      </c>
      <c r="S77" s="277">
        <v>2</v>
      </c>
      <c r="T77" s="277">
        <v>0</v>
      </c>
      <c r="U77" s="277">
        <v>0</v>
      </c>
      <c r="V77" s="277">
        <v>0</v>
      </c>
      <c r="W77" s="277">
        <v>0</v>
      </c>
      <c r="X77" s="277">
        <v>0</v>
      </c>
      <c r="Y77" s="278">
        <v>0</v>
      </c>
      <c r="AB77" s="279">
        <v>0</v>
      </c>
      <c r="AC77" s="277">
        <v>0</v>
      </c>
      <c r="AD77" s="277">
        <v>0</v>
      </c>
      <c r="AE77" s="277">
        <v>1</v>
      </c>
      <c r="AF77" s="277">
        <v>0</v>
      </c>
      <c r="AG77" s="277">
        <v>0</v>
      </c>
      <c r="AH77" s="277">
        <v>0</v>
      </c>
      <c r="AI77" s="277">
        <v>0</v>
      </c>
      <c r="AJ77" s="277">
        <v>0</v>
      </c>
      <c r="AK77" s="278">
        <v>0</v>
      </c>
      <c r="AL77" s="277"/>
      <c r="AM77" s="277"/>
      <c r="AN77" s="279">
        <v>0</v>
      </c>
      <c r="AO77" s="277">
        <v>0</v>
      </c>
      <c r="AP77" s="277">
        <v>0</v>
      </c>
      <c r="AQ77" s="277">
        <v>3</v>
      </c>
      <c r="AR77" s="277">
        <v>0</v>
      </c>
      <c r="AS77" s="277">
        <v>0</v>
      </c>
      <c r="AT77" s="277">
        <v>0</v>
      </c>
      <c r="AU77" s="277">
        <v>0</v>
      </c>
      <c r="AV77" s="277">
        <v>0</v>
      </c>
      <c r="AW77" s="278">
        <v>0</v>
      </c>
      <c r="AX77" s="277"/>
      <c r="AY77" s="277"/>
      <c r="AZ77" s="36">
        <v>0</v>
      </c>
      <c r="BA77">
        <v>1</v>
      </c>
      <c r="BB77">
        <v>0</v>
      </c>
      <c r="BC77">
        <v>3</v>
      </c>
      <c r="BD77">
        <v>0</v>
      </c>
      <c r="BE77">
        <v>0</v>
      </c>
      <c r="BF77">
        <v>0</v>
      </c>
      <c r="BG77">
        <v>0</v>
      </c>
      <c r="BH77">
        <v>0</v>
      </c>
      <c r="BI77" s="450">
        <v>0</v>
      </c>
      <c r="BL77" s="451">
        <v>0</v>
      </c>
      <c r="BM77" s="109">
        <v>1</v>
      </c>
      <c r="BN77" s="109">
        <v>0</v>
      </c>
      <c r="BO77" s="109">
        <v>2</v>
      </c>
      <c r="BP77" s="109">
        <v>0</v>
      </c>
      <c r="BQ77" s="109">
        <v>0</v>
      </c>
      <c r="BR77" s="109">
        <v>0</v>
      </c>
      <c r="BS77" s="109">
        <v>0</v>
      </c>
      <c r="BT77" s="109">
        <v>0</v>
      </c>
      <c r="BU77" s="452">
        <v>0</v>
      </c>
      <c r="BX77" s="345">
        <v>0</v>
      </c>
      <c r="BY77" s="346">
        <v>1</v>
      </c>
      <c r="BZ77" s="346">
        <v>0</v>
      </c>
      <c r="CA77" s="346">
        <v>3</v>
      </c>
      <c r="CB77" s="346">
        <v>0</v>
      </c>
      <c r="CC77" s="346">
        <v>0</v>
      </c>
      <c r="CD77" s="346">
        <v>0</v>
      </c>
      <c r="CE77" s="346">
        <v>0</v>
      </c>
      <c r="CF77" s="346">
        <v>0</v>
      </c>
      <c r="CG77" s="347">
        <v>0</v>
      </c>
      <c r="CJ77" s="280">
        <v>0</v>
      </c>
      <c r="CK77" s="281">
        <v>2</v>
      </c>
      <c r="CL77" s="281">
        <v>0</v>
      </c>
      <c r="CM77" s="281">
        <v>3</v>
      </c>
      <c r="CN77" s="281">
        <v>0</v>
      </c>
      <c r="CO77" s="281">
        <v>0</v>
      </c>
      <c r="CP77" s="281">
        <v>0</v>
      </c>
      <c r="CQ77" s="281">
        <v>0</v>
      </c>
      <c r="CR77" s="281">
        <v>0</v>
      </c>
      <c r="CS77" s="282">
        <v>0</v>
      </c>
      <c r="CV77" s="348">
        <v>0</v>
      </c>
      <c r="CW77" s="349">
        <v>0</v>
      </c>
      <c r="CX77" s="349">
        <v>0</v>
      </c>
      <c r="CY77" s="349">
        <v>1</v>
      </c>
      <c r="CZ77" s="349">
        <v>0</v>
      </c>
      <c r="DA77" s="349">
        <v>0</v>
      </c>
      <c r="DB77" s="349">
        <v>0</v>
      </c>
      <c r="DC77" s="349">
        <v>0</v>
      </c>
      <c r="DD77" s="349">
        <v>0</v>
      </c>
      <c r="DE77" s="350">
        <v>0</v>
      </c>
      <c r="DG77" s="969"/>
      <c r="DH77" s="348">
        <v>0</v>
      </c>
      <c r="DI77" s="349">
        <v>1</v>
      </c>
      <c r="DJ77" s="349">
        <v>0</v>
      </c>
      <c r="DK77" s="349">
        <v>1</v>
      </c>
      <c r="DL77" s="349">
        <v>0</v>
      </c>
      <c r="DM77" s="349">
        <v>0</v>
      </c>
      <c r="DN77" s="349">
        <v>0</v>
      </c>
      <c r="DO77" s="349">
        <v>0</v>
      </c>
      <c r="DP77" s="349">
        <v>0</v>
      </c>
      <c r="DQ77" s="350">
        <v>0</v>
      </c>
      <c r="DT77" s="1120">
        <v>0</v>
      </c>
      <c r="DU77" s="1115">
        <v>2</v>
      </c>
      <c r="DV77" s="1115">
        <v>0</v>
      </c>
      <c r="DW77" s="1115">
        <v>3</v>
      </c>
      <c r="DX77" s="1115">
        <v>0</v>
      </c>
      <c r="DY77" s="1115">
        <v>0</v>
      </c>
      <c r="DZ77" s="1115">
        <v>0</v>
      </c>
      <c r="EA77" s="1115">
        <v>0</v>
      </c>
      <c r="EB77" s="1115">
        <v>0</v>
      </c>
      <c r="EC77" s="1118">
        <v>0</v>
      </c>
      <c r="ED77" s="241"/>
    </row>
    <row r="78" spans="1:134" ht="15.75" customHeight="1" thickBot="1" x14ac:dyDescent="0.3">
      <c r="A78">
        <v>49</v>
      </c>
      <c r="B78" s="802" t="s">
        <v>102</v>
      </c>
      <c r="C78" s="34">
        <v>3</v>
      </c>
      <c r="D78" s="358">
        <v>0</v>
      </c>
      <c r="E78" s="299">
        <v>2</v>
      </c>
      <c r="F78" s="299">
        <v>0</v>
      </c>
      <c r="G78" s="299">
        <v>6</v>
      </c>
      <c r="H78" s="299">
        <v>0</v>
      </c>
      <c r="I78" s="299">
        <v>0</v>
      </c>
      <c r="J78" s="299">
        <v>0</v>
      </c>
      <c r="K78" s="299">
        <v>0</v>
      </c>
      <c r="L78" s="299">
        <v>0</v>
      </c>
      <c r="M78" s="360">
        <v>0</v>
      </c>
      <c r="N78" s="277"/>
      <c r="O78" s="277"/>
      <c r="P78" s="358">
        <v>0</v>
      </c>
      <c r="Q78" s="299">
        <v>4</v>
      </c>
      <c r="R78" s="299">
        <v>0</v>
      </c>
      <c r="S78" s="299">
        <v>6</v>
      </c>
      <c r="T78" s="299">
        <v>0</v>
      </c>
      <c r="U78" s="299">
        <v>0</v>
      </c>
      <c r="V78" s="299">
        <v>0</v>
      </c>
      <c r="W78" s="299">
        <v>0</v>
      </c>
      <c r="X78" s="299">
        <v>0</v>
      </c>
      <c r="Y78" s="360">
        <v>0</v>
      </c>
      <c r="AB78" s="358">
        <v>0</v>
      </c>
      <c r="AC78" s="299">
        <v>3</v>
      </c>
      <c r="AD78" s="299">
        <v>0</v>
      </c>
      <c r="AE78" s="299">
        <v>10</v>
      </c>
      <c r="AF78" s="299">
        <v>0</v>
      </c>
      <c r="AG78" s="299">
        <v>0</v>
      </c>
      <c r="AH78" s="299">
        <v>0</v>
      </c>
      <c r="AI78" s="299">
        <v>0</v>
      </c>
      <c r="AJ78" s="299">
        <v>0</v>
      </c>
      <c r="AK78" s="360">
        <v>0</v>
      </c>
      <c r="AN78" s="358">
        <v>0</v>
      </c>
      <c r="AO78" s="299">
        <v>3</v>
      </c>
      <c r="AP78" s="299">
        <v>0</v>
      </c>
      <c r="AQ78" s="299">
        <v>4</v>
      </c>
      <c r="AR78" s="299">
        <v>0</v>
      </c>
      <c r="AS78" s="299">
        <v>0</v>
      </c>
      <c r="AT78" s="299">
        <v>0</v>
      </c>
      <c r="AU78" s="299">
        <v>0</v>
      </c>
      <c r="AV78" s="299">
        <v>0</v>
      </c>
      <c r="AW78" s="360">
        <v>0</v>
      </c>
      <c r="AZ78" s="295">
        <v>0</v>
      </c>
      <c r="BA78" s="293">
        <v>5</v>
      </c>
      <c r="BB78" s="293">
        <v>0</v>
      </c>
      <c r="BC78" s="293">
        <v>13</v>
      </c>
      <c r="BD78" s="293">
        <v>0</v>
      </c>
      <c r="BE78" s="293">
        <v>0</v>
      </c>
      <c r="BF78" s="293">
        <v>0</v>
      </c>
      <c r="BG78" s="293">
        <v>0</v>
      </c>
      <c r="BH78" s="293">
        <v>0</v>
      </c>
      <c r="BI78" s="453">
        <v>0</v>
      </c>
      <c r="BL78" s="454">
        <v>0</v>
      </c>
      <c r="BM78" s="455">
        <v>0</v>
      </c>
      <c r="BN78" s="455">
        <v>0</v>
      </c>
      <c r="BO78" s="455">
        <v>10</v>
      </c>
      <c r="BP78" s="455">
        <v>0</v>
      </c>
      <c r="BQ78" s="455">
        <v>0</v>
      </c>
      <c r="BR78" s="455">
        <v>0</v>
      </c>
      <c r="BS78" s="455">
        <v>0</v>
      </c>
      <c r="BT78" s="455">
        <v>0</v>
      </c>
      <c r="BU78" s="456">
        <v>0</v>
      </c>
      <c r="BX78" s="359">
        <v>0</v>
      </c>
      <c r="BY78" s="364">
        <v>2</v>
      </c>
      <c r="BZ78" s="364">
        <v>0</v>
      </c>
      <c r="CA78" s="364">
        <v>12</v>
      </c>
      <c r="CB78" s="364">
        <v>0</v>
      </c>
      <c r="CC78" s="364">
        <v>0</v>
      </c>
      <c r="CD78" s="364">
        <v>0</v>
      </c>
      <c r="CE78" s="364">
        <v>0</v>
      </c>
      <c r="CF78" s="364">
        <v>0</v>
      </c>
      <c r="CG78" s="365">
        <v>0</v>
      </c>
      <c r="CJ78" s="457">
        <v>5</v>
      </c>
      <c r="CK78" s="458">
        <v>0</v>
      </c>
      <c r="CL78" s="458">
        <v>0</v>
      </c>
      <c r="CM78" s="458">
        <v>11</v>
      </c>
      <c r="CN78" s="458">
        <v>0</v>
      </c>
      <c r="CO78" s="458">
        <v>0</v>
      </c>
      <c r="CP78" s="458">
        <v>0</v>
      </c>
      <c r="CQ78" s="458">
        <v>0</v>
      </c>
      <c r="CR78" s="458">
        <v>0</v>
      </c>
      <c r="CS78" s="459">
        <v>0</v>
      </c>
      <c r="CV78" s="366">
        <v>3</v>
      </c>
      <c r="CW78" s="367">
        <v>0</v>
      </c>
      <c r="CX78" s="367">
        <v>0</v>
      </c>
      <c r="CY78" s="367">
        <v>4</v>
      </c>
      <c r="CZ78" s="367">
        <v>0</v>
      </c>
      <c r="DA78" s="367">
        <v>0</v>
      </c>
      <c r="DB78" s="367">
        <v>0</v>
      </c>
      <c r="DC78" s="367">
        <v>0</v>
      </c>
      <c r="DD78" s="367">
        <v>0</v>
      </c>
      <c r="DE78" s="368">
        <v>0</v>
      </c>
      <c r="DG78" s="969"/>
      <c r="DH78" s="366">
        <v>3</v>
      </c>
      <c r="DI78" s="367">
        <v>0</v>
      </c>
      <c r="DJ78" s="367">
        <v>0</v>
      </c>
      <c r="DK78" s="367">
        <v>12</v>
      </c>
      <c r="DL78" s="367">
        <v>0</v>
      </c>
      <c r="DM78" s="367">
        <v>0</v>
      </c>
      <c r="DN78" s="367">
        <v>0</v>
      </c>
      <c r="DO78" s="367">
        <v>0</v>
      </c>
      <c r="DP78" s="367">
        <v>0</v>
      </c>
      <c r="DQ78" s="368">
        <v>0</v>
      </c>
      <c r="DT78" s="1116">
        <v>5</v>
      </c>
      <c r="DU78" s="1122">
        <v>0</v>
      </c>
      <c r="DV78" s="1122">
        <v>0</v>
      </c>
      <c r="DW78" s="1122">
        <v>9</v>
      </c>
      <c r="DX78" s="1122">
        <v>0</v>
      </c>
      <c r="DY78" s="1122">
        <v>0</v>
      </c>
      <c r="DZ78" s="1122">
        <v>0</v>
      </c>
      <c r="EA78" s="1122">
        <v>0</v>
      </c>
      <c r="EB78" s="1122">
        <v>0</v>
      </c>
      <c r="EC78" s="1123">
        <v>0</v>
      </c>
      <c r="ED78" s="241"/>
    </row>
    <row r="79" spans="1:134" x14ac:dyDescent="0.25">
      <c r="D79" s="277"/>
      <c r="E79" s="277"/>
      <c r="F79" s="277"/>
      <c r="G79" s="277"/>
      <c r="H79" s="277"/>
      <c r="I79" s="277"/>
      <c r="J79" s="277"/>
      <c r="K79" s="277"/>
      <c r="L79" s="277"/>
      <c r="M79" s="277"/>
      <c r="N79" s="277"/>
      <c r="O79" s="277"/>
      <c r="P79" s="277"/>
      <c r="Q79" s="277"/>
      <c r="R79" s="277"/>
      <c r="S79" s="277"/>
      <c r="T79" s="277"/>
      <c r="U79" s="277"/>
      <c r="V79" s="277"/>
      <c r="W79" s="277"/>
      <c r="X79" s="277"/>
      <c r="Y79" s="277"/>
      <c r="BL79" s="277"/>
      <c r="BM79" s="277"/>
      <c r="BN79" s="277"/>
      <c r="BO79" s="277"/>
      <c r="BP79" s="277"/>
      <c r="BQ79" s="277"/>
      <c r="BR79" s="277"/>
      <c r="BS79" s="277"/>
      <c r="BT79" s="277"/>
      <c r="BU79" s="277"/>
      <c r="BX79" s="277"/>
      <c r="BY79" s="277"/>
      <c r="BZ79" s="277"/>
      <c r="CA79" s="277"/>
      <c r="CB79" s="277"/>
      <c r="CC79" s="277"/>
      <c r="CD79" s="277"/>
      <c r="CE79" s="277"/>
      <c r="CF79" s="277"/>
      <c r="CG79" s="277"/>
      <c r="CJ79" s="352"/>
      <c r="CK79" s="352"/>
      <c r="CL79" s="352"/>
      <c r="CM79" s="352"/>
      <c r="CN79" s="352"/>
      <c r="CO79" s="352"/>
      <c r="CP79" s="352"/>
      <c r="CQ79" s="352"/>
      <c r="CR79" s="352"/>
      <c r="CS79" s="352"/>
      <c r="CV79" s="352"/>
      <c r="CW79" s="352"/>
      <c r="CX79" s="352"/>
      <c r="CY79" s="352"/>
      <c r="CZ79" s="352"/>
      <c r="DA79" s="352"/>
      <c r="DB79" s="352"/>
      <c r="DC79" s="352"/>
      <c r="DD79" s="352"/>
      <c r="DE79" s="352"/>
      <c r="DH79" s="352"/>
      <c r="DI79" s="352"/>
      <c r="DJ79" s="352"/>
      <c r="DK79" s="352"/>
      <c r="DL79" s="352"/>
      <c r="DM79" s="352"/>
      <c r="DN79" s="352"/>
      <c r="DO79" s="352"/>
      <c r="DP79" s="352"/>
      <c r="DQ79" s="352"/>
      <c r="DT79" s="352"/>
      <c r="DU79" s="352"/>
      <c r="DV79" s="352"/>
      <c r="DW79" s="352"/>
      <c r="DX79" s="352"/>
      <c r="DY79" s="352"/>
      <c r="DZ79" s="352"/>
      <c r="EA79" s="352"/>
      <c r="EB79" s="352"/>
      <c r="EC79" s="352"/>
    </row>
    <row r="80" spans="1:134" x14ac:dyDescent="0.25">
      <c r="A80" s="317" t="s">
        <v>50</v>
      </c>
      <c r="D80" s="277">
        <f>SUM(D7:D78)</f>
        <v>409</v>
      </c>
      <c r="E80" s="277">
        <f t="shared" ref="E80:M80" si="0">SUM(E7:E78)</f>
        <v>1142</v>
      </c>
      <c r="F80" s="277">
        <f t="shared" si="0"/>
        <v>40</v>
      </c>
      <c r="G80" s="277">
        <f t="shared" si="0"/>
        <v>4664</v>
      </c>
      <c r="H80" s="277">
        <f t="shared" si="0"/>
        <v>4564</v>
      </c>
      <c r="I80" s="277">
        <f t="shared" si="0"/>
        <v>1391</v>
      </c>
      <c r="J80" s="277">
        <f t="shared" si="0"/>
        <v>100</v>
      </c>
      <c r="K80" s="277">
        <f t="shared" si="0"/>
        <v>190</v>
      </c>
      <c r="L80" s="277">
        <f t="shared" si="0"/>
        <v>36</v>
      </c>
      <c r="M80" s="277">
        <f t="shared" si="0"/>
        <v>8</v>
      </c>
      <c r="N80" s="277"/>
      <c r="O80" s="277"/>
      <c r="P80" s="277">
        <f>SUM(P7:P78)</f>
        <v>406</v>
      </c>
      <c r="Q80" s="277">
        <f t="shared" ref="Q80:Y80" si="1">SUM(Q7:Q78)</f>
        <v>1062</v>
      </c>
      <c r="R80" s="277">
        <f t="shared" si="1"/>
        <v>55</v>
      </c>
      <c r="S80" s="277">
        <f t="shared" si="1"/>
        <v>4302</v>
      </c>
      <c r="T80" s="277">
        <f t="shared" si="1"/>
        <v>4660</v>
      </c>
      <c r="U80" s="277">
        <f t="shared" si="1"/>
        <v>1282</v>
      </c>
      <c r="V80" s="277">
        <f t="shared" si="1"/>
        <v>77</v>
      </c>
      <c r="W80" s="277">
        <f t="shared" si="1"/>
        <v>181</v>
      </c>
      <c r="X80" s="277">
        <f t="shared" si="1"/>
        <v>30</v>
      </c>
      <c r="Y80" s="277">
        <f t="shared" si="1"/>
        <v>12</v>
      </c>
      <c r="AB80" s="277">
        <f>SUM(AB7:AB78)</f>
        <v>342</v>
      </c>
      <c r="AC80" s="277">
        <f t="shared" ref="AC80:AK80" si="2">SUM(AC7:AC78)</f>
        <v>1952</v>
      </c>
      <c r="AD80" s="277">
        <f t="shared" si="2"/>
        <v>56</v>
      </c>
      <c r="AE80" s="277">
        <f t="shared" si="2"/>
        <v>4311</v>
      </c>
      <c r="AF80" s="277">
        <f t="shared" si="2"/>
        <v>4670</v>
      </c>
      <c r="AG80" s="277">
        <f t="shared" si="2"/>
        <v>1367</v>
      </c>
      <c r="AH80" s="277">
        <f t="shared" si="2"/>
        <v>71</v>
      </c>
      <c r="AI80" s="277">
        <f t="shared" si="2"/>
        <v>208</v>
      </c>
      <c r="AJ80" s="277">
        <f t="shared" si="2"/>
        <v>41</v>
      </c>
      <c r="AK80" s="277">
        <f t="shared" si="2"/>
        <v>2</v>
      </c>
      <c r="AL80" s="277"/>
      <c r="AM80" s="277"/>
      <c r="AN80" s="277">
        <f>SUM(AN7:AN78)</f>
        <v>366</v>
      </c>
      <c r="AO80" s="277">
        <f t="shared" ref="AO80:AW80" si="3">SUM(AO7:AO78)</f>
        <v>1358</v>
      </c>
      <c r="AP80" s="277">
        <f t="shared" si="3"/>
        <v>43</v>
      </c>
      <c r="AQ80" s="277">
        <f t="shared" si="3"/>
        <v>3988</v>
      </c>
      <c r="AR80" s="277">
        <f t="shared" si="3"/>
        <v>4684</v>
      </c>
      <c r="AS80" s="277">
        <f t="shared" si="3"/>
        <v>1345</v>
      </c>
      <c r="AT80" s="277">
        <f t="shared" si="3"/>
        <v>84</v>
      </c>
      <c r="AU80" s="277">
        <f t="shared" si="3"/>
        <v>161</v>
      </c>
      <c r="AV80" s="277">
        <f t="shared" si="3"/>
        <v>48</v>
      </c>
      <c r="AW80" s="277">
        <f t="shared" si="3"/>
        <v>7</v>
      </c>
      <c r="AX80" s="277"/>
      <c r="AY80" s="277"/>
      <c r="AZ80" s="277">
        <f>SUM(AZ7:AZ78)</f>
        <v>355</v>
      </c>
      <c r="BA80" s="277">
        <f t="shared" ref="BA80:BI80" si="4">SUM(BA7:BA78)</f>
        <v>1437</v>
      </c>
      <c r="BB80" s="277">
        <f t="shared" si="4"/>
        <v>47</v>
      </c>
      <c r="BC80" s="277">
        <f t="shared" si="4"/>
        <v>3856</v>
      </c>
      <c r="BD80" s="277">
        <f t="shared" si="4"/>
        <v>4403</v>
      </c>
      <c r="BE80" s="277">
        <f t="shared" si="4"/>
        <v>1326</v>
      </c>
      <c r="BF80" s="277">
        <f t="shared" si="4"/>
        <v>90</v>
      </c>
      <c r="BG80" s="277">
        <f t="shared" si="4"/>
        <v>171</v>
      </c>
      <c r="BH80" s="277">
        <f t="shared" si="4"/>
        <v>40</v>
      </c>
      <c r="BI80" s="277">
        <f t="shared" si="4"/>
        <v>4</v>
      </c>
      <c r="BJ80" s="277"/>
      <c r="BK80" s="277"/>
      <c r="BL80" s="277">
        <f>SUM(BL7:BL78)</f>
        <v>310</v>
      </c>
      <c r="BM80" s="277">
        <f t="shared" ref="BM80:BU80" si="5">SUM(BM7:BM78)</f>
        <v>1592</v>
      </c>
      <c r="BN80" s="277">
        <f t="shared" si="5"/>
        <v>47</v>
      </c>
      <c r="BO80" s="277">
        <f t="shared" si="5"/>
        <v>3437</v>
      </c>
      <c r="BP80" s="277">
        <f t="shared" si="5"/>
        <v>4287</v>
      </c>
      <c r="BQ80" s="277">
        <f t="shared" si="5"/>
        <v>1299</v>
      </c>
      <c r="BR80" s="277">
        <f t="shared" si="5"/>
        <v>67</v>
      </c>
      <c r="BS80" s="277">
        <f t="shared" si="5"/>
        <v>186</v>
      </c>
      <c r="BT80" s="277">
        <f t="shared" si="5"/>
        <v>41</v>
      </c>
      <c r="BU80" s="277">
        <f t="shared" si="5"/>
        <v>12</v>
      </c>
      <c r="BX80" s="277">
        <f>SUM(BX7:BX78)</f>
        <v>347</v>
      </c>
      <c r="BY80" s="277">
        <f t="shared" ref="BY80:CG80" si="6">SUM(BY7:BY78)</f>
        <v>1245</v>
      </c>
      <c r="BZ80" s="277">
        <f t="shared" si="6"/>
        <v>28</v>
      </c>
      <c r="CA80" s="277">
        <f t="shared" si="6"/>
        <v>3181</v>
      </c>
      <c r="CB80" s="277">
        <f t="shared" si="6"/>
        <v>4334</v>
      </c>
      <c r="CC80" s="277">
        <f t="shared" si="6"/>
        <v>1214</v>
      </c>
      <c r="CD80" s="277">
        <f t="shared" si="6"/>
        <v>74</v>
      </c>
      <c r="CE80" s="277">
        <f t="shared" si="6"/>
        <v>141</v>
      </c>
      <c r="CF80" s="277">
        <f t="shared" si="6"/>
        <v>66</v>
      </c>
      <c r="CG80" s="277">
        <f t="shared" si="6"/>
        <v>4</v>
      </c>
      <c r="CJ80" s="277">
        <f>SUM(CJ7:CJ78)</f>
        <v>618</v>
      </c>
      <c r="CK80" s="277">
        <f t="shared" ref="CK80:CS80" si="7">SUM(CK7:CK78)</f>
        <v>785</v>
      </c>
      <c r="CL80" s="277">
        <f t="shared" si="7"/>
        <v>50</v>
      </c>
      <c r="CM80" s="277">
        <f t="shared" si="7"/>
        <v>3078</v>
      </c>
      <c r="CN80" s="277">
        <f t="shared" si="7"/>
        <v>4077</v>
      </c>
      <c r="CO80" s="277">
        <f t="shared" si="7"/>
        <v>1323</v>
      </c>
      <c r="CP80" s="277">
        <f t="shared" si="7"/>
        <v>89</v>
      </c>
      <c r="CQ80" s="277">
        <f t="shared" si="7"/>
        <v>167</v>
      </c>
      <c r="CR80" s="277">
        <f t="shared" si="7"/>
        <v>86</v>
      </c>
      <c r="CS80" s="277">
        <f t="shared" si="7"/>
        <v>3</v>
      </c>
      <c r="CV80" s="277">
        <f>SUM(CV7:CV78)</f>
        <v>627</v>
      </c>
      <c r="CW80" s="277">
        <f t="shared" ref="CW80:DE80" si="8">SUM(CW7:CW78)</f>
        <v>803</v>
      </c>
      <c r="CX80" s="277">
        <f t="shared" si="8"/>
        <v>46</v>
      </c>
      <c r="CY80" s="277">
        <f t="shared" si="8"/>
        <v>2868</v>
      </c>
      <c r="CZ80" s="277">
        <f t="shared" si="8"/>
        <v>3939</v>
      </c>
      <c r="DA80" s="277">
        <f t="shared" si="8"/>
        <v>1482</v>
      </c>
      <c r="DB80" s="277">
        <f t="shared" si="8"/>
        <v>82</v>
      </c>
      <c r="DC80" s="277">
        <f t="shared" si="8"/>
        <v>164</v>
      </c>
      <c r="DD80" s="277">
        <f t="shared" si="8"/>
        <v>118</v>
      </c>
      <c r="DE80" s="277">
        <f t="shared" si="8"/>
        <v>7</v>
      </c>
      <c r="DH80" s="277">
        <f>SUM(DH7:DH78)</f>
        <v>640</v>
      </c>
      <c r="DI80" s="277">
        <f t="shared" ref="DI80:DQ80" si="9">SUM(DI7:DI78)</f>
        <v>905</v>
      </c>
      <c r="DJ80" s="277">
        <f t="shared" si="9"/>
        <v>35</v>
      </c>
      <c r="DK80" s="277">
        <f t="shared" si="9"/>
        <v>2929</v>
      </c>
      <c r="DL80" s="277">
        <f t="shared" si="9"/>
        <v>4084</v>
      </c>
      <c r="DM80" s="277">
        <f t="shared" si="9"/>
        <v>1341</v>
      </c>
      <c r="DN80" s="277">
        <f t="shared" si="9"/>
        <v>80</v>
      </c>
      <c r="DO80" s="277">
        <f t="shared" si="9"/>
        <v>153</v>
      </c>
      <c r="DP80" s="277">
        <f t="shared" si="9"/>
        <v>122</v>
      </c>
      <c r="DQ80" s="277">
        <f t="shared" si="9"/>
        <v>7</v>
      </c>
      <c r="DT80" s="277">
        <f>SUM(DT7:DT78)</f>
        <v>609</v>
      </c>
      <c r="DU80" s="277">
        <f t="shared" ref="DU80:EC80" si="10">SUM(DU7:DU78)</f>
        <v>863</v>
      </c>
      <c r="DV80" s="277">
        <f t="shared" si="10"/>
        <v>37</v>
      </c>
      <c r="DW80" s="277">
        <f t="shared" si="10"/>
        <v>2908</v>
      </c>
      <c r="DX80" s="277">
        <f t="shared" si="10"/>
        <v>4042</v>
      </c>
      <c r="DY80" s="277">
        <f t="shared" si="10"/>
        <v>1274</v>
      </c>
      <c r="DZ80" s="277">
        <f t="shared" si="10"/>
        <v>84</v>
      </c>
      <c r="EA80" s="277">
        <f t="shared" si="10"/>
        <v>117</v>
      </c>
      <c r="EB80" s="277">
        <f t="shared" si="10"/>
        <v>106</v>
      </c>
      <c r="EC80" s="277">
        <f t="shared" si="10"/>
        <v>7</v>
      </c>
    </row>
    <row r="81" spans="1:133" x14ac:dyDescent="0.25">
      <c r="A81" s="317" t="s">
        <v>51</v>
      </c>
      <c r="D81" s="277"/>
      <c r="E81" s="277"/>
      <c r="F81" s="277"/>
      <c r="G81" s="277"/>
      <c r="H81" s="277"/>
      <c r="I81" s="277"/>
      <c r="J81" s="277"/>
      <c r="K81" s="277"/>
      <c r="L81" s="277"/>
      <c r="M81" s="277">
        <f>SUM(D80:M80)</f>
        <v>12544</v>
      </c>
      <c r="N81" s="277"/>
      <c r="O81" s="277"/>
      <c r="P81" s="277"/>
      <c r="Q81" s="277"/>
      <c r="R81" s="277"/>
      <c r="S81" s="277"/>
      <c r="T81" s="277"/>
      <c r="U81" s="277"/>
      <c r="V81" s="277"/>
      <c r="W81" s="277"/>
      <c r="X81" s="277"/>
      <c r="Y81" s="277">
        <f>SUM(P80:Y80)</f>
        <v>12067</v>
      </c>
      <c r="AB81" s="277"/>
      <c r="AC81" s="277"/>
      <c r="AD81" s="277"/>
      <c r="AE81" s="277"/>
      <c r="AF81" s="277"/>
      <c r="AG81" s="277"/>
      <c r="AH81" s="277"/>
      <c r="AI81" s="277"/>
      <c r="AJ81" s="277"/>
      <c r="AK81" s="277">
        <f>SUM(AB80:AK80)</f>
        <v>13020</v>
      </c>
      <c r="AL81" s="277"/>
      <c r="AM81" s="277"/>
      <c r="AN81" s="277"/>
      <c r="AO81" s="277"/>
      <c r="AP81" s="277"/>
      <c r="AQ81" s="277"/>
      <c r="AR81" s="277"/>
      <c r="AS81" s="277"/>
      <c r="AT81" s="277"/>
      <c r="AU81" s="277"/>
      <c r="AV81" s="277"/>
      <c r="AW81" s="277">
        <f>SUM(AN80:AW80)</f>
        <v>12084</v>
      </c>
      <c r="AX81" s="277"/>
      <c r="AY81" s="277"/>
      <c r="AZ81" s="277"/>
      <c r="BA81" s="277"/>
      <c r="BB81" s="277"/>
      <c r="BC81" s="277"/>
      <c r="BD81" s="277"/>
      <c r="BE81" s="277"/>
      <c r="BF81" s="277"/>
      <c r="BG81" s="277"/>
      <c r="BH81" s="277"/>
      <c r="BI81" s="277">
        <f>SUM(AZ80:BI80)</f>
        <v>11729</v>
      </c>
      <c r="BJ81" s="277"/>
      <c r="BK81" s="277"/>
      <c r="BL81" s="277"/>
      <c r="BM81" s="277"/>
      <c r="BN81" s="277"/>
      <c r="BO81" s="277"/>
      <c r="BP81" s="277"/>
      <c r="BQ81" s="277"/>
      <c r="BR81" s="277"/>
      <c r="BS81" s="277"/>
      <c r="BT81" s="277"/>
      <c r="BU81" s="277">
        <f>SUM(BL80:BU80)</f>
        <v>11278</v>
      </c>
      <c r="BX81" s="277"/>
      <c r="BY81" s="277"/>
      <c r="BZ81" s="277"/>
      <c r="CA81" s="277"/>
      <c r="CB81" s="277"/>
      <c r="CC81" s="277"/>
      <c r="CD81" s="277"/>
      <c r="CE81" s="277"/>
      <c r="CF81" s="277"/>
      <c r="CG81" s="277">
        <f>SUM(BX80:CG80)</f>
        <v>10634</v>
      </c>
      <c r="CJ81" s="277"/>
      <c r="CK81" s="277"/>
      <c r="CL81" s="277"/>
      <c r="CM81" s="277"/>
      <c r="CN81" s="277"/>
      <c r="CO81" s="277"/>
      <c r="CP81" s="277"/>
      <c r="CQ81" s="277"/>
      <c r="CR81" s="277"/>
      <c r="CS81" s="277">
        <f>SUM(CJ80:CS80)</f>
        <v>10276</v>
      </c>
      <c r="CV81" s="277"/>
      <c r="CW81" s="277"/>
      <c r="CX81" s="277"/>
      <c r="CY81" s="277"/>
      <c r="CZ81" s="277"/>
      <c r="DA81" s="277"/>
      <c r="DB81" s="277"/>
      <c r="DC81" s="277"/>
      <c r="DD81" s="277"/>
      <c r="DE81" s="277">
        <f>SUM(CV80:DE80)</f>
        <v>10136</v>
      </c>
      <c r="DH81" s="277"/>
      <c r="DI81" s="277"/>
      <c r="DJ81" s="277"/>
      <c r="DK81" s="277"/>
      <c r="DL81" s="277"/>
      <c r="DM81" s="277"/>
      <c r="DN81" s="277"/>
      <c r="DO81" s="277"/>
      <c r="DP81" s="277"/>
      <c r="DQ81" s="277">
        <f>SUM(DH80:DQ80)</f>
        <v>10296</v>
      </c>
      <c r="DT81" s="277"/>
      <c r="DU81" s="277"/>
      <c r="DV81" s="277"/>
      <c r="DW81" s="277"/>
      <c r="DX81" s="277"/>
      <c r="DY81" s="277"/>
      <c r="DZ81" s="277"/>
      <c r="EA81" s="277"/>
      <c r="EB81" s="277"/>
      <c r="EC81" s="277">
        <f>SUM(DT80:EC80)</f>
        <v>10047</v>
      </c>
    </row>
    <row r="82" spans="1:133" x14ac:dyDescent="0.25">
      <c r="D82" s="277"/>
      <c r="E82" s="277"/>
      <c r="F82" s="277"/>
      <c r="G82" s="277"/>
      <c r="H82" s="277"/>
      <c r="I82" s="277"/>
      <c r="J82" s="277"/>
      <c r="K82" s="277"/>
      <c r="L82" s="277"/>
      <c r="M82" s="277"/>
      <c r="N82" s="277"/>
      <c r="O82" s="277"/>
      <c r="P82" s="277"/>
      <c r="Q82" s="277"/>
      <c r="R82" s="277"/>
      <c r="S82" s="277"/>
      <c r="T82" s="277"/>
      <c r="U82" s="277"/>
      <c r="V82" s="277"/>
      <c r="W82" s="277"/>
      <c r="X82" s="277"/>
      <c r="Y82" s="277"/>
      <c r="CW82" s="109"/>
      <c r="CX82" s="109"/>
      <c r="CY82" s="109"/>
      <c r="CZ82" s="109"/>
      <c r="DA82" s="109"/>
      <c r="DB82" s="109"/>
      <c r="DC82" s="109"/>
      <c r="DD82" s="109"/>
      <c r="DE82" s="109"/>
    </row>
    <row r="83" spans="1:133" x14ac:dyDescent="0.25">
      <c r="D83" s="277"/>
      <c r="E83" s="277"/>
      <c r="F83" s="277"/>
      <c r="G83" s="277"/>
      <c r="H83" s="277"/>
      <c r="I83" s="277"/>
      <c r="J83" s="277"/>
      <c r="K83" s="277"/>
      <c r="L83" s="277"/>
      <c r="M83" s="277"/>
      <c r="N83" s="277"/>
      <c r="O83" s="277"/>
      <c r="P83" s="277"/>
      <c r="Q83" s="277"/>
      <c r="R83" s="277"/>
      <c r="S83" s="277"/>
      <c r="T83" s="277"/>
      <c r="U83" s="277"/>
      <c r="V83" s="277"/>
      <c r="W83" s="277"/>
      <c r="X83" s="277"/>
      <c r="Y83" s="277"/>
      <c r="CW83" s="109"/>
      <c r="CX83" s="109"/>
      <c r="CY83" s="109"/>
      <c r="CZ83" s="109"/>
      <c r="DA83" s="109"/>
      <c r="DB83" s="109"/>
      <c r="DC83" s="109"/>
      <c r="DD83" s="109"/>
      <c r="DE83" s="109"/>
    </row>
    <row r="84" spans="1:133" x14ac:dyDescent="0.25">
      <c r="D84" s="277"/>
      <c r="E84" s="277"/>
      <c r="F84" s="277"/>
      <c r="G84" s="277"/>
      <c r="H84" s="277"/>
      <c r="I84" s="277"/>
      <c r="J84" s="277"/>
      <c r="K84" s="277"/>
      <c r="L84" s="277"/>
      <c r="M84" s="277"/>
      <c r="N84" s="277"/>
      <c r="O84" s="277"/>
      <c r="P84" s="277"/>
      <c r="Q84" s="277"/>
      <c r="R84" s="277"/>
      <c r="S84" s="277"/>
      <c r="T84" s="277"/>
      <c r="U84" s="277"/>
      <c r="V84" s="277"/>
      <c r="W84" s="277"/>
      <c r="X84" s="277"/>
      <c r="Y84" s="277"/>
      <c r="CK84" s="370" t="s">
        <v>328</v>
      </c>
      <c r="CL84" s="370"/>
      <c r="CM84" s="370"/>
      <c r="CN84" s="370"/>
      <c r="CO84" s="370"/>
      <c r="CP84" s="370"/>
      <c r="CQ84" s="370"/>
      <c r="CR84" s="370"/>
      <c r="DE84" s="109"/>
    </row>
    <row r="85" spans="1:133" x14ac:dyDescent="0.25">
      <c r="D85" s="277"/>
      <c r="E85" s="277"/>
      <c r="F85" s="277"/>
      <c r="G85" s="277"/>
      <c r="H85" s="277"/>
      <c r="I85" s="277"/>
      <c r="J85" s="277"/>
      <c r="K85" s="277"/>
      <c r="L85" s="277"/>
      <c r="M85" s="277"/>
      <c r="N85" s="277"/>
      <c r="O85" s="277"/>
      <c r="P85" s="277"/>
      <c r="Q85" s="277"/>
      <c r="R85" s="277"/>
      <c r="S85" s="277"/>
      <c r="T85" s="277"/>
      <c r="U85" s="277"/>
      <c r="V85" s="277"/>
      <c r="W85" s="277"/>
      <c r="X85" s="277"/>
      <c r="Y85" s="277"/>
      <c r="CW85" s="109"/>
      <c r="CX85" s="109"/>
      <c r="CY85" s="109"/>
      <c r="CZ85" s="109"/>
      <c r="DA85" s="109"/>
      <c r="DB85" s="109"/>
      <c r="DC85" s="109"/>
      <c r="DD85" s="109"/>
      <c r="DE85" s="109"/>
    </row>
    <row r="86" spans="1:133" x14ac:dyDescent="0.25">
      <c r="D86" s="277"/>
      <c r="E86" s="277"/>
      <c r="F86" s="277"/>
      <c r="G86" s="277"/>
      <c r="H86" s="277"/>
      <c r="I86" s="277"/>
      <c r="J86" s="277"/>
      <c r="K86" s="277"/>
      <c r="L86" s="277"/>
      <c r="M86" s="277"/>
      <c r="N86" s="277"/>
      <c r="O86" s="277"/>
      <c r="P86" s="277"/>
      <c r="Q86" s="277"/>
      <c r="R86" s="277"/>
      <c r="S86" s="277"/>
      <c r="T86" s="277"/>
      <c r="U86" s="277"/>
      <c r="V86" s="277"/>
      <c r="W86" s="277"/>
      <c r="X86" s="277"/>
      <c r="Y86" s="277"/>
    </row>
    <row r="87" spans="1:133" x14ac:dyDescent="0.25">
      <c r="D87" s="277"/>
      <c r="E87" s="277"/>
      <c r="F87" s="277"/>
      <c r="G87" s="277"/>
      <c r="H87" s="277"/>
      <c r="I87" s="277"/>
      <c r="J87" s="277"/>
      <c r="K87" s="277"/>
      <c r="L87" s="277"/>
      <c r="M87" s="277"/>
      <c r="N87" s="277"/>
      <c r="O87" s="277"/>
      <c r="P87" s="277"/>
      <c r="Q87" s="277"/>
      <c r="R87" s="277"/>
      <c r="S87" s="277"/>
      <c r="T87" s="277"/>
      <c r="U87" s="277"/>
      <c r="V87" s="277"/>
      <c r="W87" s="277"/>
      <c r="X87" s="277"/>
      <c r="Y87" s="277"/>
    </row>
    <row r="88" spans="1:133" x14ac:dyDescent="0.25">
      <c r="D88" s="277"/>
      <c r="E88" s="277"/>
      <c r="F88" s="277"/>
      <c r="G88" s="277"/>
      <c r="H88" s="277"/>
      <c r="I88" s="277"/>
      <c r="J88" s="277"/>
      <c r="K88" s="277"/>
      <c r="L88" s="277"/>
      <c r="M88" s="277"/>
      <c r="N88" s="277"/>
      <c r="O88" s="277"/>
      <c r="P88" s="277"/>
      <c r="Q88" s="277"/>
      <c r="R88" s="277"/>
      <c r="S88" s="277"/>
      <c r="T88" s="277"/>
      <c r="U88" s="277"/>
      <c r="V88" s="277"/>
      <c r="W88" s="277"/>
      <c r="X88" s="277"/>
      <c r="Y88" s="277"/>
    </row>
    <row r="89" spans="1:133" x14ac:dyDescent="0.25">
      <c r="D89" s="277"/>
      <c r="E89" s="277"/>
      <c r="F89" s="277"/>
      <c r="G89" s="277"/>
      <c r="H89" s="277"/>
      <c r="I89" s="277"/>
      <c r="J89" s="277"/>
      <c r="K89" s="277"/>
      <c r="L89" s="277"/>
      <c r="M89" s="277"/>
      <c r="N89" s="277"/>
      <c r="O89" s="277"/>
      <c r="P89" s="277"/>
      <c r="Q89" s="277"/>
      <c r="R89" s="277"/>
      <c r="S89" s="277"/>
      <c r="T89" s="277"/>
      <c r="U89" s="277"/>
      <c r="V89" s="277"/>
      <c r="W89" s="277"/>
      <c r="X89" s="277"/>
      <c r="Y89" s="277"/>
    </row>
    <row r="90" spans="1:133" x14ac:dyDescent="0.25">
      <c r="D90" s="277"/>
      <c r="E90" s="277"/>
      <c r="F90" s="277"/>
      <c r="G90" s="277"/>
      <c r="H90" s="277"/>
      <c r="I90" s="277"/>
      <c r="J90" s="277"/>
      <c r="K90" s="277"/>
      <c r="L90" s="277"/>
      <c r="M90" s="277"/>
      <c r="N90" s="277"/>
      <c r="O90" s="277"/>
      <c r="P90" s="277"/>
      <c r="Q90" s="277"/>
      <c r="R90" s="277"/>
      <c r="S90" s="277"/>
      <c r="T90" s="277"/>
      <c r="U90" s="277"/>
      <c r="V90" s="277"/>
      <c r="W90" s="277"/>
      <c r="X90" s="277"/>
      <c r="Y90" s="277"/>
    </row>
    <row r="91" spans="1:133" x14ac:dyDescent="0.25">
      <c r="D91" s="277"/>
      <c r="E91" s="277"/>
      <c r="F91" s="277"/>
      <c r="G91" s="277"/>
      <c r="H91" s="277"/>
      <c r="I91" s="277"/>
      <c r="J91" s="277"/>
      <c r="K91" s="277"/>
      <c r="L91" s="277"/>
      <c r="M91" s="277"/>
      <c r="N91" s="277"/>
      <c r="O91" s="277"/>
      <c r="P91" s="277"/>
      <c r="Q91" s="277"/>
      <c r="R91" s="277"/>
      <c r="S91" s="277"/>
      <c r="T91" s="277"/>
      <c r="U91" s="277"/>
      <c r="V91" s="277"/>
      <c r="W91" s="277"/>
      <c r="X91" s="277"/>
      <c r="Y91" s="277"/>
    </row>
    <row r="92" spans="1:133" x14ac:dyDescent="0.25">
      <c r="D92" s="277"/>
      <c r="E92" s="277"/>
      <c r="F92" s="277"/>
      <c r="G92" s="277"/>
      <c r="H92" s="277"/>
      <c r="I92" s="277"/>
      <c r="J92" s="277"/>
      <c r="K92" s="277"/>
      <c r="L92" s="277"/>
      <c r="M92" s="277"/>
      <c r="N92" s="277"/>
      <c r="O92" s="277"/>
      <c r="P92" s="277"/>
      <c r="Q92" s="277"/>
      <c r="R92" s="277"/>
      <c r="S92" s="277"/>
      <c r="T92" s="277"/>
      <c r="U92" s="277"/>
      <c r="V92" s="277"/>
      <c r="W92" s="277"/>
      <c r="X92" s="277"/>
      <c r="Y92" s="277"/>
    </row>
    <row r="93" spans="1:133" x14ac:dyDescent="0.25">
      <c r="D93" s="277"/>
      <c r="E93" s="277"/>
      <c r="F93" s="277"/>
      <c r="G93" s="277"/>
      <c r="H93" s="277"/>
      <c r="I93" s="277"/>
      <c r="J93" s="277"/>
      <c r="K93" s="277"/>
      <c r="L93" s="277"/>
      <c r="M93" s="277"/>
      <c r="N93" s="277"/>
      <c r="O93" s="277"/>
      <c r="P93" s="277"/>
      <c r="Q93" s="277"/>
      <c r="R93" s="277"/>
      <c r="S93" s="277"/>
      <c r="T93" s="277"/>
      <c r="U93" s="277"/>
      <c r="V93" s="277"/>
      <c r="W93" s="277"/>
      <c r="X93" s="277"/>
      <c r="Y93" s="277"/>
    </row>
    <row r="94" spans="1:133" x14ac:dyDescent="0.25">
      <c r="D94" s="277"/>
      <c r="E94" s="277"/>
      <c r="F94" s="277"/>
      <c r="G94" s="277"/>
      <c r="H94" s="277"/>
      <c r="I94" s="277"/>
      <c r="J94" s="277"/>
      <c r="K94" s="277"/>
      <c r="L94" s="277"/>
      <c r="M94" s="277"/>
      <c r="N94" s="277"/>
      <c r="O94" s="277"/>
      <c r="P94" s="277"/>
      <c r="Q94" s="277"/>
      <c r="R94" s="277"/>
      <c r="S94" s="277"/>
      <c r="T94" s="277"/>
      <c r="U94" s="277"/>
      <c r="V94" s="277"/>
      <c r="W94" s="277"/>
      <c r="X94" s="277"/>
      <c r="Y94" s="277"/>
    </row>
    <row r="95" spans="1:133" x14ac:dyDescent="0.25">
      <c r="D95" s="277"/>
      <c r="E95" s="277"/>
      <c r="F95" s="277"/>
      <c r="G95" s="277"/>
      <c r="H95" s="277"/>
      <c r="I95" s="277"/>
      <c r="J95" s="277"/>
      <c r="K95" s="277"/>
      <c r="L95" s="277"/>
      <c r="M95" s="277"/>
      <c r="N95" s="277"/>
      <c r="O95" s="277"/>
      <c r="P95" s="277"/>
      <c r="Q95" s="277"/>
      <c r="R95" s="277"/>
      <c r="S95" s="277"/>
      <c r="T95" s="277"/>
      <c r="U95" s="277"/>
      <c r="V95" s="277"/>
      <c r="W95" s="277"/>
      <c r="X95" s="277"/>
      <c r="Y95" s="277"/>
    </row>
    <row r="96" spans="1:133" x14ac:dyDescent="0.25">
      <c r="D96" s="277"/>
      <c r="E96" s="277"/>
      <c r="F96" s="277"/>
      <c r="G96" s="277"/>
      <c r="H96" s="277"/>
      <c r="I96" s="277"/>
      <c r="J96" s="277"/>
      <c r="K96" s="277"/>
      <c r="L96" s="277"/>
      <c r="M96" s="277"/>
      <c r="N96" s="277"/>
      <c r="O96" s="277"/>
      <c r="P96" s="277"/>
      <c r="Q96" s="277"/>
      <c r="R96" s="277"/>
      <c r="S96" s="277"/>
      <c r="T96" s="277"/>
      <c r="U96" s="277"/>
      <c r="V96" s="277"/>
      <c r="W96" s="277"/>
      <c r="X96" s="277"/>
      <c r="Y96" s="277"/>
    </row>
    <row r="97" spans="4:25" x14ac:dyDescent="0.25">
      <c r="D97" s="277"/>
      <c r="E97" s="277"/>
      <c r="F97" s="277"/>
      <c r="G97" s="277"/>
      <c r="H97" s="277"/>
      <c r="I97" s="277"/>
      <c r="J97" s="277"/>
      <c r="K97" s="277"/>
      <c r="L97" s="277"/>
      <c r="M97" s="277"/>
      <c r="N97" s="277"/>
      <c r="O97" s="277"/>
      <c r="P97" s="277"/>
      <c r="Q97" s="277"/>
      <c r="R97" s="277"/>
      <c r="S97" s="277"/>
      <c r="T97" s="277"/>
      <c r="U97" s="277"/>
      <c r="V97" s="277"/>
      <c r="W97" s="277"/>
      <c r="X97" s="277"/>
      <c r="Y97" s="277"/>
    </row>
    <row r="98" spans="4:25" x14ac:dyDescent="0.25">
      <c r="D98" s="277"/>
      <c r="E98" s="277"/>
      <c r="F98" s="277"/>
      <c r="G98" s="277"/>
      <c r="H98" s="277"/>
      <c r="I98" s="277"/>
      <c r="J98" s="277"/>
      <c r="K98" s="277"/>
      <c r="L98" s="277"/>
      <c r="M98" s="277"/>
      <c r="N98" s="277"/>
      <c r="O98" s="277"/>
      <c r="P98" s="277"/>
      <c r="Q98" s="277"/>
      <c r="R98" s="277"/>
      <c r="S98" s="277"/>
      <c r="T98" s="277"/>
      <c r="U98" s="277"/>
      <c r="V98" s="277"/>
      <c r="W98" s="277"/>
      <c r="X98" s="277"/>
      <c r="Y98" s="277"/>
    </row>
    <row r="99" spans="4:25" x14ac:dyDescent="0.25">
      <c r="D99" s="277"/>
      <c r="E99" s="277"/>
      <c r="F99" s="277"/>
      <c r="G99" s="277"/>
      <c r="H99" s="277"/>
      <c r="I99" s="277"/>
      <c r="J99" s="277"/>
      <c r="K99" s="277"/>
      <c r="L99" s="277"/>
      <c r="M99" s="277"/>
      <c r="N99" s="277"/>
      <c r="O99" s="277"/>
      <c r="P99" s="277"/>
      <c r="Q99" s="277"/>
      <c r="R99" s="277"/>
      <c r="S99" s="277"/>
      <c r="T99" s="277"/>
      <c r="U99" s="277"/>
      <c r="V99" s="277"/>
      <c r="W99" s="277"/>
      <c r="X99" s="277"/>
      <c r="Y99" s="277"/>
    </row>
    <row r="100" spans="4:25" x14ac:dyDescent="0.25">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row>
    <row r="101" spans="4:25" x14ac:dyDescent="0.25">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row>
    <row r="102" spans="4:25" x14ac:dyDescent="0.25">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row>
    <row r="103" spans="4:25" x14ac:dyDescent="0.25">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row>
    <row r="104" spans="4:25" x14ac:dyDescent="0.25">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row>
    <row r="105" spans="4:25" x14ac:dyDescent="0.25">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row>
    <row r="106" spans="4:25" x14ac:dyDescent="0.25">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row>
    <row r="107" spans="4:25" x14ac:dyDescent="0.25">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row>
    <row r="108" spans="4:25" x14ac:dyDescent="0.25">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row>
    <row r="109" spans="4:25" x14ac:dyDescent="0.25">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row>
    <row r="110" spans="4:25" x14ac:dyDescent="0.25">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row>
    <row r="111" spans="4:25" x14ac:dyDescent="0.25">
      <c r="D111" s="277"/>
      <c r="E111" s="277"/>
      <c r="F111" s="277"/>
      <c r="G111" s="277"/>
      <c r="H111" s="277"/>
      <c r="I111" s="277"/>
      <c r="J111" s="277"/>
      <c r="K111" s="277"/>
      <c r="L111" s="277"/>
      <c r="M111" s="277"/>
      <c r="N111" s="277"/>
      <c r="O111" s="277"/>
      <c r="P111" s="277"/>
      <c r="Q111" s="277"/>
      <c r="R111" s="277"/>
      <c r="S111" s="277"/>
      <c r="T111" s="277"/>
      <c r="U111" s="277"/>
      <c r="V111" s="277"/>
      <c r="W111" s="277"/>
      <c r="X111" s="277"/>
      <c r="Y111" s="277"/>
    </row>
    <row r="112" spans="4:25" x14ac:dyDescent="0.25">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row>
    <row r="113" spans="4:25" x14ac:dyDescent="0.25">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row>
    <row r="114" spans="4:25" x14ac:dyDescent="0.25">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row>
    <row r="115" spans="4:25" x14ac:dyDescent="0.25">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row>
    <row r="116" spans="4:25" x14ac:dyDescent="0.25">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row>
    <row r="117" spans="4:25" x14ac:dyDescent="0.25">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row>
    <row r="118" spans="4:25" x14ac:dyDescent="0.25">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row>
    <row r="119" spans="4:25" x14ac:dyDescent="0.25">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row>
    <row r="120" spans="4:25" x14ac:dyDescent="0.25">
      <c r="D120" s="277"/>
      <c r="E120" s="277"/>
      <c r="F120" s="277"/>
      <c r="G120" s="277"/>
      <c r="H120" s="277"/>
      <c r="I120" s="277"/>
      <c r="J120" s="277"/>
      <c r="K120" s="277"/>
      <c r="L120" s="277"/>
      <c r="M120" s="277"/>
      <c r="N120" s="277"/>
      <c r="O120" s="277"/>
      <c r="P120" s="277"/>
      <c r="Q120" s="277"/>
      <c r="R120" s="277"/>
      <c r="S120" s="277"/>
      <c r="T120" s="277"/>
      <c r="U120" s="277"/>
      <c r="V120" s="277"/>
      <c r="W120" s="277"/>
      <c r="X120" s="277"/>
      <c r="Y120" s="277"/>
    </row>
    <row r="121" spans="4:25" x14ac:dyDescent="0.25">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row>
    <row r="122" spans="4:25" x14ac:dyDescent="0.25">
      <c r="D122" s="277"/>
      <c r="E122" s="277"/>
      <c r="F122" s="277"/>
      <c r="G122" s="277"/>
      <c r="H122" s="277"/>
      <c r="I122" s="277"/>
      <c r="J122" s="277"/>
      <c r="K122" s="277"/>
      <c r="L122" s="277"/>
      <c r="M122" s="277"/>
      <c r="N122" s="277"/>
      <c r="O122" s="277"/>
      <c r="P122" s="277"/>
      <c r="Q122" s="277"/>
      <c r="R122" s="277"/>
      <c r="S122" s="277"/>
      <c r="T122" s="277"/>
      <c r="U122" s="277"/>
      <c r="V122" s="277"/>
      <c r="W122" s="277"/>
      <c r="X122" s="277"/>
      <c r="Y122" s="277"/>
    </row>
    <row r="123" spans="4:25" x14ac:dyDescent="0.25">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row>
    <row r="124" spans="4:25" x14ac:dyDescent="0.25">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row>
    <row r="125" spans="4:25" x14ac:dyDescent="0.25">
      <c r="D125" s="277"/>
      <c r="E125" s="277"/>
      <c r="F125" s="277"/>
      <c r="G125" s="277"/>
      <c r="H125" s="277"/>
      <c r="I125" s="277"/>
      <c r="J125" s="277"/>
      <c r="K125" s="277"/>
      <c r="L125" s="277"/>
      <c r="M125" s="277"/>
      <c r="N125" s="277"/>
      <c r="O125" s="277"/>
      <c r="P125" s="277"/>
      <c r="Q125" s="277"/>
      <c r="R125" s="277"/>
      <c r="S125" s="277"/>
      <c r="T125" s="277"/>
      <c r="U125" s="277"/>
      <c r="V125" s="277"/>
      <c r="W125" s="277"/>
      <c r="X125" s="277"/>
      <c r="Y125" s="277"/>
    </row>
    <row r="126" spans="4:25" x14ac:dyDescent="0.25">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row>
    <row r="127" spans="4:25" x14ac:dyDescent="0.25">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row>
    <row r="128" spans="4:25" x14ac:dyDescent="0.25">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row>
    <row r="129" spans="4:25" x14ac:dyDescent="0.25">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row>
    <row r="130" spans="4:25" x14ac:dyDescent="0.25">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row>
    <row r="131" spans="4:25" x14ac:dyDescent="0.25">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row>
    <row r="132" spans="4:25" x14ac:dyDescent="0.25">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row>
    <row r="133" spans="4:25" x14ac:dyDescent="0.25">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row>
    <row r="134" spans="4:25" x14ac:dyDescent="0.25">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row>
    <row r="135" spans="4:25" x14ac:dyDescent="0.25">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row>
    <row r="136" spans="4:25" x14ac:dyDescent="0.25">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row>
    <row r="137" spans="4:25" x14ac:dyDescent="0.25">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row>
    <row r="138" spans="4:25" x14ac:dyDescent="0.25">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row>
    <row r="139" spans="4:25" x14ac:dyDescent="0.25">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row>
    <row r="140" spans="4:25" x14ac:dyDescent="0.25">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row>
    <row r="141" spans="4:25" x14ac:dyDescent="0.25">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row>
    <row r="142" spans="4:25" x14ac:dyDescent="0.25">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row>
    <row r="143" spans="4:25" x14ac:dyDescent="0.25">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row>
    <row r="144" spans="4:25" x14ac:dyDescent="0.25">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row>
    <row r="145" spans="4:25" x14ac:dyDescent="0.25">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row>
    <row r="146" spans="4:25" x14ac:dyDescent="0.25">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row>
    <row r="147" spans="4:25" x14ac:dyDescent="0.25">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row>
    <row r="148" spans="4:25" x14ac:dyDescent="0.25">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row>
    <row r="149" spans="4:25" x14ac:dyDescent="0.25">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row>
    <row r="150" spans="4:25" x14ac:dyDescent="0.25">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row>
    <row r="151" spans="4:25" x14ac:dyDescent="0.25">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row>
    <row r="152" spans="4:25" x14ac:dyDescent="0.25">
      <c r="D152" s="277"/>
      <c r="E152" s="277"/>
      <c r="F152" s="277"/>
      <c r="G152" s="277"/>
      <c r="H152" s="277"/>
      <c r="I152" s="277"/>
      <c r="J152" s="277"/>
      <c r="K152" s="277"/>
      <c r="L152" s="277"/>
      <c r="M152" s="277"/>
      <c r="N152" s="277"/>
      <c r="O152" s="277"/>
      <c r="P152" s="277"/>
      <c r="Q152" s="277"/>
      <c r="R152" s="277"/>
      <c r="S152" s="277"/>
      <c r="T152" s="277"/>
      <c r="U152" s="277"/>
      <c r="V152" s="277"/>
      <c r="W152" s="277"/>
      <c r="X152" s="277"/>
      <c r="Y152" s="277"/>
    </row>
    <row r="153" spans="4:25" x14ac:dyDescent="0.25">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row>
    <row r="154" spans="4:25" x14ac:dyDescent="0.25">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row>
    <row r="155" spans="4:25" x14ac:dyDescent="0.25">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row>
    <row r="156" spans="4:25" x14ac:dyDescent="0.25">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row>
    <row r="157" spans="4:25" x14ac:dyDescent="0.25">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row>
    <row r="158" spans="4:25" x14ac:dyDescent="0.25">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row>
    <row r="159" spans="4:25" x14ac:dyDescent="0.25">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row>
    <row r="160" spans="4:25" x14ac:dyDescent="0.25">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row>
    <row r="161" spans="4:25" x14ac:dyDescent="0.25">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row>
    <row r="162" spans="4:25" x14ac:dyDescent="0.25">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row>
    <row r="163" spans="4:25" x14ac:dyDescent="0.25">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row>
    <row r="164" spans="4:25" x14ac:dyDescent="0.25">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row>
    <row r="165" spans="4:25" x14ac:dyDescent="0.25">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row>
    <row r="166" spans="4:25" x14ac:dyDescent="0.25">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row>
    <row r="167" spans="4:25" x14ac:dyDescent="0.25">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row>
    <row r="168" spans="4:25" x14ac:dyDescent="0.25">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row>
    <row r="169" spans="4:25" x14ac:dyDescent="0.25">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row>
    <row r="170" spans="4:25" x14ac:dyDescent="0.25">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row>
    <row r="171" spans="4:25" x14ac:dyDescent="0.25">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row>
    <row r="172" spans="4:25" x14ac:dyDescent="0.25">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row>
    <row r="173" spans="4:25" x14ac:dyDescent="0.25">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row>
    <row r="174" spans="4:25" x14ac:dyDescent="0.25">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row>
    <row r="175" spans="4:25" x14ac:dyDescent="0.25">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row>
    <row r="176" spans="4:25" x14ac:dyDescent="0.25">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row>
    <row r="177" spans="4:25" x14ac:dyDescent="0.25">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row>
    <row r="178" spans="4:25" x14ac:dyDescent="0.25">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row>
    <row r="179" spans="4:25" x14ac:dyDescent="0.25">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row>
    <row r="180" spans="4:25" x14ac:dyDescent="0.25">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row>
    <row r="181" spans="4:25" x14ac:dyDescent="0.25">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row>
    <row r="182" spans="4:25" x14ac:dyDescent="0.25">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row>
    <row r="183" spans="4:25" x14ac:dyDescent="0.25">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row>
    <row r="184" spans="4:25" x14ac:dyDescent="0.25">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row>
    <row r="185" spans="4:25" x14ac:dyDescent="0.25">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row>
    <row r="186" spans="4:25" x14ac:dyDescent="0.25">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row>
    <row r="187" spans="4:25" x14ac:dyDescent="0.25">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row>
    <row r="188" spans="4:25" x14ac:dyDescent="0.25">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row>
    <row r="189" spans="4:25" x14ac:dyDescent="0.25">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row>
    <row r="190" spans="4:25" x14ac:dyDescent="0.25">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row>
    <row r="191" spans="4:25" x14ac:dyDescent="0.25">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row>
    <row r="192" spans="4:25" x14ac:dyDescent="0.25">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row>
    <row r="193" spans="4:25" x14ac:dyDescent="0.25">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row>
    <row r="194" spans="4:25" x14ac:dyDescent="0.25">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row>
    <row r="195" spans="4:25" x14ac:dyDescent="0.25">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row>
    <row r="196" spans="4:25" x14ac:dyDescent="0.25">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row>
    <row r="197" spans="4:25" x14ac:dyDescent="0.25">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row>
    <row r="198" spans="4:25" x14ac:dyDescent="0.25">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row>
    <row r="199" spans="4:25" x14ac:dyDescent="0.25">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row>
    <row r="200" spans="4:25" x14ac:dyDescent="0.25">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row>
    <row r="201" spans="4:25" x14ac:dyDescent="0.25">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row>
    <row r="202" spans="4:25" x14ac:dyDescent="0.25">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row>
    <row r="203" spans="4:25" x14ac:dyDescent="0.25">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row>
    <row r="204" spans="4:25" x14ac:dyDescent="0.25">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row>
    <row r="205" spans="4:25" x14ac:dyDescent="0.25">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row>
    <row r="206" spans="4:25" x14ac:dyDescent="0.25">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row>
    <row r="207" spans="4:25" x14ac:dyDescent="0.25">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row>
    <row r="208" spans="4:25" x14ac:dyDescent="0.25">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row>
    <row r="209" spans="4:25" x14ac:dyDescent="0.25">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row>
    <row r="210" spans="4:25" x14ac:dyDescent="0.25">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row>
    <row r="211" spans="4:25" x14ac:dyDescent="0.25">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row>
    <row r="212" spans="4:25" x14ac:dyDescent="0.25">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row>
    <row r="213" spans="4:25" x14ac:dyDescent="0.25">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row>
    <row r="214" spans="4:25" x14ac:dyDescent="0.25">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row>
    <row r="215" spans="4:25" x14ac:dyDescent="0.25">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row>
    <row r="216" spans="4:25" x14ac:dyDescent="0.25">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row>
    <row r="217" spans="4:25" x14ac:dyDescent="0.25">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row>
    <row r="218" spans="4:25" x14ac:dyDescent="0.25">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row>
    <row r="219" spans="4:25" x14ac:dyDescent="0.25">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row>
    <row r="220" spans="4:25" x14ac:dyDescent="0.25">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row>
    <row r="221" spans="4:25" x14ac:dyDescent="0.25">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row>
    <row r="222" spans="4:25" x14ac:dyDescent="0.25">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row>
    <row r="223" spans="4:25" x14ac:dyDescent="0.25">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row>
    <row r="224" spans="4:25" x14ac:dyDescent="0.25">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row>
    <row r="225" spans="4:25" x14ac:dyDescent="0.25">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row>
    <row r="226" spans="4:25" x14ac:dyDescent="0.25">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row>
    <row r="227" spans="4:25" x14ac:dyDescent="0.25">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row>
    <row r="228" spans="4:25" x14ac:dyDescent="0.25">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row>
    <row r="229" spans="4:25" x14ac:dyDescent="0.25">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row>
    <row r="230" spans="4:25" x14ac:dyDescent="0.25">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row>
    <row r="231" spans="4:25" x14ac:dyDescent="0.25">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row>
    <row r="232" spans="4:25" x14ac:dyDescent="0.25">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row>
    <row r="233" spans="4:25" x14ac:dyDescent="0.25">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row>
    <row r="234" spans="4:25" x14ac:dyDescent="0.25">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row>
    <row r="235" spans="4:25" x14ac:dyDescent="0.25">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row>
    <row r="236" spans="4:25" x14ac:dyDescent="0.25">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row>
    <row r="237" spans="4:25" x14ac:dyDescent="0.25">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row>
    <row r="238" spans="4:25" x14ac:dyDescent="0.25">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row>
    <row r="239" spans="4:25" x14ac:dyDescent="0.25">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row>
    <row r="240" spans="4:25" x14ac:dyDescent="0.25">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row>
    <row r="241" spans="4:25" x14ac:dyDescent="0.25">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row>
    <row r="242" spans="4:25" x14ac:dyDescent="0.25">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row>
    <row r="243" spans="4:25" x14ac:dyDescent="0.25">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row>
    <row r="244" spans="4:25" x14ac:dyDescent="0.25">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row>
    <row r="245" spans="4:25" x14ac:dyDescent="0.25">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row>
    <row r="246" spans="4:25" x14ac:dyDescent="0.25">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row>
    <row r="247" spans="4:25" x14ac:dyDescent="0.25">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row>
    <row r="248" spans="4:25" x14ac:dyDescent="0.25">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row>
    <row r="249" spans="4:25" x14ac:dyDescent="0.25">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row>
  </sheetData>
  <mergeCells count="78">
    <mergeCell ref="DT1:EC1"/>
    <mergeCell ref="DT3:EC3"/>
    <mergeCell ref="DT4:DV4"/>
    <mergeCell ref="DW4:DW5"/>
    <mergeCell ref="DX4:DX5"/>
    <mergeCell ref="DY4:DY5"/>
    <mergeCell ref="DZ4:EA4"/>
    <mergeCell ref="EB4:EC4"/>
    <mergeCell ref="CV3:DE3"/>
    <mergeCell ref="CV4:CX4"/>
    <mergeCell ref="CY4:CY5"/>
    <mergeCell ref="CZ4:CZ5"/>
    <mergeCell ref="DA4:DA5"/>
    <mergeCell ref="DB4:DC4"/>
    <mergeCell ref="DD4:DE4"/>
    <mergeCell ref="CJ3:CS3"/>
    <mergeCell ref="D3:M3"/>
    <mergeCell ref="D4:F4"/>
    <mergeCell ref="G4:G5"/>
    <mergeCell ref="H4:H5"/>
    <mergeCell ref="I4:I5"/>
    <mergeCell ref="J4:K4"/>
    <mergeCell ref="L4:M4"/>
    <mergeCell ref="AB3:AK3"/>
    <mergeCell ref="AN3:AW3"/>
    <mergeCell ref="AZ3:BI3"/>
    <mergeCell ref="BL3:BU3"/>
    <mergeCell ref="BX3:CG3"/>
    <mergeCell ref="AV4:AW4"/>
    <mergeCell ref="AB4:AD4"/>
    <mergeCell ref="AE4:AE5"/>
    <mergeCell ref="AF4:AF5"/>
    <mergeCell ref="AG4:AG5"/>
    <mergeCell ref="AH4:AI4"/>
    <mergeCell ref="AJ4:AK4"/>
    <mergeCell ref="AN4:AP4"/>
    <mergeCell ref="AQ4:AQ5"/>
    <mergeCell ref="AR4:AR5"/>
    <mergeCell ref="AS4:AS5"/>
    <mergeCell ref="AT4:AU4"/>
    <mergeCell ref="BT4:BU4"/>
    <mergeCell ref="AZ4:BB4"/>
    <mergeCell ref="BC4:BC5"/>
    <mergeCell ref="BD4:BD5"/>
    <mergeCell ref="BE4:BE5"/>
    <mergeCell ref="BF4:BG4"/>
    <mergeCell ref="BH4:BI4"/>
    <mergeCell ref="BL4:BN4"/>
    <mergeCell ref="BO4:BO5"/>
    <mergeCell ref="BP4:BP5"/>
    <mergeCell ref="BQ4:BQ5"/>
    <mergeCell ref="BR4:BS4"/>
    <mergeCell ref="CR4:CS4"/>
    <mergeCell ref="BX4:BZ4"/>
    <mergeCell ref="CA4:CA5"/>
    <mergeCell ref="CB4:CB5"/>
    <mergeCell ref="CC4:CC5"/>
    <mergeCell ref="CD4:CE4"/>
    <mergeCell ref="CF4:CG4"/>
    <mergeCell ref="CJ4:CL4"/>
    <mergeCell ref="CM4:CM5"/>
    <mergeCell ref="CN4:CN5"/>
    <mergeCell ref="CO4:CO5"/>
    <mergeCell ref="CP4:CQ4"/>
    <mergeCell ref="P3:Y3"/>
    <mergeCell ref="P4:R4"/>
    <mergeCell ref="S4:S5"/>
    <mergeCell ref="T4:T5"/>
    <mergeCell ref="U4:U5"/>
    <mergeCell ref="V4:W4"/>
    <mergeCell ref="X4:Y4"/>
    <mergeCell ref="DH3:DQ3"/>
    <mergeCell ref="DH4:DJ4"/>
    <mergeCell ref="DK4:DK5"/>
    <mergeCell ref="DL4:DL5"/>
    <mergeCell ref="DM4:DM5"/>
    <mergeCell ref="DN4:DO4"/>
    <mergeCell ref="DP4:DQ4"/>
  </mergeCells>
  <pageMargins left="0.25" right="0.25" top="0.75" bottom="0.75" header="0.3" footer="0.3"/>
  <pageSetup scale="12" fitToHeight="0" orientation="landscape" r:id="rId1"/>
  <headerFooter>
    <oddFooter>&amp;L&amp;F - &amp;A&amp;RPage &amp;P of &amp;N  &amp;D</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2673F-9016-45B9-8D98-B88B35A51114}">
  <sheetPr>
    <tabColor theme="5"/>
    <outlinePr summaryBelow="0" summaryRight="0"/>
    <pageSetUpPr fitToPage="1"/>
  </sheetPr>
  <dimension ref="A1:BC172"/>
  <sheetViews>
    <sheetView topLeftCell="A3" zoomScale="80" zoomScaleNormal="80" workbookViewId="0">
      <selection activeCell="BG4" sqref="BG4"/>
    </sheetView>
  </sheetViews>
  <sheetFormatPr defaultColWidth="9.140625" defaultRowHeight="16.5" x14ac:dyDescent="0.25"/>
  <cols>
    <col min="1" max="1" width="21.85546875" style="519" customWidth="1"/>
    <col min="2" max="2" width="48" style="519" customWidth="1"/>
    <col min="3" max="3" width="15.42578125" style="520" hidden="1" customWidth="1"/>
    <col min="4" max="4" width="16.5703125" style="519" hidden="1" customWidth="1"/>
    <col min="5" max="5" width="15.85546875" style="519" hidden="1" customWidth="1"/>
    <col min="6" max="6" width="16" style="519" hidden="1" customWidth="1"/>
    <col min="7" max="7" width="16.85546875" style="519" hidden="1" customWidth="1"/>
    <col min="8" max="8" width="16.42578125" style="519" hidden="1" customWidth="1"/>
    <col min="9" max="9" width="15.85546875" style="519" hidden="1" customWidth="1"/>
    <col min="10" max="10" width="15.42578125" style="519" hidden="1" customWidth="1"/>
    <col min="11" max="12" width="17.85546875" style="519" customWidth="1"/>
    <col min="13" max="13" width="17.85546875" style="521" customWidth="1"/>
    <col min="14" max="24" width="17.85546875" style="519" customWidth="1"/>
    <col min="25" max="25" width="18.85546875" style="519" customWidth="1"/>
    <col min="26" max="26" width="16.42578125" style="519" customWidth="1"/>
    <col min="27" max="27" width="5.7109375" style="519" customWidth="1"/>
    <col min="28" max="28" width="9.140625" style="519"/>
    <col min="29" max="29" width="19.5703125" style="519" customWidth="1"/>
    <col min="30" max="33" width="9.140625" style="519"/>
    <col min="34" max="34" width="15.5703125" style="519" customWidth="1"/>
    <col min="35" max="40" width="9.140625" style="519"/>
    <col min="41" max="41" width="15.5703125" style="519" customWidth="1"/>
    <col min="42" max="42" width="19.42578125" style="519" customWidth="1"/>
    <col min="43" max="46" width="9.140625" style="519"/>
    <col min="47" max="47" width="10.140625" style="519" bestFit="1" customWidth="1"/>
    <col min="48" max="83" width="9.140625" style="519"/>
    <col min="84" max="88" width="0" style="519" hidden="1" customWidth="1"/>
    <col min="89" max="16384" width="9.140625" style="519"/>
  </cols>
  <sheetData>
    <row r="1" spans="1:50" s="476" customFormat="1" ht="21" x14ac:dyDescent="0.25">
      <c r="A1" s="475" t="s">
        <v>358</v>
      </c>
      <c r="C1" s="477"/>
      <c r="M1" s="478"/>
      <c r="R1" s="1056" t="s">
        <v>640</v>
      </c>
      <c r="S1" s="1056" t="s">
        <v>690</v>
      </c>
      <c r="AO1"/>
    </row>
    <row r="2" spans="1:50" s="476" customFormat="1" ht="18" thickBot="1" x14ac:dyDescent="0.3">
      <c r="C2" s="477"/>
      <c r="M2" s="478"/>
      <c r="AO2"/>
    </row>
    <row r="3" spans="1:50" s="476" customFormat="1" ht="25.5" customHeight="1" x14ac:dyDescent="0.25">
      <c r="A3" s="1514" t="s">
        <v>0</v>
      </c>
      <c r="B3" s="479"/>
      <c r="C3" s="479"/>
      <c r="D3" s="479"/>
      <c r="E3" s="479"/>
      <c r="F3" s="479"/>
      <c r="G3" s="479"/>
      <c r="H3" s="479"/>
      <c r="I3" s="479"/>
      <c r="J3" s="479"/>
      <c r="K3" s="479"/>
      <c r="L3" s="479"/>
      <c r="M3" s="479"/>
      <c r="N3" s="479"/>
      <c r="O3" s="479"/>
      <c r="P3" s="479"/>
      <c r="Q3" s="479"/>
      <c r="R3" s="479"/>
      <c r="S3" s="479"/>
      <c r="AO3"/>
    </row>
    <row r="4" spans="1:50" s="485" customFormat="1" ht="19.5" customHeight="1" thickBot="1" x14ac:dyDescent="0.3">
      <c r="A4" s="1515"/>
      <c r="B4" s="481" t="s">
        <v>359</v>
      </c>
      <c r="C4" s="482">
        <v>2006</v>
      </c>
      <c r="D4" s="482">
        <v>2007</v>
      </c>
      <c r="E4" s="482">
        <v>2008</v>
      </c>
      <c r="F4" s="482">
        <v>2009</v>
      </c>
      <c r="G4" s="482">
        <v>2010</v>
      </c>
      <c r="H4" s="482">
        <v>2011</v>
      </c>
      <c r="I4" s="482">
        <v>2012</v>
      </c>
      <c r="J4" s="483">
        <v>2013</v>
      </c>
      <c r="K4" s="480">
        <v>2016</v>
      </c>
      <c r="L4" s="480">
        <v>2017</v>
      </c>
      <c r="M4" s="484">
        <v>2018</v>
      </c>
      <c r="N4" s="480">
        <v>2019</v>
      </c>
      <c r="O4" s="480">
        <v>2020</v>
      </c>
      <c r="P4" s="480">
        <v>2021</v>
      </c>
      <c r="Q4" s="480">
        <v>2022</v>
      </c>
      <c r="R4" s="480">
        <v>2023</v>
      </c>
      <c r="S4" s="480">
        <v>2024</v>
      </c>
      <c r="AO4"/>
    </row>
    <row r="5" spans="1:50" s="485" customFormat="1" ht="21.75" customHeight="1" x14ac:dyDescent="0.25">
      <c r="A5" s="1516" t="s">
        <v>360</v>
      </c>
      <c r="B5" s="486" t="s">
        <v>361</v>
      </c>
      <c r="C5" s="487">
        <v>59440554</v>
      </c>
      <c r="D5" s="488">
        <v>66335425</v>
      </c>
      <c r="E5" s="488">
        <v>63834946</v>
      </c>
      <c r="F5" s="488">
        <v>73452997</v>
      </c>
      <c r="G5" s="488">
        <v>83415392</v>
      </c>
      <c r="H5" s="488">
        <v>82925997</v>
      </c>
      <c r="I5" s="488">
        <v>66811800</v>
      </c>
      <c r="J5" s="489">
        <v>62065486</v>
      </c>
      <c r="K5" s="490">
        <v>52791472</v>
      </c>
      <c r="L5" s="490">
        <v>58633474</v>
      </c>
      <c r="M5" s="491">
        <v>53287954</v>
      </c>
      <c r="N5" s="490">
        <v>55471978</v>
      </c>
      <c r="O5" s="490">
        <v>52835062</v>
      </c>
      <c r="P5" s="490">
        <v>40860092</v>
      </c>
      <c r="Q5" s="490">
        <v>2409651</v>
      </c>
      <c r="R5" s="490">
        <v>84930104</v>
      </c>
      <c r="S5" s="1159">
        <v>90730007</v>
      </c>
      <c r="AO5"/>
    </row>
    <row r="6" spans="1:50" s="485" customFormat="1" ht="22.7" customHeight="1" thickBot="1" x14ac:dyDescent="0.3">
      <c r="A6" s="1517"/>
      <c r="B6" s="492" t="s">
        <v>362</v>
      </c>
      <c r="C6" s="493">
        <v>1974233</v>
      </c>
      <c r="D6" s="494">
        <v>2519009</v>
      </c>
      <c r="E6" s="494">
        <v>3362570</v>
      </c>
      <c r="F6" s="494">
        <v>3758464</v>
      </c>
      <c r="G6" s="494">
        <v>4638097</v>
      </c>
      <c r="H6" s="494">
        <v>5741161</v>
      </c>
      <c r="I6" s="494">
        <v>5913548</v>
      </c>
      <c r="J6" s="495">
        <v>6450179</v>
      </c>
      <c r="K6" s="490">
        <v>9387521</v>
      </c>
      <c r="L6" s="490">
        <v>9202898</v>
      </c>
      <c r="M6" s="491">
        <v>8554998</v>
      </c>
      <c r="N6" s="490">
        <v>7934869</v>
      </c>
      <c r="O6" s="490">
        <v>7397485</v>
      </c>
      <c r="P6" s="490">
        <v>6420774</v>
      </c>
      <c r="Q6" s="490">
        <v>5567763</v>
      </c>
      <c r="R6" s="490">
        <v>2364944</v>
      </c>
      <c r="S6" s="1159">
        <v>2392904</v>
      </c>
      <c r="AO6"/>
    </row>
    <row r="7" spans="1:50" s="485" customFormat="1" ht="27.75" customHeight="1" thickBot="1" x14ac:dyDescent="0.3">
      <c r="A7" s="1518"/>
      <c r="B7" s="496" t="s">
        <v>363</v>
      </c>
      <c r="C7" s="497">
        <f t="shared" ref="C7:P7" si="0">C5-C6</f>
        <v>57466321</v>
      </c>
      <c r="D7" s="497">
        <f t="shared" si="0"/>
        <v>63816416</v>
      </c>
      <c r="E7" s="497">
        <f t="shared" si="0"/>
        <v>60472376</v>
      </c>
      <c r="F7" s="497">
        <f t="shared" si="0"/>
        <v>69694533</v>
      </c>
      <c r="G7" s="497">
        <f t="shared" si="0"/>
        <v>78777295</v>
      </c>
      <c r="H7" s="497">
        <f t="shared" si="0"/>
        <v>77184836</v>
      </c>
      <c r="I7" s="497">
        <f t="shared" si="0"/>
        <v>60898252</v>
      </c>
      <c r="J7" s="498">
        <f t="shared" si="0"/>
        <v>55615307</v>
      </c>
      <c r="K7" s="499">
        <f t="shared" si="0"/>
        <v>43403951</v>
      </c>
      <c r="L7" s="499">
        <f t="shared" si="0"/>
        <v>49430576</v>
      </c>
      <c r="M7" s="500">
        <f t="shared" si="0"/>
        <v>44732956</v>
      </c>
      <c r="N7" s="499">
        <f t="shared" si="0"/>
        <v>47537109</v>
      </c>
      <c r="O7" s="499">
        <f t="shared" si="0"/>
        <v>45437577</v>
      </c>
      <c r="P7" s="499">
        <f t="shared" si="0"/>
        <v>34439318</v>
      </c>
      <c r="Q7" s="499">
        <f t="shared" ref="Q7:R7" si="1">Q5-Q6</f>
        <v>-3158112</v>
      </c>
      <c r="R7" s="499">
        <f t="shared" si="1"/>
        <v>82565160</v>
      </c>
      <c r="S7" s="499">
        <f t="shared" ref="S7" si="2">S5-S6</f>
        <v>88337103</v>
      </c>
      <c r="AO7"/>
    </row>
    <row r="8" spans="1:50" s="485" customFormat="1" ht="24" customHeight="1" x14ac:dyDescent="0.25">
      <c r="A8" s="1516" t="s">
        <v>82</v>
      </c>
      <c r="B8" s="486" t="s">
        <v>361</v>
      </c>
      <c r="C8" s="487">
        <v>163170646</v>
      </c>
      <c r="D8" s="488">
        <v>166121681</v>
      </c>
      <c r="E8" s="488">
        <v>155958746</v>
      </c>
      <c r="F8" s="488">
        <v>173029818</v>
      </c>
      <c r="G8" s="488">
        <v>198494554</v>
      </c>
      <c r="H8" s="488">
        <v>205712093</v>
      </c>
      <c r="I8" s="488">
        <v>180460921</v>
      </c>
      <c r="J8" s="489">
        <v>169656430</v>
      </c>
      <c r="K8" s="501">
        <v>147182899</v>
      </c>
      <c r="L8" s="501">
        <v>129318115</v>
      </c>
      <c r="M8" s="502">
        <f>124217318+18279</f>
        <v>124235597</v>
      </c>
      <c r="N8" s="501">
        <f>129230601+287308</f>
        <v>129517909</v>
      </c>
      <c r="O8" s="501">
        <f>137299541+139693</f>
        <v>137439234</v>
      </c>
      <c r="P8" s="501">
        <f>148520612+112119</f>
        <v>148632731</v>
      </c>
      <c r="Q8" s="501">
        <v>181275876</v>
      </c>
      <c r="R8" s="501">
        <v>181512185</v>
      </c>
      <c r="S8" s="1160">
        <v>196209501</v>
      </c>
      <c r="AO8"/>
    </row>
    <row r="9" spans="1:50" s="485" customFormat="1" ht="23.25" customHeight="1" thickBot="1" x14ac:dyDescent="0.3">
      <c r="A9" s="1517"/>
      <c r="B9" s="492" t="s">
        <v>362</v>
      </c>
      <c r="C9" s="493">
        <v>26786333</v>
      </c>
      <c r="D9" s="494">
        <v>28831927</v>
      </c>
      <c r="E9" s="494">
        <v>32455029</v>
      </c>
      <c r="F9" s="494">
        <v>37362069</v>
      </c>
      <c r="G9" s="494">
        <v>54589165</v>
      </c>
      <c r="H9" s="494">
        <v>62859415</v>
      </c>
      <c r="I9" s="494">
        <v>57594172</v>
      </c>
      <c r="J9" s="495">
        <v>54469620</v>
      </c>
      <c r="K9" s="501">
        <v>58103487</v>
      </c>
      <c r="L9" s="501">
        <v>42171861</v>
      </c>
      <c r="M9" s="502">
        <f>42858049+294209</f>
        <v>43152258</v>
      </c>
      <c r="N9" s="501">
        <f>44240296+309525</f>
        <v>44549821</v>
      </c>
      <c r="O9" s="501">
        <f>44098126+309525</f>
        <v>44407651</v>
      </c>
      <c r="P9" s="501">
        <f>40521936+688987</f>
        <v>41210923</v>
      </c>
      <c r="Q9" s="501">
        <v>40266201</v>
      </c>
      <c r="R9" s="501">
        <v>44134635</v>
      </c>
      <c r="S9" s="1160">
        <v>48995303</v>
      </c>
      <c r="AO9"/>
    </row>
    <row r="10" spans="1:50" s="485" customFormat="1" ht="23.25" customHeight="1" thickBot="1" x14ac:dyDescent="0.3">
      <c r="A10" s="1518"/>
      <c r="B10" s="496" t="s">
        <v>363</v>
      </c>
      <c r="C10" s="497">
        <f t="shared" ref="C10:P10" si="3">C8-C9</f>
        <v>136384313</v>
      </c>
      <c r="D10" s="497">
        <f t="shared" si="3"/>
        <v>137289754</v>
      </c>
      <c r="E10" s="497">
        <f t="shared" si="3"/>
        <v>123503717</v>
      </c>
      <c r="F10" s="497">
        <f t="shared" si="3"/>
        <v>135667749</v>
      </c>
      <c r="G10" s="497">
        <f t="shared" si="3"/>
        <v>143905389</v>
      </c>
      <c r="H10" s="497">
        <f t="shared" si="3"/>
        <v>142852678</v>
      </c>
      <c r="I10" s="497">
        <f t="shared" si="3"/>
        <v>122866749</v>
      </c>
      <c r="J10" s="498">
        <f t="shared" si="3"/>
        <v>115186810</v>
      </c>
      <c r="K10" s="499">
        <f t="shared" si="3"/>
        <v>89079412</v>
      </c>
      <c r="L10" s="499">
        <f t="shared" si="3"/>
        <v>87146254</v>
      </c>
      <c r="M10" s="500">
        <f t="shared" si="3"/>
        <v>81083339</v>
      </c>
      <c r="N10" s="499">
        <f t="shared" si="3"/>
        <v>84968088</v>
      </c>
      <c r="O10" s="499">
        <f t="shared" si="3"/>
        <v>93031583</v>
      </c>
      <c r="P10" s="499">
        <f t="shared" si="3"/>
        <v>107421808</v>
      </c>
      <c r="Q10" s="499">
        <f t="shared" ref="Q10:R10" si="4">Q8-Q9</f>
        <v>141009675</v>
      </c>
      <c r="R10" s="499">
        <f t="shared" si="4"/>
        <v>137377550</v>
      </c>
      <c r="S10" s="499">
        <f t="shared" ref="S10" si="5">S8-S9</f>
        <v>147214198</v>
      </c>
      <c r="AK10"/>
      <c r="AL10"/>
      <c r="AM10"/>
      <c r="AO10"/>
    </row>
    <row r="11" spans="1:50" s="485" customFormat="1" ht="22.7" customHeight="1" x14ac:dyDescent="0.25">
      <c r="A11" s="1516" t="s">
        <v>83</v>
      </c>
      <c r="B11" s="492" t="s">
        <v>361</v>
      </c>
      <c r="C11" s="493">
        <v>204509574</v>
      </c>
      <c r="D11" s="494">
        <v>190487087</v>
      </c>
      <c r="E11" s="494">
        <v>201127614</v>
      </c>
      <c r="F11" s="494">
        <v>210969318</v>
      </c>
      <c r="G11" s="494">
        <v>242591183</v>
      </c>
      <c r="H11" s="494">
        <v>274576751</v>
      </c>
      <c r="I11" s="494">
        <v>257549107</v>
      </c>
      <c r="J11" s="495">
        <v>253828950</v>
      </c>
      <c r="K11" s="501">
        <v>260466561</v>
      </c>
      <c r="L11" s="501">
        <v>256427124</v>
      </c>
      <c r="M11" s="502">
        <v>261349223</v>
      </c>
      <c r="N11" s="501">
        <v>253366401</v>
      </c>
      <c r="O11" s="501">
        <v>292868894</v>
      </c>
      <c r="P11" s="501">
        <v>436136114</v>
      </c>
      <c r="Q11" s="501">
        <v>442765302</v>
      </c>
      <c r="R11" s="501">
        <v>321802541</v>
      </c>
      <c r="S11" s="1160">
        <v>411180775</v>
      </c>
      <c r="AK11"/>
      <c r="AL11"/>
      <c r="AM11"/>
      <c r="AO11"/>
    </row>
    <row r="12" spans="1:50" s="485" customFormat="1" ht="21.75" customHeight="1" thickBot="1" x14ac:dyDescent="0.3">
      <c r="A12" s="1517"/>
      <c r="B12" s="492" t="s">
        <v>362</v>
      </c>
      <c r="C12" s="493">
        <v>26218699</v>
      </c>
      <c r="D12" s="494">
        <v>26950469</v>
      </c>
      <c r="E12" s="494">
        <v>29758441</v>
      </c>
      <c r="F12" s="494">
        <v>34487146</v>
      </c>
      <c r="G12" s="494">
        <v>52873723</v>
      </c>
      <c r="H12" s="494">
        <v>62868533</v>
      </c>
      <c r="I12" s="494">
        <v>61340958</v>
      </c>
      <c r="J12" s="495">
        <v>59581443</v>
      </c>
      <c r="K12" s="501">
        <v>62235830</v>
      </c>
      <c r="L12" s="501">
        <v>60233206</v>
      </c>
      <c r="M12" s="502">
        <f>158052383-104196978</f>
        <v>53855405</v>
      </c>
      <c r="N12" s="501">
        <f>149444932-96181074</f>
        <v>53263858</v>
      </c>
      <c r="O12" s="501">
        <f>137774006-87400434</f>
        <v>50373572</v>
      </c>
      <c r="P12" s="501">
        <f>120767876-77068610</f>
        <v>43699266</v>
      </c>
      <c r="Q12" s="501">
        <v>41247691</v>
      </c>
      <c r="R12" s="501">
        <v>43562996</v>
      </c>
      <c r="S12" s="1160">
        <v>50154228</v>
      </c>
      <c r="AK12"/>
      <c r="AL12"/>
      <c r="AM12"/>
      <c r="AO12"/>
    </row>
    <row r="13" spans="1:50" s="485" customFormat="1" ht="23.25" customHeight="1" thickBot="1" x14ac:dyDescent="0.3">
      <c r="A13" s="1518"/>
      <c r="B13" s="496" t="s">
        <v>363</v>
      </c>
      <c r="C13" s="497">
        <f t="shared" ref="C13:P13" si="6">C11-C12</f>
        <v>178290875</v>
      </c>
      <c r="D13" s="497">
        <f t="shared" si="6"/>
        <v>163536618</v>
      </c>
      <c r="E13" s="497">
        <f t="shared" si="6"/>
        <v>171369173</v>
      </c>
      <c r="F13" s="497">
        <f t="shared" si="6"/>
        <v>176482172</v>
      </c>
      <c r="G13" s="497">
        <f t="shared" si="6"/>
        <v>189717460</v>
      </c>
      <c r="H13" s="497">
        <f t="shared" si="6"/>
        <v>211708218</v>
      </c>
      <c r="I13" s="497">
        <f t="shared" si="6"/>
        <v>196208149</v>
      </c>
      <c r="J13" s="498">
        <f t="shared" si="6"/>
        <v>194247507</v>
      </c>
      <c r="K13" s="499">
        <f t="shared" si="6"/>
        <v>198230731</v>
      </c>
      <c r="L13" s="499">
        <f t="shared" si="6"/>
        <v>196193918</v>
      </c>
      <c r="M13" s="500">
        <f t="shared" si="6"/>
        <v>207493818</v>
      </c>
      <c r="N13" s="499">
        <f t="shared" si="6"/>
        <v>200102543</v>
      </c>
      <c r="O13" s="499">
        <f t="shared" si="6"/>
        <v>242495322</v>
      </c>
      <c r="P13" s="499">
        <f t="shared" si="6"/>
        <v>392436848</v>
      </c>
      <c r="Q13" s="499">
        <f t="shared" ref="Q13:R13" si="7">Q11-Q12</f>
        <v>401517611</v>
      </c>
      <c r="R13" s="499">
        <f t="shared" si="7"/>
        <v>278239545</v>
      </c>
      <c r="S13" s="499">
        <f t="shared" ref="S13" si="8">S11-S12</f>
        <v>361026547</v>
      </c>
      <c r="AK13"/>
      <c r="AL13"/>
      <c r="AM13"/>
      <c r="AO13"/>
    </row>
    <row r="14" spans="1:50" s="485" customFormat="1" ht="15.75" customHeight="1" x14ac:dyDescent="0.25">
      <c r="A14" s="503"/>
      <c r="B14" s="504"/>
      <c r="C14" s="505"/>
      <c r="D14" s="505"/>
      <c r="E14" s="505"/>
      <c r="F14" s="505"/>
      <c r="G14" s="505"/>
      <c r="H14" s="505"/>
      <c r="I14" s="505"/>
      <c r="J14" s="505"/>
      <c r="M14" s="506"/>
      <c r="AK14"/>
      <c r="AL14"/>
      <c r="AM14"/>
      <c r="AO14"/>
    </row>
    <row r="15" spans="1:50" s="485" customFormat="1" ht="15.75" customHeight="1" thickBot="1" x14ac:dyDescent="0.3">
      <c r="A15" s="503"/>
      <c r="B15" s="504"/>
      <c r="C15" s="505"/>
      <c r="D15" s="505"/>
      <c r="E15" s="505"/>
      <c r="F15" s="505"/>
      <c r="G15" s="505"/>
      <c r="H15" s="505"/>
      <c r="I15" s="505"/>
      <c r="J15" s="505"/>
      <c r="M15" s="506"/>
      <c r="AO15"/>
    </row>
    <row r="16" spans="1:50" s="485" customFormat="1" ht="24" customHeight="1" x14ac:dyDescent="0.25">
      <c r="A16" s="1519" t="s">
        <v>0</v>
      </c>
      <c r="B16" s="507"/>
      <c r="C16" s="507"/>
      <c r="D16" s="507"/>
      <c r="E16" s="507"/>
      <c r="F16" s="507"/>
      <c r="G16" s="507"/>
      <c r="H16" s="507"/>
      <c r="I16" s="507"/>
      <c r="J16" s="507"/>
      <c r="K16" s="507"/>
      <c r="L16" s="507"/>
      <c r="M16" s="507"/>
      <c r="N16" s="507"/>
      <c r="O16" s="507"/>
      <c r="P16" s="507"/>
      <c r="Q16" s="507"/>
      <c r="R16" s="507"/>
      <c r="S16" s="507"/>
      <c r="AA16" s="508"/>
      <c r="AO16"/>
      <c r="AS16"/>
      <c r="AT16"/>
      <c r="AU16"/>
      <c r="AV16"/>
      <c r="AW16"/>
      <c r="AX16"/>
    </row>
    <row r="17" spans="1:41" s="513" customFormat="1" ht="24.75" customHeight="1" thickBot="1" x14ac:dyDescent="0.3">
      <c r="A17" s="1520"/>
      <c r="B17" s="509" t="s">
        <v>359</v>
      </c>
      <c r="C17" s="510">
        <v>2006</v>
      </c>
      <c r="D17" s="510">
        <v>2007</v>
      </c>
      <c r="E17" s="510">
        <v>2008</v>
      </c>
      <c r="F17" s="510">
        <v>2009</v>
      </c>
      <c r="G17" s="510">
        <v>2010</v>
      </c>
      <c r="H17" s="510">
        <v>2011</v>
      </c>
      <c r="I17" s="510">
        <v>2012</v>
      </c>
      <c r="J17" s="511">
        <v>2013</v>
      </c>
      <c r="K17" s="509">
        <v>2016</v>
      </c>
      <c r="L17" s="509">
        <v>2017</v>
      </c>
      <c r="M17" s="512">
        <v>2018</v>
      </c>
      <c r="N17" s="509">
        <v>2019</v>
      </c>
      <c r="O17" s="509">
        <v>2020</v>
      </c>
      <c r="P17" s="509">
        <v>2021</v>
      </c>
      <c r="Q17" s="509">
        <v>2022</v>
      </c>
      <c r="R17" s="509">
        <v>2023</v>
      </c>
      <c r="S17" s="509">
        <v>2024</v>
      </c>
      <c r="AO17"/>
    </row>
    <row r="18" spans="1:41" s="485" customFormat="1" ht="25.5" customHeight="1" x14ac:dyDescent="0.25">
      <c r="A18" s="1509" t="s">
        <v>360</v>
      </c>
      <c r="B18" s="514" t="s">
        <v>364</v>
      </c>
      <c r="C18" s="493">
        <f>C7</f>
        <v>57466321</v>
      </c>
      <c r="D18" s="494">
        <v>63816416</v>
      </c>
      <c r="E18" s="494">
        <v>60472376</v>
      </c>
      <c r="F18" s="494">
        <v>69694533</v>
      </c>
      <c r="G18" s="494">
        <v>78777295</v>
      </c>
      <c r="H18" s="494">
        <v>77184836</v>
      </c>
      <c r="I18" s="494">
        <v>60898252</v>
      </c>
      <c r="J18" s="494">
        <v>55615307</v>
      </c>
      <c r="K18" s="490">
        <f t="shared" ref="K18:P18" si="9">K7</f>
        <v>43403951</v>
      </c>
      <c r="L18" s="490">
        <f t="shared" si="9"/>
        <v>49430576</v>
      </c>
      <c r="M18" s="491">
        <f t="shared" si="9"/>
        <v>44732956</v>
      </c>
      <c r="N18" s="490">
        <f t="shared" si="9"/>
        <v>47537109</v>
      </c>
      <c r="O18" s="490">
        <f t="shared" si="9"/>
        <v>45437577</v>
      </c>
      <c r="P18" s="490">
        <f t="shared" si="9"/>
        <v>34439318</v>
      </c>
      <c r="Q18" s="490">
        <v>54806551</v>
      </c>
      <c r="R18" s="490">
        <f>R7</f>
        <v>82565160</v>
      </c>
      <c r="S18" s="1055">
        <v>88337103</v>
      </c>
      <c r="AO18"/>
    </row>
    <row r="19" spans="1:41" s="485" customFormat="1" ht="24" customHeight="1" thickBot="1" x14ac:dyDescent="0.3">
      <c r="A19" s="1510"/>
      <c r="B19" s="514" t="s">
        <v>365</v>
      </c>
      <c r="C19" s="493">
        <v>10595735</v>
      </c>
      <c r="D19" s="494">
        <v>12465819</v>
      </c>
      <c r="E19" s="494">
        <v>16270206</v>
      </c>
      <c r="F19" s="494">
        <v>18873490</v>
      </c>
      <c r="G19" s="494">
        <v>14240689</v>
      </c>
      <c r="H19" s="494">
        <v>19102253</v>
      </c>
      <c r="I19" s="494">
        <v>14837221</v>
      </c>
      <c r="J19" s="494">
        <v>13219823</v>
      </c>
      <c r="K19" s="490">
        <v>12143647</v>
      </c>
      <c r="L19" s="490">
        <v>12318542</v>
      </c>
      <c r="M19" s="491">
        <v>13331963</v>
      </c>
      <c r="N19" s="490">
        <v>12317054</v>
      </c>
      <c r="O19" s="490">
        <f>10277244+4005667</f>
        <v>14282911</v>
      </c>
      <c r="P19" s="490">
        <f>8841476+3868399</f>
        <v>12709875</v>
      </c>
      <c r="Q19" s="490">
        <v>17226212</v>
      </c>
      <c r="R19" s="490">
        <f>11521437+8553695</f>
        <v>20075132</v>
      </c>
      <c r="S19" s="1055">
        <v>13705697</v>
      </c>
      <c r="AO19"/>
    </row>
    <row r="20" spans="1:41" s="485" customFormat="1" ht="24" customHeight="1" thickBot="1" x14ac:dyDescent="0.3">
      <c r="A20" s="1511"/>
      <c r="B20" s="515" t="s">
        <v>366</v>
      </c>
      <c r="C20" s="516">
        <f t="shared" ref="C20:P20" si="10">C18+C19</f>
        <v>68062056</v>
      </c>
      <c r="D20" s="516">
        <f t="shared" si="10"/>
        <v>76282235</v>
      </c>
      <c r="E20" s="516">
        <f t="shared" si="10"/>
        <v>76742582</v>
      </c>
      <c r="F20" s="516">
        <f t="shared" si="10"/>
        <v>88568023</v>
      </c>
      <c r="G20" s="516">
        <f t="shared" si="10"/>
        <v>93017984</v>
      </c>
      <c r="H20" s="516">
        <f t="shared" si="10"/>
        <v>96287089</v>
      </c>
      <c r="I20" s="516">
        <f t="shared" si="10"/>
        <v>75735473</v>
      </c>
      <c r="J20" s="516">
        <f t="shared" si="10"/>
        <v>68835130</v>
      </c>
      <c r="K20" s="517">
        <f t="shared" si="10"/>
        <v>55547598</v>
      </c>
      <c r="L20" s="517">
        <f t="shared" si="10"/>
        <v>61749118</v>
      </c>
      <c r="M20" s="518">
        <f t="shared" si="10"/>
        <v>58064919</v>
      </c>
      <c r="N20" s="517">
        <f t="shared" si="10"/>
        <v>59854163</v>
      </c>
      <c r="O20" s="517">
        <f t="shared" si="10"/>
        <v>59720488</v>
      </c>
      <c r="P20" s="517">
        <f t="shared" si="10"/>
        <v>47149193</v>
      </c>
      <c r="Q20" s="517">
        <f t="shared" ref="Q20:R20" si="11">Q18+Q19</f>
        <v>72032763</v>
      </c>
      <c r="R20" s="517">
        <f t="shared" si="11"/>
        <v>102640292</v>
      </c>
      <c r="S20" s="517">
        <f t="shared" ref="S20" si="12">S18+S19</f>
        <v>102042800</v>
      </c>
      <c r="AO20"/>
    </row>
    <row r="21" spans="1:41" s="485" customFormat="1" ht="25.5" customHeight="1" x14ac:dyDescent="0.25">
      <c r="A21" s="1509" t="s">
        <v>82</v>
      </c>
      <c r="B21" s="514" t="s">
        <v>364</v>
      </c>
      <c r="C21" s="493">
        <f t="shared" ref="C21:P21" si="13">C10</f>
        <v>136384313</v>
      </c>
      <c r="D21" s="493">
        <f t="shared" si="13"/>
        <v>137289754</v>
      </c>
      <c r="E21" s="493">
        <f t="shared" si="13"/>
        <v>123503717</v>
      </c>
      <c r="F21" s="493">
        <f t="shared" si="13"/>
        <v>135667749</v>
      </c>
      <c r="G21" s="493">
        <f t="shared" si="13"/>
        <v>143905389</v>
      </c>
      <c r="H21" s="493">
        <f t="shared" si="13"/>
        <v>142852678</v>
      </c>
      <c r="I21" s="493">
        <f t="shared" si="13"/>
        <v>122866749</v>
      </c>
      <c r="J21" s="493">
        <f t="shared" si="13"/>
        <v>115186810</v>
      </c>
      <c r="K21" s="490">
        <f t="shared" si="13"/>
        <v>89079412</v>
      </c>
      <c r="L21" s="490">
        <f t="shared" si="13"/>
        <v>87146254</v>
      </c>
      <c r="M21" s="491">
        <f t="shared" si="13"/>
        <v>81083339</v>
      </c>
      <c r="N21" s="490">
        <f t="shared" si="13"/>
        <v>84968088</v>
      </c>
      <c r="O21" s="490">
        <f t="shared" si="13"/>
        <v>93031583</v>
      </c>
      <c r="P21" s="490">
        <f t="shared" si="13"/>
        <v>107421808</v>
      </c>
      <c r="Q21" s="490">
        <v>141009675</v>
      </c>
      <c r="R21" s="490">
        <v>137377550</v>
      </c>
      <c r="S21" s="1055">
        <v>147214198</v>
      </c>
      <c r="AO21"/>
    </row>
    <row r="22" spans="1:41" s="485" customFormat="1" ht="22.7" customHeight="1" thickBot="1" x14ac:dyDescent="0.3">
      <c r="A22" s="1510"/>
      <c r="B22" s="514" t="s">
        <v>367</v>
      </c>
      <c r="C22" s="493">
        <v>7111669</v>
      </c>
      <c r="D22" s="494">
        <v>7744927</v>
      </c>
      <c r="E22" s="494">
        <v>9258299</v>
      </c>
      <c r="F22" s="494">
        <v>9780429</v>
      </c>
      <c r="G22" s="494">
        <v>6865192</v>
      </c>
      <c r="H22" s="494">
        <v>6657568</v>
      </c>
      <c r="I22" s="494">
        <v>5391344</v>
      </c>
      <c r="J22" s="494">
        <v>9115900</v>
      </c>
      <c r="K22" s="490">
        <v>10087186</v>
      </c>
      <c r="L22" s="490">
        <v>9060235</v>
      </c>
      <c r="M22" s="491">
        <v>9023251</v>
      </c>
      <c r="N22" s="490">
        <v>7514905</v>
      </c>
      <c r="O22" s="490">
        <v>8556640</v>
      </c>
      <c r="P22" s="490">
        <v>6712096</v>
      </c>
      <c r="Q22" s="490">
        <v>8256717</v>
      </c>
      <c r="R22" s="490">
        <v>7539075</v>
      </c>
      <c r="S22" s="1055">
        <v>8315193</v>
      </c>
      <c r="AO22"/>
    </row>
    <row r="23" spans="1:41" s="485" customFormat="1" ht="21.75" customHeight="1" thickBot="1" x14ac:dyDescent="0.3">
      <c r="A23" s="1511"/>
      <c r="B23" s="515" t="s">
        <v>366</v>
      </c>
      <c r="C23" s="516">
        <f t="shared" ref="C23:P23" si="14">C21+C22</f>
        <v>143495982</v>
      </c>
      <c r="D23" s="516">
        <f t="shared" si="14"/>
        <v>145034681</v>
      </c>
      <c r="E23" s="516">
        <f t="shared" si="14"/>
        <v>132762016</v>
      </c>
      <c r="F23" s="516">
        <f t="shared" si="14"/>
        <v>145448178</v>
      </c>
      <c r="G23" s="516">
        <f t="shared" si="14"/>
        <v>150770581</v>
      </c>
      <c r="H23" s="516">
        <f t="shared" si="14"/>
        <v>149510246</v>
      </c>
      <c r="I23" s="516">
        <f t="shared" si="14"/>
        <v>128258093</v>
      </c>
      <c r="J23" s="516">
        <f t="shared" si="14"/>
        <v>124302710</v>
      </c>
      <c r="K23" s="517">
        <f t="shared" si="14"/>
        <v>99166598</v>
      </c>
      <c r="L23" s="517">
        <f t="shared" si="14"/>
        <v>96206489</v>
      </c>
      <c r="M23" s="518">
        <f t="shared" si="14"/>
        <v>90106590</v>
      </c>
      <c r="N23" s="517">
        <f t="shared" si="14"/>
        <v>92482993</v>
      </c>
      <c r="O23" s="517">
        <f>O21+O22</f>
        <v>101588223</v>
      </c>
      <c r="P23" s="517">
        <f t="shared" si="14"/>
        <v>114133904</v>
      </c>
      <c r="Q23" s="517">
        <f t="shared" ref="Q23:R23" si="15">Q21+Q22</f>
        <v>149266392</v>
      </c>
      <c r="R23" s="517">
        <f t="shared" si="15"/>
        <v>144916625</v>
      </c>
      <c r="S23" s="517">
        <f t="shared" ref="S23" si="16">S21+S22</f>
        <v>155529391</v>
      </c>
      <c r="AO23"/>
    </row>
    <row r="24" spans="1:41" s="485" customFormat="1" ht="24.75" customHeight="1" x14ac:dyDescent="0.25">
      <c r="A24" s="1509" t="s">
        <v>83</v>
      </c>
      <c r="B24" s="514" t="s">
        <v>364</v>
      </c>
      <c r="C24" s="493">
        <f>C13</f>
        <v>178290875</v>
      </c>
      <c r="D24" s="494">
        <v>163536618</v>
      </c>
      <c r="E24" s="494">
        <v>171369173</v>
      </c>
      <c r="F24" s="494">
        <v>176482172</v>
      </c>
      <c r="G24" s="494">
        <v>189717460</v>
      </c>
      <c r="H24" s="494">
        <v>211708218</v>
      </c>
      <c r="I24" s="494">
        <v>196208149</v>
      </c>
      <c r="J24" s="494">
        <v>194247507</v>
      </c>
      <c r="K24" s="490">
        <f t="shared" ref="K24:P24" si="17">K13</f>
        <v>198230731</v>
      </c>
      <c r="L24" s="490">
        <f t="shared" si="17"/>
        <v>196193918</v>
      </c>
      <c r="M24" s="491">
        <f t="shared" si="17"/>
        <v>207493818</v>
      </c>
      <c r="N24" s="490">
        <f t="shared" si="17"/>
        <v>200102543</v>
      </c>
      <c r="O24" s="490">
        <f t="shared" si="17"/>
        <v>242495322</v>
      </c>
      <c r="P24" s="490">
        <f t="shared" si="17"/>
        <v>392436848</v>
      </c>
      <c r="Q24" s="490">
        <v>401517611</v>
      </c>
      <c r="R24" s="490">
        <v>278239545</v>
      </c>
      <c r="S24" s="1055">
        <v>361026547</v>
      </c>
      <c r="AO24"/>
    </row>
    <row r="25" spans="1:41" s="485" customFormat="1" ht="29.25" customHeight="1" thickBot="1" x14ac:dyDescent="0.3">
      <c r="A25" s="1510"/>
      <c r="B25" s="514" t="s">
        <v>367</v>
      </c>
      <c r="C25" s="493">
        <v>19916983</v>
      </c>
      <c r="D25" s="494">
        <v>23962495</v>
      </c>
      <c r="E25" s="494">
        <v>28549340</v>
      </c>
      <c r="F25" s="494">
        <v>32873390</v>
      </c>
      <c r="G25" s="494">
        <v>27095202</v>
      </c>
      <c r="H25" s="494">
        <v>28536831</v>
      </c>
      <c r="I25" s="494">
        <v>31752585</v>
      </c>
      <c r="J25" s="494">
        <v>34823181</v>
      </c>
      <c r="K25" s="490">
        <v>32566869</v>
      </c>
      <c r="L25" s="490">
        <v>38770018</v>
      </c>
      <c r="M25" s="491">
        <v>38637207</v>
      </c>
      <c r="N25" s="490">
        <v>35138777</v>
      </c>
      <c r="O25" s="490">
        <v>32974159</v>
      </c>
      <c r="P25" s="490">
        <v>32974159</v>
      </c>
      <c r="Q25" s="490">
        <v>37959906</v>
      </c>
      <c r="R25" s="490">
        <v>38462146</v>
      </c>
      <c r="S25" s="1055">
        <v>46405791</v>
      </c>
      <c r="AO25"/>
    </row>
    <row r="26" spans="1:41" s="485" customFormat="1" ht="25.5" customHeight="1" thickBot="1" x14ac:dyDescent="0.3">
      <c r="A26" s="1511"/>
      <c r="B26" s="515" t="s">
        <v>366</v>
      </c>
      <c r="C26" s="516">
        <f t="shared" ref="C26:P26" si="18">C24+C25</f>
        <v>198207858</v>
      </c>
      <c r="D26" s="516">
        <f t="shared" si="18"/>
        <v>187499113</v>
      </c>
      <c r="E26" s="516">
        <f t="shared" si="18"/>
        <v>199918513</v>
      </c>
      <c r="F26" s="516">
        <f t="shared" si="18"/>
        <v>209355562</v>
      </c>
      <c r="G26" s="516">
        <f t="shared" si="18"/>
        <v>216812662</v>
      </c>
      <c r="H26" s="516">
        <f t="shared" si="18"/>
        <v>240245049</v>
      </c>
      <c r="I26" s="516">
        <f t="shared" si="18"/>
        <v>227960734</v>
      </c>
      <c r="J26" s="516">
        <f t="shared" si="18"/>
        <v>229070688</v>
      </c>
      <c r="K26" s="517">
        <f t="shared" si="18"/>
        <v>230797600</v>
      </c>
      <c r="L26" s="517">
        <f t="shared" si="18"/>
        <v>234963936</v>
      </c>
      <c r="M26" s="518">
        <f t="shared" si="18"/>
        <v>246131025</v>
      </c>
      <c r="N26" s="517">
        <f t="shared" si="18"/>
        <v>235241320</v>
      </c>
      <c r="O26" s="517">
        <f t="shared" si="18"/>
        <v>275469481</v>
      </c>
      <c r="P26" s="517">
        <f t="shared" si="18"/>
        <v>425411007</v>
      </c>
      <c r="Q26" s="517">
        <f t="shared" ref="Q26:R26" si="19">Q24+Q25</f>
        <v>439477517</v>
      </c>
      <c r="R26" s="517">
        <f t="shared" si="19"/>
        <v>316701691</v>
      </c>
      <c r="S26" s="517">
        <f t="shared" ref="S26" si="20">S24+S25</f>
        <v>407432338</v>
      </c>
      <c r="AO26"/>
    </row>
    <row r="27" spans="1:41" x14ac:dyDescent="0.25">
      <c r="AO27"/>
    </row>
    <row r="28" spans="1:41" ht="17.25" thickBot="1" x14ac:dyDescent="0.3">
      <c r="AO28"/>
    </row>
    <row r="29" spans="1:41" ht="28.5" customHeight="1" x14ac:dyDescent="0.25">
      <c r="B29" s="1521" t="s">
        <v>368</v>
      </c>
      <c r="C29" s="1522"/>
      <c r="D29" s="1522"/>
      <c r="E29" s="1522"/>
      <c r="F29" s="1522"/>
      <c r="G29" s="1522"/>
      <c r="H29" s="1522"/>
      <c r="I29" s="1522"/>
      <c r="J29" s="1522"/>
      <c r="K29" s="1522"/>
      <c r="L29" s="1522"/>
      <c r="M29" s="1522"/>
      <c r="N29" s="1522"/>
      <c r="O29" s="1522"/>
      <c r="P29" s="1522"/>
      <c r="Q29" s="1522"/>
      <c r="R29" s="1523"/>
      <c r="S29" s="1085"/>
      <c r="T29" s="1512" t="s">
        <v>658</v>
      </c>
      <c r="U29"/>
      <c r="AO29"/>
    </row>
    <row r="30" spans="1:41" s="525" customFormat="1" ht="18" thickBot="1" x14ac:dyDescent="0.3">
      <c r="A30" s="522"/>
      <c r="B30" s="523" t="s">
        <v>0</v>
      </c>
      <c r="C30" s="539">
        <v>2006</v>
      </c>
      <c r="D30" s="524">
        <v>2007</v>
      </c>
      <c r="E30" s="539">
        <v>2008</v>
      </c>
      <c r="F30" s="524">
        <v>2009</v>
      </c>
      <c r="G30" s="539">
        <v>2010</v>
      </c>
      <c r="H30" s="524">
        <v>2011</v>
      </c>
      <c r="I30" s="539">
        <v>2012</v>
      </c>
      <c r="J30" s="524">
        <v>2013</v>
      </c>
      <c r="K30" s="530">
        <v>2016</v>
      </c>
      <c r="L30" s="530">
        <v>2017</v>
      </c>
      <c r="M30" s="540">
        <v>2018</v>
      </c>
      <c r="N30" s="530">
        <v>2019</v>
      </c>
      <c r="O30" s="530">
        <v>2020</v>
      </c>
      <c r="P30" s="530">
        <v>2021</v>
      </c>
      <c r="Q30" s="530">
        <v>2022</v>
      </c>
      <c r="R30" s="530">
        <v>2023</v>
      </c>
      <c r="S30" s="530">
        <v>2024</v>
      </c>
      <c r="T30" s="1513"/>
      <c r="U30"/>
      <c r="AO30"/>
    </row>
    <row r="31" spans="1:41" ht="17.25" x14ac:dyDescent="0.25">
      <c r="A31" s="477"/>
      <c r="B31" s="526" t="s">
        <v>73</v>
      </c>
      <c r="C31" s="494">
        <f t="shared" ref="C31:O31" si="21">C20</f>
        <v>68062056</v>
      </c>
      <c r="D31" s="494">
        <f t="shared" si="21"/>
        <v>76282235</v>
      </c>
      <c r="E31" s="494">
        <f t="shared" si="21"/>
        <v>76742582</v>
      </c>
      <c r="F31" s="494">
        <f t="shared" si="21"/>
        <v>88568023</v>
      </c>
      <c r="G31" s="494">
        <f t="shared" si="21"/>
        <v>93017984</v>
      </c>
      <c r="H31" s="494">
        <f t="shared" si="21"/>
        <v>96287089</v>
      </c>
      <c r="I31" s="494">
        <f t="shared" si="21"/>
        <v>75735473</v>
      </c>
      <c r="J31" s="495">
        <f t="shared" si="21"/>
        <v>68835130</v>
      </c>
      <c r="K31" s="493">
        <f t="shared" si="21"/>
        <v>55547598</v>
      </c>
      <c r="L31" s="493">
        <f t="shared" si="21"/>
        <v>61749118</v>
      </c>
      <c r="M31" s="527">
        <f>M20</f>
        <v>58064919</v>
      </c>
      <c r="N31" s="493">
        <f t="shared" si="21"/>
        <v>59854163</v>
      </c>
      <c r="O31" s="493">
        <f t="shared" si="21"/>
        <v>59720488</v>
      </c>
      <c r="P31" s="493">
        <f>P20</f>
        <v>47149193</v>
      </c>
      <c r="Q31" s="493">
        <f>Q20</f>
        <v>72032763</v>
      </c>
      <c r="R31" s="493">
        <f>R20</f>
        <v>102640292</v>
      </c>
      <c r="S31" s="493">
        <f>S20</f>
        <v>102042800</v>
      </c>
      <c r="T31" s="529">
        <f>ROUND(AVERAGE(Q31:S31),0)</f>
        <v>92238618</v>
      </c>
      <c r="U31"/>
      <c r="V31" s="528"/>
      <c r="W31" s="528"/>
      <c r="X31" s="528"/>
      <c r="AO31"/>
    </row>
    <row r="32" spans="1:41" ht="17.25" x14ac:dyDescent="0.25">
      <c r="A32" s="477"/>
      <c r="B32" s="526" t="s">
        <v>82</v>
      </c>
      <c r="C32" s="494">
        <f t="shared" ref="C32:P32" si="22">C23</f>
        <v>143495982</v>
      </c>
      <c r="D32" s="494">
        <f t="shared" si="22"/>
        <v>145034681</v>
      </c>
      <c r="E32" s="494">
        <f t="shared" si="22"/>
        <v>132762016</v>
      </c>
      <c r="F32" s="494">
        <f t="shared" si="22"/>
        <v>145448178</v>
      </c>
      <c r="G32" s="494">
        <f t="shared" si="22"/>
        <v>150770581</v>
      </c>
      <c r="H32" s="494">
        <f t="shared" si="22"/>
        <v>149510246</v>
      </c>
      <c r="I32" s="494">
        <f t="shared" si="22"/>
        <v>128258093</v>
      </c>
      <c r="J32" s="495">
        <f t="shared" si="22"/>
        <v>124302710</v>
      </c>
      <c r="K32" s="493">
        <f t="shared" si="22"/>
        <v>99166598</v>
      </c>
      <c r="L32" s="493">
        <f t="shared" si="22"/>
        <v>96206489</v>
      </c>
      <c r="M32" s="527">
        <f t="shared" si="22"/>
        <v>90106590</v>
      </c>
      <c r="N32" s="493">
        <f t="shared" si="22"/>
        <v>92482993</v>
      </c>
      <c r="O32" s="493">
        <f t="shared" si="22"/>
        <v>101588223</v>
      </c>
      <c r="P32" s="493">
        <f t="shared" si="22"/>
        <v>114133904</v>
      </c>
      <c r="Q32" s="493">
        <f t="shared" ref="Q32:R32" si="23">Q23</f>
        <v>149266392</v>
      </c>
      <c r="R32" s="493">
        <f t="shared" si="23"/>
        <v>144916625</v>
      </c>
      <c r="S32" s="493">
        <f t="shared" ref="S32" si="24">S23</f>
        <v>155529391</v>
      </c>
      <c r="T32" s="529">
        <f t="shared" ref="T32:T33" si="25">ROUND(AVERAGE(Q32:S32),0)</f>
        <v>149904136</v>
      </c>
      <c r="U32"/>
      <c r="V32" s="528"/>
      <c r="W32" s="528"/>
      <c r="X32" s="528"/>
      <c r="AO32"/>
    </row>
    <row r="33" spans="1:55" ht="18" thickBot="1" x14ac:dyDescent="0.3">
      <c r="A33" s="477"/>
      <c r="B33" s="530" t="s">
        <v>83</v>
      </c>
      <c r="C33" s="531">
        <f t="shared" ref="C33:P33" si="26">C26</f>
        <v>198207858</v>
      </c>
      <c r="D33" s="531">
        <f t="shared" si="26"/>
        <v>187499113</v>
      </c>
      <c r="E33" s="531">
        <f t="shared" si="26"/>
        <v>199918513</v>
      </c>
      <c r="F33" s="531">
        <f t="shared" si="26"/>
        <v>209355562</v>
      </c>
      <c r="G33" s="531">
        <f t="shared" si="26"/>
        <v>216812662</v>
      </c>
      <c r="H33" s="531">
        <f t="shared" si="26"/>
        <v>240245049</v>
      </c>
      <c r="I33" s="531">
        <f t="shared" si="26"/>
        <v>227960734</v>
      </c>
      <c r="J33" s="532">
        <f t="shared" si="26"/>
        <v>229070688</v>
      </c>
      <c r="K33" s="493">
        <f t="shared" si="26"/>
        <v>230797600</v>
      </c>
      <c r="L33" s="493">
        <f t="shared" si="26"/>
        <v>234963936</v>
      </c>
      <c r="M33" s="527">
        <f t="shared" si="26"/>
        <v>246131025</v>
      </c>
      <c r="N33" s="493">
        <f t="shared" si="26"/>
        <v>235241320</v>
      </c>
      <c r="O33" s="493">
        <f t="shared" si="26"/>
        <v>275469481</v>
      </c>
      <c r="P33" s="493">
        <f t="shared" si="26"/>
        <v>425411007</v>
      </c>
      <c r="Q33" s="493">
        <f t="shared" ref="Q33:R33" si="27">Q26</f>
        <v>439477517</v>
      </c>
      <c r="R33" s="493">
        <f t="shared" si="27"/>
        <v>316701691</v>
      </c>
      <c r="S33" s="493">
        <f t="shared" ref="S33" si="28">S26</f>
        <v>407432338</v>
      </c>
      <c r="T33" s="1094">
        <f t="shared" si="25"/>
        <v>387870515</v>
      </c>
      <c r="U33"/>
      <c r="V33" s="528"/>
      <c r="W33" s="528"/>
      <c r="X33" s="528"/>
      <c r="AO33"/>
    </row>
    <row r="34" spans="1:55" ht="18" thickBot="1" x14ac:dyDescent="0.3">
      <c r="A34" s="477"/>
      <c r="B34" s="530" t="s">
        <v>50</v>
      </c>
      <c r="C34" s="533">
        <f t="shared" ref="C34:L34" si="29">SUM(C31:C33)</f>
        <v>409765896</v>
      </c>
      <c r="D34" s="533">
        <f t="shared" si="29"/>
        <v>408816029</v>
      </c>
      <c r="E34" s="533">
        <f t="shared" si="29"/>
        <v>409423111</v>
      </c>
      <c r="F34" s="533">
        <f t="shared" si="29"/>
        <v>443371763</v>
      </c>
      <c r="G34" s="533">
        <f t="shared" si="29"/>
        <v>460601227</v>
      </c>
      <c r="H34" s="533">
        <f t="shared" si="29"/>
        <v>486042384</v>
      </c>
      <c r="I34" s="533">
        <f t="shared" si="29"/>
        <v>431954300</v>
      </c>
      <c r="J34" s="534">
        <f t="shared" si="29"/>
        <v>422208528</v>
      </c>
      <c r="K34" s="535">
        <f t="shared" si="29"/>
        <v>385511796</v>
      </c>
      <c r="L34" s="535">
        <f t="shared" si="29"/>
        <v>392919543</v>
      </c>
      <c r="M34" s="536">
        <f t="shared" ref="M34:T34" si="30">SUM(M31:M33)</f>
        <v>394302534</v>
      </c>
      <c r="N34" s="535">
        <f t="shared" si="30"/>
        <v>387578476</v>
      </c>
      <c r="O34" s="535">
        <f t="shared" si="30"/>
        <v>436778192</v>
      </c>
      <c r="P34" s="535">
        <f t="shared" si="30"/>
        <v>586694104</v>
      </c>
      <c r="Q34" s="535">
        <f t="shared" si="30"/>
        <v>660776672</v>
      </c>
      <c r="R34" s="535">
        <f t="shared" si="30"/>
        <v>564258608</v>
      </c>
      <c r="S34" s="535">
        <f t="shared" ref="S34" si="31">SUM(S31:S33)</f>
        <v>665004529</v>
      </c>
      <c r="T34" s="537">
        <f t="shared" si="30"/>
        <v>630013269</v>
      </c>
      <c r="U34"/>
      <c r="V34" s="528"/>
      <c r="W34" s="528"/>
      <c r="X34" s="528"/>
      <c r="AO34"/>
    </row>
    <row r="35" spans="1:55" ht="17.25" x14ac:dyDescent="0.25">
      <c r="B35" s="538"/>
      <c r="AO35"/>
    </row>
    <row r="36" spans="1:55" ht="17.25" x14ac:dyDescent="0.25">
      <c r="Z36" s="508"/>
      <c r="AA36"/>
      <c r="AB36"/>
      <c r="AC36"/>
      <c r="AD36"/>
      <c r="AE36"/>
      <c r="AF36"/>
      <c r="AG36"/>
      <c r="AH36"/>
      <c r="AI36"/>
      <c r="AJ36"/>
      <c r="AK36"/>
      <c r="AL36"/>
      <c r="AM36"/>
      <c r="AN36"/>
      <c r="AO36"/>
      <c r="AQ36"/>
    </row>
    <row r="37" spans="1:55" ht="17.25" customHeight="1" x14ac:dyDescent="0.25">
      <c r="B37"/>
      <c r="C37"/>
      <c r="D37"/>
      <c r="E37"/>
      <c r="F37"/>
      <c r="AO37"/>
    </row>
    <row r="38" spans="1:55" ht="16.5" customHeight="1" x14ac:dyDescent="0.25">
      <c r="B38"/>
      <c r="C38"/>
      <c r="D38"/>
      <c r="E38"/>
      <c r="F38"/>
      <c r="AC38"/>
      <c r="AO38"/>
      <c r="BC38" s="519" t="s">
        <v>639</v>
      </c>
    </row>
    <row r="39" spans="1:55" ht="16.5" customHeight="1" x14ac:dyDescent="0.25">
      <c r="B39"/>
      <c r="C39"/>
      <c r="D39"/>
      <c r="E39"/>
      <c r="F39"/>
      <c r="AC39" s="1054"/>
      <c r="AO39"/>
      <c r="BC39" s="519">
        <v>7539075</v>
      </c>
    </row>
    <row r="40" spans="1:55" ht="17.25" customHeight="1" x14ac:dyDescent="0.25">
      <c r="B40"/>
      <c r="C40"/>
      <c r="D40"/>
      <c r="E40"/>
      <c r="F40"/>
      <c r="AO40"/>
    </row>
    <row r="41" spans="1:55" x14ac:dyDescent="0.25">
      <c r="B41"/>
      <c r="C41"/>
      <c r="D41"/>
      <c r="E41"/>
      <c r="F41"/>
      <c r="AO41"/>
      <c r="AP41"/>
    </row>
    <row r="42" spans="1:55" x14ac:dyDescent="0.25">
      <c r="B42"/>
      <c r="C42"/>
      <c r="D42"/>
      <c r="E42"/>
      <c r="F42"/>
      <c r="AO42"/>
    </row>
    <row r="43" spans="1:55" x14ac:dyDescent="0.25">
      <c r="B43"/>
      <c r="C43"/>
      <c r="D43"/>
      <c r="E43"/>
      <c r="F43"/>
      <c r="AO43"/>
    </row>
    <row r="44" spans="1:55" ht="110.1" customHeight="1" x14ac:dyDescent="0.25">
      <c r="B44"/>
      <c r="C44"/>
      <c r="D44"/>
      <c r="E44"/>
      <c r="F44"/>
      <c r="AO44"/>
    </row>
    <row r="45" spans="1:55" x14ac:dyDescent="0.25">
      <c r="AO45"/>
    </row>
    <row r="46" spans="1:55" x14ac:dyDescent="0.25">
      <c r="AO46"/>
    </row>
    <row r="47" spans="1:55" x14ac:dyDescent="0.25">
      <c r="AO47"/>
    </row>
    <row r="48" spans="1:55" x14ac:dyDescent="0.25">
      <c r="AO48"/>
    </row>
    <row r="49" spans="27:54" x14ac:dyDescent="0.25">
      <c r="AO49"/>
    </row>
    <row r="50" spans="27:54" x14ac:dyDescent="0.25">
      <c r="AO50"/>
    </row>
    <row r="51" spans="27:54" x14ac:dyDescent="0.25">
      <c r="AO51"/>
    </row>
    <row r="52" spans="27:54" x14ac:dyDescent="0.25">
      <c r="AO52"/>
    </row>
    <row r="53" spans="27:54" x14ac:dyDescent="0.25">
      <c r="AA53"/>
      <c r="AB53"/>
      <c r="AC53"/>
      <c r="AD53"/>
      <c r="AE53"/>
      <c r="AF53"/>
      <c r="AG53"/>
      <c r="AH53"/>
      <c r="AI53"/>
      <c r="AJ53"/>
      <c r="AK53"/>
      <c r="AL53"/>
      <c r="AM53"/>
      <c r="AN53"/>
      <c r="AO53"/>
      <c r="AP53"/>
      <c r="AQ53"/>
      <c r="AR53"/>
      <c r="AS53"/>
      <c r="AT53"/>
      <c r="AU53"/>
      <c r="AV53"/>
      <c r="AW53"/>
      <c r="AX53"/>
      <c r="AY53"/>
      <c r="AZ53"/>
      <c r="BA53"/>
      <c r="BB53"/>
    </row>
    <row r="54" spans="27:54" x14ac:dyDescent="0.25">
      <c r="AO54"/>
    </row>
    <row r="55" spans="27:54" x14ac:dyDescent="0.25">
      <c r="AO55"/>
    </row>
    <row r="56" spans="27:54" x14ac:dyDescent="0.25">
      <c r="AO56"/>
    </row>
    <row r="57" spans="27:54" x14ac:dyDescent="0.25">
      <c r="AO57"/>
    </row>
    <row r="58" spans="27:54" x14ac:dyDescent="0.25">
      <c r="AO58" s="346"/>
    </row>
    <row r="59" spans="27:54" x14ac:dyDescent="0.25">
      <c r="AO59" s="346"/>
    </row>
    <row r="60" spans="27:54" x14ac:dyDescent="0.25">
      <c r="AO60" s="346"/>
    </row>
    <row r="61" spans="27:54" x14ac:dyDescent="0.25">
      <c r="AO61"/>
    </row>
    <row r="62" spans="27:54" x14ac:dyDescent="0.25">
      <c r="AO62"/>
    </row>
    <row r="63" spans="27:54" x14ac:dyDescent="0.25">
      <c r="AO63"/>
    </row>
    <row r="64" spans="27:54" x14ac:dyDescent="0.25">
      <c r="AO64"/>
    </row>
    <row r="65" spans="34:41" x14ac:dyDescent="0.25">
      <c r="AO65"/>
    </row>
    <row r="66" spans="34:41" x14ac:dyDescent="0.25">
      <c r="AO66" s="1186"/>
    </row>
    <row r="67" spans="34:41" x14ac:dyDescent="0.25">
      <c r="AO67"/>
    </row>
    <row r="68" spans="34:41" x14ac:dyDescent="0.25">
      <c r="AO68"/>
    </row>
    <row r="69" spans="34:41" x14ac:dyDescent="0.25">
      <c r="AO69"/>
    </row>
    <row r="70" spans="34:41" x14ac:dyDescent="0.25">
      <c r="AO70"/>
    </row>
    <row r="71" spans="34:41" x14ac:dyDescent="0.25">
      <c r="AO71"/>
    </row>
    <row r="72" spans="34:41" x14ac:dyDescent="0.25">
      <c r="AO72"/>
    </row>
    <row r="73" spans="34:41" x14ac:dyDescent="0.25">
      <c r="AO73"/>
    </row>
    <row r="74" spans="34:41" x14ac:dyDescent="0.25">
      <c r="AO74"/>
    </row>
    <row r="75" spans="34:41" x14ac:dyDescent="0.25">
      <c r="AO75"/>
    </row>
    <row r="76" spans="34:41" x14ac:dyDescent="0.25">
      <c r="AO76"/>
    </row>
    <row r="77" spans="34:41" x14ac:dyDescent="0.25">
      <c r="AO77"/>
    </row>
    <row r="78" spans="34:41" x14ac:dyDescent="0.25">
      <c r="AH78" s="1185"/>
      <c r="AO78"/>
    </row>
    <row r="79" spans="34:41" x14ac:dyDescent="0.25">
      <c r="AH79" s="1185"/>
      <c r="AO79"/>
    </row>
    <row r="80" spans="34:41" x14ac:dyDescent="0.25">
      <c r="AH80" s="1185"/>
      <c r="AO80"/>
    </row>
    <row r="81" spans="41:41" x14ac:dyDescent="0.25">
      <c r="AO81"/>
    </row>
    <row r="82" spans="41:41" x14ac:dyDescent="0.25">
      <c r="AO82"/>
    </row>
    <row r="83" spans="41:41" x14ac:dyDescent="0.25">
      <c r="AO83"/>
    </row>
    <row r="84" spans="41:41" x14ac:dyDescent="0.25">
      <c r="AO84" s="1186"/>
    </row>
    <row r="85" spans="41:41" x14ac:dyDescent="0.25">
      <c r="AO85" s="346"/>
    </row>
    <row r="86" spans="41:41" x14ac:dyDescent="0.25">
      <c r="AO86" s="999"/>
    </row>
    <row r="87" spans="41:41" x14ac:dyDescent="0.25">
      <c r="AO87"/>
    </row>
    <row r="88" spans="41:41" x14ac:dyDescent="0.25">
      <c r="AO88"/>
    </row>
    <row r="89" spans="41:41" x14ac:dyDescent="0.25">
      <c r="AO89"/>
    </row>
    <row r="90" spans="41:41" x14ac:dyDescent="0.25">
      <c r="AO90"/>
    </row>
    <row r="91" spans="41:41" x14ac:dyDescent="0.25">
      <c r="AO91"/>
    </row>
    <row r="92" spans="41:41" x14ac:dyDescent="0.25">
      <c r="AO92"/>
    </row>
    <row r="93" spans="41:41" x14ac:dyDescent="0.25">
      <c r="AO93"/>
    </row>
    <row r="94" spans="41:41" x14ac:dyDescent="0.25">
      <c r="AO94"/>
    </row>
    <row r="95" spans="41:41" x14ac:dyDescent="0.25">
      <c r="AO95"/>
    </row>
    <row r="96" spans="41:41" x14ac:dyDescent="0.25">
      <c r="AO96"/>
    </row>
    <row r="97" spans="41:41" x14ac:dyDescent="0.25">
      <c r="AO97"/>
    </row>
    <row r="98" spans="41:41" x14ac:dyDescent="0.25">
      <c r="AO98"/>
    </row>
    <row r="99" spans="41:41" x14ac:dyDescent="0.25">
      <c r="AO99" s="346"/>
    </row>
    <row r="100" spans="41:41" x14ac:dyDescent="0.25">
      <c r="AO100"/>
    </row>
    <row r="101" spans="41:41" x14ac:dyDescent="0.25">
      <c r="AO101"/>
    </row>
    <row r="102" spans="41:41" x14ac:dyDescent="0.25">
      <c r="AO102"/>
    </row>
    <row r="103" spans="41:41" x14ac:dyDescent="0.25">
      <c r="AO103"/>
    </row>
    <row r="104" spans="41:41" x14ac:dyDescent="0.25">
      <c r="AO104"/>
    </row>
    <row r="105" spans="41:41" x14ac:dyDescent="0.25">
      <c r="AO105"/>
    </row>
    <row r="106" spans="41:41" x14ac:dyDescent="0.25">
      <c r="AO106"/>
    </row>
    <row r="107" spans="41:41" x14ac:dyDescent="0.25">
      <c r="AO107"/>
    </row>
    <row r="108" spans="41:41" x14ac:dyDescent="0.25">
      <c r="AO108"/>
    </row>
    <row r="109" spans="41:41" x14ac:dyDescent="0.25">
      <c r="AO109"/>
    </row>
    <row r="110" spans="41:41" x14ac:dyDescent="0.25">
      <c r="AO110"/>
    </row>
    <row r="111" spans="41:41" x14ac:dyDescent="0.25">
      <c r="AO111"/>
    </row>
    <row r="112" spans="41:41" x14ac:dyDescent="0.25">
      <c r="AO112"/>
    </row>
    <row r="113" spans="41:41" x14ac:dyDescent="0.25">
      <c r="AO113" s="346"/>
    </row>
    <row r="114" spans="41:41" x14ac:dyDescent="0.25">
      <c r="AO114"/>
    </row>
    <row r="115" spans="41:41" x14ac:dyDescent="0.25">
      <c r="AO115"/>
    </row>
    <row r="116" spans="41:41" x14ac:dyDescent="0.25">
      <c r="AO116"/>
    </row>
    <row r="117" spans="41:41" x14ac:dyDescent="0.25">
      <c r="AO117"/>
    </row>
    <row r="118" spans="41:41" x14ac:dyDescent="0.25">
      <c r="AO118"/>
    </row>
    <row r="119" spans="41:41" x14ac:dyDescent="0.25">
      <c r="AO119"/>
    </row>
    <row r="120" spans="41:41" x14ac:dyDescent="0.25">
      <c r="AO120"/>
    </row>
    <row r="121" spans="41:41" x14ac:dyDescent="0.25">
      <c r="AO121"/>
    </row>
    <row r="122" spans="41:41" x14ac:dyDescent="0.25">
      <c r="AO122"/>
    </row>
    <row r="123" spans="41:41" x14ac:dyDescent="0.25">
      <c r="AO123"/>
    </row>
    <row r="124" spans="41:41" x14ac:dyDescent="0.25">
      <c r="AO124"/>
    </row>
    <row r="125" spans="41:41" x14ac:dyDescent="0.25">
      <c r="AO125"/>
    </row>
    <row r="126" spans="41:41" x14ac:dyDescent="0.25">
      <c r="AO126"/>
    </row>
    <row r="127" spans="41:41" x14ac:dyDescent="0.25">
      <c r="AO127"/>
    </row>
    <row r="128" spans="41:41" x14ac:dyDescent="0.25">
      <c r="AO128"/>
    </row>
    <row r="129" spans="41:41" x14ac:dyDescent="0.25">
      <c r="AO129"/>
    </row>
    <row r="130" spans="41:41" x14ac:dyDescent="0.25">
      <c r="AO130"/>
    </row>
    <row r="131" spans="41:41" x14ac:dyDescent="0.25">
      <c r="AO131" s="346"/>
    </row>
    <row r="132" spans="41:41" x14ac:dyDescent="0.25">
      <c r="AO132" s="346"/>
    </row>
    <row r="133" spans="41:41" x14ac:dyDescent="0.25">
      <c r="AO133" s="241"/>
    </row>
    <row r="134" spans="41:41" x14ac:dyDescent="0.25">
      <c r="AO134"/>
    </row>
    <row r="135" spans="41:41" x14ac:dyDescent="0.25">
      <c r="AO135" s="386"/>
    </row>
    <row r="136" spans="41:41" x14ac:dyDescent="0.25">
      <c r="AO136"/>
    </row>
    <row r="137" spans="41:41" x14ac:dyDescent="0.25">
      <c r="AO137"/>
    </row>
    <row r="138" spans="41:41" x14ac:dyDescent="0.25">
      <c r="AO138"/>
    </row>
    <row r="139" spans="41:41" x14ac:dyDescent="0.25">
      <c r="AO139"/>
    </row>
    <row r="140" spans="41:41" x14ac:dyDescent="0.25">
      <c r="AO140"/>
    </row>
    <row r="141" spans="41:41" x14ac:dyDescent="0.25">
      <c r="AO141"/>
    </row>
    <row r="142" spans="41:41" x14ac:dyDescent="0.25">
      <c r="AO142"/>
    </row>
    <row r="143" spans="41:41" x14ac:dyDescent="0.25">
      <c r="AO143"/>
    </row>
    <row r="144" spans="41:41" x14ac:dyDescent="0.25">
      <c r="AO144"/>
    </row>
    <row r="145" spans="41:41" x14ac:dyDescent="0.25">
      <c r="AO145"/>
    </row>
    <row r="146" spans="41:41" x14ac:dyDescent="0.25">
      <c r="AO146" s="346"/>
    </row>
    <row r="147" spans="41:41" x14ac:dyDescent="0.25">
      <c r="AO147"/>
    </row>
    <row r="148" spans="41:41" x14ac:dyDescent="0.25">
      <c r="AO148" s="386"/>
    </row>
    <row r="149" spans="41:41" x14ac:dyDescent="0.25">
      <c r="AO149"/>
    </row>
    <row r="150" spans="41:41" x14ac:dyDescent="0.25">
      <c r="AO150"/>
    </row>
    <row r="151" spans="41:41" x14ac:dyDescent="0.25">
      <c r="AO151"/>
    </row>
    <row r="152" spans="41:41" x14ac:dyDescent="0.25">
      <c r="AO152"/>
    </row>
    <row r="153" spans="41:41" x14ac:dyDescent="0.25">
      <c r="AO153"/>
    </row>
    <row r="154" spans="41:41" x14ac:dyDescent="0.25">
      <c r="AO154"/>
    </row>
    <row r="155" spans="41:41" x14ac:dyDescent="0.25">
      <c r="AO155"/>
    </row>
    <row r="156" spans="41:41" x14ac:dyDescent="0.25">
      <c r="AO156"/>
    </row>
    <row r="157" spans="41:41" x14ac:dyDescent="0.25">
      <c r="AO157"/>
    </row>
    <row r="158" spans="41:41" x14ac:dyDescent="0.25">
      <c r="AO158"/>
    </row>
    <row r="159" spans="41:41" x14ac:dyDescent="0.25">
      <c r="AO159"/>
    </row>
    <row r="160" spans="41:41" x14ac:dyDescent="0.25">
      <c r="AO160"/>
    </row>
    <row r="161" spans="41:41" x14ac:dyDescent="0.25">
      <c r="AO161"/>
    </row>
    <row r="162" spans="41:41" x14ac:dyDescent="0.25">
      <c r="AO162"/>
    </row>
    <row r="163" spans="41:41" x14ac:dyDescent="0.25">
      <c r="AO163"/>
    </row>
    <row r="164" spans="41:41" x14ac:dyDescent="0.25">
      <c r="AO164"/>
    </row>
    <row r="165" spans="41:41" x14ac:dyDescent="0.25">
      <c r="AO165"/>
    </row>
    <row r="166" spans="41:41" x14ac:dyDescent="0.25">
      <c r="AO166"/>
    </row>
    <row r="167" spans="41:41" x14ac:dyDescent="0.25">
      <c r="AO167"/>
    </row>
    <row r="168" spans="41:41" x14ac:dyDescent="0.25">
      <c r="AO168"/>
    </row>
    <row r="169" spans="41:41" x14ac:dyDescent="0.25">
      <c r="AO169"/>
    </row>
    <row r="170" spans="41:41" x14ac:dyDescent="0.25">
      <c r="AO170"/>
    </row>
    <row r="171" spans="41:41" x14ac:dyDescent="0.25">
      <c r="AO171"/>
    </row>
    <row r="172" spans="41:41" x14ac:dyDescent="0.25">
      <c r="AO172"/>
    </row>
  </sheetData>
  <mergeCells count="10">
    <mergeCell ref="A21:A23"/>
    <mergeCell ref="A24:A26"/>
    <mergeCell ref="T29:T30"/>
    <mergeCell ref="A3:A4"/>
    <mergeCell ref="A5:A7"/>
    <mergeCell ref="A8:A10"/>
    <mergeCell ref="A11:A13"/>
    <mergeCell ref="A16:A17"/>
    <mergeCell ref="A18:A20"/>
    <mergeCell ref="B29:R29"/>
  </mergeCells>
  <pageMargins left="0.25" right="0.25" top="0.75" bottom="0.75" header="0.3" footer="0.3"/>
  <pageSetup scale="15" fitToHeight="0" orientation="landscape" r:id="rId1"/>
  <headerFooter>
    <oddFooter>&amp;L&amp;F - &amp;A&amp;RPage &amp;P of &amp;N  &amp;D</oddFooter>
  </headerFooter>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C9A7-96B5-40B7-BCE3-3D9F2186F3E1}">
  <sheetPr>
    <tabColor rgb="FF7030A0"/>
  </sheetPr>
  <dimension ref="B2:S13"/>
  <sheetViews>
    <sheetView workbookViewId="0"/>
  </sheetViews>
  <sheetFormatPr defaultRowHeight="15" x14ac:dyDescent="0.25"/>
  <cols>
    <col min="2" max="2" width="10.5703125" customWidth="1"/>
    <col min="3" max="6" width="11.5703125" customWidth="1"/>
    <col min="7" max="7" width="11.42578125" customWidth="1"/>
    <col min="9" max="9" width="10.5703125" customWidth="1"/>
    <col min="10" max="13" width="11.5703125" customWidth="1"/>
    <col min="14" max="14" width="11.42578125" customWidth="1"/>
    <col min="15" max="19" width="11.5703125" customWidth="1"/>
  </cols>
  <sheetData>
    <row r="2" spans="2:19" ht="15.75" thickBot="1" x14ac:dyDescent="0.3"/>
    <row r="3" spans="2:19" ht="18" thickBot="1" x14ac:dyDescent="0.4">
      <c r="B3" s="1524" t="s">
        <v>135</v>
      </c>
      <c r="C3" s="1525"/>
      <c r="D3" s="1525"/>
      <c r="E3" s="1525"/>
      <c r="F3" s="1525"/>
      <c r="G3" s="1526"/>
      <c r="I3" s="160"/>
      <c r="J3" s="1530" t="s">
        <v>142</v>
      </c>
      <c r="K3" s="1531"/>
      <c r="L3" s="1531"/>
      <c r="M3" s="1531"/>
      <c r="N3" s="1531"/>
      <c r="O3" s="1531"/>
      <c r="P3" s="1531"/>
      <c r="Q3" s="1531"/>
      <c r="R3" s="1531"/>
      <c r="S3" s="1532"/>
    </row>
    <row r="4" spans="2:19" ht="17.25" x14ac:dyDescent="0.35">
      <c r="B4" s="150"/>
      <c r="C4" s="16"/>
      <c r="D4" s="16"/>
      <c r="E4" s="151"/>
      <c r="F4" s="16"/>
      <c r="G4" s="152"/>
      <c r="I4" s="161"/>
      <c r="J4" s="1479" t="s">
        <v>143</v>
      </c>
      <c r="K4" s="1480"/>
      <c r="L4" s="1480"/>
      <c r="M4" s="1453" t="s">
        <v>144</v>
      </c>
      <c r="N4" s="1453" t="s">
        <v>145</v>
      </c>
      <c r="O4" s="1453" t="s">
        <v>146</v>
      </c>
      <c r="P4" s="1480" t="s">
        <v>147</v>
      </c>
      <c r="Q4" s="1480"/>
      <c r="R4" s="1480" t="s">
        <v>148</v>
      </c>
      <c r="S4" s="1481"/>
    </row>
    <row r="5" spans="2:19" ht="17.25" x14ac:dyDescent="0.35">
      <c r="B5" s="153"/>
      <c r="C5" s="434" t="s">
        <v>136</v>
      </c>
      <c r="D5" s="435"/>
      <c r="E5" s="435"/>
      <c r="F5" s="435"/>
      <c r="G5" s="152"/>
      <c r="I5" s="161"/>
      <c r="J5" s="162" t="s">
        <v>149</v>
      </c>
      <c r="K5" s="163" t="s">
        <v>150</v>
      </c>
      <c r="L5" s="163" t="s">
        <v>151</v>
      </c>
      <c r="M5" s="1454"/>
      <c r="N5" s="1454"/>
      <c r="O5" s="1454"/>
      <c r="P5" s="163" t="s">
        <v>152</v>
      </c>
      <c r="Q5" s="163" t="s">
        <v>153</v>
      </c>
      <c r="R5" s="163" t="s">
        <v>154</v>
      </c>
      <c r="S5" s="164" t="s">
        <v>155</v>
      </c>
    </row>
    <row r="6" spans="2:19" ht="18" thickBot="1" x14ac:dyDescent="0.4">
      <c r="B6" s="153"/>
      <c r="C6" s="1527" t="s">
        <v>137</v>
      </c>
      <c r="D6" s="1528"/>
      <c r="E6" s="1528"/>
      <c r="F6" s="1529"/>
      <c r="G6" s="152"/>
      <c r="I6" s="165"/>
      <c r="J6" s="166" t="s">
        <v>156</v>
      </c>
      <c r="K6" s="167" t="s">
        <v>157</v>
      </c>
      <c r="L6" s="167" t="s">
        <v>158</v>
      </c>
      <c r="M6" s="167" t="s">
        <v>159</v>
      </c>
      <c r="N6" s="167" t="s">
        <v>160</v>
      </c>
      <c r="O6" s="167" t="s">
        <v>161</v>
      </c>
      <c r="P6" s="167" t="s">
        <v>162</v>
      </c>
      <c r="Q6" s="167" t="s">
        <v>163</v>
      </c>
      <c r="R6" s="167" t="s">
        <v>164</v>
      </c>
      <c r="S6" s="168" t="s">
        <v>165</v>
      </c>
    </row>
    <row r="7" spans="2:19" ht="17.25" x14ac:dyDescent="0.35">
      <c r="B7" s="153"/>
      <c r="C7" s="154" t="s">
        <v>74</v>
      </c>
      <c r="D7" s="154" t="s">
        <v>76</v>
      </c>
      <c r="E7" s="154" t="s">
        <v>77</v>
      </c>
      <c r="F7" s="154" t="s">
        <v>78</v>
      </c>
      <c r="G7" s="152"/>
      <c r="I7" s="169" t="s">
        <v>166</v>
      </c>
      <c r="J7" s="1045">
        <v>4950</v>
      </c>
      <c r="K7" s="1046">
        <v>7260</v>
      </c>
      <c r="L7" s="1046">
        <v>14455</v>
      </c>
      <c r="M7" s="1046">
        <v>14455</v>
      </c>
      <c r="N7" s="1046">
        <v>33000</v>
      </c>
      <c r="O7" s="1046">
        <v>32888</v>
      </c>
      <c r="P7" s="1046">
        <v>108659</v>
      </c>
      <c r="Q7" s="1046">
        <v>108659</v>
      </c>
      <c r="R7" s="1046">
        <v>7819</v>
      </c>
      <c r="S7" s="1047">
        <v>19256</v>
      </c>
    </row>
    <row r="8" spans="2:19" ht="17.25" x14ac:dyDescent="0.35">
      <c r="B8" s="153"/>
      <c r="C8" s="155" t="s">
        <v>138</v>
      </c>
      <c r="D8" s="156">
        <v>133.34</v>
      </c>
      <c r="E8" s="156">
        <v>293.44</v>
      </c>
      <c r="F8" s="156">
        <v>635.09</v>
      </c>
      <c r="G8" s="152"/>
      <c r="I8" s="170" t="s">
        <v>167</v>
      </c>
      <c r="J8" s="1048">
        <v>7143</v>
      </c>
      <c r="K8" s="1049">
        <v>10477</v>
      </c>
      <c r="L8" s="1049">
        <v>20860</v>
      </c>
      <c r="M8" s="1049">
        <v>20860</v>
      </c>
      <c r="N8" s="1049">
        <v>47623</v>
      </c>
      <c r="O8" s="1049">
        <v>47461</v>
      </c>
      <c r="P8" s="1049">
        <v>156808</v>
      </c>
      <c r="Q8" s="1049">
        <v>156808</v>
      </c>
      <c r="R8" s="1049">
        <v>11284</v>
      </c>
      <c r="S8" s="1050">
        <v>27788</v>
      </c>
    </row>
    <row r="9" spans="2:19" ht="18" thickBot="1" x14ac:dyDescent="0.4">
      <c r="B9" s="153"/>
      <c r="C9" s="155" t="s">
        <v>139</v>
      </c>
      <c r="D9" s="156">
        <v>199.2</v>
      </c>
      <c r="E9" s="156">
        <v>459.4</v>
      </c>
      <c r="F9" s="156">
        <v>873.81</v>
      </c>
      <c r="G9" s="152"/>
      <c r="I9" s="171" t="s">
        <v>168</v>
      </c>
      <c r="J9" s="1051">
        <v>10469</v>
      </c>
      <c r="K9" s="1052">
        <v>15354</v>
      </c>
      <c r="L9" s="1052">
        <v>30570</v>
      </c>
      <c r="M9" s="1052">
        <v>30570</v>
      </c>
      <c r="N9" s="1052">
        <v>69792</v>
      </c>
      <c r="O9" s="1052">
        <v>69555</v>
      </c>
      <c r="P9" s="1052">
        <v>229805</v>
      </c>
      <c r="Q9" s="1052">
        <v>229805</v>
      </c>
      <c r="R9" s="1052">
        <v>16537</v>
      </c>
      <c r="S9" s="1053">
        <v>40723</v>
      </c>
    </row>
    <row r="10" spans="2:19" ht="15.75" x14ac:dyDescent="0.3">
      <c r="B10" s="153"/>
      <c r="C10" s="155" t="s">
        <v>140</v>
      </c>
      <c r="D10" s="156">
        <v>321.16000000000003</v>
      </c>
      <c r="E10" s="156">
        <v>527.84</v>
      </c>
      <c r="F10" s="156">
        <v>1396.77</v>
      </c>
      <c r="G10" s="152"/>
    </row>
    <row r="11" spans="2:19" ht="15.75" x14ac:dyDescent="0.3">
      <c r="B11" s="153"/>
      <c r="C11" s="16"/>
      <c r="D11" s="16"/>
      <c r="E11" s="16"/>
      <c r="F11" s="16"/>
      <c r="G11" s="152"/>
    </row>
    <row r="12" spans="2:19" ht="15.75" x14ac:dyDescent="0.3">
      <c r="B12" s="153"/>
      <c r="C12" s="795" t="s">
        <v>141</v>
      </c>
      <c r="D12" s="795"/>
      <c r="E12" s="795"/>
      <c r="F12" s="156">
        <v>20.329999999999998</v>
      </c>
      <c r="G12" s="152"/>
    </row>
    <row r="13" spans="2:19" ht="17.25" thickBot="1" x14ac:dyDescent="0.35">
      <c r="B13" s="157"/>
      <c r="C13" s="158"/>
      <c r="D13" s="158"/>
      <c r="E13" s="158"/>
      <c r="F13" s="158"/>
      <c r="G13" s="159"/>
    </row>
  </sheetData>
  <sheetProtection sheet="1" objects="1" scenarios="1" selectLockedCells="1"/>
  <mergeCells count="9">
    <mergeCell ref="B3:G3"/>
    <mergeCell ref="C6:F6"/>
    <mergeCell ref="J3:S3"/>
    <mergeCell ref="J4:L4"/>
    <mergeCell ref="M4:M5"/>
    <mergeCell ref="N4:N5"/>
    <mergeCell ref="O4:O5"/>
    <mergeCell ref="P4:Q4"/>
    <mergeCell ref="R4:S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26850-81DB-45F4-A51F-5C2A0AB79B83}">
  <sheetPr>
    <tabColor theme="5" tint="0.79998168889431442"/>
    <pageSetUpPr fitToPage="1"/>
  </sheetPr>
  <dimension ref="A1:CS42"/>
  <sheetViews>
    <sheetView workbookViewId="0">
      <pane xSplit="1" ySplit="8" topLeftCell="B9" activePane="bottomRight" state="frozen"/>
      <selection pane="topRight" activeCell="B1" sqref="B1"/>
      <selection pane="bottomLeft" activeCell="A9" sqref="A9"/>
      <selection pane="bottomRight" activeCell="B23" sqref="B23"/>
    </sheetView>
  </sheetViews>
  <sheetFormatPr defaultColWidth="9.140625" defaultRowHeight="15" x14ac:dyDescent="0.3"/>
  <cols>
    <col min="1" max="1" width="43" style="16" customWidth="1"/>
    <col min="2" max="4" width="14.85546875" style="1" customWidth="1"/>
    <col min="5" max="5" width="15" style="1" customWidth="1"/>
    <col min="6" max="8" width="15.85546875" style="1" customWidth="1"/>
    <col min="9" max="10" width="14.85546875" style="1" hidden="1" customWidth="1"/>
    <col min="11" max="14" width="14.85546875" style="1" customWidth="1"/>
    <col min="15" max="15" width="5" style="1" customWidth="1"/>
    <col min="16" max="16" width="15.5703125" style="1" hidden="1" customWidth="1"/>
    <col min="17" max="17" width="11.5703125" style="1" hidden="1" customWidth="1"/>
    <col min="18" max="18" width="12.85546875" style="1" hidden="1" customWidth="1"/>
    <col min="19" max="19" width="11" style="2" hidden="1" customWidth="1"/>
    <col min="20" max="20" width="15.85546875" style="2" hidden="1" customWidth="1"/>
    <col min="21" max="21" width="14.42578125" style="1" hidden="1" customWidth="1"/>
    <col min="22" max="22" width="11.5703125" style="1" hidden="1" customWidth="1"/>
    <col min="23" max="23" width="4.140625" style="1" hidden="1" customWidth="1"/>
    <col min="24" max="25" width="14" style="1" hidden="1" customWidth="1"/>
    <col min="26" max="26" width="4.28515625" style="1" hidden="1" customWidth="1"/>
    <col min="27" max="27" width="14" style="1" hidden="1" customWidth="1"/>
    <col min="28" max="28" width="11.28515625" style="1" hidden="1" customWidth="1"/>
    <col min="29" max="92" width="9.140625" style="1"/>
    <col min="93" max="93" width="0" style="1" hidden="1" customWidth="1"/>
    <col min="94" max="97" width="0" style="16" hidden="1" customWidth="1"/>
    <col min="98" max="16384" width="9.140625" style="1"/>
  </cols>
  <sheetData>
    <row r="1" spans="1:28" ht="16.5" x14ac:dyDescent="0.3">
      <c r="A1" s="926"/>
      <c r="U1" s="1" t="s">
        <v>30</v>
      </c>
      <c r="V1" s="30">
        <v>9465400</v>
      </c>
    </row>
    <row r="2" spans="1:28" ht="18" customHeight="1" thickBot="1" x14ac:dyDescent="0.4">
      <c r="A2" s="3" t="s">
        <v>649</v>
      </c>
      <c r="B2" s="4"/>
      <c r="C2" s="4"/>
      <c r="D2" s="4"/>
      <c r="E2" s="4" t="s">
        <v>657</v>
      </c>
      <c r="F2" s="4"/>
      <c r="G2" s="4"/>
      <c r="H2" s="4"/>
      <c r="I2" s="4"/>
      <c r="J2" s="4"/>
      <c r="M2" s="4"/>
      <c r="N2" s="4"/>
      <c r="O2" s="4"/>
      <c r="P2" s="4"/>
      <c r="Q2" s="1043"/>
      <c r="R2" s="4"/>
      <c r="S2" s="5"/>
      <c r="T2" s="5"/>
      <c r="U2" s="16" t="s">
        <v>31</v>
      </c>
      <c r="V2" s="30">
        <v>47327200</v>
      </c>
    </row>
    <row r="3" spans="1:28" ht="15.75" customHeight="1" x14ac:dyDescent="0.3">
      <c r="A3" s="1212" t="s">
        <v>648</v>
      </c>
      <c r="B3" s="1213"/>
      <c r="C3" s="1213"/>
      <c r="D3" s="1213"/>
      <c r="E3" s="1213"/>
      <c r="F3" s="1213"/>
      <c r="G3" s="1213"/>
      <c r="H3" s="1213"/>
      <c r="I3" s="1213"/>
      <c r="J3" s="1213"/>
      <c r="K3" s="1213"/>
      <c r="L3" s="1213"/>
      <c r="M3" s="1213"/>
      <c r="N3" s="1214"/>
    </row>
    <row r="4" spans="1:28" ht="15.75" customHeight="1" thickBot="1" x14ac:dyDescent="0.35">
      <c r="A4" s="1215"/>
      <c r="B4" s="1216"/>
      <c r="C4" s="1216"/>
      <c r="D4" s="1216"/>
      <c r="E4" s="1216"/>
      <c r="F4" s="1216"/>
      <c r="G4" s="1216"/>
      <c r="H4" s="1216"/>
      <c r="I4" s="1216"/>
      <c r="J4" s="1216"/>
      <c r="K4" s="1216"/>
      <c r="L4" s="1216"/>
      <c r="M4" s="1216"/>
      <c r="N4" s="1217"/>
    </row>
    <row r="5" spans="1:28" ht="8.25" customHeight="1" thickBot="1" x14ac:dyDescent="0.35">
      <c r="A5" s="18"/>
      <c r="B5" s="18"/>
      <c r="C5" s="18"/>
      <c r="D5" s="18"/>
      <c r="E5" s="18"/>
      <c r="F5" s="18"/>
      <c r="G5" s="18"/>
      <c r="H5" s="18"/>
      <c r="I5" s="18"/>
      <c r="J5" s="18"/>
      <c r="K5" s="18"/>
      <c r="L5" s="18"/>
      <c r="M5" s="18"/>
      <c r="N5" s="18"/>
    </row>
    <row r="6" spans="1:28" ht="15" customHeight="1" thickBot="1" x14ac:dyDescent="0.35">
      <c r="A6" s="1218" t="s">
        <v>0</v>
      </c>
      <c r="B6" s="1219" t="s">
        <v>29</v>
      </c>
      <c r="C6" s="1223" t="s">
        <v>617</v>
      </c>
      <c r="D6" s="1035"/>
      <c r="E6" s="1220" t="s">
        <v>630</v>
      </c>
      <c r="F6" s="1220"/>
      <c r="G6" s="1220"/>
      <c r="H6" s="1220"/>
      <c r="I6" s="1220"/>
      <c r="J6" s="1220"/>
      <c r="K6" s="1220"/>
      <c r="L6" s="1220"/>
      <c r="M6" s="1221" t="s">
        <v>624</v>
      </c>
      <c r="N6" s="1222" t="s">
        <v>201</v>
      </c>
    </row>
    <row r="7" spans="1:28" ht="74.25" customHeight="1" thickBot="1" x14ac:dyDescent="0.35">
      <c r="A7" s="1218"/>
      <c r="B7" s="1219"/>
      <c r="C7" s="1224"/>
      <c r="D7" s="1036" t="s">
        <v>618</v>
      </c>
      <c r="E7" s="21" t="s">
        <v>627</v>
      </c>
      <c r="F7" s="21" t="s">
        <v>619</v>
      </c>
      <c r="G7" s="21" t="s">
        <v>620</v>
      </c>
      <c r="H7" s="21" t="s">
        <v>621</v>
      </c>
      <c r="I7" s="21" t="s">
        <v>622</v>
      </c>
      <c r="J7" s="21" t="s">
        <v>622</v>
      </c>
      <c r="K7" s="21" t="s">
        <v>623</v>
      </c>
      <c r="L7" s="21" t="s">
        <v>625</v>
      </c>
      <c r="M7" s="1221"/>
      <c r="N7" s="1222"/>
      <c r="S7" s="1"/>
      <c r="T7" s="1"/>
      <c r="U7" s="1210" t="s">
        <v>629</v>
      </c>
      <c r="V7" s="1210"/>
      <c r="W7" s="29"/>
      <c r="X7" s="1210" t="s">
        <v>626</v>
      </c>
      <c r="Y7" s="1211"/>
      <c r="Z7" s="686"/>
      <c r="AA7" s="1210" t="s">
        <v>628</v>
      </c>
      <c r="AB7" s="1210"/>
    </row>
    <row r="8" spans="1:28" ht="16.5" thickBot="1" x14ac:dyDescent="0.35">
      <c r="A8" s="19" t="s">
        <v>1</v>
      </c>
      <c r="B8" s="20">
        <f>B13+B19+B38</f>
        <v>782778700</v>
      </c>
      <c r="C8" s="20">
        <f>C13+C19+C38</f>
        <v>8955400</v>
      </c>
      <c r="D8" s="20">
        <f>D13+D19+D38</f>
        <v>791734100</v>
      </c>
      <c r="E8" s="20">
        <f t="shared" ref="E8:M8" si="0">E13+E19+E38</f>
        <v>11877200</v>
      </c>
      <c r="F8" s="20">
        <f t="shared" si="0"/>
        <v>3000000</v>
      </c>
      <c r="G8" s="20">
        <f t="shared" si="0"/>
        <v>7000000</v>
      </c>
      <c r="H8" s="20">
        <f t="shared" si="0"/>
        <v>1915402.0019373591</v>
      </c>
      <c r="I8" s="20">
        <f t="shared" si="0"/>
        <v>0</v>
      </c>
      <c r="J8" s="20">
        <f t="shared" si="0"/>
        <v>0</v>
      </c>
      <c r="K8" s="20">
        <f t="shared" si="0"/>
        <v>815526700</v>
      </c>
      <c r="L8" s="20">
        <f t="shared" si="0"/>
        <v>27344100</v>
      </c>
      <c r="M8" s="26">
        <f t="shared" si="0"/>
        <v>842870800</v>
      </c>
      <c r="N8" s="23">
        <f>B8/$B$8</f>
        <v>1</v>
      </c>
      <c r="P8" s="33" t="s">
        <v>636</v>
      </c>
      <c r="Q8" s="33" t="s">
        <v>0</v>
      </c>
      <c r="R8" s="33" t="s">
        <v>624</v>
      </c>
      <c r="S8" s="1"/>
      <c r="T8" s="1"/>
      <c r="U8" s="30"/>
      <c r="V8" s="31"/>
    </row>
    <row r="9" spans="1:28" ht="15.75" x14ac:dyDescent="0.3">
      <c r="A9" s="7"/>
      <c r="B9" s="8"/>
      <c r="C9" s="8"/>
      <c r="D9" s="8"/>
      <c r="E9" s="8"/>
      <c r="F9" s="8"/>
      <c r="G9" s="8"/>
      <c r="H9" s="8"/>
      <c r="I9" s="8"/>
      <c r="J9" s="8"/>
      <c r="K9" s="8"/>
      <c r="L9" s="8"/>
      <c r="M9" s="27"/>
      <c r="N9" s="24"/>
      <c r="P9" s="33" t="s">
        <v>540</v>
      </c>
      <c r="Q9" s="33" t="s">
        <v>73</v>
      </c>
      <c r="R9" s="900">
        <f>M10</f>
        <v>38028400</v>
      </c>
      <c r="S9" s="1"/>
      <c r="T9" s="1"/>
      <c r="U9" s="30"/>
      <c r="V9" s="31"/>
    </row>
    <row r="10" spans="1:28" ht="15.75" x14ac:dyDescent="0.3">
      <c r="A10" s="9" t="s">
        <v>2</v>
      </c>
      <c r="B10" s="8">
        <v>35683000</v>
      </c>
      <c r="C10" s="8">
        <v>0</v>
      </c>
      <c r="D10" s="8">
        <f>C10+B10</f>
        <v>35683000</v>
      </c>
      <c r="E10" s="8">
        <v>613783.86303701717</v>
      </c>
      <c r="F10" s="8">
        <v>136755.12632114289</v>
      </c>
      <c r="G10" s="8">
        <v>319095.29474933341</v>
      </c>
      <c r="H10" s="8">
        <v>186632.22473361314</v>
      </c>
      <c r="I10" s="8"/>
      <c r="J10" s="8"/>
      <c r="K10" s="8">
        <f>ROUND(SUM(D10:J10),-2)</f>
        <v>36939300</v>
      </c>
      <c r="L10" s="8">
        <v>1089100</v>
      </c>
      <c r="M10" s="27">
        <f>K10+L10</f>
        <v>38028400</v>
      </c>
      <c r="N10" s="24">
        <f>M10/$M$8</f>
        <v>4.5117709618128901E-2</v>
      </c>
      <c r="P10" s="33" t="s">
        <v>541</v>
      </c>
      <c r="Q10" s="33" t="s">
        <v>82</v>
      </c>
      <c r="R10" s="900">
        <f t="shared" ref="R10:R11" si="1">M11</f>
        <v>164341500</v>
      </c>
      <c r="S10" s="10"/>
      <c r="T10" s="33" t="s">
        <v>540</v>
      </c>
      <c r="U10" s="30">
        <v>36939300</v>
      </c>
      <c r="V10" s="32">
        <f>U10-K10</f>
        <v>0</v>
      </c>
      <c r="W10" s="11"/>
      <c r="X10" s="30">
        <v>38028399.999999993</v>
      </c>
      <c r="Y10" s="813">
        <f t="shared" ref="Y10:Y12" si="2">X10-M10</f>
        <v>0</v>
      </c>
      <c r="Z10" s="812"/>
      <c r="AA10" s="30">
        <v>38028400</v>
      </c>
      <c r="AB10" s="813">
        <f>AA10-M10</f>
        <v>0</v>
      </c>
    </row>
    <row r="11" spans="1:28" ht="15.75" x14ac:dyDescent="0.3">
      <c r="A11" s="9" t="s">
        <v>3</v>
      </c>
      <c r="B11" s="8">
        <v>153246100</v>
      </c>
      <c r="C11" s="8">
        <v>100000</v>
      </c>
      <c r="D11" s="8">
        <f t="shared" ref="D11:D12" si="3">C11+B11</f>
        <v>153346100</v>
      </c>
      <c r="E11" s="8">
        <v>2726052.5744461888</v>
      </c>
      <c r="F11" s="8">
        <v>587315.80202680524</v>
      </c>
      <c r="G11" s="8">
        <v>1370403.5380625455</v>
      </c>
      <c r="H11" s="8">
        <v>616725.86373910238</v>
      </c>
      <c r="I11" s="8"/>
      <c r="J11" s="8"/>
      <c r="K11" s="8">
        <f t="shared" ref="K11:K12" si="4">ROUND(SUM(D11:J11),-2)</f>
        <v>158646600</v>
      </c>
      <c r="L11" s="8">
        <v>5694900</v>
      </c>
      <c r="M11" s="27">
        <f>K11+L11</f>
        <v>164341500</v>
      </c>
      <c r="N11" s="24">
        <f t="shared" ref="N11:N12" si="5">M11/$M$8</f>
        <v>0.19497828136886461</v>
      </c>
      <c r="P11" s="33" t="s">
        <v>542</v>
      </c>
      <c r="Q11" s="33" t="s">
        <v>83</v>
      </c>
      <c r="R11" s="900">
        <f t="shared" si="1"/>
        <v>264831400</v>
      </c>
      <c r="S11" s="1"/>
      <c r="T11" s="33" t="s">
        <v>541</v>
      </c>
      <c r="U11" s="30">
        <v>158646600</v>
      </c>
      <c r="V11" s="32">
        <f>U11-K11</f>
        <v>0</v>
      </c>
      <c r="W11" s="11"/>
      <c r="X11" s="30">
        <v>164341500</v>
      </c>
      <c r="Y11" s="813">
        <f t="shared" si="2"/>
        <v>0</v>
      </c>
      <c r="Z11" s="812"/>
      <c r="AA11" s="30">
        <v>164341500</v>
      </c>
      <c r="AB11" s="813">
        <f>AA11-M11</f>
        <v>0</v>
      </c>
    </row>
    <row r="12" spans="1:28" ht="16.5" thickBot="1" x14ac:dyDescent="0.35">
      <c r="A12" s="9" t="s">
        <v>4</v>
      </c>
      <c r="B12" s="8">
        <v>243618700</v>
      </c>
      <c r="C12" s="8">
        <v>3884700</v>
      </c>
      <c r="D12" s="8">
        <f t="shared" si="3"/>
        <v>247503400</v>
      </c>
      <c r="E12" s="8">
        <v>3964404.7792825741</v>
      </c>
      <c r="F12" s="8">
        <v>933668.8645207131</v>
      </c>
      <c r="G12" s="8">
        <v>2178560.6838816642</v>
      </c>
      <c r="H12" s="8">
        <v>998485.53438811796</v>
      </c>
      <c r="I12" s="8"/>
      <c r="J12" s="8"/>
      <c r="K12" s="8">
        <f t="shared" si="4"/>
        <v>255578500</v>
      </c>
      <c r="L12" s="8">
        <v>9252900</v>
      </c>
      <c r="M12" s="27">
        <f>K12+L12</f>
        <v>264831400</v>
      </c>
      <c r="N12" s="24">
        <f t="shared" si="5"/>
        <v>0.31420165463081651</v>
      </c>
      <c r="P12" s="33" t="s">
        <v>543</v>
      </c>
      <c r="Q12" s="33" t="s">
        <v>84</v>
      </c>
      <c r="R12" s="900">
        <f>M15</f>
        <v>43361800</v>
      </c>
      <c r="S12" s="1"/>
      <c r="T12" s="33" t="s">
        <v>542</v>
      </c>
      <c r="U12" s="30">
        <v>255578500</v>
      </c>
      <c r="V12" s="32">
        <f>U12-K12</f>
        <v>0</v>
      </c>
      <c r="W12" s="11"/>
      <c r="X12" s="30">
        <v>264831399.99999997</v>
      </c>
      <c r="Y12" s="813">
        <f t="shared" si="2"/>
        <v>0</v>
      </c>
      <c r="Z12" s="812"/>
      <c r="AA12" s="30">
        <v>264831400</v>
      </c>
      <c r="AB12" s="813">
        <f>AA12-M12</f>
        <v>0</v>
      </c>
    </row>
    <row r="13" spans="1:28" ht="16.5" thickBot="1" x14ac:dyDescent="0.35">
      <c r="A13" s="6" t="s">
        <v>5</v>
      </c>
      <c r="B13" s="12">
        <f>SUM(B10:B12)</f>
        <v>432547800</v>
      </c>
      <c r="C13" s="12">
        <f t="shared" ref="C13:M13" si="6">SUM(C10:C12)</f>
        <v>3984700</v>
      </c>
      <c r="D13" s="12">
        <f t="shared" si="6"/>
        <v>436532500</v>
      </c>
      <c r="E13" s="12">
        <f t="shared" si="6"/>
        <v>7304241.21676578</v>
      </c>
      <c r="F13" s="12">
        <f t="shared" si="6"/>
        <v>1657739.7928686612</v>
      </c>
      <c r="G13" s="12">
        <f t="shared" si="6"/>
        <v>3868059.5166935432</v>
      </c>
      <c r="H13" s="12">
        <f t="shared" si="6"/>
        <v>1801843.6228608335</v>
      </c>
      <c r="I13" s="12">
        <f t="shared" si="6"/>
        <v>0</v>
      </c>
      <c r="J13" s="12">
        <f t="shared" si="6"/>
        <v>0</v>
      </c>
      <c r="K13" s="12">
        <f t="shared" si="6"/>
        <v>451164400</v>
      </c>
      <c r="L13" s="12">
        <f t="shared" si="6"/>
        <v>16036900</v>
      </c>
      <c r="M13" s="28">
        <f t="shared" si="6"/>
        <v>467201300</v>
      </c>
      <c r="N13" s="25">
        <f>B13/$B$8</f>
        <v>0.55257993095622049</v>
      </c>
      <c r="P13" s="33" t="s">
        <v>544</v>
      </c>
      <c r="Q13" s="33" t="s">
        <v>85</v>
      </c>
      <c r="R13" s="900">
        <f t="shared" ref="R13:R15" si="7">M16</f>
        <v>38763200</v>
      </c>
      <c r="S13" s="1"/>
      <c r="T13" s="1"/>
      <c r="U13" s="30"/>
      <c r="V13" s="32"/>
      <c r="W13" s="11"/>
      <c r="X13" s="30"/>
      <c r="Y13" s="813"/>
      <c r="Z13" s="812"/>
      <c r="AA13" s="30"/>
      <c r="AB13" s="31"/>
    </row>
    <row r="14" spans="1:28" ht="13.5" customHeight="1" x14ac:dyDescent="0.3">
      <c r="A14" s="9"/>
      <c r="B14" s="8"/>
      <c r="C14" s="8"/>
      <c r="D14" s="8"/>
      <c r="E14" s="8"/>
      <c r="F14" s="8"/>
      <c r="G14" s="8"/>
      <c r="H14" s="8"/>
      <c r="I14" s="8"/>
      <c r="J14" s="8"/>
      <c r="K14" s="8"/>
      <c r="L14" s="8"/>
      <c r="M14" s="27"/>
      <c r="N14" s="24"/>
      <c r="P14" s="33" t="s">
        <v>545</v>
      </c>
      <c r="Q14" s="33" t="s">
        <v>86</v>
      </c>
      <c r="R14" s="900">
        <f t="shared" si="7"/>
        <v>13390600</v>
      </c>
      <c r="S14" s="1"/>
      <c r="T14" s="1"/>
      <c r="U14" s="30"/>
      <c r="V14" s="32"/>
      <c r="W14" s="11"/>
      <c r="X14" s="30"/>
      <c r="Y14" s="813"/>
      <c r="Z14" s="812"/>
      <c r="AA14" s="30"/>
      <c r="AB14" s="31"/>
    </row>
    <row r="15" spans="1:28" ht="15.75" x14ac:dyDescent="0.3">
      <c r="A15" s="9" t="s">
        <v>6</v>
      </c>
      <c r="B15" s="8">
        <v>40053600</v>
      </c>
      <c r="C15" s="8">
        <v>614200</v>
      </c>
      <c r="D15" s="8">
        <f t="shared" ref="D15:D18" si="8">C15+B15</f>
        <v>40667800</v>
      </c>
      <c r="E15" s="8">
        <v>832239.72149925062</v>
      </c>
      <c r="F15" s="8">
        <v>153505.4543512745</v>
      </c>
      <c r="G15" s="8">
        <v>358179.39348630718</v>
      </c>
      <c r="H15" s="8">
        <v>51662.899580238933</v>
      </c>
      <c r="I15" s="8"/>
      <c r="J15" s="8"/>
      <c r="K15" s="8">
        <f t="shared" ref="K15:K18" si="9">ROUND(SUM(D15:J15),-2)</f>
        <v>42063400</v>
      </c>
      <c r="L15" s="8">
        <v>1298400</v>
      </c>
      <c r="M15" s="27">
        <f>K15+L15</f>
        <v>43361800</v>
      </c>
      <c r="N15" s="24">
        <f t="shared" ref="N15:N18" si="10">M15/$M$8</f>
        <v>5.1445369800448656E-2</v>
      </c>
      <c r="P15" s="33" t="s">
        <v>546</v>
      </c>
      <c r="Q15" s="33" t="s">
        <v>87</v>
      </c>
      <c r="R15" s="900">
        <f t="shared" si="7"/>
        <v>27690200</v>
      </c>
      <c r="S15" s="10"/>
      <c r="T15" s="33" t="s">
        <v>543</v>
      </c>
      <c r="U15" s="30">
        <v>42063400</v>
      </c>
      <c r="V15" s="32">
        <f>U15-K15</f>
        <v>0</v>
      </c>
      <c r="W15" s="11"/>
      <c r="X15" s="30">
        <v>43361799.999999993</v>
      </c>
      <c r="Y15" s="813">
        <f t="shared" ref="Y15:Y18" si="11">X15-M15</f>
        <v>0</v>
      </c>
      <c r="Z15" s="812"/>
      <c r="AA15" s="30">
        <v>43361800</v>
      </c>
      <c r="AB15" s="32">
        <f t="shared" ref="AB15:AB18" si="12">AA15-M15</f>
        <v>0</v>
      </c>
    </row>
    <row r="16" spans="1:28" ht="15.75" x14ac:dyDescent="0.3">
      <c r="A16" s="9" t="s">
        <v>7</v>
      </c>
      <c r="B16" s="8">
        <v>35622400</v>
      </c>
      <c r="C16" s="8">
        <v>861600</v>
      </c>
      <c r="D16" s="8">
        <f t="shared" si="8"/>
        <v>36484000</v>
      </c>
      <c r="E16" s="8">
        <v>485929.83649656177</v>
      </c>
      <c r="F16" s="8">
        <v>136522.87677219626</v>
      </c>
      <c r="G16" s="8">
        <v>318553.37913512462</v>
      </c>
      <c r="H16" s="8">
        <v>52954.472069744916</v>
      </c>
      <c r="I16" s="8"/>
      <c r="J16" s="8"/>
      <c r="K16" s="8">
        <f t="shared" si="9"/>
        <v>37478000</v>
      </c>
      <c r="L16" s="8">
        <v>1285200</v>
      </c>
      <c r="M16" s="27">
        <f>K16+L16</f>
        <v>38763200</v>
      </c>
      <c r="N16" s="24">
        <f t="shared" si="10"/>
        <v>4.5989492102466951E-2</v>
      </c>
      <c r="P16" s="33" t="s">
        <v>547</v>
      </c>
      <c r="Q16" s="33" t="s">
        <v>88</v>
      </c>
      <c r="R16" s="900">
        <f>M21</f>
        <v>15402500</v>
      </c>
      <c r="S16" s="10"/>
      <c r="T16" s="33" t="s">
        <v>544</v>
      </c>
      <c r="U16" s="30">
        <v>37478000</v>
      </c>
      <c r="V16" s="32">
        <f>U16-K16</f>
        <v>0</v>
      </c>
      <c r="W16" s="11"/>
      <c r="X16" s="30">
        <v>38763200.000000007</v>
      </c>
      <c r="Y16" s="813">
        <f t="shared" si="11"/>
        <v>0</v>
      </c>
      <c r="Z16" s="812"/>
      <c r="AA16" s="30">
        <v>38763200</v>
      </c>
      <c r="AB16" s="32">
        <f t="shared" si="12"/>
        <v>0</v>
      </c>
    </row>
    <row r="17" spans="1:28" ht="15.75" x14ac:dyDescent="0.3">
      <c r="A17" s="9" t="s">
        <v>8</v>
      </c>
      <c r="B17" s="8">
        <v>12178500</v>
      </c>
      <c r="C17" s="8">
        <v>516800.00000000006</v>
      </c>
      <c r="D17" s="8">
        <f t="shared" si="8"/>
        <v>12695300</v>
      </c>
      <c r="E17" s="8">
        <v>162542.38427883975</v>
      </c>
      <c r="F17" s="8">
        <v>46674.111086568912</v>
      </c>
      <c r="G17" s="8">
        <v>108906.25920199412</v>
      </c>
      <c r="H17" s="8">
        <v>0</v>
      </c>
      <c r="I17" s="8"/>
      <c r="J17" s="8"/>
      <c r="K17" s="8">
        <f t="shared" si="9"/>
        <v>13013400</v>
      </c>
      <c r="L17" s="8">
        <v>377200</v>
      </c>
      <c r="M17" s="27">
        <f>K17+L17</f>
        <v>13390600</v>
      </c>
      <c r="N17" s="24">
        <f t="shared" si="10"/>
        <v>1.5886895120818041E-2</v>
      </c>
      <c r="P17" s="33" t="s">
        <v>548</v>
      </c>
      <c r="Q17" s="33" t="s">
        <v>89</v>
      </c>
      <c r="R17" s="900">
        <f t="shared" ref="R17:R32" si="13">M22</f>
        <v>2525700</v>
      </c>
      <c r="S17" s="1"/>
      <c r="T17" s="33" t="s">
        <v>545</v>
      </c>
      <c r="U17" s="30">
        <v>13013400</v>
      </c>
      <c r="V17" s="32">
        <f>U17-K17</f>
        <v>0</v>
      </c>
      <c r="W17" s="11"/>
      <c r="X17" s="30">
        <v>13390600</v>
      </c>
      <c r="Y17" s="813">
        <f t="shared" si="11"/>
        <v>0</v>
      </c>
      <c r="Z17" s="812"/>
      <c r="AA17" s="30">
        <v>13390600</v>
      </c>
      <c r="AB17" s="32">
        <f t="shared" si="12"/>
        <v>0</v>
      </c>
    </row>
    <row r="18" spans="1:28" ht="16.5" thickBot="1" x14ac:dyDescent="0.35">
      <c r="A18" s="9" t="s">
        <v>9</v>
      </c>
      <c r="B18" s="8">
        <v>25599000</v>
      </c>
      <c r="C18" s="8">
        <v>264000</v>
      </c>
      <c r="D18" s="8">
        <f t="shared" si="8"/>
        <v>25863000</v>
      </c>
      <c r="E18" s="8">
        <v>475689.04337248055</v>
      </c>
      <c r="F18" s="8">
        <v>98108.188176300668</v>
      </c>
      <c r="G18" s="8">
        <v>228919.10574470155</v>
      </c>
      <c r="H18" s="8">
        <v>8941.0074265418098</v>
      </c>
      <c r="I18" s="8"/>
      <c r="J18" s="8"/>
      <c r="K18" s="8">
        <f t="shared" si="9"/>
        <v>26674700</v>
      </c>
      <c r="L18" s="8">
        <v>1015500</v>
      </c>
      <c r="M18" s="27">
        <f>K18+L18</f>
        <v>27690200</v>
      </c>
      <c r="N18" s="24">
        <f t="shared" si="10"/>
        <v>3.2852247343246439E-2</v>
      </c>
      <c r="P18" s="33" t="s">
        <v>549</v>
      </c>
      <c r="Q18" s="33" t="s">
        <v>90</v>
      </c>
      <c r="R18" s="900">
        <f t="shared" si="13"/>
        <v>8922900</v>
      </c>
      <c r="S18" s="1"/>
      <c r="T18" s="33" t="s">
        <v>546</v>
      </c>
      <c r="U18" s="30">
        <v>26674700</v>
      </c>
      <c r="V18" s="32">
        <f>U18-K18</f>
        <v>0</v>
      </c>
      <c r="W18" s="11"/>
      <c r="X18" s="30">
        <v>27690200</v>
      </c>
      <c r="Y18" s="813">
        <f t="shared" si="11"/>
        <v>0</v>
      </c>
      <c r="Z18" s="812"/>
      <c r="AA18" s="30">
        <v>27690200</v>
      </c>
      <c r="AB18" s="32">
        <f t="shared" si="12"/>
        <v>0</v>
      </c>
    </row>
    <row r="19" spans="1:28" ht="16.5" thickBot="1" x14ac:dyDescent="0.35">
      <c r="A19" s="6" t="s">
        <v>10</v>
      </c>
      <c r="B19" s="12">
        <f>SUM(B15:B18)</f>
        <v>113453500</v>
      </c>
      <c r="C19" s="12">
        <f t="shared" ref="C19:M19" si="14">SUM(C15:C18)</f>
        <v>2256600</v>
      </c>
      <c r="D19" s="12">
        <f t="shared" si="14"/>
        <v>115710100</v>
      </c>
      <c r="E19" s="12">
        <f t="shared" si="14"/>
        <v>1956400.9856471326</v>
      </c>
      <c r="F19" s="12">
        <f t="shared" si="14"/>
        <v>434810.63038634037</v>
      </c>
      <c r="G19" s="12">
        <f t="shared" si="14"/>
        <v>1014558.1375681276</v>
      </c>
      <c r="H19" s="12">
        <f t="shared" si="14"/>
        <v>113558.37907652566</v>
      </c>
      <c r="I19" s="12">
        <f t="shared" si="14"/>
        <v>0</v>
      </c>
      <c r="J19" s="12">
        <f t="shared" si="14"/>
        <v>0</v>
      </c>
      <c r="K19" s="12">
        <f t="shared" si="14"/>
        <v>119229500</v>
      </c>
      <c r="L19" s="12">
        <f t="shared" si="14"/>
        <v>3976300</v>
      </c>
      <c r="M19" s="28">
        <f t="shared" si="14"/>
        <v>123205800</v>
      </c>
      <c r="N19" s="25">
        <f>B19/$B$8</f>
        <v>0.14493687679544678</v>
      </c>
      <c r="P19" s="33" t="s">
        <v>550</v>
      </c>
      <c r="Q19" s="33" t="s">
        <v>91</v>
      </c>
      <c r="R19" s="900">
        <f t="shared" si="13"/>
        <v>30138200</v>
      </c>
      <c r="S19" s="1"/>
      <c r="T19" s="1"/>
      <c r="U19" s="30"/>
      <c r="V19" s="32"/>
      <c r="W19" s="11"/>
      <c r="X19" s="30"/>
      <c r="Y19" s="813"/>
      <c r="Z19" s="812"/>
      <c r="AA19" s="30"/>
      <c r="AB19" s="31"/>
    </row>
    <row r="20" spans="1:28" ht="15.75" x14ac:dyDescent="0.3">
      <c r="A20" s="9"/>
      <c r="B20" s="8"/>
      <c r="C20" s="8"/>
      <c r="D20" s="8"/>
      <c r="E20" s="8"/>
      <c r="F20" s="8"/>
      <c r="G20" s="8"/>
      <c r="H20" s="8"/>
      <c r="I20" s="8"/>
      <c r="J20" s="8"/>
      <c r="K20" s="8"/>
      <c r="L20" s="8"/>
      <c r="M20" s="27"/>
      <c r="N20" s="24"/>
      <c r="P20" s="33" t="s">
        <v>551</v>
      </c>
      <c r="Q20" s="33" t="s">
        <v>92</v>
      </c>
      <c r="R20" s="900">
        <f t="shared" si="13"/>
        <v>4409000</v>
      </c>
      <c r="S20" s="1"/>
      <c r="T20" s="1"/>
      <c r="U20" s="30"/>
      <c r="V20" s="32"/>
      <c r="W20" s="11"/>
      <c r="X20" s="30"/>
      <c r="Y20" s="813"/>
      <c r="Z20" s="812"/>
      <c r="AA20" s="30"/>
      <c r="AB20" s="31"/>
    </row>
    <row r="21" spans="1:28" ht="15.75" x14ac:dyDescent="0.3">
      <c r="A21" s="9" t="s">
        <v>11</v>
      </c>
      <c r="B21" s="8">
        <v>14219900</v>
      </c>
      <c r="C21" s="8">
        <v>464099.99999999994</v>
      </c>
      <c r="D21" s="8">
        <f t="shared" ref="D21:D37" si="15">C21+B21</f>
        <v>14684000</v>
      </c>
      <c r="E21" s="8">
        <v>113159.80325196915</v>
      </c>
      <c r="F21" s="8">
        <v>54497.77823540676</v>
      </c>
      <c r="G21" s="8">
        <v>127161.48254928245</v>
      </c>
      <c r="H21" s="8">
        <v>0</v>
      </c>
      <c r="I21" s="8"/>
      <c r="J21" s="8"/>
      <c r="K21" s="8">
        <f t="shared" ref="K21:K37" si="16">ROUND(SUM(D21:J21),-2)</f>
        <v>14978800</v>
      </c>
      <c r="L21" s="8">
        <v>423700</v>
      </c>
      <c r="M21" s="27">
        <f t="shared" ref="M21:M37" si="17">K21+L21</f>
        <v>15402500</v>
      </c>
      <c r="N21" s="24">
        <f t="shared" ref="N21:N37" si="18">M21/$M$8</f>
        <v>1.8273856443953213E-2</v>
      </c>
      <c r="P21" s="33" t="s">
        <v>552</v>
      </c>
      <c r="Q21" s="33" t="s">
        <v>93</v>
      </c>
      <c r="R21" s="900">
        <f t="shared" si="13"/>
        <v>11155400</v>
      </c>
      <c r="S21" s="1"/>
      <c r="T21" s="33" t="s">
        <v>547</v>
      </c>
      <c r="U21" s="30">
        <v>14978800</v>
      </c>
      <c r="V21" s="32">
        <f t="shared" ref="V21:V37" si="19">U21-K21</f>
        <v>0</v>
      </c>
      <c r="W21" s="11"/>
      <c r="X21" s="30">
        <v>15402500</v>
      </c>
      <c r="Y21" s="813">
        <f t="shared" ref="Y21:Y37" si="20">X21-M21</f>
        <v>0</v>
      </c>
      <c r="Z21" s="812"/>
      <c r="AA21" s="30">
        <v>15402500</v>
      </c>
      <c r="AB21" s="813">
        <f t="shared" ref="AB21:AB37" si="21">AA21-M21</f>
        <v>0</v>
      </c>
    </row>
    <row r="22" spans="1:28" ht="15.75" x14ac:dyDescent="0.3">
      <c r="A22" s="9" t="s">
        <v>12</v>
      </c>
      <c r="B22" s="8">
        <v>2404100</v>
      </c>
      <c r="C22" s="8">
        <v>0</v>
      </c>
      <c r="D22" s="8">
        <f t="shared" si="15"/>
        <v>2404100</v>
      </c>
      <c r="E22" s="8">
        <v>24927.806712336944</v>
      </c>
      <c r="F22" s="8">
        <v>9213.7151917904757</v>
      </c>
      <c r="G22" s="8">
        <v>21498.668780844444</v>
      </c>
      <c r="H22" s="8">
        <v>0</v>
      </c>
      <c r="I22" s="8"/>
      <c r="J22" s="8"/>
      <c r="K22" s="8">
        <f t="shared" si="16"/>
        <v>2459700</v>
      </c>
      <c r="L22" s="8">
        <v>66000</v>
      </c>
      <c r="M22" s="27">
        <f t="shared" si="17"/>
        <v>2525700</v>
      </c>
      <c r="N22" s="24">
        <f t="shared" si="18"/>
        <v>2.9965446661576129E-3</v>
      </c>
      <c r="P22" s="33" t="s">
        <v>553</v>
      </c>
      <c r="Q22" s="33" t="s">
        <v>94</v>
      </c>
      <c r="R22" s="900">
        <f t="shared" si="13"/>
        <v>2417800</v>
      </c>
      <c r="S22" s="1"/>
      <c r="T22" s="33" t="s">
        <v>548</v>
      </c>
      <c r="U22" s="30">
        <v>2459700</v>
      </c>
      <c r="V22" s="32">
        <f t="shared" si="19"/>
        <v>0</v>
      </c>
      <c r="W22" s="11"/>
      <c r="X22" s="30">
        <v>2525700</v>
      </c>
      <c r="Y22" s="813">
        <f t="shared" si="20"/>
        <v>0</v>
      </c>
      <c r="Z22" s="812"/>
      <c r="AA22" s="30">
        <v>2525700</v>
      </c>
      <c r="AB22" s="813">
        <f t="shared" si="21"/>
        <v>0</v>
      </c>
    </row>
    <row r="23" spans="1:28" ht="15.75" x14ac:dyDescent="0.3">
      <c r="A23" s="9" t="s">
        <v>13</v>
      </c>
      <c r="B23" s="8">
        <v>8565700</v>
      </c>
      <c r="C23" s="8">
        <v>0</v>
      </c>
      <c r="D23" s="8">
        <f t="shared" si="15"/>
        <v>8565700</v>
      </c>
      <c r="E23" s="8">
        <v>33152.925965024624</v>
      </c>
      <c r="F23" s="8">
        <v>32828.052168511997</v>
      </c>
      <c r="G23" s="8">
        <v>76598.788393194656</v>
      </c>
      <c r="H23" s="8">
        <v>0</v>
      </c>
      <c r="I23" s="8"/>
      <c r="J23" s="8"/>
      <c r="K23" s="8">
        <f t="shared" si="16"/>
        <v>8708300</v>
      </c>
      <c r="L23" s="8">
        <v>214600</v>
      </c>
      <c r="M23" s="27">
        <f t="shared" si="17"/>
        <v>8922900</v>
      </c>
      <c r="N23" s="24">
        <f t="shared" si="18"/>
        <v>1.0586319991154041E-2</v>
      </c>
      <c r="P23" s="33" t="s">
        <v>554</v>
      </c>
      <c r="Q23" s="33" t="s">
        <v>95</v>
      </c>
      <c r="R23" s="900">
        <f t="shared" si="13"/>
        <v>4930300</v>
      </c>
      <c r="S23" s="1"/>
      <c r="T23" s="33" t="s">
        <v>549</v>
      </c>
      <c r="U23" s="30">
        <v>8708300</v>
      </c>
      <c r="V23" s="32">
        <f t="shared" si="19"/>
        <v>0</v>
      </c>
      <c r="W23" s="11"/>
      <c r="X23" s="30">
        <v>8922900</v>
      </c>
      <c r="Y23" s="813">
        <f t="shared" si="20"/>
        <v>0</v>
      </c>
      <c r="Z23" s="812"/>
      <c r="AA23" s="30">
        <v>8922900</v>
      </c>
      <c r="AB23" s="813">
        <f t="shared" si="21"/>
        <v>0</v>
      </c>
    </row>
    <row r="24" spans="1:28" ht="15.75" x14ac:dyDescent="0.3">
      <c r="A24" s="9" t="s">
        <v>14</v>
      </c>
      <c r="B24" s="8">
        <v>28460900</v>
      </c>
      <c r="C24" s="8">
        <v>0</v>
      </c>
      <c r="D24" s="8">
        <f t="shared" si="15"/>
        <v>28460900</v>
      </c>
      <c r="E24" s="8">
        <v>340872.28264162701</v>
      </c>
      <c r="F24" s="8">
        <v>109076.42223785598</v>
      </c>
      <c r="G24" s="8">
        <v>254511.65188833064</v>
      </c>
      <c r="H24" s="8">
        <v>0</v>
      </c>
      <c r="I24" s="8"/>
      <c r="J24" s="8"/>
      <c r="K24" s="8">
        <f t="shared" si="16"/>
        <v>29165400</v>
      </c>
      <c r="L24" s="8">
        <v>972800</v>
      </c>
      <c r="M24" s="27">
        <f t="shared" si="17"/>
        <v>30138200</v>
      </c>
      <c r="N24" s="24">
        <f t="shared" si="18"/>
        <v>3.575660706243472E-2</v>
      </c>
      <c r="P24" s="33" t="s">
        <v>555</v>
      </c>
      <c r="Q24" s="33" t="s">
        <v>96</v>
      </c>
      <c r="R24" s="900">
        <f t="shared" si="13"/>
        <v>7262600</v>
      </c>
      <c r="S24" s="1"/>
      <c r="T24" s="33" t="s">
        <v>550</v>
      </c>
      <c r="U24" s="30">
        <v>29165400</v>
      </c>
      <c r="V24" s="32">
        <f t="shared" si="19"/>
        <v>0</v>
      </c>
      <c r="W24" s="11"/>
      <c r="X24" s="30">
        <v>30138200</v>
      </c>
      <c r="Y24" s="813">
        <f t="shared" si="20"/>
        <v>0</v>
      </c>
      <c r="Z24" s="812"/>
      <c r="AA24" s="30">
        <v>30138200</v>
      </c>
      <c r="AB24" s="813">
        <f t="shared" si="21"/>
        <v>0</v>
      </c>
    </row>
    <row r="25" spans="1:28" ht="15.75" x14ac:dyDescent="0.3">
      <c r="A25" s="9" t="s">
        <v>15</v>
      </c>
      <c r="B25" s="8">
        <v>4181500</v>
      </c>
      <c r="C25" s="8">
        <v>45600</v>
      </c>
      <c r="D25" s="8">
        <f t="shared" si="15"/>
        <v>4227100</v>
      </c>
      <c r="E25" s="8">
        <v>24389.729711587966</v>
      </c>
      <c r="F25" s="8">
        <v>16025.602127395648</v>
      </c>
      <c r="G25" s="8">
        <v>37393.071630589846</v>
      </c>
      <c r="H25" s="8">
        <v>0</v>
      </c>
      <c r="I25" s="8"/>
      <c r="J25" s="8"/>
      <c r="K25" s="8">
        <f t="shared" si="16"/>
        <v>4304900</v>
      </c>
      <c r="L25" s="8">
        <v>104100</v>
      </c>
      <c r="M25" s="27">
        <f t="shared" si="17"/>
        <v>4409000</v>
      </c>
      <c r="N25" s="24">
        <f t="shared" si="18"/>
        <v>5.2309321903190858E-3</v>
      </c>
      <c r="P25" s="33" t="s">
        <v>556</v>
      </c>
      <c r="Q25" s="33" t="s">
        <v>97</v>
      </c>
      <c r="R25" s="900">
        <f t="shared" si="13"/>
        <v>79826800</v>
      </c>
      <c r="S25" s="10"/>
      <c r="T25" s="33" t="s">
        <v>551</v>
      </c>
      <c r="U25" s="30">
        <v>4304900</v>
      </c>
      <c r="V25" s="32">
        <f t="shared" si="19"/>
        <v>0</v>
      </c>
      <c r="W25" s="11"/>
      <c r="X25" s="30">
        <v>4409000</v>
      </c>
      <c r="Y25" s="813">
        <f t="shared" si="20"/>
        <v>0</v>
      </c>
      <c r="Z25" s="812"/>
      <c r="AA25" s="30">
        <v>4409000</v>
      </c>
      <c r="AB25" s="813">
        <f t="shared" si="21"/>
        <v>0</v>
      </c>
    </row>
    <row r="26" spans="1:28" ht="15.75" x14ac:dyDescent="0.3">
      <c r="A26" s="9" t="s">
        <v>16</v>
      </c>
      <c r="B26" s="8">
        <v>10419200</v>
      </c>
      <c r="C26" s="8">
        <v>182400</v>
      </c>
      <c r="D26" s="8">
        <f t="shared" si="15"/>
        <v>10601600</v>
      </c>
      <c r="E26" s="8">
        <v>87107.232317740738</v>
      </c>
      <c r="F26" s="8">
        <v>39931.592415583102</v>
      </c>
      <c r="G26" s="8">
        <v>93173.715636360575</v>
      </c>
      <c r="H26" s="8">
        <v>0</v>
      </c>
      <c r="I26" s="8"/>
      <c r="J26" s="8"/>
      <c r="K26" s="8">
        <f t="shared" si="16"/>
        <v>10821800</v>
      </c>
      <c r="L26" s="8">
        <v>333600</v>
      </c>
      <c r="M26" s="27">
        <f t="shared" si="17"/>
        <v>11155400</v>
      </c>
      <c r="N26" s="24">
        <f t="shared" si="18"/>
        <v>1.3235005887023255E-2</v>
      </c>
      <c r="P26" s="33" t="s">
        <v>557</v>
      </c>
      <c r="Q26" s="33" t="s">
        <v>98</v>
      </c>
      <c r="R26" s="900">
        <f t="shared" si="13"/>
        <v>12851800</v>
      </c>
      <c r="S26" s="1"/>
      <c r="T26" s="33" t="s">
        <v>552</v>
      </c>
      <c r="U26" s="30">
        <v>10821800</v>
      </c>
      <c r="V26" s="32">
        <f t="shared" si="19"/>
        <v>0</v>
      </c>
      <c r="W26" s="11"/>
      <c r="X26" s="30">
        <v>11155400</v>
      </c>
      <c r="Y26" s="813">
        <f t="shared" si="20"/>
        <v>0</v>
      </c>
      <c r="Z26" s="812"/>
      <c r="AA26" s="30">
        <v>11155400</v>
      </c>
      <c r="AB26" s="813">
        <f t="shared" si="21"/>
        <v>0</v>
      </c>
    </row>
    <row r="27" spans="1:28" ht="15.75" x14ac:dyDescent="0.3">
      <c r="A27" s="9" t="s">
        <v>17</v>
      </c>
      <c r="B27" s="8">
        <v>2294900</v>
      </c>
      <c r="C27" s="8">
        <v>0</v>
      </c>
      <c r="D27" s="8">
        <f t="shared" si="15"/>
        <v>2294900</v>
      </c>
      <c r="E27" s="8">
        <v>24824.619893371924</v>
      </c>
      <c r="F27" s="8">
        <v>8795.2061035896859</v>
      </c>
      <c r="G27" s="8">
        <v>20522.1475750426</v>
      </c>
      <c r="H27" s="8">
        <v>0</v>
      </c>
      <c r="I27" s="8"/>
      <c r="J27" s="8"/>
      <c r="K27" s="8">
        <f t="shared" si="16"/>
        <v>2349000</v>
      </c>
      <c r="L27" s="8">
        <v>68800</v>
      </c>
      <c r="M27" s="27">
        <f t="shared" si="17"/>
        <v>2417800</v>
      </c>
      <c r="N27" s="24">
        <f t="shared" si="18"/>
        <v>2.8685297912799924E-3</v>
      </c>
      <c r="P27" s="33" t="s">
        <v>558</v>
      </c>
      <c r="Q27" s="33" t="s">
        <v>99</v>
      </c>
      <c r="R27" s="900">
        <f t="shared" si="13"/>
        <v>9046900</v>
      </c>
      <c r="S27" s="1"/>
      <c r="T27" s="33" t="s">
        <v>553</v>
      </c>
      <c r="U27" s="30">
        <v>2349000</v>
      </c>
      <c r="V27" s="32">
        <f t="shared" si="19"/>
        <v>0</v>
      </c>
      <c r="W27" s="11"/>
      <c r="X27" s="30">
        <v>2417800</v>
      </c>
      <c r="Y27" s="813">
        <f t="shared" si="20"/>
        <v>0</v>
      </c>
      <c r="Z27" s="812"/>
      <c r="AA27" s="30">
        <v>2417800</v>
      </c>
      <c r="AB27" s="813">
        <f t="shared" si="21"/>
        <v>0</v>
      </c>
    </row>
    <row r="28" spans="1:28" ht="15.75" x14ac:dyDescent="0.3">
      <c r="A28" s="9" t="s">
        <v>18</v>
      </c>
      <c r="B28" s="8">
        <v>4568800</v>
      </c>
      <c r="C28" s="8">
        <v>150000</v>
      </c>
      <c r="D28" s="8">
        <f t="shared" si="15"/>
        <v>4718800</v>
      </c>
      <c r="E28" s="8">
        <v>44385.052556284034</v>
      </c>
      <c r="F28" s="8">
        <v>17509.929690217683</v>
      </c>
      <c r="G28" s="8">
        <v>40856.502610507923</v>
      </c>
      <c r="H28" s="8">
        <v>0</v>
      </c>
      <c r="I28" s="8"/>
      <c r="J28" s="8"/>
      <c r="K28" s="8">
        <f t="shared" si="16"/>
        <v>4821600</v>
      </c>
      <c r="L28" s="8">
        <v>108700</v>
      </c>
      <c r="M28" s="27">
        <f t="shared" si="17"/>
        <v>4930300</v>
      </c>
      <c r="N28" s="24">
        <f t="shared" si="18"/>
        <v>5.8494136942459033E-3</v>
      </c>
      <c r="P28" s="33" t="s">
        <v>559</v>
      </c>
      <c r="Q28" s="33" t="s">
        <v>100</v>
      </c>
      <c r="R28" s="900">
        <f t="shared" si="13"/>
        <v>5105700</v>
      </c>
      <c r="S28" s="1"/>
      <c r="T28" s="33" t="s">
        <v>554</v>
      </c>
      <c r="U28" s="30">
        <v>4821600</v>
      </c>
      <c r="V28" s="32">
        <f t="shared" si="19"/>
        <v>0</v>
      </c>
      <c r="W28" s="11"/>
      <c r="X28" s="30">
        <v>4930300</v>
      </c>
      <c r="Y28" s="813">
        <f t="shared" si="20"/>
        <v>0</v>
      </c>
      <c r="Z28" s="812"/>
      <c r="AA28" s="30">
        <v>4930300</v>
      </c>
      <c r="AB28" s="813">
        <f t="shared" si="21"/>
        <v>0</v>
      </c>
    </row>
    <row r="29" spans="1:28" ht="15.75" x14ac:dyDescent="0.3">
      <c r="A29" s="9" t="s">
        <v>19</v>
      </c>
      <c r="B29" s="8">
        <v>6899800</v>
      </c>
      <c r="C29" s="8">
        <v>0</v>
      </c>
      <c r="D29" s="8">
        <f t="shared" si="15"/>
        <v>6899800</v>
      </c>
      <c r="E29" s="8">
        <v>60655.546446532666</v>
      </c>
      <c r="F29" s="8">
        <v>26443.48907296532</v>
      </c>
      <c r="G29" s="8">
        <v>61701.474503585749</v>
      </c>
      <c r="H29" s="8">
        <v>0</v>
      </c>
      <c r="I29" s="8"/>
      <c r="J29" s="8"/>
      <c r="K29" s="8">
        <f t="shared" si="16"/>
        <v>7048600</v>
      </c>
      <c r="L29" s="8">
        <v>214000</v>
      </c>
      <c r="M29" s="27">
        <f t="shared" si="17"/>
        <v>7262600</v>
      </c>
      <c r="N29" s="24">
        <f t="shared" si="18"/>
        <v>8.6165044512160113E-3</v>
      </c>
      <c r="P29" s="33" t="s">
        <v>560</v>
      </c>
      <c r="Q29" s="33" t="s">
        <v>101</v>
      </c>
      <c r="R29" s="900">
        <f t="shared" si="13"/>
        <v>7634700</v>
      </c>
      <c r="S29" s="1"/>
      <c r="T29" s="33" t="s">
        <v>555</v>
      </c>
      <c r="U29" s="30">
        <v>7048600</v>
      </c>
      <c r="V29" s="32">
        <f t="shared" si="19"/>
        <v>0</v>
      </c>
      <c r="W29" s="11"/>
      <c r="X29" s="30">
        <v>7262600</v>
      </c>
      <c r="Y29" s="813">
        <f t="shared" si="20"/>
        <v>0</v>
      </c>
      <c r="Z29" s="812"/>
      <c r="AA29" s="30">
        <v>7262600</v>
      </c>
      <c r="AB29" s="813">
        <f t="shared" si="21"/>
        <v>0</v>
      </c>
    </row>
    <row r="30" spans="1:28" ht="15.75" x14ac:dyDescent="0.3">
      <c r="A30" s="9" t="s">
        <v>20</v>
      </c>
      <c r="B30" s="8">
        <v>75202500</v>
      </c>
      <c r="C30" s="8">
        <v>0</v>
      </c>
      <c r="D30" s="8">
        <f t="shared" si="15"/>
        <v>75202500</v>
      </c>
      <c r="E30" s="8">
        <v>1089767.230236613</v>
      </c>
      <c r="F30" s="8">
        <v>288213.64199102507</v>
      </c>
      <c r="G30" s="8">
        <v>672498.49797905842</v>
      </c>
      <c r="H30" s="8">
        <v>0</v>
      </c>
      <c r="I30" s="8"/>
      <c r="J30" s="8"/>
      <c r="K30" s="8">
        <f t="shared" si="16"/>
        <v>77253000</v>
      </c>
      <c r="L30" s="8">
        <v>2573800</v>
      </c>
      <c r="M30" s="27">
        <f t="shared" si="17"/>
        <v>79826800</v>
      </c>
      <c r="N30" s="24">
        <f t="shared" si="18"/>
        <v>9.4708228117524065E-2</v>
      </c>
      <c r="P30" s="33" t="s">
        <v>561</v>
      </c>
      <c r="Q30" s="33" t="s">
        <v>103</v>
      </c>
      <c r="R30" s="900">
        <f t="shared" si="13"/>
        <v>31506500</v>
      </c>
      <c r="S30" s="1"/>
      <c r="T30" s="33" t="s">
        <v>556</v>
      </c>
      <c r="U30" s="30">
        <v>77253000</v>
      </c>
      <c r="V30" s="32">
        <f t="shared" si="19"/>
        <v>0</v>
      </c>
      <c r="W30" s="11"/>
      <c r="X30" s="30">
        <v>79826800</v>
      </c>
      <c r="Y30" s="813">
        <f t="shared" si="20"/>
        <v>0</v>
      </c>
      <c r="Z30" s="812"/>
      <c r="AA30" s="30">
        <v>79826800</v>
      </c>
      <c r="AB30" s="813">
        <f t="shared" si="21"/>
        <v>0</v>
      </c>
    </row>
    <row r="31" spans="1:28" ht="15.75" x14ac:dyDescent="0.3">
      <c r="A31" s="9" t="s">
        <v>21</v>
      </c>
      <c r="B31" s="8">
        <v>11927100</v>
      </c>
      <c r="C31" s="8">
        <v>280000</v>
      </c>
      <c r="D31" s="8">
        <f t="shared" si="15"/>
        <v>12207100</v>
      </c>
      <c r="E31" s="8">
        <v>118720.9783196519</v>
      </c>
      <c r="F31" s="8">
        <v>45710.620383513247</v>
      </c>
      <c r="G31" s="8">
        <v>106658.11422819758</v>
      </c>
      <c r="H31" s="8">
        <v>0</v>
      </c>
      <c r="I31" s="8"/>
      <c r="J31" s="8"/>
      <c r="K31" s="8">
        <f t="shared" si="16"/>
        <v>12478200</v>
      </c>
      <c r="L31" s="8">
        <v>373600</v>
      </c>
      <c r="M31" s="27">
        <f t="shared" si="17"/>
        <v>12851800</v>
      </c>
      <c r="N31" s="24">
        <f t="shared" si="18"/>
        <v>1.5247651241447681E-2</v>
      </c>
      <c r="P31" s="33" t="s">
        <v>562</v>
      </c>
      <c r="Q31" s="33" t="s">
        <v>104</v>
      </c>
      <c r="R31" s="900">
        <f t="shared" si="13"/>
        <v>14072300</v>
      </c>
      <c r="S31" s="1"/>
      <c r="T31" s="33" t="s">
        <v>557</v>
      </c>
      <c r="U31" s="30">
        <v>12478200</v>
      </c>
      <c r="V31" s="32">
        <f t="shared" si="19"/>
        <v>0</v>
      </c>
      <c r="W31" s="11"/>
      <c r="X31" s="30">
        <v>12851800.000000002</v>
      </c>
      <c r="Y31" s="813">
        <f t="shared" si="20"/>
        <v>0</v>
      </c>
      <c r="Z31" s="812"/>
      <c r="AA31" s="30">
        <v>12851800</v>
      </c>
      <c r="AB31" s="813">
        <f>AA31-M31</f>
        <v>0</v>
      </c>
    </row>
    <row r="32" spans="1:28" ht="15.75" x14ac:dyDescent="0.3">
      <c r="A32" s="9" t="s">
        <v>22</v>
      </c>
      <c r="B32" s="8">
        <v>7912100</v>
      </c>
      <c r="C32" s="8">
        <v>808800</v>
      </c>
      <c r="D32" s="8">
        <f t="shared" si="15"/>
        <v>8720900</v>
      </c>
      <c r="E32" s="8">
        <v>41869.204464623079</v>
      </c>
      <c r="F32" s="8">
        <v>30323.129640599571</v>
      </c>
      <c r="G32" s="8">
        <v>70753.969161399</v>
      </c>
      <c r="H32" s="8">
        <v>0</v>
      </c>
      <c r="I32" s="8"/>
      <c r="J32" s="8"/>
      <c r="K32" s="8">
        <f t="shared" si="16"/>
        <v>8863800</v>
      </c>
      <c r="L32" s="8">
        <v>183100</v>
      </c>
      <c r="M32" s="27">
        <f t="shared" si="17"/>
        <v>9046900</v>
      </c>
      <c r="N32" s="24">
        <f t="shared" si="18"/>
        <v>1.0733436251439722E-2</v>
      </c>
      <c r="P32" s="33" t="s">
        <v>563</v>
      </c>
      <c r="Q32" s="33" t="s">
        <v>102</v>
      </c>
      <c r="R32" s="900">
        <f t="shared" si="13"/>
        <v>5254600</v>
      </c>
      <c r="S32" s="1"/>
      <c r="T32" s="33" t="s">
        <v>558</v>
      </c>
      <c r="U32" s="30">
        <v>8863800</v>
      </c>
      <c r="V32" s="32">
        <f t="shared" si="19"/>
        <v>0</v>
      </c>
      <c r="W32" s="11"/>
      <c r="X32" s="30">
        <v>9046900</v>
      </c>
      <c r="Y32" s="813">
        <f t="shared" si="20"/>
        <v>0</v>
      </c>
      <c r="Z32" s="812"/>
      <c r="AA32" s="30">
        <v>9046900</v>
      </c>
      <c r="AB32" s="813">
        <f>AA32-M32</f>
        <v>0</v>
      </c>
    </row>
    <row r="33" spans="1:28" ht="15.75" x14ac:dyDescent="0.3">
      <c r="A33" s="9" t="s">
        <v>23</v>
      </c>
      <c r="B33" s="8">
        <v>4871500</v>
      </c>
      <c r="C33" s="8">
        <v>0</v>
      </c>
      <c r="D33" s="8">
        <f t="shared" si="15"/>
        <v>4871500</v>
      </c>
      <c r="E33" s="8">
        <v>50889.06140193071</v>
      </c>
      <c r="F33" s="8">
        <v>18670.027684708337</v>
      </c>
      <c r="G33" s="8">
        <v>43563.397930986117</v>
      </c>
      <c r="H33" s="8">
        <v>0</v>
      </c>
      <c r="I33" s="8"/>
      <c r="J33" s="8"/>
      <c r="K33" s="8">
        <f t="shared" si="16"/>
        <v>4984600</v>
      </c>
      <c r="L33" s="8">
        <v>121100</v>
      </c>
      <c r="M33" s="27">
        <f t="shared" si="17"/>
        <v>5105700</v>
      </c>
      <c r="N33" s="24">
        <f t="shared" si="18"/>
        <v>6.0575120172629065E-3</v>
      </c>
      <c r="S33" s="1"/>
      <c r="T33" s="33" t="s">
        <v>559</v>
      </c>
      <c r="U33" s="30">
        <v>4984600</v>
      </c>
      <c r="V33" s="32">
        <f t="shared" si="19"/>
        <v>0</v>
      </c>
      <c r="W33" s="11"/>
      <c r="X33" s="30">
        <v>5105700.0000000009</v>
      </c>
      <c r="Y33" s="813">
        <f t="shared" si="20"/>
        <v>0</v>
      </c>
      <c r="Z33" s="812"/>
      <c r="AA33" s="30">
        <v>5105700</v>
      </c>
      <c r="AB33" s="813">
        <f t="shared" si="21"/>
        <v>0</v>
      </c>
    </row>
    <row r="34" spans="1:28" ht="15.75" x14ac:dyDescent="0.3">
      <c r="A34" s="9" t="s">
        <v>24</v>
      </c>
      <c r="B34" s="8">
        <v>7026200</v>
      </c>
      <c r="C34" s="8">
        <v>332799.99999999994</v>
      </c>
      <c r="D34" s="8">
        <f t="shared" si="15"/>
        <v>7359000</v>
      </c>
      <c r="E34" s="8">
        <v>85921.142676187184</v>
      </c>
      <c r="F34" s="8">
        <v>26927.917175058548</v>
      </c>
      <c r="G34" s="8">
        <v>62831.806741803273</v>
      </c>
      <c r="H34" s="8">
        <v>0</v>
      </c>
      <c r="I34" s="8"/>
      <c r="J34" s="8"/>
      <c r="K34" s="8">
        <f t="shared" si="16"/>
        <v>7534700</v>
      </c>
      <c r="L34" s="8">
        <v>100000</v>
      </c>
      <c r="M34" s="27">
        <f t="shared" si="17"/>
        <v>7634700</v>
      </c>
      <c r="N34" s="24">
        <f t="shared" si="18"/>
        <v>9.0579718742184456E-3</v>
      </c>
      <c r="S34" s="1"/>
      <c r="T34" s="33" t="s">
        <v>560</v>
      </c>
      <c r="U34" s="30">
        <v>7534700</v>
      </c>
      <c r="V34" s="32">
        <f t="shared" si="19"/>
        <v>0</v>
      </c>
      <c r="W34" s="11"/>
      <c r="X34" s="30">
        <v>7634700</v>
      </c>
      <c r="Y34" s="813">
        <f t="shared" si="20"/>
        <v>0</v>
      </c>
      <c r="Z34" s="812"/>
      <c r="AA34" s="30">
        <v>7634700</v>
      </c>
      <c r="AB34" s="813">
        <f t="shared" si="21"/>
        <v>0</v>
      </c>
    </row>
    <row r="35" spans="1:28" ht="15.75" x14ac:dyDescent="0.3">
      <c r="A35" s="9" t="s">
        <v>25</v>
      </c>
      <c r="B35" s="8">
        <v>29746000</v>
      </c>
      <c r="C35" s="8">
        <v>150000</v>
      </c>
      <c r="D35" s="8">
        <f t="shared" si="15"/>
        <v>29896000</v>
      </c>
      <c r="E35" s="8">
        <v>292798.08233613527</v>
      </c>
      <c r="F35" s="8">
        <v>114001.56902583067</v>
      </c>
      <c r="G35" s="8">
        <v>266003.66106027155</v>
      </c>
      <c r="H35" s="8">
        <v>0</v>
      </c>
      <c r="I35" s="8"/>
      <c r="J35" s="8"/>
      <c r="K35" s="8">
        <f t="shared" si="16"/>
        <v>30568800</v>
      </c>
      <c r="L35" s="8">
        <v>937700</v>
      </c>
      <c r="M35" s="27">
        <f t="shared" si="17"/>
        <v>31506500</v>
      </c>
      <c r="N35" s="24">
        <f t="shared" si="18"/>
        <v>3.7379987537829049E-2</v>
      </c>
      <c r="S35" s="1"/>
      <c r="T35" s="33" t="s">
        <v>561</v>
      </c>
      <c r="U35" s="30">
        <v>30568800</v>
      </c>
      <c r="V35" s="32">
        <f t="shared" si="19"/>
        <v>0</v>
      </c>
      <c r="W35" s="11"/>
      <c r="X35" s="30">
        <v>31506500</v>
      </c>
      <c r="Y35" s="813">
        <f t="shared" si="20"/>
        <v>0</v>
      </c>
      <c r="Z35" s="812"/>
      <c r="AA35" s="30">
        <v>31506500</v>
      </c>
      <c r="AB35" s="813">
        <f t="shared" si="21"/>
        <v>0</v>
      </c>
    </row>
    <row r="36" spans="1:28" ht="15.75" x14ac:dyDescent="0.3">
      <c r="A36" s="9" t="s">
        <v>26</v>
      </c>
      <c r="B36" s="8">
        <v>13241000</v>
      </c>
      <c r="C36" s="8">
        <v>60000</v>
      </c>
      <c r="D36" s="8">
        <f t="shared" si="15"/>
        <v>13301000</v>
      </c>
      <c r="E36" s="8">
        <v>130082.81094307959</v>
      </c>
      <c r="F36" s="8">
        <v>50746.143194749675</v>
      </c>
      <c r="G36" s="8">
        <v>118407.6674544159</v>
      </c>
      <c r="H36" s="8">
        <v>0</v>
      </c>
      <c r="I36" s="8"/>
      <c r="J36" s="8"/>
      <c r="K36" s="8">
        <f t="shared" si="16"/>
        <v>13600200</v>
      </c>
      <c r="L36" s="8">
        <v>472100</v>
      </c>
      <c r="M36" s="27">
        <f t="shared" si="17"/>
        <v>14072300</v>
      </c>
      <c r="N36" s="24">
        <f t="shared" si="18"/>
        <v>1.6695678625953111E-2</v>
      </c>
      <c r="S36" s="1"/>
      <c r="T36" s="33" t="s">
        <v>562</v>
      </c>
      <c r="U36" s="30">
        <v>13600200</v>
      </c>
      <c r="V36" s="32">
        <f t="shared" si="19"/>
        <v>0</v>
      </c>
      <c r="W36" s="11"/>
      <c r="X36" s="30">
        <v>14072300.000000002</v>
      </c>
      <c r="Y36" s="813">
        <f t="shared" si="20"/>
        <v>0</v>
      </c>
      <c r="Z36" s="812"/>
      <c r="AA36" s="30">
        <v>14072300</v>
      </c>
      <c r="AB36" s="813">
        <f t="shared" si="21"/>
        <v>0</v>
      </c>
    </row>
    <row r="37" spans="1:28" ht="16.5" thickBot="1" x14ac:dyDescent="0.35">
      <c r="A37" s="13" t="s">
        <v>27</v>
      </c>
      <c r="B37" s="8">
        <v>4836200</v>
      </c>
      <c r="C37" s="8">
        <v>240400</v>
      </c>
      <c r="D37" s="8">
        <f t="shared" si="15"/>
        <v>5076600</v>
      </c>
      <c r="E37" s="8">
        <v>53034.287712392848</v>
      </c>
      <c r="F37" s="8">
        <v>18534.740406196543</v>
      </c>
      <c r="G37" s="8">
        <v>43247.727614458599</v>
      </c>
      <c r="H37" s="8">
        <v>0</v>
      </c>
      <c r="I37" s="8"/>
      <c r="J37" s="8"/>
      <c r="K37" s="8">
        <f t="shared" si="16"/>
        <v>5191400</v>
      </c>
      <c r="L37" s="8">
        <v>63200</v>
      </c>
      <c r="M37" s="27">
        <f t="shared" si="17"/>
        <v>5254600</v>
      </c>
      <c r="N37" s="24">
        <f t="shared" si="18"/>
        <v>6.2341701717511157E-3</v>
      </c>
      <c r="S37" s="1"/>
      <c r="T37" s="33" t="s">
        <v>563</v>
      </c>
      <c r="U37" s="30">
        <v>5191400</v>
      </c>
      <c r="V37" s="32">
        <f t="shared" si="19"/>
        <v>0</v>
      </c>
      <c r="W37" s="11"/>
      <c r="X37" s="30">
        <v>5254599.9999999991</v>
      </c>
      <c r="Y37" s="813">
        <f t="shared" si="20"/>
        <v>0</v>
      </c>
      <c r="Z37" s="812"/>
      <c r="AA37" s="30">
        <v>5254600</v>
      </c>
      <c r="AB37" s="813">
        <f t="shared" si="21"/>
        <v>0</v>
      </c>
    </row>
    <row r="38" spans="1:28" ht="15.75" thickBot="1" x14ac:dyDescent="0.35">
      <c r="A38" s="6" t="s">
        <v>28</v>
      </c>
      <c r="B38" s="12">
        <f>SUM(B21:B37)</f>
        <v>236777400</v>
      </c>
      <c r="C38" s="12">
        <f t="shared" ref="C38:M38" si="22">SUM(C21:C37)</f>
        <v>2714100</v>
      </c>
      <c r="D38" s="12">
        <f t="shared" si="22"/>
        <v>239491500</v>
      </c>
      <c r="E38" s="12">
        <f t="shared" si="22"/>
        <v>2616557.7975870883</v>
      </c>
      <c r="F38" s="12">
        <f t="shared" si="22"/>
        <v>907449.57674499846</v>
      </c>
      <c r="G38" s="12">
        <f t="shared" si="22"/>
        <v>2117382.345738329</v>
      </c>
      <c r="H38" s="12">
        <f t="shared" si="22"/>
        <v>0</v>
      </c>
      <c r="I38" s="12">
        <f t="shared" si="22"/>
        <v>0</v>
      </c>
      <c r="J38" s="12">
        <f t="shared" si="22"/>
        <v>0</v>
      </c>
      <c r="K38" s="12">
        <f t="shared" si="22"/>
        <v>245132800</v>
      </c>
      <c r="L38" s="12">
        <f t="shared" si="22"/>
        <v>7330900</v>
      </c>
      <c r="M38" s="28">
        <f t="shared" si="22"/>
        <v>252463700</v>
      </c>
      <c r="N38" s="25">
        <f>B38/$B$8</f>
        <v>0.30248319224833276</v>
      </c>
      <c r="S38" s="1"/>
      <c r="T38" s="1"/>
      <c r="U38" s="30"/>
      <c r="V38" s="31"/>
      <c r="X38" s="30"/>
      <c r="Y38" s="813"/>
      <c r="Z38" s="812"/>
    </row>
    <row r="39" spans="1:28" x14ac:dyDescent="0.3">
      <c r="A39" s="2"/>
      <c r="S39" s="1"/>
      <c r="T39" s="1"/>
    </row>
    <row r="40" spans="1:28" x14ac:dyDescent="0.3">
      <c r="A40" s="14"/>
    </row>
    <row r="41" spans="1:28" x14ac:dyDescent="0.3">
      <c r="A41" s="15"/>
    </row>
    <row r="42" spans="1:28" x14ac:dyDescent="0.3">
      <c r="O42" s="11"/>
      <c r="P42" s="11"/>
      <c r="Q42" s="11"/>
      <c r="R42" s="11"/>
      <c r="S42" s="17"/>
      <c r="T42" s="17"/>
    </row>
  </sheetData>
  <sheetProtection selectLockedCells="1"/>
  <mergeCells count="10">
    <mergeCell ref="U7:V7"/>
    <mergeCell ref="X7:Y7"/>
    <mergeCell ref="AA7:AB7"/>
    <mergeCell ref="A3:N4"/>
    <mergeCell ref="A6:A7"/>
    <mergeCell ref="B6:B7"/>
    <mergeCell ref="C6:C7"/>
    <mergeCell ref="E6:L6"/>
    <mergeCell ref="M6:M7"/>
    <mergeCell ref="N6:N7"/>
  </mergeCells>
  <pageMargins left="0.25" right="0.25" top="0.75" bottom="0.75" header="0.3" footer="0.3"/>
  <pageSetup scale="64" fitToHeight="0" orientation="landscape" r:id="rId1"/>
  <headerFooter>
    <oddFooter>&amp;RPage &amp;P of &amp;N  &amp;D</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062D6-4646-4639-B9B3-56B78A668A28}">
  <sheetPr>
    <tabColor theme="5" tint="0.79998168889431442"/>
    <pageSetUpPr fitToPage="1"/>
  </sheetPr>
  <dimension ref="A1:CK40"/>
  <sheetViews>
    <sheetView zoomScale="80" zoomScaleNormal="80" workbookViewId="0">
      <selection activeCell="F36" sqref="F36"/>
    </sheetView>
  </sheetViews>
  <sheetFormatPr defaultColWidth="9.140625" defaultRowHeight="15" x14ac:dyDescent="0.3"/>
  <cols>
    <col min="1" max="1" width="43" style="16" customWidth="1"/>
    <col min="2" max="5" width="14.85546875" style="1" customWidth="1"/>
    <col min="6" max="6" width="11" style="1" customWidth="1"/>
    <col min="7" max="7" width="5" style="1" customWidth="1"/>
    <col min="8" max="8" width="15.5703125" style="1" hidden="1" customWidth="1"/>
    <col min="9" max="9" width="11.5703125" style="1" hidden="1" customWidth="1"/>
    <col min="10" max="10" width="12.85546875" style="1" hidden="1" customWidth="1"/>
    <col min="11" max="11" width="11" style="2" hidden="1" customWidth="1"/>
    <col min="12" max="12" width="15.85546875" style="2" hidden="1" customWidth="1"/>
    <col min="13" max="13" width="14.42578125" style="1" hidden="1" customWidth="1"/>
    <col min="14" max="14" width="11.5703125" style="1" hidden="1" customWidth="1"/>
    <col min="15" max="15" width="4.140625" style="1" hidden="1" customWidth="1"/>
    <col min="16" max="17" width="14" style="1" hidden="1" customWidth="1"/>
    <col min="18" max="18" width="4.28515625" style="1" hidden="1" customWidth="1"/>
    <col min="19" max="19" width="14" style="1" hidden="1" customWidth="1"/>
    <col min="20" max="20" width="11.28515625" style="1" hidden="1" customWidth="1"/>
    <col min="21" max="84" width="9.140625" style="1"/>
    <col min="85" max="85" width="0" style="1" hidden="1" customWidth="1"/>
    <col min="86" max="89" width="0" style="16" hidden="1" customWidth="1"/>
    <col min="90" max="16384" width="9.140625" style="1"/>
  </cols>
  <sheetData>
    <row r="1" spans="1:20" ht="16.5" x14ac:dyDescent="0.3">
      <c r="A1" s="926"/>
      <c r="D1" s="1" t="s">
        <v>650</v>
      </c>
      <c r="E1" s="1086">
        <v>904210400</v>
      </c>
      <c r="M1" s="1" t="s">
        <v>30</v>
      </c>
      <c r="N1" s="30">
        <v>9465400</v>
      </c>
    </row>
    <row r="2" spans="1:20" ht="18" customHeight="1" thickBot="1" x14ac:dyDescent="0.4">
      <c r="A2" s="3"/>
      <c r="B2" s="4"/>
      <c r="C2" s="4"/>
      <c r="E2" s="4"/>
      <c r="F2" s="4"/>
      <c r="G2" s="4"/>
      <c r="H2" s="4"/>
      <c r="I2" s="1043"/>
      <c r="J2" s="4"/>
      <c r="K2" s="5"/>
      <c r="L2" s="5"/>
      <c r="M2" s="16" t="s">
        <v>31</v>
      </c>
      <c r="N2" s="30">
        <v>47327200</v>
      </c>
    </row>
    <row r="3" spans="1:20" ht="15.75" customHeight="1" x14ac:dyDescent="0.3">
      <c r="A3" s="1225" t="s">
        <v>651</v>
      </c>
      <c r="B3" s="1226"/>
      <c r="C3" s="1226"/>
      <c r="D3" s="1226"/>
      <c r="E3" s="1226"/>
      <c r="F3" s="1227"/>
    </row>
    <row r="4" spans="1:20" ht="15.75" customHeight="1" thickBot="1" x14ac:dyDescent="0.35">
      <c r="A4" s="1228"/>
      <c r="B4" s="1229"/>
      <c r="C4" s="1229"/>
      <c r="D4" s="1229"/>
      <c r="E4" s="1229"/>
      <c r="F4" s="1230"/>
    </row>
    <row r="5" spans="1:20" ht="45.75" thickBot="1" x14ac:dyDescent="0.35">
      <c r="A5" s="1087" t="s">
        <v>0</v>
      </c>
      <c r="B5" s="21" t="s">
        <v>652</v>
      </c>
      <c r="C5" s="21" t="s">
        <v>653</v>
      </c>
      <c r="D5" s="21" t="s">
        <v>654</v>
      </c>
      <c r="E5" s="1035" t="s">
        <v>655</v>
      </c>
      <c r="F5" s="1084" t="s">
        <v>656</v>
      </c>
    </row>
    <row r="6" spans="1:20" ht="16.5" thickBot="1" x14ac:dyDescent="0.35">
      <c r="A6" s="19" t="s">
        <v>1</v>
      </c>
      <c r="B6" s="20">
        <f>B11+B17+B36</f>
        <v>842870800</v>
      </c>
      <c r="C6" s="20">
        <f>C11+C17+C36</f>
        <v>867661000</v>
      </c>
      <c r="D6" s="1088">
        <f t="shared" ref="D6:E6" si="0">D11+D17+D36</f>
        <v>36549400</v>
      </c>
      <c r="E6" s="1089">
        <f t="shared" si="0"/>
        <v>904210400</v>
      </c>
      <c r="F6" s="23">
        <f>B6/$B$6</f>
        <v>1</v>
      </c>
      <c r="H6" s="33" t="s">
        <v>636</v>
      </c>
      <c r="I6" s="33" t="s">
        <v>0</v>
      </c>
      <c r="J6" s="33" t="s">
        <v>624</v>
      </c>
      <c r="K6" s="1"/>
      <c r="L6" s="1"/>
      <c r="M6" s="30"/>
      <c r="N6" s="31"/>
    </row>
    <row r="7" spans="1:20" ht="15.75" x14ac:dyDescent="0.3">
      <c r="A7" s="7"/>
      <c r="B7" s="8"/>
      <c r="C7" s="8"/>
      <c r="D7" s="1090"/>
      <c r="E7" s="1091"/>
      <c r="F7" s="24"/>
      <c r="H7" s="33" t="s">
        <v>540</v>
      </c>
      <c r="I7" s="33" t="s">
        <v>73</v>
      </c>
      <c r="J7" s="900" t="e">
        <f>#REF!</f>
        <v>#REF!</v>
      </c>
      <c r="K7" s="1"/>
      <c r="L7" s="1"/>
      <c r="M7" s="30"/>
      <c r="N7" s="31"/>
    </row>
    <row r="8" spans="1:20" ht="15.75" x14ac:dyDescent="0.3">
      <c r="A8" s="9" t="s">
        <v>2</v>
      </c>
      <c r="B8" s="8">
        <v>38028400</v>
      </c>
      <c r="C8" s="8">
        <v>39255100</v>
      </c>
      <c r="D8" s="1090">
        <v>1338300</v>
      </c>
      <c r="E8" s="1091">
        <f>C8+D8</f>
        <v>40593400</v>
      </c>
      <c r="F8" s="24">
        <f>E8/$E$6</f>
        <v>4.48937548163569E-2</v>
      </c>
      <c r="H8" s="33" t="s">
        <v>541</v>
      </c>
      <c r="I8" s="33" t="s">
        <v>82</v>
      </c>
      <c r="J8" s="900" t="e">
        <f>#REF!</f>
        <v>#REF!</v>
      </c>
      <c r="K8" s="10"/>
      <c r="L8" s="33" t="s">
        <v>540</v>
      </c>
      <c r="M8" s="30">
        <v>36939300</v>
      </c>
      <c r="N8" s="32" t="e">
        <f>M8-#REF!</f>
        <v>#REF!</v>
      </c>
      <c r="O8" s="11"/>
      <c r="P8" s="30">
        <v>38028399.999999993</v>
      </c>
      <c r="Q8" s="813" t="e">
        <f>P8-#REF!</f>
        <v>#REF!</v>
      </c>
      <c r="R8" s="812"/>
      <c r="S8" s="30">
        <v>38028400</v>
      </c>
      <c r="T8" s="813" t="e">
        <f>S8-#REF!</f>
        <v>#REF!</v>
      </c>
    </row>
    <row r="9" spans="1:20" ht="15.75" x14ac:dyDescent="0.3">
      <c r="A9" s="9" t="s">
        <v>3</v>
      </c>
      <c r="B9" s="8">
        <v>164341500</v>
      </c>
      <c r="C9" s="8">
        <v>170475100</v>
      </c>
      <c r="D9" s="1090">
        <v>7533600</v>
      </c>
      <c r="E9" s="1091">
        <f>C9+D9</f>
        <v>178008700</v>
      </c>
      <c r="F9" s="24">
        <f t="shared" ref="F9:F10" si="1">E9/$E$6</f>
        <v>0.19686645939927255</v>
      </c>
      <c r="H9" s="33" t="s">
        <v>542</v>
      </c>
      <c r="I9" s="33" t="s">
        <v>83</v>
      </c>
      <c r="J9" s="900" t="e">
        <f>#REF!</f>
        <v>#REF!</v>
      </c>
      <c r="K9" s="1"/>
      <c r="L9" s="33" t="s">
        <v>541</v>
      </c>
      <c r="M9" s="30">
        <v>158646600</v>
      </c>
      <c r="N9" s="32" t="e">
        <f>M9-#REF!</f>
        <v>#REF!</v>
      </c>
      <c r="O9" s="11"/>
      <c r="P9" s="30">
        <v>164341500</v>
      </c>
      <c r="Q9" s="813" t="e">
        <f>P9-#REF!</f>
        <v>#REF!</v>
      </c>
      <c r="R9" s="812"/>
      <c r="S9" s="30">
        <v>164341500</v>
      </c>
      <c r="T9" s="813" t="e">
        <f>S9-#REF!</f>
        <v>#REF!</v>
      </c>
    </row>
    <row r="10" spans="1:20" ht="16.5" thickBot="1" x14ac:dyDescent="0.35">
      <c r="A10" s="9" t="s">
        <v>4</v>
      </c>
      <c r="B10" s="8">
        <v>264831400</v>
      </c>
      <c r="C10" s="8">
        <v>272924900</v>
      </c>
      <c r="D10" s="1090">
        <v>12416900</v>
      </c>
      <c r="E10" s="1091">
        <f>C10+D10</f>
        <v>285341800</v>
      </c>
      <c r="F10" s="24">
        <f t="shared" si="1"/>
        <v>0.31557013721585153</v>
      </c>
      <c r="H10" s="33" t="s">
        <v>543</v>
      </c>
      <c r="I10" s="33" t="s">
        <v>84</v>
      </c>
      <c r="J10" s="900" t="e">
        <f>#REF!</f>
        <v>#REF!</v>
      </c>
      <c r="K10" s="1"/>
      <c r="L10" s="33" t="s">
        <v>542</v>
      </c>
      <c r="M10" s="30">
        <v>255578500</v>
      </c>
      <c r="N10" s="32" t="e">
        <f>M10-#REF!</f>
        <v>#REF!</v>
      </c>
      <c r="O10" s="11"/>
      <c r="P10" s="30">
        <v>264831399.99999997</v>
      </c>
      <c r="Q10" s="813" t="e">
        <f>P10-#REF!</f>
        <v>#REF!</v>
      </c>
      <c r="R10" s="812"/>
      <c r="S10" s="30">
        <v>264831400</v>
      </c>
      <c r="T10" s="813" t="e">
        <f>S10-#REF!</f>
        <v>#REF!</v>
      </c>
    </row>
    <row r="11" spans="1:20" ht="16.5" thickBot="1" x14ac:dyDescent="0.35">
      <c r="A11" s="6" t="s">
        <v>5</v>
      </c>
      <c r="B11" s="12">
        <f>SUM(B8:B10)</f>
        <v>467201300</v>
      </c>
      <c r="C11" s="12">
        <f>SUM(C8:C10)</f>
        <v>482655100</v>
      </c>
      <c r="D11" s="1092">
        <f t="shared" ref="D11:E11" si="2">SUM(D8:D10)</f>
        <v>21288800</v>
      </c>
      <c r="E11" s="1092">
        <f t="shared" si="2"/>
        <v>503943900</v>
      </c>
      <c r="F11" s="25">
        <f>B11/$B$6</f>
        <v>0.55429764561781003</v>
      </c>
      <c r="H11" s="33" t="s">
        <v>544</v>
      </c>
      <c r="I11" s="33" t="s">
        <v>85</v>
      </c>
      <c r="J11" s="900" t="e">
        <f>#REF!</f>
        <v>#REF!</v>
      </c>
      <c r="K11" s="1"/>
      <c r="L11" s="1"/>
      <c r="M11" s="30"/>
      <c r="N11" s="32"/>
      <c r="O11" s="11"/>
      <c r="P11" s="30"/>
      <c r="Q11" s="813"/>
      <c r="R11" s="812"/>
      <c r="S11" s="30"/>
      <c r="T11" s="31"/>
    </row>
    <row r="12" spans="1:20" ht="13.5" customHeight="1" x14ac:dyDescent="0.3">
      <c r="A12" s="9"/>
      <c r="B12" s="8"/>
      <c r="C12" s="8"/>
      <c r="D12" s="1090"/>
      <c r="E12" s="1091"/>
      <c r="F12" s="24"/>
      <c r="H12" s="33" t="s">
        <v>545</v>
      </c>
      <c r="I12" s="33" t="s">
        <v>86</v>
      </c>
      <c r="J12" s="900" t="e">
        <f>#REF!</f>
        <v>#REF!</v>
      </c>
      <c r="K12" s="1"/>
      <c r="L12" s="1"/>
      <c r="M12" s="30"/>
      <c r="N12" s="32"/>
      <c r="O12" s="11"/>
      <c r="P12" s="30"/>
      <c r="Q12" s="813"/>
      <c r="R12" s="812"/>
      <c r="S12" s="30"/>
      <c r="T12" s="31"/>
    </row>
    <row r="13" spans="1:20" ht="15.75" x14ac:dyDescent="0.3">
      <c r="A13" s="9" t="s">
        <v>6</v>
      </c>
      <c r="B13" s="8">
        <v>43361800</v>
      </c>
      <c r="C13" s="8">
        <v>45160900</v>
      </c>
      <c r="D13" s="1090">
        <v>1758700</v>
      </c>
      <c r="E13" s="1091">
        <f>C13+D13</f>
        <v>46919600</v>
      </c>
      <c r="F13" s="24">
        <f t="shared" ref="F13:F16" si="3">E13/$E$6</f>
        <v>5.1890135304791897E-2</v>
      </c>
      <c r="H13" s="33" t="s">
        <v>546</v>
      </c>
      <c r="I13" s="33" t="s">
        <v>87</v>
      </c>
      <c r="J13" s="900" t="e">
        <f>#REF!</f>
        <v>#REF!</v>
      </c>
      <c r="K13" s="10"/>
      <c r="L13" s="33" t="s">
        <v>543</v>
      </c>
      <c r="M13" s="30">
        <v>42063400</v>
      </c>
      <c r="N13" s="32" t="e">
        <f>M13-#REF!</f>
        <v>#REF!</v>
      </c>
      <c r="O13" s="11"/>
      <c r="P13" s="30">
        <v>43361799.999999993</v>
      </c>
      <c r="Q13" s="813" t="e">
        <f>P13-#REF!</f>
        <v>#REF!</v>
      </c>
      <c r="R13" s="812"/>
      <c r="S13" s="30">
        <v>43361800</v>
      </c>
      <c r="T13" s="32" t="e">
        <f>S13-#REF!</f>
        <v>#REF!</v>
      </c>
    </row>
    <row r="14" spans="1:20" ht="15.75" x14ac:dyDescent="0.3">
      <c r="A14" s="9" t="s">
        <v>7</v>
      </c>
      <c r="B14" s="8">
        <v>38763200</v>
      </c>
      <c r="C14" s="8">
        <v>39706100</v>
      </c>
      <c r="D14" s="1090">
        <v>1618500</v>
      </c>
      <c r="E14" s="1091">
        <f>C14+D14</f>
        <v>41324600</v>
      </c>
      <c r="F14" s="24">
        <f t="shared" si="3"/>
        <v>4.5702416163317744E-2</v>
      </c>
      <c r="H14" s="33" t="s">
        <v>547</v>
      </c>
      <c r="I14" s="33" t="s">
        <v>88</v>
      </c>
      <c r="J14" s="900" t="e">
        <f>#REF!</f>
        <v>#REF!</v>
      </c>
      <c r="K14" s="10"/>
      <c r="L14" s="33" t="s">
        <v>544</v>
      </c>
      <c r="M14" s="30">
        <v>37478000</v>
      </c>
      <c r="N14" s="32" t="e">
        <f>M14-#REF!</f>
        <v>#REF!</v>
      </c>
      <c r="O14" s="11"/>
      <c r="P14" s="30">
        <v>38763200.000000007</v>
      </c>
      <c r="Q14" s="813" t="e">
        <f>P14-#REF!</f>
        <v>#REF!</v>
      </c>
      <c r="R14" s="812"/>
      <c r="S14" s="30">
        <v>38763200</v>
      </c>
      <c r="T14" s="32" t="e">
        <f>S14-#REF!</f>
        <v>#REF!</v>
      </c>
    </row>
    <row r="15" spans="1:20" ht="15.75" x14ac:dyDescent="0.3">
      <c r="A15" s="9" t="s">
        <v>8</v>
      </c>
      <c r="B15" s="8">
        <v>13390600</v>
      </c>
      <c r="C15" s="8">
        <v>13737600</v>
      </c>
      <c r="D15" s="1090">
        <v>559200</v>
      </c>
      <c r="E15" s="1091">
        <f>C15+D15</f>
        <v>14296800</v>
      </c>
      <c r="F15" s="24">
        <f t="shared" si="3"/>
        <v>1.5811364257699315E-2</v>
      </c>
      <c r="H15" s="33" t="s">
        <v>548</v>
      </c>
      <c r="I15" s="33" t="s">
        <v>89</v>
      </c>
      <c r="J15" s="900" t="e">
        <f>#REF!</f>
        <v>#REF!</v>
      </c>
      <c r="K15" s="1"/>
      <c r="L15" s="33" t="s">
        <v>545</v>
      </c>
      <c r="M15" s="30">
        <v>13013400</v>
      </c>
      <c r="N15" s="32" t="e">
        <f>M15-#REF!</f>
        <v>#REF!</v>
      </c>
      <c r="O15" s="11"/>
      <c r="P15" s="30">
        <v>13390600</v>
      </c>
      <c r="Q15" s="813" t="e">
        <f>P15-#REF!</f>
        <v>#REF!</v>
      </c>
      <c r="R15" s="812"/>
      <c r="S15" s="30">
        <v>13390600</v>
      </c>
      <c r="T15" s="32" t="e">
        <f>S15-#REF!</f>
        <v>#REF!</v>
      </c>
    </row>
    <row r="16" spans="1:20" ht="16.5" thickBot="1" x14ac:dyDescent="0.35">
      <c r="A16" s="9" t="s">
        <v>9</v>
      </c>
      <c r="B16" s="8">
        <v>27690200</v>
      </c>
      <c r="C16" s="8">
        <v>28829100</v>
      </c>
      <c r="D16" s="1090">
        <v>1365200</v>
      </c>
      <c r="E16" s="1091">
        <f>C16+D16</f>
        <v>30194300</v>
      </c>
      <c r="F16" s="24">
        <f t="shared" si="3"/>
        <v>3.339300233662431E-2</v>
      </c>
      <c r="H16" s="33" t="s">
        <v>549</v>
      </c>
      <c r="I16" s="33" t="s">
        <v>90</v>
      </c>
      <c r="J16" s="900" t="e">
        <f>#REF!</f>
        <v>#REF!</v>
      </c>
      <c r="K16" s="1"/>
      <c r="L16" s="33" t="s">
        <v>546</v>
      </c>
      <c r="M16" s="30">
        <v>26674700</v>
      </c>
      <c r="N16" s="32" t="e">
        <f>M16-#REF!</f>
        <v>#REF!</v>
      </c>
      <c r="O16" s="11"/>
      <c r="P16" s="30">
        <v>27690200</v>
      </c>
      <c r="Q16" s="813" t="e">
        <f>P16-#REF!</f>
        <v>#REF!</v>
      </c>
      <c r="R16" s="812"/>
      <c r="S16" s="30">
        <v>27690200</v>
      </c>
      <c r="T16" s="32" t="e">
        <f>S16-#REF!</f>
        <v>#REF!</v>
      </c>
    </row>
    <row r="17" spans="1:20" ht="16.5" thickBot="1" x14ac:dyDescent="0.35">
      <c r="A17" s="6" t="s">
        <v>10</v>
      </c>
      <c r="B17" s="12">
        <f>SUM(B13:B16)</f>
        <v>123205800</v>
      </c>
      <c r="C17" s="12">
        <f>SUM(C13:C16)</f>
        <v>127433700</v>
      </c>
      <c r="D17" s="1092">
        <f t="shared" ref="D17:E17" si="4">SUM(D13:D16)</f>
        <v>5301600</v>
      </c>
      <c r="E17" s="1092">
        <f t="shared" si="4"/>
        <v>132735300</v>
      </c>
      <c r="F17" s="25">
        <f>B17/$B$6</f>
        <v>0.14617400436698008</v>
      </c>
      <c r="H17" s="33" t="s">
        <v>550</v>
      </c>
      <c r="I17" s="33" t="s">
        <v>91</v>
      </c>
      <c r="J17" s="900" t="e">
        <f>#REF!</f>
        <v>#REF!</v>
      </c>
      <c r="K17" s="1"/>
      <c r="L17" s="1"/>
      <c r="M17" s="30"/>
      <c r="N17" s="32"/>
      <c r="O17" s="11"/>
      <c r="P17" s="30"/>
      <c r="Q17" s="813"/>
      <c r="R17" s="812"/>
      <c r="S17" s="30"/>
      <c r="T17" s="31"/>
    </row>
    <row r="18" spans="1:20" ht="15.75" x14ac:dyDescent="0.3">
      <c r="A18" s="9"/>
      <c r="B18" s="8"/>
      <c r="C18" s="8"/>
      <c r="D18" s="1090"/>
      <c r="E18" s="1091"/>
      <c r="F18" s="24"/>
      <c r="H18" s="33" t="s">
        <v>551</v>
      </c>
      <c r="I18" s="33" t="s">
        <v>92</v>
      </c>
      <c r="J18" s="900" t="e">
        <f>#REF!</f>
        <v>#REF!</v>
      </c>
      <c r="K18" s="1"/>
      <c r="L18" s="1"/>
      <c r="M18" s="30"/>
      <c r="N18" s="32"/>
      <c r="O18" s="11"/>
      <c r="P18" s="30"/>
      <c r="Q18" s="813"/>
      <c r="R18" s="812"/>
      <c r="S18" s="30"/>
      <c r="T18" s="31"/>
    </row>
    <row r="19" spans="1:20" ht="15.75" x14ac:dyDescent="0.3">
      <c r="A19" s="9" t="s">
        <v>11</v>
      </c>
      <c r="B19" s="8">
        <v>15402500</v>
      </c>
      <c r="C19" s="8">
        <v>15683900</v>
      </c>
      <c r="D19" s="1090">
        <v>520100</v>
      </c>
      <c r="E19" s="1091">
        <f t="shared" ref="E19:E35" si="5">C19+D19</f>
        <v>16204000</v>
      </c>
      <c r="F19" s="24">
        <f t="shared" ref="F19:F35" si="6">E19/$E$6</f>
        <v>1.7920607858524961E-2</v>
      </c>
      <c r="H19" s="33" t="s">
        <v>552</v>
      </c>
      <c r="I19" s="33" t="s">
        <v>93</v>
      </c>
      <c r="J19" s="900" t="e">
        <f>#REF!</f>
        <v>#REF!</v>
      </c>
      <c r="K19" s="1"/>
      <c r="L19" s="33" t="s">
        <v>547</v>
      </c>
      <c r="M19" s="30">
        <v>14978800</v>
      </c>
      <c r="N19" s="32" t="e">
        <f>M19-#REF!</f>
        <v>#REF!</v>
      </c>
      <c r="O19" s="11"/>
      <c r="P19" s="30">
        <v>15402500</v>
      </c>
      <c r="Q19" s="813" t="e">
        <f>P19-#REF!</f>
        <v>#REF!</v>
      </c>
      <c r="R19" s="812"/>
      <c r="S19" s="30">
        <v>15402500</v>
      </c>
      <c r="T19" s="813" t="e">
        <f>S19-#REF!</f>
        <v>#REF!</v>
      </c>
    </row>
    <row r="20" spans="1:20" ht="15.75" x14ac:dyDescent="0.3">
      <c r="A20" s="9" t="s">
        <v>12</v>
      </c>
      <c r="B20" s="8">
        <v>2525700</v>
      </c>
      <c r="C20" s="8">
        <v>2587700</v>
      </c>
      <c r="D20" s="1090">
        <v>92200</v>
      </c>
      <c r="E20" s="1091">
        <f t="shared" si="5"/>
        <v>2679900</v>
      </c>
      <c r="F20" s="24">
        <f t="shared" si="6"/>
        <v>2.9638013453505952E-3</v>
      </c>
      <c r="H20" s="33" t="s">
        <v>553</v>
      </c>
      <c r="I20" s="33" t="s">
        <v>94</v>
      </c>
      <c r="J20" s="900" t="e">
        <f>#REF!</f>
        <v>#REF!</v>
      </c>
      <c r="K20" s="1"/>
      <c r="L20" s="33" t="s">
        <v>548</v>
      </c>
      <c r="M20" s="30">
        <v>2459700</v>
      </c>
      <c r="N20" s="32" t="e">
        <f>M20-#REF!</f>
        <v>#REF!</v>
      </c>
      <c r="O20" s="11"/>
      <c r="P20" s="30">
        <v>2525700</v>
      </c>
      <c r="Q20" s="813" t="e">
        <f>P20-#REF!</f>
        <v>#REF!</v>
      </c>
      <c r="R20" s="812"/>
      <c r="S20" s="30">
        <v>2525700</v>
      </c>
      <c r="T20" s="813" t="e">
        <f>S20-#REF!</f>
        <v>#REF!</v>
      </c>
    </row>
    <row r="21" spans="1:20" ht="15.75" x14ac:dyDescent="0.3">
      <c r="A21" s="9" t="s">
        <v>13</v>
      </c>
      <c r="B21" s="8">
        <v>8922900</v>
      </c>
      <c r="C21" s="8">
        <v>9003600</v>
      </c>
      <c r="D21" s="1090">
        <v>285800</v>
      </c>
      <c r="E21" s="1091">
        <f t="shared" si="5"/>
        <v>9289400</v>
      </c>
      <c r="F21" s="24">
        <f t="shared" si="6"/>
        <v>1.0273493868241286E-2</v>
      </c>
      <c r="H21" s="33" t="s">
        <v>554</v>
      </c>
      <c r="I21" s="33" t="s">
        <v>95</v>
      </c>
      <c r="J21" s="900" t="e">
        <f>#REF!</f>
        <v>#REF!</v>
      </c>
      <c r="K21" s="1"/>
      <c r="L21" s="33" t="s">
        <v>549</v>
      </c>
      <c r="M21" s="30">
        <v>8708300</v>
      </c>
      <c r="N21" s="32" t="e">
        <f>M21-#REF!</f>
        <v>#REF!</v>
      </c>
      <c r="O21" s="11"/>
      <c r="P21" s="30">
        <v>8922900</v>
      </c>
      <c r="Q21" s="813" t="e">
        <f>P21-#REF!</f>
        <v>#REF!</v>
      </c>
      <c r="R21" s="812"/>
      <c r="S21" s="30">
        <v>8922900</v>
      </c>
      <c r="T21" s="813" t="e">
        <f>S21-#REF!</f>
        <v>#REF!</v>
      </c>
    </row>
    <row r="22" spans="1:20" ht="15.75" x14ac:dyDescent="0.3">
      <c r="A22" s="9" t="s">
        <v>14</v>
      </c>
      <c r="B22" s="8">
        <v>30138200</v>
      </c>
      <c r="C22" s="8">
        <v>30838800</v>
      </c>
      <c r="D22" s="1090">
        <v>1299200</v>
      </c>
      <c r="E22" s="1091">
        <f t="shared" si="5"/>
        <v>32138000</v>
      </c>
      <c r="F22" s="24">
        <f t="shared" si="6"/>
        <v>3.5542612648560554E-2</v>
      </c>
      <c r="H22" s="33" t="s">
        <v>555</v>
      </c>
      <c r="I22" s="33" t="s">
        <v>96</v>
      </c>
      <c r="J22" s="900" t="e">
        <f>#REF!</f>
        <v>#REF!</v>
      </c>
      <c r="K22" s="1"/>
      <c r="L22" s="33" t="s">
        <v>550</v>
      </c>
      <c r="M22" s="30">
        <v>29165400</v>
      </c>
      <c r="N22" s="32" t="e">
        <f>M22-#REF!</f>
        <v>#REF!</v>
      </c>
      <c r="O22" s="11"/>
      <c r="P22" s="30">
        <v>30138200</v>
      </c>
      <c r="Q22" s="813" t="e">
        <f>P22-#REF!</f>
        <v>#REF!</v>
      </c>
      <c r="R22" s="812"/>
      <c r="S22" s="30">
        <v>30138200</v>
      </c>
      <c r="T22" s="813" t="e">
        <f>S22-#REF!</f>
        <v>#REF!</v>
      </c>
    </row>
    <row r="23" spans="1:20" ht="15.75" x14ac:dyDescent="0.3">
      <c r="A23" s="9" t="s">
        <v>15</v>
      </c>
      <c r="B23" s="8">
        <v>4409000</v>
      </c>
      <c r="C23" s="8">
        <v>4476000</v>
      </c>
      <c r="D23" s="1090">
        <v>137200</v>
      </c>
      <c r="E23" s="1091">
        <f t="shared" si="5"/>
        <v>4613200</v>
      </c>
      <c r="F23" s="24">
        <f t="shared" si="6"/>
        <v>5.1019099094635496E-3</v>
      </c>
      <c r="H23" s="33" t="s">
        <v>556</v>
      </c>
      <c r="I23" s="33" t="s">
        <v>97</v>
      </c>
      <c r="J23" s="900" t="e">
        <f>#REF!</f>
        <v>#REF!</v>
      </c>
      <c r="K23" s="10"/>
      <c r="L23" s="33" t="s">
        <v>551</v>
      </c>
      <c r="M23" s="30">
        <v>4304900</v>
      </c>
      <c r="N23" s="32" t="e">
        <f>M23-#REF!</f>
        <v>#REF!</v>
      </c>
      <c r="O23" s="11"/>
      <c r="P23" s="30">
        <v>4409000</v>
      </c>
      <c r="Q23" s="813" t="e">
        <f>P23-#REF!</f>
        <v>#REF!</v>
      </c>
      <c r="R23" s="812"/>
      <c r="S23" s="30">
        <v>4409000</v>
      </c>
      <c r="T23" s="813" t="e">
        <f>S23-#REF!</f>
        <v>#REF!</v>
      </c>
    </row>
    <row r="24" spans="1:20" ht="15.75" x14ac:dyDescent="0.3">
      <c r="A24" s="9" t="s">
        <v>16</v>
      </c>
      <c r="B24" s="8">
        <v>11155400</v>
      </c>
      <c r="C24" s="8">
        <v>11355700</v>
      </c>
      <c r="D24" s="1090">
        <v>456900</v>
      </c>
      <c r="E24" s="1091">
        <f t="shared" si="5"/>
        <v>11812600</v>
      </c>
      <c r="F24" s="24">
        <f t="shared" si="6"/>
        <v>1.3063994840138976E-2</v>
      </c>
      <c r="H24" s="33" t="s">
        <v>557</v>
      </c>
      <c r="I24" s="33" t="s">
        <v>98</v>
      </c>
      <c r="J24" s="900" t="e">
        <f>#REF!</f>
        <v>#REF!</v>
      </c>
      <c r="K24" s="1"/>
      <c r="L24" s="33" t="s">
        <v>552</v>
      </c>
      <c r="M24" s="30">
        <v>10821800</v>
      </c>
      <c r="N24" s="32" t="e">
        <f>M24-#REF!</f>
        <v>#REF!</v>
      </c>
      <c r="O24" s="11"/>
      <c r="P24" s="30">
        <v>11155400</v>
      </c>
      <c r="Q24" s="813" t="e">
        <f>P24-#REF!</f>
        <v>#REF!</v>
      </c>
      <c r="R24" s="812"/>
      <c r="S24" s="30">
        <v>11155400</v>
      </c>
      <c r="T24" s="813" t="e">
        <f>S24-#REF!</f>
        <v>#REF!</v>
      </c>
    </row>
    <row r="25" spans="1:20" ht="15.75" x14ac:dyDescent="0.3">
      <c r="A25" s="9" t="s">
        <v>17</v>
      </c>
      <c r="B25" s="8">
        <v>2417800</v>
      </c>
      <c r="C25" s="8">
        <v>2460900</v>
      </c>
      <c r="D25" s="1090">
        <v>86300</v>
      </c>
      <c r="E25" s="1091">
        <f t="shared" si="5"/>
        <v>2547200</v>
      </c>
      <c r="F25" s="24">
        <f t="shared" si="6"/>
        <v>2.8170434668745238E-3</v>
      </c>
      <c r="H25" s="33" t="s">
        <v>558</v>
      </c>
      <c r="I25" s="33" t="s">
        <v>99</v>
      </c>
      <c r="J25" s="900" t="e">
        <f>#REF!</f>
        <v>#REF!</v>
      </c>
      <c r="K25" s="1"/>
      <c r="L25" s="33" t="s">
        <v>553</v>
      </c>
      <c r="M25" s="30">
        <v>2349000</v>
      </c>
      <c r="N25" s="32" t="e">
        <f>M25-#REF!</f>
        <v>#REF!</v>
      </c>
      <c r="O25" s="11"/>
      <c r="P25" s="30">
        <v>2417800</v>
      </c>
      <c r="Q25" s="813" t="e">
        <f>P25-#REF!</f>
        <v>#REF!</v>
      </c>
      <c r="R25" s="812"/>
      <c r="S25" s="30">
        <v>2417800</v>
      </c>
      <c r="T25" s="813" t="e">
        <f>S25-#REF!</f>
        <v>#REF!</v>
      </c>
    </row>
    <row r="26" spans="1:20" ht="15.75" x14ac:dyDescent="0.3">
      <c r="A26" s="9" t="s">
        <v>18</v>
      </c>
      <c r="B26" s="8">
        <v>4930300</v>
      </c>
      <c r="C26" s="8">
        <v>5036400</v>
      </c>
      <c r="D26" s="1090">
        <v>167900</v>
      </c>
      <c r="E26" s="1091">
        <f t="shared" si="5"/>
        <v>5204300</v>
      </c>
      <c r="F26" s="24">
        <f t="shared" si="6"/>
        <v>5.7556294419971281E-3</v>
      </c>
      <c r="H26" s="33" t="s">
        <v>559</v>
      </c>
      <c r="I26" s="33" t="s">
        <v>100</v>
      </c>
      <c r="J26" s="900" t="e">
        <f>#REF!</f>
        <v>#REF!</v>
      </c>
      <c r="K26" s="1"/>
      <c r="L26" s="33" t="s">
        <v>554</v>
      </c>
      <c r="M26" s="30">
        <v>4821600</v>
      </c>
      <c r="N26" s="32" t="e">
        <f>M26-#REF!</f>
        <v>#REF!</v>
      </c>
      <c r="O26" s="11"/>
      <c r="P26" s="30">
        <v>4930300</v>
      </c>
      <c r="Q26" s="813" t="e">
        <f>P26-#REF!</f>
        <v>#REF!</v>
      </c>
      <c r="R26" s="812"/>
      <c r="S26" s="30">
        <v>4930300</v>
      </c>
      <c r="T26" s="813" t="e">
        <f>S26-#REF!</f>
        <v>#REF!</v>
      </c>
    </row>
    <row r="27" spans="1:20" ht="15.75" x14ac:dyDescent="0.3">
      <c r="A27" s="9" t="s">
        <v>19</v>
      </c>
      <c r="B27" s="8">
        <v>7262600</v>
      </c>
      <c r="C27" s="8">
        <v>7390400</v>
      </c>
      <c r="D27" s="1090">
        <v>283500</v>
      </c>
      <c r="E27" s="1091">
        <f t="shared" si="5"/>
        <v>7673900</v>
      </c>
      <c r="F27" s="24">
        <f t="shared" si="6"/>
        <v>8.4868521751132256E-3</v>
      </c>
      <c r="H27" s="33" t="s">
        <v>560</v>
      </c>
      <c r="I27" s="33" t="s">
        <v>101</v>
      </c>
      <c r="J27" s="900" t="e">
        <f>#REF!</f>
        <v>#REF!</v>
      </c>
      <c r="K27" s="1"/>
      <c r="L27" s="33" t="s">
        <v>555</v>
      </c>
      <c r="M27" s="30">
        <v>7048600</v>
      </c>
      <c r="N27" s="32" t="e">
        <f>M27-#REF!</f>
        <v>#REF!</v>
      </c>
      <c r="O27" s="11"/>
      <c r="P27" s="30">
        <v>7262600</v>
      </c>
      <c r="Q27" s="813" t="e">
        <f>P27-#REF!</f>
        <v>#REF!</v>
      </c>
      <c r="R27" s="812"/>
      <c r="S27" s="30">
        <v>7262600</v>
      </c>
      <c r="T27" s="813" t="e">
        <f>S27-#REF!</f>
        <v>#REF!</v>
      </c>
    </row>
    <row r="28" spans="1:20" ht="15.75" x14ac:dyDescent="0.3">
      <c r="A28" s="9" t="s">
        <v>20</v>
      </c>
      <c r="B28" s="8">
        <v>79826800</v>
      </c>
      <c r="C28" s="8">
        <v>81701800</v>
      </c>
      <c r="D28" s="1090">
        <v>3452200</v>
      </c>
      <c r="E28" s="1091">
        <f t="shared" si="5"/>
        <v>85154000</v>
      </c>
      <c r="F28" s="24">
        <f t="shared" si="6"/>
        <v>9.4174984052384267E-2</v>
      </c>
      <c r="H28" s="33" t="s">
        <v>561</v>
      </c>
      <c r="I28" s="33" t="s">
        <v>103</v>
      </c>
      <c r="J28" s="900" t="e">
        <f>#REF!</f>
        <v>#REF!</v>
      </c>
      <c r="K28" s="1"/>
      <c r="L28" s="33" t="s">
        <v>556</v>
      </c>
      <c r="M28" s="30">
        <v>77253000</v>
      </c>
      <c r="N28" s="32" t="e">
        <f>M28-#REF!</f>
        <v>#REF!</v>
      </c>
      <c r="O28" s="11"/>
      <c r="P28" s="30">
        <v>79826800</v>
      </c>
      <c r="Q28" s="813" t="e">
        <f>P28-#REF!</f>
        <v>#REF!</v>
      </c>
      <c r="R28" s="812"/>
      <c r="S28" s="30">
        <v>79826800</v>
      </c>
      <c r="T28" s="813" t="e">
        <f>S28-#REF!</f>
        <v>#REF!</v>
      </c>
    </row>
    <row r="29" spans="1:20" ht="15.75" x14ac:dyDescent="0.3">
      <c r="A29" s="9" t="s">
        <v>21</v>
      </c>
      <c r="B29" s="8">
        <v>12851800</v>
      </c>
      <c r="C29" s="8">
        <v>13061900</v>
      </c>
      <c r="D29" s="1090">
        <v>474500</v>
      </c>
      <c r="E29" s="1091">
        <f t="shared" si="5"/>
        <v>13536400</v>
      </c>
      <c r="F29" s="24">
        <f t="shared" si="6"/>
        <v>1.4970409541849994E-2</v>
      </c>
      <c r="H29" s="33" t="s">
        <v>562</v>
      </c>
      <c r="I29" s="33" t="s">
        <v>104</v>
      </c>
      <c r="J29" s="900" t="e">
        <f>#REF!</f>
        <v>#REF!</v>
      </c>
      <c r="K29" s="1"/>
      <c r="L29" s="33" t="s">
        <v>557</v>
      </c>
      <c r="M29" s="30">
        <v>12478200</v>
      </c>
      <c r="N29" s="32" t="e">
        <f>M29-#REF!</f>
        <v>#REF!</v>
      </c>
      <c r="O29" s="11"/>
      <c r="P29" s="30">
        <v>12851800.000000002</v>
      </c>
      <c r="Q29" s="813" t="e">
        <f>P29-#REF!</f>
        <v>#REF!</v>
      </c>
      <c r="R29" s="812"/>
      <c r="S29" s="30">
        <v>12851800</v>
      </c>
      <c r="T29" s="813" t="e">
        <f>S29-#REF!</f>
        <v>#REF!</v>
      </c>
    </row>
    <row r="30" spans="1:20" ht="15.75" x14ac:dyDescent="0.3">
      <c r="A30" s="9" t="s">
        <v>22</v>
      </c>
      <c r="B30" s="8">
        <v>9046900</v>
      </c>
      <c r="C30" s="8">
        <v>9153200</v>
      </c>
      <c r="D30" s="1090">
        <v>230000</v>
      </c>
      <c r="E30" s="1091">
        <f t="shared" si="5"/>
        <v>9383200</v>
      </c>
      <c r="F30" s="24">
        <f t="shared" si="6"/>
        <v>1.0377230786109073E-2</v>
      </c>
      <c r="H30" s="33" t="s">
        <v>563</v>
      </c>
      <c r="I30" s="33" t="s">
        <v>102</v>
      </c>
      <c r="J30" s="900" t="e">
        <f>#REF!</f>
        <v>#REF!</v>
      </c>
      <c r="K30" s="1"/>
      <c r="L30" s="33" t="s">
        <v>558</v>
      </c>
      <c r="M30" s="30">
        <v>8863800</v>
      </c>
      <c r="N30" s="32" t="e">
        <f>M30-#REF!</f>
        <v>#REF!</v>
      </c>
      <c r="O30" s="11"/>
      <c r="P30" s="30">
        <v>9046900</v>
      </c>
      <c r="Q30" s="813" t="e">
        <f>P30-#REF!</f>
        <v>#REF!</v>
      </c>
      <c r="R30" s="812"/>
      <c r="S30" s="30">
        <v>9046900</v>
      </c>
      <c r="T30" s="813" t="e">
        <f>S30-#REF!</f>
        <v>#REF!</v>
      </c>
    </row>
    <row r="31" spans="1:20" ht="15.75" x14ac:dyDescent="0.3">
      <c r="A31" s="9" t="s">
        <v>23</v>
      </c>
      <c r="B31" s="8">
        <v>5105700</v>
      </c>
      <c r="C31" s="8">
        <v>5183900</v>
      </c>
      <c r="D31" s="1090">
        <v>163900</v>
      </c>
      <c r="E31" s="1091">
        <f t="shared" si="5"/>
        <v>5347800</v>
      </c>
      <c r="F31" s="24">
        <f t="shared" si="6"/>
        <v>5.9143314432127747E-3</v>
      </c>
      <c r="K31" s="1"/>
      <c r="L31" s="33" t="s">
        <v>559</v>
      </c>
      <c r="M31" s="30">
        <v>4984600</v>
      </c>
      <c r="N31" s="32" t="e">
        <f>M31-#REF!</f>
        <v>#REF!</v>
      </c>
      <c r="O31" s="11"/>
      <c r="P31" s="30">
        <v>5105700.0000000009</v>
      </c>
      <c r="Q31" s="813" t="e">
        <f>P31-#REF!</f>
        <v>#REF!</v>
      </c>
      <c r="R31" s="812"/>
      <c r="S31" s="30">
        <v>5105700</v>
      </c>
      <c r="T31" s="813" t="e">
        <f>S31-#REF!</f>
        <v>#REF!</v>
      </c>
    </row>
    <row r="32" spans="1:20" ht="15.75" x14ac:dyDescent="0.3">
      <c r="A32" s="9" t="s">
        <v>24</v>
      </c>
      <c r="B32" s="8">
        <v>7634700</v>
      </c>
      <c r="C32" s="8">
        <v>7812100</v>
      </c>
      <c r="D32" s="1090">
        <v>150600</v>
      </c>
      <c r="E32" s="1091">
        <f t="shared" si="5"/>
        <v>7962700</v>
      </c>
      <c r="F32" s="24">
        <f t="shared" si="6"/>
        <v>8.8062468646677803E-3</v>
      </c>
      <c r="K32" s="1"/>
      <c r="L32" s="33" t="s">
        <v>560</v>
      </c>
      <c r="M32" s="30">
        <v>7534700</v>
      </c>
      <c r="N32" s="32" t="e">
        <f>M32-#REF!</f>
        <v>#REF!</v>
      </c>
      <c r="O32" s="11"/>
      <c r="P32" s="30">
        <v>7634700</v>
      </c>
      <c r="Q32" s="813" t="e">
        <f>P32-#REF!</f>
        <v>#REF!</v>
      </c>
      <c r="R32" s="812"/>
      <c r="S32" s="30">
        <v>7634700</v>
      </c>
      <c r="T32" s="813" t="e">
        <f>S32-#REF!</f>
        <v>#REF!</v>
      </c>
    </row>
    <row r="33" spans="1:20" ht="15.75" x14ac:dyDescent="0.3">
      <c r="A33" s="9" t="s">
        <v>25</v>
      </c>
      <c r="B33" s="8">
        <v>31506500</v>
      </c>
      <c r="C33" s="8">
        <v>32149900</v>
      </c>
      <c r="D33" s="1090">
        <v>1424700</v>
      </c>
      <c r="E33" s="1091">
        <f t="shared" si="5"/>
        <v>33574600</v>
      </c>
      <c r="F33" s="24">
        <f t="shared" si="6"/>
        <v>3.7131402160382139E-2</v>
      </c>
      <c r="K33" s="1"/>
      <c r="L33" s="33" t="s">
        <v>561</v>
      </c>
      <c r="M33" s="30">
        <v>30568800</v>
      </c>
      <c r="N33" s="32" t="e">
        <f>M33-#REF!</f>
        <v>#REF!</v>
      </c>
      <c r="O33" s="11"/>
      <c r="P33" s="30">
        <v>31506500</v>
      </c>
      <c r="Q33" s="813" t="e">
        <f>P33-#REF!</f>
        <v>#REF!</v>
      </c>
      <c r="R33" s="812"/>
      <c r="S33" s="30">
        <v>31506500</v>
      </c>
      <c r="T33" s="813" t="e">
        <f>S33-#REF!</f>
        <v>#REF!</v>
      </c>
    </row>
    <row r="34" spans="1:20" ht="15.75" x14ac:dyDescent="0.3">
      <c r="A34" s="9" t="s">
        <v>26</v>
      </c>
      <c r="B34" s="8">
        <v>14072300</v>
      </c>
      <c r="C34" s="8">
        <v>14326800</v>
      </c>
      <c r="D34" s="1090">
        <v>643500</v>
      </c>
      <c r="E34" s="1091">
        <f t="shared" si="5"/>
        <v>14970300</v>
      </c>
      <c r="F34" s="24">
        <f t="shared" si="6"/>
        <v>1.6556213022986686E-2</v>
      </c>
      <c r="K34" s="1"/>
      <c r="L34" s="33" t="s">
        <v>562</v>
      </c>
      <c r="M34" s="30">
        <v>13600200</v>
      </c>
      <c r="N34" s="32" t="e">
        <f>M34-#REF!</f>
        <v>#REF!</v>
      </c>
      <c r="O34" s="11"/>
      <c r="P34" s="30">
        <v>14072300.000000002</v>
      </c>
      <c r="Q34" s="813" t="e">
        <f>P34-#REF!</f>
        <v>#REF!</v>
      </c>
      <c r="R34" s="812"/>
      <c r="S34" s="30">
        <v>14072300</v>
      </c>
      <c r="T34" s="813" t="e">
        <f>S34-#REF!</f>
        <v>#REF!</v>
      </c>
    </row>
    <row r="35" spans="1:20" ht="16.5" thickBot="1" x14ac:dyDescent="0.35">
      <c r="A35" s="13" t="s">
        <v>27</v>
      </c>
      <c r="B35" s="8">
        <v>5254600</v>
      </c>
      <c r="C35" s="8">
        <v>5349200</v>
      </c>
      <c r="D35" s="1090">
        <v>90500</v>
      </c>
      <c r="E35" s="1091">
        <f t="shared" si="5"/>
        <v>5439700</v>
      </c>
      <c r="F35" s="24">
        <f t="shared" si="6"/>
        <v>6.01596708022823E-3</v>
      </c>
      <c r="K35" s="1"/>
      <c r="L35" s="33" t="s">
        <v>563</v>
      </c>
      <c r="M35" s="30">
        <v>5191400</v>
      </c>
      <c r="N35" s="32" t="e">
        <f>M35-#REF!</f>
        <v>#REF!</v>
      </c>
      <c r="O35" s="11"/>
      <c r="P35" s="30">
        <v>5254599.9999999991</v>
      </c>
      <c r="Q35" s="813" t="e">
        <f>P35-#REF!</f>
        <v>#REF!</v>
      </c>
      <c r="R35" s="812"/>
      <c r="S35" s="30">
        <v>5254600</v>
      </c>
      <c r="T35" s="813" t="e">
        <f>S35-#REF!</f>
        <v>#REF!</v>
      </c>
    </row>
    <row r="36" spans="1:20" ht="15.75" thickBot="1" x14ac:dyDescent="0.35">
      <c r="A36" s="6" t="s">
        <v>28</v>
      </c>
      <c r="B36" s="12">
        <f>SUM(B19:B35)</f>
        <v>252463700</v>
      </c>
      <c r="C36" s="12">
        <f>SUM(C19:C35)</f>
        <v>257572200</v>
      </c>
      <c r="D36" s="1092">
        <f t="shared" ref="D36:E36" si="7">SUM(D19:D35)</f>
        <v>9959000</v>
      </c>
      <c r="E36" s="1092">
        <f t="shared" si="7"/>
        <v>267531200</v>
      </c>
      <c r="F36" s="25">
        <f>B36/$B$6</f>
        <v>0.29952835001520994</v>
      </c>
      <c r="K36" s="1"/>
      <c r="L36" s="1"/>
      <c r="M36" s="30"/>
      <c r="N36" s="31"/>
      <c r="P36" s="30"/>
      <c r="Q36" s="813"/>
      <c r="R36" s="812"/>
    </row>
    <row r="37" spans="1:20" x14ac:dyDescent="0.3">
      <c r="A37" s="2"/>
      <c r="K37" s="1"/>
      <c r="L37" s="1"/>
    </row>
    <row r="38" spans="1:20" x14ac:dyDescent="0.3">
      <c r="A38" s="14"/>
    </row>
    <row r="39" spans="1:20" x14ac:dyDescent="0.3">
      <c r="A39" s="15"/>
    </row>
    <row r="40" spans="1:20" x14ac:dyDescent="0.3">
      <c r="G40" s="11"/>
      <c r="H40" s="11"/>
      <c r="I40" s="11"/>
      <c r="J40" s="11"/>
      <c r="K40" s="17"/>
      <c r="L40" s="17"/>
    </row>
  </sheetData>
  <sheetProtection selectLockedCells="1"/>
  <mergeCells count="1">
    <mergeCell ref="A3:F4"/>
  </mergeCells>
  <pageMargins left="0.25" right="0.25" top="0.75" bottom="0.75" header="0.3" footer="0.3"/>
  <pageSetup fitToHeight="0" orientation="landscape" r:id="rId1"/>
  <headerFooter>
    <oddFooter>&amp;RPage &amp;P of &amp;N  &amp;D</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93DB-CF8E-49A1-A03E-CEB6DF88EDC4}">
  <sheetPr>
    <tabColor rgb="FFFFFF00"/>
  </sheetPr>
  <dimension ref="B2:R87"/>
  <sheetViews>
    <sheetView tabSelected="1" workbookViewId="0">
      <selection activeCell="M85" sqref="M85"/>
    </sheetView>
  </sheetViews>
  <sheetFormatPr defaultRowHeight="15" x14ac:dyDescent="0.25"/>
  <cols>
    <col min="1" max="1" width="3.85546875" customWidth="1"/>
    <col min="2" max="2" width="11.28515625" customWidth="1"/>
    <col min="3" max="3" width="22.42578125" customWidth="1"/>
    <col min="4" max="4" width="16.140625" customWidth="1"/>
    <col min="5" max="5" width="18.28515625" customWidth="1"/>
    <col min="6" max="6" width="13.5703125" customWidth="1"/>
    <col min="7" max="7" width="13.7109375" bestFit="1" customWidth="1"/>
    <col min="8" max="8" width="15.7109375" customWidth="1"/>
    <col min="9" max="9" width="14.42578125" customWidth="1"/>
    <col min="10" max="10" width="17.7109375" bestFit="1" customWidth="1"/>
    <col min="11" max="11" width="10.85546875" bestFit="1" customWidth="1"/>
    <col min="13" max="13" width="11.42578125" bestFit="1" customWidth="1"/>
    <col min="14" max="14" width="14.7109375" bestFit="1" customWidth="1"/>
    <col min="15" max="15" width="10.85546875" bestFit="1" customWidth="1"/>
    <col min="16" max="18" width="11.85546875" bestFit="1" customWidth="1"/>
  </cols>
  <sheetData>
    <row r="2" spans="2:18" hidden="1" x14ac:dyDescent="0.25">
      <c r="B2" s="39" t="s">
        <v>564</v>
      </c>
      <c r="C2" s="971" t="s">
        <v>578</v>
      </c>
      <c r="D2" s="942" t="s">
        <v>579</v>
      </c>
    </row>
    <row r="3" spans="2:18" x14ac:dyDescent="0.25">
      <c r="B3" s="39" t="s">
        <v>738</v>
      </c>
      <c r="C3" s="1165" t="s">
        <v>737</v>
      </c>
      <c r="D3" s="1166"/>
      <c r="E3" s="1166"/>
      <c r="F3" s="1166"/>
      <c r="G3" s="1166"/>
      <c r="H3" s="1166"/>
      <c r="I3" s="1166"/>
      <c r="J3" s="1166"/>
    </row>
    <row r="4" spans="2:18" x14ac:dyDescent="0.25">
      <c r="B4" s="39" t="s">
        <v>175</v>
      </c>
      <c r="C4" s="972">
        <v>2027</v>
      </c>
      <c r="D4" s="800"/>
    </row>
    <row r="6" spans="2:18" x14ac:dyDescent="0.25">
      <c r="B6" s="39" t="s">
        <v>32</v>
      </c>
    </row>
    <row r="8" spans="2:18" ht="29.25" customHeight="1" x14ac:dyDescent="0.25">
      <c r="C8" s="1235" t="s">
        <v>33</v>
      </c>
      <c r="D8" s="1235"/>
    </row>
    <row r="9" spans="2:18" x14ac:dyDescent="0.25">
      <c r="C9" s="33" t="s">
        <v>686</v>
      </c>
      <c r="D9" s="925">
        <f>'1-PriorYrI&amp;G'!E6</f>
        <v>904210400</v>
      </c>
      <c r="F9" s="1239" t="s">
        <v>43</v>
      </c>
    </row>
    <row r="10" spans="2:18" x14ac:dyDescent="0.25">
      <c r="C10" s="33" t="s">
        <v>687</v>
      </c>
      <c r="D10" s="798">
        <v>0.04</v>
      </c>
      <c r="E10" s="981"/>
      <c r="F10" s="1240"/>
      <c r="G10" s="38"/>
      <c r="O10" s="801"/>
      <c r="P10" s="801"/>
      <c r="Q10" s="801"/>
      <c r="R10" s="801"/>
    </row>
    <row r="11" spans="2:18" x14ac:dyDescent="0.25">
      <c r="C11" s="33" t="s">
        <v>688</v>
      </c>
      <c r="D11" s="900">
        <f>D10*D9</f>
        <v>36168416</v>
      </c>
      <c r="F11" s="1241"/>
      <c r="P11" s="801"/>
      <c r="Q11" s="801"/>
      <c r="R11" s="801"/>
    </row>
    <row r="12" spans="2:18" x14ac:dyDescent="0.25">
      <c r="C12" s="35" t="s">
        <v>689</v>
      </c>
      <c r="D12" s="901">
        <f>D11+D9</f>
        <v>940378816</v>
      </c>
    </row>
    <row r="15" spans="2:18" x14ac:dyDescent="0.25">
      <c r="B15" s="39" t="s">
        <v>54</v>
      </c>
    </row>
    <row r="17" spans="3:13" ht="15.75" thickBot="1" x14ac:dyDescent="0.3"/>
    <row r="18" spans="3:13" x14ac:dyDescent="0.25">
      <c r="C18" s="1236" t="s">
        <v>42</v>
      </c>
      <c r="D18" s="1237"/>
      <c r="E18" s="1238"/>
      <c r="G18" s="1236" t="s">
        <v>44</v>
      </c>
      <c r="H18" s="1237"/>
      <c r="I18" s="1238"/>
    </row>
    <row r="19" spans="3:13" x14ac:dyDescent="0.25">
      <c r="C19" s="893" t="s">
        <v>38</v>
      </c>
      <c r="D19" s="37" t="s">
        <v>39</v>
      </c>
      <c r="E19" s="894" t="s">
        <v>40</v>
      </c>
      <c r="G19" s="893" t="s">
        <v>38</v>
      </c>
      <c r="H19" s="37" t="s">
        <v>39</v>
      </c>
      <c r="I19" s="894" t="s">
        <v>40</v>
      </c>
    </row>
    <row r="20" spans="3:13" x14ac:dyDescent="0.25">
      <c r="C20" s="716" t="s">
        <v>34</v>
      </c>
      <c r="D20" s="799">
        <v>0.28999999999999998</v>
      </c>
      <c r="E20" s="902">
        <f>D20*$D$11</f>
        <v>10488840.639999999</v>
      </c>
      <c r="G20" s="716" t="s">
        <v>46</v>
      </c>
      <c r="H20" s="799">
        <v>7.0000000000000007E-2</v>
      </c>
      <c r="I20" s="902">
        <f>H20*$D$11</f>
        <v>2531789.12</v>
      </c>
      <c r="M20" s="801"/>
    </row>
    <row r="21" spans="3:13" x14ac:dyDescent="0.25">
      <c r="C21" s="716" t="s">
        <v>35</v>
      </c>
      <c r="D21" s="799">
        <v>0.31</v>
      </c>
      <c r="E21" s="902">
        <f t="shared" ref="E21:E23" si="0">D21*$D$11</f>
        <v>11212208.959999999</v>
      </c>
      <c r="G21" s="716" t="s">
        <v>47</v>
      </c>
      <c r="H21" s="799">
        <v>0</v>
      </c>
      <c r="I21" s="902">
        <f t="shared" ref="I21:I23" si="1">H21*$D$11</f>
        <v>0</v>
      </c>
    </row>
    <row r="22" spans="3:13" x14ac:dyDescent="0.25">
      <c r="C22" s="716" t="s">
        <v>36</v>
      </c>
      <c r="D22" s="799">
        <v>0.115</v>
      </c>
      <c r="E22" s="902">
        <f t="shared" si="0"/>
        <v>4159367.8400000003</v>
      </c>
      <c r="G22" s="716" t="s">
        <v>48</v>
      </c>
      <c r="H22" s="799">
        <v>0</v>
      </c>
      <c r="I22" s="902">
        <f t="shared" si="1"/>
        <v>0</v>
      </c>
    </row>
    <row r="23" spans="3:13" x14ac:dyDescent="0.25">
      <c r="C23" s="716" t="s">
        <v>37</v>
      </c>
      <c r="D23" s="799">
        <v>0.185</v>
      </c>
      <c r="E23" s="902">
        <f t="shared" si="0"/>
        <v>6691156.96</v>
      </c>
      <c r="G23" s="716" t="s">
        <v>49</v>
      </c>
      <c r="H23" s="799">
        <v>0.03</v>
      </c>
      <c r="I23" s="902">
        <f t="shared" si="1"/>
        <v>1085052.48</v>
      </c>
    </row>
    <row r="24" spans="3:13" ht="15.75" thickBot="1" x14ac:dyDescent="0.3">
      <c r="C24" s="760" t="s">
        <v>41</v>
      </c>
      <c r="D24" s="903">
        <f>SUM(D20:D23)</f>
        <v>0.89999999999999991</v>
      </c>
      <c r="E24" s="904">
        <f>SUM(E20:E23)</f>
        <v>32551574.399999999</v>
      </c>
      <c r="G24" s="760" t="s">
        <v>616</v>
      </c>
      <c r="H24" s="903">
        <f>SUM(H20:H23)</f>
        <v>0.1</v>
      </c>
      <c r="I24" s="904">
        <f>SUM(I20:I23)</f>
        <v>3616841.6</v>
      </c>
    </row>
    <row r="25" spans="3:13" ht="15.75" thickBot="1" x14ac:dyDescent="0.3"/>
    <row r="26" spans="3:13" x14ac:dyDescent="0.25">
      <c r="C26" s="1242" t="s">
        <v>53</v>
      </c>
      <c r="D26" s="1243"/>
      <c r="E26" s="1244"/>
    </row>
    <row r="27" spans="3:13" x14ac:dyDescent="0.25">
      <c r="C27" s="893" t="s">
        <v>52</v>
      </c>
      <c r="D27" s="37" t="s">
        <v>39</v>
      </c>
      <c r="E27" s="894" t="s">
        <v>40</v>
      </c>
    </row>
    <row r="28" spans="3:13" x14ac:dyDescent="0.25">
      <c r="C28" s="716" t="s">
        <v>41</v>
      </c>
      <c r="D28" s="443">
        <f>D24</f>
        <v>0.89999999999999991</v>
      </c>
      <c r="E28" s="902">
        <f>E24</f>
        <v>32551574.399999999</v>
      </c>
    </row>
    <row r="29" spans="3:13" x14ac:dyDescent="0.25">
      <c r="C29" s="716" t="s">
        <v>45</v>
      </c>
      <c r="D29" s="443">
        <f>H24</f>
        <v>0.1</v>
      </c>
      <c r="E29" s="902">
        <f>I24</f>
        <v>3616841.6</v>
      </c>
    </row>
    <row r="30" spans="3:13" ht="15.75" thickBot="1" x14ac:dyDescent="0.3">
      <c r="C30" s="760" t="s">
        <v>51</v>
      </c>
      <c r="D30" s="905">
        <f>SUM(D28:D29)</f>
        <v>0.99999999999999989</v>
      </c>
      <c r="E30" s="904">
        <f>SUM(E28:E29)</f>
        <v>36168416</v>
      </c>
    </row>
    <row r="33" spans="2:17" ht="75.95" customHeight="1" x14ac:dyDescent="0.25">
      <c r="B33" s="1234" t="s">
        <v>533</v>
      </c>
      <c r="C33" s="1234"/>
      <c r="D33" s="1234"/>
      <c r="E33" s="1234"/>
      <c r="F33" s="1234"/>
      <c r="G33" s="1234"/>
      <c r="H33" s="1234"/>
      <c r="I33" s="1234"/>
    </row>
    <row r="34" spans="2:17" ht="15.75" thickBot="1" x14ac:dyDescent="0.3">
      <c r="N34" s="222"/>
      <c r="O34" s="1010"/>
      <c r="Q34" s="985"/>
    </row>
    <row r="35" spans="2:17" x14ac:dyDescent="0.25">
      <c r="C35" s="906" t="s">
        <v>534</v>
      </c>
      <c r="D35" s="907">
        <v>0.5</v>
      </c>
      <c r="N35" s="222"/>
      <c r="O35" s="1010"/>
    </row>
    <row r="36" spans="2:17" ht="15.75" thickBot="1" x14ac:dyDescent="0.3">
      <c r="C36" s="226" t="s">
        <v>526</v>
      </c>
      <c r="D36" s="908">
        <f>100%-D35</f>
        <v>0.5</v>
      </c>
      <c r="N36" s="222"/>
      <c r="O36" s="1010"/>
    </row>
    <row r="37" spans="2:17" ht="15.75" thickBot="1" x14ac:dyDescent="0.3">
      <c r="N37" s="222"/>
    </row>
    <row r="38" spans="2:17" x14ac:dyDescent="0.25">
      <c r="C38" s="1242" t="s">
        <v>612</v>
      </c>
      <c r="D38" s="1243"/>
      <c r="E38" s="1243"/>
      <c r="F38" s="1244"/>
      <c r="H38" s="1242" t="s">
        <v>613</v>
      </c>
      <c r="I38" s="1243"/>
      <c r="J38" s="1243"/>
      <c r="K38" s="1244"/>
      <c r="M38" s="891" t="s">
        <v>528</v>
      </c>
      <c r="N38" s="844"/>
      <c r="O38" s="892"/>
    </row>
    <row r="39" spans="2:17" x14ac:dyDescent="0.25">
      <c r="C39" s="893" t="s">
        <v>55</v>
      </c>
      <c r="D39" s="37" t="s">
        <v>582</v>
      </c>
      <c r="E39" s="203" t="s">
        <v>526</v>
      </c>
      <c r="F39" s="987" t="s">
        <v>50</v>
      </c>
      <c r="H39" s="893" t="s">
        <v>55</v>
      </c>
      <c r="I39" s="37" t="s">
        <v>582</v>
      </c>
      <c r="J39" s="203" t="s">
        <v>526</v>
      </c>
      <c r="K39" s="987" t="s">
        <v>50</v>
      </c>
      <c r="M39" s="893" t="s">
        <v>75</v>
      </c>
      <c r="N39" s="37" t="s">
        <v>529</v>
      </c>
      <c r="O39" s="894" t="s">
        <v>530</v>
      </c>
    </row>
    <row r="40" spans="2:17" x14ac:dyDescent="0.25">
      <c r="C40" s="716" t="s">
        <v>34</v>
      </c>
      <c r="D40" s="900">
        <f>$D$35*E20</f>
        <v>5244420.3199999994</v>
      </c>
      <c r="E40" s="900">
        <f>$D$36*E20</f>
        <v>5244420.3199999994</v>
      </c>
      <c r="F40" s="989">
        <f>SUM(D40:E40)</f>
        <v>10488840.639999999</v>
      </c>
      <c r="H40" s="716" t="s">
        <v>34</v>
      </c>
      <c r="I40" s="1028">
        <f t="shared" ref="I40:J43" si="2">D40/$D$11</f>
        <v>0.14499999999999999</v>
      </c>
      <c r="J40" s="1028">
        <f t="shared" si="2"/>
        <v>0.14499999999999999</v>
      </c>
      <c r="K40" s="1029">
        <f>SUM(I40:J40)</f>
        <v>0.28999999999999998</v>
      </c>
      <c r="M40" s="895">
        <v>1</v>
      </c>
      <c r="N40" s="204" t="s">
        <v>519</v>
      </c>
      <c r="O40" s="896">
        <v>1</v>
      </c>
    </row>
    <row r="41" spans="2:17" x14ac:dyDescent="0.25">
      <c r="C41" s="716" t="s">
        <v>35</v>
      </c>
      <c r="D41" s="900">
        <f>$D$35*E21</f>
        <v>5606104.4799999995</v>
      </c>
      <c r="E41" s="900">
        <f t="shared" ref="E41:E43" si="3">$D$36*E21</f>
        <v>5606104.4799999995</v>
      </c>
      <c r="F41" s="989">
        <f t="shared" ref="F41:F44" si="4">SUM(D41:E41)</f>
        <v>11212208.959999999</v>
      </c>
      <c r="H41" s="716" t="s">
        <v>35</v>
      </c>
      <c r="I41" s="1028">
        <f t="shared" si="2"/>
        <v>0.155</v>
      </c>
      <c r="J41" s="1028">
        <f t="shared" si="2"/>
        <v>0.155</v>
      </c>
      <c r="K41" s="1029">
        <f t="shared" ref="K41:K44" si="5">SUM(I41:J41)</f>
        <v>0.31</v>
      </c>
      <c r="M41" s="895">
        <v>2</v>
      </c>
      <c r="N41" s="204" t="s">
        <v>531</v>
      </c>
      <c r="O41" s="896">
        <v>0.75</v>
      </c>
    </row>
    <row r="42" spans="2:17" x14ac:dyDescent="0.25">
      <c r="C42" s="716" t="s">
        <v>36</v>
      </c>
      <c r="D42" s="900">
        <f>$D$35*E22</f>
        <v>2079683.9200000002</v>
      </c>
      <c r="E42" s="900">
        <f t="shared" si="3"/>
        <v>2079683.9200000002</v>
      </c>
      <c r="F42" s="989">
        <f t="shared" si="4"/>
        <v>4159367.8400000003</v>
      </c>
      <c r="H42" s="716" t="s">
        <v>36</v>
      </c>
      <c r="I42" s="1028">
        <f t="shared" si="2"/>
        <v>5.7500000000000002E-2</v>
      </c>
      <c r="J42" s="1028">
        <f t="shared" si="2"/>
        <v>5.7500000000000002E-2</v>
      </c>
      <c r="K42" s="1029">
        <f t="shared" si="5"/>
        <v>0.115</v>
      </c>
      <c r="M42" s="895">
        <v>3</v>
      </c>
      <c r="N42" s="204" t="s">
        <v>521</v>
      </c>
      <c r="O42" s="896">
        <v>0.5</v>
      </c>
    </row>
    <row r="43" spans="2:17" ht="15.75" thickBot="1" x14ac:dyDescent="0.3">
      <c r="C43" s="716" t="s">
        <v>37</v>
      </c>
      <c r="D43" s="900">
        <f>$D$35*E23</f>
        <v>3345578.48</v>
      </c>
      <c r="E43" s="900">
        <f t="shared" si="3"/>
        <v>3345578.48</v>
      </c>
      <c r="F43" s="989">
        <f t="shared" si="4"/>
        <v>6691156.96</v>
      </c>
      <c r="H43" s="716" t="s">
        <v>37</v>
      </c>
      <c r="I43" s="1028">
        <f t="shared" si="2"/>
        <v>9.2499999999999999E-2</v>
      </c>
      <c r="J43" s="1028">
        <f t="shared" si="2"/>
        <v>9.2499999999999999E-2</v>
      </c>
      <c r="K43" s="1029">
        <f t="shared" si="5"/>
        <v>0.185</v>
      </c>
      <c r="M43" s="897">
        <v>4</v>
      </c>
      <c r="N43" s="898" t="s">
        <v>532</v>
      </c>
      <c r="O43" s="899">
        <v>0.25</v>
      </c>
    </row>
    <row r="44" spans="2:17" ht="15.75" thickBot="1" x14ac:dyDescent="0.3">
      <c r="C44" s="40" t="s">
        <v>50</v>
      </c>
      <c r="D44" s="988">
        <f>SUM(D40:D43)</f>
        <v>16275787.199999999</v>
      </c>
      <c r="E44" s="988">
        <f>SUM(E40:E43)</f>
        <v>16275787.199999999</v>
      </c>
      <c r="F44" s="990">
        <f t="shared" si="4"/>
        <v>32551574.399999999</v>
      </c>
      <c r="H44" s="40" t="s">
        <v>50</v>
      </c>
      <c r="I44" s="1030">
        <f>SUM(I40:I43)</f>
        <v>0.44999999999999996</v>
      </c>
      <c r="J44" s="1030">
        <f>SUM(J40:J43)</f>
        <v>0.44999999999999996</v>
      </c>
      <c r="K44" s="1031">
        <f t="shared" si="5"/>
        <v>0.89999999999999991</v>
      </c>
    </row>
    <row r="46" spans="2:17" ht="15.75" thickBot="1" x14ac:dyDescent="0.3"/>
    <row r="47" spans="2:17" x14ac:dyDescent="0.25">
      <c r="C47" s="1242" t="s">
        <v>614</v>
      </c>
      <c r="D47" s="1243"/>
      <c r="E47" s="1243"/>
      <c r="F47" s="1244"/>
      <c r="H47" s="1242" t="s">
        <v>613</v>
      </c>
      <c r="I47" s="1243"/>
      <c r="J47" s="1243"/>
      <c r="K47" s="1244"/>
    </row>
    <row r="48" spans="2:17" x14ac:dyDescent="0.25">
      <c r="C48" s="893" t="s">
        <v>55</v>
      </c>
      <c r="D48" s="37" t="s">
        <v>585</v>
      </c>
      <c r="E48" s="203" t="s">
        <v>586</v>
      </c>
      <c r="F48" s="987" t="s">
        <v>50</v>
      </c>
      <c r="H48" s="893" t="s">
        <v>55</v>
      </c>
      <c r="I48" s="37" t="s">
        <v>582</v>
      </c>
      <c r="J48" s="203" t="s">
        <v>526</v>
      </c>
      <c r="K48" s="987" t="s">
        <v>50</v>
      </c>
    </row>
    <row r="49" spans="2:11" x14ac:dyDescent="0.25">
      <c r="C49" s="716" t="s">
        <v>34</v>
      </c>
      <c r="D49" s="900">
        <f>'4c-Summary_Detail'!O9</f>
        <v>4281209.0870661493</v>
      </c>
      <c r="E49" s="900">
        <f>'4c-Summary_Detail'!N9</f>
        <v>6207631.5529338522</v>
      </c>
      <c r="F49" s="989">
        <f>SUM(D49:E49)</f>
        <v>10488840.640000001</v>
      </c>
      <c r="H49" s="716" t="s">
        <v>34</v>
      </c>
      <c r="I49" s="1028">
        <f t="shared" ref="I49:J52" si="6">D49/$D$11</f>
        <v>0.11836871946690034</v>
      </c>
      <c r="J49" s="1028">
        <f t="shared" si="6"/>
        <v>0.1716312805330997</v>
      </c>
      <c r="K49" s="1029">
        <f>SUM(I49:J49)</f>
        <v>0.29000000000000004</v>
      </c>
    </row>
    <row r="50" spans="2:11" x14ac:dyDescent="0.25">
      <c r="C50" s="716" t="s">
        <v>35</v>
      </c>
      <c r="D50" s="900">
        <f>'4c-Summary_Detail'!F9</f>
        <v>3262801.4855339662</v>
      </c>
      <c r="E50" s="900">
        <f>'4c-Summary_Detail'!E9</f>
        <v>7949407.4744660342</v>
      </c>
      <c r="F50" s="989">
        <f t="shared" ref="F50:F53" si="7">SUM(D50:E50)</f>
        <v>11212208.960000001</v>
      </c>
      <c r="H50" s="716" t="s">
        <v>35</v>
      </c>
      <c r="I50" s="1028">
        <f t="shared" si="6"/>
        <v>9.0211345875195817E-2</v>
      </c>
      <c r="J50" s="1028">
        <f t="shared" si="6"/>
        <v>0.21978865412480419</v>
      </c>
      <c r="K50" s="1029">
        <f t="shared" ref="K50:K53" si="8">SUM(I50:J50)</f>
        <v>0.31</v>
      </c>
    </row>
    <row r="51" spans="2:11" x14ac:dyDescent="0.25">
      <c r="C51" s="716" t="s">
        <v>36</v>
      </c>
      <c r="D51" s="900">
        <f>'4c-Summary_Detail'!I9</f>
        <v>2013511.9084544606</v>
      </c>
      <c r="E51" s="900">
        <f>'4c-Summary_Detail'!H9</f>
        <v>2145855.9315455398</v>
      </c>
      <c r="F51" s="989">
        <f t="shared" si="7"/>
        <v>4159367.8400000003</v>
      </c>
      <c r="H51" s="716" t="s">
        <v>36</v>
      </c>
      <c r="I51" s="1028">
        <f t="shared" si="6"/>
        <v>5.5670447620776664E-2</v>
      </c>
      <c r="J51" s="1028">
        <f t="shared" si="6"/>
        <v>5.9329552379223348E-2</v>
      </c>
      <c r="K51" s="1029">
        <f t="shared" si="8"/>
        <v>0.11500000000000002</v>
      </c>
    </row>
    <row r="52" spans="2:11" x14ac:dyDescent="0.25">
      <c r="C52" s="716" t="s">
        <v>37</v>
      </c>
      <c r="D52" s="900">
        <f>'4c-Summary_Detail'!L9</f>
        <v>1979067.8190518983</v>
      </c>
      <c r="E52" s="900">
        <f>'4c-Summary_Detail'!K9</f>
        <v>4712089.1409481028</v>
      </c>
      <c r="F52" s="989">
        <f t="shared" si="7"/>
        <v>6691156.9600000009</v>
      </c>
      <c r="H52" s="716" t="s">
        <v>37</v>
      </c>
      <c r="I52" s="1028">
        <f t="shared" si="6"/>
        <v>5.4718122547913028E-2</v>
      </c>
      <c r="J52" s="1028">
        <f t="shared" si="6"/>
        <v>0.130281877452087</v>
      </c>
      <c r="K52" s="1029">
        <f t="shared" si="8"/>
        <v>0.18500000000000003</v>
      </c>
    </row>
    <row r="53" spans="2:11" ht="15.75" thickBot="1" x14ac:dyDescent="0.3">
      <c r="C53" s="40" t="s">
        <v>50</v>
      </c>
      <c r="D53" s="988">
        <f>SUM(D49:D52)</f>
        <v>11536590.300106475</v>
      </c>
      <c r="E53" s="988">
        <f>SUM(E49:E52)</f>
        <v>21014984.099893529</v>
      </c>
      <c r="F53" s="990">
        <f t="shared" si="7"/>
        <v>32551574.400000006</v>
      </c>
      <c r="H53" s="40" t="s">
        <v>50</v>
      </c>
      <c r="I53" s="1030">
        <f>SUM(I49:I52)</f>
        <v>0.31896863551078586</v>
      </c>
      <c r="J53" s="1030">
        <f>SUM(J49:J52)</f>
        <v>0.58103136448921422</v>
      </c>
      <c r="K53" s="1031">
        <f t="shared" si="8"/>
        <v>0.90000000000000013</v>
      </c>
    </row>
    <row r="54" spans="2:11" x14ac:dyDescent="0.25">
      <c r="C54" s="991" t="s">
        <v>583</v>
      </c>
      <c r="D54" s="992">
        <f>D44-D53</f>
        <v>4739196.8998935241</v>
      </c>
    </row>
    <row r="55" spans="2:11" ht="15.75" thickBot="1" x14ac:dyDescent="0.3">
      <c r="C55" s="760" t="s">
        <v>584</v>
      </c>
      <c r="D55" s="993">
        <f>D54/E30</f>
        <v>0.13103136448921412</v>
      </c>
      <c r="I55" s="1032"/>
    </row>
    <row r="56" spans="2:11" x14ac:dyDescent="0.25">
      <c r="C56" s="1033"/>
      <c r="D56" s="1034"/>
      <c r="I56" s="1032"/>
    </row>
    <row r="58" spans="2:11" x14ac:dyDescent="0.25">
      <c r="B58" s="1233" t="s">
        <v>448</v>
      </c>
      <c r="C58" s="1233"/>
      <c r="D58" s="1233"/>
      <c r="E58" s="1233"/>
      <c r="F58" s="1233"/>
      <c r="G58" s="1233"/>
      <c r="H58" s="1233"/>
      <c r="I58" s="1233"/>
    </row>
    <row r="59" spans="2:11" x14ac:dyDescent="0.25">
      <c r="B59" s="1233"/>
      <c r="C59" s="1233"/>
      <c r="D59" s="1233"/>
      <c r="E59" s="1233"/>
      <c r="F59" s="1233"/>
      <c r="G59" s="1233"/>
      <c r="H59" s="1233"/>
      <c r="I59" s="1233"/>
    </row>
    <row r="61" spans="2:11" ht="15.75" thickBot="1" x14ac:dyDescent="0.3">
      <c r="B61" s="1231" t="s">
        <v>642</v>
      </c>
      <c r="C61" s="1232"/>
      <c r="D61" s="1232"/>
      <c r="E61" s="1232"/>
      <c r="F61" s="1232"/>
      <c r="G61" s="1232"/>
      <c r="H61" s="1232"/>
    </row>
    <row r="62" spans="2:11" ht="38.25" x14ac:dyDescent="0.25">
      <c r="B62" s="1065" t="s">
        <v>0</v>
      </c>
      <c r="C62" s="1066" t="s">
        <v>643</v>
      </c>
      <c r="D62" s="1066" t="s">
        <v>641</v>
      </c>
      <c r="E62" s="1067" t="s">
        <v>450</v>
      </c>
      <c r="F62" s="1068" t="s">
        <v>565</v>
      </c>
      <c r="G62" s="1066" t="s">
        <v>615</v>
      </c>
      <c r="H62" s="1069" t="s">
        <v>449</v>
      </c>
    </row>
    <row r="63" spans="2:11" x14ac:dyDescent="0.25">
      <c r="B63" s="1070" t="s">
        <v>73</v>
      </c>
      <c r="C63" s="1163">
        <v>42573791.099541247</v>
      </c>
      <c r="D63" s="1072">
        <f>'4c-Summary_Detail'!AF10</f>
        <v>42573791.099541247</v>
      </c>
      <c r="E63" s="1073">
        <f>D63-C63</f>
        <v>0</v>
      </c>
      <c r="F63" s="1074">
        <v>42573800</v>
      </c>
      <c r="G63" s="1072">
        <f>'4c-Summary_Detail'!AG10</f>
        <v>42573800</v>
      </c>
      <c r="H63" s="1075">
        <f>G63-F63</f>
        <v>0</v>
      </c>
      <c r="J63" s="222"/>
    </row>
    <row r="64" spans="2:11" x14ac:dyDescent="0.25">
      <c r="B64" s="1070" t="s">
        <v>82</v>
      </c>
      <c r="C64" s="1163">
        <v>190699601.13653094</v>
      </c>
      <c r="D64" s="1072">
        <f>'4c-Summary_Detail'!AF11</f>
        <v>190699601.13653094</v>
      </c>
      <c r="E64" s="1073">
        <f t="shared" ref="E64:E86" si="9">D64-C64</f>
        <v>0</v>
      </c>
      <c r="F64" s="1074">
        <v>190699600</v>
      </c>
      <c r="G64" s="1072">
        <f>'4c-Summary_Detail'!AG11</f>
        <v>190699600</v>
      </c>
      <c r="H64" s="1075">
        <f t="shared" ref="H64:H86" si="10">G64-F64</f>
        <v>0</v>
      </c>
      <c r="J64" s="222"/>
    </row>
    <row r="65" spans="2:10" x14ac:dyDescent="0.25">
      <c r="B65" s="1070" t="s">
        <v>83</v>
      </c>
      <c r="C65" s="1163">
        <v>299760148.88070983</v>
      </c>
      <c r="D65" s="1072">
        <f>'4c-Summary_Detail'!AF12</f>
        <v>299760148.88070983</v>
      </c>
      <c r="E65" s="1073">
        <f t="shared" si="9"/>
        <v>0</v>
      </c>
      <c r="F65" s="1533">
        <v>299760200</v>
      </c>
      <c r="G65" s="1072">
        <f>'4c-Summary_Detail'!AG12</f>
        <v>299760100</v>
      </c>
      <c r="H65" s="1075">
        <f t="shared" si="10"/>
        <v>-100</v>
      </c>
      <c r="J65" s="222"/>
    </row>
    <row r="66" spans="2:10" x14ac:dyDescent="0.25">
      <c r="B66" s="1070" t="s">
        <v>84</v>
      </c>
      <c r="C66" s="1163">
        <v>50049742.079204701</v>
      </c>
      <c r="D66" s="1072">
        <f>'4c-Summary_Detail'!AF13</f>
        <v>50049742.079204701</v>
      </c>
      <c r="E66" s="1073">
        <f t="shared" si="9"/>
        <v>0</v>
      </c>
      <c r="F66" s="1074">
        <v>50049700</v>
      </c>
      <c r="G66" s="1072">
        <f>'4c-Summary_Detail'!AG13</f>
        <v>50049700</v>
      </c>
      <c r="H66" s="1075">
        <f t="shared" si="10"/>
        <v>0</v>
      </c>
      <c r="J66" s="222"/>
    </row>
    <row r="67" spans="2:10" x14ac:dyDescent="0.25">
      <c r="B67" s="1070" t="s">
        <v>85</v>
      </c>
      <c r="C67" s="1163">
        <v>43114061.005264319</v>
      </c>
      <c r="D67" s="1072">
        <f>'4c-Summary_Detail'!AF14</f>
        <v>43114061.005264319</v>
      </c>
      <c r="E67" s="1073">
        <f t="shared" si="9"/>
        <v>0</v>
      </c>
      <c r="F67" s="1074">
        <v>43114100</v>
      </c>
      <c r="G67" s="1072">
        <f>'4c-Summary_Detail'!AG14</f>
        <v>43114100</v>
      </c>
      <c r="H67" s="1075">
        <f t="shared" si="10"/>
        <v>0</v>
      </c>
      <c r="J67" s="222"/>
    </row>
    <row r="68" spans="2:10" x14ac:dyDescent="0.25">
      <c r="B68" s="1070" t="s">
        <v>86</v>
      </c>
      <c r="C68" s="1163">
        <v>15729694.027639469</v>
      </c>
      <c r="D68" s="1072">
        <f>'4c-Summary_Detail'!AF15</f>
        <v>15729694.027639469</v>
      </c>
      <c r="E68" s="1073">
        <f t="shared" si="9"/>
        <v>0</v>
      </c>
      <c r="F68" s="1074">
        <v>15729700</v>
      </c>
      <c r="G68" s="1072">
        <f>'4c-Summary_Detail'!AG15</f>
        <v>15729700</v>
      </c>
      <c r="H68" s="1075">
        <f t="shared" si="10"/>
        <v>0</v>
      </c>
      <c r="J68" s="222"/>
    </row>
    <row r="69" spans="2:10" x14ac:dyDescent="0.25">
      <c r="B69" s="1070" t="s">
        <v>87</v>
      </c>
      <c r="C69" s="1163">
        <v>33851652.004243717</v>
      </c>
      <c r="D69" s="1072">
        <f>'4c-Summary_Detail'!AF16</f>
        <v>33851652.004243717</v>
      </c>
      <c r="E69" s="1073">
        <f t="shared" si="9"/>
        <v>0</v>
      </c>
      <c r="F69" s="1074">
        <v>33851700</v>
      </c>
      <c r="G69" s="1072">
        <f>'4c-Summary_Detail'!AG16</f>
        <v>33851700</v>
      </c>
      <c r="H69" s="1075">
        <f t="shared" si="10"/>
        <v>0</v>
      </c>
      <c r="J69" s="222"/>
    </row>
    <row r="70" spans="2:10" x14ac:dyDescent="0.25">
      <c r="B70" s="1070" t="s">
        <v>88</v>
      </c>
      <c r="C70" s="1163">
        <v>17072793.682354413</v>
      </c>
      <c r="D70" s="1072">
        <f>'4c-Summary_Detail'!AF17</f>
        <v>17072793.682354413</v>
      </c>
      <c r="E70" s="1073">
        <f t="shared" si="9"/>
        <v>0</v>
      </c>
      <c r="F70" s="1074">
        <v>17072800</v>
      </c>
      <c r="G70" s="1072">
        <f>'4c-Summary_Detail'!AG17</f>
        <v>17072800</v>
      </c>
      <c r="H70" s="1075">
        <f t="shared" si="10"/>
        <v>0</v>
      </c>
      <c r="J70" s="222"/>
    </row>
    <row r="71" spans="2:10" x14ac:dyDescent="0.25">
      <c r="B71" s="1070" t="s">
        <v>89</v>
      </c>
      <c r="C71" s="1163">
        <v>3118455.1766306553</v>
      </c>
      <c r="D71" s="1072">
        <f>'4c-Summary_Detail'!AF18</f>
        <v>3118455.1766306553</v>
      </c>
      <c r="E71" s="1073">
        <f t="shared" si="9"/>
        <v>0</v>
      </c>
      <c r="F71" s="1074">
        <v>3118500</v>
      </c>
      <c r="G71" s="1072">
        <f>'4c-Summary_Detail'!AG18</f>
        <v>3118500</v>
      </c>
      <c r="H71" s="1075">
        <f t="shared" si="10"/>
        <v>0</v>
      </c>
      <c r="J71" s="222"/>
    </row>
    <row r="72" spans="2:10" x14ac:dyDescent="0.25">
      <c r="B72" s="1070" t="s">
        <v>90</v>
      </c>
      <c r="C72" s="1163">
        <v>9828353.5777674783</v>
      </c>
      <c r="D72" s="1072">
        <f>'4c-Summary_Detail'!AF19</f>
        <v>9828353.5777674783</v>
      </c>
      <c r="E72" s="1073">
        <f t="shared" si="9"/>
        <v>0</v>
      </c>
      <c r="F72" s="1074">
        <v>9828400</v>
      </c>
      <c r="G72" s="1072">
        <f>'4c-Summary_Detail'!AG19</f>
        <v>9828400</v>
      </c>
      <c r="H72" s="1075">
        <f t="shared" si="10"/>
        <v>0</v>
      </c>
      <c r="J72" s="222"/>
    </row>
    <row r="73" spans="2:10" x14ac:dyDescent="0.25">
      <c r="B73" s="1070" t="s">
        <v>91</v>
      </c>
      <c r="C73" s="1163">
        <v>34371453.259935692</v>
      </c>
      <c r="D73" s="1072">
        <f>'4c-Summary_Detail'!AF20</f>
        <v>34371453.259935692</v>
      </c>
      <c r="E73" s="1073">
        <f t="shared" si="9"/>
        <v>0</v>
      </c>
      <c r="F73" s="1074">
        <v>34371500</v>
      </c>
      <c r="G73" s="1072">
        <f>'4c-Summary_Detail'!AG20</f>
        <v>34371500</v>
      </c>
      <c r="H73" s="1075">
        <f t="shared" si="10"/>
        <v>0</v>
      </c>
      <c r="J73" s="222"/>
    </row>
    <row r="74" spans="2:10" x14ac:dyDescent="0.25">
      <c r="B74" s="1070" t="s">
        <v>92</v>
      </c>
      <c r="C74" s="1163">
        <v>4745969.5188765237</v>
      </c>
      <c r="D74" s="1072">
        <f>'4c-Summary_Detail'!AF21</f>
        <v>4745969.5188765237</v>
      </c>
      <c r="E74" s="1073">
        <f t="shared" si="9"/>
        <v>0</v>
      </c>
      <c r="F74" s="1074">
        <v>4746000</v>
      </c>
      <c r="G74" s="1072">
        <f>'4c-Summary_Detail'!AG21</f>
        <v>4746000</v>
      </c>
      <c r="H74" s="1075">
        <f t="shared" si="10"/>
        <v>0</v>
      </c>
      <c r="J74" s="222"/>
    </row>
    <row r="75" spans="2:10" x14ac:dyDescent="0.25">
      <c r="B75" s="1070" t="s">
        <v>93</v>
      </c>
      <c r="C75" s="1163">
        <v>13016718.234241726</v>
      </c>
      <c r="D75" s="1072">
        <f>'4c-Summary_Detail'!AF22</f>
        <v>13016718.234241726</v>
      </c>
      <c r="E75" s="1073">
        <f t="shared" si="9"/>
        <v>0</v>
      </c>
      <c r="F75" s="1534">
        <v>13016700</v>
      </c>
      <c r="G75" s="1072">
        <f>'4c-Summary_Detail'!AG22</f>
        <v>13016700</v>
      </c>
      <c r="H75" s="1075">
        <f t="shared" si="10"/>
        <v>0</v>
      </c>
      <c r="J75" s="222"/>
    </row>
    <row r="76" spans="2:10" x14ac:dyDescent="0.25">
      <c r="B76" s="1070" t="s">
        <v>94</v>
      </c>
      <c r="C76" s="1163">
        <v>2617827.2365401536</v>
      </c>
      <c r="D76" s="1072">
        <f>'4c-Summary_Detail'!AF23</f>
        <v>2617827.2365401536</v>
      </c>
      <c r="E76" s="1073">
        <f t="shared" si="9"/>
        <v>0</v>
      </c>
      <c r="F76" s="1074">
        <v>2617800</v>
      </c>
      <c r="G76" s="1072">
        <f>'4c-Summary_Detail'!AG23</f>
        <v>2617800</v>
      </c>
      <c r="H76" s="1075">
        <f t="shared" si="10"/>
        <v>0</v>
      </c>
      <c r="J76" s="222"/>
    </row>
    <row r="77" spans="2:10" x14ac:dyDescent="0.25">
      <c r="B77" s="1070" t="s">
        <v>95</v>
      </c>
      <c r="C77" s="1163">
        <v>6311754.8859715033</v>
      </c>
      <c r="D77" s="1072">
        <f>'4c-Summary_Detail'!AF24</f>
        <v>6311754.8859715033</v>
      </c>
      <c r="E77" s="1073">
        <f t="shared" si="9"/>
        <v>0</v>
      </c>
      <c r="F77" s="1533">
        <v>6311700</v>
      </c>
      <c r="G77" s="1072">
        <f>'4c-Summary_Detail'!AG24</f>
        <v>6311800</v>
      </c>
      <c r="H77" s="1075">
        <f t="shared" si="10"/>
        <v>100</v>
      </c>
      <c r="J77" s="222"/>
    </row>
    <row r="78" spans="2:10" x14ac:dyDescent="0.25">
      <c r="B78" s="1070" t="s">
        <v>96</v>
      </c>
      <c r="C78" s="1163">
        <v>8342947.6409050496</v>
      </c>
      <c r="D78" s="1072">
        <f>'4c-Summary_Detail'!AF25</f>
        <v>8342947.6409050496</v>
      </c>
      <c r="E78" s="1073">
        <f t="shared" si="9"/>
        <v>0</v>
      </c>
      <c r="F78" s="1074">
        <v>8342900</v>
      </c>
      <c r="G78" s="1072">
        <f>'4c-Summary_Detail'!AG25</f>
        <v>8342900</v>
      </c>
      <c r="H78" s="1075">
        <f t="shared" si="10"/>
        <v>0</v>
      </c>
      <c r="J78" s="222"/>
    </row>
    <row r="79" spans="2:10" x14ac:dyDescent="0.25">
      <c r="B79" s="1070" t="s">
        <v>97</v>
      </c>
      <c r="C79" s="1163">
        <v>89629129.555327848</v>
      </c>
      <c r="D79" s="1072">
        <f>'4c-Summary_Detail'!AF26</f>
        <v>89629129.555327848</v>
      </c>
      <c r="E79" s="1073">
        <f t="shared" si="9"/>
        <v>0</v>
      </c>
      <c r="F79" s="1074">
        <v>89629100</v>
      </c>
      <c r="G79" s="1072">
        <f>'4c-Summary_Detail'!AG26</f>
        <v>89629100</v>
      </c>
      <c r="H79" s="1075">
        <f t="shared" si="10"/>
        <v>0</v>
      </c>
      <c r="J79" s="222"/>
    </row>
    <row r="80" spans="2:10" x14ac:dyDescent="0.25">
      <c r="B80" s="1070" t="s">
        <v>98</v>
      </c>
      <c r="C80" s="1163">
        <v>14296666.849132786</v>
      </c>
      <c r="D80" s="1072">
        <f>'4c-Summary_Detail'!AF27</f>
        <v>14296666.849132786</v>
      </c>
      <c r="E80" s="1073">
        <f t="shared" si="9"/>
        <v>0</v>
      </c>
      <c r="F80" s="1074">
        <v>14296700</v>
      </c>
      <c r="G80" s="1072">
        <f>'4c-Summary_Detail'!AG27</f>
        <v>14296700</v>
      </c>
      <c r="H80" s="1075">
        <f t="shared" si="10"/>
        <v>0</v>
      </c>
      <c r="J80" s="222"/>
    </row>
    <row r="81" spans="2:10" x14ac:dyDescent="0.25">
      <c r="B81" s="1070" t="s">
        <v>99</v>
      </c>
      <c r="C81" s="1163">
        <v>10077320.134935612</v>
      </c>
      <c r="D81" s="1072">
        <f>'4c-Summary_Detail'!AF28</f>
        <v>10077320.134935612</v>
      </c>
      <c r="E81" s="1073">
        <f t="shared" si="9"/>
        <v>0</v>
      </c>
      <c r="F81" s="1533">
        <v>10077400</v>
      </c>
      <c r="G81" s="1072">
        <f>'4c-Summary_Detail'!AG28</f>
        <v>10077300</v>
      </c>
      <c r="H81" s="1075">
        <f t="shared" si="10"/>
        <v>-100</v>
      </c>
      <c r="J81" s="222"/>
    </row>
    <row r="82" spans="2:10" x14ac:dyDescent="0.25">
      <c r="B82" s="1070" t="s">
        <v>100</v>
      </c>
      <c r="C82" s="1163">
        <v>5729008.541589696</v>
      </c>
      <c r="D82" s="1072">
        <f>'4c-Summary_Detail'!AF29</f>
        <v>5729008.541589696</v>
      </c>
      <c r="E82" s="1073">
        <f t="shared" si="9"/>
        <v>0</v>
      </c>
      <c r="F82" s="1074">
        <v>5729000</v>
      </c>
      <c r="G82" s="1072">
        <f>'4c-Summary_Detail'!AG29</f>
        <v>5729000</v>
      </c>
      <c r="H82" s="1075">
        <f t="shared" si="10"/>
        <v>0</v>
      </c>
      <c r="J82" s="222"/>
    </row>
    <row r="83" spans="2:10" x14ac:dyDescent="0.25">
      <c r="B83" s="1070" t="s">
        <v>101</v>
      </c>
      <c r="C83" s="1163">
        <v>9096881.9165322036</v>
      </c>
      <c r="D83" s="1072">
        <f>'4c-Summary_Detail'!AF30</f>
        <v>9096881.9165322036</v>
      </c>
      <c r="E83" s="1073">
        <f t="shared" si="9"/>
        <v>0</v>
      </c>
      <c r="F83" s="1074">
        <v>9096900</v>
      </c>
      <c r="G83" s="1072">
        <f>'4c-Summary_Detail'!AG30</f>
        <v>9096900</v>
      </c>
      <c r="H83" s="1075">
        <f t="shared" si="10"/>
        <v>0</v>
      </c>
      <c r="J83" s="222"/>
    </row>
    <row r="84" spans="2:10" x14ac:dyDescent="0.25">
      <c r="B84" s="1070" t="s">
        <v>103</v>
      </c>
      <c r="C84" s="1163">
        <v>35737775.440041825</v>
      </c>
      <c r="D84" s="1072">
        <f>'4c-Summary_Detail'!AF31</f>
        <v>35737775.440041825</v>
      </c>
      <c r="E84" s="1073">
        <f t="shared" si="9"/>
        <v>0</v>
      </c>
      <c r="F84" s="1074">
        <v>35737800</v>
      </c>
      <c r="G84" s="1072">
        <f>'4c-Summary_Detail'!AG31</f>
        <v>35737800</v>
      </c>
      <c r="H84" s="1075">
        <f t="shared" si="10"/>
        <v>0</v>
      </c>
      <c r="J84" s="222"/>
    </row>
    <row r="85" spans="2:10" x14ac:dyDescent="0.25">
      <c r="B85" s="1070" t="s">
        <v>104</v>
      </c>
      <c r="C85" s="1163">
        <v>15895162.974568615</v>
      </c>
      <c r="D85" s="1072">
        <f>'4c-Summary_Detail'!AF32</f>
        <v>15895162.974568615</v>
      </c>
      <c r="E85" s="1073">
        <f t="shared" si="9"/>
        <v>0</v>
      </c>
      <c r="F85" s="1074">
        <v>15895200</v>
      </c>
      <c r="G85" s="1072">
        <f>'4c-Summary_Detail'!AG32</f>
        <v>15895200</v>
      </c>
      <c r="H85" s="1075">
        <f t="shared" si="10"/>
        <v>0</v>
      </c>
      <c r="J85" s="222"/>
    </row>
    <row r="86" spans="2:10" ht="15.75" thickBot="1" x14ac:dyDescent="0.3">
      <c r="B86" s="1071" t="s">
        <v>102</v>
      </c>
      <c r="C86" s="1164">
        <v>6008776.1415139977</v>
      </c>
      <c r="D86" s="1076">
        <f>'4c-Summary_Detail'!AF33</f>
        <v>6008776.1415139977</v>
      </c>
      <c r="E86" s="1077">
        <f t="shared" si="9"/>
        <v>0</v>
      </c>
      <c r="F86" s="1078">
        <v>6008800</v>
      </c>
      <c r="G86" s="1076">
        <f>'4c-Summary_Detail'!AG33</f>
        <v>6008800</v>
      </c>
      <c r="H86" s="1079">
        <f t="shared" si="10"/>
        <v>0</v>
      </c>
      <c r="J86" s="222"/>
    </row>
    <row r="87" spans="2:10" x14ac:dyDescent="0.25">
      <c r="D87" s="222"/>
      <c r="J87" s="222"/>
    </row>
  </sheetData>
  <mergeCells count="12">
    <mergeCell ref="B61:H61"/>
    <mergeCell ref="B58:I59"/>
    <mergeCell ref="B33:I33"/>
    <mergeCell ref="C8:D8"/>
    <mergeCell ref="C18:E18"/>
    <mergeCell ref="G18:I18"/>
    <mergeCell ref="F9:F11"/>
    <mergeCell ref="C26:E26"/>
    <mergeCell ref="C47:F47"/>
    <mergeCell ref="C38:F38"/>
    <mergeCell ref="H38:K38"/>
    <mergeCell ref="H47:K47"/>
  </mergeCells>
  <dataValidations disablePrompts="1" count="1">
    <dataValidation type="list" allowBlank="1" showInputMessage="1" showErrorMessage="1" sqref="C2" xr:uid="{0E0D7592-154E-437B-9E93-BC0CE65B3ED0}">
      <formula1>"Pre-Rec,Post-Rec,None"</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E7B43-5CED-4FBC-978B-A0DACAA4AC1F}">
  <sheetPr>
    <tabColor rgb="FFFFFF00"/>
  </sheetPr>
  <dimension ref="A2:L35"/>
  <sheetViews>
    <sheetView workbookViewId="0">
      <selection activeCell="G35" sqref="G35"/>
    </sheetView>
  </sheetViews>
  <sheetFormatPr defaultRowHeight="15" x14ac:dyDescent="0.25"/>
  <cols>
    <col min="2" max="2" width="0" hidden="1" customWidth="1"/>
    <col min="4" max="4" width="57.140625" customWidth="1"/>
    <col min="5" max="5" width="14.140625" customWidth="1"/>
    <col min="6" max="6" width="14.140625" style="222" customWidth="1"/>
    <col min="7" max="9" width="14.140625" customWidth="1"/>
    <col min="11" max="11" width="11.140625" style="1208" bestFit="1" customWidth="1"/>
    <col min="12" max="12" width="10.140625" style="1209" bestFit="1" customWidth="1"/>
  </cols>
  <sheetData>
    <row r="2" spans="1:12" ht="48.75" customHeight="1" thickBot="1" x14ac:dyDescent="0.3">
      <c r="D2" s="1245" t="str">
        <f>'2-Assumptions'!C3</f>
        <v>Final HB2 - 4% New Money, Non-Formula adjustments of $5.0 million for student support, 957,800 for Grad. Student Comp.,  $15,339,200 Nurse roll-up</v>
      </c>
      <c r="E2" s="1245"/>
      <c r="F2" s="1245"/>
      <c r="G2" s="1245"/>
      <c r="H2" s="1245"/>
      <c r="I2" s="1245"/>
    </row>
    <row r="3" spans="1:12" ht="15.75" thickBot="1" x14ac:dyDescent="0.3">
      <c r="D3" s="1246" t="s">
        <v>0</v>
      </c>
      <c r="E3" s="1247" t="s">
        <v>739</v>
      </c>
      <c r="F3" s="1248" t="s">
        <v>734</v>
      </c>
      <c r="G3" s="1249" t="s">
        <v>740</v>
      </c>
      <c r="H3" s="1249">
        <v>4</v>
      </c>
      <c r="I3" s="1246" t="s">
        <v>200</v>
      </c>
    </row>
    <row r="4" spans="1:12" ht="15.75" thickBot="1" x14ac:dyDescent="0.3">
      <c r="D4" s="1246"/>
      <c r="E4" s="1247"/>
      <c r="F4" s="1248"/>
      <c r="G4" s="1249"/>
      <c r="H4" s="1249"/>
      <c r="I4" s="1246"/>
    </row>
    <row r="5" spans="1:12" ht="15.75" thickBot="1" x14ac:dyDescent="0.3">
      <c r="D5" s="928" t="s">
        <v>1</v>
      </c>
      <c r="E5" s="929">
        <f>SUBTOTAL(9,E6:E35)</f>
        <v>5000000</v>
      </c>
      <c r="F5" s="1173">
        <f t="shared" ref="F5:H5" si="0">SUBTOTAL(9,F6:F35)</f>
        <v>15339069</v>
      </c>
      <c r="G5" s="929">
        <f t="shared" si="0"/>
        <v>957800</v>
      </c>
      <c r="H5" s="929">
        <f t="shared" si="0"/>
        <v>0</v>
      </c>
      <c r="I5" s="930">
        <f t="shared" ref="I5" si="1">SUBTOTAL(9,I6:I35)</f>
        <v>21296869</v>
      </c>
      <c r="L5" s="1209">
        <v>15000000</v>
      </c>
    </row>
    <row r="6" spans="1:12" ht="6.75" customHeight="1" x14ac:dyDescent="0.25">
      <c r="D6" s="931"/>
      <c r="E6" s="932"/>
      <c r="F6" s="1174"/>
      <c r="G6" s="933"/>
      <c r="H6" s="994"/>
      <c r="I6" s="933"/>
    </row>
    <row r="7" spans="1:12" x14ac:dyDescent="0.25">
      <c r="A7">
        <v>0</v>
      </c>
      <c r="B7">
        <v>1</v>
      </c>
      <c r="D7" s="934" t="s">
        <v>2</v>
      </c>
      <c r="E7" s="1042">
        <v>224600</v>
      </c>
      <c r="F7" s="1175">
        <v>0</v>
      </c>
      <c r="G7" s="997">
        <v>93300</v>
      </c>
      <c r="H7" s="995"/>
      <c r="I7" s="935">
        <f>SUM(E7:H7)</f>
        <v>317900</v>
      </c>
      <c r="K7" s="1208">
        <f>E7/$E$5</f>
        <v>4.4920000000000002E-2</v>
      </c>
      <c r="L7" s="1209">
        <v>325481.26220298477</v>
      </c>
    </row>
    <row r="8" spans="1:12" x14ac:dyDescent="0.25">
      <c r="A8">
        <v>1</v>
      </c>
      <c r="B8">
        <v>2</v>
      </c>
      <c r="D8" s="934" t="s">
        <v>3</v>
      </c>
      <c r="E8" s="1042">
        <v>984300</v>
      </c>
      <c r="F8" s="1175">
        <v>2143636</v>
      </c>
      <c r="G8" s="997">
        <v>308400</v>
      </c>
      <c r="H8" s="995"/>
      <c r="I8" s="935">
        <f>SUM(E8:H8)</f>
        <v>3436336</v>
      </c>
      <c r="K8" s="1208">
        <f t="shared" ref="K8:K10" si="2">E8/$E$5</f>
        <v>0.19686000000000001</v>
      </c>
      <c r="L8" s="1209">
        <v>1811088.7064139305</v>
      </c>
    </row>
    <row r="9" spans="1:12" ht="15.75" thickBot="1" x14ac:dyDescent="0.3">
      <c r="A9">
        <v>3</v>
      </c>
      <c r="B9">
        <v>3</v>
      </c>
      <c r="D9" s="934" t="s">
        <v>4</v>
      </c>
      <c r="E9" s="1042">
        <v>1577500</v>
      </c>
      <c r="F9" s="1175">
        <v>0</v>
      </c>
      <c r="G9" s="997">
        <v>499200</v>
      </c>
      <c r="H9" s="995"/>
      <c r="I9" s="935">
        <f>SUM(E9:H9)</f>
        <v>2076700</v>
      </c>
      <c r="K9" s="1208">
        <f t="shared" si="2"/>
        <v>0.3155</v>
      </c>
      <c r="L9" s="1209">
        <v>4375592.4855199326</v>
      </c>
    </row>
    <row r="10" spans="1:12" ht="15.75" thickBot="1" x14ac:dyDescent="0.3">
      <c r="A10">
        <v>4</v>
      </c>
      <c r="D10" s="936" t="s">
        <v>5</v>
      </c>
      <c r="E10" s="937">
        <f>SUBTOTAL(9,E7:E9)</f>
        <v>2786400</v>
      </c>
      <c r="F10" s="1176">
        <f t="shared" ref="F10:H10" si="3">SUBTOTAL(9,F7:F9)</f>
        <v>2143636</v>
      </c>
      <c r="G10" s="937">
        <f t="shared" si="3"/>
        <v>900900</v>
      </c>
      <c r="H10" s="937">
        <f t="shared" si="3"/>
        <v>0</v>
      </c>
      <c r="I10" s="938">
        <f t="shared" ref="I10" si="4">SUBTOTAL(9,I7:I9)</f>
        <v>5830936</v>
      </c>
      <c r="K10" s="1208">
        <f t="shared" si="2"/>
        <v>0.55728</v>
      </c>
      <c r="L10" s="1209">
        <f t="shared" ref="L10" si="5">$L$5*K10</f>
        <v>8359200</v>
      </c>
    </row>
    <row r="11" spans="1:12" ht="7.5" customHeight="1" x14ac:dyDescent="0.25">
      <c r="A11">
        <v>5</v>
      </c>
      <c r="D11" s="934"/>
      <c r="E11" s="940"/>
      <c r="F11" s="1177"/>
      <c r="G11" s="941"/>
      <c r="H11" s="996"/>
      <c r="I11" s="941"/>
    </row>
    <row r="12" spans="1:12" x14ac:dyDescent="0.25">
      <c r="A12">
        <v>6</v>
      </c>
      <c r="B12">
        <v>4</v>
      </c>
      <c r="D12" s="934" t="s">
        <v>6</v>
      </c>
      <c r="E12" s="1042">
        <v>259500</v>
      </c>
      <c r="F12" s="1175">
        <v>333411</v>
      </c>
      <c r="G12" s="997">
        <v>25900</v>
      </c>
      <c r="H12" s="995"/>
      <c r="I12" s="935">
        <f>SUM(E12:H12)</f>
        <v>618811</v>
      </c>
      <c r="K12" s="1208">
        <f t="shared" ref="K12:K16" si="6">E12/$E$5</f>
        <v>5.1900000000000002E-2</v>
      </c>
      <c r="L12" s="1209">
        <v>808462.51700324658</v>
      </c>
    </row>
    <row r="13" spans="1:12" x14ac:dyDescent="0.25">
      <c r="A13">
        <v>7</v>
      </c>
      <c r="B13">
        <v>5</v>
      </c>
      <c r="D13" s="934" t="s">
        <v>7</v>
      </c>
      <c r="E13" s="1042">
        <v>228500</v>
      </c>
      <c r="F13" s="1175">
        <v>319506</v>
      </c>
      <c r="G13" s="997">
        <v>26500</v>
      </c>
      <c r="H13" s="995"/>
      <c r="I13" s="935">
        <f>SUM(E13:H13)</f>
        <v>574506</v>
      </c>
      <c r="K13" s="1208">
        <f t="shared" si="6"/>
        <v>4.5699999999999998E-2</v>
      </c>
      <c r="L13" s="1209">
        <v>447484.44386859372</v>
      </c>
    </row>
    <row r="14" spans="1:12" x14ac:dyDescent="0.25">
      <c r="A14">
        <v>8</v>
      </c>
      <c r="B14">
        <v>6</v>
      </c>
      <c r="D14" s="934" t="s">
        <v>8</v>
      </c>
      <c r="E14" s="1042">
        <v>79100</v>
      </c>
      <c r="F14" s="1175">
        <v>975410</v>
      </c>
      <c r="G14" s="997"/>
      <c r="H14" s="995"/>
      <c r="I14" s="935">
        <f>SUM(E14:H14)</f>
        <v>1054510</v>
      </c>
      <c r="K14" s="1208">
        <f t="shared" si="6"/>
        <v>1.5820000000000001E-2</v>
      </c>
      <c r="L14" s="1209">
        <v>426743.97576357878</v>
      </c>
    </row>
    <row r="15" spans="1:12" ht="15.75" thickBot="1" x14ac:dyDescent="0.3">
      <c r="A15">
        <v>9</v>
      </c>
      <c r="B15">
        <v>7</v>
      </c>
      <c r="D15" s="934" t="s">
        <v>9</v>
      </c>
      <c r="E15" s="1042">
        <v>167000</v>
      </c>
      <c r="F15" s="1175">
        <v>1887269</v>
      </c>
      <c r="G15" s="997">
        <v>4500</v>
      </c>
      <c r="H15" s="995"/>
      <c r="I15" s="935">
        <f>SUM(E15:H15)</f>
        <v>2058769</v>
      </c>
      <c r="K15" s="1208">
        <f t="shared" si="6"/>
        <v>3.3399999999999999E-2</v>
      </c>
      <c r="L15" s="1209">
        <v>124543.34559788753</v>
      </c>
    </row>
    <row r="16" spans="1:12" ht="15.75" thickBot="1" x14ac:dyDescent="0.3">
      <c r="A16">
        <v>10</v>
      </c>
      <c r="D16" s="936" t="s">
        <v>10</v>
      </c>
      <c r="E16" s="937">
        <f>SUBTOTAL(9,E12:E15)</f>
        <v>734100</v>
      </c>
      <c r="F16" s="1176">
        <f t="shared" ref="F16:H16" si="7">SUBTOTAL(9,F12:F15)</f>
        <v>3515596</v>
      </c>
      <c r="G16" s="937">
        <f t="shared" si="7"/>
        <v>56900</v>
      </c>
      <c r="H16" s="937">
        <f t="shared" si="7"/>
        <v>0</v>
      </c>
      <c r="I16" s="938">
        <f t="shared" ref="I16" si="8">SUBTOTAL(9,I12:I15)</f>
        <v>4306596</v>
      </c>
      <c r="K16" s="1208">
        <f t="shared" si="6"/>
        <v>0.14682000000000001</v>
      </c>
      <c r="L16" s="1209">
        <f t="shared" ref="L16" si="9">$L$5*K16</f>
        <v>2202300</v>
      </c>
    </row>
    <row r="17" spans="1:12" ht="6" customHeight="1" x14ac:dyDescent="0.25">
      <c r="A17">
        <v>11</v>
      </c>
      <c r="D17" s="934"/>
      <c r="E17" s="940"/>
      <c r="F17" s="1177"/>
      <c r="G17" s="941"/>
      <c r="H17" s="996"/>
      <c r="I17" s="941"/>
    </row>
    <row r="18" spans="1:12" x14ac:dyDescent="0.25">
      <c r="A18">
        <v>12</v>
      </c>
      <c r="B18">
        <v>8</v>
      </c>
      <c r="D18" s="934" t="s">
        <v>11</v>
      </c>
      <c r="E18" s="1042">
        <v>89600</v>
      </c>
      <c r="F18" s="1175">
        <v>360500</v>
      </c>
      <c r="G18" s="997"/>
      <c r="H18" s="995">
        <v>0</v>
      </c>
      <c r="I18" s="935">
        <f t="shared" ref="I18:I34" si="10">SUM(E18:H18)</f>
        <v>450100</v>
      </c>
      <c r="K18" s="1208">
        <f t="shared" ref="K18:K35" si="11">E18/$E$5</f>
        <v>1.7919999999999998E-2</v>
      </c>
      <c r="L18" s="1209">
        <v>368397.36074420705</v>
      </c>
    </row>
    <row r="19" spans="1:12" x14ac:dyDescent="0.25">
      <c r="A19">
        <v>13</v>
      </c>
      <c r="B19">
        <v>9</v>
      </c>
      <c r="D19" s="934" t="s">
        <v>12</v>
      </c>
      <c r="E19" s="1042">
        <v>14800</v>
      </c>
      <c r="F19" s="1175">
        <v>309000</v>
      </c>
      <c r="G19" s="997"/>
      <c r="H19" s="995">
        <v>0</v>
      </c>
      <c r="I19" s="935">
        <f t="shared" si="10"/>
        <v>323800</v>
      </c>
      <c r="K19" s="1208">
        <f t="shared" si="11"/>
        <v>2.96E-3</v>
      </c>
      <c r="L19" s="1209">
        <v>51802.405015214375</v>
      </c>
    </row>
    <row r="20" spans="1:12" x14ac:dyDescent="0.25">
      <c r="A20">
        <v>14</v>
      </c>
      <c r="B20">
        <v>10</v>
      </c>
      <c r="D20" s="934" t="s">
        <v>13</v>
      </c>
      <c r="E20" s="1042">
        <v>51400</v>
      </c>
      <c r="F20" s="1175">
        <v>412000</v>
      </c>
      <c r="G20" s="997"/>
      <c r="H20" s="995">
        <v>0</v>
      </c>
      <c r="I20" s="935">
        <f t="shared" si="10"/>
        <v>463400</v>
      </c>
      <c r="K20" s="1208">
        <f t="shared" si="11"/>
        <v>1.0279999999999999E-2</v>
      </c>
      <c r="L20" s="1209">
        <v>104160.4992684483</v>
      </c>
    </row>
    <row r="21" spans="1:12" x14ac:dyDescent="0.25">
      <c r="A21">
        <v>15</v>
      </c>
      <c r="B21">
        <v>12</v>
      </c>
      <c r="D21" s="934" t="s">
        <v>14</v>
      </c>
      <c r="E21" s="1042">
        <v>177700</v>
      </c>
      <c r="F21" s="1175">
        <v>956766.99999999988</v>
      </c>
      <c r="G21" s="997"/>
      <c r="H21" s="995">
        <v>0</v>
      </c>
      <c r="I21" s="935">
        <f t="shared" si="10"/>
        <v>1134467</v>
      </c>
      <c r="K21" s="1208">
        <f t="shared" si="11"/>
        <v>3.5540000000000002E-2</v>
      </c>
      <c r="L21" s="1209">
        <v>1180878.5438038087</v>
      </c>
    </row>
    <row r="22" spans="1:12" x14ac:dyDescent="0.25">
      <c r="A22">
        <v>16</v>
      </c>
      <c r="B22">
        <v>13</v>
      </c>
      <c r="D22" s="934" t="s">
        <v>15</v>
      </c>
      <c r="E22" s="1042">
        <v>25500</v>
      </c>
      <c r="F22" s="1175">
        <v>0</v>
      </c>
      <c r="G22" s="997"/>
      <c r="H22" s="995">
        <v>0</v>
      </c>
      <c r="I22" s="935">
        <f t="shared" si="10"/>
        <v>25500</v>
      </c>
      <c r="K22" s="1208">
        <f t="shared" si="11"/>
        <v>5.1000000000000004E-3</v>
      </c>
      <c r="L22" s="1209">
        <v>101861.99410882119</v>
      </c>
    </row>
    <row r="23" spans="1:12" x14ac:dyDescent="0.25">
      <c r="A23">
        <v>17</v>
      </c>
      <c r="B23">
        <v>14</v>
      </c>
      <c r="D23" s="934" t="s">
        <v>16</v>
      </c>
      <c r="E23" s="1042">
        <v>65300</v>
      </c>
      <c r="F23" s="1175">
        <v>827605</v>
      </c>
      <c r="G23" s="997"/>
      <c r="H23" s="995">
        <v>0</v>
      </c>
      <c r="I23" s="935">
        <f t="shared" si="10"/>
        <v>892905</v>
      </c>
      <c r="K23" s="1208">
        <f t="shared" si="11"/>
        <v>1.306E-2</v>
      </c>
      <c r="L23" s="1209">
        <v>439143.89735890413</v>
      </c>
    </row>
    <row r="24" spans="1:12" x14ac:dyDescent="0.25">
      <c r="A24">
        <v>18</v>
      </c>
      <c r="B24">
        <v>15</v>
      </c>
      <c r="D24" s="934" t="s">
        <v>17</v>
      </c>
      <c r="E24" s="1042">
        <v>14100</v>
      </c>
      <c r="F24" s="1175">
        <v>0</v>
      </c>
      <c r="G24" s="997"/>
      <c r="H24" s="995">
        <v>0</v>
      </c>
      <c r="I24" s="935">
        <f t="shared" si="10"/>
        <v>14100</v>
      </c>
      <c r="K24" s="1208">
        <f t="shared" si="11"/>
        <v>2.82E-3</v>
      </c>
      <c r="L24" s="1209">
        <v>106776.5086267281</v>
      </c>
    </row>
    <row r="25" spans="1:12" x14ac:dyDescent="0.25">
      <c r="A25">
        <v>19</v>
      </c>
      <c r="B25">
        <v>16</v>
      </c>
      <c r="D25" s="934" t="s">
        <v>18</v>
      </c>
      <c r="E25" s="1042">
        <v>28800</v>
      </c>
      <c r="F25" s="1175">
        <v>911138</v>
      </c>
      <c r="G25" s="997"/>
      <c r="H25" s="995">
        <v>0</v>
      </c>
      <c r="I25" s="935">
        <f t="shared" si="10"/>
        <v>939938</v>
      </c>
      <c r="K25" s="1208">
        <f t="shared" si="11"/>
        <v>5.7600000000000004E-3</v>
      </c>
      <c r="L25" s="1209">
        <v>99168.920358891308</v>
      </c>
    </row>
    <row r="26" spans="1:12" x14ac:dyDescent="0.25">
      <c r="A26">
        <v>20</v>
      </c>
      <c r="B26">
        <v>17</v>
      </c>
      <c r="D26" s="934" t="s">
        <v>19</v>
      </c>
      <c r="E26" s="1042">
        <v>42400</v>
      </c>
      <c r="F26" s="1175">
        <v>440015.99999999994</v>
      </c>
      <c r="G26" s="997"/>
      <c r="H26" s="995">
        <v>0</v>
      </c>
      <c r="I26" s="935">
        <f t="shared" si="10"/>
        <v>482415.99999999994</v>
      </c>
      <c r="K26" s="1208">
        <f t="shared" si="11"/>
        <v>8.4799999999999997E-3</v>
      </c>
      <c r="L26" s="1209">
        <v>239469.7735380982</v>
      </c>
    </row>
    <row r="27" spans="1:12" x14ac:dyDescent="0.25">
      <c r="A27">
        <v>21</v>
      </c>
      <c r="B27">
        <v>18</v>
      </c>
      <c r="D27" s="934" t="s">
        <v>20</v>
      </c>
      <c r="E27" s="1042">
        <v>470900</v>
      </c>
      <c r="F27" s="1175">
        <v>1442000</v>
      </c>
      <c r="G27" s="997"/>
      <c r="H27" s="995">
        <v>0</v>
      </c>
      <c r="I27" s="935">
        <f t="shared" si="10"/>
        <v>1912900</v>
      </c>
      <c r="K27" s="1208">
        <f t="shared" si="11"/>
        <v>9.418E-2</v>
      </c>
      <c r="L27" s="1209">
        <v>2374057.6879434828</v>
      </c>
    </row>
    <row r="28" spans="1:12" x14ac:dyDescent="0.25">
      <c r="A28">
        <v>22</v>
      </c>
      <c r="B28">
        <v>19</v>
      </c>
      <c r="D28" s="934" t="s">
        <v>21</v>
      </c>
      <c r="E28" s="1042">
        <v>74900</v>
      </c>
      <c r="F28" s="1175">
        <v>367195</v>
      </c>
      <c r="G28" s="997"/>
      <c r="H28" s="995">
        <v>0</v>
      </c>
      <c r="I28" s="935">
        <f t="shared" si="10"/>
        <v>442095</v>
      </c>
      <c r="K28" s="1208">
        <f t="shared" si="11"/>
        <v>1.498E-2</v>
      </c>
      <c r="L28" s="1209">
        <v>437867.13139547501</v>
      </c>
    </row>
    <row r="29" spans="1:12" x14ac:dyDescent="0.25">
      <c r="A29">
        <v>23</v>
      </c>
      <c r="B29">
        <v>20</v>
      </c>
      <c r="D29" s="934" t="s">
        <v>22</v>
      </c>
      <c r="E29" s="1042">
        <v>51900</v>
      </c>
      <c r="F29" s="1175">
        <v>524270</v>
      </c>
      <c r="G29" s="997"/>
      <c r="H29" s="995">
        <v>0</v>
      </c>
      <c r="I29" s="935">
        <f t="shared" si="10"/>
        <v>576170</v>
      </c>
      <c r="K29" s="1208">
        <f t="shared" si="11"/>
        <v>1.038E-2</v>
      </c>
      <c r="L29" s="1209">
        <v>140589.47701934844</v>
      </c>
    </row>
    <row r="30" spans="1:12" x14ac:dyDescent="0.25">
      <c r="A30">
        <v>24</v>
      </c>
      <c r="B30">
        <v>21</v>
      </c>
      <c r="D30" s="934" t="s">
        <v>23</v>
      </c>
      <c r="E30" s="1042">
        <v>29600</v>
      </c>
      <c r="F30" s="1175">
        <v>257500</v>
      </c>
      <c r="G30" s="997"/>
      <c r="H30" s="995">
        <v>0</v>
      </c>
      <c r="I30" s="935">
        <f t="shared" si="10"/>
        <v>287100</v>
      </c>
      <c r="K30" s="1208">
        <f t="shared" si="11"/>
        <v>5.9199999999999999E-3</v>
      </c>
      <c r="L30" s="1209">
        <v>73115.150557710673</v>
      </c>
    </row>
    <row r="31" spans="1:12" x14ac:dyDescent="0.25">
      <c r="A31">
        <v>25</v>
      </c>
      <c r="B31">
        <v>22</v>
      </c>
      <c r="D31" s="934" t="s">
        <v>24</v>
      </c>
      <c r="E31" s="1042">
        <v>44000</v>
      </c>
      <c r="F31" s="1175">
        <v>805357</v>
      </c>
      <c r="G31" s="997"/>
      <c r="H31" s="995">
        <v>0</v>
      </c>
      <c r="I31" s="935">
        <f t="shared" si="10"/>
        <v>849357</v>
      </c>
      <c r="K31" s="1208">
        <f t="shared" si="11"/>
        <v>8.8000000000000005E-3</v>
      </c>
      <c r="L31" s="1209">
        <v>0</v>
      </c>
    </row>
    <row r="32" spans="1:12" x14ac:dyDescent="0.25">
      <c r="A32">
        <v>26</v>
      </c>
      <c r="B32">
        <v>23</v>
      </c>
      <c r="D32" s="934" t="s">
        <v>25</v>
      </c>
      <c r="E32" s="1042">
        <v>185700</v>
      </c>
      <c r="F32" s="1175">
        <v>1149480</v>
      </c>
      <c r="G32" s="997"/>
      <c r="H32" s="995">
        <v>0</v>
      </c>
      <c r="I32" s="935">
        <f t="shared" si="10"/>
        <v>1335180</v>
      </c>
      <c r="K32" s="1208">
        <f t="shared" si="11"/>
        <v>3.7139999999999999E-2</v>
      </c>
      <c r="L32" s="1209">
        <v>869465.52493883669</v>
      </c>
    </row>
    <row r="33" spans="1:12" x14ac:dyDescent="0.25">
      <c r="A33">
        <v>27</v>
      </c>
      <c r="B33">
        <v>24</v>
      </c>
      <c r="D33" s="934" t="s">
        <v>26</v>
      </c>
      <c r="E33" s="1042">
        <v>82800</v>
      </c>
      <c r="F33" s="1175">
        <v>506450.99999999994</v>
      </c>
      <c r="G33" s="997"/>
      <c r="H33" s="995">
        <v>0</v>
      </c>
      <c r="I33" s="935">
        <f t="shared" si="10"/>
        <v>589251</v>
      </c>
      <c r="K33" s="1208">
        <f t="shared" si="11"/>
        <v>1.6559999999999998E-2</v>
      </c>
      <c r="L33" s="1209">
        <v>93848.388951872927</v>
      </c>
    </row>
    <row r="34" spans="1:12" ht="15.75" thickBot="1" x14ac:dyDescent="0.3">
      <c r="A34">
        <v>28</v>
      </c>
      <c r="B34">
        <v>25</v>
      </c>
      <c r="D34" s="939" t="s">
        <v>27</v>
      </c>
      <c r="E34" s="1042">
        <v>30100</v>
      </c>
      <c r="F34" s="1175">
        <v>410558.00000000006</v>
      </c>
      <c r="G34" s="997"/>
      <c r="H34" s="995">
        <v>0</v>
      </c>
      <c r="I34" s="935">
        <f t="shared" si="10"/>
        <v>440658.00000000006</v>
      </c>
      <c r="K34" s="1208">
        <f t="shared" si="11"/>
        <v>6.0200000000000002E-3</v>
      </c>
      <c r="L34" s="1209">
        <v>0</v>
      </c>
    </row>
    <row r="35" spans="1:12" ht="15.75" thickBot="1" x14ac:dyDescent="0.3">
      <c r="A35">
        <v>29</v>
      </c>
      <c r="D35" s="936" t="s">
        <v>28</v>
      </c>
      <c r="E35" s="937">
        <f>SUBTOTAL(9,E18:E34)</f>
        <v>1479500</v>
      </c>
      <c r="F35" s="1176">
        <f t="shared" ref="F35:H35" si="12">SUBTOTAL(9,F18:F34)</f>
        <v>9679837</v>
      </c>
      <c r="G35" s="937">
        <f t="shared" si="12"/>
        <v>0</v>
      </c>
      <c r="H35" s="937">
        <f t="shared" si="12"/>
        <v>0</v>
      </c>
      <c r="I35" s="938">
        <f t="shared" ref="I35" si="13">SUBTOTAL(9,I18:I34)</f>
        <v>11159337</v>
      </c>
      <c r="K35" s="1208">
        <f t="shared" si="11"/>
        <v>0.2959</v>
      </c>
      <c r="L35" s="1209">
        <f t="shared" ref="L35" si="14">$L$5*K35</f>
        <v>4438500</v>
      </c>
    </row>
  </sheetData>
  <mergeCells count="7">
    <mergeCell ref="D2:I2"/>
    <mergeCell ref="I3:I4"/>
    <mergeCell ref="D3:D4"/>
    <mergeCell ref="E3:E4"/>
    <mergeCell ref="F3:F4"/>
    <mergeCell ref="G3:G4"/>
    <mergeCell ref="H3:H4"/>
  </mergeCells>
  <pageMargins left="0.7" right="0.7" top="0.75" bottom="0.75" header="0.3" footer="0.3"/>
  <pageSetup orientation="portrait" horizontalDpi="4294967295" verticalDpi="4294967295"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4031-B5BA-459D-B4CA-6DA0571D8CD6}">
  <dimension ref="B3:J25"/>
  <sheetViews>
    <sheetView zoomScale="90" zoomScaleNormal="90" workbookViewId="0">
      <selection activeCell="E17" sqref="E17"/>
    </sheetView>
  </sheetViews>
  <sheetFormatPr defaultRowHeight="15" x14ac:dyDescent="0.25"/>
  <cols>
    <col min="3" max="3" width="10.140625" customWidth="1"/>
    <col min="4" max="4" width="17.7109375" customWidth="1"/>
    <col min="5" max="5" width="12.5703125" customWidth="1"/>
    <col min="6" max="6" width="72.28515625" hidden="1" customWidth="1"/>
    <col min="7" max="7" width="18" bestFit="1" customWidth="1"/>
    <col min="8" max="8" width="13.28515625" customWidth="1"/>
    <col min="9" max="9" width="11.140625" bestFit="1" customWidth="1"/>
    <col min="10" max="10" width="18" customWidth="1"/>
  </cols>
  <sheetData>
    <row r="3" spans="2:10" x14ac:dyDescent="0.25">
      <c r="B3" s="1167" t="s">
        <v>735</v>
      </c>
      <c r="C3" s="1167" t="s">
        <v>696</v>
      </c>
      <c r="D3" s="1167" t="s">
        <v>697</v>
      </c>
      <c r="E3" s="1167" t="s">
        <v>0</v>
      </c>
      <c r="F3" s="1167" t="s">
        <v>698</v>
      </c>
      <c r="G3" s="1168" t="s">
        <v>699</v>
      </c>
      <c r="H3" s="1167" t="s">
        <v>700</v>
      </c>
      <c r="I3" s="1167" t="s">
        <v>701</v>
      </c>
      <c r="J3" s="1167" t="s">
        <v>736</v>
      </c>
    </row>
    <row r="4" spans="2:10" x14ac:dyDescent="0.25">
      <c r="B4" s="1178">
        <v>1</v>
      </c>
      <c r="C4" s="1169">
        <v>92</v>
      </c>
      <c r="D4" s="1169" t="s">
        <v>712</v>
      </c>
      <c r="E4" s="1169" t="s">
        <v>645</v>
      </c>
      <c r="F4" s="1170" t="s">
        <v>711</v>
      </c>
      <c r="G4" s="1170" t="s">
        <v>704</v>
      </c>
      <c r="H4" s="1171">
        <v>2081.1999999999998</v>
      </c>
      <c r="I4" s="1171">
        <v>2143.636</v>
      </c>
      <c r="J4" s="222">
        <f>Table7[[#This Row],[HED]]*1000</f>
        <v>2143636</v>
      </c>
    </row>
    <row r="5" spans="2:10" x14ac:dyDescent="0.25">
      <c r="B5" s="1179">
        <v>6</v>
      </c>
      <c r="C5" s="1169">
        <v>145</v>
      </c>
      <c r="D5" s="1169" t="s">
        <v>722</v>
      </c>
      <c r="E5" s="1169" t="s">
        <v>647</v>
      </c>
      <c r="F5" s="1170" t="s">
        <v>711</v>
      </c>
      <c r="G5" s="1170" t="s">
        <v>704</v>
      </c>
      <c r="H5" s="1171">
        <v>323.7</v>
      </c>
      <c r="I5" s="1171">
        <v>333.411</v>
      </c>
      <c r="J5" s="222">
        <f>Table7[[#This Row],[HED]]*1000</f>
        <v>333411</v>
      </c>
    </row>
    <row r="6" spans="2:10" x14ac:dyDescent="0.25">
      <c r="B6" s="1179">
        <v>7</v>
      </c>
      <c r="C6" s="1169">
        <v>117</v>
      </c>
      <c r="D6" s="1169" t="s">
        <v>718</v>
      </c>
      <c r="E6" s="1169" t="s">
        <v>85</v>
      </c>
      <c r="F6" s="1170" t="s">
        <v>711</v>
      </c>
      <c r="G6" s="1170" t="s">
        <v>704</v>
      </c>
      <c r="H6" s="1171">
        <v>310.2</v>
      </c>
      <c r="I6" s="1171">
        <v>319.50599999999997</v>
      </c>
      <c r="J6" s="222">
        <f>Table7[[#This Row],[HED]]*1000</f>
        <v>319506</v>
      </c>
    </row>
    <row r="7" spans="2:10" x14ac:dyDescent="0.25">
      <c r="B7" s="1179"/>
      <c r="C7" s="1169">
        <v>67</v>
      </c>
      <c r="D7" s="1169" t="s">
        <v>709</v>
      </c>
      <c r="E7" s="1169" t="s">
        <v>710</v>
      </c>
      <c r="F7" s="1170" t="s">
        <v>711</v>
      </c>
      <c r="G7" s="1170" t="s">
        <v>704</v>
      </c>
      <c r="H7" s="1171">
        <v>951.6</v>
      </c>
      <c r="I7" s="1171">
        <v>980.14800000000002</v>
      </c>
      <c r="J7">
        <f>Table7[[#This Row],[HED]]*1000</f>
        <v>980148</v>
      </c>
    </row>
    <row r="8" spans="2:10" x14ac:dyDescent="0.25">
      <c r="B8" s="1179">
        <v>8</v>
      </c>
      <c r="C8" s="1169">
        <v>177</v>
      </c>
      <c r="D8" s="1169" t="s">
        <v>725</v>
      </c>
      <c r="E8" s="1169" t="s">
        <v>86</v>
      </c>
      <c r="F8" s="1170" t="s">
        <v>711</v>
      </c>
      <c r="G8" s="1170" t="s">
        <v>704</v>
      </c>
      <c r="H8" s="1171">
        <v>947</v>
      </c>
      <c r="I8" s="1171">
        <v>975.41</v>
      </c>
      <c r="J8" s="222">
        <f>Table7[[#This Row],[HED]]*1000</f>
        <v>975410</v>
      </c>
    </row>
    <row r="9" spans="2:10" x14ac:dyDescent="0.25">
      <c r="B9" s="1179">
        <v>9</v>
      </c>
      <c r="C9" s="1169">
        <v>130</v>
      </c>
      <c r="D9" s="1169" t="s">
        <v>719</v>
      </c>
      <c r="E9" s="1169" t="s">
        <v>87</v>
      </c>
      <c r="F9" s="1170" t="s">
        <v>711</v>
      </c>
      <c r="G9" s="1170" t="s">
        <v>704</v>
      </c>
      <c r="H9" s="1171">
        <v>1550.3</v>
      </c>
      <c r="I9" s="1171">
        <v>1596.809</v>
      </c>
      <c r="J9" s="222">
        <f>Table7[[#This Row],[HED]]*1000</f>
        <v>1596809</v>
      </c>
    </row>
    <row r="10" spans="2:10" x14ac:dyDescent="0.25">
      <c r="B10" s="1179">
        <v>9</v>
      </c>
      <c r="C10" s="1169">
        <v>131</v>
      </c>
      <c r="D10" s="1169" t="s">
        <v>720</v>
      </c>
      <c r="E10" s="1169" t="s">
        <v>87</v>
      </c>
      <c r="F10" s="1170" t="s">
        <v>721</v>
      </c>
      <c r="G10" s="1170" t="s">
        <v>704</v>
      </c>
      <c r="H10" s="1171">
        <v>282</v>
      </c>
      <c r="I10" s="1171">
        <v>290.45999999999998</v>
      </c>
      <c r="J10" s="222">
        <f>Table7[[#This Row],[HED]]*1000</f>
        <v>290460</v>
      </c>
    </row>
    <row r="11" spans="2:10" x14ac:dyDescent="0.25">
      <c r="B11" s="1179">
        <v>12</v>
      </c>
      <c r="C11" s="1169">
        <v>147</v>
      </c>
      <c r="D11" s="1169" t="s">
        <v>723</v>
      </c>
      <c r="E11" s="1169" t="s">
        <v>88</v>
      </c>
      <c r="F11" s="1170" t="s">
        <v>724</v>
      </c>
      <c r="G11" s="1170" t="s">
        <v>704</v>
      </c>
      <c r="H11" s="1171">
        <v>350</v>
      </c>
      <c r="I11" s="1171">
        <v>360.5</v>
      </c>
      <c r="J11" s="222">
        <f>Table7[[#This Row],[HED]]*1000</f>
        <v>360500</v>
      </c>
    </row>
    <row r="12" spans="2:10" x14ac:dyDescent="0.25">
      <c r="B12" s="1179">
        <v>14</v>
      </c>
      <c r="C12" s="1169">
        <v>111</v>
      </c>
      <c r="D12" s="1180" t="s">
        <v>715</v>
      </c>
      <c r="E12" s="1180" t="s">
        <v>90</v>
      </c>
      <c r="F12" s="1183" t="s">
        <v>716</v>
      </c>
      <c r="G12" s="1183" t="s">
        <v>717</v>
      </c>
      <c r="H12" s="1171">
        <v>400</v>
      </c>
      <c r="I12" s="1171">
        <v>412</v>
      </c>
      <c r="J12" s="222">
        <f>Table7[[#This Row],[HED]]*1000</f>
        <v>412000</v>
      </c>
    </row>
    <row r="13" spans="2:10" x14ac:dyDescent="0.25">
      <c r="B13" s="1179">
        <v>15</v>
      </c>
      <c r="C13" s="1169">
        <v>104</v>
      </c>
      <c r="D13" s="1169" t="s">
        <v>713</v>
      </c>
      <c r="E13" s="1169" t="s">
        <v>91</v>
      </c>
      <c r="F13" s="1170" t="s">
        <v>714</v>
      </c>
      <c r="G13" s="1170" t="s">
        <v>704</v>
      </c>
      <c r="H13" s="1171">
        <v>928.9</v>
      </c>
      <c r="I13" s="1171">
        <v>956.76699999999994</v>
      </c>
      <c r="J13" s="222">
        <f>Table7[[#This Row],[HED]]*1000</f>
        <v>956766.99999999988</v>
      </c>
    </row>
    <row r="14" spans="2:10" x14ac:dyDescent="0.25">
      <c r="B14" s="1179">
        <v>17</v>
      </c>
      <c r="C14" s="1169">
        <v>22</v>
      </c>
      <c r="D14" s="1169" t="s">
        <v>702</v>
      </c>
      <c r="E14" s="1169" t="s">
        <v>93</v>
      </c>
      <c r="F14" s="1170" t="s">
        <v>703</v>
      </c>
      <c r="G14" s="1170" t="s">
        <v>704</v>
      </c>
      <c r="H14" s="1171">
        <v>803.5</v>
      </c>
      <c r="I14" s="1171">
        <v>827.60500000000002</v>
      </c>
      <c r="J14" s="222">
        <f>Table7[[#This Row],[HED]]*1000</f>
        <v>827605</v>
      </c>
    </row>
    <row r="15" spans="2:10" x14ac:dyDescent="0.25">
      <c r="B15" s="1179">
        <v>19</v>
      </c>
      <c r="C15" s="1169">
        <v>24</v>
      </c>
      <c r="D15" s="1169" t="s">
        <v>707</v>
      </c>
      <c r="E15" s="1169" t="s">
        <v>95</v>
      </c>
      <c r="F15" s="1170" t="s">
        <v>708</v>
      </c>
      <c r="G15" s="1170" t="s">
        <v>704</v>
      </c>
      <c r="H15" s="1171">
        <v>884.6</v>
      </c>
      <c r="I15" s="1171">
        <v>911.13800000000003</v>
      </c>
      <c r="J15" s="222">
        <f>Table7[[#This Row],[HED]]*1000</f>
        <v>911138</v>
      </c>
    </row>
    <row r="16" spans="2:10" x14ac:dyDescent="0.25">
      <c r="B16" s="1179">
        <v>20</v>
      </c>
      <c r="C16" s="1169">
        <v>23</v>
      </c>
      <c r="D16" s="1169" t="s">
        <v>705</v>
      </c>
      <c r="E16" s="1169" t="s">
        <v>96</v>
      </c>
      <c r="F16" s="1170" t="s">
        <v>706</v>
      </c>
      <c r="G16" s="1170" t="s">
        <v>704</v>
      </c>
      <c r="H16" s="1171">
        <v>427.2</v>
      </c>
      <c r="I16" s="1171">
        <v>440.01599999999996</v>
      </c>
      <c r="J16" s="222">
        <f>Table7[[#This Row],[HED]]*1000</f>
        <v>440015.99999999994</v>
      </c>
    </row>
    <row r="17" spans="2:10" x14ac:dyDescent="0.25">
      <c r="B17" s="1179">
        <v>21</v>
      </c>
      <c r="C17" s="1169">
        <v>192</v>
      </c>
      <c r="D17" s="1169" t="s">
        <v>727</v>
      </c>
      <c r="E17" s="1169" t="s">
        <v>97</v>
      </c>
      <c r="F17" s="1170" t="s">
        <v>711</v>
      </c>
      <c r="G17" s="1170" t="s">
        <v>704</v>
      </c>
      <c r="H17" s="1171">
        <v>1400</v>
      </c>
      <c r="I17" s="1171">
        <v>1442</v>
      </c>
      <c r="J17" s="222">
        <f>Table7[[#This Row],[HED]]*1000</f>
        <v>1442000</v>
      </c>
    </row>
    <row r="18" spans="2:10" x14ac:dyDescent="0.25">
      <c r="B18" s="1179">
        <v>22</v>
      </c>
      <c r="C18" s="1169">
        <v>222</v>
      </c>
      <c r="D18" s="1169" t="s">
        <v>733</v>
      </c>
      <c r="E18" s="1169" t="s">
        <v>98</v>
      </c>
      <c r="F18" s="1170" t="s">
        <v>711</v>
      </c>
      <c r="G18" s="1170" t="s">
        <v>704</v>
      </c>
      <c r="H18" s="1171">
        <v>356.5</v>
      </c>
      <c r="I18" s="1171">
        <v>367.19499999999999</v>
      </c>
      <c r="J18" s="222">
        <f>Table7[[#This Row],[HED]]*1000</f>
        <v>367195</v>
      </c>
    </row>
    <row r="19" spans="2:10" x14ac:dyDescent="0.25">
      <c r="B19" s="1179">
        <v>23</v>
      </c>
      <c r="C19" s="1169">
        <v>196</v>
      </c>
      <c r="D19" s="1169" t="s">
        <v>728</v>
      </c>
      <c r="E19" s="1169" t="s">
        <v>99</v>
      </c>
      <c r="F19" s="1170" t="s">
        <v>711</v>
      </c>
      <c r="G19" s="1170" t="s">
        <v>704</v>
      </c>
      <c r="H19" s="1171">
        <v>509</v>
      </c>
      <c r="I19" s="1171">
        <v>524.27</v>
      </c>
      <c r="J19" s="222">
        <f>Table7[[#This Row],[HED]]*1000</f>
        <v>524270</v>
      </c>
    </row>
    <row r="20" spans="2:10" x14ac:dyDescent="0.25">
      <c r="B20" s="1179">
        <v>24</v>
      </c>
      <c r="C20" s="1169">
        <v>204</v>
      </c>
      <c r="D20" s="1180" t="s">
        <v>729</v>
      </c>
      <c r="E20" s="1180" t="s">
        <v>100</v>
      </c>
      <c r="F20" s="1183" t="s">
        <v>711</v>
      </c>
      <c r="G20" s="1183" t="s">
        <v>717</v>
      </c>
      <c r="H20" s="1171">
        <v>250</v>
      </c>
      <c r="I20" s="1171">
        <v>257.5</v>
      </c>
      <c r="J20" s="222">
        <f>Table7[[#This Row],[HED]]*1000</f>
        <v>257500</v>
      </c>
    </row>
    <row r="21" spans="2:10" x14ac:dyDescent="0.25">
      <c r="B21" s="1179">
        <v>25</v>
      </c>
      <c r="C21" s="1169">
        <v>207</v>
      </c>
      <c r="D21" s="1169" t="s">
        <v>730</v>
      </c>
      <c r="E21" s="1169" t="s">
        <v>101</v>
      </c>
      <c r="F21" s="1170" t="s">
        <v>711</v>
      </c>
      <c r="G21" s="1170" t="s">
        <v>704</v>
      </c>
      <c r="H21" s="1171">
        <v>781.9</v>
      </c>
      <c r="I21" s="1171">
        <v>805.35699999999997</v>
      </c>
      <c r="J21" s="222">
        <f>Table7[[#This Row],[HED]]*1000</f>
        <v>805357</v>
      </c>
    </row>
    <row r="22" spans="2:10" x14ac:dyDescent="0.25">
      <c r="B22" s="1179">
        <v>26</v>
      </c>
      <c r="C22" s="1169">
        <v>216</v>
      </c>
      <c r="D22" s="1169" t="s">
        <v>732</v>
      </c>
      <c r="E22" s="1169" t="s">
        <v>103</v>
      </c>
      <c r="F22" s="1170" t="s">
        <v>711</v>
      </c>
      <c r="G22" s="1170" t="s">
        <v>704</v>
      </c>
      <c r="H22" s="1171">
        <v>1116</v>
      </c>
      <c r="I22" s="1171">
        <v>1149.48</v>
      </c>
      <c r="J22" s="222">
        <f>Table7[[#This Row],[HED]]*1000</f>
        <v>1149480</v>
      </c>
    </row>
    <row r="23" spans="2:10" x14ac:dyDescent="0.25">
      <c r="B23" s="1179">
        <v>27</v>
      </c>
      <c r="C23" s="1169">
        <v>185</v>
      </c>
      <c r="D23" s="1169" t="s">
        <v>726</v>
      </c>
      <c r="E23" s="1169" t="s">
        <v>104</v>
      </c>
      <c r="F23" s="1170" t="s">
        <v>711</v>
      </c>
      <c r="G23" s="1170" t="s">
        <v>704</v>
      </c>
      <c r="H23" s="1171">
        <v>491.7</v>
      </c>
      <c r="I23" s="1171">
        <v>506.45099999999996</v>
      </c>
      <c r="J23" s="222">
        <f>Table7[[#This Row],[HED]]*1000</f>
        <v>506450.99999999994</v>
      </c>
    </row>
    <row r="24" spans="2:10" x14ac:dyDescent="0.25">
      <c r="B24" s="1181">
        <v>28</v>
      </c>
      <c r="C24" s="1182">
        <v>212</v>
      </c>
      <c r="D24" s="1182" t="s">
        <v>731</v>
      </c>
      <c r="E24" s="1182" t="s">
        <v>102</v>
      </c>
      <c r="F24" s="1172" t="s">
        <v>711</v>
      </c>
      <c r="G24" s="1172" t="s">
        <v>704</v>
      </c>
      <c r="H24" s="1184">
        <v>398.6</v>
      </c>
      <c r="I24" s="1184">
        <v>410.55800000000005</v>
      </c>
      <c r="J24" s="222">
        <f>Table7[[#This Row],[HED]]*1000</f>
        <v>410558.00000000006</v>
      </c>
    </row>
    <row r="25" spans="2:10" x14ac:dyDescent="0.25">
      <c r="B25" s="1181"/>
      <c r="C25" s="1182"/>
      <c r="D25" s="1182"/>
      <c r="E25" s="1182"/>
      <c r="F25" s="1172"/>
      <c r="G25" s="1172"/>
      <c r="H25" s="1184">
        <f>SUBTOTAL(109,Table7[FY26OpBud])</f>
        <v>15543.9</v>
      </c>
      <c r="I25" s="1184">
        <f>SUBTOTAL(109,Table7[HED])</f>
        <v>16010.217000000001</v>
      </c>
      <c r="J25" s="1184">
        <f>SUBTOTAL(109,Table7[HED2])</f>
        <v>16010217</v>
      </c>
    </row>
  </sheetData>
  <conditionalFormatting sqref="I4:I24">
    <cfRule type="expression" dxfId="8" priority="1">
      <formula>#REF!&lt;&gt;7112</formula>
    </cfRule>
    <cfRule type="expression" dxfId="7" priority="2">
      <formula>#REF!=7112</formula>
    </cfRule>
  </conditionalFormatting>
  <pageMargins left="0.7" right="0.7" top="0.75" bottom="0.75" header="0.3" footer="0.3"/>
  <legacyDrawing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30C1-3A04-420D-A893-F8F7AE06D83D}">
  <sheetPr>
    <tabColor theme="9" tint="0.39997558519241921"/>
    <pageSetUpPr fitToPage="1"/>
  </sheetPr>
  <dimension ref="B1:AO36"/>
  <sheetViews>
    <sheetView workbookViewId="0">
      <pane xSplit="3" ySplit="6" topLeftCell="D7" activePane="bottomRight" state="frozen"/>
      <selection pane="topRight" activeCell="D1" sqref="D1"/>
      <selection pane="bottomLeft" activeCell="A7" sqref="A7"/>
      <selection pane="bottomRight" activeCell="M7" sqref="M7:M30"/>
    </sheetView>
  </sheetViews>
  <sheetFormatPr defaultRowHeight="15" x14ac:dyDescent="0.25"/>
  <cols>
    <col min="3" max="4" width="14.85546875" customWidth="1"/>
    <col min="5" max="7" width="12.7109375" customWidth="1"/>
    <col min="8" max="8" width="17.140625" bestFit="1" customWidth="1"/>
    <col min="9" max="12" width="12.7109375" customWidth="1"/>
    <col min="13" max="13" width="14" customWidth="1"/>
    <col min="14" max="14" width="12.7109375" customWidth="1"/>
    <col min="15" max="15" width="3.5703125" customWidth="1"/>
    <col min="16" max="16" width="12.5703125" bestFit="1" customWidth="1"/>
    <col min="17" max="17" width="12.5703125" customWidth="1"/>
    <col min="18" max="24" width="15.5703125" customWidth="1"/>
  </cols>
  <sheetData>
    <row r="1" spans="2:41" ht="15.75" thickBot="1" x14ac:dyDescent="0.3"/>
    <row r="2" spans="2:41" ht="46.5" customHeight="1" thickBot="1" x14ac:dyDescent="0.4">
      <c r="C2" s="1265" t="str">
        <f>'2-Assumptions'!C3</f>
        <v>Final HB2 - 4% New Money, Non-Formula adjustments of $5.0 million for student support, 957,800 for Grad. Student Comp.,  $15,339,200 Nurse roll-up</v>
      </c>
      <c r="D2" s="1266"/>
      <c r="E2" s="1266"/>
      <c r="F2" s="1266"/>
      <c r="G2" s="1266"/>
      <c r="H2" s="1266"/>
      <c r="I2" s="1266"/>
      <c r="J2" s="1266"/>
      <c r="K2" s="1266"/>
      <c r="L2" s="1266"/>
      <c r="M2" s="1266"/>
      <c r="N2" s="1267"/>
      <c r="O2" s="917"/>
      <c r="P2" s="917"/>
      <c r="Q2" s="917"/>
      <c r="T2" s="222"/>
    </row>
    <row r="3" spans="2:41" x14ac:dyDescent="0.25">
      <c r="B3" s="1250" t="s">
        <v>192</v>
      </c>
      <c r="C3" s="1252" t="s">
        <v>0</v>
      </c>
      <c r="D3" s="1262" t="s">
        <v>680</v>
      </c>
      <c r="E3" s="1257" t="s">
        <v>447</v>
      </c>
      <c r="F3" s="1258"/>
      <c r="G3" s="1258"/>
      <c r="H3" s="1258"/>
      <c r="I3" s="1259"/>
      <c r="J3" s="1253" t="s">
        <v>446</v>
      </c>
      <c r="K3" s="1268" t="s">
        <v>451</v>
      </c>
      <c r="L3" s="1271" t="s">
        <v>682</v>
      </c>
      <c r="M3" s="1274" t="s">
        <v>683</v>
      </c>
      <c r="N3" s="1277" t="s">
        <v>429</v>
      </c>
      <c r="O3" s="918"/>
    </row>
    <row r="4" spans="2:41" ht="15" customHeight="1" x14ac:dyDescent="0.25">
      <c r="B4" s="1251"/>
      <c r="C4" s="1252"/>
      <c r="D4" s="1263"/>
      <c r="E4" s="1256" t="s">
        <v>444</v>
      </c>
      <c r="F4" s="1235" t="s">
        <v>445</v>
      </c>
      <c r="G4" s="1235" t="s">
        <v>438</v>
      </c>
      <c r="H4" s="1255" t="s">
        <v>695</v>
      </c>
      <c r="I4" s="1260" t="s">
        <v>685</v>
      </c>
      <c r="J4" s="1254"/>
      <c r="K4" s="1269"/>
      <c r="L4" s="1272"/>
      <c r="M4" s="1275"/>
      <c r="N4" s="1278"/>
      <c r="O4" s="918"/>
    </row>
    <row r="5" spans="2:41" ht="15" customHeight="1" x14ac:dyDescent="0.25">
      <c r="B5" s="1251"/>
      <c r="C5" s="1252"/>
      <c r="D5" s="1264"/>
      <c r="E5" s="1256"/>
      <c r="F5" s="1235"/>
      <c r="G5" s="1235"/>
      <c r="H5" s="1255"/>
      <c r="I5" s="1261"/>
      <c r="J5" s="1254"/>
      <c r="K5" s="1270"/>
      <c r="L5" s="1273"/>
      <c r="M5" s="1276"/>
      <c r="N5" s="1279"/>
      <c r="O5" s="918"/>
    </row>
    <row r="6" spans="2:41" x14ac:dyDescent="0.25">
      <c r="B6" s="776"/>
      <c r="C6" s="779" t="s">
        <v>50</v>
      </c>
      <c r="D6" s="976">
        <f t="shared" ref="D6" si="0">SUM(D7:D30)</f>
        <v>904210400</v>
      </c>
      <c r="E6" s="236">
        <f t="shared" ref="E6:J6" si="1">SUM(E7:E30)</f>
        <v>32551574.400000006</v>
      </c>
      <c r="F6" s="210">
        <f t="shared" si="1"/>
        <v>3616841.5999999992</v>
      </c>
      <c r="G6" s="768">
        <f t="shared" si="1"/>
        <v>36168415.999999993</v>
      </c>
      <c r="H6" s="656">
        <f t="shared" si="1"/>
        <v>940378816.00000012</v>
      </c>
      <c r="I6" s="959">
        <f>G6/D6</f>
        <v>3.9999999999999994E-2</v>
      </c>
      <c r="J6" s="664">
        <f t="shared" si="1"/>
        <v>21296869</v>
      </c>
      <c r="K6" s="780">
        <f>J6+G6</f>
        <v>57465284.999999993</v>
      </c>
      <c r="L6" s="1190">
        <f t="shared" ref="L6" si="2">SUM(L7:L30)</f>
        <v>961675685.00000012</v>
      </c>
      <c r="M6" s="1197">
        <f t="shared" ref="M6" si="3">SUM(M7:M30)</f>
        <v>961675900</v>
      </c>
      <c r="N6" s="1194">
        <f>K6/D6</f>
        <v>6.3553001602281944E-2</v>
      </c>
      <c r="O6" s="919"/>
      <c r="Y6" s="1080"/>
      <c r="Z6" s="1080"/>
      <c r="AA6" s="1080"/>
      <c r="AB6" s="1080"/>
      <c r="AC6" s="1080"/>
      <c r="AD6" s="222"/>
      <c r="AE6" s="222"/>
      <c r="AF6" s="222"/>
      <c r="AG6" s="222"/>
      <c r="AH6" s="222"/>
      <c r="AI6" s="222"/>
      <c r="AJ6" s="222"/>
      <c r="AK6" s="222"/>
      <c r="AL6" s="222"/>
      <c r="AM6" s="222"/>
      <c r="AN6" s="222"/>
      <c r="AO6" s="222"/>
    </row>
    <row r="7" spans="2:41" x14ac:dyDescent="0.25">
      <c r="B7" s="777">
        <v>1</v>
      </c>
      <c r="C7" s="716" t="s">
        <v>73</v>
      </c>
      <c r="D7" s="418">
        <f>'4c-Summary_Detail'!D10</f>
        <v>40593400</v>
      </c>
      <c r="E7" s="660">
        <f>'4c-Summary_Detail'!Q10</f>
        <v>1029543.8195412434</v>
      </c>
      <c r="F7" s="439">
        <f>'4c-Summary_Detail'!V10</f>
        <v>632947.28</v>
      </c>
      <c r="G7" s="769">
        <f>SUM(E7:F7)</f>
        <v>1662491.0995412434</v>
      </c>
      <c r="H7" s="956">
        <f>G7+D7</f>
        <v>42255891.099541247</v>
      </c>
      <c r="I7" s="960">
        <f>G7/D7</f>
        <v>4.0954714301862948E-2</v>
      </c>
      <c r="J7" s="433">
        <f>'4c-Summary_Detail'!AD10</f>
        <v>317900</v>
      </c>
      <c r="K7" s="1187">
        <f t="shared" ref="K7:K30" si="4">G7+J7</f>
        <v>1980391.0995412434</v>
      </c>
      <c r="L7" s="1191">
        <f>'4c-Summary_Detail'!AF10</f>
        <v>42573791.099541247</v>
      </c>
      <c r="M7" s="670">
        <f>ROUND(L7,-2)</f>
        <v>42573800</v>
      </c>
      <c r="N7" s="1195">
        <f t="shared" ref="N7:N30" si="5">K7/D7</f>
        <v>4.8786036635050115E-2</v>
      </c>
      <c r="O7" s="919"/>
      <c r="Y7" s="1080"/>
      <c r="Z7" s="1080"/>
      <c r="AA7" s="1080"/>
      <c r="AB7" s="1080"/>
      <c r="AC7" s="1080"/>
      <c r="AD7" s="222"/>
      <c r="AE7" s="222"/>
      <c r="AF7" s="222"/>
      <c r="AG7" s="222"/>
      <c r="AH7" s="222"/>
      <c r="AI7" s="222"/>
      <c r="AJ7" s="222"/>
      <c r="AK7" s="222"/>
      <c r="AL7" s="222"/>
      <c r="AM7" s="222"/>
      <c r="AN7" s="222"/>
      <c r="AO7" s="222"/>
    </row>
    <row r="8" spans="2:41" x14ac:dyDescent="0.25">
      <c r="B8" s="777">
        <v>2</v>
      </c>
      <c r="C8" s="716" t="s">
        <v>82</v>
      </c>
      <c r="D8" s="418">
        <f>'4c-Summary_Detail'!D11</f>
        <v>178008700</v>
      </c>
      <c r="E8" s="660">
        <f>'4c-Summary_Detail'!Q11</f>
        <v>8305144.21653092</v>
      </c>
      <c r="F8" s="439">
        <f>'4c-Summary_Detail'!V11</f>
        <v>949420.92</v>
      </c>
      <c r="G8" s="769">
        <f t="shared" ref="G8:G30" si="6">SUM(E8:F8)</f>
        <v>9254565.1365309209</v>
      </c>
      <c r="H8" s="956">
        <f t="shared" ref="H8:H30" si="7">G8+D8</f>
        <v>187263265.13653094</v>
      </c>
      <c r="I8" s="960">
        <f t="shared" ref="I8:I30" si="8">G8/D8</f>
        <v>5.1989397914432953E-2</v>
      </c>
      <c r="J8" s="433">
        <f>'4c-Summary_Detail'!AD11</f>
        <v>3436336</v>
      </c>
      <c r="K8" s="1188">
        <f t="shared" si="4"/>
        <v>12690901.136530921</v>
      </c>
      <c r="L8" s="1192">
        <f>'4c-Summary_Detail'!AF11</f>
        <v>190699601.13653094</v>
      </c>
      <c r="M8" s="1198">
        <f t="shared" ref="M8:M30" si="9">ROUND(L8,-2)</f>
        <v>190699600</v>
      </c>
      <c r="N8" s="1195">
        <f t="shared" si="5"/>
        <v>7.1293712815895638E-2</v>
      </c>
      <c r="O8" s="919"/>
      <c r="Y8" s="1080"/>
      <c r="Z8" s="1080"/>
      <c r="AA8" s="1080"/>
      <c r="AB8" s="1080"/>
      <c r="AC8" s="1080"/>
      <c r="AD8" s="222"/>
      <c r="AE8" s="222"/>
      <c r="AF8" s="222"/>
      <c r="AG8" s="222"/>
      <c r="AH8" s="222"/>
      <c r="AI8" s="222"/>
      <c r="AJ8" s="222"/>
      <c r="AK8" s="222"/>
      <c r="AL8" s="222"/>
      <c r="AM8" s="222"/>
      <c r="AN8" s="222"/>
      <c r="AO8" s="222"/>
    </row>
    <row r="9" spans="2:41" x14ac:dyDescent="0.25">
      <c r="B9" s="777">
        <v>3</v>
      </c>
      <c r="C9" s="716" t="s">
        <v>83</v>
      </c>
      <c r="D9" s="418">
        <f>'4c-Summary_Detail'!D12</f>
        <v>285341800</v>
      </c>
      <c r="E9" s="660">
        <f>'4c-Summary_Detail'!Q12</f>
        <v>11392227.960709844</v>
      </c>
      <c r="F9" s="439">
        <f>'4c-Summary_Detail'!V12</f>
        <v>949420.92</v>
      </c>
      <c r="G9" s="769">
        <f t="shared" si="6"/>
        <v>12341648.880709844</v>
      </c>
      <c r="H9" s="956">
        <f t="shared" si="7"/>
        <v>297683448.88070983</v>
      </c>
      <c r="I9" s="960">
        <f t="shared" si="8"/>
        <v>4.3252158922071154E-2</v>
      </c>
      <c r="J9" s="433">
        <f>'4c-Summary_Detail'!AD12</f>
        <v>2076700</v>
      </c>
      <c r="K9" s="1188">
        <f t="shared" si="4"/>
        <v>14418348.880709844</v>
      </c>
      <c r="L9" s="1192">
        <f>'4c-Summary_Detail'!AF12</f>
        <v>299760148.88070983</v>
      </c>
      <c r="M9" s="1198">
        <f t="shared" si="9"/>
        <v>299760100</v>
      </c>
      <c r="N9" s="1195">
        <f t="shared" si="5"/>
        <v>5.0530097170165197E-2</v>
      </c>
      <c r="O9" s="919"/>
      <c r="Y9" s="1080"/>
      <c r="Z9" s="1080"/>
      <c r="AA9" s="1080"/>
      <c r="AB9" s="1080"/>
      <c r="AC9" s="1080"/>
      <c r="AD9" s="222"/>
      <c r="AE9" s="222"/>
      <c r="AF9" s="222"/>
      <c r="AG9" s="222"/>
      <c r="AH9" s="222"/>
      <c r="AI9" s="222"/>
      <c r="AJ9" s="222"/>
      <c r="AK9" s="222"/>
      <c r="AL9" s="222"/>
      <c r="AM9" s="222"/>
      <c r="AN9" s="222"/>
      <c r="AO9" s="222"/>
    </row>
    <row r="10" spans="2:41" x14ac:dyDescent="0.25">
      <c r="B10" s="777">
        <v>4</v>
      </c>
      <c r="C10" s="716" t="s">
        <v>84</v>
      </c>
      <c r="D10" s="418">
        <f>'4c-Summary_Detail'!D13</f>
        <v>46919600</v>
      </c>
      <c r="E10" s="660">
        <f>'4c-Summary_Detail'!Q13</f>
        <v>2419424.9919473035</v>
      </c>
      <c r="F10" s="439">
        <f>'4c-Summary_Detail'!V13</f>
        <v>91906.087257396546</v>
      </c>
      <c r="G10" s="769">
        <f t="shared" si="6"/>
        <v>2511331.0792047</v>
      </c>
      <c r="H10" s="956">
        <f t="shared" si="7"/>
        <v>49430931.079204701</v>
      </c>
      <c r="I10" s="960">
        <f t="shared" si="8"/>
        <v>5.3524136591204953E-2</v>
      </c>
      <c r="J10" s="433">
        <f>'4c-Summary_Detail'!AD13</f>
        <v>618811</v>
      </c>
      <c r="K10" s="1188">
        <f t="shared" si="4"/>
        <v>3130142.0792047</v>
      </c>
      <c r="L10" s="1192">
        <f>'4c-Summary_Detail'!AF13</f>
        <v>50049742.079204701</v>
      </c>
      <c r="M10" s="1198">
        <f t="shared" si="9"/>
        <v>50049700</v>
      </c>
      <c r="N10" s="1195">
        <f t="shared" si="5"/>
        <v>6.6712889265993322E-2</v>
      </c>
      <c r="O10" s="919"/>
      <c r="Y10" s="1080"/>
      <c r="Z10" s="1080"/>
      <c r="AA10" s="1080"/>
      <c r="AB10" s="1080"/>
      <c r="AC10" s="1080"/>
      <c r="AD10" s="222"/>
      <c r="AE10" s="222"/>
      <c r="AF10" s="222"/>
      <c r="AG10" s="222"/>
      <c r="AH10" s="222"/>
      <c r="AI10" s="222"/>
      <c r="AJ10" s="222"/>
      <c r="AK10" s="222"/>
      <c r="AL10" s="222"/>
      <c r="AM10" s="222"/>
      <c r="AN10" s="222"/>
      <c r="AO10" s="222"/>
    </row>
    <row r="11" spans="2:41" x14ac:dyDescent="0.25">
      <c r="B11" s="777">
        <v>5</v>
      </c>
      <c r="C11" s="716" t="s">
        <v>85</v>
      </c>
      <c r="D11" s="418">
        <f>'4c-Summary_Detail'!D14</f>
        <v>41324600</v>
      </c>
      <c r="E11" s="660">
        <f>'4c-Summary_Detail'!Q14</f>
        <v>1198275.3503444758</v>
      </c>
      <c r="F11" s="439">
        <f>'4c-Summary_Detail'!V14</f>
        <v>16679.65491984236</v>
      </c>
      <c r="G11" s="769">
        <f t="shared" si="6"/>
        <v>1214955.0052643181</v>
      </c>
      <c r="H11" s="956">
        <f t="shared" si="7"/>
        <v>42539555.005264319</v>
      </c>
      <c r="I11" s="960">
        <f t="shared" si="8"/>
        <v>2.9400284703646692E-2</v>
      </c>
      <c r="J11" s="433">
        <f>'4c-Summary_Detail'!AD14</f>
        <v>574506</v>
      </c>
      <c r="K11" s="1188">
        <f t="shared" si="4"/>
        <v>1789461.0052643181</v>
      </c>
      <c r="L11" s="1192">
        <f>'4c-Summary_Detail'!AF14</f>
        <v>43114061.005264319</v>
      </c>
      <c r="M11" s="1198">
        <f t="shared" si="9"/>
        <v>43114100</v>
      </c>
      <c r="N11" s="1195">
        <f t="shared" si="5"/>
        <v>4.3302560829731399E-2</v>
      </c>
      <c r="O11" s="919"/>
      <c r="Y11" s="1080"/>
      <c r="Z11" s="1080"/>
      <c r="AA11" s="1080"/>
      <c r="AB11" s="1080"/>
      <c r="AC11" s="1080"/>
      <c r="AD11" s="222"/>
      <c r="AE11" s="222"/>
      <c r="AF11" s="222"/>
      <c r="AG11" s="222"/>
      <c r="AH11" s="222"/>
      <c r="AI11" s="222"/>
      <c r="AJ11" s="222"/>
      <c r="AK11" s="222"/>
      <c r="AL11" s="222"/>
      <c r="AM11" s="222"/>
      <c r="AN11" s="222"/>
      <c r="AO11" s="222"/>
    </row>
    <row r="12" spans="2:41" x14ac:dyDescent="0.25">
      <c r="B12" s="777">
        <v>6</v>
      </c>
      <c r="C12" s="716" t="s">
        <v>86</v>
      </c>
      <c r="D12" s="418">
        <f>'4c-Summary_Detail'!D15</f>
        <v>14296800</v>
      </c>
      <c r="E12" s="660">
        <f>'4c-Summary_Detail'!Q15</f>
        <v>325503.66509154078</v>
      </c>
      <c r="F12" s="439">
        <f>'4c-Summary_Detail'!V15</f>
        <v>52880.362547927602</v>
      </c>
      <c r="G12" s="769">
        <f t="shared" si="6"/>
        <v>378384.02763946838</v>
      </c>
      <c r="H12" s="956">
        <f t="shared" si="7"/>
        <v>14675184.027639469</v>
      </c>
      <c r="I12" s="960">
        <f t="shared" si="8"/>
        <v>2.6466344051778605E-2</v>
      </c>
      <c r="J12" s="433">
        <f>'4c-Summary_Detail'!AD15</f>
        <v>1054510</v>
      </c>
      <c r="K12" s="1188">
        <f t="shared" si="4"/>
        <v>1432894.0276394684</v>
      </c>
      <c r="L12" s="1192">
        <f>'4c-Summary_Detail'!AF15</f>
        <v>15729694.027639469</v>
      </c>
      <c r="M12" s="1198">
        <f t="shared" si="9"/>
        <v>15729700</v>
      </c>
      <c r="N12" s="1195">
        <f t="shared" si="5"/>
        <v>0.10022480748415509</v>
      </c>
      <c r="O12" s="919"/>
      <c r="Y12" s="1080"/>
      <c r="Z12" s="1080"/>
      <c r="AA12" s="1080"/>
      <c r="AB12" s="1080"/>
      <c r="AC12" s="1080"/>
      <c r="AD12" s="222"/>
      <c r="AE12" s="222"/>
      <c r="AF12" s="222"/>
      <c r="AG12" s="222"/>
      <c r="AH12" s="222"/>
      <c r="AI12" s="222"/>
      <c r="AJ12" s="222"/>
      <c r="AK12" s="222"/>
      <c r="AL12" s="222"/>
      <c r="AM12" s="222"/>
      <c r="AN12" s="222"/>
      <c r="AO12" s="222"/>
    </row>
    <row r="13" spans="2:41" x14ac:dyDescent="0.25">
      <c r="B13" s="777">
        <v>7</v>
      </c>
      <c r="C13" s="716" t="s">
        <v>87</v>
      </c>
      <c r="D13" s="418">
        <f>'4c-Summary_Detail'!D16</f>
        <v>30194300</v>
      </c>
      <c r="E13" s="660">
        <f>'4c-Summary_Detail'!Q16</f>
        <v>1435478.2682404411</v>
      </c>
      <c r="F13" s="439">
        <f>'4c-Summary_Detail'!V16</f>
        <v>163104.73600327925</v>
      </c>
      <c r="G13" s="769">
        <f t="shared" si="6"/>
        <v>1598583.0042437203</v>
      </c>
      <c r="H13" s="956">
        <f t="shared" si="7"/>
        <v>31792883.00424372</v>
      </c>
      <c r="I13" s="960">
        <f t="shared" si="8"/>
        <v>5.2943204652656971E-2</v>
      </c>
      <c r="J13" s="433">
        <f>'4c-Summary_Detail'!AD16</f>
        <v>2058769</v>
      </c>
      <c r="K13" s="1188">
        <f t="shared" si="4"/>
        <v>3657352.0042437203</v>
      </c>
      <c r="L13" s="1192">
        <f>'4c-Summary_Detail'!AF16</f>
        <v>33851652.004243717</v>
      </c>
      <c r="M13" s="1198">
        <f t="shared" si="9"/>
        <v>33851700</v>
      </c>
      <c r="N13" s="1195">
        <f t="shared" si="5"/>
        <v>0.12112723276392301</v>
      </c>
      <c r="O13" s="919"/>
      <c r="Y13" s="1080"/>
      <c r="Z13" s="1080"/>
      <c r="AA13" s="1080"/>
      <c r="AB13" s="1080"/>
      <c r="AC13" s="1080"/>
      <c r="AD13" s="222"/>
      <c r="AE13" s="222"/>
      <c r="AF13" s="222"/>
      <c r="AG13" s="222"/>
      <c r="AH13" s="222"/>
      <c r="AI13" s="222"/>
      <c r="AJ13" s="222"/>
      <c r="AK13" s="222"/>
      <c r="AL13" s="222"/>
      <c r="AM13" s="222"/>
      <c r="AN13" s="222"/>
      <c r="AO13" s="222"/>
    </row>
    <row r="14" spans="2:41" x14ac:dyDescent="0.25">
      <c r="B14" s="777">
        <v>8</v>
      </c>
      <c r="C14" s="716" t="s">
        <v>88</v>
      </c>
      <c r="D14" s="418">
        <f>'4c-Summary_Detail'!D17</f>
        <v>16204000</v>
      </c>
      <c r="E14" s="675">
        <f>'4c-Summary_Detail'!Q17</f>
        <v>357849.24009427254</v>
      </c>
      <c r="F14" s="418">
        <f>'4c-Summary_Detail'!V17</f>
        <v>60844.442260140968</v>
      </c>
      <c r="G14" s="770">
        <f t="shared" si="6"/>
        <v>418693.6823544135</v>
      </c>
      <c r="H14" s="956">
        <f t="shared" si="7"/>
        <v>16622693.682354413</v>
      </c>
      <c r="I14" s="960">
        <f t="shared" si="8"/>
        <v>2.5838909056678197E-2</v>
      </c>
      <c r="J14" s="429">
        <f>'4c-Summary_Detail'!AD17</f>
        <v>450100</v>
      </c>
      <c r="K14" s="1188">
        <f t="shared" si="4"/>
        <v>868793.68235441344</v>
      </c>
      <c r="L14" s="1192">
        <f>'4c-Summary_Detail'!AF17</f>
        <v>17072793.682354413</v>
      </c>
      <c r="M14" s="1198">
        <f t="shared" si="9"/>
        <v>17072800</v>
      </c>
      <c r="N14" s="1195">
        <f t="shared" si="5"/>
        <v>5.3616001132708806E-2</v>
      </c>
      <c r="O14" s="919"/>
      <c r="Y14" s="1080"/>
      <c r="Z14" s="1080"/>
      <c r="AA14" s="1080"/>
      <c r="AB14" s="1080"/>
      <c r="AC14" s="1080"/>
      <c r="AD14" s="222"/>
      <c r="AE14" s="222"/>
      <c r="AF14" s="222"/>
      <c r="AG14" s="222"/>
      <c r="AH14" s="222"/>
      <c r="AI14" s="222"/>
      <c r="AJ14" s="222"/>
      <c r="AK14" s="222"/>
      <c r="AL14" s="222"/>
      <c r="AM14" s="222"/>
      <c r="AN14" s="222"/>
      <c r="AO14" s="222"/>
    </row>
    <row r="15" spans="2:41" x14ac:dyDescent="0.25">
      <c r="B15" s="777">
        <v>9</v>
      </c>
      <c r="C15" s="716" t="s">
        <v>89</v>
      </c>
      <c r="D15" s="418">
        <f>'4c-Summary_Detail'!D18</f>
        <v>2679900</v>
      </c>
      <c r="E15" s="675">
        <f>'4c-Summary_Detail'!Q18</f>
        <v>92563.894044273155</v>
      </c>
      <c r="F15" s="418">
        <f>'4c-Summary_Detail'!V18</f>
        <v>22191.282586382156</v>
      </c>
      <c r="G15" s="770">
        <f t="shared" si="6"/>
        <v>114755.1766306553</v>
      </c>
      <c r="H15" s="956">
        <f t="shared" si="7"/>
        <v>2794655.1766306553</v>
      </c>
      <c r="I15" s="960">
        <f t="shared" si="8"/>
        <v>4.282069354477977E-2</v>
      </c>
      <c r="J15" s="429">
        <f>'4c-Summary_Detail'!AD18</f>
        <v>323800</v>
      </c>
      <c r="K15" s="1188">
        <f t="shared" si="4"/>
        <v>438555.1766306553</v>
      </c>
      <c r="L15" s="1192">
        <f>'4c-Summary_Detail'!AF18</f>
        <v>3118455.1766306553</v>
      </c>
      <c r="M15" s="1198">
        <f t="shared" si="9"/>
        <v>3118500</v>
      </c>
      <c r="N15" s="1195">
        <f t="shared" si="5"/>
        <v>0.16364609747776235</v>
      </c>
      <c r="O15" s="919"/>
      <c r="Y15" s="1080"/>
      <c r="Z15" s="1080"/>
      <c r="AA15" s="1080"/>
      <c r="AB15" s="1080"/>
      <c r="AC15" s="1080"/>
      <c r="AD15" s="222"/>
      <c r="AE15" s="222"/>
      <c r="AF15" s="222"/>
      <c r="AG15" s="222"/>
      <c r="AH15" s="222"/>
      <c r="AI15" s="222"/>
      <c r="AJ15" s="222"/>
      <c r="AK15" s="222"/>
      <c r="AL15" s="222"/>
      <c r="AM15" s="222"/>
      <c r="AN15" s="222"/>
      <c r="AO15" s="222"/>
    </row>
    <row r="16" spans="2:41" x14ac:dyDescent="0.25">
      <c r="B16" s="777">
        <v>10</v>
      </c>
      <c r="C16" s="716" t="s">
        <v>90</v>
      </c>
      <c r="D16" s="418">
        <f>'4c-Summary_Detail'!D19</f>
        <v>9289400</v>
      </c>
      <c r="E16" s="675">
        <f>'4c-Summary_Detail'!Q19</f>
        <v>61535.499591098633</v>
      </c>
      <c r="F16" s="418">
        <f>'4c-Summary_Detail'!V19</f>
        <v>14018.078176379855</v>
      </c>
      <c r="G16" s="770">
        <f t="shared" si="6"/>
        <v>75553.577767478491</v>
      </c>
      <c r="H16" s="956">
        <f t="shared" si="7"/>
        <v>9364953.5777674783</v>
      </c>
      <c r="I16" s="960">
        <f t="shared" si="8"/>
        <v>8.1333108454236542E-3</v>
      </c>
      <c r="J16" s="429">
        <f>'4c-Summary_Detail'!AD19</f>
        <v>463400</v>
      </c>
      <c r="K16" s="1188">
        <f t="shared" si="4"/>
        <v>538953.57776747853</v>
      </c>
      <c r="L16" s="1192">
        <f>'4c-Summary_Detail'!AF19</f>
        <v>9828353.5777674783</v>
      </c>
      <c r="M16" s="1198">
        <f t="shared" si="9"/>
        <v>9828400</v>
      </c>
      <c r="N16" s="1195">
        <f t="shared" si="5"/>
        <v>5.8018125795797203E-2</v>
      </c>
      <c r="O16" s="919"/>
      <c r="Y16" s="1080"/>
      <c r="Z16" s="1080"/>
      <c r="AA16" s="1080"/>
      <c r="AB16" s="1080"/>
      <c r="AC16" s="1080"/>
      <c r="AD16" s="222"/>
      <c r="AE16" s="222"/>
      <c r="AF16" s="222"/>
      <c r="AG16" s="222"/>
      <c r="AH16" s="222"/>
      <c r="AI16" s="222"/>
      <c r="AJ16" s="222"/>
      <c r="AK16" s="222"/>
      <c r="AL16" s="222"/>
      <c r="AM16" s="222"/>
      <c r="AN16" s="222"/>
      <c r="AO16" s="222"/>
    </row>
    <row r="17" spans="2:41" x14ac:dyDescent="0.25">
      <c r="B17" s="777">
        <v>12</v>
      </c>
      <c r="C17" s="716" t="s">
        <v>91</v>
      </c>
      <c r="D17" s="418">
        <f>'4c-Summary_Detail'!D20</f>
        <v>32138000</v>
      </c>
      <c r="E17" s="675">
        <f>'4c-Summary_Detail'!Q20</f>
        <v>1009504.6919511837</v>
      </c>
      <c r="F17" s="418">
        <f>'4c-Summary_Detail'!V20</f>
        <v>89481.567984509049</v>
      </c>
      <c r="G17" s="770">
        <f t="shared" si="6"/>
        <v>1098986.2599356929</v>
      </c>
      <c r="H17" s="956">
        <f t="shared" si="7"/>
        <v>33236986.259935692</v>
      </c>
      <c r="I17" s="960">
        <f t="shared" si="8"/>
        <v>3.4195851015486119E-2</v>
      </c>
      <c r="J17" s="429">
        <f>'4c-Summary_Detail'!AD20</f>
        <v>1134467</v>
      </c>
      <c r="K17" s="1188">
        <f t="shared" si="4"/>
        <v>2233453.2599356929</v>
      </c>
      <c r="L17" s="1192">
        <f>'4c-Summary_Detail'!AF20</f>
        <v>34371453.259935692</v>
      </c>
      <c r="M17" s="1198">
        <f t="shared" si="9"/>
        <v>34371500</v>
      </c>
      <c r="N17" s="1195">
        <f t="shared" si="5"/>
        <v>6.9495714105908671E-2</v>
      </c>
      <c r="O17" s="919"/>
      <c r="Y17" s="1080"/>
      <c r="Z17" s="1080"/>
      <c r="AA17" s="1080"/>
      <c r="AB17" s="1080"/>
      <c r="AC17" s="1080"/>
      <c r="AD17" s="222"/>
      <c r="AE17" s="222"/>
      <c r="AF17" s="222"/>
      <c r="AG17" s="222"/>
      <c r="AH17" s="222"/>
      <c r="AI17" s="222"/>
      <c r="AJ17" s="222"/>
      <c r="AK17" s="222"/>
      <c r="AL17" s="222"/>
      <c r="AM17" s="222"/>
      <c r="AN17" s="222"/>
      <c r="AO17" s="222"/>
    </row>
    <row r="18" spans="2:41" x14ac:dyDescent="0.25">
      <c r="B18" s="777">
        <v>13</v>
      </c>
      <c r="C18" s="716" t="s">
        <v>92</v>
      </c>
      <c r="D18" s="418">
        <f>'4c-Summary_Detail'!D21</f>
        <v>4613200</v>
      </c>
      <c r="E18" s="675">
        <f>'4c-Summary_Detail'!Q21</f>
        <v>94108.651131515129</v>
      </c>
      <c r="F18" s="418">
        <f>'4c-Summary_Detail'!V21</f>
        <v>13160.867745008896</v>
      </c>
      <c r="G18" s="770">
        <f t="shared" si="6"/>
        <v>107269.51887652403</v>
      </c>
      <c r="H18" s="956">
        <f t="shared" si="7"/>
        <v>4720469.5188765237</v>
      </c>
      <c r="I18" s="960">
        <f t="shared" si="8"/>
        <v>2.3252735384662281E-2</v>
      </c>
      <c r="J18" s="429">
        <f>'4c-Summary_Detail'!AD21</f>
        <v>25500</v>
      </c>
      <c r="K18" s="1188">
        <f t="shared" si="4"/>
        <v>132769.51887652403</v>
      </c>
      <c r="L18" s="1192">
        <f>'4c-Summary_Detail'!AF21</f>
        <v>4745969.5188765237</v>
      </c>
      <c r="M18" s="1198">
        <f t="shared" si="9"/>
        <v>4746000</v>
      </c>
      <c r="N18" s="1195">
        <f t="shared" si="5"/>
        <v>2.8780351789760693E-2</v>
      </c>
      <c r="O18" s="919"/>
      <c r="Y18" s="1080"/>
      <c r="Z18" s="1080"/>
      <c r="AA18" s="1080"/>
      <c r="AB18" s="1080"/>
      <c r="AC18" s="1080"/>
      <c r="AD18" s="222"/>
      <c r="AE18" s="222"/>
      <c r="AF18" s="222"/>
      <c r="AG18" s="222"/>
      <c r="AH18" s="222"/>
      <c r="AI18" s="222"/>
      <c r="AJ18" s="222"/>
      <c r="AK18" s="222"/>
      <c r="AL18" s="222"/>
      <c r="AM18" s="222"/>
      <c r="AN18" s="222"/>
      <c r="AO18" s="222"/>
    </row>
    <row r="19" spans="2:41" x14ac:dyDescent="0.25">
      <c r="B19" s="777">
        <v>14</v>
      </c>
      <c r="C19" s="716" t="s">
        <v>93</v>
      </c>
      <c r="D19" s="418">
        <f>'4c-Summary_Detail'!D22</f>
        <v>11812600</v>
      </c>
      <c r="E19" s="675">
        <f>'4c-Summary_Detail'!Q22</f>
        <v>295964.75889979041</v>
      </c>
      <c r="F19" s="418">
        <f>'4c-Summary_Detail'!V22</f>
        <v>15248.475341936217</v>
      </c>
      <c r="G19" s="770">
        <f t="shared" si="6"/>
        <v>311213.23424172663</v>
      </c>
      <c r="H19" s="956">
        <f t="shared" si="7"/>
        <v>12123813.234241726</v>
      </c>
      <c r="I19" s="960">
        <f t="shared" si="8"/>
        <v>2.6345870870234041E-2</v>
      </c>
      <c r="J19" s="429">
        <f>'4c-Summary_Detail'!AD22</f>
        <v>892905</v>
      </c>
      <c r="K19" s="1188">
        <f t="shared" si="4"/>
        <v>1204118.2342417266</v>
      </c>
      <c r="L19" s="1192">
        <f>'4c-Summary_Detail'!AF22</f>
        <v>13016718.234241726</v>
      </c>
      <c r="M19" s="1198">
        <f t="shared" si="9"/>
        <v>13016700</v>
      </c>
      <c r="N19" s="1195">
        <f t="shared" si="5"/>
        <v>0.10193507223149235</v>
      </c>
      <c r="O19" s="919"/>
      <c r="Y19" s="1080"/>
      <c r="Z19" s="1080"/>
      <c r="AA19" s="1080"/>
      <c r="AB19" s="1080"/>
      <c r="AC19" s="1080"/>
      <c r="AD19" s="222"/>
      <c r="AE19" s="222"/>
      <c r="AF19" s="222"/>
      <c r="AG19" s="222"/>
      <c r="AH19" s="222"/>
      <c r="AI19" s="222"/>
      <c r="AJ19" s="222"/>
      <c r="AK19" s="222"/>
      <c r="AL19" s="222"/>
      <c r="AM19" s="222"/>
      <c r="AN19" s="222"/>
      <c r="AO19" s="222"/>
    </row>
    <row r="20" spans="2:41" x14ac:dyDescent="0.25">
      <c r="B20" s="777">
        <v>15</v>
      </c>
      <c r="C20" s="716" t="s">
        <v>94</v>
      </c>
      <c r="D20" s="418">
        <f>'4c-Summary_Detail'!D23</f>
        <v>2547200</v>
      </c>
      <c r="E20" s="675">
        <f>'4c-Summary_Detail'!Q23</f>
        <v>48711.369045905485</v>
      </c>
      <c r="F20" s="418">
        <f>'4c-Summary_Detail'!V23</f>
        <v>7815.8674942480611</v>
      </c>
      <c r="G20" s="770">
        <f t="shared" si="6"/>
        <v>56527.23654015355</v>
      </c>
      <c r="H20" s="956">
        <f t="shared" si="7"/>
        <v>2603727.2365401536</v>
      </c>
      <c r="I20" s="960">
        <f t="shared" si="8"/>
        <v>2.2191911330148223E-2</v>
      </c>
      <c r="J20" s="429">
        <f>'4c-Summary_Detail'!AD23</f>
        <v>14100</v>
      </c>
      <c r="K20" s="1188">
        <f t="shared" si="4"/>
        <v>70627.23654015355</v>
      </c>
      <c r="L20" s="1192">
        <f>'4c-Summary_Detail'!AF23</f>
        <v>2617827.2365401536</v>
      </c>
      <c r="M20" s="1198">
        <f t="shared" si="9"/>
        <v>2617800</v>
      </c>
      <c r="N20" s="1195">
        <f t="shared" si="5"/>
        <v>2.7727401279896965E-2</v>
      </c>
      <c r="O20" s="919"/>
      <c r="Y20" s="1080"/>
      <c r="Z20" s="1080"/>
      <c r="AA20" s="1080"/>
      <c r="AB20" s="1080"/>
      <c r="AC20" s="1080"/>
      <c r="AD20" s="222"/>
      <c r="AE20" s="222"/>
      <c r="AF20" s="222"/>
      <c r="AG20" s="222"/>
      <c r="AH20" s="222"/>
      <c r="AI20" s="222"/>
      <c r="AJ20" s="222"/>
      <c r="AK20" s="222"/>
      <c r="AL20" s="222"/>
      <c r="AM20" s="222"/>
      <c r="AN20" s="222"/>
      <c r="AO20" s="222"/>
    </row>
    <row r="21" spans="2:41" x14ac:dyDescent="0.25">
      <c r="B21" s="777">
        <v>16</v>
      </c>
      <c r="C21" s="716" t="s">
        <v>95</v>
      </c>
      <c r="D21" s="418">
        <f>'4c-Summary_Detail'!D24</f>
        <v>5204300</v>
      </c>
      <c r="E21" s="675">
        <f>'4c-Summary_Detail'!Q24</f>
        <v>139227.78914920078</v>
      </c>
      <c r="F21" s="418">
        <f>'4c-Summary_Detail'!V24</f>
        <v>28289.09682230249</v>
      </c>
      <c r="G21" s="770">
        <f t="shared" si="6"/>
        <v>167516.88597150327</v>
      </c>
      <c r="H21" s="956">
        <f t="shared" si="7"/>
        <v>5371816.8859715033</v>
      </c>
      <c r="I21" s="960">
        <f t="shared" si="8"/>
        <v>3.2188168624311293E-2</v>
      </c>
      <c r="J21" s="429">
        <f>'4c-Summary_Detail'!AD24</f>
        <v>939938</v>
      </c>
      <c r="K21" s="1188">
        <f t="shared" si="4"/>
        <v>1107454.8859715033</v>
      </c>
      <c r="L21" s="1192">
        <f>'4c-Summary_Detail'!AF24</f>
        <v>6311754.8859715033</v>
      </c>
      <c r="M21" s="1198">
        <f t="shared" si="9"/>
        <v>6311800</v>
      </c>
      <c r="N21" s="1195">
        <f t="shared" si="5"/>
        <v>0.21279612742760859</v>
      </c>
      <c r="O21" s="919"/>
      <c r="Y21" s="1080"/>
      <c r="Z21" s="1080"/>
      <c r="AA21" s="1080"/>
      <c r="AB21" s="1080"/>
      <c r="AC21" s="1080"/>
      <c r="AD21" s="222"/>
      <c r="AE21" s="222"/>
      <c r="AF21" s="222"/>
      <c r="AG21" s="222"/>
      <c r="AH21" s="222"/>
      <c r="AI21" s="222"/>
      <c r="AJ21" s="222"/>
      <c r="AK21" s="222"/>
      <c r="AL21" s="222"/>
      <c r="AM21" s="222"/>
      <c r="AN21" s="222"/>
      <c r="AO21" s="222"/>
    </row>
    <row r="22" spans="2:41" x14ac:dyDescent="0.25">
      <c r="B22" s="777">
        <v>17</v>
      </c>
      <c r="C22" s="716" t="s">
        <v>96</v>
      </c>
      <c r="D22" s="418">
        <f>'4c-Summary_Detail'!D25</f>
        <v>7673900</v>
      </c>
      <c r="E22" s="675">
        <f>'4c-Summary_Detail'!Q25</f>
        <v>134621.81339345436</v>
      </c>
      <c r="F22" s="418">
        <f>'4c-Summary_Detail'!V25</f>
        <v>52009.82751159522</v>
      </c>
      <c r="G22" s="770">
        <f t="shared" si="6"/>
        <v>186631.64090504957</v>
      </c>
      <c r="H22" s="956">
        <f t="shared" si="7"/>
        <v>7860531.6409050496</v>
      </c>
      <c r="I22" s="960">
        <f t="shared" si="8"/>
        <v>2.4320311823850919E-2</v>
      </c>
      <c r="J22" s="429">
        <f>'4c-Summary_Detail'!AD25</f>
        <v>482415.99999999994</v>
      </c>
      <c r="K22" s="1188">
        <f t="shared" si="4"/>
        <v>669047.64090504951</v>
      </c>
      <c r="L22" s="1192">
        <f>'4c-Summary_Detail'!AF25</f>
        <v>8342947.6409050496</v>
      </c>
      <c r="M22" s="1198">
        <f t="shared" si="9"/>
        <v>8342900</v>
      </c>
      <c r="N22" s="1195">
        <f t="shared" si="5"/>
        <v>8.7184826607728735E-2</v>
      </c>
      <c r="O22" s="919"/>
      <c r="Y22" s="1080"/>
      <c r="Z22" s="1080"/>
      <c r="AA22" s="1080"/>
      <c r="AB22" s="1080"/>
      <c r="AC22" s="1080"/>
      <c r="AD22" s="222"/>
      <c r="AE22" s="222"/>
      <c r="AF22" s="222"/>
      <c r="AG22" s="222"/>
      <c r="AH22" s="222"/>
      <c r="AI22" s="222"/>
      <c r="AJ22" s="222"/>
      <c r="AK22" s="222"/>
      <c r="AL22" s="222"/>
      <c r="AM22" s="222"/>
      <c r="AN22" s="222"/>
      <c r="AO22" s="222"/>
    </row>
    <row r="23" spans="2:41" x14ac:dyDescent="0.25">
      <c r="B23" s="777">
        <v>18</v>
      </c>
      <c r="C23" s="716" t="s">
        <v>97</v>
      </c>
      <c r="D23" s="418">
        <f>'4c-Summary_Detail'!D26</f>
        <v>85154000</v>
      </c>
      <c r="E23" s="675">
        <f>'4c-Summary_Detail'!Q26</f>
        <v>2337974.6725563169</v>
      </c>
      <c r="F23" s="418">
        <f>'4c-Summary_Detail'!V26</f>
        <v>224254.88277153499</v>
      </c>
      <c r="G23" s="770">
        <f t="shared" si="6"/>
        <v>2562229.5553278518</v>
      </c>
      <c r="H23" s="956">
        <f t="shared" si="7"/>
        <v>87716229.555327848</v>
      </c>
      <c r="I23" s="960">
        <f t="shared" si="8"/>
        <v>3.0089362276908328E-2</v>
      </c>
      <c r="J23" s="429">
        <f>'4c-Summary_Detail'!AD26</f>
        <v>1912900</v>
      </c>
      <c r="K23" s="1188">
        <f t="shared" si="4"/>
        <v>4475129.5553278513</v>
      </c>
      <c r="L23" s="1192">
        <f>'4c-Summary_Detail'!AF26</f>
        <v>89629129.555327848</v>
      </c>
      <c r="M23" s="1198">
        <f t="shared" si="9"/>
        <v>89629100</v>
      </c>
      <c r="N23" s="1195">
        <f t="shared" si="5"/>
        <v>5.2553368665333999E-2</v>
      </c>
      <c r="O23" s="919"/>
      <c r="Y23" s="1080"/>
      <c r="Z23" s="1080"/>
      <c r="AA23" s="1080"/>
      <c r="AB23" s="1080"/>
      <c r="AC23" s="1080"/>
      <c r="AD23" s="222"/>
      <c r="AE23" s="222"/>
      <c r="AF23" s="222"/>
      <c r="AG23" s="222"/>
      <c r="AH23" s="222"/>
      <c r="AI23" s="222"/>
      <c r="AJ23" s="222"/>
      <c r="AK23" s="222"/>
      <c r="AL23" s="222"/>
      <c r="AM23" s="222"/>
      <c r="AN23" s="222"/>
      <c r="AO23" s="222"/>
    </row>
    <row r="24" spans="2:41" x14ac:dyDescent="0.25">
      <c r="B24" s="777">
        <v>19</v>
      </c>
      <c r="C24" s="716" t="s">
        <v>98</v>
      </c>
      <c r="D24" s="418">
        <f>'4c-Summary_Detail'!D27</f>
        <v>13536400</v>
      </c>
      <c r="E24" s="675">
        <f>'4c-Summary_Detail'!Q27</f>
        <v>274936.84155009221</v>
      </c>
      <c r="F24" s="418">
        <f>'4c-Summary_Detail'!V27</f>
        <v>43235.007582692837</v>
      </c>
      <c r="G24" s="770">
        <f t="shared" si="6"/>
        <v>318171.84913278505</v>
      </c>
      <c r="H24" s="956">
        <f t="shared" si="7"/>
        <v>13854571.849132786</v>
      </c>
      <c r="I24" s="960">
        <f t="shared" si="8"/>
        <v>2.3504908922075667E-2</v>
      </c>
      <c r="J24" s="429">
        <f>'4c-Summary_Detail'!AD27</f>
        <v>442095</v>
      </c>
      <c r="K24" s="1188">
        <f t="shared" si="4"/>
        <v>760266.84913278511</v>
      </c>
      <c r="L24" s="1192">
        <f>'4c-Summary_Detail'!AF27</f>
        <v>14296666.849132786</v>
      </c>
      <c r="M24" s="1198">
        <f t="shared" si="9"/>
        <v>14296700</v>
      </c>
      <c r="N24" s="1195">
        <f t="shared" si="5"/>
        <v>5.6164626424513545E-2</v>
      </c>
      <c r="O24" s="919"/>
      <c r="Y24" s="1080"/>
      <c r="Z24" s="1080"/>
      <c r="AA24" s="1080"/>
      <c r="AB24" s="1080"/>
      <c r="AC24" s="1080"/>
      <c r="AD24" s="222"/>
      <c r="AE24" s="222"/>
      <c r="AF24" s="222"/>
      <c r="AG24" s="222"/>
      <c r="AH24" s="222"/>
      <c r="AI24" s="222"/>
      <c r="AJ24" s="222"/>
      <c r="AK24" s="222"/>
      <c r="AL24" s="222"/>
      <c r="AM24" s="222"/>
      <c r="AN24" s="222"/>
      <c r="AO24" s="222"/>
    </row>
    <row r="25" spans="2:41" x14ac:dyDescent="0.25">
      <c r="B25" s="777">
        <v>20</v>
      </c>
      <c r="C25" s="716" t="s">
        <v>99</v>
      </c>
      <c r="D25" s="418">
        <f>'4c-Summary_Detail'!D28</f>
        <v>9383200</v>
      </c>
      <c r="E25" s="675">
        <f>'4c-Summary_Detail'!Q28</f>
        <v>111930.50452198875</v>
      </c>
      <c r="F25" s="418">
        <f>'4c-Summary_Detail'!V28</f>
        <v>6019.6304136237986</v>
      </c>
      <c r="G25" s="770">
        <f t="shared" si="6"/>
        <v>117950.13493561256</v>
      </c>
      <c r="H25" s="956">
        <f t="shared" si="7"/>
        <v>9501150.1349356119</v>
      </c>
      <c r="I25" s="960">
        <f t="shared" si="8"/>
        <v>1.2570352857832355E-2</v>
      </c>
      <c r="J25" s="429">
        <f>'4c-Summary_Detail'!AD28</f>
        <v>576170</v>
      </c>
      <c r="K25" s="1188">
        <f t="shared" si="4"/>
        <v>694120.13493561256</v>
      </c>
      <c r="L25" s="1192">
        <f>'4c-Summary_Detail'!AF28</f>
        <v>10077320.134935612</v>
      </c>
      <c r="M25" s="1198">
        <f t="shared" si="9"/>
        <v>10077300</v>
      </c>
      <c r="N25" s="1195">
        <f t="shared" si="5"/>
        <v>7.3974777787493881E-2</v>
      </c>
      <c r="O25" s="919"/>
      <c r="Y25" s="1080"/>
      <c r="Z25" s="1080"/>
      <c r="AA25" s="1080"/>
      <c r="AB25" s="1080"/>
      <c r="AC25" s="1080"/>
      <c r="AD25" s="222"/>
      <c r="AE25" s="222"/>
      <c r="AF25" s="222"/>
      <c r="AG25" s="222"/>
      <c r="AH25" s="222"/>
      <c r="AI25" s="222"/>
      <c r="AJ25" s="222"/>
      <c r="AK25" s="222"/>
      <c r="AL25" s="222"/>
      <c r="AM25" s="222"/>
      <c r="AN25" s="222"/>
      <c r="AO25" s="222"/>
    </row>
    <row r="26" spans="2:41" x14ac:dyDescent="0.25">
      <c r="B26" s="777">
        <v>21</v>
      </c>
      <c r="C26" s="716" t="s">
        <v>100</v>
      </c>
      <c r="D26" s="418">
        <f>'4c-Summary_Detail'!D29</f>
        <v>5347800</v>
      </c>
      <c r="E26" s="675">
        <f>'4c-Summary_Detail'!Q29</f>
        <v>80985.394875770682</v>
      </c>
      <c r="F26" s="418">
        <f>'4c-Summary_Detail'!V29</f>
        <v>13123.146713925466</v>
      </c>
      <c r="G26" s="770">
        <f t="shared" si="6"/>
        <v>94108.541589696149</v>
      </c>
      <c r="H26" s="956">
        <f t="shared" si="7"/>
        <v>5441908.541589696</v>
      </c>
      <c r="I26" s="960">
        <f t="shared" si="8"/>
        <v>1.7597618009218025E-2</v>
      </c>
      <c r="J26" s="429">
        <f>'4c-Summary_Detail'!AD29</f>
        <v>287100</v>
      </c>
      <c r="K26" s="1188">
        <f t="shared" si="4"/>
        <v>381208.54158969613</v>
      </c>
      <c r="L26" s="1192">
        <f>'4c-Summary_Detail'!AF29</f>
        <v>5729008.541589696</v>
      </c>
      <c r="M26" s="1198">
        <f t="shared" si="9"/>
        <v>5729000</v>
      </c>
      <c r="N26" s="1195">
        <f t="shared" si="5"/>
        <v>7.1283245743987464E-2</v>
      </c>
      <c r="O26" s="919"/>
      <c r="Y26" s="1080"/>
      <c r="Z26" s="1080"/>
      <c r="AA26" s="1080"/>
      <c r="AB26" s="1080"/>
      <c r="AC26" s="1080"/>
      <c r="AD26" s="222"/>
      <c r="AE26" s="222"/>
      <c r="AF26" s="222"/>
      <c r="AG26" s="222"/>
      <c r="AH26" s="222"/>
      <c r="AI26" s="222"/>
      <c r="AJ26" s="222"/>
      <c r="AK26" s="222"/>
      <c r="AL26" s="222"/>
      <c r="AM26" s="222"/>
      <c r="AN26" s="222"/>
      <c r="AO26" s="222"/>
    </row>
    <row r="27" spans="2:41" x14ac:dyDescent="0.25">
      <c r="B27" s="777">
        <v>22</v>
      </c>
      <c r="C27" s="716" t="s">
        <v>101</v>
      </c>
      <c r="D27" s="418">
        <f>'4c-Summary_Detail'!D30</f>
        <v>7962700</v>
      </c>
      <c r="E27" s="675">
        <f>'4c-Summary_Detail'!Q30</f>
        <v>273772.6544247588</v>
      </c>
      <c r="F27" s="418">
        <f>'4c-Summary_Detail'!V30</f>
        <v>11052.262107445133</v>
      </c>
      <c r="G27" s="770">
        <f t="shared" si="6"/>
        <v>284824.91653220396</v>
      </c>
      <c r="H27" s="956">
        <f t="shared" si="7"/>
        <v>8247524.9165322036</v>
      </c>
      <c r="I27" s="960">
        <f t="shared" si="8"/>
        <v>3.5769891686513865E-2</v>
      </c>
      <c r="J27" s="429">
        <f>'4c-Summary_Detail'!AD30</f>
        <v>849357</v>
      </c>
      <c r="K27" s="1188">
        <f t="shared" si="4"/>
        <v>1134181.916532204</v>
      </c>
      <c r="L27" s="1192">
        <f>'4c-Summary_Detail'!AF30</f>
        <v>9096881.9165322036</v>
      </c>
      <c r="M27" s="1198">
        <f t="shared" si="9"/>
        <v>9096900</v>
      </c>
      <c r="N27" s="1195">
        <f t="shared" si="5"/>
        <v>0.14243685138611326</v>
      </c>
      <c r="O27" s="919"/>
      <c r="Y27" s="1080"/>
      <c r="Z27" s="1080"/>
      <c r="AA27" s="1080"/>
      <c r="AB27" s="1080"/>
      <c r="AC27" s="1080"/>
      <c r="AD27" s="222"/>
      <c r="AE27" s="222"/>
      <c r="AF27" s="222"/>
      <c r="AG27" s="222"/>
      <c r="AH27" s="222"/>
      <c r="AI27" s="222"/>
      <c r="AJ27" s="222"/>
      <c r="AK27" s="222"/>
      <c r="AL27" s="222"/>
      <c r="AM27" s="222"/>
      <c r="AN27" s="222"/>
      <c r="AO27" s="222"/>
    </row>
    <row r="28" spans="2:41" x14ac:dyDescent="0.25">
      <c r="B28" s="777">
        <v>23</v>
      </c>
      <c r="C28" s="716" t="s">
        <v>103</v>
      </c>
      <c r="D28" s="418">
        <f>'4c-Summary_Detail'!D31</f>
        <v>33574600</v>
      </c>
      <c r="E28" s="675">
        <f>'4c-Summary_Detail'!Q31</f>
        <v>743819.53881934041</v>
      </c>
      <c r="F28" s="418">
        <f>'4c-Summary_Detail'!V31</f>
        <v>84175.901222487533</v>
      </c>
      <c r="G28" s="770">
        <f t="shared" si="6"/>
        <v>827995.44004182797</v>
      </c>
      <c r="H28" s="956">
        <f t="shared" si="7"/>
        <v>34402595.440041825</v>
      </c>
      <c r="I28" s="960">
        <f t="shared" si="8"/>
        <v>2.4661364246836237E-2</v>
      </c>
      <c r="J28" s="429">
        <f>'4c-Summary_Detail'!AD31</f>
        <v>1335180</v>
      </c>
      <c r="K28" s="1188">
        <f t="shared" si="4"/>
        <v>2163175.440041828</v>
      </c>
      <c r="L28" s="1192">
        <f>'4c-Summary_Detail'!AF31</f>
        <v>35737775.440041825</v>
      </c>
      <c r="M28" s="1198">
        <f t="shared" si="9"/>
        <v>35737800</v>
      </c>
      <c r="N28" s="1195">
        <f t="shared" si="5"/>
        <v>6.4428926630304695E-2</v>
      </c>
      <c r="O28" s="919"/>
      <c r="Y28" s="1080"/>
      <c r="Z28" s="1080"/>
      <c r="AA28" s="1080"/>
      <c r="AB28" s="1080"/>
      <c r="AC28" s="1080"/>
      <c r="AD28" s="222"/>
      <c r="AE28" s="222"/>
      <c r="AF28" s="222"/>
      <c r="AG28" s="222"/>
      <c r="AH28" s="222"/>
      <c r="AI28" s="222"/>
      <c r="AJ28" s="222"/>
      <c r="AK28" s="222"/>
      <c r="AL28" s="222"/>
      <c r="AM28" s="222"/>
      <c r="AN28" s="222"/>
      <c r="AO28" s="222"/>
    </row>
    <row r="29" spans="2:41" x14ac:dyDescent="0.25">
      <c r="B29" s="777">
        <v>24</v>
      </c>
      <c r="C29" s="716" t="s">
        <v>104</v>
      </c>
      <c r="D29" s="418">
        <f>'4c-Summary_Detail'!D32</f>
        <v>14970300</v>
      </c>
      <c r="E29" s="675">
        <f>'4c-Summary_Detail'!Q32</f>
        <v>297887.03167455416</v>
      </c>
      <c r="F29" s="418">
        <f>'4c-Summary_Detail'!V32</f>
        <v>37724.942894061358</v>
      </c>
      <c r="G29" s="770">
        <f t="shared" si="6"/>
        <v>335611.97456861555</v>
      </c>
      <c r="H29" s="956">
        <f t="shared" si="7"/>
        <v>15305911.974568615</v>
      </c>
      <c r="I29" s="960">
        <f t="shared" si="8"/>
        <v>2.2418520308117775E-2</v>
      </c>
      <c r="J29" s="429">
        <f>'4c-Summary_Detail'!AD32</f>
        <v>589251</v>
      </c>
      <c r="K29" s="1188">
        <f t="shared" si="4"/>
        <v>924862.97456861555</v>
      </c>
      <c r="L29" s="1192">
        <f>'4c-Summary_Detail'!AF32</f>
        <v>15895162.974568615</v>
      </c>
      <c r="M29" s="1198">
        <f t="shared" si="9"/>
        <v>15895200</v>
      </c>
      <c r="N29" s="1195">
        <f t="shared" si="5"/>
        <v>6.1779855752297254E-2</v>
      </c>
      <c r="O29" s="919"/>
      <c r="Y29" s="1080"/>
      <c r="Z29" s="1080"/>
      <c r="AA29" s="1080"/>
      <c r="AB29" s="1080"/>
      <c r="AC29" s="1080"/>
      <c r="AD29" s="222"/>
      <c r="AE29" s="222"/>
      <c r="AF29" s="222"/>
      <c r="AG29" s="222"/>
      <c r="AH29" s="222"/>
      <c r="AI29" s="222"/>
      <c r="AJ29" s="222"/>
      <c r="AK29" s="222"/>
      <c r="AL29" s="222"/>
      <c r="AM29" s="222"/>
      <c r="AN29" s="222"/>
      <c r="AO29" s="222"/>
    </row>
    <row r="30" spans="2:41" ht="15.75" thickBot="1" x14ac:dyDescent="0.3">
      <c r="B30" s="778">
        <v>25</v>
      </c>
      <c r="C30" s="717" t="s">
        <v>102</v>
      </c>
      <c r="D30" s="424">
        <f>'4c-Summary_Detail'!D33</f>
        <v>5439700</v>
      </c>
      <c r="E30" s="680">
        <f>'4c-Summary_Detail'!Q33</f>
        <v>90581.781870717663</v>
      </c>
      <c r="F30" s="424">
        <f>'4c-Summary_Detail'!V33</f>
        <v>37836.359643280019</v>
      </c>
      <c r="G30" s="771">
        <f t="shared" si="6"/>
        <v>128418.14151399769</v>
      </c>
      <c r="H30" s="957">
        <f t="shared" si="7"/>
        <v>5568118.1415139977</v>
      </c>
      <c r="I30" s="961">
        <f t="shared" si="8"/>
        <v>2.3607577902089765E-2</v>
      </c>
      <c r="J30" s="430">
        <f>'4c-Summary_Detail'!AD33</f>
        <v>440658.00000000006</v>
      </c>
      <c r="K30" s="1189">
        <f t="shared" si="4"/>
        <v>569076.14151399769</v>
      </c>
      <c r="L30" s="1193">
        <f>'4c-Summary_Detail'!AF33</f>
        <v>6008776.1415139977</v>
      </c>
      <c r="M30" s="1199">
        <f t="shared" si="9"/>
        <v>6008800</v>
      </c>
      <c r="N30" s="1196">
        <f t="shared" si="5"/>
        <v>0.10461535406621646</v>
      </c>
      <c r="O30" s="919"/>
      <c r="Y30" s="1080"/>
      <c r="Z30" s="1080"/>
      <c r="AA30" s="1080"/>
      <c r="AB30" s="1080"/>
      <c r="AC30" s="1080"/>
      <c r="AD30" s="222"/>
      <c r="AE30" s="222"/>
      <c r="AF30" s="222"/>
      <c r="AG30" s="222"/>
      <c r="AH30" s="222"/>
      <c r="AI30" s="222"/>
      <c r="AJ30" s="222"/>
      <c r="AK30" s="222"/>
      <c r="AL30" s="222"/>
      <c r="AM30" s="222"/>
      <c r="AN30" s="222"/>
      <c r="AO30" s="222"/>
    </row>
    <row r="31" spans="2:41" ht="7.5" customHeight="1" thickBot="1" x14ac:dyDescent="0.3">
      <c r="H31" s="39"/>
      <c r="I31" s="963"/>
      <c r="J31" s="254"/>
      <c r="K31" s="781"/>
      <c r="L31" s="774"/>
      <c r="M31" s="774"/>
      <c r="N31" s="775"/>
      <c r="O31" s="919"/>
      <c r="P31" s="919"/>
      <c r="Q31" s="919"/>
      <c r="S31" s="222"/>
      <c r="T31" s="222"/>
      <c r="U31" s="222"/>
      <c r="V31" s="222"/>
      <c r="W31" s="222"/>
      <c r="X31" s="222"/>
      <c r="Y31" s="222"/>
    </row>
    <row r="32" spans="2:41" x14ac:dyDescent="0.25">
      <c r="C32" s="697" t="s">
        <v>46</v>
      </c>
      <c r="D32" s="766">
        <f t="shared" ref="D32" si="10">SUM(D7:D9)</f>
        <v>503943900</v>
      </c>
      <c r="E32" s="705">
        <f t="shared" ref="E32:M32" si="11">SUM(E7:E9)</f>
        <v>20726915.996782005</v>
      </c>
      <c r="F32" s="766">
        <f t="shared" si="11"/>
        <v>2531789.12</v>
      </c>
      <c r="G32" s="772">
        <f t="shared" si="11"/>
        <v>23258705.11678201</v>
      </c>
      <c r="H32" s="958">
        <f t="shared" si="11"/>
        <v>527202605.11678201</v>
      </c>
      <c r="I32" s="962">
        <f t="shared" ref="I32:I36" si="12">G32/D32</f>
        <v>4.6153361746777782E-2</v>
      </c>
      <c r="J32" s="773">
        <f t="shared" si="11"/>
        <v>5830936</v>
      </c>
      <c r="K32" s="711">
        <f t="shared" si="11"/>
        <v>29089641.11678201</v>
      </c>
      <c r="L32" s="1200">
        <f t="shared" ref="L32:L35" si="13">K32+D32</f>
        <v>533033541.11678201</v>
      </c>
      <c r="M32" s="1203">
        <f t="shared" si="11"/>
        <v>533033500</v>
      </c>
      <c r="N32" s="1202">
        <f t="shared" ref="N32:N36" si="14">K32/D32</f>
        <v>5.7723967125670156E-2</v>
      </c>
      <c r="O32" s="919"/>
      <c r="P32" s="919"/>
      <c r="Q32" s="919"/>
    </row>
    <row r="33" spans="3:17" x14ac:dyDescent="0.25">
      <c r="C33" s="716" t="s">
        <v>435</v>
      </c>
      <c r="D33" s="418">
        <f t="shared" ref="D33" si="15">SUM(D10:D13)</f>
        <v>132735300</v>
      </c>
      <c r="E33" s="675">
        <f t="shared" ref="E33:M33" si="16">SUM(E10:E13)</f>
        <v>5378682.2756237611</v>
      </c>
      <c r="F33" s="418">
        <f t="shared" si="16"/>
        <v>324570.84072844579</v>
      </c>
      <c r="G33" s="770">
        <f t="shared" si="16"/>
        <v>5703253.1163522061</v>
      </c>
      <c r="H33" s="956">
        <f t="shared" si="16"/>
        <v>138438553.1163522</v>
      </c>
      <c r="I33" s="960">
        <f t="shared" si="12"/>
        <v>4.2967116632517545E-2</v>
      </c>
      <c r="J33" s="429">
        <f t="shared" si="16"/>
        <v>4306596</v>
      </c>
      <c r="K33" s="693">
        <f t="shared" si="16"/>
        <v>10009849.116352208</v>
      </c>
      <c r="L33" s="1201">
        <f t="shared" si="13"/>
        <v>142745149.1163522</v>
      </c>
      <c r="M33" s="1204">
        <f t="shared" si="16"/>
        <v>142745200</v>
      </c>
      <c r="N33" s="1195">
        <f t="shared" si="14"/>
        <v>7.5412110541447586E-2</v>
      </c>
      <c r="O33" s="919"/>
      <c r="P33" s="919"/>
      <c r="Q33" s="919"/>
    </row>
    <row r="34" spans="3:17" x14ac:dyDescent="0.25">
      <c r="C34" s="716" t="s">
        <v>442</v>
      </c>
      <c r="D34" s="418">
        <f t="shared" ref="D34" si="17">SUM(D14:D22)</f>
        <v>92162500</v>
      </c>
      <c r="E34" s="675">
        <f t="shared" ref="E34:M34" si="18">SUM(E14:E22)</f>
        <v>2234087.7073006947</v>
      </c>
      <c r="F34" s="418">
        <f t="shared" si="18"/>
        <v>303059.50592250295</v>
      </c>
      <c r="G34" s="770">
        <f t="shared" si="18"/>
        <v>2537147.2132231975</v>
      </c>
      <c r="H34" s="956">
        <f t="shared" si="18"/>
        <v>94699647.213223189</v>
      </c>
      <c r="I34" s="960">
        <f t="shared" si="12"/>
        <v>2.7529062397647606E-2</v>
      </c>
      <c r="J34" s="429">
        <f t="shared" si="18"/>
        <v>4726626</v>
      </c>
      <c r="K34" s="693">
        <f t="shared" si="18"/>
        <v>7263773.2132231975</v>
      </c>
      <c r="L34" s="1201">
        <f t="shared" si="13"/>
        <v>99426273.213223204</v>
      </c>
      <c r="M34" s="1204">
        <f t="shared" si="18"/>
        <v>99426400</v>
      </c>
      <c r="N34" s="1195">
        <f t="shared" si="14"/>
        <v>7.8814845660905436E-2</v>
      </c>
      <c r="O34" s="919"/>
      <c r="P34" s="919"/>
      <c r="Q34" s="919"/>
    </row>
    <row r="35" spans="3:17" x14ac:dyDescent="0.25">
      <c r="C35" s="716" t="s">
        <v>443</v>
      </c>
      <c r="D35" s="418">
        <f t="shared" ref="D35" si="19">SUM(D23:D30)</f>
        <v>175368700</v>
      </c>
      <c r="E35" s="675">
        <f t="shared" ref="E35:M35" si="20">SUM(E23:E30)</f>
        <v>4211888.4202935398</v>
      </c>
      <c r="F35" s="418">
        <f t="shared" si="20"/>
        <v>457422.13334905123</v>
      </c>
      <c r="G35" s="770">
        <f t="shared" si="20"/>
        <v>4669310.5536425905</v>
      </c>
      <c r="H35" s="956">
        <f t="shared" si="20"/>
        <v>180038010.55364257</v>
      </c>
      <c r="I35" s="960">
        <f t="shared" si="12"/>
        <v>2.6625678092171468E-2</v>
      </c>
      <c r="J35" s="429">
        <f t="shared" si="20"/>
        <v>6432711</v>
      </c>
      <c r="K35" s="693">
        <f t="shared" si="20"/>
        <v>11102021.55364259</v>
      </c>
      <c r="L35" s="1201">
        <f t="shared" si="13"/>
        <v>186470721.5536426</v>
      </c>
      <c r="M35" s="1204">
        <f t="shared" si="20"/>
        <v>186470800</v>
      </c>
      <c r="N35" s="1195">
        <f t="shared" si="14"/>
        <v>6.3306744895996775E-2</v>
      </c>
      <c r="O35" s="919"/>
      <c r="P35" s="919"/>
      <c r="Q35" s="919"/>
    </row>
    <row r="36" spans="3:17" ht="15.75" thickBot="1" x14ac:dyDescent="0.3">
      <c r="C36" s="717" t="s">
        <v>51</v>
      </c>
      <c r="D36" s="978">
        <f t="shared" ref="D36" si="21">SUM(D32:D35)</f>
        <v>904210400</v>
      </c>
      <c r="E36" s="764">
        <f t="shared" ref="E36:M36" si="22">SUM(E32:E35)</f>
        <v>32551574.399999999</v>
      </c>
      <c r="F36" s="978">
        <f t="shared" si="22"/>
        <v>3616841.6</v>
      </c>
      <c r="G36" s="979">
        <f t="shared" si="22"/>
        <v>36168416.000000007</v>
      </c>
      <c r="H36" s="957">
        <f t="shared" si="22"/>
        <v>940378816</v>
      </c>
      <c r="I36" s="961">
        <f t="shared" si="12"/>
        <v>4.0000000000000008E-2</v>
      </c>
      <c r="J36" s="980">
        <f t="shared" si="22"/>
        <v>21296869</v>
      </c>
      <c r="K36" s="695">
        <f t="shared" si="22"/>
        <v>57465285</v>
      </c>
      <c r="L36" s="690">
        <f t="shared" si="22"/>
        <v>961675685.00000012</v>
      </c>
      <c r="M36" s="1205">
        <f t="shared" si="22"/>
        <v>961675900</v>
      </c>
      <c r="N36" s="1196">
        <f t="shared" si="14"/>
        <v>6.3553001602281944E-2</v>
      </c>
      <c r="O36" s="919"/>
      <c r="P36" s="919"/>
      <c r="Q36" s="919"/>
    </row>
  </sheetData>
  <sheetProtection selectLockedCells="1"/>
  <mergeCells count="15">
    <mergeCell ref="C2:N2"/>
    <mergeCell ref="K3:K5"/>
    <mergeCell ref="L3:L5"/>
    <mergeCell ref="M3:M5"/>
    <mergeCell ref="N3:N5"/>
    <mergeCell ref="B3:B5"/>
    <mergeCell ref="C3:C5"/>
    <mergeCell ref="J3:J5"/>
    <mergeCell ref="G4:G5"/>
    <mergeCell ref="H4:H5"/>
    <mergeCell ref="E4:E5"/>
    <mergeCell ref="F4:F5"/>
    <mergeCell ref="E3:I3"/>
    <mergeCell ref="I4:I5"/>
    <mergeCell ref="D3:D5"/>
  </mergeCells>
  <printOptions horizontalCentered="1"/>
  <pageMargins left="0.2" right="0.2" top="0.5" bottom="0.5" header="0.3" footer="0.3"/>
  <pageSetup scale="78" fitToHeight="0" orientation="landscape" horizontalDpi="300" verticalDpi="300" r:id="rId1"/>
  <ignoredErrors>
    <ignoredError sqref="K6 I6" 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247FF-DF8B-4A80-BEC0-29D8194054AD}">
  <sheetPr>
    <tabColor theme="9" tint="0.39997558519241921"/>
    <pageSetUpPr fitToPage="1"/>
  </sheetPr>
  <dimension ref="B1:AD35"/>
  <sheetViews>
    <sheetView workbookViewId="0">
      <pane xSplit="3" ySplit="5" topLeftCell="I6" activePane="bottomRight" state="frozen"/>
      <selection pane="topRight" activeCell="D1" sqref="D1"/>
      <selection pane="bottomLeft" activeCell="A6" sqref="A6"/>
      <selection pane="bottomRight" activeCell="Z25" sqref="Z25"/>
    </sheetView>
  </sheetViews>
  <sheetFormatPr defaultRowHeight="15" x14ac:dyDescent="0.25"/>
  <cols>
    <col min="3" max="4" width="14.85546875" customWidth="1"/>
    <col min="5" max="15" width="12.85546875" customWidth="1"/>
    <col min="16" max="16" width="14.140625" customWidth="1"/>
    <col min="17" max="17" width="13.140625" customWidth="1"/>
    <col min="18" max="22" width="12.85546875" hidden="1" customWidth="1"/>
    <col min="23" max="23" width="17.28515625" customWidth="1"/>
    <col min="24" max="24" width="12.85546875" customWidth="1"/>
    <col min="25" max="26" width="13.140625" bestFit="1" customWidth="1"/>
    <col min="27" max="27" width="12.85546875" customWidth="1"/>
  </cols>
  <sheetData>
    <row r="1" spans="2:30" ht="15.75" thickBot="1" x14ac:dyDescent="0.3">
      <c r="E1" s="801"/>
      <c r="F1" s="801"/>
      <c r="G1" s="801"/>
      <c r="H1" s="801"/>
      <c r="J1" s="985">
        <f>J5/$O$5</f>
        <v>7.0000000000000021E-2</v>
      </c>
      <c r="K1" s="985">
        <f t="shared" ref="K1:M1" si="0">K5/$O$5</f>
        <v>0</v>
      </c>
      <c r="L1" s="985">
        <f t="shared" si="0"/>
        <v>0</v>
      </c>
      <c r="M1" s="985">
        <f t="shared" si="0"/>
        <v>0.03</v>
      </c>
    </row>
    <row r="2" spans="2:30" ht="19.5" thickBot="1" x14ac:dyDescent="0.35">
      <c r="C2" s="1287" t="str">
        <f>'2-Assumptions'!C3</f>
        <v>Final HB2 - 4% New Money, Non-Formula adjustments of $5.0 million for student support, 957,800 for Grad. Student Comp.,  $15,339,200 Nurse roll-up</v>
      </c>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9"/>
    </row>
    <row r="3" spans="2:30" ht="15" customHeight="1" x14ac:dyDescent="0.25">
      <c r="B3" s="1280" t="s">
        <v>192</v>
      </c>
      <c r="C3" s="1282" t="s">
        <v>0</v>
      </c>
      <c r="D3" s="1235" t="s">
        <v>680</v>
      </c>
      <c r="E3" s="1284" t="s">
        <v>434</v>
      </c>
      <c r="F3" s="1285"/>
      <c r="G3" s="1285"/>
      <c r="H3" s="1285"/>
      <c r="I3" s="1286"/>
      <c r="J3" s="1284" t="s">
        <v>436</v>
      </c>
      <c r="K3" s="1285"/>
      <c r="L3" s="1285"/>
      <c r="M3" s="1285"/>
      <c r="N3" s="1286"/>
      <c r="O3" s="1284" t="s">
        <v>437</v>
      </c>
      <c r="P3" s="1285"/>
      <c r="Q3" s="1285"/>
      <c r="R3" s="1292" t="s">
        <v>580</v>
      </c>
      <c r="S3" s="1254"/>
      <c r="T3" s="1254"/>
      <c r="U3" s="1254"/>
      <c r="V3" s="1254"/>
      <c r="W3" s="1293"/>
      <c r="X3" s="1290" t="s">
        <v>432</v>
      </c>
      <c r="Y3" s="1271" t="s">
        <v>682</v>
      </c>
      <c r="Z3" s="1274" t="s">
        <v>682</v>
      </c>
      <c r="AA3" s="1277" t="s">
        <v>429</v>
      </c>
    </row>
    <row r="4" spans="2:30" ht="42.6" customHeight="1" x14ac:dyDescent="0.25">
      <c r="B4" s="1281"/>
      <c r="C4" s="1283"/>
      <c r="D4" s="1235"/>
      <c r="E4" s="753" t="s">
        <v>35</v>
      </c>
      <c r="F4" s="203" t="s">
        <v>433</v>
      </c>
      <c r="G4" s="203" t="s">
        <v>428</v>
      </c>
      <c r="H4" s="203" t="s">
        <v>34</v>
      </c>
      <c r="I4" s="754" t="s">
        <v>439</v>
      </c>
      <c r="J4" s="673" t="s">
        <v>46</v>
      </c>
      <c r="K4" s="668" t="s">
        <v>47</v>
      </c>
      <c r="L4" s="668" t="s">
        <v>48</v>
      </c>
      <c r="M4" s="668" t="s">
        <v>49</v>
      </c>
      <c r="N4" s="674" t="s">
        <v>440</v>
      </c>
      <c r="O4" s="672" t="s">
        <v>438</v>
      </c>
      <c r="P4" s="669" t="s">
        <v>441</v>
      </c>
      <c r="Q4" s="667" t="s">
        <v>429</v>
      </c>
      <c r="R4" s="782" t="str">
        <f>'3-NonFormAdj'!E3</f>
        <v>Student Support</v>
      </c>
      <c r="S4" s="783" t="str">
        <f>'3-NonFormAdj'!F3</f>
        <v>RPSP 
Nurse Exp</v>
      </c>
      <c r="T4" s="783" t="str">
        <f>'3-NonFormAdj'!G3</f>
        <v>Grad.Student Comp</v>
      </c>
      <c r="U4" s="783">
        <f>'3-NonFormAdj'!H3</f>
        <v>4</v>
      </c>
      <c r="V4" s="783" t="e">
        <f>'3-NonFormAdj'!#REF!</f>
        <v>#REF!</v>
      </c>
      <c r="W4" s="655" t="s">
        <v>431</v>
      </c>
      <c r="X4" s="1291"/>
      <c r="Y4" s="1273"/>
      <c r="Z4" s="1276"/>
      <c r="AA4" s="1279"/>
    </row>
    <row r="5" spans="2:30" x14ac:dyDescent="0.25">
      <c r="B5" s="776"/>
      <c r="C5" s="779" t="s">
        <v>50</v>
      </c>
      <c r="D5" s="975">
        <f t="shared" ref="D5" si="1">SUM(D6:D29)</f>
        <v>904210400</v>
      </c>
      <c r="E5" s="236">
        <f t="shared" ref="E5:P5" si="2">SUM(E6:E29)</f>
        <v>11212208.960000003</v>
      </c>
      <c r="F5" s="210">
        <f t="shared" si="2"/>
        <v>4159367.8399999989</v>
      </c>
      <c r="G5" s="210">
        <f t="shared" si="2"/>
        <v>6691156.959999999</v>
      </c>
      <c r="H5" s="210">
        <f t="shared" si="2"/>
        <v>10488840.640000004</v>
      </c>
      <c r="I5" s="237">
        <f t="shared" si="2"/>
        <v>32551574.400000006</v>
      </c>
      <c r="J5" s="236">
        <f t="shared" si="2"/>
        <v>2531789.12</v>
      </c>
      <c r="K5" s="664">
        <f t="shared" si="2"/>
        <v>0</v>
      </c>
      <c r="L5" s="656">
        <f t="shared" si="2"/>
        <v>0</v>
      </c>
      <c r="M5" s="656">
        <f t="shared" si="2"/>
        <v>1085052.4799999997</v>
      </c>
      <c r="N5" s="237">
        <f t="shared" si="2"/>
        <v>3616841.5999999992</v>
      </c>
      <c r="O5" s="664">
        <f t="shared" si="2"/>
        <v>36168415.999999993</v>
      </c>
      <c r="P5" s="656">
        <f t="shared" si="2"/>
        <v>940378816.00000012</v>
      </c>
      <c r="Q5" s="658">
        <f>O5/D5</f>
        <v>3.9999999999999994E-2</v>
      </c>
      <c r="R5" s="236">
        <f>SUM(R6:R29)</f>
        <v>5000000</v>
      </c>
      <c r="S5" s="210">
        <f t="shared" ref="S5:X5" si="3">SUM(S6:S29)</f>
        <v>15339069</v>
      </c>
      <c r="T5" s="210">
        <f t="shared" si="3"/>
        <v>957800</v>
      </c>
      <c r="U5" s="210">
        <f t="shared" si="3"/>
        <v>0</v>
      </c>
      <c r="V5" s="210" t="e">
        <f t="shared" si="3"/>
        <v>#REF!</v>
      </c>
      <c r="W5" s="237">
        <f t="shared" si="3"/>
        <v>21296869</v>
      </c>
      <c r="X5" s="657">
        <f t="shared" si="3"/>
        <v>57465284.999999993</v>
      </c>
      <c r="Y5" s="656">
        <f>SUM(Y6:Y29)</f>
        <v>961675685.00000012</v>
      </c>
      <c r="Z5" s="1207">
        <f>SUM(Z6:Z29)</f>
        <v>961675900</v>
      </c>
      <c r="AA5" s="1206">
        <f>X5/D5</f>
        <v>6.3553001602281944E-2</v>
      </c>
    </row>
    <row r="6" spans="2:30" x14ac:dyDescent="0.25">
      <c r="B6" s="777">
        <v>1</v>
      </c>
      <c r="C6" s="716" t="s">
        <v>73</v>
      </c>
      <c r="D6" s="977">
        <f>'4c-Summary_Detail'!D10</f>
        <v>40593400</v>
      </c>
      <c r="E6" s="660">
        <f>'4c-Summary_Detail'!G10</f>
        <v>329604.15670493711</v>
      </c>
      <c r="F6" s="439">
        <f>'4c-Summary_Detail'!J10</f>
        <v>135540.79795880549</v>
      </c>
      <c r="G6" s="439">
        <f>'4c-Summary_Detail'!M10</f>
        <v>155156.98303360509</v>
      </c>
      <c r="H6" s="439">
        <f>'4c-Summary_Detail'!P10</f>
        <v>409241.88184389565</v>
      </c>
      <c r="I6" s="676">
        <f>SUM(E6:H6)</f>
        <v>1029543.8195412434</v>
      </c>
      <c r="J6" s="660">
        <f>'4c-Summary_Detail'!R10</f>
        <v>632947.28</v>
      </c>
      <c r="K6" s="439">
        <f>'4c-Summary_Detail'!S10</f>
        <v>0</v>
      </c>
      <c r="L6" s="671">
        <f>'4c-Summary_Detail'!T10</f>
        <v>0</v>
      </c>
      <c r="M6" s="671">
        <f>'4c-Summary_Detail'!U10</f>
        <v>0</v>
      </c>
      <c r="N6" s="676">
        <f>SUM(J6:M6)</f>
        <v>632947.28</v>
      </c>
      <c r="O6" s="687">
        <f>I6+N6</f>
        <v>1662491.0995412434</v>
      </c>
      <c r="P6" s="689">
        <f>O6+D6</f>
        <v>42255891.099541247</v>
      </c>
      <c r="Q6" s="691">
        <f>O6/D6</f>
        <v>4.0954714301862948E-2</v>
      </c>
      <c r="R6" s="693">
        <f>'3-NonFormAdj'!E7</f>
        <v>224600</v>
      </c>
      <c r="S6" s="685">
        <f>'3-NonFormAdj'!F7</f>
        <v>0</v>
      </c>
      <c r="T6" s="685">
        <f>'3-NonFormAdj'!G7</f>
        <v>93300</v>
      </c>
      <c r="U6" s="685">
        <f>'3-NonFormAdj'!H7</f>
        <v>0</v>
      </c>
      <c r="V6" s="685" t="e">
        <f>'3-NonFormAdj'!#REF!</f>
        <v>#REF!</v>
      </c>
      <c r="W6" s="755">
        <f>'3-NonFormAdj'!I7</f>
        <v>317900</v>
      </c>
      <c r="X6" s="662">
        <f>W6+O6</f>
        <v>1980391.0995412434</v>
      </c>
      <c r="Y6" s="689">
        <f>X6+D6</f>
        <v>42573791.099541247</v>
      </c>
      <c r="Z6" s="1204">
        <f>ROUND(Y6,-2)</f>
        <v>42573800</v>
      </c>
      <c r="AA6" s="1195">
        <f>X6/D6</f>
        <v>4.8786036635050115E-2</v>
      </c>
      <c r="AC6" s="1161"/>
    </row>
    <row r="7" spans="2:30" x14ac:dyDescent="0.25">
      <c r="B7" s="777">
        <v>2</v>
      </c>
      <c r="C7" s="716" t="s">
        <v>82</v>
      </c>
      <c r="D7" s="977">
        <f>'4c-Summary_Detail'!D11</f>
        <v>178008700</v>
      </c>
      <c r="E7" s="660">
        <f>'4c-Summary_Detail'!G11</f>
        <v>3016591.4816507837</v>
      </c>
      <c r="F7" s="439">
        <f>'4c-Summary_Detail'!J11</f>
        <v>984550.66239452502</v>
      </c>
      <c r="G7" s="439">
        <f>'4c-Summary_Detail'!M11</f>
        <v>1845962.1682280782</v>
      </c>
      <c r="H7" s="439">
        <f>'4c-Summary_Detail'!P11</f>
        <v>2458039.9042575331</v>
      </c>
      <c r="I7" s="676">
        <f t="shared" ref="I7:I29" si="4">SUM(E7:H7)</f>
        <v>8305144.21653092</v>
      </c>
      <c r="J7" s="660">
        <f>'4c-Summary_Detail'!R11</f>
        <v>949420.92</v>
      </c>
      <c r="K7" s="671">
        <f>'4c-Summary_Detail'!S11</f>
        <v>0</v>
      </c>
      <c r="L7" s="671">
        <f>'4c-Summary_Detail'!T11</f>
        <v>0</v>
      </c>
      <c r="M7" s="671">
        <f>'4c-Summary_Detail'!U11</f>
        <v>0</v>
      </c>
      <c r="N7" s="676">
        <f t="shared" ref="N7:N29" si="5">SUM(J7:M7)</f>
        <v>949420.92</v>
      </c>
      <c r="O7" s="687">
        <f t="shared" ref="O7:O29" si="6">I7+N7</f>
        <v>9254565.1365309209</v>
      </c>
      <c r="P7" s="689">
        <f t="shared" ref="P7:P29" si="7">O7+D7</f>
        <v>187263265.13653094</v>
      </c>
      <c r="Q7" s="691">
        <f t="shared" ref="Q7:Q35" si="8">O7/D7</f>
        <v>5.1989397914432953E-2</v>
      </c>
      <c r="R7" s="693">
        <f>'3-NonFormAdj'!E8</f>
        <v>984300</v>
      </c>
      <c r="S7" s="685">
        <f>'3-NonFormAdj'!F8</f>
        <v>2143636</v>
      </c>
      <c r="T7" s="685">
        <f>'3-NonFormAdj'!G8</f>
        <v>308400</v>
      </c>
      <c r="U7" s="685">
        <f>'3-NonFormAdj'!H8</f>
        <v>0</v>
      </c>
      <c r="V7" s="685" t="e">
        <f>'3-NonFormAdj'!#REF!</f>
        <v>#REF!</v>
      </c>
      <c r="W7" s="755">
        <f>'3-NonFormAdj'!I8</f>
        <v>3436336</v>
      </c>
      <c r="X7" s="662">
        <f t="shared" ref="X7:X29" si="9">W7+O7</f>
        <v>12690901.136530921</v>
      </c>
      <c r="Y7" s="689">
        <f t="shared" ref="Y7:Y29" si="10">X7+D7</f>
        <v>190699601.13653094</v>
      </c>
      <c r="Z7" s="1204">
        <f t="shared" ref="Z7:Z29" si="11">ROUND(Y7,-2)</f>
        <v>190699600</v>
      </c>
      <c r="AA7" s="1195">
        <f t="shared" ref="AA7:AA29" si="12">X7/D7</f>
        <v>7.1293712815895638E-2</v>
      </c>
      <c r="AC7" s="1161"/>
    </row>
    <row r="8" spans="2:30" x14ac:dyDescent="0.25">
      <c r="B8" s="777">
        <v>3</v>
      </c>
      <c r="C8" s="716" t="s">
        <v>83</v>
      </c>
      <c r="D8" s="977">
        <f>'4c-Summary_Detail'!D12</f>
        <v>285341800</v>
      </c>
      <c r="E8" s="660">
        <f>'4c-Summary_Detail'!G12</f>
        <v>3886943.9500380829</v>
      </c>
      <c r="F8" s="439">
        <f>'4c-Summary_Detail'!J12</f>
        <v>1482340.7531793187</v>
      </c>
      <c r="G8" s="439">
        <f>'4c-Summary_Detail'!M12</f>
        <v>2365564.6890906394</v>
      </c>
      <c r="H8" s="439">
        <f>'4c-Summary_Detail'!P12</f>
        <v>3657378.5684018033</v>
      </c>
      <c r="I8" s="676">
        <f t="shared" si="4"/>
        <v>11392227.960709844</v>
      </c>
      <c r="J8" s="660">
        <f>'4c-Summary_Detail'!R12</f>
        <v>949420.92</v>
      </c>
      <c r="K8" s="671">
        <f>'4c-Summary_Detail'!S12</f>
        <v>0</v>
      </c>
      <c r="L8" s="671">
        <f>'4c-Summary_Detail'!T12</f>
        <v>0</v>
      </c>
      <c r="M8" s="671">
        <f>'4c-Summary_Detail'!U12</f>
        <v>0</v>
      </c>
      <c r="N8" s="676">
        <f t="shared" si="5"/>
        <v>949420.92</v>
      </c>
      <c r="O8" s="687">
        <f t="shared" si="6"/>
        <v>12341648.880709844</v>
      </c>
      <c r="P8" s="689">
        <f t="shared" si="7"/>
        <v>297683448.88070983</v>
      </c>
      <c r="Q8" s="691">
        <f t="shared" si="8"/>
        <v>4.3252158922071154E-2</v>
      </c>
      <c r="R8" s="693">
        <f>'3-NonFormAdj'!E9</f>
        <v>1577500</v>
      </c>
      <c r="S8" s="685">
        <f>'3-NonFormAdj'!F9</f>
        <v>0</v>
      </c>
      <c r="T8" s="685">
        <f>'3-NonFormAdj'!G9</f>
        <v>499200</v>
      </c>
      <c r="U8" s="685">
        <f>'3-NonFormAdj'!H9</f>
        <v>0</v>
      </c>
      <c r="V8" s="685" t="e">
        <f>'3-NonFormAdj'!#REF!</f>
        <v>#REF!</v>
      </c>
      <c r="W8" s="755">
        <f>'3-NonFormAdj'!I9</f>
        <v>2076700</v>
      </c>
      <c r="X8" s="662">
        <f t="shared" si="9"/>
        <v>14418348.880709844</v>
      </c>
      <c r="Y8" s="689">
        <f t="shared" si="10"/>
        <v>299760148.88070983</v>
      </c>
      <c r="Z8" s="1204">
        <f t="shared" si="11"/>
        <v>299760100</v>
      </c>
      <c r="AA8" s="1195">
        <f t="shared" si="12"/>
        <v>5.0530097170165197E-2</v>
      </c>
      <c r="AC8" s="1161"/>
      <c r="AD8" s="1161">
        <v>23058.42676985823</v>
      </c>
    </row>
    <row r="9" spans="2:30" x14ac:dyDescent="0.25">
      <c r="B9" s="777">
        <v>4</v>
      </c>
      <c r="C9" s="716" t="s">
        <v>84</v>
      </c>
      <c r="D9" s="977">
        <f>'4c-Summary_Detail'!D13</f>
        <v>46919600</v>
      </c>
      <c r="E9" s="660">
        <f>'4c-Summary_Detail'!G13</f>
        <v>881862.47636634682</v>
      </c>
      <c r="F9" s="439">
        <f>'4c-Summary_Detail'!J13</f>
        <v>243724.81503701332</v>
      </c>
      <c r="G9" s="439">
        <f>'4c-Summary_Detail'!M13</f>
        <v>547407.30765671632</v>
      </c>
      <c r="H9" s="439">
        <f>'4c-Summary_Detail'!P13</f>
        <v>746430.39288722735</v>
      </c>
      <c r="I9" s="676">
        <f t="shared" si="4"/>
        <v>2419424.991947304</v>
      </c>
      <c r="J9" s="675">
        <f>'4c-Summary_Detail'!R13</f>
        <v>0</v>
      </c>
      <c r="K9" s="671">
        <f>'4c-Summary_Detail'!S13</f>
        <v>0</v>
      </c>
      <c r="L9" s="671">
        <f>'4c-Summary_Detail'!T13</f>
        <v>0</v>
      </c>
      <c r="M9" s="671">
        <f>'4c-Summary_Detail'!U13</f>
        <v>91906.087257396546</v>
      </c>
      <c r="N9" s="676">
        <f t="shared" si="5"/>
        <v>91906.087257396546</v>
      </c>
      <c r="O9" s="687">
        <f t="shared" si="6"/>
        <v>2511331.0792047004</v>
      </c>
      <c r="P9" s="689">
        <f t="shared" si="7"/>
        <v>49430931.079204701</v>
      </c>
      <c r="Q9" s="691">
        <f t="shared" si="8"/>
        <v>5.3524136591204967E-2</v>
      </c>
      <c r="R9" s="693">
        <f>'3-NonFormAdj'!E12</f>
        <v>259500</v>
      </c>
      <c r="S9" s="685">
        <f>'3-NonFormAdj'!F12</f>
        <v>333411</v>
      </c>
      <c r="T9" s="685">
        <f>'3-NonFormAdj'!G12</f>
        <v>25900</v>
      </c>
      <c r="U9" s="685">
        <f>'3-NonFormAdj'!H12</f>
        <v>0</v>
      </c>
      <c r="V9" s="685" t="e">
        <f>'3-NonFormAdj'!#REF!</f>
        <v>#REF!</v>
      </c>
      <c r="W9" s="755">
        <f>'3-NonFormAdj'!I12</f>
        <v>618811</v>
      </c>
      <c r="X9" s="662">
        <f t="shared" si="9"/>
        <v>3130142.0792047004</v>
      </c>
      <c r="Y9" s="689">
        <f t="shared" si="10"/>
        <v>50049742.079204701</v>
      </c>
      <c r="Z9" s="1204">
        <f t="shared" si="11"/>
        <v>50049700</v>
      </c>
      <c r="AA9" s="1195">
        <f t="shared" si="12"/>
        <v>6.6712889265993322E-2</v>
      </c>
      <c r="AC9" s="1161"/>
      <c r="AD9" s="1161">
        <v>4184.7783209238705</v>
      </c>
    </row>
    <row r="10" spans="2:30" x14ac:dyDescent="0.25">
      <c r="B10" s="777">
        <v>5</v>
      </c>
      <c r="C10" s="716" t="s">
        <v>85</v>
      </c>
      <c r="D10" s="977">
        <f>'4c-Summary_Detail'!D14</f>
        <v>41324600</v>
      </c>
      <c r="E10" s="660">
        <f>'4c-Summary_Detail'!G14</f>
        <v>348550.15780633426</v>
      </c>
      <c r="F10" s="439">
        <f>'4c-Summary_Detail'!J14</f>
        <v>205089.93251903084</v>
      </c>
      <c r="G10" s="439">
        <f>'4c-Summary_Detail'!M14</f>
        <v>247024.64370929205</v>
      </c>
      <c r="H10" s="439">
        <f>'4c-Summary_Detail'!P14</f>
        <v>397610.6163098187</v>
      </c>
      <c r="I10" s="676">
        <f t="shared" si="4"/>
        <v>1198275.3503444758</v>
      </c>
      <c r="J10" s="675">
        <f>'4c-Summary_Detail'!R14</f>
        <v>0</v>
      </c>
      <c r="K10" s="671">
        <f>'4c-Summary_Detail'!S14</f>
        <v>0</v>
      </c>
      <c r="L10" s="671">
        <f>'4c-Summary_Detail'!T14</f>
        <v>0</v>
      </c>
      <c r="M10" s="671">
        <f>'4c-Summary_Detail'!U14</f>
        <v>16679.65491984236</v>
      </c>
      <c r="N10" s="676">
        <f t="shared" si="5"/>
        <v>16679.65491984236</v>
      </c>
      <c r="O10" s="687">
        <f t="shared" si="6"/>
        <v>1214955.0052643181</v>
      </c>
      <c r="P10" s="689">
        <f t="shared" si="7"/>
        <v>42539555.005264319</v>
      </c>
      <c r="Q10" s="691">
        <f t="shared" si="8"/>
        <v>2.9400284703646692E-2</v>
      </c>
      <c r="R10" s="693">
        <f>'3-NonFormAdj'!E13</f>
        <v>228500</v>
      </c>
      <c r="S10" s="685">
        <f>'3-NonFormAdj'!F13</f>
        <v>319506</v>
      </c>
      <c r="T10" s="685">
        <f>'3-NonFormAdj'!G13</f>
        <v>26500</v>
      </c>
      <c r="U10" s="685">
        <f>'3-NonFormAdj'!H13</f>
        <v>0</v>
      </c>
      <c r="V10" s="685" t="e">
        <f>'3-NonFormAdj'!#REF!</f>
        <v>#REF!</v>
      </c>
      <c r="W10" s="755">
        <f>'3-NonFormAdj'!I13</f>
        <v>574506</v>
      </c>
      <c r="X10" s="662">
        <f t="shared" si="9"/>
        <v>1789461.0052643181</v>
      </c>
      <c r="Y10" s="689">
        <f t="shared" si="10"/>
        <v>43114061.005264319</v>
      </c>
      <c r="Z10" s="1204">
        <f t="shared" si="11"/>
        <v>43114100</v>
      </c>
      <c r="AA10" s="1195">
        <f t="shared" si="12"/>
        <v>4.3302560829731399E-2</v>
      </c>
      <c r="AC10" s="1161"/>
      <c r="AD10" s="1161">
        <v>13267.216609494066</v>
      </c>
    </row>
    <row r="11" spans="2:30" x14ac:dyDescent="0.25">
      <c r="B11" s="777">
        <v>6</v>
      </c>
      <c r="C11" s="716" t="s">
        <v>86</v>
      </c>
      <c r="D11" s="977">
        <f>'4c-Summary_Detail'!D15</f>
        <v>14296800</v>
      </c>
      <c r="E11" s="660">
        <f>'4c-Summary_Detail'!G15</f>
        <v>109399.3235764014</v>
      </c>
      <c r="F11" s="439">
        <f>'4c-Summary_Detail'!J15</f>
        <v>37574.990092855121</v>
      </c>
      <c r="G11" s="439">
        <f>'4c-Summary_Detail'!M15</f>
        <v>74416.564061219251</v>
      </c>
      <c r="H11" s="439">
        <f>'4c-Summary_Detail'!P15</f>
        <v>104112.78736106498</v>
      </c>
      <c r="I11" s="676">
        <f t="shared" si="4"/>
        <v>325503.66509154078</v>
      </c>
      <c r="J11" s="675">
        <f>'4c-Summary_Detail'!R15</f>
        <v>0</v>
      </c>
      <c r="K11" s="671">
        <f>'4c-Summary_Detail'!S15</f>
        <v>0</v>
      </c>
      <c r="L11" s="671">
        <f>'4c-Summary_Detail'!T15</f>
        <v>0</v>
      </c>
      <c r="M11" s="671">
        <f>'4c-Summary_Detail'!U15</f>
        <v>52880.362547927602</v>
      </c>
      <c r="N11" s="676">
        <f t="shared" si="5"/>
        <v>52880.362547927602</v>
      </c>
      <c r="O11" s="687">
        <f t="shared" si="6"/>
        <v>378384.02763946838</v>
      </c>
      <c r="P11" s="689">
        <f t="shared" si="7"/>
        <v>14675184.027639469</v>
      </c>
      <c r="Q11" s="691">
        <f t="shared" si="8"/>
        <v>2.6466344051778605E-2</v>
      </c>
      <c r="R11" s="693">
        <f>'3-NonFormAdj'!E14</f>
        <v>79100</v>
      </c>
      <c r="S11" s="685">
        <f>'3-NonFormAdj'!F14</f>
        <v>975410</v>
      </c>
      <c r="T11" s="685">
        <f>'3-NonFormAdj'!G14</f>
        <v>0</v>
      </c>
      <c r="U11" s="685">
        <f>'3-NonFormAdj'!H14</f>
        <v>0</v>
      </c>
      <c r="V11" s="685" t="e">
        <f>'3-NonFormAdj'!#REF!</f>
        <v>#REF!</v>
      </c>
      <c r="W11" s="755">
        <f>'3-NonFormAdj'!I14</f>
        <v>1054510</v>
      </c>
      <c r="X11" s="662">
        <f t="shared" si="9"/>
        <v>1432894.0276394684</v>
      </c>
      <c r="Y11" s="689">
        <f t="shared" si="10"/>
        <v>15729694.027639469</v>
      </c>
      <c r="Z11" s="1204">
        <f t="shared" si="11"/>
        <v>15729700</v>
      </c>
      <c r="AA11" s="1195">
        <f t="shared" si="12"/>
        <v>0.10022480748415509</v>
      </c>
      <c r="AC11" s="1161"/>
      <c r="AD11" s="1161">
        <v>40921.539836807664</v>
      </c>
    </row>
    <row r="12" spans="2:30" x14ac:dyDescent="0.25">
      <c r="B12" s="777">
        <v>7</v>
      </c>
      <c r="C12" s="716" t="s">
        <v>87</v>
      </c>
      <c r="D12" s="977">
        <f>'4c-Summary_Detail'!D16</f>
        <v>30194300</v>
      </c>
      <c r="E12" s="660">
        <f>'4c-Summary_Detail'!G16</f>
        <v>479128.37143805029</v>
      </c>
      <c r="F12" s="439">
        <f>'4c-Summary_Detail'!J16</f>
        <v>154061.30240655428</v>
      </c>
      <c r="G12" s="439">
        <f>'4c-Summary_Detail'!M16</f>
        <v>346190.07053738972</v>
      </c>
      <c r="H12" s="439">
        <f>'4c-Summary_Detail'!P16</f>
        <v>456098.52385844674</v>
      </c>
      <c r="I12" s="676">
        <f t="shared" si="4"/>
        <v>1435478.2682404411</v>
      </c>
      <c r="J12" s="675">
        <f>'4c-Summary_Detail'!R16</f>
        <v>0</v>
      </c>
      <c r="K12" s="671">
        <f>'4c-Summary_Detail'!S16</f>
        <v>0</v>
      </c>
      <c r="L12" s="671">
        <f>'4c-Summary_Detail'!T16</f>
        <v>0</v>
      </c>
      <c r="M12" s="671">
        <f>'4c-Summary_Detail'!U16</f>
        <v>163104.73600327925</v>
      </c>
      <c r="N12" s="676">
        <f t="shared" si="5"/>
        <v>163104.73600327925</v>
      </c>
      <c r="O12" s="687">
        <f t="shared" si="6"/>
        <v>1598583.0042437203</v>
      </c>
      <c r="P12" s="689">
        <f t="shared" si="7"/>
        <v>31792883.00424372</v>
      </c>
      <c r="Q12" s="691">
        <f t="shared" si="8"/>
        <v>5.2943204652656971E-2</v>
      </c>
      <c r="R12" s="693">
        <f>'3-NonFormAdj'!E15</f>
        <v>167000</v>
      </c>
      <c r="S12" s="685">
        <f>'3-NonFormAdj'!F15</f>
        <v>1887269</v>
      </c>
      <c r="T12" s="685">
        <f>'3-NonFormAdj'!G15</f>
        <v>4500</v>
      </c>
      <c r="U12" s="685">
        <f>'3-NonFormAdj'!H15</f>
        <v>0</v>
      </c>
      <c r="V12" s="685" t="e">
        <f>'3-NonFormAdj'!#REF!</f>
        <v>#REF!</v>
      </c>
      <c r="W12" s="755">
        <f>'3-NonFormAdj'!I15</f>
        <v>2058769</v>
      </c>
      <c r="X12" s="662">
        <f t="shared" si="9"/>
        <v>3657352.0042437203</v>
      </c>
      <c r="Y12" s="689">
        <f t="shared" si="10"/>
        <v>33851652.004243717</v>
      </c>
      <c r="Z12" s="1204">
        <f t="shared" si="11"/>
        <v>33851700</v>
      </c>
      <c r="AA12" s="1195">
        <f t="shared" si="12"/>
        <v>0.12112723276392301</v>
      </c>
      <c r="AC12" s="1161"/>
      <c r="AD12" s="1161">
        <v>15265.33397378874</v>
      </c>
    </row>
    <row r="13" spans="2:30" x14ac:dyDescent="0.25">
      <c r="B13" s="777">
        <v>8</v>
      </c>
      <c r="C13" s="716" t="s">
        <v>88</v>
      </c>
      <c r="D13" s="977">
        <f>'4c-Summary_Detail'!D17</f>
        <v>16204000</v>
      </c>
      <c r="E13" s="660">
        <f>'4c-Summary_Detail'!G17</f>
        <v>121354.85605491709</v>
      </c>
      <c r="F13" s="439">
        <f>'4c-Summary_Detail'!J17</f>
        <v>47657.872790153211</v>
      </c>
      <c r="G13" s="439">
        <f>'4c-Summary_Detail'!M17</f>
        <v>71868.093681987666</v>
      </c>
      <c r="H13" s="439">
        <f>'4c-Summary_Detail'!P17</f>
        <v>116968.41756721455</v>
      </c>
      <c r="I13" s="676">
        <f t="shared" si="4"/>
        <v>357849.24009427254</v>
      </c>
      <c r="J13" s="675">
        <f>'4c-Summary_Detail'!R17</f>
        <v>0</v>
      </c>
      <c r="K13" s="671">
        <f>'4c-Summary_Detail'!S17</f>
        <v>0</v>
      </c>
      <c r="L13" s="671">
        <f>'4c-Summary_Detail'!T17</f>
        <v>0</v>
      </c>
      <c r="M13" s="671">
        <f>'4c-Summary_Detail'!U17</f>
        <v>60844.442260140968</v>
      </c>
      <c r="N13" s="676">
        <f t="shared" si="5"/>
        <v>60844.442260140968</v>
      </c>
      <c r="O13" s="687">
        <f t="shared" si="6"/>
        <v>418693.6823544135</v>
      </c>
      <c r="P13" s="689">
        <f t="shared" si="7"/>
        <v>16622693.682354413</v>
      </c>
      <c r="Q13" s="691">
        <f t="shared" si="8"/>
        <v>2.5838909056678197E-2</v>
      </c>
      <c r="R13" s="693">
        <f>'3-NonFormAdj'!E18</f>
        <v>89600</v>
      </c>
      <c r="S13" s="685">
        <f>'3-NonFormAdj'!F18</f>
        <v>360500</v>
      </c>
      <c r="T13" s="685">
        <f>'3-NonFormAdj'!G18</f>
        <v>0</v>
      </c>
      <c r="U13" s="685">
        <f>'3-NonFormAdj'!H18</f>
        <v>0</v>
      </c>
      <c r="V13" s="685" t="e">
        <f>'3-NonFormAdj'!#REF!</f>
        <v>#REF!</v>
      </c>
      <c r="W13" s="755">
        <f>'3-NonFormAdj'!I18</f>
        <v>450100</v>
      </c>
      <c r="X13" s="662">
        <f t="shared" si="9"/>
        <v>868793.68235441344</v>
      </c>
      <c r="Y13" s="689">
        <f t="shared" si="10"/>
        <v>17072793.682354413</v>
      </c>
      <c r="Z13" s="1204">
        <f t="shared" si="11"/>
        <v>17072800</v>
      </c>
      <c r="AA13" s="1195">
        <f t="shared" si="12"/>
        <v>5.3616001132708806E-2</v>
      </c>
      <c r="AC13" s="1161"/>
      <c r="AD13" s="1161">
        <v>5567.5970952200678</v>
      </c>
    </row>
    <row r="14" spans="2:30" x14ac:dyDescent="0.25">
      <c r="B14" s="777">
        <v>9</v>
      </c>
      <c r="C14" s="716" t="s">
        <v>89</v>
      </c>
      <c r="D14" s="977">
        <f>'4c-Summary_Detail'!D18</f>
        <v>2679900</v>
      </c>
      <c r="E14" s="660">
        <f>'4c-Summary_Detail'!G18</f>
        <v>33112.780179502879</v>
      </c>
      <c r="F14" s="439">
        <f>'4c-Summary_Detail'!J18</f>
        <v>9264.1012509430293</v>
      </c>
      <c r="G14" s="439">
        <f>'4c-Summary_Detail'!M18</f>
        <v>10429.837492510111</v>
      </c>
      <c r="H14" s="439">
        <f>'4c-Summary_Detail'!P18</f>
        <v>39757.175121317137</v>
      </c>
      <c r="I14" s="676">
        <f t="shared" si="4"/>
        <v>92563.894044273155</v>
      </c>
      <c r="J14" s="675">
        <f>'4c-Summary_Detail'!R18</f>
        <v>0</v>
      </c>
      <c r="K14" s="671">
        <f>'4c-Summary_Detail'!S18</f>
        <v>0</v>
      </c>
      <c r="L14" s="671">
        <f>'4c-Summary_Detail'!T18</f>
        <v>0</v>
      </c>
      <c r="M14" s="671">
        <f>'4c-Summary_Detail'!U18</f>
        <v>22191.282586382156</v>
      </c>
      <c r="N14" s="676">
        <f t="shared" si="5"/>
        <v>22191.282586382156</v>
      </c>
      <c r="O14" s="687">
        <f t="shared" si="6"/>
        <v>114755.1766306553</v>
      </c>
      <c r="P14" s="689">
        <f t="shared" si="7"/>
        <v>2794655.1766306553</v>
      </c>
      <c r="Q14" s="691">
        <f t="shared" si="8"/>
        <v>4.282069354477977E-2</v>
      </c>
      <c r="R14" s="693">
        <f>'3-NonFormAdj'!E19</f>
        <v>14800</v>
      </c>
      <c r="S14" s="685">
        <f>'3-NonFormAdj'!F19</f>
        <v>309000</v>
      </c>
      <c r="T14" s="685">
        <f>'3-NonFormAdj'!G19</f>
        <v>0</v>
      </c>
      <c r="U14" s="685">
        <f>'3-NonFormAdj'!H19</f>
        <v>0</v>
      </c>
      <c r="V14" s="685" t="e">
        <f>'3-NonFormAdj'!#REF!</f>
        <v>#REF!</v>
      </c>
      <c r="W14" s="755">
        <f>'3-NonFormAdj'!I19</f>
        <v>323800</v>
      </c>
      <c r="X14" s="662">
        <f t="shared" si="9"/>
        <v>438555.1766306553</v>
      </c>
      <c r="Y14" s="689">
        <f t="shared" si="10"/>
        <v>3118455.1766306553</v>
      </c>
      <c r="Z14" s="1204">
        <f t="shared" si="11"/>
        <v>3118500</v>
      </c>
      <c r="AA14" s="1195">
        <f t="shared" si="12"/>
        <v>0.16364609747776235</v>
      </c>
      <c r="AC14" s="1161"/>
      <c r="AD14" s="1161">
        <v>3517.0121885282301</v>
      </c>
    </row>
    <row r="15" spans="2:30" x14ac:dyDescent="0.25">
      <c r="B15" s="777">
        <v>10</v>
      </c>
      <c r="C15" s="716" t="s">
        <v>90</v>
      </c>
      <c r="D15" s="977">
        <f>'4c-Summary_Detail'!D19</f>
        <v>9289400</v>
      </c>
      <c r="E15" s="660">
        <f>'4c-Summary_Detail'!G19</f>
        <v>15097.28418155508</v>
      </c>
      <c r="F15" s="439">
        <f>'4c-Summary_Detail'!J19</f>
        <v>3708.0226975941541</v>
      </c>
      <c r="G15" s="439">
        <f>'4c-Summary_Detail'!M19</f>
        <v>10503.675523208904</v>
      </c>
      <c r="H15" s="439">
        <f>'4c-Summary_Detail'!P19</f>
        <v>32226.517188740501</v>
      </c>
      <c r="I15" s="676">
        <f t="shared" si="4"/>
        <v>61535.49959109864</v>
      </c>
      <c r="J15" s="675">
        <f>'4c-Summary_Detail'!R19</f>
        <v>0</v>
      </c>
      <c r="K15" s="671">
        <f>'4c-Summary_Detail'!S19</f>
        <v>0</v>
      </c>
      <c r="L15" s="671">
        <f>'4c-Summary_Detail'!T19</f>
        <v>0</v>
      </c>
      <c r="M15" s="671">
        <f>'4c-Summary_Detail'!U19</f>
        <v>14018.078176379855</v>
      </c>
      <c r="N15" s="676">
        <f t="shared" si="5"/>
        <v>14018.078176379855</v>
      </c>
      <c r="O15" s="687">
        <f t="shared" si="6"/>
        <v>75553.577767478491</v>
      </c>
      <c r="P15" s="689">
        <f t="shared" si="7"/>
        <v>9364953.5777674783</v>
      </c>
      <c r="Q15" s="691">
        <f t="shared" si="8"/>
        <v>8.1333108454236542E-3</v>
      </c>
      <c r="R15" s="693">
        <f>'3-NonFormAdj'!E20</f>
        <v>51400</v>
      </c>
      <c r="S15" s="685">
        <f>'3-NonFormAdj'!F20</f>
        <v>412000</v>
      </c>
      <c r="T15" s="685">
        <f>'3-NonFormAdj'!G20</f>
        <v>0</v>
      </c>
      <c r="U15" s="685">
        <f>'3-NonFormAdj'!H20</f>
        <v>0</v>
      </c>
      <c r="V15" s="685" t="e">
        <f>'3-NonFormAdj'!#REF!</f>
        <v>#REF!</v>
      </c>
      <c r="W15" s="755">
        <f>'3-NonFormAdj'!I20</f>
        <v>463400</v>
      </c>
      <c r="X15" s="662">
        <f t="shared" si="9"/>
        <v>538953.57776747853</v>
      </c>
      <c r="Y15" s="689">
        <f t="shared" si="10"/>
        <v>9828353.5777674783</v>
      </c>
      <c r="Z15" s="1204">
        <f t="shared" si="11"/>
        <v>9828400</v>
      </c>
      <c r="AA15" s="1195">
        <f t="shared" si="12"/>
        <v>5.8018125795797203E-2</v>
      </c>
      <c r="AC15" s="1161"/>
      <c r="AD15" s="1161">
        <v>22450.136266211677</v>
      </c>
    </row>
    <row r="16" spans="2:30" x14ac:dyDescent="0.25">
      <c r="B16" s="777">
        <v>12</v>
      </c>
      <c r="C16" s="716" t="s">
        <v>91</v>
      </c>
      <c r="D16" s="977">
        <f>'4c-Summary_Detail'!D20</f>
        <v>32138000</v>
      </c>
      <c r="E16" s="660">
        <f>'4c-Summary_Detail'!G20</f>
        <v>369520.73678077967</v>
      </c>
      <c r="F16" s="439">
        <f>'4c-Summary_Detail'!J20</f>
        <v>96856.016236471769</v>
      </c>
      <c r="G16" s="439">
        <f>'4c-Summary_Detail'!M20</f>
        <v>212505.57030426525</v>
      </c>
      <c r="H16" s="439">
        <f>'4c-Summary_Detail'!P20</f>
        <v>330622.36862966703</v>
      </c>
      <c r="I16" s="676">
        <f t="shared" si="4"/>
        <v>1009504.6919511836</v>
      </c>
      <c r="J16" s="675">
        <f>'4c-Summary_Detail'!R20</f>
        <v>0</v>
      </c>
      <c r="K16" s="671">
        <f>'4c-Summary_Detail'!S20</f>
        <v>0</v>
      </c>
      <c r="L16" s="671">
        <f>'4c-Summary_Detail'!T20</f>
        <v>0</v>
      </c>
      <c r="M16" s="671">
        <f>'4c-Summary_Detail'!U20</f>
        <v>89481.567984509049</v>
      </c>
      <c r="N16" s="676">
        <f t="shared" si="5"/>
        <v>89481.567984509049</v>
      </c>
      <c r="O16" s="687">
        <f t="shared" si="6"/>
        <v>1098986.2599356927</v>
      </c>
      <c r="P16" s="689">
        <f t="shared" si="7"/>
        <v>33236986.259935692</v>
      </c>
      <c r="Q16" s="691">
        <f t="shared" si="8"/>
        <v>3.4195851015486112E-2</v>
      </c>
      <c r="R16" s="693">
        <f>'3-NonFormAdj'!E21</f>
        <v>177700</v>
      </c>
      <c r="S16" s="685">
        <f>'3-NonFormAdj'!F21</f>
        <v>956766.99999999988</v>
      </c>
      <c r="T16" s="685">
        <f>'3-NonFormAdj'!G21</f>
        <v>0</v>
      </c>
      <c r="U16" s="685">
        <f>'3-NonFormAdj'!H21</f>
        <v>0</v>
      </c>
      <c r="V16" s="685" t="e">
        <f>'3-NonFormAdj'!#REF!</f>
        <v>#REF!</v>
      </c>
      <c r="W16" s="755">
        <f>'3-NonFormAdj'!I21</f>
        <v>1134467</v>
      </c>
      <c r="X16" s="662">
        <f t="shared" si="9"/>
        <v>2233453.2599356929</v>
      </c>
      <c r="Y16" s="689">
        <f t="shared" si="10"/>
        <v>34371453.259935692</v>
      </c>
      <c r="Z16" s="1204">
        <f t="shared" si="11"/>
        <v>34371500</v>
      </c>
      <c r="AA16" s="1195">
        <f t="shared" si="12"/>
        <v>6.9495714105908671E-2</v>
      </c>
      <c r="AC16" s="1161"/>
      <c r="AD16" s="1161">
        <v>3301.9456510662617</v>
      </c>
    </row>
    <row r="17" spans="2:30" x14ac:dyDescent="0.25">
      <c r="B17" s="777">
        <v>13</v>
      </c>
      <c r="C17" s="716" t="s">
        <v>92</v>
      </c>
      <c r="D17" s="977">
        <f>'4c-Summary_Detail'!D21</f>
        <v>4613200</v>
      </c>
      <c r="E17" s="660">
        <f>'4c-Summary_Detail'!G21</f>
        <v>27462.434375730052</v>
      </c>
      <c r="F17" s="439">
        <f>'4c-Summary_Detail'!J21</f>
        <v>7789.591070702716</v>
      </c>
      <c r="G17" s="439">
        <f>'4c-Summary_Detail'!M21</f>
        <v>21138.631513253404</v>
      </c>
      <c r="H17" s="439">
        <f>'4c-Summary_Detail'!P21</f>
        <v>37717.994171828948</v>
      </c>
      <c r="I17" s="676">
        <f t="shared" si="4"/>
        <v>94108.651131515115</v>
      </c>
      <c r="J17" s="675">
        <f>'4c-Summary_Detail'!R21</f>
        <v>0</v>
      </c>
      <c r="K17" s="671">
        <f>'4c-Summary_Detail'!S21</f>
        <v>0</v>
      </c>
      <c r="L17" s="671">
        <f>'4c-Summary_Detail'!T21</f>
        <v>0</v>
      </c>
      <c r="M17" s="671">
        <f>'4c-Summary_Detail'!U21</f>
        <v>13160.867745008896</v>
      </c>
      <c r="N17" s="676">
        <f t="shared" si="5"/>
        <v>13160.867745008896</v>
      </c>
      <c r="O17" s="687">
        <f t="shared" si="6"/>
        <v>107269.51887652402</v>
      </c>
      <c r="P17" s="689">
        <f t="shared" si="7"/>
        <v>4720469.5188765237</v>
      </c>
      <c r="Q17" s="691">
        <f t="shared" si="8"/>
        <v>2.3252735384662278E-2</v>
      </c>
      <c r="R17" s="693">
        <f>'3-NonFormAdj'!E22</f>
        <v>25500</v>
      </c>
      <c r="S17" s="685">
        <f>'3-NonFormAdj'!F22</f>
        <v>0</v>
      </c>
      <c r="T17" s="685">
        <f>'3-NonFormAdj'!G22</f>
        <v>0</v>
      </c>
      <c r="U17" s="685">
        <f>'3-NonFormAdj'!H22</f>
        <v>0</v>
      </c>
      <c r="V17" s="685" t="e">
        <f>'3-NonFormAdj'!#REF!</f>
        <v>#REF!</v>
      </c>
      <c r="W17" s="755">
        <f>'3-NonFormAdj'!I22</f>
        <v>25500</v>
      </c>
      <c r="X17" s="662">
        <f t="shared" si="9"/>
        <v>132769.518876524</v>
      </c>
      <c r="Y17" s="689">
        <f t="shared" si="10"/>
        <v>4745969.5188765237</v>
      </c>
      <c r="Z17" s="1204">
        <f t="shared" si="11"/>
        <v>4746000</v>
      </c>
      <c r="AA17" s="1195">
        <f t="shared" si="12"/>
        <v>2.8780351789760687E-2</v>
      </c>
      <c r="AC17" s="1161"/>
      <c r="AD17" s="1161">
        <v>3825.7079864503548</v>
      </c>
    </row>
    <row r="18" spans="2:30" x14ac:dyDescent="0.25">
      <c r="B18" s="777">
        <v>14</v>
      </c>
      <c r="C18" s="716" t="s">
        <v>93</v>
      </c>
      <c r="D18" s="977">
        <f>'4c-Summary_Detail'!D22</f>
        <v>11812600</v>
      </c>
      <c r="E18" s="660">
        <f>'4c-Summary_Detail'!G22</f>
        <v>101551.80306226679</v>
      </c>
      <c r="F18" s="439">
        <f>'4c-Summary_Detail'!J22</f>
        <v>27617.426966573301</v>
      </c>
      <c r="G18" s="439">
        <f>'4c-Summary_Detail'!M22</f>
        <v>36589.825215521647</v>
      </c>
      <c r="H18" s="439">
        <f>'4c-Summary_Detail'!P22</f>
        <v>130205.70365542869</v>
      </c>
      <c r="I18" s="676">
        <f t="shared" si="4"/>
        <v>295964.75889979047</v>
      </c>
      <c r="J18" s="675">
        <f>'4c-Summary_Detail'!R22</f>
        <v>0</v>
      </c>
      <c r="K18" s="671">
        <f>'4c-Summary_Detail'!S22</f>
        <v>0</v>
      </c>
      <c r="L18" s="671">
        <f>'4c-Summary_Detail'!T22</f>
        <v>0</v>
      </c>
      <c r="M18" s="671">
        <f>'4c-Summary_Detail'!U22</f>
        <v>15248.475341936217</v>
      </c>
      <c r="N18" s="676">
        <f t="shared" si="5"/>
        <v>15248.475341936217</v>
      </c>
      <c r="O18" s="687">
        <f t="shared" si="6"/>
        <v>311213.23424172669</v>
      </c>
      <c r="P18" s="689">
        <f t="shared" si="7"/>
        <v>12123813.234241726</v>
      </c>
      <c r="Q18" s="691">
        <f t="shared" si="8"/>
        <v>2.6345870870234045E-2</v>
      </c>
      <c r="R18" s="693">
        <f>'3-NonFormAdj'!E23</f>
        <v>65300</v>
      </c>
      <c r="S18" s="685">
        <f>'3-NonFormAdj'!F23</f>
        <v>827605</v>
      </c>
      <c r="T18" s="685">
        <f>'3-NonFormAdj'!G23</f>
        <v>0</v>
      </c>
      <c r="U18" s="685">
        <f>'3-NonFormAdj'!H23</f>
        <v>0</v>
      </c>
      <c r="V18" s="685" t="e">
        <f>'3-NonFormAdj'!#REF!</f>
        <v>#REF!</v>
      </c>
      <c r="W18" s="755">
        <f>'3-NonFormAdj'!I23</f>
        <v>892905</v>
      </c>
      <c r="X18" s="662">
        <f t="shared" si="9"/>
        <v>1204118.2342417268</v>
      </c>
      <c r="Y18" s="689">
        <f t="shared" si="10"/>
        <v>13016718.234241728</v>
      </c>
      <c r="Z18" s="1204">
        <f t="shared" si="11"/>
        <v>13016700</v>
      </c>
      <c r="AA18" s="1195">
        <f t="shared" si="12"/>
        <v>0.10193507223149237</v>
      </c>
      <c r="AC18" s="1161"/>
      <c r="AD18" s="1161">
        <v>1960.9322258959526</v>
      </c>
    </row>
    <row r="19" spans="2:30" x14ac:dyDescent="0.25">
      <c r="B19" s="777">
        <v>15</v>
      </c>
      <c r="C19" s="716" t="s">
        <v>94</v>
      </c>
      <c r="D19" s="977">
        <f>'4c-Summary_Detail'!D23</f>
        <v>2547200</v>
      </c>
      <c r="E19" s="660">
        <f>'4c-Summary_Detail'!G23</f>
        <v>12100.335932034905</v>
      </c>
      <c r="F19" s="439">
        <f>'4c-Summary_Detail'!J23</f>
        <v>2688.2638999582055</v>
      </c>
      <c r="G19" s="439">
        <f>'4c-Summary_Detail'!M23</f>
        <v>4225.8854021432726</v>
      </c>
      <c r="H19" s="439">
        <f>'4c-Summary_Detail'!P23</f>
        <v>29696.883811769105</v>
      </c>
      <c r="I19" s="676">
        <f t="shared" si="4"/>
        <v>48711.369045905485</v>
      </c>
      <c r="J19" s="675">
        <f>'4c-Summary_Detail'!R23</f>
        <v>0</v>
      </c>
      <c r="K19" s="671">
        <f>'4c-Summary_Detail'!S23</f>
        <v>0</v>
      </c>
      <c r="L19" s="671">
        <f>'4c-Summary_Detail'!T23</f>
        <v>0</v>
      </c>
      <c r="M19" s="671">
        <f>'4c-Summary_Detail'!U23</f>
        <v>7815.8674942480611</v>
      </c>
      <c r="N19" s="676">
        <f t="shared" si="5"/>
        <v>7815.8674942480611</v>
      </c>
      <c r="O19" s="687">
        <f t="shared" si="6"/>
        <v>56527.23654015355</v>
      </c>
      <c r="P19" s="689">
        <f t="shared" si="7"/>
        <v>2603727.2365401536</v>
      </c>
      <c r="Q19" s="691">
        <f t="shared" si="8"/>
        <v>2.2191911330148223E-2</v>
      </c>
      <c r="R19" s="693">
        <f>'3-NonFormAdj'!E24</f>
        <v>14100</v>
      </c>
      <c r="S19" s="685">
        <f>'3-NonFormAdj'!F24</f>
        <v>0</v>
      </c>
      <c r="T19" s="685">
        <f>'3-NonFormAdj'!G24</f>
        <v>0</v>
      </c>
      <c r="U19" s="685">
        <f>'3-NonFormAdj'!H24</f>
        <v>0</v>
      </c>
      <c r="V19" s="685" t="e">
        <f>'3-NonFormAdj'!#REF!</f>
        <v>#REF!</v>
      </c>
      <c r="W19" s="755">
        <f>'3-NonFormAdj'!I24</f>
        <v>14100</v>
      </c>
      <c r="X19" s="662">
        <f t="shared" si="9"/>
        <v>70627.23654015355</v>
      </c>
      <c r="Y19" s="689">
        <f t="shared" si="10"/>
        <v>2617827.2365401536</v>
      </c>
      <c r="Z19" s="1204">
        <f t="shared" si="11"/>
        <v>2617800</v>
      </c>
      <c r="AA19" s="1195">
        <f t="shared" si="12"/>
        <v>2.7727401279896965E-2</v>
      </c>
      <c r="AC19" s="1161"/>
      <c r="AD19" s="1161">
        <v>7097.4849101738282</v>
      </c>
    </row>
    <row r="20" spans="2:30" x14ac:dyDescent="0.25">
      <c r="B20" s="777">
        <v>16</v>
      </c>
      <c r="C20" s="716" t="s">
        <v>95</v>
      </c>
      <c r="D20" s="977">
        <f>'4c-Summary_Detail'!D24</f>
        <v>5204300</v>
      </c>
      <c r="E20" s="660">
        <f>'4c-Summary_Detail'!G24</f>
        <v>42509.660490004098</v>
      </c>
      <c r="F20" s="439">
        <f>'4c-Summary_Detail'!J24</f>
        <v>14543.0132278532</v>
      </c>
      <c r="G20" s="439">
        <f>'4c-Summary_Detail'!M24</f>
        <v>27754.08753395583</v>
      </c>
      <c r="H20" s="439">
        <f>'4c-Summary_Detail'!P24</f>
        <v>54421.027897387627</v>
      </c>
      <c r="I20" s="676">
        <f t="shared" si="4"/>
        <v>139227.78914920075</v>
      </c>
      <c r="J20" s="675">
        <f>'4c-Summary_Detail'!R24</f>
        <v>0</v>
      </c>
      <c r="K20" s="671">
        <f>'4c-Summary_Detail'!S24</f>
        <v>0</v>
      </c>
      <c r="L20" s="671">
        <f>'4c-Summary_Detail'!T24</f>
        <v>0</v>
      </c>
      <c r="M20" s="671">
        <f>'4c-Summary_Detail'!U24</f>
        <v>28289.09682230249</v>
      </c>
      <c r="N20" s="676">
        <f t="shared" si="5"/>
        <v>28289.09682230249</v>
      </c>
      <c r="O20" s="687">
        <f t="shared" si="6"/>
        <v>167516.88597150324</v>
      </c>
      <c r="P20" s="689">
        <f t="shared" si="7"/>
        <v>5371816.8859715033</v>
      </c>
      <c r="Q20" s="691">
        <f t="shared" si="8"/>
        <v>3.2188168624311286E-2</v>
      </c>
      <c r="R20" s="693">
        <f>'3-NonFormAdj'!E25</f>
        <v>28800</v>
      </c>
      <c r="S20" s="685">
        <f>'3-NonFormAdj'!F25</f>
        <v>911138</v>
      </c>
      <c r="T20" s="685">
        <f>'3-NonFormAdj'!G25</f>
        <v>0</v>
      </c>
      <c r="U20" s="685">
        <f>'3-NonFormAdj'!H25</f>
        <v>0</v>
      </c>
      <c r="V20" s="685" t="e">
        <f>'3-NonFormAdj'!#REF!</f>
        <v>#REF!</v>
      </c>
      <c r="W20" s="755">
        <f>'3-NonFormAdj'!I25</f>
        <v>939938</v>
      </c>
      <c r="X20" s="662">
        <f t="shared" si="9"/>
        <v>1107454.8859715033</v>
      </c>
      <c r="Y20" s="689">
        <f t="shared" si="10"/>
        <v>6311754.8859715033</v>
      </c>
      <c r="Z20" s="1204">
        <f t="shared" si="11"/>
        <v>6311800</v>
      </c>
      <c r="AA20" s="1195">
        <f t="shared" si="12"/>
        <v>0.21279612742760859</v>
      </c>
      <c r="AC20" s="1161"/>
      <c r="AD20" s="1161">
        <v>13048.807046157437</v>
      </c>
    </row>
    <row r="21" spans="2:30" x14ac:dyDescent="0.25">
      <c r="B21" s="777">
        <v>17</v>
      </c>
      <c r="C21" s="716" t="s">
        <v>96</v>
      </c>
      <c r="D21" s="977">
        <f>'4c-Summary_Detail'!D25</f>
        <v>7673900</v>
      </c>
      <c r="E21" s="660">
        <f>'4c-Summary_Detail'!G25</f>
        <v>23907.235745430218</v>
      </c>
      <c r="F21" s="439">
        <f>'4c-Summary_Detail'!J25</f>
        <v>10352.630800815325</v>
      </c>
      <c r="G21" s="439">
        <f>'4c-Summary_Detail'!M25</f>
        <v>15607.236821122395</v>
      </c>
      <c r="H21" s="439">
        <f>'4c-Summary_Detail'!P25</f>
        <v>84754.71002608641</v>
      </c>
      <c r="I21" s="676">
        <f t="shared" si="4"/>
        <v>134621.81339345436</v>
      </c>
      <c r="J21" s="675">
        <f>'4c-Summary_Detail'!R25</f>
        <v>0</v>
      </c>
      <c r="K21" s="671">
        <f>'4c-Summary_Detail'!S25</f>
        <v>0</v>
      </c>
      <c r="L21" s="671">
        <f>'4c-Summary_Detail'!T25</f>
        <v>0</v>
      </c>
      <c r="M21" s="671">
        <f>'4c-Summary_Detail'!U25</f>
        <v>52009.82751159522</v>
      </c>
      <c r="N21" s="676">
        <f t="shared" si="5"/>
        <v>52009.82751159522</v>
      </c>
      <c r="O21" s="687">
        <f t="shared" si="6"/>
        <v>186631.64090504957</v>
      </c>
      <c r="P21" s="689">
        <f t="shared" si="7"/>
        <v>7860531.6409050496</v>
      </c>
      <c r="Q21" s="691">
        <f t="shared" si="8"/>
        <v>2.4320311823850919E-2</v>
      </c>
      <c r="R21" s="693">
        <f>'3-NonFormAdj'!E26</f>
        <v>42400</v>
      </c>
      <c r="S21" s="685">
        <f>'3-NonFormAdj'!F26</f>
        <v>440015.99999999994</v>
      </c>
      <c r="T21" s="685">
        <f>'3-NonFormAdj'!G26</f>
        <v>0</v>
      </c>
      <c r="U21" s="685">
        <f>'3-NonFormAdj'!H26</f>
        <v>0</v>
      </c>
      <c r="V21" s="685" t="e">
        <f>'3-NonFormAdj'!#REF!</f>
        <v>#REF!</v>
      </c>
      <c r="W21" s="755">
        <f>'3-NonFormAdj'!I26</f>
        <v>482415.99999999994</v>
      </c>
      <c r="X21" s="662">
        <f t="shared" si="9"/>
        <v>669047.64090504951</v>
      </c>
      <c r="Y21" s="689">
        <f t="shared" si="10"/>
        <v>8342947.6409050496</v>
      </c>
      <c r="Z21" s="1204">
        <f t="shared" si="11"/>
        <v>8342900</v>
      </c>
      <c r="AA21" s="1195">
        <f t="shared" si="12"/>
        <v>8.7184826607728735E-2</v>
      </c>
      <c r="AC21" s="1161"/>
      <c r="AD21" s="1161">
        <v>55711.96872492176</v>
      </c>
    </row>
    <row r="22" spans="2:30" x14ac:dyDescent="0.25">
      <c r="B22" s="777">
        <v>18</v>
      </c>
      <c r="C22" s="716" t="s">
        <v>97</v>
      </c>
      <c r="D22" s="977">
        <f>'4c-Summary_Detail'!D26</f>
        <v>85154000</v>
      </c>
      <c r="E22" s="660">
        <f>'4c-Summary_Detail'!G26</f>
        <v>813786.12810871005</v>
      </c>
      <c r="F22" s="439">
        <f>'4c-Summary_Detail'!J26</f>
        <v>415818.41672975884</v>
      </c>
      <c r="G22" s="439">
        <f>'4c-Summary_Detail'!M26</f>
        <v>391854.55012342229</v>
      </c>
      <c r="H22" s="439">
        <f>'4c-Summary_Detail'!P26</f>
        <v>716515.57759442565</v>
      </c>
      <c r="I22" s="676">
        <f t="shared" si="4"/>
        <v>2337974.6725563169</v>
      </c>
      <c r="J22" s="675">
        <f>'4c-Summary_Detail'!R26</f>
        <v>0</v>
      </c>
      <c r="K22" s="671">
        <f>'4c-Summary_Detail'!S26</f>
        <v>0</v>
      </c>
      <c r="L22" s="671">
        <f>'4c-Summary_Detail'!T26</f>
        <v>0</v>
      </c>
      <c r="M22" s="671">
        <f>'4c-Summary_Detail'!U26</f>
        <v>224254.88277153499</v>
      </c>
      <c r="N22" s="676">
        <f t="shared" si="5"/>
        <v>224254.88277153499</v>
      </c>
      <c r="O22" s="687">
        <f t="shared" si="6"/>
        <v>2562229.5553278518</v>
      </c>
      <c r="P22" s="689">
        <f t="shared" si="7"/>
        <v>87716229.555327848</v>
      </c>
      <c r="Q22" s="691">
        <f t="shared" si="8"/>
        <v>3.0089362276908328E-2</v>
      </c>
      <c r="R22" s="693">
        <f>'3-NonFormAdj'!E27</f>
        <v>470900</v>
      </c>
      <c r="S22" s="685">
        <f>'3-NonFormAdj'!F27</f>
        <v>1442000</v>
      </c>
      <c r="T22" s="685">
        <f>'3-NonFormAdj'!G27</f>
        <v>0</v>
      </c>
      <c r="U22" s="685">
        <f>'3-NonFormAdj'!H27</f>
        <v>0</v>
      </c>
      <c r="V22" s="685" t="e">
        <f>'3-NonFormAdj'!#REF!</f>
        <v>#REF!</v>
      </c>
      <c r="W22" s="755">
        <f>'3-NonFormAdj'!I27</f>
        <v>1912900</v>
      </c>
      <c r="X22" s="662">
        <f t="shared" si="9"/>
        <v>4475129.5553278513</v>
      </c>
      <c r="Y22" s="689">
        <f t="shared" si="10"/>
        <v>89629129.555327848</v>
      </c>
      <c r="Z22" s="1204">
        <f t="shared" si="11"/>
        <v>89629100</v>
      </c>
      <c r="AA22" s="1195">
        <f t="shared" si="12"/>
        <v>5.2553368665333999E-2</v>
      </c>
      <c r="AC22" s="1161"/>
      <c r="AD22" s="1161">
        <v>10847.282111442033</v>
      </c>
    </row>
    <row r="23" spans="2:30" x14ac:dyDescent="0.25">
      <c r="B23" s="777">
        <v>19</v>
      </c>
      <c r="C23" s="716" t="s">
        <v>98</v>
      </c>
      <c r="D23" s="977">
        <f>'4c-Summary_Detail'!D27</f>
        <v>13536400</v>
      </c>
      <c r="E23" s="660">
        <f>'4c-Summary_Detail'!G27</f>
        <v>93625.141259158467</v>
      </c>
      <c r="F23" s="439">
        <f>'4c-Summary_Detail'!J27</f>
        <v>38057.508198905642</v>
      </c>
      <c r="G23" s="439">
        <f>'4c-Summary_Detail'!M27</f>
        <v>61404.812706783086</v>
      </c>
      <c r="H23" s="439">
        <f>'4c-Summary_Detail'!P27</f>
        <v>81849.379385245062</v>
      </c>
      <c r="I23" s="676">
        <f t="shared" si="4"/>
        <v>274936.84155009227</v>
      </c>
      <c r="J23" s="675">
        <f>'4c-Summary_Detail'!R27</f>
        <v>0</v>
      </c>
      <c r="K23" s="671">
        <f>'4c-Summary_Detail'!S27</f>
        <v>0</v>
      </c>
      <c r="L23" s="671">
        <f>'4c-Summary_Detail'!T27</f>
        <v>0</v>
      </c>
      <c r="M23" s="671">
        <f>'4c-Summary_Detail'!U27</f>
        <v>43235.007582692837</v>
      </c>
      <c r="N23" s="676">
        <f t="shared" si="5"/>
        <v>43235.007582692837</v>
      </c>
      <c r="O23" s="687">
        <f t="shared" si="6"/>
        <v>318171.84913278511</v>
      </c>
      <c r="P23" s="689">
        <f t="shared" si="7"/>
        <v>13854571.849132786</v>
      </c>
      <c r="Q23" s="691">
        <f t="shared" si="8"/>
        <v>2.3504908922075671E-2</v>
      </c>
      <c r="R23" s="693">
        <f>'3-NonFormAdj'!E28</f>
        <v>74900</v>
      </c>
      <c r="S23" s="685">
        <f>'3-NonFormAdj'!F28</f>
        <v>367195</v>
      </c>
      <c r="T23" s="685">
        <f>'3-NonFormAdj'!G28</f>
        <v>0</v>
      </c>
      <c r="U23" s="685">
        <f>'3-NonFormAdj'!H28</f>
        <v>0</v>
      </c>
      <c r="V23" s="685" t="e">
        <f>'3-NonFormAdj'!#REF!</f>
        <v>#REF!</v>
      </c>
      <c r="W23" s="755">
        <f>'3-NonFormAdj'!I28</f>
        <v>442095</v>
      </c>
      <c r="X23" s="662">
        <f t="shared" si="9"/>
        <v>760266.84913278511</v>
      </c>
      <c r="Y23" s="689">
        <f t="shared" si="10"/>
        <v>14296666.849132786</v>
      </c>
      <c r="Z23" s="1204">
        <f t="shared" si="11"/>
        <v>14296700</v>
      </c>
      <c r="AA23" s="1195">
        <f t="shared" si="12"/>
        <v>5.6164626424513545E-2</v>
      </c>
      <c r="AC23" s="1161"/>
      <c r="AD23" s="1161">
        <v>1500.2037022224745</v>
      </c>
    </row>
    <row r="24" spans="2:30" x14ac:dyDescent="0.25">
      <c r="B24" s="777">
        <v>20</v>
      </c>
      <c r="C24" s="716" t="s">
        <v>99</v>
      </c>
      <c r="D24" s="977">
        <f>'4c-Summary_Detail'!D28</f>
        <v>9383200</v>
      </c>
      <c r="E24" s="660">
        <f>'4c-Summary_Detail'!G28</f>
        <v>41548.187420665126</v>
      </c>
      <c r="F24" s="439">
        <f>'4c-Summary_Detail'!J28</f>
        <v>15348.791692086708</v>
      </c>
      <c r="G24" s="439">
        <f>'4c-Summary_Detail'!M28</f>
        <v>24308.629684903051</v>
      </c>
      <c r="H24" s="439">
        <f>'4c-Summary_Detail'!P28</f>
        <v>30724.895724333874</v>
      </c>
      <c r="I24" s="676">
        <f t="shared" si="4"/>
        <v>111930.50452198877</v>
      </c>
      <c r="J24" s="675">
        <f>'4c-Summary_Detail'!R28</f>
        <v>0</v>
      </c>
      <c r="K24" s="671">
        <f>'4c-Summary_Detail'!S28</f>
        <v>0</v>
      </c>
      <c r="L24" s="671">
        <f>'4c-Summary_Detail'!T28</f>
        <v>0</v>
      </c>
      <c r="M24" s="671">
        <f>'4c-Summary_Detail'!U28</f>
        <v>6019.6304136237986</v>
      </c>
      <c r="N24" s="676">
        <f t="shared" si="5"/>
        <v>6019.6304136237986</v>
      </c>
      <c r="O24" s="687">
        <f t="shared" si="6"/>
        <v>117950.13493561257</v>
      </c>
      <c r="P24" s="689">
        <f t="shared" si="7"/>
        <v>9501150.1349356119</v>
      </c>
      <c r="Q24" s="691">
        <f t="shared" si="8"/>
        <v>1.2570352857832357E-2</v>
      </c>
      <c r="R24" s="693">
        <f>'3-NonFormAdj'!E29</f>
        <v>51900</v>
      </c>
      <c r="S24" s="685">
        <f>'3-NonFormAdj'!F29</f>
        <v>524270</v>
      </c>
      <c r="T24" s="685">
        <f>'3-NonFormAdj'!G29</f>
        <v>0</v>
      </c>
      <c r="U24" s="685">
        <f>'3-NonFormAdj'!H29</f>
        <v>0</v>
      </c>
      <c r="V24" s="685" t="e">
        <f>'3-NonFormAdj'!#REF!</f>
        <v>#REF!</v>
      </c>
      <c r="W24" s="755">
        <f>'3-NonFormAdj'!I29</f>
        <v>576170</v>
      </c>
      <c r="X24" s="662">
        <f t="shared" si="9"/>
        <v>694120.13493561256</v>
      </c>
      <c r="Y24" s="689">
        <f t="shared" si="10"/>
        <v>10077320.134935612</v>
      </c>
      <c r="Z24" s="1204">
        <f t="shared" si="11"/>
        <v>10077300</v>
      </c>
      <c r="AA24" s="1195">
        <f t="shared" si="12"/>
        <v>7.3974777787493881E-2</v>
      </c>
      <c r="AC24" s="1161"/>
      <c r="AD24" s="1161">
        <v>3292.4817770305312</v>
      </c>
    </row>
    <row r="25" spans="2:30" x14ac:dyDescent="0.25">
      <c r="B25" s="777">
        <v>21</v>
      </c>
      <c r="C25" s="716" t="s">
        <v>100</v>
      </c>
      <c r="D25" s="977">
        <f>'4c-Summary_Detail'!D29</f>
        <v>5347800</v>
      </c>
      <c r="E25" s="660">
        <f>'4c-Summary_Detail'!G29</f>
        <v>32696.810030091601</v>
      </c>
      <c r="F25" s="439">
        <f>'4c-Summary_Detail'!J29</f>
        <v>9223.3511106303577</v>
      </c>
      <c r="G25" s="439">
        <f>'4c-Summary_Detail'!M29</f>
        <v>20228.313560824019</v>
      </c>
      <c r="H25" s="439">
        <f>'4c-Summary_Detail'!P29</f>
        <v>18836.920174224713</v>
      </c>
      <c r="I25" s="676">
        <f t="shared" si="4"/>
        <v>80985.394875770697</v>
      </c>
      <c r="J25" s="675">
        <f>'4c-Summary_Detail'!R29</f>
        <v>0</v>
      </c>
      <c r="K25" s="671">
        <f>'4c-Summary_Detail'!S29</f>
        <v>0</v>
      </c>
      <c r="L25" s="671">
        <f>'4c-Summary_Detail'!T29</f>
        <v>0</v>
      </c>
      <c r="M25" s="671">
        <f>'4c-Summary_Detail'!U29</f>
        <v>13123.146713925466</v>
      </c>
      <c r="N25" s="676">
        <f t="shared" si="5"/>
        <v>13123.146713925466</v>
      </c>
      <c r="O25" s="687">
        <f t="shared" si="6"/>
        <v>94108.541589696164</v>
      </c>
      <c r="P25" s="689">
        <f t="shared" si="7"/>
        <v>5441908.541589696</v>
      </c>
      <c r="Q25" s="691">
        <f t="shared" si="8"/>
        <v>1.7597618009218028E-2</v>
      </c>
      <c r="R25" s="693">
        <f>'3-NonFormAdj'!E30</f>
        <v>29600</v>
      </c>
      <c r="S25" s="685">
        <f>'3-NonFormAdj'!F30</f>
        <v>257500</v>
      </c>
      <c r="T25" s="685">
        <f>'3-NonFormAdj'!G30</f>
        <v>0</v>
      </c>
      <c r="U25" s="685">
        <f>'3-NonFormAdj'!H30</f>
        <v>0</v>
      </c>
      <c r="V25" s="685" t="e">
        <f>'3-NonFormAdj'!#REF!</f>
        <v>#REF!</v>
      </c>
      <c r="W25" s="755">
        <f>'3-NonFormAdj'!I30</f>
        <v>287100</v>
      </c>
      <c r="X25" s="662">
        <f t="shared" si="9"/>
        <v>381208.54158969619</v>
      </c>
      <c r="Y25" s="689">
        <f t="shared" si="10"/>
        <v>5729008.541589696</v>
      </c>
      <c r="Z25" s="1204">
        <f t="shared" si="11"/>
        <v>5729000</v>
      </c>
      <c r="AA25" s="1195">
        <f t="shared" si="12"/>
        <v>7.1283245743987464E-2</v>
      </c>
      <c r="AC25" s="1161"/>
      <c r="AD25" s="1161">
        <v>2772.9150924689438</v>
      </c>
    </row>
    <row r="26" spans="2:30" x14ac:dyDescent="0.25">
      <c r="B26" s="777">
        <v>22</v>
      </c>
      <c r="C26" s="716" t="s">
        <v>101</v>
      </c>
      <c r="D26" s="977">
        <f>'4c-Summary_Detail'!D30</f>
        <v>7962700</v>
      </c>
      <c r="E26" s="660">
        <f>'4c-Summary_Detail'!G30</f>
        <v>97705.804616119625</v>
      </c>
      <c r="F26" s="439">
        <f>'4c-Summary_Detail'!J30</f>
        <v>19867.364315542938</v>
      </c>
      <c r="G26" s="439">
        <f>'4c-Summary_Detail'!M30</f>
        <v>32299.709652537451</v>
      </c>
      <c r="H26" s="439">
        <f>'4c-Summary_Detail'!P30</f>
        <v>123899.7758405588</v>
      </c>
      <c r="I26" s="676">
        <f t="shared" si="4"/>
        <v>273772.6544247588</v>
      </c>
      <c r="J26" s="675">
        <f>'4c-Summary_Detail'!R30</f>
        <v>0</v>
      </c>
      <c r="K26" s="671">
        <f>'4c-Summary_Detail'!S30</f>
        <v>0</v>
      </c>
      <c r="L26" s="671">
        <f>'4c-Summary_Detail'!T30</f>
        <v>0</v>
      </c>
      <c r="M26" s="671">
        <f>'4c-Summary_Detail'!U30</f>
        <v>11052.262107445133</v>
      </c>
      <c r="N26" s="676">
        <f t="shared" si="5"/>
        <v>11052.262107445133</v>
      </c>
      <c r="O26" s="687">
        <f t="shared" si="6"/>
        <v>284824.91653220396</v>
      </c>
      <c r="P26" s="689">
        <f t="shared" si="7"/>
        <v>8247524.9165322036</v>
      </c>
      <c r="Q26" s="691">
        <f t="shared" si="8"/>
        <v>3.5769891686513865E-2</v>
      </c>
      <c r="R26" s="693">
        <f>'3-NonFormAdj'!E31</f>
        <v>44000</v>
      </c>
      <c r="S26" s="685">
        <f>'3-NonFormAdj'!F31</f>
        <v>805357</v>
      </c>
      <c r="T26" s="685">
        <f>'3-NonFormAdj'!G31</f>
        <v>0</v>
      </c>
      <c r="U26" s="685">
        <f>'3-NonFormAdj'!H31</f>
        <v>0</v>
      </c>
      <c r="V26" s="685" t="e">
        <f>'3-NonFormAdj'!#REF!</f>
        <v>#REF!</v>
      </c>
      <c r="W26" s="755">
        <f>'3-NonFormAdj'!I31</f>
        <v>849357</v>
      </c>
      <c r="X26" s="662">
        <f t="shared" si="9"/>
        <v>1134181.916532204</v>
      </c>
      <c r="Y26" s="689">
        <f t="shared" si="10"/>
        <v>9096881.9165322036</v>
      </c>
      <c r="Z26" s="1204">
        <f t="shared" si="11"/>
        <v>9096900</v>
      </c>
      <c r="AA26" s="1195">
        <f t="shared" si="12"/>
        <v>0.14243685138611326</v>
      </c>
      <c r="AC26" s="1161"/>
      <c r="AD26" s="1161">
        <v>20921.247902564257</v>
      </c>
    </row>
    <row r="27" spans="2:30" x14ac:dyDescent="0.25">
      <c r="B27" s="777">
        <v>23</v>
      </c>
      <c r="C27" s="716" t="s">
        <v>103</v>
      </c>
      <c r="D27" s="977">
        <f>'4c-Summary_Detail'!D31</f>
        <v>33574600</v>
      </c>
      <c r="E27" s="660">
        <f>'4c-Summary_Detail'!G31</f>
        <v>224487.46517347862</v>
      </c>
      <c r="F27" s="439">
        <f>'4c-Summary_Detail'!J31</f>
        <v>134715.33856392777</v>
      </c>
      <c r="G27" s="439">
        <f>'4c-Summary_Detail'!M31</f>
        <v>122686.5371529119</v>
      </c>
      <c r="H27" s="439">
        <f>'4c-Summary_Detail'!P31</f>
        <v>261930.19792902208</v>
      </c>
      <c r="I27" s="676">
        <f t="shared" si="4"/>
        <v>743819.53881934029</v>
      </c>
      <c r="J27" s="675">
        <f>'4c-Summary_Detail'!R31</f>
        <v>0</v>
      </c>
      <c r="K27" s="671">
        <f>'4c-Summary_Detail'!S31</f>
        <v>0</v>
      </c>
      <c r="L27" s="671">
        <f>'4c-Summary_Detail'!T31</f>
        <v>0</v>
      </c>
      <c r="M27" s="671">
        <f>'4c-Summary_Detail'!U31</f>
        <v>84175.901222487533</v>
      </c>
      <c r="N27" s="676">
        <f t="shared" si="5"/>
        <v>84175.901222487533</v>
      </c>
      <c r="O27" s="687">
        <f t="shared" si="6"/>
        <v>827995.44004182785</v>
      </c>
      <c r="P27" s="689">
        <f t="shared" si="7"/>
        <v>34402595.440041825</v>
      </c>
      <c r="Q27" s="691">
        <f t="shared" si="8"/>
        <v>2.4661364246836234E-2</v>
      </c>
      <c r="R27" s="693">
        <f>'3-NonFormAdj'!E32</f>
        <v>185700</v>
      </c>
      <c r="S27" s="685">
        <f>'3-NonFormAdj'!F32</f>
        <v>1149480</v>
      </c>
      <c r="T27" s="685">
        <f>'3-NonFormAdj'!G32</f>
        <v>0</v>
      </c>
      <c r="U27" s="685">
        <f>'3-NonFormAdj'!H32</f>
        <v>0</v>
      </c>
      <c r="V27" s="685" t="e">
        <f>'3-NonFormAdj'!#REF!</f>
        <v>#REF!</v>
      </c>
      <c r="W27" s="755">
        <f>'3-NonFormAdj'!I32</f>
        <v>1335180</v>
      </c>
      <c r="X27" s="662">
        <f t="shared" si="9"/>
        <v>2163175.440041828</v>
      </c>
      <c r="Y27" s="689">
        <f t="shared" si="10"/>
        <v>35737775.440041825</v>
      </c>
      <c r="Z27" s="1204">
        <f t="shared" si="11"/>
        <v>35737800</v>
      </c>
      <c r="AA27" s="1195">
        <f t="shared" si="12"/>
        <v>6.4428926630304695E-2</v>
      </c>
      <c r="AC27" s="1161"/>
      <c r="AD27" s="1161">
        <v>9257.2928544638307</v>
      </c>
    </row>
    <row r="28" spans="2:30" x14ac:dyDescent="0.25">
      <c r="B28" s="777">
        <v>24</v>
      </c>
      <c r="C28" s="716" t="s">
        <v>104</v>
      </c>
      <c r="D28" s="977">
        <f>'4c-Summary_Detail'!D32</f>
        <v>14970300</v>
      </c>
      <c r="E28" s="660">
        <f>'4c-Summary_Detail'!G32</f>
        <v>86902.050576575028</v>
      </c>
      <c r="F28" s="439">
        <f>'4c-Summary_Detail'!J32</f>
        <v>52806.789936277884</v>
      </c>
      <c r="G28" s="439">
        <f>'4c-Summary_Detail'!M32</f>
        <v>36819.044319585475</v>
      </c>
      <c r="H28" s="439">
        <f>'4c-Summary_Detail'!P32</f>
        <v>121359.14684211576</v>
      </c>
      <c r="I28" s="676">
        <f t="shared" si="4"/>
        <v>297887.03167455411</v>
      </c>
      <c r="J28" s="675">
        <f>'4c-Summary_Detail'!R32</f>
        <v>0</v>
      </c>
      <c r="K28" s="671">
        <f>'4c-Summary_Detail'!S32</f>
        <v>0</v>
      </c>
      <c r="L28" s="671">
        <f>'4c-Summary_Detail'!T32</f>
        <v>0</v>
      </c>
      <c r="M28" s="671">
        <f>'4c-Summary_Detail'!U32</f>
        <v>37724.942894061358</v>
      </c>
      <c r="N28" s="676">
        <f t="shared" si="5"/>
        <v>37724.942894061358</v>
      </c>
      <c r="O28" s="687">
        <f t="shared" si="6"/>
        <v>335611.97456861543</v>
      </c>
      <c r="P28" s="689">
        <f t="shared" si="7"/>
        <v>15305911.974568615</v>
      </c>
      <c r="Q28" s="691">
        <f t="shared" si="8"/>
        <v>2.2418520308117768E-2</v>
      </c>
      <c r="R28" s="693">
        <f>'3-NonFormAdj'!E33</f>
        <v>82800</v>
      </c>
      <c r="S28" s="685">
        <f>'3-NonFormAdj'!F33</f>
        <v>506450.99999999994</v>
      </c>
      <c r="T28" s="685">
        <f>'3-NonFormAdj'!G33</f>
        <v>0</v>
      </c>
      <c r="U28" s="685">
        <f>'3-NonFormAdj'!H33</f>
        <v>0</v>
      </c>
      <c r="V28" s="685" t="e">
        <f>'3-NonFormAdj'!#REF!</f>
        <v>#REF!</v>
      </c>
      <c r="W28" s="755">
        <f>'3-NonFormAdj'!I33</f>
        <v>589251</v>
      </c>
      <c r="X28" s="662">
        <f t="shared" si="9"/>
        <v>924862.97456861543</v>
      </c>
      <c r="Y28" s="689">
        <f t="shared" si="10"/>
        <v>15895162.974568615</v>
      </c>
      <c r="Z28" s="1204">
        <f t="shared" si="11"/>
        <v>15895200</v>
      </c>
      <c r="AA28" s="1195">
        <f t="shared" si="12"/>
        <v>6.1779855752297247E-2</v>
      </c>
      <c r="AC28" s="1161"/>
      <c r="AD28" s="1161">
        <v>9492.8089543097958</v>
      </c>
    </row>
    <row r="29" spans="2:30" ht="15.75" thickBot="1" x14ac:dyDescent="0.3">
      <c r="B29" s="778">
        <v>25</v>
      </c>
      <c r="C29" s="717" t="s">
        <v>102</v>
      </c>
      <c r="D29" s="424">
        <f>'4c-Summary_Detail'!D33</f>
        <v>5439700</v>
      </c>
      <c r="E29" s="678">
        <f>'4c-Summary_Detail'!G33</f>
        <v>22760.328432045557</v>
      </c>
      <c r="F29" s="441">
        <f>'4c-Summary_Detail'!J33</f>
        <v>10170.086923701789</v>
      </c>
      <c r="G29" s="441">
        <f>'4c-Summary_Detail'!M33</f>
        <v>9210.0929941252289</v>
      </c>
      <c r="H29" s="441">
        <f>'4c-Summary_Detail'!P33</f>
        <v>48441.27352084509</v>
      </c>
      <c r="I29" s="682">
        <f t="shared" si="4"/>
        <v>90581.781870717663</v>
      </c>
      <c r="J29" s="680">
        <f>'4c-Summary_Detail'!R33</f>
        <v>0</v>
      </c>
      <c r="K29" s="681">
        <f>'4c-Summary_Detail'!S33</f>
        <v>0</v>
      </c>
      <c r="L29" s="681">
        <f>'4c-Summary_Detail'!T33</f>
        <v>0</v>
      </c>
      <c r="M29" s="681">
        <f>'4c-Summary_Detail'!U33</f>
        <v>37836.359643280019</v>
      </c>
      <c r="N29" s="682">
        <f t="shared" si="5"/>
        <v>37836.359643280019</v>
      </c>
      <c r="O29" s="688">
        <f t="shared" si="6"/>
        <v>128418.14151399769</v>
      </c>
      <c r="P29" s="690">
        <f t="shared" si="7"/>
        <v>5568118.1415139977</v>
      </c>
      <c r="Q29" s="692">
        <f t="shared" si="8"/>
        <v>2.3607577902089765E-2</v>
      </c>
      <c r="R29" s="693">
        <f>'3-NonFormAdj'!E34</f>
        <v>30100</v>
      </c>
      <c r="S29" s="685">
        <f>'3-NonFormAdj'!F34</f>
        <v>410558.00000000006</v>
      </c>
      <c r="T29" s="685">
        <f>'3-NonFormAdj'!G34</f>
        <v>0</v>
      </c>
      <c r="U29" s="685">
        <f>'3-NonFormAdj'!H34</f>
        <v>0</v>
      </c>
      <c r="V29" s="685" t="e">
        <f>'3-NonFormAdj'!#REF!</f>
        <v>#REF!</v>
      </c>
      <c r="W29" s="755">
        <f>'3-NonFormAdj'!I34</f>
        <v>440658.00000000006</v>
      </c>
      <c r="X29" s="683">
        <f t="shared" si="9"/>
        <v>569076.14151399769</v>
      </c>
      <c r="Y29" s="690">
        <f t="shared" si="10"/>
        <v>6008776.1415139977</v>
      </c>
      <c r="Z29" s="1205">
        <f t="shared" si="11"/>
        <v>6008800</v>
      </c>
      <c r="AA29" s="1196">
        <f t="shared" si="12"/>
        <v>0.10461535406621646</v>
      </c>
    </row>
    <row r="30" spans="2:30" ht="5.25" customHeight="1" thickBot="1" x14ac:dyDescent="0.3">
      <c r="R30" s="756"/>
      <c r="S30" s="757"/>
      <c r="T30" s="757"/>
      <c r="U30" s="757"/>
      <c r="V30" s="757"/>
      <c r="W30" s="758"/>
    </row>
    <row r="31" spans="2:30" x14ac:dyDescent="0.25">
      <c r="C31" s="697" t="s">
        <v>46</v>
      </c>
      <c r="D31" s="698">
        <f t="shared" ref="D31" si="13">SUM(D6:D8)</f>
        <v>503943900</v>
      </c>
      <c r="E31" s="699">
        <f t="shared" ref="E31:P31" si="14">SUM(E6:E8)</f>
        <v>7233139.5883938037</v>
      </c>
      <c r="F31" s="702">
        <f t="shared" si="14"/>
        <v>2602432.213532649</v>
      </c>
      <c r="G31" s="702">
        <f t="shared" si="14"/>
        <v>4366683.8403523229</v>
      </c>
      <c r="H31" s="702">
        <f t="shared" si="14"/>
        <v>6524660.3545032321</v>
      </c>
      <c r="I31" s="707">
        <f t="shared" si="14"/>
        <v>20726915.996782005</v>
      </c>
      <c r="J31" s="705">
        <f t="shared" si="14"/>
        <v>2531789.12</v>
      </c>
      <c r="K31" s="706">
        <f t="shared" si="14"/>
        <v>0</v>
      </c>
      <c r="L31" s="706">
        <f t="shared" si="14"/>
        <v>0</v>
      </c>
      <c r="M31" s="706">
        <f t="shared" si="14"/>
        <v>0</v>
      </c>
      <c r="N31" s="707">
        <f t="shared" si="14"/>
        <v>2531789.12</v>
      </c>
      <c r="O31" s="708">
        <f t="shared" si="14"/>
        <v>23258705.11678201</v>
      </c>
      <c r="P31" s="709">
        <f t="shared" si="14"/>
        <v>527202605.11678201</v>
      </c>
      <c r="Q31" s="710">
        <f t="shared" si="8"/>
        <v>4.6153361746777782E-2</v>
      </c>
      <c r="R31" s="711">
        <f t="shared" ref="R31:Z31" si="15">SUM(R6:R8)</f>
        <v>2786400</v>
      </c>
      <c r="S31" s="759">
        <f t="shared" si="15"/>
        <v>2143636</v>
      </c>
      <c r="T31" s="759">
        <f t="shared" si="15"/>
        <v>900900</v>
      </c>
      <c r="U31" s="759">
        <f t="shared" si="15"/>
        <v>0</v>
      </c>
      <c r="V31" s="759" t="e">
        <f t="shared" si="15"/>
        <v>#REF!</v>
      </c>
      <c r="W31" s="982">
        <f t="shared" si="15"/>
        <v>5830936</v>
      </c>
      <c r="X31" s="711">
        <f t="shared" si="15"/>
        <v>29089641.11678201</v>
      </c>
      <c r="Y31" s="709">
        <f t="shared" si="15"/>
        <v>533033541.11678201</v>
      </c>
      <c r="Z31" s="1203">
        <f t="shared" si="15"/>
        <v>533033500</v>
      </c>
      <c r="AA31" s="1202">
        <f t="shared" ref="AA31:AA35" si="16">X31/D31</f>
        <v>5.7723967125670156E-2</v>
      </c>
    </row>
    <row r="32" spans="2:30" x14ac:dyDescent="0.25">
      <c r="C32" s="716" t="s">
        <v>435</v>
      </c>
      <c r="D32" s="659">
        <f t="shared" ref="D32" si="17">SUM(D9:D12)</f>
        <v>132735300</v>
      </c>
      <c r="E32" s="660">
        <f t="shared" ref="E32:P32" si="18">SUM(E9:E12)</f>
        <v>1818940.3291871329</v>
      </c>
      <c r="F32" s="439">
        <f t="shared" si="18"/>
        <v>640451.04005545354</v>
      </c>
      <c r="G32" s="439">
        <f t="shared" si="18"/>
        <v>1215038.5859646173</v>
      </c>
      <c r="H32" s="439">
        <f t="shared" si="18"/>
        <v>1704252.3204165576</v>
      </c>
      <c r="I32" s="676">
        <f t="shared" si="18"/>
        <v>5378682.2756237611</v>
      </c>
      <c r="J32" s="675">
        <f t="shared" si="18"/>
        <v>0</v>
      </c>
      <c r="K32" s="671">
        <f t="shared" si="18"/>
        <v>0</v>
      </c>
      <c r="L32" s="671">
        <f t="shared" si="18"/>
        <v>0</v>
      </c>
      <c r="M32" s="671">
        <f t="shared" si="18"/>
        <v>324570.84072844579</v>
      </c>
      <c r="N32" s="676">
        <f t="shared" si="18"/>
        <v>324570.84072844579</v>
      </c>
      <c r="O32" s="687">
        <f t="shared" si="18"/>
        <v>5703253.116352207</v>
      </c>
      <c r="P32" s="689">
        <f t="shared" si="18"/>
        <v>138438553.1163522</v>
      </c>
      <c r="Q32" s="691">
        <f t="shared" si="8"/>
        <v>4.2967116632517552E-2</v>
      </c>
      <c r="R32" s="693">
        <f t="shared" ref="R32:Z32" si="19">SUM(R9:R12)</f>
        <v>734100</v>
      </c>
      <c r="S32" s="685">
        <f t="shared" si="19"/>
        <v>3515596</v>
      </c>
      <c r="T32" s="685">
        <f t="shared" si="19"/>
        <v>56900</v>
      </c>
      <c r="U32" s="685">
        <f t="shared" si="19"/>
        <v>0</v>
      </c>
      <c r="V32" s="685" t="e">
        <f t="shared" si="19"/>
        <v>#REF!</v>
      </c>
      <c r="W32" s="983">
        <f t="shared" si="19"/>
        <v>4306596</v>
      </c>
      <c r="X32" s="693">
        <f t="shared" si="19"/>
        <v>10009849.116352208</v>
      </c>
      <c r="Y32" s="689">
        <f t="shared" si="19"/>
        <v>142745149.1163522</v>
      </c>
      <c r="Z32" s="1204">
        <f t="shared" si="19"/>
        <v>142745200</v>
      </c>
      <c r="AA32" s="1195">
        <f t="shared" si="16"/>
        <v>7.5412110541447586E-2</v>
      </c>
    </row>
    <row r="33" spans="3:27" x14ac:dyDescent="0.25">
      <c r="C33" s="716" t="s">
        <v>442</v>
      </c>
      <c r="D33" s="659">
        <f t="shared" ref="D33" si="20">SUM(D13:D21)</f>
        <v>92162500</v>
      </c>
      <c r="E33" s="660">
        <f t="shared" ref="E33:P33" si="21">SUM(E13:E21)</f>
        <v>746617.12680222071</v>
      </c>
      <c r="F33" s="439">
        <f t="shared" si="21"/>
        <v>220476.9389410649</v>
      </c>
      <c r="G33" s="439">
        <f t="shared" si="21"/>
        <v>410622.84348796844</v>
      </c>
      <c r="H33" s="439">
        <f t="shared" si="21"/>
        <v>856370.79806943994</v>
      </c>
      <c r="I33" s="676">
        <f t="shared" si="21"/>
        <v>2234087.7073006942</v>
      </c>
      <c r="J33" s="675">
        <f t="shared" si="21"/>
        <v>0</v>
      </c>
      <c r="K33" s="671">
        <f t="shared" si="21"/>
        <v>0</v>
      </c>
      <c r="L33" s="671">
        <f t="shared" si="21"/>
        <v>0</v>
      </c>
      <c r="M33" s="671">
        <f t="shared" si="21"/>
        <v>303059.50592250295</v>
      </c>
      <c r="N33" s="676">
        <f t="shared" si="21"/>
        <v>303059.50592250295</v>
      </c>
      <c r="O33" s="687">
        <f t="shared" si="21"/>
        <v>2537147.213223197</v>
      </c>
      <c r="P33" s="689">
        <f t="shared" si="21"/>
        <v>94699647.213223189</v>
      </c>
      <c r="Q33" s="691">
        <f t="shared" si="8"/>
        <v>2.7529062397647602E-2</v>
      </c>
      <c r="R33" s="693">
        <f t="shared" ref="R33:Z33" si="22">SUM(R13:R21)</f>
        <v>509600</v>
      </c>
      <c r="S33" s="685">
        <f t="shared" si="22"/>
        <v>4217026</v>
      </c>
      <c r="T33" s="685">
        <f t="shared" si="22"/>
        <v>0</v>
      </c>
      <c r="U33" s="685">
        <f t="shared" si="22"/>
        <v>0</v>
      </c>
      <c r="V33" s="685" t="e">
        <f t="shared" si="22"/>
        <v>#REF!</v>
      </c>
      <c r="W33" s="983">
        <f t="shared" si="22"/>
        <v>4726626</v>
      </c>
      <c r="X33" s="693">
        <f t="shared" si="22"/>
        <v>7263773.2132231975</v>
      </c>
      <c r="Y33" s="689">
        <f t="shared" si="22"/>
        <v>99426273.213223189</v>
      </c>
      <c r="Z33" s="1204">
        <f t="shared" si="22"/>
        <v>99426400</v>
      </c>
      <c r="AA33" s="1195">
        <f t="shared" si="16"/>
        <v>7.8814845660905436E-2</v>
      </c>
    </row>
    <row r="34" spans="3:27" x14ac:dyDescent="0.25">
      <c r="C34" s="716" t="s">
        <v>443</v>
      </c>
      <c r="D34" s="659">
        <f t="shared" ref="D34" si="23">SUM(D22:D29)</f>
        <v>175368700</v>
      </c>
      <c r="E34" s="660">
        <f t="shared" ref="E34:P34" si="24">SUM(E22:E29)</f>
        <v>1413511.9156168443</v>
      </c>
      <c r="F34" s="439">
        <f t="shared" si="24"/>
        <v>696007.64747083199</v>
      </c>
      <c r="G34" s="439">
        <f t="shared" si="24"/>
        <v>698811.69019509247</v>
      </c>
      <c r="H34" s="439">
        <f t="shared" si="24"/>
        <v>1403557.1670107709</v>
      </c>
      <c r="I34" s="676">
        <f t="shared" si="24"/>
        <v>4211888.4202935398</v>
      </c>
      <c r="J34" s="675">
        <f t="shared" si="24"/>
        <v>0</v>
      </c>
      <c r="K34" s="671">
        <f t="shared" si="24"/>
        <v>0</v>
      </c>
      <c r="L34" s="671">
        <f t="shared" si="24"/>
        <v>0</v>
      </c>
      <c r="M34" s="671">
        <f t="shared" si="24"/>
        <v>457422.13334905123</v>
      </c>
      <c r="N34" s="676">
        <f t="shared" si="24"/>
        <v>457422.13334905123</v>
      </c>
      <c r="O34" s="687">
        <f t="shared" si="24"/>
        <v>4669310.5536425905</v>
      </c>
      <c r="P34" s="689">
        <f t="shared" si="24"/>
        <v>180038010.55364257</v>
      </c>
      <c r="Q34" s="691">
        <f t="shared" si="8"/>
        <v>2.6625678092171468E-2</v>
      </c>
      <c r="R34" s="693">
        <f t="shared" ref="R34:Z34" si="25">SUM(R22:R29)</f>
        <v>969900</v>
      </c>
      <c r="S34" s="685">
        <f t="shared" si="25"/>
        <v>5462811</v>
      </c>
      <c r="T34" s="685">
        <f t="shared" si="25"/>
        <v>0</v>
      </c>
      <c r="U34" s="685">
        <f t="shared" si="25"/>
        <v>0</v>
      </c>
      <c r="V34" s="685" t="e">
        <f t="shared" si="25"/>
        <v>#REF!</v>
      </c>
      <c r="W34" s="983">
        <f t="shared" si="25"/>
        <v>6432711</v>
      </c>
      <c r="X34" s="693">
        <f t="shared" si="25"/>
        <v>11102021.55364259</v>
      </c>
      <c r="Y34" s="689">
        <f t="shared" si="25"/>
        <v>186470721.55364257</v>
      </c>
      <c r="Z34" s="1204">
        <f t="shared" si="25"/>
        <v>186470800</v>
      </c>
      <c r="AA34" s="1195">
        <f t="shared" si="16"/>
        <v>6.3306744895996775E-2</v>
      </c>
    </row>
    <row r="35" spans="3:27" ht="15.75" thickBot="1" x14ac:dyDescent="0.3">
      <c r="C35" s="760" t="s">
        <v>51</v>
      </c>
      <c r="D35" s="761">
        <f t="shared" ref="D35" si="26">SUM(D31:D34)</f>
        <v>904210400</v>
      </c>
      <c r="E35" s="762">
        <f t="shared" ref="E35:P35" si="27">SUM(E31:E34)</f>
        <v>11212208.960000001</v>
      </c>
      <c r="F35" s="763">
        <f t="shared" si="27"/>
        <v>4159367.8399999994</v>
      </c>
      <c r="G35" s="763">
        <f t="shared" si="27"/>
        <v>6691156.9600000009</v>
      </c>
      <c r="H35" s="763">
        <f t="shared" si="27"/>
        <v>10488840.640000001</v>
      </c>
      <c r="I35" s="682">
        <f t="shared" si="27"/>
        <v>32551574.399999999</v>
      </c>
      <c r="J35" s="764">
        <f t="shared" si="27"/>
        <v>2531789.12</v>
      </c>
      <c r="K35" s="765">
        <f t="shared" si="27"/>
        <v>0</v>
      </c>
      <c r="L35" s="765">
        <f t="shared" si="27"/>
        <v>0</v>
      </c>
      <c r="M35" s="765">
        <f t="shared" si="27"/>
        <v>1085052.48</v>
      </c>
      <c r="N35" s="682">
        <f t="shared" si="27"/>
        <v>3616841.6</v>
      </c>
      <c r="O35" s="688">
        <f t="shared" si="27"/>
        <v>36168416.000000007</v>
      </c>
      <c r="P35" s="690">
        <f t="shared" si="27"/>
        <v>940378816</v>
      </c>
      <c r="Q35" s="692">
        <f t="shared" si="8"/>
        <v>4.0000000000000008E-2</v>
      </c>
      <c r="R35" s="695">
        <f t="shared" ref="R35" si="28">SUM(R31:R34)</f>
        <v>5000000</v>
      </c>
      <c r="S35" s="684">
        <f t="shared" ref="S35" si="29">SUM(S31:S34)</f>
        <v>15339069</v>
      </c>
      <c r="T35" s="684">
        <f t="shared" ref="T35" si="30">SUM(T31:T34)</f>
        <v>957800</v>
      </c>
      <c r="U35" s="684">
        <f t="shared" ref="U35" si="31">SUM(U31:U34)</f>
        <v>0</v>
      </c>
      <c r="V35" s="684" t="e">
        <f t="shared" ref="V35" si="32">SUM(V31:V34)</f>
        <v>#REF!</v>
      </c>
      <c r="W35" s="984">
        <f t="shared" ref="W35" si="33">SUM(W31:W34)</f>
        <v>21296869</v>
      </c>
      <c r="X35" s="695">
        <f t="shared" ref="X35:Z35" si="34">SUM(X31:X34)</f>
        <v>57465285</v>
      </c>
      <c r="Y35" s="690">
        <f t="shared" si="34"/>
        <v>961675685</v>
      </c>
      <c r="Z35" s="1205">
        <f t="shared" si="34"/>
        <v>961675900</v>
      </c>
      <c r="AA35" s="1196">
        <f t="shared" si="16"/>
        <v>6.3553001602281944E-2</v>
      </c>
    </row>
  </sheetData>
  <sheetProtection selectLockedCells="1"/>
  <mergeCells count="12">
    <mergeCell ref="C2:AA2"/>
    <mergeCell ref="X3:X4"/>
    <mergeCell ref="Y3:Y4"/>
    <mergeCell ref="Z3:Z4"/>
    <mergeCell ref="AA3:AA4"/>
    <mergeCell ref="R3:W3"/>
    <mergeCell ref="O3:Q3"/>
    <mergeCell ref="B3:B4"/>
    <mergeCell ref="C3:C4"/>
    <mergeCell ref="E3:I3"/>
    <mergeCell ref="J3:N3"/>
    <mergeCell ref="D3:D4"/>
  </mergeCells>
  <pageMargins left="0.2" right="0.2" top="0.75" bottom="0.75" header="0.3" footer="0.3"/>
  <pageSetup paperSize="5" scale="64" fitToHeight="0" orientation="landscape" horizontalDpi="300" verticalDpi="300" r:id="rId1"/>
  <ignoredErrors>
    <ignoredError sqref="J32:J34 L33:L34" formulaRange="1"/>
  </ignoredErrors>
  <legacyDrawing r:id="rId2"/>
</worksheet>
</file>

<file path=docMetadata/LabelInfo.xml><?xml version="1.0" encoding="utf-8"?>
<clbl:labelList xmlns:clbl="http://schemas.microsoft.com/office/2020/mipLabelMetadata">
  <clbl:label id="{04aa6bf4-d436-426f-bfa4-04b7a70e60ff}" enabled="0" method="" siteId="{04aa6bf4-d436-426f-bfa4-04b7a70e60f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14</vt:i4>
      </vt:variant>
    </vt:vector>
  </HeadingPairs>
  <TitlesOfParts>
    <vt:vector size="43" baseType="lpstr">
      <vt:lpstr>Worksheet Flow</vt:lpstr>
      <vt:lpstr>1-PriorYrI&amp;G Previous</vt:lpstr>
      <vt:lpstr>1-PriorYrI&amp;G Copy</vt:lpstr>
      <vt:lpstr>1-PriorYrI&amp;G</vt:lpstr>
      <vt:lpstr>2-Assumptions</vt:lpstr>
      <vt:lpstr>3-NonFormAdj</vt:lpstr>
      <vt:lpstr>Nurse Exp</vt:lpstr>
      <vt:lpstr>4a-Summary_High</vt:lpstr>
      <vt:lpstr>4b-Summary_Medium</vt:lpstr>
      <vt:lpstr>4c-Summary_Detail</vt:lpstr>
      <vt:lpstr>4d I&amp;G Spend Summary</vt:lpstr>
      <vt:lpstr>5a-EOCSCH_$Alloc</vt:lpstr>
      <vt:lpstr>5b-TtlAwrds_$Alloc</vt:lpstr>
      <vt:lpstr>5c-STEMHWF_$Alloc</vt:lpstr>
      <vt:lpstr>5d-AtRisk_$Alloc</vt:lpstr>
      <vt:lpstr>5e-MP30_$Alloc</vt:lpstr>
      <vt:lpstr>5f-MP60_Alloc</vt:lpstr>
      <vt:lpstr>5g-DualCredit_$Alloc</vt:lpstr>
      <vt:lpstr>5h-Research_$Alloc</vt:lpstr>
      <vt:lpstr>6a-EOCSCH_WtCalc</vt:lpstr>
      <vt:lpstr>6b-TtlAwrds_WtCalc</vt:lpstr>
      <vt:lpstr>6c-STEMHWF_WtCalc</vt:lpstr>
      <vt:lpstr>6d-AtRisk_WtCalc</vt:lpstr>
      <vt:lpstr>7a-EOCSCH_RawData</vt:lpstr>
      <vt:lpstr>7b-TtlAwrds_RawData</vt:lpstr>
      <vt:lpstr>7c-STEMHWF_RawData</vt:lpstr>
      <vt:lpstr>7d-AtRisk_RawData</vt:lpstr>
      <vt:lpstr>7e-Research_RawData</vt:lpstr>
      <vt:lpstr>8-Matrices</vt:lpstr>
      <vt:lpstr>'1-PriorYrI&amp;G'!Print_Area</vt:lpstr>
      <vt:lpstr>'1-PriorYrI&amp;G Copy'!Print_Area</vt:lpstr>
      <vt:lpstr>'1-PriorYrI&amp;G Previous'!Print_Area</vt:lpstr>
      <vt:lpstr>'4a-Summary_High'!Print_Area</vt:lpstr>
      <vt:lpstr>'4b-Summary_Medium'!Print_Area</vt:lpstr>
      <vt:lpstr>'4c-Summary_Detail'!Print_Area</vt:lpstr>
      <vt:lpstr>'5e-MP30_$Alloc'!Print_Titles</vt:lpstr>
      <vt:lpstr>'6a-EOCSCH_WtCalc'!Print_Titles</vt:lpstr>
      <vt:lpstr>'6c-STEMHWF_WtCalc'!Print_Titles</vt:lpstr>
      <vt:lpstr>'6d-AtRisk_WtCalc'!Print_Titles</vt:lpstr>
      <vt:lpstr>Q1b_awardee</vt:lpstr>
      <vt:lpstr>Q5a4_M30_Points_by_Sem</vt:lpstr>
      <vt:lpstr>Raw_Awards_Data</vt:lpstr>
      <vt:lpstr>Raw_STEMH_Data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Rel</dc:creator>
  <cp:lastModifiedBy>Martinez, Tana, HED</cp:lastModifiedBy>
  <cp:lastPrinted>2025-11-04T00:42:46Z</cp:lastPrinted>
  <dcterms:created xsi:type="dcterms:W3CDTF">2023-07-28T13:17:33Z</dcterms:created>
  <dcterms:modified xsi:type="dcterms:W3CDTF">2026-03-03T21:45:07Z</dcterms:modified>
</cp:coreProperties>
</file>